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drawings/drawing3.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drawings/drawing8.xml" ContentType="application/vnd.openxmlformats-officedocument.drawing+xml"/>
  <Override PartName="/xl/charts/chart19.xml" ContentType="application/vnd.openxmlformats-officedocument.drawingml.chart+xml"/>
  <Override PartName="/xl/charts/style14.xml" ContentType="application/vnd.ms-office.chartstyle+xml"/>
  <Override PartName="/xl/charts/colors14.xml" ContentType="application/vnd.ms-office.chartcolorstyle+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charts/chart21.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itya Sakpal\Downloads\"/>
    </mc:Choice>
  </mc:AlternateContent>
  <xr:revisionPtr revIDLastSave="0" documentId="13_ncr:1_{E794B6A8-555A-4F8A-A601-EF04CADBBE3E}" xr6:coauthVersionLast="47" xr6:coauthVersionMax="47" xr10:uidLastSave="{00000000-0000-0000-0000-000000000000}"/>
  <bookViews>
    <workbookView xWindow="-108" yWindow="-108" windowWidth="23256" windowHeight="12456" tabRatio="844" firstSheet="1" activeTab="1" xr2:uid="{BC5C2081-8822-42D8-B7FF-9BA455261A5E}"/>
  </bookViews>
  <sheets>
    <sheet name="Dupont Analysis&gt;" sheetId="27" r:id="rId1"/>
    <sheet name="Dupont Analysis" sheetId="28" r:id="rId2"/>
    <sheet name="Altman Z Score" sheetId="30" r:id="rId3"/>
    <sheet name="VAR&gt;" sheetId="23" r:id="rId4"/>
    <sheet name="Historical Approach" sheetId="24" r:id="rId5"/>
    <sheet name="Monte Carlo" sheetId="26" r:id="rId6"/>
    <sheet name="Stk Data" sheetId="34" r:id="rId7"/>
    <sheet name="DCF&gt;" sheetId="17" r:id="rId8"/>
    <sheet name="WACC" sheetId="12" r:id="rId9"/>
    <sheet name="Data&gt;" sheetId="1" r:id="rId10"/>
    <sheet name="Beta - Regression" sheetId="10" r:id="rId11"/>
    <sheet name="Beta Comps" sheetId="11" r:id="rId12"/>
    <sheet name="Rm" sheetId="13" r:id="rId13"/>
    <sheet name="Intrinsic Growth" sheetId="14" r:id="rId14"/>
    <sheet name="DCF" sheetId="16" r:id="rId15"/>
    <sheet name="Comps_Val" sheetId="21" r:id="rId16"/>
    <sheet name="Football Field Analysis" sheetId="22" r:id="rId17"/>
    <sheet name="Ratio Analysis" sheetId="7" r:id="rId18"/>
    <sheet name="Common Size Statement" sheetId="19" r:id="rId19"/>
    <sheet name="Forecasting" sheetId="8" r:id="rId20"/>
    <sheet name="One page Summary" sheetId="31" r:id="rId21"/>
    <sheet name="1" sheetId="35" r:id="rId22"/>
    <sheet name="Table" sheetId="36" r:id="rId23"/>
    <sheet name="Input sheet" sheetId="33" r:id="rId24"/>
    <sheet name="HistoricalFS" sheetId="2" r:id="rId25"/>
    <sheet name="Data Room&gt;" sheetId="3" r:id="rId26"/>
    <sheet name="List of Stocks" sheetId="29" r:id="rId27"/>
    <sheet name="Data Sheet" sheetId="5" r:id="rId28"/>
    <sheet name="Data" sheetId="20" r:id="rId29"/>
    <sheet name="Raw FS" sheetId="9" r:id="rId30"/>
    <sheet name="Cash Flow Data" sheetId="6" r:id="rId31"/>
  </sheets>
  <externalReferences>
    <externalReference r:id="rId32"/>
    <externalReference r:id="rId33"/>
    <externalReference r:id="rId34"/>
  </externalReferences>
  <definedNames>
    <definedName name="_xlnm._FilterDatabase" localSheetId="10" hidden="1">'Beta - Regression'!$B$6:$D$111</definedName>
    <definedName name="_xlnm._FilterDatabase" localSheetId="4" hidden="1">'Historical Approach'!$B$5:$C$5</definedName>
    <definedName name="_xlnm._FilterDatabase" localSheetId="26" hidden="1">'List of Stocks'!$A$2:$D$5049</definedName>
    <definedName name="_xlnm._FilterDatabase" localSheetId="5" hidden="1">'Monte Carlo'!$B$5:$C$2647</definedName>
    <definedName name="_xlnm._FilterDatabase" localSheetId="6" hidden="1">'Stk Data'!$A$2:$B$1158</definedName>
    <definedName name="_xlchart.v1.0" hidden="1">'Historical Approach'!$E$7:$E$2648</definedName>
    <definedName name="_xlchart.v1.1" hidden="1">'Monte Carlo'!$H$7:$H$10006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2" hidden="1">"04/29/2023 08:53:12"</definedName>
    <definedName name="IQ_NAMES_REVISION_DATE_" localSheetId="1" hidden="1">"04/29/2023 08:53:12"</definedName>
    <definedName name="IQ_NAMES_REVISION_DATE_" localSheetId="26" hidden="1">"04/29/2023 08:53:12"</definedName>
    <definedName name="IQ_NAMES_REVISION_DATE_" hidden="1">"03/29/2023 14:23:17"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1">'1'!$A$2:$N$50</definedName>
    <definedName name="_xlnm.Print_Area" localSheetId="2">'Altman Z Score'!$A$1:$I$77</definedName>
    <definedName name="_xlnm.Print_Area" localSheetId="18">'Common Size Statement'!$A$3:$L$42</definedName>
    <definedName name="_xlnm.Print_Area" localSheetId="15">Comps_Val!$A$1:$Q$38</definedName>
    <definedName name="_xlnm.Print_Area" localSheetId="14">DCF!$A$3:$L$46</definedName>
    <definedName name="_xlnm.Print_Area" localSheetId="1">'Dupont Analysis'!$A$1:$I$113</definedName>
    <definedName name="_xlnm.Print_Area" localSheetId="16">'Football Field Analysis'!$A$4:$J$32</definedName>
    <definedName name="_xlnm.Print_Area" localSheetId="19">Forecasting!$A$2:$O$42</definedName>
    <definedName name="_xlnm.Print_Area" localSheetId="24">HistoricalFS!$A$1:$L$102</definedName>
    <definedName name="_xlnm.Print_Area" localSheetId="17">'Ratio Analysis'!$A$2:$O$42</definedName>
    <definedName name="_xlnm.Print_Area" localSheetId="8">WACC!$A$3:$J$47</definedName>
    <definedName name="UPDATE" localSheetId="26">'[1]Data Sheet'!$E$1</definedName>
    <definedName name="UPDATE">'Data Sheet'!$E$1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3" i="21" l="1"/>
  <c r="O31" i="21"/>
  <c r="O30" i="21"/>
  <c r="O29" i="21"/>
  <c r="O28" i="21"/>
  <c r="B54" i="31"/>
  <c r="B53" i="31"/>
  <c r="B52" i="31"/>
  <c r="K48" i="31"/>
  <c r="K46" i="31"/>
  <c r="K45" i="31"/>
  <c r="K44" i="31"/>
  <c r="K43" i="31"/>
  <c r="K42" i="31"/>
  <c r="D28" i="33"/>
  <c r="F34" i="31"/>
  <c r="F35" i="31"/>
  <c r="F36" i="31"/>
  <c r="F37" i="31"/>
  <c r="F38" i="31"/>
  <c r="E30" i="31"/>
  <c r="E31" i="31"/>
  <c r="E32" i="31"/>
  <c r="E33" i="31"/>
  <c r="E34" i="31"/>
  <c r="E35" i="31"/>
  <c r="E36" i="31"/>
  <c r="E37" i="31"/>
  <c r="E38" i="31"/>
  <c r="E29" i="31"/>
  <c r="C30" i="31"/>
  <c r="C31" i="31"/>
  <c r="C32" i="31"/>
  <c r="C33" i="31"/>
  <c r="C34" i="31"/>
  <c r="C35" i="31"/>
  <c r="C36" i="31"/>
  <c r="C37" i="31"/>
  <c r="C38" i="31"/>
  <c r="C29" i="31"/>
  <c r="B37" i="31"/>
  <c r="B30" i="31"/>
  <c r="B31" i="31"/>
  <c r="B32" i="31"/>
  <c r="B33" i="31"/>
  <c r="B34" i="31"/>
  <c r="B35" i="31"/>
  <c r="B36" i="31"/>
  <c r="B38" i="31"/>
  <c r="B29" i="31"/>
  <c r="F28" i="31"/>
  <c r="E28" i="31"/>
  <c r="C28" i="31"/>
  <c r="E15" i="33"/>
  <c r="F30" i="31" s="1"/>
  <c r="E16" i="33"/>
  <c r="F31" i="31" s="1"/>
  <c r="E17" i="33"/>
  <c r="F32" i="31" s="1"/>
  <c r="E18" i="33"/>
  <c r="F33" i="31" s="1"/>
  <c r="E19" i="33"/>
  <c r="E20" i="33"/>
  <c r="E21" i="33"/>
  <c r="E22" i="33"/>
  <c r="E23" i="33"/>
  <c r="E14" i="33"/>
  <c r="F29" i="31" s="1"/>
  <c r="D26" i="31"/>
  <c r="E26" i="31"/>
  <c r="F26" i="31"/>
  <c r="G26" i="31"/>
  <c r="C26" i="31"/>
  <c r="C111" i="5"/>
  <c r="D111" i="5"/>
  <c r="E111" i="5"/>
  <c r="F111" i="5"/>
  <c r="G111" i="5"/>
  <c r="H111" i="5"/>
  <c r="I111" i="5"/>
  <c r="J111" i="5"/>
  <c r="K111" i="5"/>
  <c r="B111" i="5"/>
  <c r="C110" i="5"/>
  <c r="D110" i="5"/>
  <c r="E110" i="5"/>
  <c r="F110" i="5"/>
  <c r="G110" i="5"/>
  <c r="H110" i="5"/>
  <c r="I110" i="5"/>
  <c r="J110" i="5"/>
  <c r="K110" i="5"/>
  <c r="B110" i="5"/>
  <c r="C109" i="5"/>
  <c r="D109" i="5"/>
  <c r="E109" i="5"/>
  <c r="F109" i="5"/>
  <c r="G109" i="5"/>
  <c r="H109" i="5"/>
  <c r="I109" i="5"/>
  <c r="J109" i="5"/>
  <c r="K109" i="5"/>
  <c r="B109" i="5"/>
  <c r="H21" i="31"/>
  <c r="C106" i="5"/>
  <c r="D106" i="5"/>
  <c r="E106" i="5"/>
  <c r="F106" i="5"/>
  <c r="G106" i="5"/>
  <c r="H106" i="5"/>
  <c r="I106" i="5"/>
  <c r="J106" i="5"/>
  <c r="K106" i="5"/>
  <c r="B106" i="5"/>
  <c r="F104" i="5"/>
  <c r="G104" i="5"/>
  <c r="C23" i="31" s="1"/>
  <c r="H104" i="5"/>
  <c r="D23" i="31" s="1"/>
  <c r="I104" i="5"/>
  <c r="E23" i="31" s="1"/>
  <c r="F101" i="5"/>
  <c r="G101" i="5"/>
  <c r="H101" i="5"/>
  <c r="I101" i="5"/>
  <c r="J101" i="5"/>
  <c r="J104" i="5" s="1"/>
  <c r="F23" i="31" s="1"/>
  <c r="C100" i="5"/>
  <c r="D100" i="5"/>
  <c r="E100" i="5"/>
  <c r="F100" i="5"/>
  <c r="G100" i="5"/>
  <c r="H100" i="5"/>
  <c r="I100" i="5"/>
  <c r="J100" i="5"/>
  <c r="K100" i="5"/>
  <c r="B100" i="5"/>
  <c r="C99" i="5"/>
  <c r="D99" i="5"/>
  <c r="E99" i="5"/>
  <c r="F99" i="5"/>
  <c r="G99" i="5"/>
  <c r="H99" i="5"/>
  <c r="I99" i="5"/>
  <c r="J99" i="5"/>
  <c r="K99" i="5"/>
  <c r="B99" i="5"/>
  <c r="C98" i="5"/>
  <c r="C101" i="5" s="1"/>
  <c r="C104" i="5" s="1"/>
  <c r="D98" i="5"/>
  <c r="D101" i="5" s="1"/>
  <c r="D104" i="5" s="1"/>
  <c r="E98" i="5"/>
  <c r="E101" i="5" s="1"/>
  <c r="E104" i="5" s="1"/>
  <c r="F98" i="5"/>
  <c r="F107" i="5" s="1"/>
  <c r="G98" i="5"/>
  <c r="G107" i="5" s="1"/>
  <c r="C24" i="31" s="1"/>
  <c r="H98" i="5"/>
  <c r="H107" i="5" s="1"/>
  <c r="D24" i="31" s="1"/>
  <c r="I98" i="5"/>
  <c r="I107" i="5" s="1"/>
  <c r="E24" i="31" s="1"/>
  <c r="J98" i="5"/>
  <c r="J107" i="5" s="1"/>
  <c r="F24" i="31" s="1"/>
  <c r="B98" i="5"/>
  <c r="B101" i="5" s="1"/>
  <c r="B104" i="5" s="1"/>
  <c r="K90" i="5"/>
  <c r="K98" i="5" s="1"/>
  <c r="E19" i="31"/>
  <c r="F19" i="31"/>
  <c r="G19" i="31"/>
  <c r="D8" i="31"/>
  <c r="E8" i="31"/>
  <c r="F8" i="31"/>
  <c r="G8" i="31"/>
  <c r="C8" i="31"/>
  <c r="C6" i="31"/>
  <c r="C19" i="31" s="1"/>
  <c r="D6" i="31"/>
  <c r="D19" i="31" s="1"/>
  <c r="E6" i="31"/>
  <c r="F6" i="31"/>
  <c r="G6" i="31"/>
  <c r="C4" i="31"/>
  <c r="B2" i="31"/>
  <c r="K107" i="5" l="1"/>
  <c r="G24" i="31" s="1"/>
  <c r="K101" i="5"/>
  <c r="K104" i="5" s="1"/>
  <c r="G23" i="31" s="1"/>
  <c r="E107" i="5"/>
  <c r="D107" i="5"/>
  <c r="C107" i="5"/>
  <c r="B107" i="5"/>
  <c r="B3" i="8"/>
  <c r="B3" i="16"/>
  <c r="B2" i="14"/>
  <c r="B4" i="22"/>
  <c r="B6" i="8"/>
  <c r="D61" i="30"/>
  <c r="E61" i="30"/>
  <c r="F61" i="30"/>
  <c r="G61" i="30"/>
  <c r="H61" i="30"/>
  <c r="I61" i="30"/>
  <c r="C61" i="30"/>
  <c r="D60" i="30"/>
  <c r="E60" i="30"/>
  <c r="F60" i="30"/>
  <c r="G60" i="30"/>
  <c r="H60" i="30"/>
  <c r="I60" i="30"/>
  <c r="C60" i="30"/>
  <c r="D43" i="30"/>
  <c r="E43" i="30"/>
  <c r="F43" i="30"/>
  <c r="G43" i="30"/>
  <c r="H43" i="30"/>
  <c r="I43" i="30"/>
  <c r="C43" i="30"/>
  <c r="D42" i="30"/>
  <c r="E42" i="30"/>
  <c r="F42" i="30"/>
  <c r="G42" i="30"/>
  <c r="H42" i="30"/>
  <c r="I42" i="30"/>
  <c r="C42" i="30"/>
  <c r="C49" i="30" l="1"/>
  <c r="D49" i="30"/>
  <c r="F49" i="30"/>
  <c r="G49" i="30"/>
  <c r="H49" i="30"/>
  <c r="I55" i="30"/>
  <c r="F62" i="30"/>
  <c r="D44" i="30" l="1"/>
  <c r="D62" i="30"/>
  <c r="C44" i="30"/>
  <c r="C62" i="30"/>
  <c r="E44" i="30"/>
  <c r="E62" i="30"/>
  <c r="D55" i="30"/>
  <c r="C55" i="30"/>
  <c r="C67" i="30" s="1"/>
  <c r="I62" i="30"/>
  <c r="H62" i="30"/>
  <c r="G62" i="30"/>
  <c r="H55" i="30"/>
  <c r="H67" i="30" s="1"/>
  <c r="G55" i="30"/>
  <c r="E49" i="30"/>
  <c r="F55" i="30"/>
  <c r="E55" i="30"/>
  <c r="I67" i="30"/>
  <c r="I44" i="30"/>
  <c r="H44" i="30"/>
  <c r="G44" i="30"/>
  <c r="I49" i="30"/>
  <c r="F44" i="30"/>
  <c r="D67" i="30" l="1"/>
  <c r="G67" i="30"/>
  <c r="E67" i="30"/>
  <c r="F67" i="30"/>
  <c r="C73" i="28" l="1"/>
  <c r="C76" i="28" s="1"/>
  <c r="D73" i="28"/>
  <c r="D85" i="28" s="1"/>
  <c r="D95" i="28" s="1"/>
  <c r="E73" i="28"/>
  <c r="E85" i="28" s="1"/>
  <c r="E95" i="28" s="1"/>
  <c r="F73" i="28"/>
  <c r="F85" i="28" s="1"/>
  <c r="F95" i="28" s="1"/>
  <c r="G73" i="28"/>
  <c r="G85" i="28" s="1"/>
  <c r="G95" i="28" s="1"/>
  <c r="H73" i="28"/>
  <c r="H76" i="28" s="1"/>
  <c r="I73" i="28"/>
  <c r="I85" i="28" s="1"/>
  <c r="I95" i="28" s="1"/>
  <c r="C63" i="28"/>
  <c r="C77" i="28" s="1"/>
  <c r="D63" i="28"/>
  <c r="D77" i="28" s="1"/>
  <c r="E63" i="28"/>
  <c r="F63" i="28"/>
  <c r="G63" i="28"/>
  <c r="H63" i="28"/>
  <c r="H77" i="28" s="1"/>
  <c r="I63" i="28"/>
  <c r="I77" i="28" s="1"/>
  <c r="B5" i="28"/>
  <c r="B5" i="30" s="1"/>
  <c r="B3" i="28"/>
  <c r="B3" i="30" s="1"/>
  <c r="B4" i="30" s="1"/>
  <c r="B90" i="28"/>
  <c r="C85" i="28"/>
  <c r="C95" i="28" s="1"/>
  <c r="B85" i="28"/>
  <c r="B77" i="28"/>
  <c r="B76" i="28"/>
  <c r="G76" i="28"/>
  <c r="F76" i="28"/>
  <c r="E76" i="28"/>
  <c r="B68" i="28"/>
  <c r="D76" i="28" l="1"/>
  <c r="B4" i="28"/>
  <c r="H85" i="28"/>
  <c r="H95" i="28" s="1"/>
  <c r="H78" i="28"/>
  <c r="I76" i="28"/>
  <c r="I78" i="28" s="1"/>
  <c r="G77" i="28"/>
  <c r="C78" i="28"/>
  <c r="D78" i="28"/>
  <c r="G78" i="28"/>
  <c r="F77" i="28"/>
  <c r="F78" i="28" s="1"/>
  <c r="E77" i="28"/>
  <c r="E78" i="28" s="1"/>
  <c r="N9" i="26" l="1"/>
  <c r="N12" i="26"/>
  <c r="N11" i="26"/>
  <c r="N10" i="26"/>
  <c r="H4133" i="26" s="1"/>
  <c r="H2615" i="26"/>
  <c r="H2618" i="26"/>
  <c r="H2724" i="26"/>
  <c r="H3362" i="26"/>
  <c r="H3363" i="26"/>
  <c r="H4129" i="26"/>
  <c r="H5115" i="26"/>
  <c r="H5176" i="26"/>
  <c r="D2647" i="26"/>
  <c r="D2646" i="26"/>
  <c r="D2645" i="26"/>
  <c r="D2644" i="26"/>
  <c r="D2643" i="26"/>
  <c r="D2642" i="26"/>
  <c r="D2641" i="26"/>
  <c r="D2640" i="26"/>
  <c r="D2639" i="26"/>
  <c r="D2638" i="26"/>
  <c r="D2637" i="26"/>
  <c r="D2636" i="26"/>
  <c r="D2635" i="26"/>
  <c r="D2634" i="26"/>
  <c r="D2633" i="26"/>
  <c r="D2632" i="26"/>
  <c r="D2631" i="26"/>
  <c r="D2630" i="26"/>
  <c r="D2629" i="26"/>
  <c r="D2628" i="26"/>
  <c r="D2627" i="26"/>
  <c r="D2626" i="26"/>
  <c r="D2625" i="26"/>
  <c r="D2624" i="26"/>
  <c r="D2623" i="26"/>
  <c r="D2622" i="26"/>
  <c r="D2621" i="26"/>
  <c r="D2620" i="26"/>
  <c r="D2619" i="26"/>
  <c r="D2618" i="26"/>
  <c r="D2617" i="26"/>
  <c r="D2616" i="26"/>
  <c r="D2615" i="26"/>
  <c r="D2614" i="26"/>
  <c r="D2613" i="26"/>
  <c r="D2612" i="26"/>
  <c r="D2611" i="26"/>
  <c r="D2610" i="26"/>
  <c r="D2609" i="26"/>
  <c r="D2608" i="26"/>
  <c r="D2607" i="26"/>
  <c r="D2606" i="26"/>
  <c r="D2605" i="26"/>
  <c r="D2604" i="26"/>
  <c r="D2603" i="26"/>
  <c r="D2602" i="26"/>
  <c r="D2601" i="26"/>
  <c r="D2600" i="26"/>
  <c r="D2599" i="26"/>
  <c r="D2598" i="26"/>
  <c r="D2597" i="26"/>
  <c r="D2596" i="26"/>
  <c r="D2595" i="26"/>
  <c r="D2594" i="26"/>
  <c r="D2593" i="26"/>
  <c r="D2592" i="26"/>
  <c r="D2591" i="26"/>
  <c r="D2590" i="26"/>
  <c r="D2589" i="26"/>
  <c r="D2588" i="26"/>
  <c r="D2587" i="26"/>
  <c r="D2586" i="26"/>
  <c r="D2585" i="26"/>
  <c r="D2584" i="26"/>
  <c r="D2583" i="26"/>
  <c r="D2582" i="26"/>
  <c r="D2581" i="26"/>
  <c r="D2580" i="26"/>
  <c r="D2579" i="26"/>
  <c r="D2578" i="26"/>
  <c r="D2577" i="26"/>
  <c r="D2576" i="26"/>
  <c r="D2575" i="26"/>
  <c r="D2574" i="26"/>
  <c r="D2573" i="26"/>
  <c r="D2572" i="26"/>
  <c r="D2571" i="26"/>
  <c r="D2570" i="26"/>
  <c r="D2569" i="26"/>
  <c r="D2568" i="26"/>
  <c r="D2567" i="26"/>
  <c r="D2566" i="26"/>
  <c r="D2565" i="26"/>
  <c r="D2564" i="26"/>
  <c r="D2563" i="26"/>
  <c r="D2562" i="26"/>
  <c r="D2561" i="26"/>
  <c r="D2560" i="26"/>
  <c r="D2559" i="26"/>
  <c r="D2558" i="26"/>
  <c r="D2557" i="26"/>
  <c r="D2556" i="26"/>
  <c r="D2555" i="26"/>
  <c r="D2554" i="26"/>
  <c r="D2553" i="26"/>
  <c r="D2552" i="26"/>
  <c r="D2551" i="26"/>
  <c r="D2550" i="26"/>
  <c r="D2549" i="26"/>
  <c r="D2548" i="26"/>
  <c r="D2547" i="26"/>
  <c r="D2546" i="26"/>
  <c r="D2545" i="26"/>
  <c r="D2544" i="26"/>
  <c r="D2543" i="26"/>
  <c r="D2542" i="26"/>
  <c r="D2541" i="26"/>
  <c r="D2540" i="26"/>
  <c r="D2539" i="26"/>
  <c r="D2538" i="26"/>
  <c r="D2537" i="26"/>
  <c r="D2536" i="26"/>
  <c r="D2535" i="26"/>
  <c r="D2534" i="26"/>
  <c r="D2533" i="26"/>
  <c r="D2532" i="26"/>
  <c r="D2531" i="26"/>
  <c r="D2530" i="26"/>
  <c r="D2529" i="26"/>
  <c r="D2528" i="26"/>
  <c r="D2527" i="26"/>
  <c r="D2526" i="26"/>
  <c r="D2525" i="26"/>
  <c r="D2524" i="26"/>
  <c r="D2523" i="26"/>
  <c r="D2522" i="26"/>
  <c r="D2521" i="26"/>
  <c r="D2520" i="26"/>
  <c r="D2519" i="26"/>
  <c r="D2518" i="26"/>
  <c r="D2517" i="26"/>
  <c r="D2516" i="26"/>
  <c r="D2515" i="26"/>
  <c r="D2514" i="26"/>
  <c r="D2513" i="26"/>
  <c r="D2512" i="26"/>
  <c r="D2511" i="26"/>
  <c r="D2510" i="26"/>
  <c r="D2509" i="26"/>
  <c r="D2508" i="26"/>
  <c r="D2507" i="26"/>
  <c r="D2506" i="26"/>
  <c r="D2505" i="26"/>
  <c r="D2504" i="26"/>
  <c r="D2503" i="26"/>
  <c r="D2502" i="26"/>
  <c r="D2501" i="26"/>
  <c r="D2500" i="26"/>
  <c r="D2499" i="26"/>
  <c r="D2498" i="26"/>
  <c r="D2497" i="26"/>
  <c r="D2496" i="26"/>
  <c r="D2495" i="26"/>
  <c r="D2494" i="26"/>
  <c r="D2493" i="26"/>
  <c r="D2492" i="26"/>
  <c r="D2491" i="26"/>
  <c r="D2490" i="26"/>
  <c r="D2489" i="26"/>
  <c r="D2488" i="26"/>
  <c r="D2487" i="26"/>
  <c r="D2486" i="26"/>
  <c r="D2485" i="26"/>
  <c r="D2484" i="26"/>
  <c r="D2483" i="26"/>
  <c r="D2482" i="26"/>
  <c r="D2481" i="26"/>
  <c r="D2480" i="26"/>
  <c r="D2479" i="26"/>
  <c r="D2478" i="26"/>
  <c r="D2477" i="26"/>
  <c r="D2476" i="26"/>
  <c r="D2475" i="26"/>
  <c r="D2474" i="26"/>
  <c r="D2473" i="26"/>
  <c r="D2472" i="26"/>
  <c r="D2471" i="26"/>
  <c r="D2470" i="26"/>
  <c r="D2469" i="26"/>
  <c r="D2468" i="26"/>
  <c r="D2467" i="26"/>
  <c r="D2466" i="26"/>
  <c r="D2465" i="26"/>
  <c r="D2464" i="26"/>
  <c r="D2463" i="26"/>
  <c r="D2462" i="26"/>
  <c r="D2461" i="26"/>
  <c r="D2460" i="26"/>
  <c r="D2459" i="26"/>
  <c r="D2458" i="26"/>
  <c r="D2457" i="26"/>
  <c r="D2456" i="26"/>
  <c r="D2455" i="26"/>
  <c r="D2454" i="26"/>
  <c r="D2453" i="26"/>
  <c r="D2452" i="26"/>
  <c r="D2451" i="26"/>
  <c r="D2450" i="26"/>
  <c r="D2449" i="26"/>
  <c r="D2448" i="26"/>
  <c r="D2447" i="26"/>
  <c r="D2446" i="26"/>
  <c r="D2445" i="26"/>
  <c r="D2444" i="26"/>
  <c r="D2443" i="26"/>
  <c r="D2442" i="26"/>
  <c r="D2441" i="26"/>
  <c r="D2440" i="26"/>
  <c r="D2439" i="26"/>
  <c r="D2438" i="26"/>
  <c r="D2437" i="26"/>
  <c r="D2436" i="26"/>
  <c r="D2435" i="26"/>
  <c r="D2434" i="26"/>
  <c r="D2433" i="26"/>
  <c r="D2432" i="26"/>
  <c r="D2431" i="26"/>
  <c r="D2430" i="26"/>
  <c r="D2429" i="26"/>
  <c r="D2428" i="26"/>
  <c r="D2427" i="26"/>
  <c r="D2426" i="26"/>
  <c r="D2425" i="26"/>
  <c r="D2424" i="26"/>
  <c r="D2423" i="26"/>
  <c r="D2422" i="26"/>
  <c r="D2421" i="26"/>
  <c r="D2420" i="26"/>
  <c r="D2419" i="26"/>
  <c r="D2418" i="26"/>
  <c r="D2417" i="26"/>
  <c r="D2416" i="26"/>
  <c r="D2415" i="26"/>
  <c r="D2414" i="26"/>
  <c r="D2413" i="26"/>
  <c r="D2412" i="26"/>
  <c r="D2411" i="26"/>
  <c r="D2410" i="26"/>
  <c r="D2409" i="26"/>
  <c r="D2408" i="26"/>
  <c r="D2407" i="26"/>
  <c r="D2406" i="26"/>
  <c r="D2405" i="26"/>
  <c r="D2404" i="26"/>
  <c r="D2403" i="26"/>
  <c r="D2402" i="26"/>
  <c r="D2401" i="26"/>
  <c r="D2400" i="26"/>
  <c r="D2399" i="26"/>
  <c r="D2398" i="26"/>
  <c r="D2397" i="26"/>
  <c r="D2396" i="26"/>
  <c r="D2395" i="26"/>
  <c r="D2394" i="26"/>
  <c r="D2393" i="26"/>
  <c r="D2392" i="26"/>
  <c r="D2391" i="26"/>
  <c r="D2390" i="26"/>
  <c r="D2389" i="26"/>
  <c r="D2388" i="26"/>
  <c r="D2387" i="26"/>
  <c r="D2386" i="26"/>
  <c r="D2385" i="26"/>
  <c r="D2384" i="26"/>
  <c r="D2383" i="26"/>
  <c r="D2382" i="26"/>
  <c r="D2381" i="26"/>
  <c r="D2380" i="26"/>
  <c r="D2379" i="26"/>
  <c r="D2378" i="26"/>
  <c r="D2377" i="26"/>
  <c r="D2376" i="26"/>
  <c r="D2375" i="26"/>
  <c r="D2374" i="26"/>
  <c r="D2373" i="26"/>
  <c r="D2372" i="26"/>
  <c r="D2371" i="26"/>
  <c r="D2370" i="26"/>
  <c r="D2369" i="26"/>
  <c r="D2368" i="26"/>
  <c r="D2367" i="26"/>
  <c r="D2366" i="26"/>
  <c r="D2365" i="26"/>
  <c r="D2364" i="26"/>
  <c r="D2363" i="26"/>
  <c r="D2362" i="26"/>
  <c r="D2361" i="26"/>
  <c r="D2360" i="26"/>
  <c r="D2359" i="26"/>
  <c r="D2358" i="26"/>
  <c r="D2357" i="26"/>
  <c r="D2356" i="26"/>
  <c r="D2355" i="26"/>
  <c r="D2354" i="26"/>
  <c r="D2353" i="26"/>
  <c r="D2352" i="26"/>
  <c r="D2351" i="26"/>
  <c r="D2350" i="26"/>
  <c r="D2349" i="26"/>
  <c r="D2348" i="26"/>
  <c r="D2347" i="26"/>
  <c r="D2346" i="26"/>
  <c r="D2345" i="26"/>
  <c r="D2344" i="26"/>
  <c r="D2343" i="26"/>
  <c r="D2342" i="26"/>
  <c r="D2341" i="26"/>
  <c r="D2340" i="26"/>
  <c r="D2339" i="26"/>
  <c r="D2338" i="26"/>
  <c r="D2337" i="26"/>
  <c r="D2336" i="26"/>
  <c r="D2335" i="26"/>
  <c r="D2334" i="26"/>
  <c r="D2333" i="26"/>
  <c r="D2332" i="26"/>
  <c r="D2331" i="26"/>
  <c r="D2330" i="26"/>
  <c r="D2329" i="26"/>
  <c r="D2328" i="26"/>
  <c r="D2327" i="26"/>
  <c r="D2326" i="26"/>
  <c r="D2325" i="26"/>
  <c r="D2324" i="26"/>
  <c r="D2323" i="26"/>
  <c r="D2322" i="26"/>
  <c r="D2321" i="26"/>
  <c r="D2320" i="26"/>
  <c r="D2319" i="26"/>
  <c r="D2318" i="26"/>
  <c r="D2317" i="26"/>
  <c r="D2316" i="26"/>
  <c r="D2315" i="26"/>
  <c r="D2314" i="26"/>
  <c r="D2313" i="26"/>
  <c r="D2312" i="26"/>
  <c r="D2311" i="26"/>
  <c r="D2310" i="26"/>
  <c r="D2309" i="26"/>
  <c r="D2308" i="26"/>
  <c r="D2307" i="26"/>
  <c r="D2306" i="26"/>
  <c r="D2305" i="26"/>
  <c r="D2304" i="26"/>
  <c r="D2303" i="26"/>
  <c r="D2302" i="26"/>
  <c r="D2301" i="26"/>
  <c r="D2300" i="26"/>
  <c r="D2299" i="26"/>
  <c r="D2298" i="26"/>
  <c r="D2297" i="26"/>
  <c r="D2296" i="26"/>
  <c r="D2295" i="26"/>
  <c r="D2294" i="26"/>
  <c r="D2293" i="26"/>
  <c r="D2292" i="26"/>
  <c r="D2291" i="26"/>
  <c r="D2290" i="26"/>
  <c r="D2289" i="26"/>
  <c r="D2288" i="26"/>
  <c r="D2287" i="26"/>
  <c r="D2286" i="26"/>
  <c r="D2285" i="26"/>
  <c r="D2284" i="26"/>
  <c r="D2283" i="26"/>
  <c r="D2282" i="26"/>
  <c r="D2281" i="26"/>
  <c r="D2280" i="26"/>
  <c r="D2279" i="26"/>
  <c r="D2278" i="26"/>
  <c r="D2277" i="26"/>
  <c r="D2276" i="26"/>
  <c r="D2275" i="26"/>
  <c r="D2274" i="26"/>
  <c r="D2273" i="26"/>
  <c r="D2272" i="26"/>
  <c r="D2271" i="26"/>
  <c r="D2270" i="26"/>
  <c r="D2269" i="26"/>
  <c r="D2268" i="26"/>
  <c r="D2267" i="26"/>
  <c r="D2266" i="26"/>
  <c r="D2265" i="26"/>
  <c r="D2264" i="26"/>
  <c r="D2263" i="26"/>
  <c r="D2262" i="26"/>
  <c r="D2261" i="26"/>
  <c r="D2260" i="26"/>
  <c r="D2259" i="26"/>
  <c r="D2258" i="26"/>
  <c r="D2257" i="26"/>
  <c r="D2256" i="26"/>
  <c r="D2255" i="26"/>
  <c r="D2254" i="26"/>
  <c r="D2253" i="26"/>
  <c r="D2252" i="26"/>
  <c r="D2251" i="26"/>
  <c r="D2250" i="26"/>
  <c r="D2249" i="26"/>
  <c r="D2248" i="26"/>
  <c r="D2247" i="26"/>
  <c r="D2246" i="26"/>
  <c r="D2245" i="26"/>
  <c r="D2244" i="26"/>
  <c r="D2243" i="26"/>
  <c r="D2242" i="26"/>
  <c r="D2241" i="26"/>
  <c r="D2240" i="26"/>
  <c r="D2239" i="26"/>
  <c r="D2238" i="26"/>
  <c r="D2237" i="26"/>
  <c r="D2236" i="26"/>
  <c r="D2235" i="26"/>
  <c r="D2234" i="26"/>
  <c r="D2233" i="26"/>
  <c r="D2232" i="26"/>
  <c r="D2231" i="26"/>
  <c r="D2230" i="26"/>
  <c r="D2229" i="26"/>
  <c r="D2228" i="26"/>
  <c r="D2227" i="26"/>
  <c r="D2226" i="26"/>
  <c r="D2225" i="26"/>
  <c r="D2224" i="26"/>
  <c r="D2223" i="26"/>
  <c r="D2222" i="26"/>
  <c r="D2221" i="26"/>
  <c r="D2220" i="26"/>
  <c r="D2219" i="26"/>
  <c r="D2218" i="26"/>
  <c r="D2217" i="26"/>
  <c r="D2216" i="26"/>
  <c r="D2215" i="26"/>
  <c r="D2214" i="26"/>
  <c r="D2213" i="26"/>
  <c r="D2212" i="26"/>
  <c r="D2211" i="26"/>
  <c r="D2210" i="26"/>
  <c r="D2209" i="26"/>
  <c r="D2208" i="26"/>
  <c r="D2207" i="26"/>
  <c r="D2206" i="26"/>
  <c r="D2205" i="26"/>
  <c r="D2204" i="26"/>
  <c r="D2203" i="26"/>
  <c r="D2202" i="26"/>
  <c r="D2201" i="26"/>
  <c r="D2200" i="26"/>
  <c r="D2199" i="26"/>
  <c r="D2198" i="26"/>
  <c r="D2197" i="26"/>
  <c r="D2196" i="26"/>
  <c r="D2195" i="26"/>
  <c r="D2194" i="26"/>
  <c r="D2193" i="26"/>
  <c r="D2192" i="26"/>
  <c r="D2191" i="26"/>
  <c r="D2190" i="26"/>
  <c r="D2189" i="26"/>
  <c r="D2188" i="26"/>
  <c r="D2187" i="26"/>
  <c r="D2186" i="26"/>
  <c r="D2185" i="26"/>
  <c r="D2184" i="26"/>
  <c r="D2183" i="26"/>
  <c r="D2182" i="26"/>
  <c r="D2181" i="26"/>
  <c r="D2180" i="26"/>
  <c r="D2179" i="26"/>
  <c r="D2178" i="26"/>
  <c r="D2177" i="26"/>
  <c r="D2176" i="26"/>
  <c r="D2175" i="26"/>
  <c r="D2174" i="26"/>
  <c r="D2173" i="26"/>
  <c r="D2172" i="26"/>
  <c r="D2171" i="26"/>
  <c r="D2170" i="26"/>
  <c r="D2169" i="26"/>
  <c r="D2168" i="26"/>
  <c r="D2167" i="26"/>
  <c r="D2166" i="26"/>
  <c r="D2165" i="26"/>
  <c r="D2164" i="26"/>
  <c r="D2163" i="26"/>
  <c r="D2162" i="26"/>
  <c r="D2161" i="26"/>
  <c r="D2160" i="26"/>
  <c r="D2159" i="26"/>
  <c r="D2158" i="26"/>
  <c r="D2157" i="26"/>
  <c r="D2156" i="26"/>
  <c r="D2155" i="26"/>
  <c r="D2154" i="26"/>
  <c r="D2153" i="26"/>
  <c r="D2152" i="26"/>
  <c r="D2151" i="26"/>
  <c r="D2150" i="26"/>
  <c r="D2149" i="26"/>
  <c r="D2148" i="26"/>
  <c r="D2147" i="26"/>
  <c r="D2146" i="26"/>
  <c r="D2145" i="26"/>
  <c r="D2144" i="26"/>
  <c r="D2143" i="26"/>
  <c r="D2142" i="26"/>
  <c r="D2141" i="26"/>
  <c r="D2140" i="26"/>
  <c r="D2139" i="26"/>
  <c r="D2138" i="26"/>
  <c r="D2137" i="26"/>
  <c r="D2136" i="26"/>
  <c r="D2135" i="26"/>
  <c r="D2134" i="26"/>
  <c r="D2133" i="26"/>
  <c r="D2132" i="26"/>
  <c r="D2131" i="26"/>
  <c r="D2130" i="26"/>
  <c r="D2129" i="26"/>
  <c r="D2128" i="26"/>
  <c r="D2127" i="26"/>
  <c r="D2126" i="26"/>
  <c r="D2125" i="26"/>
  <c r="D2124" i="26"/>
  <c r="D2123" i="26"/>
  <c r="D2122" i="26"/>
  <c r="D2121" i="26"/>
  <c r="D2120" i="26"/>
  <c r="D2119" i="26"/>
  <c r="D2118" i="26"/>
  <c r="D2117" i="26"/>
  <c r="D2116" i="26"/>
  <c r="D2115" i="26"/>
  <c r="D2114" i="26"/>
  <c r="D2113" i="26"/>
  <c r="D2112" i="26"/>
  <c r="D2111" i="26"/>
  <c r="D2110" i="26"/>
  <c r="D2109" i="26"/>
  <c r="D2108" i="26"/>
  <c r="D2107" i="26"/>
  <c r="D2106" i="26"/>
  <c r="D2105" i="26"/>
  <c r="D2104" i="26"/>
  <c r="D2103" i="26"/>
  <c r="D2102" i="26"/>
  <c r="D2101" i="26"/>
  <c r="D2100" i="26"/>
  <c r="D2099" i="26"/>
  <c r="D2098" i="26"/>
  <c r="D2097" i="26"/>
  <c r="D2096" i="26"/>
  <c r="D2095" i="26"/>
  <c r="D2094" i="26"/>
  <c r="D2093" i="26"/>
  <c r="D2092" i="26"/>
  <c r="D2091" i="26"/>
  <c r="D2090" i="26"/>
  <c r="D2089" i="26"/>
  <c r="D2088" i="26"/>
  <c r="D2087" i="26"/>
  <c r="D2086" i="26"/>
  <c r="D2085" i="26"/>
  <c r="D2084" i="26"/>
  <c r="D2083" i="26"/>
  <c r="D2082" i="26"/>
  <c r="D2081" i="26"/>
  <c r="D2080" i="26"/>
  <c r="D2079" i="26"/>
  <c r="D2078" i="26"/>
  <c r="D2077" i="26"/>
  <c r="D2076" i="26"/>
  <c r="D2075" i="26"/>
  <c r="D2074" i="26"/>
  <c r="D2073" i="26"/>
  <c r="D2072" i="26"/>
  <c r="D2071" i="26"/>
  <c r="D2070" i="26"/>
  <c r="D2069" i="26"/>
  <c r="D2068" i="26"/>
  <c r="D2067" i="26"/>
  <c r="D2066" i="26"/>
  <c r="D2065" i="26"/>
  <c r="D2064" i="26"/>
  <c r="D2063" i="26"/>
  <c r="D2062" i="26"/>
  <c r="D2061" i="26"/>
  <c r="D2060" i="26"/>
  <c r="D2059" i="26"/>
  <c r="D2058" i="26"/>
  <c r="D2057" i="26"/>
  <c r="D2056" i="26"/>
  <c r="D2055" i="26"/>
  <c r="D2054" i="26"/>
  <c r="D2053" i="26"/>
  <c r="D2052" i="26"/>
  <c r="D2051" i="26"/>
  <c r="D2050" i="26"/>
  <c r="D2049" i="26"/>
  <c r="D2048" i="26"/>
  <c r="D2047" i="26"/>
  <c r="D2046" i="26"/>
  <c r="D2045" i="26"/>
  <c r="D2044" i="26"/>
  <c r="D2043" i="26"/>
  <c r="D2042" i="26"/>
  <c r="D2041" i="26"/>
  <c r="D2040" i="26"/>
  <c r="D2039" i="26"/>
  <c r="D2038" i="26"/>
  <c r="D2037" i="26"/>
  <c r="D2036" i="26"/>
  <c r="D2035" i="26"/>
  <c r="D2034" i="26"/>
  <c r="D2033" i="26"/>
  <c r="D2032" i="26"/>
  <c r="D2031" i="26"/>
  <c r="D2030" i="26"/>
  <c r="D2029" i="26"/>
  <c r="D2028" i="26"/>
  <c r="D2027" i="26"/>
  <c r="D2026" i="26"/>
  <c r="D2025" i="26"/>
  <c r="D2024" i="26"/>
  <c r="D2023" i="26"/>
  <c r="D2022" i="26"/>
  <c r="D2021" i="26"/>
  <c r="D2020" i="26"/>
  <c r="D2019" i="26"/>
  <c r="D2018" i="26"/>
  <c r="D2017" i="26"/>
  <c r="D2016" i="26"/>
  <c r="D2015" i="26"/>
  <c r="D2014" i="26"/>
  <c r="D2013" i="26"/>
  <c r="D2012" i="26"/>
  <c r="D2011" i="26"/>
  <c r="D2010" i="26"/>
  <c r="D2009" i="26"/>
  <c r="D2008" i="26"/>
  <c r="D2007" i="26"/>
  <c r="D2006" i="26"/>
  <c r="D2005" i="26"/>
  <c r="D2004" i="26"/>
  <c r="D2003" i="26"/>
  <c r="D2002" i="26"/>
  <c r="D2001" i="26"/>
  <c r="D2000" i="26"/>
  <c r="D1999" i="26"/>
  <c r="D1998" i="26"/>
  <c r="D1997" i="26"/>
  <c r="D1996" i="26"/>
  <c r="D1995" i="26"/>
  <c r="D1994" i="26"/>
  <c r="D1993" i="26"/>
  <c r="D1992" i="26"/>
  <c r="D1991" i="26"/>
  <c r="D1990" i="26"/>
  <c r="D1989" i="26"/>
  <c r="D1988" i="26"/>
  <c r="D1987" i="26"/>
  <c r="D1986" i="26"/>
  <c r="D1985" i="26"/>
  <c r="D1984" i="26"/>
  <c r="D1983" i="26"/>
  <c r="D1982" i="26"/>
  <c r="D1981" i="26"/>
  <c r="D1980" i="26"/>
  <c r="D1979" i="26"/>
  <c r="D1978" i="26"/>
  <c r="D1977" i="26"/>
  <c r="D1976" i="26"/>
  <c r="D1975" i="26"/>
  <c r="D1974" i="26"/>
  <c r="D1973" i="26"/>
  <c r="D1972" i="26"/>
  <c r="D1971" i="26"/>
  <c r="D1970" i="26"/>
  <c r="D1969" i="26"/>
  <c r="D1968" i="26"/>
  <c r="D1967" i="26"/>
  <c r="D1966" i="26"/>
  <c r="D1965" i="26"/>
  <c r="D1964" i="26"/>
  <c r="D1963" i="26"/>
  <c r="D1962" i="26"/>
  <c r="D1961" i="26"/>
  <c r="D1960" i="26"/>
  <c r="D1959" i="26"/>
  <c r="D1958" i="26"/>
  <c r="D1957" i="26"/>
  <c r="D1956" i="26"/>
  <c r="D1955" i="26"/>
  <c r="D1954" i="26"/>
  <c r="D1953" i="26"/>
  <c r="D1952" i="26"/>
  <c r="D1951" i="26"/>
  <c r="D1950" i="26"/>
  <c r="D1949" i="26"/>
  <c r="D1948" i="26"/>
  <c r="D1947" i="26"/>
  <c r="D1946" i="26"/>
  <c r="D1945" i="26"/>
  <c r="D1944" i="26"/>
  <c r="D1943" i="26"/>
  <c r="D1942" i="26"/>
  <c r="D1941" i="26"/>
  <c r="D1940" i="26"/>
  <c r="D1939" i="26"/>
  <c r="D1938" i="26"/>
  <c r="D1937" i="26"/>
  <c r="D1936" i="26"/>
  <c r="D1935" i="26"/>
  <c r="D1934" i="26"/>
  <c r="D1933" i="26"/>
  <c r="D1932" i="26"/>
  <c r="D1931" i="26"/>
  <c r="D1930" i="26"/>
  <c r="D1929" i="26"/>
  <c r="D1928" i="26"/>
  <c r="D1927" i="26"/>
  <c r="D1926" i="26"/>
  <c r="D1925" i="26"/>
  <c r="D1924" i="26"/>
  <c r="D1923" i="26"/>
  <c r="D1922" i="26"/>
  <c r="D1921" i="26"/>
  <c r="D1920" i="26"/>
  <c r="D1919" i="26"/>
  <c r="D1918" i="26"/>
  <c r="D1917" i="26"/>
  <c r="D1916" i="26"/>
  <c r="D1915" i="26"/>
  <c r="D1914" i="26"/>
  <c r="D1913" i="26"/>
  <c r="D1912" i="26"/>
  <c r="D1911" i="26"/>
  <c r="D1910" i="26"/>
  <c r="D1909" i="26"/>
  <c r="D1908" i="26"/>
  <c r="D1907" i="26"/>
  <c r="D1906" i="26"/>
  <c r="D1905" i="26"/>
  <c r="D1904" i="26"/>
  <c r="D1903" i="26"/>
  <c r="D1902" i="26"/>
  <c r="D1901" i="26"/>
  <c r="D1900" i="26"/>
  <c r="D1899" i="26"/>
  <c r="D1898" i="26"/>
  <c r="D1897" i="26"/>
  <c r="D1896" i="26"/>
  <c r="D1895" i="26"/>
  <c r="D1894" i="26"/>
  <c r="D1893" i="26"/>
  <c r="D1892" i="26"/>
  <c r="D1891" i="26"/>
  <c r="D1890" i="26"/>
  <c r="D1889" i="26"/>
  <c r="D1888" i="26"/>
  <c r="D1887" i="26"/>
  <c r="D1886" i="26"/>
  <c r="D1885" i="26"/>
  <c r="D1884" i="26"/>
  <c r="D1883" i="26"/>
  <c r="D1882" i="26"/>
  <c r="D1881" i="26"/>
  <c r="D1880" i="26"/>
  <c r="D1879" i="26"/>
  <c r="D1878" i="26"/>
  <c r="D1877" i="26"/>
  <c r="D1876" i="26"/>
  <c r="D1875" i="26"/>
  <c r="D1874" i="26"/>
  <c r="D1873" i="26"/>
  <c r="D1872" i="26"/>
  <c r="D1871" i="26"/>
  <c r="D1870" i="26"/>
  <c r="D1869" i="26"/>
  <c r="D1868" i="26"/>
  <c r="D1867" i="26"/>
  <c r="D1866" i="26"/>
  <c r="D1865" i="26"/>
  <c r="D1864" i="26"/>
  <c r="D1863" i="26"/>
  <c r="D1862" i="26"/>
  <c r="D1861" i="26"/>
  <c r="D1860" i="26"/>
  <c r="D1859" i="26"/>
  <c r="D1858" i="26"/>
  <c r="D1857" i="26"/>
  <c r="D1856" i="26"/>
  <c r="D1855" i="26"/>
  <c r="D1854" i="26"/>
  <c r="D1853" i="26"/>
  <c r="D1852" i="26"/>
  <c r="D1851" i="26"/>
  <c r="D1850" i="26"/>
  <c r="D1849" i="26"/>
  <c r="D1848" i="26"/>
  <c r="D1847" i="26"/>
  <c r="D1846" i="26"/>
  <c r="D1845" i="26"/>
  <c r="D1844" i="26"/>
  <c r="D1843" i="26"/>
  <c r="D1842" i="26"/>
  <c r="D1841" i="26"/>
  <c r="D1840" i="26"/>
  <c r="D1839" i="26"/>
  <c r="D1838" i="26"/>
  <c r="D1837" i="26"/>
  <c r="D1836" i="26"/>
  <c r="D1835" i="26"/>
  <c r="D1834" i="26"/>
  <c r="D1833" i="26"/>
  <c r="D1832" i="26"/>
  <c r="D1831" i="26"/>
  <c r="D1830" i="26"/>
  <c r="D1829" i="26"/>
  <c r="D1828" i="26"/>
  <c r="D1827" i="26"/>
  <c r="D1826" i="26"/>
  <c r="D1825" i="26"/>
  <c r="D1824" i="26"/>
  <c r="D1823" i="26"/>
  <c r="D1822" i="26"/>
  <c r="D1821" i="26"/>
  <c r="D1820" i="26"/>
  <c r="D1819" i="26"/>
  <c r="D1818" i="26"/>
  <c r="D1817" i="26"/>
  <c r="D1816" i="26"/>
  <c r="D1815" i="26"/>
  <c r="D1814" i="26"/>
  <c r="D1813" i="26"/>
  <c r="D1812" i="26"/>
  <c r="D1811" i="26"/>
  <c r="D1810" i="26"/>
  <c r="D1809" i="26"/>
  <c r="D1808" i="26"/>
  <c r="D1807" i="26"/>
  <c r="D1806" i="26"/>
  <c r="D1805" i="26"/>
  <c r="D1804" i="26"/>
  <c r="D1803" i="26"/>
  <c r="D1802" i="26"/>
  <c r="D1801" i="26"/>
  <c r="D1800" i="26"/>
  <c r="D1799" i="26"/>
  <c r="D1798" i="26"/>
  <c r="D1797" i="26"/>
  <c r="D1796" i="26"/>
  <c r="D1795" i="26"/>
  <c r="D1794" i="26"/>
  <c r="D1793" i="26"/>
  <c r="D1792" i="26"/>
  <c r="D1791" i="26"/>
  <c r="D1790" i="26"/>
  <c r="D1789" i="26"/>
  <c r="D1788" i="26"/>
  <c r="D1787" i="26"/>
  <c r="D1786" i="26"/>
  <c r="D1785" i="26"/>
  <c r="D1784" i="26"/>
  <c r="D1783" i="26"/>
  <c r="D1782" i="26"/>
  <c r="D1781" i="26"/>
  <c r="D1780" i="26"/>
  <c r="D1779" i="26"/>
  <c r="D1778" i="26"/>
  <c r="D1777" i="26"/>
  <c r="D1776" i="26"/>
  <c r="D1775" i="26"/>
  <c r="D1774" i="26"/>
  <c r="D1773" i="26"/>
  <c r="D1772" i="26"/>
  <c r="D1771" i="26"/>
  <c r="D1770" i="26"/>
  <c r="D1769" i="26"/>
  <c r="D1768" i="26"/>
  <c r="D1767" i="26"/>
  <c r="D1766" i="26"/>
  <c r="D1765" i="26"/>
  <c r="D1764" i="26"/>
  <c r="D1763" i="26"/>
  <c r="D1762" i="26"/>
  <c r="D1761" i="26"/>
  <c r="D1760" i="26"/>
  <c r="D1759" i="26"/>
  <c r="D1758" i="26"/>
  <c r="D1757" i="26"/>
  <c r="D1756" i="26"/>
  <c r="D1755" i="26"/>
  <c r="D1754" i="26"/>
  <c r="D1753" i="26"/>
  <c r="D1752" i="26"/>
  <c r="D1751" i="26"/>
  <c r="D1750" i="26"/>
  <c r="D1749" i="26"/>
  <c r="D1748" i="26"/>
  <c r="D1747" i="26"/>
  <c r="D1746" i="26"/>
  <c r="D1745" i="26"/>
  <c r="D1744" i="26"/>
  <c r="D1743" i="26"/>
  <c r="D1742" i="26"/>
  <c r="D1741" i="26"/>
  <c r="D1740" i="26"/>
  <c r="D1739" i="26"/>
  <c r="D1738" i="26"/>
  <c r="D1737" i="26"/>
  <c r="D1736" i="26"/>
  <c r="D1735" i="26"/>
  <c r="D1734" i="26"/>
  <c r="D1733" i="26"/>
  <c r="D1732" i="26"/>
  <c r="D1731" i="26"/>
  <c r="D1730" i="26"/>
  <c r="D1729" i="26"/>
  <c r="D1728" i="26"/>
  <c r="D1727" i="26"/>
  <c r="D1726" i="26"/>
  <c r="D1725" i="26"/>
  <c r="D1724" i="26"/>
  <c r="D1723" i="26"/>
  <c r="D1722" i="26"/>
  <c r="D1721" i="26"/>
  <c r="D1720" i="26"/>
  <c r="D1719" i="26"/>
  <c r="D1718" i="26"/>
  <c r="D1717" i="26"/>
  <c r="D1716" i="26"/>
  <c r="D1715" i="26"/>
  <c r="D1714" i="26"/>
  <c r="D1713" i="26"/>
  <c r="D1712" i="26"/>
  <c r="D1711" i="26"/>
  <c r="D1710" i="26"/>
  <c r="D1709" i="26"/>
  <c r="D1708" i="26"/>
  <c r="D1707" i="26"/>
  <c r="D1706" i="26"/>
  <c r="D1705" i="26"/>
  <c r="D1704" i="26"/>
  <c r="D1703" i="26"/>
  <c r="D1702" i="26"/>
  <c r="D1701" i="26"/>
  <c r="D1700" i="26"/>
  <c r="D1699" i="26"/>
  <c r="D1698" i="26"/>
  <c r="D1697" i="26"/>
  <c r="D1696" i="26"/>
  <c r="D1695" i="26"/>
  <c r="D1694" i="26"/>
  <c r="D1693" i="26"/>
  <c r="D1692" i="26"/>
  <c r="D1691" i="26"/>
  <c r="D1690" i="26"/>
  <c r="D1689" i="26"/>
  <c r="D1688" i="26"/>
  <c r="D1687" i="26"/>
  <c r="D1686" i="26"/>
  <c r="D1685" i="26"/>
  <c r="D1684" i="26"/>
  <c r="D1683" i="26"/>
  <c r="D1682" i="26"/>
  <c r="D1681" i="26"/>
  <c r="D1680" i="26"/>
  <c r="D1679" i="26"/>
  <c r="D1678" i="26"/>
  <c r="D1677" i="26"/>
  <c r="D1676" i="26"/>
  <c r="D1675" i="26"/>
  <c r="D1674" i="26"/>
  <c r="D1673" i="26"/>
  <c r="D1672" i="26"/>
  <c r="D1671" i="26"/>
  <c r="D1670" i="26"/>
  <c r="D1669" i="26"/>
  <c r="D1668" i="26"/>
  <c r="D1667" i="26"/>
  <c r="D1666" i="26"/>
  <c r="D1665" i="26"/>
  <c r="D1664" i="26"/>
  <c r="D1663" i="26"/>
  <c r="D1662" i="26"/>
  <c r="D1661" i="26"/>
  <c r="D1660" i="26"/>
  <c r="D1659" i="26"/>
  <c r="D1658" i="26"/>
  <c r="D1657" i="26"/>
  <c r="D1656" i="26"/>
  <c r="D1655" i="26"/>
  <c r="D1654" i="26"/>
  <c r="D1653" i="26"/>
  <c r="D1652" i="26"/>
  <c r="D1651" i="26"/>
  <c r="D1650" i="26"/>
  <c r="D1649" i="26"/>
  <c r="D1648" i="26"/>
  <c r="D1647" i="26"/>
  <c r="D1646" i="26"/>
  <c r="D1645" i="26"/>
  <c r="D1644" i="26"/>
  <c r="D1643" i="26"/>
  <c r="D1642" i="26"/>
  <c r="D1641" i="26"/>
  <c r="D1640" i="26"/>
  <c r="D1639" i="26"/>
  <c r="D1638" i="26"/>
  <c r="D1637" i="26"/>
  <c r="D1636" i="26"/>
  <c r="D1635" i="26"/>
  <c r="D1634" i="26"/>
  <c r="D1633" i="26"/>
  <c r="D1632" i="26"/>
  <c r="D1631" i="26"/>
  <c r="D1630" i="26"/>
  <c r="D1629" i="26"/>
  <c r="D1628" i="26"/>
  <c r="D1627" i="26"/>
  <c r="D1626" i="26"/>
  <c r="D1625" i="26"/>
  <c r="D1624" i="26"/>
  <c r="D1623" i="26"/>
  <c r="D1622" i="26"/>
  <c r="D1621" i="26"/>
  <c r="D1620" i="26"/>
  <c r="D1619" i="26"/>
  <c r="D1618" i="26"/>
  <c r="D1617" i="26"/>
  <c r="D1616" i="26"/>
  <c r="D1615" i="26"/>
  <c r="D1614" i="26"/>
  <c r="D1613" i="26"/>
  <c r="D1612" i="26"/>
  <c r="D1611" i="26"/>
  <c r="D1610" i="26"/>
  <c r="D1609" i="26"/>
  <c r="D1608" i="26"/>
  <c r="D1607" i="26"/>
  <c r="D1606" i="26"/>
  <c r="D1605" i="26"/>
  <c r="D1604" i="26"/>
  <c r="D1603" i="26"/>
  <c r="D1602" i="26"/>
  <c r="D1601" i="26"/>
  <c r="D1600" i="26"/>
  <c r="D1599" i="26"/>
  <c r="D1598" i="26"/>
  <c r="D1597" i="26"/>
  <c r="D1596" i="26"/>
  <c r="D1595" i="26"/>
  <c r="D1594" i="26"/>
  <c r="D1593" i="26"/>
  <c r="D1592" i="26"/>
  <c r="D1591" i="26"/>
  <c r="D1590" i="26"/>
  <c r="D1589" i="26"/>
  <c r="D1588" i="26"/>
  <c r="D1587" i="26"/>
  <c r="D1586" i="26"/>
  <c r="D1585" i="26"/>
  <c r="D1584" i="26"/>
  <c r="D1583" i="26"/>
  <c r="D1582" i="26"/>
  <c r="D1581" i="26"/>
  <c r="D1580" i="26"/>
  <c r="D1579" i="26"/>
  <c r="D1578" i="26"/>
  <c r="D1577" i="26"/>
  <c r="D1576" i="26"/>
  <c r="D1575" i="26"/>
  <c r="D1574" i="26"/>
  <c r="D1573" i="26"/>
  <c r="D1572" i="26"/>
  <c r="D1571" i="26"/>
  <c r="D1570" i="26"/>
  <c r="D1569" i="26"/>
  <c r="D1568" i="26"/>
  <c r="D1567" i="26"/>
  <c r="D1566" i="26"/>
  <c r="D1565" i="26"/>
  <c r="D1564" i="26"/>
  <c r="D1563" i="26"/>
  <c r="D1562" i="26"/>
  <c r="D1561" i="26"/>
  <c r="D1560" i="26"/>
  <c r="D1559" i="26"/>
  <c r="D1558" i="26"/>
  <c r="D1557" i="26"/>
  <c r="D1556" i="26"/>
  <c r="D1555" i="26"/>
  <c r="D1554" i="26"/>
  <c r="D1553" i="26"/>
  <c r="D1552" i="26"/>
  <c r="D1551" i="26"/>
  <c r="D1550" i="26"/>
  <c r="D1549" i="26"/>
  <c r="D1548" i="26"/>
  <c r="D1547" i="26"/>
  <c r="D1546" i="26"/>
  <c r="D1545" i="26"/>
  <c r="D1544" i="26"/>
  <c r="D1543" i="26"/>
  <c r="D1542" i="26"/>
  <c r="D1541" i="26"/>
  <c r="D1540" i="26"/>
  <c r="D1539" i="26"/>
  <c r="D1538" i="26"/>
  <c r="D1537" i="26"/>
  <c r="D1536" i="26"/>
  <c r="D1535" i="26"/>
  <c r="D1534" i="26"/>
  <c r="D1533" i="26"/>
  <c r="D1532" i="26"/>
  <c r="D1531" i="26"/>
  <c r="D1530" i="26"/>
  <c r="D1529" i="26"/>
  <c r="D1528" i="26"/>
  <c r="D1527" i="26"/>
  <c r="D1526" i="26"/>
  <c r="D1525" i="26"/>
  <c r="D1524" i="26"/>
  <c r="D1523" i="26"/>
  <c r="D1522" i="26"/>
  <c r="D1521" i="26"/>
  <c r="D1520" i="26"/>
  <c r="D1519" i="26"/>
  <c r="D1518" i="26"/>
  <c r="D1517" i="26"/>
  <c r="D1516" i="26"/>
  <c r="D1515" i="26"/>
  <c r="D1514" i="26"/>
  <c r="D1513" i="26"/>
  <c r="D1512" i="26"/>
  <c r="D1511" i="26"/>
  <c r="D1510" i="26"/>
  <c r="D1509" i="26"/>
  <c r="D1508" i="26"/>
  <c r="D1507" i="26"/>
  <c r="D1506" i="26"/>
  <c r="D1505" i="26"/>
  <c r="D1504" i="26"/>
  <c r="D1503" i="26"/>
  <c r="D1502" i="26"/>
  <c r="D1501" i="26"/>
  <c r="D1500" i="26"/>
  <c r="D1499" i="26"/>
  <c r="D1498" i="26"/>
  <c r="D1497" i="26"/>
  <c r="D1496" i="26"/>
  <c r="D1495" i="26"/>
  <c r="D1494" i="26"/>
  <c r="D1493" i="26"/>
  <c r="D1492" i="26"/>
  <c r="D1491" i="26"/>
  <c r="D1490" i="26"/>
  <c r="D1489" i="26"/>
  <c r="D1488" i="26"/>
  <c r="D1487" i="26"/>
  <c r="D1486" i="26"/>
  <c r="D1485" i="26"/>
  <c r="D1484" i="26"/>
  <c r="D1483" i="26"/>
  <c r="D1482" i="26"/>
  <c r="D1481" i="26"/>
  <c r="D1480" i="26"/>
  <c r="D1479" i="26"/>
  <c r="D1478" i="26"/>
  <c r="D1477" i="26"/>
  <c r="D1476" i="26"/>
  <c r="D1475" i="26"/>
  <c r="D1474" i="26"/>
  <c r="D1473" i="26"/>
  <c r="D1472" i="26"/>
  <c r="D1471" i="26"/>
  <c r="D1470" i="26"/>
  <c r="D1469" i="26"/>
  <c r="D1468" i="26"/>
  <c r="D1467" i="26"/>
  <c r="D1466" i="26"/>
  <c r="D1465" i="26"/>
  <c r="D1464" i="26"/>
  <c r="D1463" i="26"/>
  <c r="D1462" i="26"/>
  <c r="D1461" i="26"/>
  <c r="D1460" i="26"/>
  <c r="D1459" i="26"/>
  <c r="D1458" i="26"/>
  <c r="D1457" i="26"/>
  <c r="D1456" i="26"/>
  <c r="D1455" i="26"/>
  <c r="D1454" i="26"/>
  <c r="D1453" i="26"/>
  <c r="D1452" i="26"/>
  <c r="D1451" i="26"/>
  <c r="D1450" i="26"/>
  <c r="D1449" i="26"/>
  <c r="D1448" i="26"/>
  <c r="D1447" i="26"/>
  <c r="D1446" i="26"/>
  <c r="D1445" i="26"/>
  <c r="D1444" i="26"/>
  <c r="D1443" i="26"/>
  <c r="D1442" i="26"/>
  <c r="D1441" i="26"/>
  <c r="D1440" i="26"/>
  <c r="D1439" i="26"/>
  <c r="D1438" i="26"/>
  <c r="D1437" i="26"/>
  <c r="D1436" i="26"/>
  <c r="D1435" i="26"/>
  <c r="D1434" i="26"/>
  <c r="D1433" i="26"/>
  <c r="D1432" i="26"/>
  <c r="D1431" i="26"/>
  <c r="D1430" i="26"/>
  <c r="D1429" i="26"/>
  <c r="D1428" i="26"/>
  <c r="D1427" i="26"/>
  <c r="D1426" i="26"/>
  <c r="D1425" i="26"/>
  <c r="D1424" i="26"/>
  <c r="D1423" i="26"/>
  <c r="D1422" i="26"/>
  <c r="D1421" i="26"/>
  <c r="D1420" i="26"/>
  <c r="D1419" i="26"/>
  <c r="D1418" i="26"/>
  <c r="D1417" i="26"/>
  <c r="D1416" i="26"/>
  <c r="D1415" i="26"/>
  <c r="D1414" i="26"/>
  <c r="D1413" i="26"/>
  <c r="D1412" i="26"/>
  <c r="D1411" i="26"/>
  <c r="D1410" i="26"/>
  <c r="D1409" i="26"/>
  <c r="D1408" i="26"/>
  <c r="D1407" i="26"/>
  <c r="D1406" i="26"/>
  <c r="D1405" i="26"/>
  <c r="D1404" i="26"/>
  <c r="D1403" i="26"/>
  <c r="D1402" i="26"/>
  <c r="D1401" i="26"/>
  <c r="D1400" i="26"/>
  <c r="D1399" i="26"/>
  <c r="D1398" i="26"/>
  <c r="D1397" i="26"/>
  <c r="D1396" i="26"/>
  <c r="D1395" i="26"/>
  <c r="D1394" i="26"/>
  <c r="D1393" i="26"/>
  <c r="D1392" i="26"/>
  <c r="D1391" i="26"/>
  <c r="D1390" i="26"/>
  <c r="D1389" i="26"/>
  <c r="D1388" i="26"/>
  <c r="D1387" i="26"/>
  <c r="D1386" i="26"/>
  <c r="D1385" i="26"/>
  <c r="D1384" i="26"/>
  <c r="D1383" i="26"/>
  <c r="D1382" i="26"/>
  <c r="D1381" i="26"/>
  <c r="D1380" i="26"/>
  <c r="D1379" i="26"/>
  <c r="D1378" i="26"/>
  <c r="D1377" i="26"/>
  <c r="D1376" i="26"/>
  <c r="D1375" i="26"/>
  <c r="D1374" i="26"/>
  <c r="D1373" i="26"/>
  <c r="D1372" i="26"/>
  <c r="D1371" i="26"/>
  <c r="D1370" i="26"/>
  <c r="D1369" i="26"/>
  <c r="D1368" i="26"/>
  <c r="D1367" i="26"/>
  <c r="D1366" i="26"/>
  <c r="D1365" i="26"/>
  <c r="D1364" i="26"/>
  <c r="D1363" i="26"/>
  <c r="D1362" i="26"/>
  <c r="D1361" i="26"/>
  <c r="D1360" i="26"/>
  <c r="D1359" i="26"/>
  <c r="D1358" i="26"/>
  <c r="D1357" i="26"/>
  <c r="D1356" i="26"/>
  <c r="D1355" i="26"/>
  <c r="D1354" i="26"/>
  <c r="D1353" i="26"/>
  <c r="D1352" i="26"/>
  <c r="D1351" i="26"/>
  <c r="D1350" i="26"/>
  <c r="D1349" i="26"/>
  <c r="D1348" i="26"/>
  <c r="D1347" i="26"/>
  <c r="D1346" i="26"/>
  <c r="D1345" i="26"/>
  <c r="D1344" i="26"/>
  <c r="D1343" i="26"/>
  <c r="D1342" i="26"/>
  <c r="D1341" i="26"/>
  <c r="D1340" i="26"/>
  <c r="D1339" i="26"/>
  <c r="D1338" i="26"/>
  <c r="D1337" i="26"/>
  <c r="D1336" i="26"/>
  <c r="D1335" i="26"/>
  <c r="D1334" i="26"/>
  <c r="D1333" i="26"/>
  <c r="D1332" i="26"/>
  <c r="D1331" i="26"/>
  <c r="D1330" i="26"/>
  <c r="D1329" i="26"/>
  <c r="D1328" i="26"/>
  <c r="D1327" i="26"/>
  <c r="D1326" i="26"/>
  <c r="D1325" i="26"/>
  <c r="D1324" i="26"/>
  <c r="D1323" i="26"/>
  <c r="D1322" i="26"/>
  <c r="D1321" i="26"/>
  <c r="D1320" i="26"/>
  <c r="D1319" i="26"/>
  <c r="D1318" i="26"/>
  <c r="D1317" i="26"/>
  <c r="D1316" i="26"/>
  <c r="D1315" i="26"/>
  <c r="D1314" i="26"/>
  <c r="D1313" i="26"/>
  <c r="D1312" i="26"/>
  <c r="D1311" i="26"/>
  <c r="D1310" i="26"/>
  <c r="D1309" i="26"/>
  <c r="D1308" i="26"/>
  <c r="D1307" i="26"/>
  <c r="D1306" i="26"/>
  <c r="D1305" i="26"/>
  <c r="D1304" i="26"/>
  <c r="D1303" i="26"/>
  <c r="D1302" i="26"/>
  <c r="D1301" i="26"/>
  <c r="D1300" i="26"/>
  <c r="D1299" i="26"/>
  <c r="D1298" i="26"/>
  <c r="D1297" i="26"/>
  <c r="D1296" i="26"/>
  <c r="D1295" i="26"/>
  <c r="D1294" i="26"/>
  <c r="D1293" i="26"/>
  <c r="D1292" i="26"/>
  <c r="D1291" i="26"/>
  <c r="D1290" i="26"/>
  <c r="D1289" i="26"/>
  <c r="D1288" i="26"/>
  <c r="D1287" i="26"/>
  <c r="D1286" i="26"/>
  <c r="D1285" i="26"/>
  <c r="D1284" i="26"/>
  <c r="D1283" i="26"/>
  <c r="D1282" i="26"/>
  <c r="D1281" i="26"/>
  <c r="D1280" i="26"/>
  <c r="D1279" i="26"/>
  <c r="D1278" i="26"/>
  <c r="D1277" i="26"/>
  <c r="D1276" i="26"/>
  <c r="D1275" i="26"/>
  <c r="D1274" i="26"/>
  <c r="D1273" i="26"/>
  <c r="D1272" i="26"/>
  <c r="D1271" i="26"/>
  <c r="D1270" i="26"/>
  <c r="D1269" i="26"/>
  <c r="D1268" i="26"/>
  <c r="D1267" i="26"/>
  <c r="D1266" i="26"/>
  <c r="D1265" i="26"/>
  <c r="D1264" i="26"/>
  <c r="D1263" i="26"/>
  <c r="D1262" i="26"/>
  <c r="D1261" i="26"/>
  <c r="D1260" i="26"/>
  <c r="D1259" i="26"/>
  <c r="D1258" i="26"/>
  <c r="D1257" i="26"/>
  <c r="D1256" i="26"/>
  <c r="D1255" i="26"/>
  <c r="D1254" i="26"/>
  <c r="D1253" i="26"/>
  <c r="D1252" i="26"/>
  <c r="D1251" i="26"/>
  <c r="D1250" i="26"/>
  <c r="D1249" i="26"/>
  <c r="D1248" i="26"/>
  <c r="D1247" i="26"/>
  <c r="D1246" i="26"/>
  <c r="D1245" i="26"/>
  <c r="D1244" i="26"/>
  <c r="D1243" i="26"/>
  <c r="D1242" i="26"/>
  <c r="D1241" i="26"/>
  <c r="D1240" i="26"/>
  <c r="D1239" i="26"/>
  <c r="D1238" i="26"/>
  <c r="D1237" i="26"/>
  <c r="D1236" i="26"/>
  <c r="D1235" i="26"/>
  <c r="D1234" i="26"/>
  <c r="D1233" i="26"/>
  <c r="D1232" i="26"/>
  <c r="D1231" i="26"/>
  <c r="D1230" i="26"/>
  <c r="D1229" i="26"/>
  <c r="D1228" i="26"/>
  <c r="D1227" i="26"/>
  <c r="D1226" i="26"/>
  <c r="D1225" i="26"/>
  <c r="D1224" i="26"/>
  <c r="D1223" i="26"/>
  <c r="D1222" i="26"/>
  <c r="D1221" i="26"/>
  <c r="D1220" i="26"/>
  <c r="D1219" i="26"/>
  <c r="D1218" i="26"/>
  <c r="D1217" i="26"/>
  <c r="D1216" i="26"/>
  <c r="D1215" i="26"/>
  <c r="D1214" i="26"/>
  <c r="D1213" i="26"/>
  <c r="D1212" i="26"/>
  <c r="D1211" i="26"/>
  <c r="D1210" i="26"/>
  <c r="D1209" i="26"/>
  <c r="D1208" i="26"/>
  <c r="D1207" i="26"/>
  <c r="D1206" i="26"/>
  <c r="D1205" i="26"/>
  <c r="D1204" i="26"/>
  <c r="D1203" i="26"/>
  <c r="D1202" i="26"/>
  <c r="D1201" i="26"/>
  <c r="D1200" i="26"/>
  <c r="D1199" i="26"/>
  <c r="D1198" i="26"/>
  <c r="D1197" i="26"/>
  <c r="D1196" i="26"/>
  <c r="D1195" i="26"/>
  <c r="D1194" i="26"/>
  <c r="D1193" i="26"/>
  <c r="D1192" i="26"/>
  <c r="D1191" i="26"/>
  <c r="D1190" i="26"/>
  <c r="D1189" i="26"/>
  <c r="D1188" i="26"/>
  <c r="D1187" i="26"/>
  <c r="D1186" i="26"/>
  <c r="D1185" i="26"/>
  <c r="D1184" i="26"/>
  <c r="D1183" i="26"/>
  <c r="D1182" i="26"/>
  <c r="D1181" i="26"/>
  <c r="D1180" i="26"/>
  <c r="D1179" i="26"/>
  <c r="D1178" i="26"/>
  <c r="D1177" i="26"/>
  <c r="D1176" i="26"/>
  <c r="D1175" i="26"/>
  <c r="D1174" i="26"/>
  <c r="D1173" i="26"/>
  <c r="D1172" i="26"/>
  <c r="D1171" i="26"/>
  <c r="D1170" i="26"/>
  <c r="D1169" i="26"/>
  <c r="D1168" i="26"/>
  <c r="D1167" i="26"/>
  <c r="D1166" i="26"/>
  <c r="D1165" i="26"/>
  <c r="D1164" i="26"/>
  <c r="D1163" i="26"/>
  <c r="D1162" i="26"/>
  <c r="D1161" i="26"/>
  <c r="D1160" i="26"/>
  <c r="D1159" i="26"/>
  <c r="D1158" i="26"/>
  <c r="D1157" i="26"/>
  <c r="D1156" i="26"/>
  <c r="D1155" i="26"/>
  <c r="D1154" i="26"/>
  <c r="D1153" i="26"/>
  <c r="D1152" i="26"/>
  <c r="D1151" i="26"/>
  <c r="D1150" i="26"/>
  <c r="D1149" i="26"/>
  <c r="D1148" i="26"/>
  <c r="D1147" i="26"/>
  <c r="D1146" i="26"/>
  <c r="D1145" i="26"/>
  <c r="D1144" i="26"/>
  <c r="D1143" i="26"/>
  <c r="D1142" i="26"/>
  <c r="D1141" i="26"/>
  <c r="D1140" i="26"/>
  <c r="D1139" i="26"/>
  <c r="D1138" i="26"/>
  <c r="D1137" i="26"/>
  <c r="D1136" i="26"/>
  <c r="D1135" i="26"/>
  <c r="D1134" i="26"/>
  <c r="D1133" i="26"/>
  <c r="D1132" i="26"/>
  <c r="D1131" i="26"/>
  <c r="D1130" i="26"/>
  <c r="D1129" i="26"/>
  <c r="D1128" i="26"/>
  <c r="D1127" i="26"/>
  <c r="D1126" i="26"/>
  <c r="D1125" i="26"/>
  <c r="D1124" i="26"/>
  <c r="D1123" i="26"/>
  <c r="D1122" i="26"/>
  <c r="D1121" i="26"/>
  <c r="D1120" i="26"/>
  <c r="D1119" i="26"/>
  <c r="D1118" i="26"/>
  <c r="D1117" i="26"/>
  <c r="D1116" i="26"/>
  <c r="D1115" i="26"/>
  <c r="D1114" i="26"/>
  <c r="D1113" i="26"/>
  <c r="D1112" i="26"/>
  <c r="D1111" i="26"/>
  <c r="D1110" i="26"/>
  <c r="D1109" i="26"/>
  <c r="D1108" i="26"/>
  <c r="D1107" i="26"/>
  <c r="D1106" i="26"/>
  <c r="D1105" i="26"/>
  <c r="D1104" i="26"/>
  <c r="D1103" i="26"/>
  <c r="D1102" i="26"/>
  <c r="D1101" i="26"/>
  <c r="D1100" i="26"/>
  <c r="D1099" i="26"/>
  <c r="D1098" i="26"/>
  <c r="D1097" i="26"/>
  <c r="D1096" i="26"/>
  <c r="D1095" i="26"/>
  <c r="D1094" i="26"/>
  <c r="D1093" i="26"/>
  <c r="D1092" i="26"/>
  <c r="D1091" i="26"/>
  <c r="D1090" i="26"/>
  <c r="D1089" i="26"/>
  <c r="D1088" i="26"/>
  <c r="D1087" i="26"/>
  <c r="D1086" i="26"/>
  <c r="D1085" i="26"/>
  <c r="D1084" i="26"/>
  <c r="D1083" i="26"/>
  <c r="D1082" i="26"/>
  <c r="D1081" i="26"/>
  <c r="D1080" i="26"/>
  <c r="D1079" i="26"/>
  <c r="D1078" i="26"/>
  <c r="D1077" i="26"/>
  <c r="D1076" i="26"/>
  <c r="D1075" i="26"/>
  <c r="D1074" i="26"/>
  <c r="D1073" i="26"/>
  <c r="D1072" i="26"/>
  <c r="D1071" i="26"/>
  <c r="D1070" i="26"/>
  <c r="D1069" i="26"/>
  <c r="D1068" i="26"/>
  <c r="D1067" i="26"/>
  <c r="D1066" i="26"/>
  <c r="D1065" i="26"/>
  <c r="D1064" i="26"/>
  <c r="D1063" i="26"/>
  <c r="D1062" i="26"/>
  <c r="D1061" i="26"/>
  <c r="D1060" i="26"/>
  <c r="D1059" i="26"/>
  <c r="D1058" i="26"/>
  <c r="D1057" i="26"/>
  <c r="D1056" i="26"/>
  <c r="D1055" i="26"/>
  <c r="D1054" i="26"/>
  <c r="D1053" i="26"/>
  <c r="D1052" i="26"/>
  <c r="D1051" i="26"/>
  <c r="D1050" i="26"/>
  <c r="D1049" i="26"/>
  <c r="D1048" i="26"/>
  <c r="D1047" i="26"/>
  <c r="D1046" i="26"/>
  <c r="D1045" i="26"/>
  <c r="D1044" i="26"/>
  <c r="D1043" i="26"/>
  <c r="D1042" i="26"/>
  <c r="D1041" i="26"/>
  <c r="D1040" i="26"/>
  <c r="D1039" i="26"/>
  <c r="D1038" i="26"/>
  <c r="D1037" i="26"/>
  <c r="D1036" i="26"/>
  <c r="D1035" i="26"/>
  <c r="D1034" i="26"/>
  <c r="D1033" i="26"/>
  <c r="D1032" i="26"/>
  <c r="D1031" i="26"/>
  <c r="D1030" i="26"/>
  <c r="D1029" i="26"/>
  <c r="D1028" i="26"/>
  <c r="D1027" i="26"/>
  <c r="D1026" i="26"/>
  <c r="D1025" i="26"/>
  <c r="D1024" i="26"/>
  <c r="D1023" i="26"/>
  <c r="D1022" i="26"/>
  <c r="D1021" i="26"/>
  <c r="D1020" i="26"/>
  <c r="D1019" i="26"/>
  <c r="D1018" i="26"/>
  <c r="D1017" i="26"/>
  <c r="D1016" i="26"/>
  <c r="D1015" i="26"/>
  <c r="D1014" i="26"/>
  <c r="D1013" i="26"/>
  <c r="D1012" i="26"/>
  <c r="D1011" i="26"/>
  <c r="D1010" i="26"/>
  <c r="D1009" i="26"/>
  <c r="D1008" i="26"/>
  <c r="D1007" i="26"/>
  <c r="D1006" i="26"/>
  <c r="D1005" i="26"/>
  <c r="D1004" i="26"/>
  <c r="D1003" i="26"/>
  <c r="D1002" i="26"/>
  <c r="D1001" i="26"/>
  <c r="D1000" i="26"/>
  <c r="D999" i="26"/>
  <c r="D998" i="26"/>
  <c r="D997" i="26"/>
  <c r="D996" i="26"/>
  <c r="D995" i="26"/>
  <c r="D994" i="26"/>
  <c r="D993" i="26"/>
  <c r="D992" i="26"/>
  <c r="D991" i="26"/>
  <c r="D990" i="26"/>
  <c r="D989" i="26"/>
  <c r="D988" i="26"/>
  <c r="D987" i="26"/>
  <c r="D986" i="26"/>
  <c r="D985" i="26"/>
  <c r="D984" i="26"/>
  <c r="D983" i="26"/>
  <c r="D982" i="26"/>
  <c r="D981" i="26"/>
  <c r="D980" i="26"/>
  <c r="D979" i="26"/>
  <c r="D978" i="26"/>
  <c r="D977" i="26"/>
  <c r="D976" i="26"/>
  <c r="D975" i="26"/>
  <c r="D974" i="26"/>
  <c r="D973" i="26"/>
  <c r="D972" i="26"/>
  <c r="D971" i="26"/>
  <c r="D970" i="26"/>
  <c r="D969" i="26"/>
  <c r="D968" i="26"/>
  <c r="D967" i="26"/>
  <c r="D966" i="26"/>
  <c r="D965" i="26"/>
  <c r="D964" i="26"/>
  <c r="D963" i="26"/>
  <c r="D962" i="26"/>
  <c r="D961" i="26"/>
  <c r="D960" i="26"/>
  <c r="D959" i="26"/>
  <c r="D958" i="26"/>
  <c r="D957" i="26"/>
  <c r="D956" i="26"/>
  <c r="D955" i="26"/>
  <c r="D954" i="26"/>
  <c r="D953" i="26"/>
  <c r="D952" i="26"/>
  <c r="D951" i="26"/>
  <c r="D950" i="26"/>
  <c r="D949" i="26"/>
  <c r="D948" i="26"/>
  <c r="D947" i="26"/>
  <c r="D946" i="26"/>
  <c r="D945" i="26"/>
  <c r="D944" i="26"/>
  <c r="D943" i="26"/>
  <c r="D942" i="26"/>
  <c r="D941" i="26"/>
  <c r="D940" i="26"/>
  <c r="D939" i="26"/>
  <c r="D938" i="26"/>
  <c r="D937" i="26"/>
  <c r="D936" i="26"/>
  <c r="D935" i="26"/>
  <c r="D934" i="26"/>
  <c r="D933" i="26"/>
  <c r="D932" i="26"/>
  <c r="D931" i="26"/>
  <c r="D930" i="26"/>
  <c r="D929" i="26"/>
  <c r="D928" i="26"/>
  <c r="D927" i="26"/>
  <c r="D926" i="26"/>
  <c r="D925" i="26"/>
  <c r="D924" i="26"/>
  <c r="D923" i="26"/>
  <c r="D922" i="26"/>
  <c r="D921" i="26"/>
  <c r="D920" i="26"/>
  <c r="D919" i="26"/>
  <c r="D918" i="26"/>
  <c r="D917" i="26"/>
  <c r="D916" i="26"/>
  <c r="D915" i="26"/>
  <c r="D914" i="26"/>
  <c r="D913" i="26"/>
  <c r="D912" i="26"/>
  <c r="D911" i="26"/>
  <c r="D910" i="26"/>
  <c r="D909" i="26"/>
  <c r="D908" i="26"/>
  <c r="D907" i="26"/>
  <c r="D906" i="26"/>
  <c r="D905" i="26"/>
  <c r="D904" i="26"/>
  <c r="D903" i="26"/>
  <c r="D902" i="26"/>
  <c r="D901" i="26"/>
  <c r="D900" i="26"/>
  <c r="D899" i="26"/>
  <c r="D898" i="26"/>
  <c r="D897" i="26"/>
  <c r="D896" i="26"/>
  <c r="D895" i="26"/>
  <c r="D894" i="26"/>
  <c r="D893" i="26"/>
  <c r="D892" i="26"/>
  <c r="D891" i="26"/>
  <c r="D890" i="26"/>
  <c r="D889" i="26"/>
  <c r="D888" i="26"/>
  <c r="D887" i="26"/>
  <c r="D886" i="26"/>
  <c r="D885" i="26"/>
  <c r="D884" i="26"/>
  <c r="D883" i="26"/>
  <c r="D882" i="26"/>
  <c r="D881" i="26"/>
  <c r="D880" i="26"/>
  <c r="D879" i="26"/>
  <c r="D878" i="26"/>
  <c r="D877" i="26"/>
  <c r="D876" i="26"/>
  <c r="D875" i="26"/>
  <c r="D874" i="26"/>
  <c r="D873" i="26"/>
  <c r="D872" i="26"/>
  <c r="D871" i="26"/>
  <c r="D870" i="26"/>
  <c r="D869" i="26"/>
  <c r="D868" i="26"/>
  <c r="D867" i="26"/>
  <c r="D866" i="26"/>
  <c r="D865" i="26"/>
  <c r="D864" i="26"/>
  <c r="D863" i="26"/>
  <c r="D862" i="26"/>
  <c r="D861" i="26"/>
  <c r="D860" i="26"/>
  <c r="D859" i="26"/>
  <c r="D858" i="26"/>
  <c r="D857" i="26"/>
  <c r="D856" i="26"/>
  <c r="D855" i="26"/>
  <c r="D854" i="26"/>
  <c r="D853" i="26"/>
  <c r="D852" i="26"/>
  <c r="D851" i="26"/>
  <c r="D850" i="26"/>
  <c r="D849" i="26"/>
  <c r="D848" i="26"/>
  <c r="D847" i="26"/>
  <c r="D846" i="26"/>
  <c r="D845" i="26"/>
  <c r="D844" i="26"/>
  <c r="D843" i="26"/>
  <c r="D842" i="26"/>
  <c r="D841" i="26"/>
  <c r="D840" i="26"/>
  <c r="D839" i="26"/>
  <c r="D838" i="26"/>
  <c r="D837" i="26"/>
  <c r="D836" i="26"/>
  <c r="D835" i="26"/>
  <c r="D834" i="26"/>
  <c r="D833" i="26"/>
  <c r="D832" i="26"/>
  <c r="D831" i="26"/>
  <c r="D830" i="26"/>
  <c r="D829" i="26"/>
  <c r="D828" i="26"/>
  <c r="D827" i="26"/>
  <c r="D826" i="26"/>
  <c r="D825" i="26"/>
  <c r="D824" i="26"/>
  <c r="D823" i="26"/>
  <c r="D822" i="26"/>
  <c r="D821" i="26"/>
  <c r="D820" i="26"/>
  <c r="D819" i="26"/>
  <c r="D818" i="26"/>
  <c r="D817" i="26"/>
  <c r="D816" i="26"/>
  <c r="D815" i="26"/>
  <c r="D814" i="26"/>
  <c r="D813" i="26"/>
  <c r="D812" i="26"/>
  <c r="D811" i="26"/>
  <c r="D810" i="26"/>
  <c r="D809" i="26"/>
  <c r="D808" i="26"/>
  <c r="D807" i="26"/>
  <c r="D806" i="26"/>
  <c r="D805" i="26"/>
  <c r="D804" i="26"/>
  <c r="D803" i="26"/>
  <c r="D802" i="26"/>
  <c r="D801" i="26"/>
  <c r="D800" i="26"/>
  <c r="D799" i="26"/>
  <c r="D798" i="26"/>
  <c r="D797" i="26"/>
  <c r="D796" i="26"/>
  <c r="D795" i="26"/>
  <c r="D794" i="26"/>
  <c r="D793" i="26"/>
  <c r="D792" i="26"/>
  <c r="D791" i="26"/>
  <c r="D790" i="26"/>
  <c r="D789" i="26"/>
  <c r="D788" i="26"/>
  <c r="D787" i="26"/>
  <c r="D786" i="26"/>
  <c r="D785" i="26"/>
  <c r="D784" i="26"/>
  <c r="D783" i="26"/>
  <c r="D782" i="26"/>
  <c r="D781" i="26"/>
  <c r="D780" i="26"/>
  <c r="D779" i="26"/>
  <c r="D778" i="26"/>
  <c r="D777" i="26"/>
  <c r="D776" i="26"/>
  <c r="D775" i="26"/>
  <c r="D774" i="26"/>
  <c r="D773" i="26"/>
  <c r="D772" i="26"/>
  <c r="D771" i="26"/>
  <c r="D770" i="26"/>
  <c r="D769" i="26"/>
  <c r="D768" i="26"/>
  <c r="D767" i="26"/>
  <c r="D766" i="26"/>
  <c r="D765" i="26"/>
  <c r="D764" i="26"/>
  <c r="D763" i="26"/>
  <c r="D762" i="26"/>
  <c r="D761" i="26"/>
  <c r="D760" i="26"/>
  <c r="D759" i="26"/>
  <c r="D758" i="26"/>
  <c r="D757" i="26"/>
  <c r="D756" i="26"/>
  <c r="D755" i="26"/>
  <c r="D754" i="26"/>
  <c r="D753" i="26"/>
  <c r="D752" i="26"/>
  <c r="D751" i="26"/>
  <c r="D750" i="26"/>
  <c r="D749" i="26"/>
  <c r="D748" i="26"/>
  <c r="D747" i="26"/>
  <c r="D746" i="26"/>
  <c r="D745" i="26"/>
  <c r="D744" i="26"/>
  <c r="D743" i="26"/>
  <c r="D742" i="26"/>
  <c r="D741" i="26"/>
  <c r="D740" i="26"/>
  <c r="D739" i="26"/>
  <c r="D738" i="26"/>
  <c r="D737" i="26"/>
  <c r="D736" i="26"/>
  <c r="D735" i="26"/>
  <c r="D734" i="26"/>
  <c r="D733" i="26"/>
  <c r="D732" i="26"/>
  <c r="D731" i="26"/>
  <c r="D730" i="26"/>
  <c r="D729" i="26"/>
  <c r="D728" i="26"/>
  <c r="D727" i="26"/>
  <c r="D726" i="26"/>
  <c r="D725" i="26"/>
  <c r="D724" i="26"/>
  <c r="D723" i="26"/>
  <c r="D722" i="26"/>
  <c r="D721" i="26"/>
  <c r="D720" i="26"/>
  <c r="D719" i="26"/>
  <c r="D718" i="26"/>
  <c r="D717" i="26"/>
  <c r="D716" i="26"/>
  <c r="D715" i="26"/>
  <c r="D714" i="26"/>
  <c r="D713" i="26"/>
  <c r="D712" i="26"/>
  <c r="D711" i="26"/>
  <c r="D710" i="26"/>
  <c r="D709" i="26"/>
  <c r="D708" i="26"/>
  <c r="D707" i="26"/>
  <c r="D706" i="26"/>
  <c r="D705" i="26"/>
  <c r="D704" i="26"/>
  <c r="D703" i="26"/>
  <c r="D702" i="26"/>
  <c r="D701" i="26"/>
  <c r="D700" i="26"/>
  <c r="D699" i="26"/>
  <c r="D698" i="26"/>
  <c r="D697" i="26"/>
  <c r="D696" i="26"/>
  <c r="D695" i="26"/>
  <c r="D694" i="26"/>
  <c r="D693" i="26"/>
  <c r="D692" i="26"/>
  <c r="D691" i="26"/>
  <c r="D690" i="26"/>
  <c r="D689" i="26"/>
  <c r="D688" i="26"/>
  <c r="D687" i="26"/>
  <c r="D686" i="26"/>
  <c r="D685" i="26"/>
  <c r="D684" i="26"/>
  <c r="D683" i="26"/>
  <c r="D682" i="26"/>
  <c r="D681" i="26"/>
  <c r="D680" i="26"/>
  <c r="D679" i="26"/>
  <c r="D678" i="26"/>
  <c r="D677" i="26"/>
  <c r="D676" i="26"/>
  <c r="D675" i="26"/>
  <c r="D674" i="26"/>
  <c r="D673" i="26"/>
  <c r="D672" i="26"/>
  <c r="D671" i="26"/>
  <c r="D670" i="26"/>
  <c r="D669" i="26"/>
  <c r="D668" i="26"/>
  <c r="D667" i="26"/>
  <c r="D666" i="26"/>
  <c r="D665" i="26"/>
  <c r="D664" i="26"/>
  <c r="D663" i="26"/>
  <c r="D662" i="26"/>
  <c r="D661" i="26"/>
  <c r="D660" i="26"/>
  <c r="D659" i="26"/>
  <c r="D658" i="26"/>
  <c r="D657" i="26"/>
  <c r="D656" i="26"/>
  <c r="D655" i="26"/>
  <c r="D654" i="26"/>
  <c r="D653" i="26"/>
  <c r="D652" i="26"/>
  <c r="D651" i="26"/>
  <c r="D650" i="26"/>
  <c r="D649" i="26"/>
  <c r="D648" i="26"/>
  <c r="D647" i="26"/>
  <c r="D646" i="26"/>
  <c r="D645" i="26"/>
  <c r="D644" i="26"/>
  <c r="D643" i="26"/>
  <c r="D642" i="26"/>
  <c r="D641" i="26"/>
  <c r="D640" i="26"/>
  <c r="D639" i="26"/>
  <c r="D638" i="26"/>
  <c r="D637" i="26"/>
  <c r="D636" i="26"/>
  <c r="D635" i="26"/>
  <c r="D634" i="26"/>
  <c r="D633" i="26"/>
  <c r="D632" i="26"/>
  <c r="D631" i="26"/>
  <c r="D630" i="26"/>
  <c r="D629" i="26"/>
  <c r="D628" i="26"/>
  <c r="D627" i="26"/>
  <c r="D626" i="26"/>
  <c r="D625" i="26"/>
  <c r="D624" i="26"/>
  <c r="D623" i="26"/>
  <c r="D622" i="26"/>
  <c r="D621" i="26"/>
  <c r="D620" i="26"/>
  <c r="D619" i="26"/>
  <c r="D618" i="26"/>
  <c r="D617" i="26"/>
  <c r="D616" i="26"/>
  <c r="D615" i="26"/>
  <c r="D614" i="26"/>
  <c r="D613" i="26"/>
  <c r="D612" i="26"/>
  <c r="D611" i="26"/>
  <c r="D610" i="26"/>
  <c r="D609" i="26"/>
  <c r="D608" i="26"/>
  <c r="D607" i="26"/>
  <c r="D606" i="26"/>
  <c r="D605" i="26"/>
  <c r="D604" i="26"/>
  <c r="D603" i="26"/>
  <c r="D602" i="26"/>
  <c r="D601" i="26"/>
  <c r="D600" i="26"/>
  <c r="D599" i="26"/>
  <c r="D598" i="26"/>
  <c r="D597" i="26"/>
  <c r="D596" i="26"/>
  <c r="D595" i="26"/>
  <c r="D594" i="26"/>
  <c r="D593" i="26"/>
  <c r="D592" i="26"/>
  <c r="D591" i="26"/>
  <c r="D590" i="26"/>
  <c r="D589" i="26"/>
  <c r="D588" i="26"/>
  <c r="D587" i="26"/>
  <c r="D586" i="26"/>
  <c r="D585" i="26"/>
  <c r="D584" i="26"/>
  <c r="D583" i="26"/>
  <c r="D582" i="26"/>
  <c r="D581" i="26"/>
  <c r="D580" i="26"/>
  <c r="D579" i="26"/>
  <c r="D578" i="26"/>
  <c r="D577" i="26"/>
  <c r="D576" i="26"/>
  <c r="D575" i="26"/>
  <c r="D574" i="26"/>
  <c r="D573" i="26"/>
  <c r="D572" i="26"/>
  <c r="D571" i="26"/>
  <c r="D570" i="26"/>
  <c r="D569" i="26"/>
  <c r="D568" i="26"/>
  <c r="D567" i="26"/>
  <c r="D566" i="26"/>
  <c r="D565" i="26"/>
  <c r="D564" i="26"/>
  <c r="D563" i="26"/>
  <c r="D562" i="26"/>
  <c r="D561" i="26"/>
  <c r="D560" i="26"/>
  <c r="D559" i="26"/>
  <c r="D558" i="26"/>
  <c r="D557" i="26"/>
  <c r="D556" i="26"/>
  <c r="D555" i="26"/>
  <c r="D554" i="26"/>
  <c r="D553" i="26"/>
  <c r="D552" i="26"/>
  <c r="D551" i="26"/>
  <c r="D550" i="26"/>
  <c r="D549" i="26"/>
  <c r="D548" i="26"/>
  <c r="D547" i="26"/>
  <c r="D546" i="26"/>
  <c r="D545" i="26"/>
  <c r="D544" i="26"/>
  <c r="D543" i="26"/>
  <c r="D542" i="26"/>
  <c r="D541" i="26"/>
  <c r="D540" i="26"/>
  <c r="D539" i="26"/>
  <c r="D538" i="26"/>
  <c r="D537" i="26"/>
  <c r="D536" i="26"/>
  <c r="D535" i="26"/>
  <c r="D534" i="26"/>
  <c r="D533" i="26"/>
  <c r="D532" i="26"/>
  <c r="D531" i="26"/>
  <c r="D530" i="26"/>
  <c r="D529" i="26"/>
  <c r="D528" i="26"/>
  <c r="D527" i="26"/>
  <c r="D526" i="26"/>
  <c r="D525" i="26"/>
  <c r="D524" i="26"/>
  <c r="D523" i="26"/>
  <c r="D522" i="26"/>
  <c r="D521" i="26"/>
  <c r="D520" i="26"/>
  <c r="D519" i="26"/>
  <c r="D518" i="26"/>
  <c r="D517" i="26"/>
  <c r="D516" i="26"/>
  <c r="D515" i="26"/>
  <c r="D514" i="26"/>
  <c r="D513" i="26"/>
  <c r="D512" i="26"/>
  <c r="D511" i="26"/>
  <c r="D510" i="26"/>
  <c r="D509" i="26"/>
  <c r="D508" i="26"/>
  <c r="D507" i="26"/>
  <c r="D506" i="26"/>
  <c r="D505" i="26"/>
  <c r="D504" i="26"/>
  <c r="D503" i="26"/>
  <c r="D502" i="26"/>
  <c r="D501" i="26"/>
  <c r="D500" i="26"/>
  <c r="D499" i="26"/>
  <c r="D498" i="26"/>
  <c r="D497" i="26"/>
  <c r="D496" i="26"/>
  <c r="D495" i="26"/>
  <c r="D494" i="26"/>
  <c r="D493" i="26"/>
  <c r="D492" i="26"/>
  <c r="D491" i="26"/>
  <c r="D490" i="26"/>
  <c r="D489" i="26"/>
  <c r="D488" i="26"/>
  <c r="D487" i="26"/>
  <c r="D486" i="26"/>
  <c r="D485" i="26"/>
  <c r="D484" i="26"/>
  <c r="D483" i="26"/>
  <c r="D482" i="26"/>
  <c r="D481" i="26"/>
  <c r="D480" i="26"/>
  <c r="D479" i="26"/>
  <c r="D478" i="26"/>
  <c r="D477" i="26"/>
  <c r="D476" i="26"/>
  <c r="D475" i="26"/>
  <c r="D474" i="26"/>
  <c r="D473" i="26"/>
  <c r="D472" i="26"/>
  <c r="D471" i="26"/>
  <c r="D470" i="26"/>
  <c r="D469" i="26"/>
  <c r="D468" i="26"/>
  <c r="D467" i="26"/>
  <c r="D466" i="26"/>
  <c r="D465" i="26"/>
  <c r="D464" i="26"/>
  <c r="D463" i="26"/>
  <c r="D462" i="26"/>
  <c r="D461" i="26"/>
  <c r="D460" i="26"/>
  <c r="D459" i="26"/>
  <c r="D458" i="26"/>
  <c r="D457" i="26"/>
  <c r="D456" i="26"/>
  <c r="D455" i="26"/>
  <c r="D454" i="26"/>
  <c r="D453" i="26"/>
  <c r="D452" i="26"/>
  <c r="D451" i="26"/>
  <c r="D450" i="26"/>
  <c r="D449" i="26"/>
  <c r="D448" i="26"/>
  <c r="D447" i="26"/>
  <c r="D446" i="26"/>
  <c r="D445" i="26"/>
  <c r="D444" i="26"/>
  <c r="D443" i="26"/>
  <c r="D442" i="26"/>
  <c r="D441" i="26"/>
  <c r="D440" i="26"/>
  <c r="D439" i="26"/>
  <c r="D438" i="26"/>
  <c r="D437" i="26"/>
  <c r="D436" i="26"/>
  <c r="D435" i="26"/>
  <c r="D434" i="26"/>
  <c r="D433" i="26"/>
  <c r="D432" i="26"/>
  <c r="D431" i="26"/>
  <c r="D430" i="26"/>
  <c r="D429" i="26"/>
  <c r="D428" i="26"/>
  <c r="D427" i="26"/>
  <c r="D426" i="26"/>
  <c r="D425" i="26"/>
  <c r="D424" i="26"/>
  <c r="D423" i="26"/>
  <c r="D422" i="26"/>
  <c r="D421" i="26"/>
  <c r="D420" i="26"/>
  <c r="D419" i="26"/>
  <c r="D418" i="26"/>
  <c r="D417" i="26"/>
  <c r="D416" i="26"/>
  <c r="D415" i="26"/>
  <c r="D414" i="26"/>
  <c r="D413" i="26"/>
  <c r="D412" i="26"/>
  <c r="D411" i="26"/>
  <c r="D410" i="26"/>
  <c r="D409" i="26"/>
  <c r="D408" i="26"/>
  <c r="D407" i="26"/>
  <c r="D406" i="26"/>
  <c r="D405" i="26"/>
  <c r="D404" i="26"/>
  <c r="D403" i="26"/>
  <c r="D402" i="26"/>
  <c r="D401" i="26"/>
  <c r="D400" i="26"/>
  <c r="D399" i="26"/>
  <c r="D398" i="26"/>
  <c r="D397" i="26"/>
  <c r="D396" i="26"/>
  <c r="D395" i="26"/>
  <c r="D394" i="26"/>
  <c r="D393" i="26"/>
  <c r="D392" i="26"/>
  <c r="D391" i="26"/>
  <c r="D390" i="26"/>
  <c r="D389" i="26"/>
  <c r="D388" i="26"/>
  <c r="D387" i="26"/>
  <c r="D386" i="26"/>
  <c r="D385" i="26"/>
  <c r="D384" i="26"/>
  <c r="D383" i="26"/>
  <c r="D382" i="26"/>
  <c r="D381" i="26"/>
  <c r="D380" i="26"/>
  <c r="D379" i="26"/>
  <c r="D378" i="26"/>
  <c r="D377" i="26"/>
  <c r="D376" i="26"/>
  <c r="D375" i="26"/>
  <c r="D374" i="26"/>
  <c r="D373" i="26"/>
  <c r="D372" i="26"/>
  <c r="D371" i="26"/>
  <c r="D370" i="26"/>
  <c r="D369" i="26"/>
  <c r="D368" i="26"/>
  <c r="D367" i="26"/>
  <c r="D366" i="26"/>
  <c r="D365" i="26"/>
  <c r="D364" i="26"/>
  <c r="D363" i="26"/>
  <c r="D362" i="26"/>
  <c r="D361" i="26"/>
  <c r="D360" i="26"/>
  <c r="D359" i="26"/>
  <c r="D358" i="26"/>
  <c r="D357" i="26"/>
  <c r="D356" i="26"/>
  <c r="D355" i="26"/>
  <c r="D354" i="26"/>
  <c r="D353" i="26"/>
  <c r="D352" i="26"/>
  <c r="D351" i="26"/>
  <c r="D350" i="26"/>
  <c r="D349" i="26"/>
  <c r="D348" i="26"/>
  <c r="D347" i="26"/>
  <c r="D346" i="26"/>
  <c r="D345" i="26"/>
  <c r="D344" i="26"/>
  <c r="D343" i="26"/>
  <c r="D342" i="26"/>
  <c r="D341" i="26"/>
  <c r="D340" i="26"/>
  <c r="D339" i="26"/>
  <c r="D338" i="26"/>
  <c r="D337" i="26"/>
  <c r="D336" i="26"/>
  <c r="D335" i="26"/>
  <c r="D334" i="26"/>
  <c r="D333" i="26"/>
  <c r="D332" i="26"/>
  <c r="D331" i="26"/>
  <c r="D330" i="26"/>
  <c r="D329" i="26"/>
  <c r="D328" i="26"/>
  <c r="D327" i="26"/>
  <c r="D326" i="26"/>
  <c r="D325" i="26"/>
  <c r="D324" i="26"/>
  <c r="D323" i="26"/>
  <c r="D322" i="26"/>
  <c r="D321" i="26"/>
  <c r="D320" i="26"/>
  <c r="D319" i="26"/>
  <c r="D318" i="26"/>
  <c r="D317" i="26"/>
  <c r="D316" i="26"/>
  <c r="D315" i="26"/>
  <c r="D314" i="26"/>
  <c r="D313" i="26"/>
  <c r="D312" i="26"/>
  <c r="D311" i="26"/>
  <c r="D310" i="26"/>
  <c r="D309" i="26"/>
  <c r="D308" i="26"/>
  <c r="D307" i="26"/>
  <c r="D306" i="26"/>
  <c r="D305" i="26"/>
  <c r="D304" i="26"/>
  <c r="D303" i="26"/>
  <c r="D302" i="26"/>
  <c r="D301" i="26"/>
  <c r="D300" i="26"/>
  <c r="D299" i="26"/>
  <c r="D298" i="26"/>
  <c r="D297" i="26"/>
  <c r="D296" i="26"/>
  <c r="D295" i="26"/>
  <c r="D294" i="26"/>
  <c r="D293" i="26"/>
  <c r="D292" i="26"/>
  <c r="D291" i="26"/>
  <c r="D290" i="26"/>
  <c r="D289" i="26"/>
  <c r="D288" i="26"/>
  <c r="D287" i="26"/>
  <c r="D286" i="26"/>
  <c r="D285" i="26"/>
  <c r="D284" i="26"/>
  <c r="D283" i="26"/>
  <c r="D282" i="26"/>
  <c r="D281" i="26"/>
  <c r="D280" i="26"/>
  <c r="D279" i="26"/>
  <c r="D278" i="26"/>
  <c r="D277" i="26"/>
  <c r="D276" i="26"/>
  <c r="D275" i="26"/>
  <c r="D274" i="26"/>
  <c r="D273" i="26"/>
  <c r="D272" i="26"/>
  <c r="D271" i="26"/>
  <c r="D270" i="26"/>
  <c r="D269" i="26"/>
  <c r="D268" i="26"/>
  <c r="D267" i="26"/>
  <c r="D266" i="26"/>
  <c r="D265" i="26"/>
  <c r="D264" i="26"/>
  <c r="D263" i="26"/>
  <c r="D262" i="26"/>
  <c r="D261" i="26"/>
  <c r="D260" i="26"/>
  <c r="D259" i="26"/>
  <c r="D258" i="26"/>
  <c r="D257" i="26"/>
  <c r="D256" i="26"/>
  <c r="D255" i="26"/>
  <c r="D254" i="26"/>
  <c r="D253" i="26"/>
  <c r="D252" i="26"/>
  <c r="D251" i="26"/>
  <c r="D250" i="26"/>
  <c r="D249" i="26"/>
  <c r="D248" i="26"/>
  <c r="D247" i="26"/>
  <c r="D246" i="26"/>
  <c r="D245" i="26"/>
  <c r="D244" i="26"/>
  <c r="D243" i="26"/>
  <c r="D242" i="26"/>
  <c r="D241" i="26"/>
  <c r="D240" i="26"/>
  <c r="D239" i="26"/>
  <c r="D238" i="26"/>
  <c r="D237" i="26"/>
  <c r="D236" i="26"/>
  <c r="D235" i="26"/>
  <c r="D234" i="26"/>
  <c r="D233" i="26"/>
  <c r="D232" i="26"/>
  <c r="D231" i="26"/>
  <c r="D230" i="26"/>
  <c r="D229" i="26"/>
  <c r="D228" i="26"/>
  <c r="D227" i="26"/>
  <c r="D226" i="26"/>
  <c r="D225" i="26"/>
  <c r="D224" i="26"/>
  <c r="D223" i="26"/>
  <c r="D222" i="26"/>
  <c r="D221" i="26"/>
  <c r="D220" i="26"/>
  <c r="D219" i="26"/>
  <c r="D218" i="26"/>
  <c r="D217" i="26"/>
  <c r="D216" i="26"/>
  <c r="D215" i="26"/>
  <c r="D214" i="26"/>
  <c r="D213" i="26"/>
  <c r="D212" i="26"/>
  <c r="D211" i="26"/>
  <c r="D210" i="26"/>
  <c r="D209" i="26"/>
  <c r="D208" i="26"/>
  <c r="D207" i="26"/>
  <c r="D206" i="26"/>
  <c r="D205" i="26"/>
  <c r="D204" i="26"/>
  <c r="D203" i="26"/>
  <c r="D202" i="26"/>
  <c r="D201" i="26"/>
  <c r="D200" i="26"/>
  <c r="D199" i="26"/>
  <c r="D198" i="26"/>
  <c r="D197" i="26"/>
  <c r="D196" i="26"/>
  <c r="D195" i="26"/>
  <c r="D194" i="26"/>
  <c r="D193" i="26"/>
  <c r="D192" i="26"/>
  <c r="D191" i="26"/>
  <c r="D190" i="26"/>
  <c r="D189" i="26"/>
  <c r="D188" i="26"/>
  <c r="D187" i="26"/>
  <c r="D186" i="26"/>
  <c r="D185" i="26"/>
  <c r="D184" i="26"/>
  <c r="D183" i="26"/>
  <c r="D182" i="26"/>
  <c r="D181" i="26"/>
  <c r="D180" i="26"/>
  <c r="D179" i="26"/>
  <c r="D178" i="26"/>
  <c r="D177" i="26"/>
  <c r="D176" i="26"/>
  <c r="D175" i="26"/>
  <c r="D174" i="26"/>
  <c r="D173" i="26"/>
  <c r="D172" i="26"/>
  <c r="D171" i="26"/>
  <c r="D170" i="26"/>
  <c r="D169" i="26"/>
  <c r="D168" i="26"/>
  <c r="D167" i="26"/>
  <c r="D166" i="26"/>
  <c r="D165" i="26"/>
  <c r="D164" i="26"/>
  <c r="D163" i="26"/>
  <c r="D162" i="26"/>
  <c r="D161" i="26"/>
  <c r="D160" i="26"/>
  <c r="D159" i="26"/>
  <c r="D158" i="26"/>
  <c r="D157" i="26"/>
  <c r="D156" i="26"/>
  <c r="D155" i="26"/>
  <c r="D154" i="26"/>
  <c r="D153" i="26"/>
  <c r="D152" i="26"/>
  <c r="D151" i="26"/>
  <c r="D150" i="26"/>
  <c r="D149" i="26"/>
  <c r="D148" i="26"/>
  <c r="D147" i="26"/>
  <c r="D146" i="26"/>
  <c r="D145" i="26"/>
  <c r="D144" i="26"/>
  <c r="D143" i="26"/>
  <c r="D142" i="26"/>
  <c r="D141" i="26"/>
  <c r="D140" i="26"/>
  <c r="D139" i="26"/>
  <c r="D138" i="26"/>
  <c r="D137" i="26"/>
  <c r="D136" i="26"/>
  <c r="D135" i="26"/>
  <c r="D134" i="26"/>
  <c r="D133" i="26"/>
  <c r="D132" i="26"/>
  <c r="D131" i="26"/>
  <c r="D130" i="26"/>
  <c r="D129" i="26"/>
  <c r="D128" i="26"/>
  <c r="D127" i="26"/>
  <c r="D126" i="26"/>
  <c r="D125" i="26"/>
  <c r="D124" i="26"/>
  <c r="D123" i="26"/>
  <c r="D122" i="26"/>
  <c r="D121" i="26"/>
  <c r="D120" i="26"/>
  <c r="D119" i="26"/>
  <c r="D118" i="26"/>
  <c r="D117" i="26"/>
  <c r="D116" i="26"/>
  <c r="D115" i="26"/>
  <c r="D114" i="26"/>
  <c r="D113" i="26"/>
  <c r="D112" i="26"/>
  <c r="D111" i="26"/>
  <c r="D110" i="26"/>
  <c r="D109" i="26"/>
  <c r="D108" i="26"/>
  <c r="D107" i="26"/>
  <c r="D106" i="26"/>
  <c r="D105" i="26"/>
  <c r="D104" i="26"/>
  <c r="D103" i="26"/>
  <c r="D102" i="26"/>
  <c r="D101" i="26"/>
  <c r="D100" i="26"/>
  <c r="D99" i="26"/>
  <c r="D98" i="26"/>
  <c r="D97" i="26"/>
  <c r="D96" i="26"/>
  <c r="D95" i="26"/>
  <c r="D94" i="26"/>
  <c r="D93" i="26"/>
  <c r="D92" i="26"/>
  <c r="D91" i="26"/>
  <c r="D90" i="26"/>
  <c r="D89" i="26"/>
  <c r="D88" i="26"/>
  <c r="D87" i="26"/>
  <c r="D86" i="26"/>
  <c r="D85" i="26"/>
  <c r="D84" i="26"/>
  <c r="D83" i="26"/>
  <c r="D82" i="26"/>
  <c r="D81" i="26"/>
  <c r="D80" i="26"/>
  <c r="D79" i="26"/>
  <c r="D78" i="26"/>
  <c r="D77" i="26"/>
  <c r="D76" i="26"/>
  <c r="D75" i="26"/>
  <c r="D74" i="26"/>
  <c r="D73" i="26"/>
  <c r="D72" i="26"/>
  <c r="D71" i="26"/>
  <c r="D70" i="26"/>
  <c r="D69" i="26"/>
  <c r="D68" i="26"/>
  <c r="D67" i="26"/>
  <c r="D66" i="26"/>
  <c r="D65" i="26"/>
  <c r="D64"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D35" i="26"/>
  <c r="D34" i="26"/>
  <c r="D33" i="26"/>
  <c r="D32" i="26"/>
  <c r="D31" i="26"/>
  <c r="D30" i="26"/>
  <c r="D29" i="26"/>
  <c r="D28" i="26"/>
  <c r="D27" i="26"/>
  <c r="D26" i="26"/>
  <c r="D25" i="26"/>
  <c r="D24" i="26"/>
  <c r="D23" i="26"/>
  <c r="D22" i="26"/>
  <c r="D21" i="26"/>
  <c r="D20" i="26"/>
  <c r="D19" i="26"/>
  <c r="D18" i="26"/>
  <c r="K26" i="26"/>
  <c r="D17" i="26"/>
  <c r="K25" i="26"/>
  <c r="D16" i="26"/>
  <c r="K24" i="26"/>
  <c r="D15" i="26"/>
  <c r="K23" i="26"/>
  <c r="D14" i="26"/>
  <c r="D13" i="26"/>
  <c r="D12" i="26"/>
  <c r="D11" i="26"/>
  <c r="D10" i="26"/>
  <c r="D9" i="26"/>
  <c r="D8" i="26"/>
  <c r="D7" i="26"/>
  <c r="H15" i="24"/>
  <c r="H16" i="24"/>
  <c r="H17" i="24"/>
  <c r="H14" i="24"/>
  <c r="I17" i="24"/>
  <c r="J17" i="24" s="1"/>
  <c r="K17" i="24" s="1"/>
  <c r="I15" i="24"/>
  <c r="J15" i="24" s="1"/>
  <c r="K15" i="24" s="1"/>
  <c r="I16" i="24"/>
  <c r="J16" i="24" s="1"/>
  <c r="K16" i="24" s="1"/>
  <c r="I14" i="24"/>
  <c r="J14" i="24" s="1"/>
  <c r="K14" i="24" s="1"/>
  <c r="K10" i="24"/>
  <c r="K9" i="24"/>
  <c r="K8" i="24"/>
  <c r="K7" i="24"/>
  <c r="D2648" i="24"/>
  <c r="D1223" i="24"/>
  <c r="D1548" i="24"/>
  <c r="D1763" i="24"/>
  <c r="D2540" i="24"/>
  <c r="D1459" i="24"/>
  <c r="D1692" i="24"/>
  <c r="D1630" i="24"/>
  <c r="D178" i="24"/>
  <c r="D494" i="24"/>
  <c r="D639" i="24"/>
  <c r="D1750" i="24"/>
  <c r="D843" i="24"/>
  <c r="D2242" i="24"/>
  <c r="D832" i="24"/>
  <c r="D193" i="24"/>
  <c r="D1788" i="24"/>
  <c r="D653" i="24"/>
  <c r="D395" i="24"/>
  <c r="D2020" i="24"/>
  <c r="D855" i="24"/>
  <c r="D271" i="24"/>
  <c r="D569" i="24"/>
  <c r="D1951" i="24"/>
  <c r="D2101" i="24"/>
  <c r="D1006" i="24"/>
  <c r="D1764" i="24"/>
  <c r="D1594" i="24"/>
  <c r="D1957" i="24"/>
  <c r="D1777" i="24"/>
  <c r="D720" i="24"/>
  <c r="D1658" i="24"/>
  <c r="D2370" i="24"/>
  <c r="D1761" i="24"/>
  <c r="D2462" i="24"/>
  <c r="D847" i="24"/>
  <c r="D306" i="24"/>
  <c r="D695" i="24"/>
  <c r="D1570" i="24"/>
  <c r="D952" i="24"/>
  <c r="D203" i="24"/>
  <c r="D486" i="24"/>
  <c r="D1996" i="24"/>
  <c r="D94" i="24"/>
  <c r="D960" i="24"/>
  <c r="D1185" i="24"/>
  <c r="D922" i="24"/>
  <c r="D2087" i="24"/>
  <c r="D716" i="24"/>
  <c r="D1857" i="24"/>
  <c r="D715" i="24"/>
  <c r="D608" i="24"/>
  <c r="D444" i="24"/>
  <c r="D1457" i="24"/>
  <c r="D954" i="24"/>
  <c r="D1810" i="24"/>
  <c r="D2265" i="24"/>
  <c r="D1238" i="24"/>
  <c r="D1275" i="24"/>
  <c r="D1592" i="24"/>
  <c r="D1634" i="24"/>
  <c r="D1801" i="24"/>
  <c r="D1067" i="24"/>
  <c r="D2384" i="24"/>
  <c r="D1581" i="24"/>
  <c r="D2187" i="24"/>
  <c r="D1296" i="24"/>
  <c r="D863" i="24"/>
  <c r="D748" i="24"/>
  <c r="D1846" i="24"/>
  <c r="D742" i="24"/>
  <c r="D2329" i="24"/>
  <c r="D2144" i="24"/>
  <c r="D576" i="24"/>
  <c r="D223" i="24"/>
  <c r="D2429" i="24"/>
  <c r="D2249" i="24"/>
  <c r="D170" i="24"/>
  <c r="D1425" i="24"/>
  <c r="D2272" i="24"/>
  <c r="D2609" i="24"/>
  <c r="D2021" i="24"/>
  <c r="D498" i="24"/>
  <c r="D1860" i="24"/>
  <c r="D2208" i="24"/>
  <c r="D1363" i="24"/>
  <c r="D613" i="24"/>
  <c r="D2309" i="24"/>
  <c r="D928" i="24"/>
  <c r="D679" i="24"/>
  <c r="D1773" i="24"/>
  <c r="D2132" i="24"/>
  <c r="D972" i="24"/>
  <c r="D291" i="24"/>
  <c r="D593" i="24"/>
  <c r="D1911" i="24"/>
  <c r="D774" i="24"/>
  <c r="D167" i="24"/>
  <c r="D1943" i="24"/>
  <c r="D1109" i="24"/>
  <c r="D263" i="24"/>
  <c r="D1707" i="24"/>
  <c r="D2110" i="24"/>
  <c r="D1362" i="24"/>
  <c r="D890" i="24"/>
  <c r="D1514" i="24"/>
  <c r="D1025" i="24"/>
  <c r="D599" i="24"/>
  <c r="D838" i="24"/>
  <c r="D1073" i="24"/>
  <c r="D1101" i="24"/>
  <c r="D159" i="24"/>
  <c r="D1805" i="24"/>
  <c r="D2081" i="24"/>
  <c r="D2366" i="24"/>
  <c r="D1057" i="24"/>
  <c r="D946" i="24"/>
  <c r="D1277" i="24"/>
  <c r="D24" i="24"/>
  <c r="D350" i="24"/>
  <c r="D2394" i="24"/>
  <c r="D1827" i="24"/>
  <c r="D2358" i="24"/>
  <c r="D1802" i="24"/>
  <c r="D2158" i="24"/>
  <c r="D1717" i="24"/>
  <c r="D1036" i="24"/>
  <c r="D869" i="24"/>
  <c r="D1365" i="24"/>
  <c r="D1799" i="24"/>
  <c r="D673" i="24"/>
  <c r="D1567" i="24"/>
  <c r="D1033" i="24"/>
  <c r="D1825" i="24"/>
  <c r="D2285" i="24"/>
  <c r="D1442" i="24"/>
  <c r="D994" i="24"/>
  <c r="D1834" i="24"/>
  <c r="D2602" i="24"/>
  <c r="D128" i="24"/>
  <c r="D2538" i="24"/>
  <c r="D202" i="24"/>
  <c r="D187" i="24"/>
  <c r="D427" i="24"/>
  <c r="D2071" i="24"/>
  <c r="D1765" i="24"/>
  <c r="D1756" i="24"/>
  <c r="D1914" i="24"/>
  <c r="D820" i="24"/>
  <c r="D1232" i="24"/>
  <c r="D2083" i="24"/>
  <c r="D622" i="24"/>
  <c r="D239" i="24"/>
  <c r="D1837" i="24"/>
  <c r="D1800" i="24"/>
  <c r="D1867" i="24"/>
  <c r="D2578" i="24"/>
  <c r="D2283" i="24"/>
  <c r="D740" i="24"/>
  <c r="D275" i="24"/>
  <c r="D519" i="24"/>
  <c r="D2574" i="24"/>
  <c r="D1705" i="24"/>
  <c r="D317" i="24"/>
  <c r="D572" i="24"/>
  <c r="D1532" i="24"/>
  <c r="D749" i="24"/>
  <c r="D969" i="24"/>
  <c r="D2135" i="24"/>
  <c r="D1146" i="24"/>
  <c r="D1513" i="24"/>
  <c r="D1748" i="24"/>
  <c r="D2514" i="24"/>
  <c r="D1778" i="24"/>
  <c r="D2467" i="24"/>
  <c r="D1491" i="24"/>
  <c r="D700" i="24"/>
  <c r="D2219" i="24"/>
  <c r="D489" i="24"/>
  <c r="D1205" i="24"/>
  <c r="D2433" i="24"/>
  <c r="D2096" i="24"/>
  <c r="D1627" i="24"/>
  <c r="D1712" i="24"/>
  <c r="D1737" i="24"/>
  <c r="D1369" i="24"/>
  <c r="D641" i="24"/>
  <c r="D2262" i="24"/>
  <c r="D1866" i="24"/>
  <c r="D281" i="24"/>
  <c r="D1979" i="24"/>
  <c r="D222" i="24"/>
  <c r="D2506" i="24"/>
  <c r="D1341" i="24"/>
  <c r="D1351" i="24"/>
  <c r="D944" i="24"/>
  <c r="D1468" i="24"/>
  <c r="D2561" i="24"/>
  <c r="D2647" i="24"/>
  <c r="D2555" i="24"/>
  <c r="D2443" i="24"/>
  <c r="D1076" i="24"/>
  <c r="D2093" i="24"/>
  <c r="D2063" i="24"/>
  <c r="D1293" i="24"/>
  <c r="D2475" i="24"/>
  <c r="D1253" i="24"/>
  <c r="D1590" i="24"/>
  <c r="D391" i="24"/>
  <c r="D1724" i="24"/>
  <c r="D1918" i="24"/>
  <c r="D1745" i="24"/>
  <c r="D2343" i="24"/>
  <c r="D241" i="24"/>
  <c r="D2510" i="24"/>
  <c r="D2012" i="24"/>
  <c r="D1019" i="24"/>
  <c r="D566" i="24"/>
  <c r="D1303" i="24"/>
  <c r="D1964" i="24"/>
  <c r="D1883" i="24"/>
  <c r="D1643" i="24"/>
  <c r="D670" i="24"/>
  <c r="D1600" i="24"/>
  <c r="D2548" i="24"/>
  <c r="D2618" i="24"/>
  <c r="D2359" i="24"/>
  <c r="D864" i="24"/>
  <c r="D563" i="24"/>
  <c r="D552" i="24"/>
  <c r="D1487" i="24"/>
  <c r="D2065" i="24"/>
  <c r="D2122" i="24"/>
  <c r="D948" i="24"/>
  <c r="D807" i="24"/>
  <c r="D2205" i="24"/>
  <c r="D1920" i="24"/>
  <c r="D1968" i="24"/>
  <c r="D1953" i="24"/>
  <c r="D917" i="24"/>
  <c r="D196" i="24"/>
  <c r="D1004" i="24"/>
  <c r="D1162" i="24"/>
  <c r="D506" i="24"/>
  <c r="D1192" i="24"/>
  <c r="D148" i="24"/>
  <c r="D1284" i="24"/>
  <c r="D678" i="24"/>
  <c r="D1042" i="24"/>
  <c r="D1623" i="24"/>
  <c r="D2235" i="24"/>
  <c r="D1545" i="24"/>
  <c r="D891" i="24"/>
  <c r="D2130" i="24"/>
  <c r="D527" i="24"/>
  <c r="D336" i="24"/>
  <c r="D665" i="24"/>
  <c r="D605" i="24"/>
  <c r="D661" i="24"/>
  <c r="D1329" i="24"/>
  <c r="D2112" i="24"/>
  <c r="D1016" i="24"/>
  <c r="D431" i="24"/>
  <c r="D2593" i="24"/>
  <c r="D1339" i="24"/>
  <c r="D1221" i="24"/>
  <c r="D1695" i="24"/>
  <c r="D1061" i="24"/>
  <c r="D920" i="24"/>
  <c r="D137" i="24"/>
  <c r="D308" i="24"/>
  <c r="D1208" i="24"/>
  <c r="D322" i="24"/>
  <c r="D1650" i="24"/>
  <c r="D894" i="24"/>
  <c r="D2236" i="24"/>
  <c r="D1759" i="24"/>
  <c r="D887" i="24"/>
  <c r="D2340" i="24"/>
  <c r="D816" i="24"/>
  <c r="D2322" i="24"/>
  <c r="D2015" i="24"/>
  <c r="D607" i="24"/>
  <c r="D91" i="24"/>
  <c r="D1103" i="24"/>
  <c r="D2281" i="24"/>
  <c r="D1543" i="24"/>
  <c r="D851" i="24"/>
  <c r="D1375" i="24"/>
  <c r="D1374" i="24"/>
  <c r="D1047" i="24"/>
  <c r="D466" i="24"/>
  <c r="D819" i="24"/>
  <c r="D1155" i="24"/>
  <c r="D2269" i="24"/>
  <c r="D1183" i="24"/>
  <c r="D2059" i="24"/>
  <c r="D689" i="24"/>
  <c r="D2067" i="24"/>
  <c r="D1417" i="24"/>
  <c r="D965" i="24"/>
  <c r="D1272" i="24"/>
  <c r="D1262" i="24"/>
  <c r="D2213" i="24"/>
  <c r="D1098" i="24"/>
  <c r="D663" i="24"/>
  <c r="D2451" i="24"/>
  <c r="D62" i="24"/>
  <c r="D1596" i="24"/>
  <c r="D1738" i="24"/>
  <c r="D1486" i="24"/>
  <c r="D1889" i="24"/>
  <c r="D1703" i="24"/>
  <c r="D435" i="24"/>
  <c r="D1411" i="24"/>
  <c r="D2099" i="24"/>
  <c r="D853" i="24"/>
  <c r="D452" i="24"/>
  <c r="D475" i="24"/>
  <c r="D1132" i="24"/>
  <c r="D1499" i="24"/>
  <c r="D1309" i="24"/>
  <c r="D2439" i="24"/>
  <c r="D1766" i="24"/>
  <c r="D48" i="24"/>
  <c r="D181" i="24"/>
  <c r="D2631" i="24"/>
  <c r="D2522" i="24"/>
  <c r="D1955" i="24"/>
  <c r="D1211" i="24"/>
  <c r="D2364" i="24"/>
  <c r="D72" i="24"/>
  <c r="D1072" i="24"/>
  <c r="D660" i="24"/>
  <c r="D1879" i="24"/>
  <c r="D1537" i="24"/>
  <c r="D1587" i="24"/>
  <c r="D502" i="24"/>
  <c r="D478" i="24"/>
  <c r="D1561" i="24"/>
  <c r="D1851" i="24"/>
  <c r="D1762" i="24"/>
  <c r="D1746" i="24"/>
  <c r="D2310" i="24"/>
  <c r="D411" i="24"/>
  <c r="D2263" i="24"/>
  <c r="D1062" i="24"/>
  <c r="D2217" i="24"/>
  <c r="D296" i="24"/>
  <c r="D1464" i="24"/>
  <c r="D1283" i="24"/>
  <c r="D627" i="24"/>
  <c r="D852" i="24"/>
  <c r="D834" i="24"/>
  <c r="D2145" i="24"/>
  <c r="D714" i="24"/>
  <c r="D1398" i="24"/>
  <c r="D1097" i="24"/>
  <c r="D2234" i="24"/>
  <c r="D1902" i="24"/>
  <c r="D2064" i="24"/>
  <c r="D467" i="24"/>
  <c r="D1894" i="24"/>
  <c r="D1396" i="24"/>
  <c r="D1130" i="24"/>
  <c r="D361" i="24"/>
  <c r="D1116" i="24"/>
  <c r="D1733" i="24"/>
  <c r="D1897" i="24"/>
  <c r="D808" i="24"/>
  <c r="D1138" i="24"/>
  <c r="D507" i="24"/>
  <c r="D2532" i="24"/>
  <c r="D1576" i="24"/>
  <c r="D2619" i="24"/>
  <c r="D2185" i="24"/>
  <c r="D804" i="24"/>
  <c r="D1734" i="24"/>
  <c r="D910" i="24"/>
  <c r="D1654" i="24"/>
  <c r="D1607" i="24"/>
  <c r="D422" i="24"/>
  <c r="D1195" i="24"/>
  <c r="D913" i="24"/>
  <c r="D1220" i="24"/>
  <c r="D699" i="24"/>
  <c r="D2412" i="24"/>
  <c r="D334" i="24"/>
  <c r="D831" i="24"/>
  <c r="D1890" i="24"/>
  <c r="D1150" i="24"/>
  <c r="D2134" i="24"/>
  <c r="D1257" i="24"/>
  <c r="D1969" i="24"/>
  <c r="D616" i="24"/>
  <c r="D2395" i="24"/>
  <c r="D2458" i="24"/>
  <c r="D2557" i="24"/>
  <c r="D2023" i="24"/>
  <c r="D1295" i="24"/>
  <c r="D2536" i="24"/>
  <c r="D2397" i="24"/>
  <c r="D727" i="24"/>
  <c r="D1453" i="24"/>
  <c r="D1631" i="24"/>
  <c r="D1316" i="24"/>
  <c r="D826" i="24"/>
  <c r="D2084" i="24"/>
  <c r="D2423" i="24"/>
  <c r="D1956" i="24"/>
  <c r="D1142" i="24"/>
  <c r="D1852" i="24"/>
  <c r="D1449" i="24"/>
  <c r="D1559" i="24"/>
  <c r="D1170" i="24"/>
  <c r="D1571" i="24"/>
  <c r="D833" i="24"/>
  <c r="D461" i="24"/>
  <c r="D482" i="24"/>
  <c r="D1451" i="24"/>
  <c r="D2069" i="24"/>
  <c r="D1258" i="24"/>
  <c r="D824" i="24"/>
  <c r="D207" i="24"/>
  <c r="D1389" i="24"/>
  <c r="D784" i="24"/>
  <c r="D1629" i="24"/>
  <c r="D1347" i="24"/>
  <c r="D1848" i="24"/>
  <c r="D1364" i="24"/>
  <c r="D672" i="24"/>
  <c r="D570" i="24"/>
  <c r="D750" i="24"/>
  <c r="D305" i="24"/>
  <c r="D2105" i="24"/>
  <c r="D1288" i="24"/>
  <c r="D1021" i="24"/>
  <c r="D943" i="24"/>
  <c r="D1667" i="24"/>
  <c r="D1340" i="24"/>
  <c r="D1572" i="24"/>
  <c r="D2074" i="24"/>
  <c r="D474" i="24"/>
  <c r="D921" i="24"/>
  <c r="D647" i="24"/>
  <c r="D1620" i="24"/>
  <c r="D733" i="24"/>
  <c r="D1474" i="24"/>
  <c r="D1736" i="24"/>
  <c r="D236" i="24"/>
  <c r="D1189" i="24"/>
  <c r="D310" i="24"/>
  <c r="D704" i="24"/>
  <c r="D741" i="24"/>
  <c r="D2483" i="24"/>
  <c r="D581" i="24"/>
  <c r="D950" i="24"/>
  <c r="D1475" i="24"/>
  <c r="D2600" i="24"/>
  <c r="D1659" i="24"/>
  <c r="D2169" i="24"/>
  <c r="D1210" i="24"/>
  <c r="D1231" i="24"/>
  <c r="D1820" i="24"/>
  <c r="D1359" i="24"/>
  <c r="D2201" i="24"/>
  <c r="D1660" i="24"/>
  <c r="D1469" i="24"/>
  <c r="D1012" i="24"/>
  <c r="D1390" i="24"/>
  <c r="D2264" i="24"/>
  <c r="D1693" i="24"/>
  <c r="D508" i="24"/>
  <c r="D1270" i="24"/>
  <c r="D1207" i="24"/>
  <c r="D1603" i="24"/>
  <c r="D2623" i="24"/>
  <c r="D1166" i="24"/>
  <c r="D2077" i="24"/>
  <c r="D380" i="24"/>
  <c r="D547" i="24"/>
  <c r="D655" i="24"/>
  <c r="D1069" i="24"/>
  <c r="D1102" i="24"/>
  <c r="D2286" i="24"/>
  <c r="D2193" i="24"/>
  <c r="D829" i="24"/>
  <c r="D1404" i="24"/>
  <c r="D739" i="24"/>
  <c r="D1591" i="24"/>
  <c r="D777" i="24"/>
  <c r="D1345" i="24"/>
  <c r="D1683" i="24"/>
  <c r="D1997" i="24"/>
  <c r="D1091" i="24"/>
  <c r="D2289" i="24"/>
  <c r="D1096" i="24"/>
  <c r="D703" i="24"/>
  <c r="D1334" i="24"/>
  <c r="D543" i="24"/>
  <c r="D269" i="24"/>
  <c r="D1688" i="24"/>
  <c r="D1400" i="24"/>
  <c r="D769" i="24"/>
  <c r="D1934" i="24"/>
  <c r="D1669" i="24"/>
  <c r="D1524" i="24"/>
  <c r="D941" i="24"/>
  <c r="D2351" i="24"/>
  <c r="D2579" i="24"/>
  <c r="D1780" i="24"/>
  <c r="D1233" i="24"/>
  <c r="D1304" i="24"/>
  <c r="D1235" i="24"/>
  <c r="D2043" i="24"/>
  <c r="D789" i="24"/>
  <c r="D2127" i="24"/>
  <c r="D1755" i="24"/>
  <c r="D850" i="24"/>
  <c r="D1367" i="24"/>
  <c r="D2051" i="24"/>
  <c r="D2624" i="24"/>
  <c r="D726" i="24"/>
  <c r="D1533" i="24"/>
  <c r="D1178" i="24"/>
  <c r="D1249" i="24"/>
  <c r="D359" i="24"/>
  <c r="D621" i="24"/>
  <c r="D618" i="24"/>
  <c r="D1595" i="24"/>
  <c r="D949" i="24"/>
  <c r="D364" i="24"/>
  <c r="D1391" i="24"/>
  <c r="D2357" i="24"/>
  <c r="D785" i="24"/>
  <c r="D682" i="24"/>
  <c r="D1639" i="24"/>
  <c r="D1432" i="24"/>
  <c r="D953" i="24"/>
  <c r="D764" i="24"/>
  <c r="D895" i="24"/>
  <c r="D1060" i="24"/>
  <c r="D353" i="24"/>
  <c r="D2478" i="24"/>
  <c r="D1447" i="24"/>
  <c r="D1123" i="24"/>
  <c r="D1497" i="24"/>
  <c r="D786" i="24"/>
  <c r="D698" i="24"/>
  <c r="D1160" i="24"/>
  <c r="D204" i="24"/>
  <c r="D983" i="24"/>
  <c r="D2104" i="24"/>
  <c r="D1728" i="24"/>
  <c r="D1023" i="24"/>
  <c r="D982" i="24"/>
  <c r="D2184" i="24"/>
  <c r="D1500" i="24"/>
  <c r="D423" i="24"/>
  <c r="D293" i="24"/>
  <c r="D1143" i="24"/>
  <c r="D1087" i="24"/>
  <c r="D1215" i="24"/>
  <c r="D766" i="24"/>
  <c r="D1821" i="24"/>
  <c r="D530" i="24"/>
  <c r="D1312" i="24"/>
  <c r="D2022" i="24"/>
  <c r="D898" i="24"/>
  <c r="D2323" i="24"/>
  <c r="D1164" i="24"/>
  <c r="D1343" i="24"/>
  <c r="D1573" i="24"/>
  <c r="D77" i="24"/>
  <c r="D1201" i="24"/>
  <c r="D867" i="24"/>
  <c r="D1147" i="24"/>
  <c r="D575" i="24"/>
  <c r="D270" i="24"/>
  <c r="D542" i="24"/>
  <c r="D1415" i="24"/>
  <c r="D1265" i="24"/>
  <c r="D1700" i="24"/>
  <c r="D992" i="24"/>
  <c r="D1122" i="24"/>
  <c r="D1039" i="24"/>
  <c r="D447" i="24"/>
  <c r="D460" i="24"/>
  <c r="D2401" i="24"/>
  <c r="D884" i="24"/>
  <c r="D468" i="24"/>
  <c r="D692" i="24"/>
  <c r="D472" i="24"/>
  <c r="D2041" i="24"/>
  <c r="D2210" i="24"/>
  <c r="D1326" i="24"/>
  <c r="D512" i="24"/>
  <c r="D846" i="24"/>
  <c r="D1608" i="24"/>
  <c r="D1823" i="24"/>
  <c r="D1946" i="24"/>
  <c r="D1222" i="24"/>
  <c r="D1308" i="24"/>
  <c r="D2344" i="24"/>
  <c r="D1282" i="24"/>
  <c r="D1908" i="24"/>
  <c r="D1550" i="24"/>
  <c r="D2199" i="24"/>
  <c r="D173" i="24"/>
  <c r="D99" i="24"/>
  <c r="D2287" i="24"/>
  <c r="D2390" i="24"/>
  <c r="D2049" i="24"/>
  <c r="D1552" i="24"/>
  <c r="D1606" i="24"/>
  <c r="D407" i="24"/>
  <c r="D1526" i="24"/>
  <c r="D1615" i="24"/>
  <c r="D968" i="24"/>
  <c r="D109" i="24"/>
  <c r="D989" i="24"/>
  <c r="D476" i="24"/>
  <c r="D2592" i="24"/>
  <c r="D1983" i="24"/>
  <c r="D1691" i="24"/>
  <c r="D1621" i="24"/>
  <c r="D562" i="24"/>
  <c r="D783" i="24"/>
  <c r="D970" i="24"/>
  <c r="D1760" i="24"/>
  <c r="D1826" i="24"/>
  <c r="D1698" i="24"/>
  <c r="D280" i="24"/>
  <c r="D1119" i="24"/>
  <c r="D1271" i="24"/>
  <c r="D1496" i="24"/>
  <c r="D228" i="24"/>
  <c r="D2303" i="24"/>
  <c r="D797" i="24"/>
  <c r="D2318" i="24"/>
  <c r="D378" i="24"/>
  <c r="D2402" i="24"/>
  <c r="D2271" i="24"/>
  <c r="D633" i="24"/>
  <c r="D1420" i="24"/>
  <c r="D2570" i="24"/>
  <c r="D2560" i="24"/>
  <c r="D1217" i="24"/>
  <c r="D656" i="24"/>
  <c r="D1111" i="24"/>
  <c r="D1564" i="24"/>
  <c r="D2048" i="24"/>
  <c r="D1947" i="24"/>
  <c r="D1986" i="24"/>
  <c r="D1242" i="24"/>
  <c r="D2062" i="24"/>
  <c r="D1699" i="24"/>
  <c r="D1732" i="24"/>
  <c r="D1874" i="24"/>
  <c r="D2337" i="24"/>
  <c r="D1989" i="24"/>
  <c r="D1619" i="24"/>
  <c r="D942" i="24"/>
  <c r="D299" i="24"/>
  <c r="D1328" i="24"/>
  <c r="D2174" i="24"/>
  <c r="D778" i="24"/>
  <c r="D1663" i="24"/>
  <c r="D1338" i="24"/>
  <c r="D691" i="24"/>
  <c r="D2520" i="24"/>
  <c r="D1875" i="24"/>
  <c r="D2111" i="24"/>
  <c r="D964" i="24"/>
  <c r="D2471" i="24"/>
  <c r="D1167" i="24"/>
  <c r="D1519" i="24"/>
  <c r="D212" i="24"/>
  <c r="D1273" i="24"/>
  <c r="D940" i="24"/>
  <c r="D2222" i="24"/>
  <c r="D1379" i="24"/>
  <c r="D348" i="24"/>
  <c r="D1862" i="24"/>
  <c r="D384" i="24"/>
  <c r="D1589" i="24"/>
  <c r="D956" i="24"/>
  <c r="D1421" i="24"/>
  <c r="D1154" i="24"/>
  <c r="D1386" i="24"/>
  <c r="D640" i="24"/>
  <c r="D1706" i="24"/>
  <c r="D1292" i="24"/>
  <c r="D628" i="24"/>
  <c r="D1346" i="24"/>
  <c r="D1092" i="24"/>
  <c r="D2292" i="24"/>
  <c r="D1880" i="24"/>
  <c r="D2531" i="24"/>
  <c r="D443" i="24"/>
  <c r="D1086" i="24"/>
  <c r="D2035" i="24"/>
  <c r="D329" i="24"/>
  <c r="D292" i="24"/>
  <c r="D1085" i="24"/>
  <c r="D2284" i="24"/>
  <c r="D2216" i="24"/>
  <c r="D577" i="24"/>
  <c r="D2369" i="24"/>
  <c r="D2515" i="24"/>
  <c r="D1685" i="24"/>
  <c r="D642" i="24"/>
  <c r="D996" i="24"/>
  <c r="D2024" i="24"/>
  <c r="D2188" i="24"/>
  <c r="D2376" i="24"/>
  <c r="D752" i="24"/>
  <c r="D2476" i="24"/>
  <c r="D911" i="24"/>
  <c r="D1609" i="24"/>
  <c r="D525" i="24"/>
  <c r="D2231" i="24"/>
  <c r="D2261" i="24"/>
  <c r="D2639" i="24"/>
  <c r="D108" i="24"/>
  <c r="D601" i="24"/>
  <c r="D430" i="24"/>
  <c r="D2241" i="24"/>
  <c r="D161" i="24"/>
  <c r="D2180" i="24"/>
  <c r="D182" i="24"/>
  <c r="D1933" i="24"/>
  <c r="D2379" i="24"/>
  <c r="D2276" i="24"/>
  <c r="D919" i="24"/>
  <c r="D1625" i="24"/>
  <c r="D1556" i="24"/>
  <c r="D1617" i="24"/>
  <c r="D370" i="24"/>
  <c r="D1248" i="24"/>
  <c r="D2044" i="24"/>
  <c r="D1512" i="24"/>
  <c r="D1803" i="24"/>
  <c r="D324" i="24"/>
  <c r="D386" i="24"/>
  <c r="D811" i="24"/>
  <c r="D2214" i="24"/>
  <c r="D1730" i="24"/>
  <c r="D865" i="24"/>
  <c r="D1117" i="24"/>
  <c r="D2616" i="24"/>
  <c r="D2347" i="24"/>
  <c r="D1003" i="24"/>
  <c r="D793" i="24"/>
  <c r="D205" i="24"/>
  <c r="D806" i="24"/>
  <c r="D1557" i="24"/>
  <c r="D2266" i="24"/>
  <c r="D1793" i="24"/>
  <c r="D986" i="24"/>
  <c r="D841" i="24"/>
  <c r="D442" i="24"/>
  <c r="D197" i="24"/>
  <c r="D1599" i="24"/>
  <c r="D210" i="24"/>
  <c r="D155" i="24"/>
  <c r="D145" i="24"/>
  <c r="D1300" i="24"/>
  <c r="D437" i="24"/>
  <c r="D1434" i="24"/>
  <c r="D248" i="24"/>
  <c r="D1546" i="24"/>
  <c r="D1380" i="24"/>
  <c r="D406" i="24"/>
  <c r="D428" i="24"/>
  <c r="D1399" i="24"/>
  <c r="D302" i="24"/>
  <c r="D2299" i="24"/>
  <c r="D276" i="24"/>
  <c r="D1687" i="24"/>
  <c r="D561" i="24"/>
  <c r="D66" i="24"/>
  <c r="D2073" i="24"/>
  <c r="D788" i="24"/>
  <c r="D116" i="24"/>
  <c r="D1382" i="24"/>
  <c r="D2177" i="24"/>
  <c r="D2596" i="24"/>
  <c r="D191" i="24"/>
  <c r="D1302" i="24"/>
  <c r="D69" i="24"/>
  <c r="D1720" i="24"/>
  <c r="D723" i="24"/>
  <c r="D103" i="24"/>
  <c r="D2571" i="24"/>
  <c r="D1452" i="24"/>
  <c r="D591" i="24"/>
  <c r="D2137" i="24"/>
  <c r="D2407" i="24"/>
  <c r="D687" i="24"/>
  <c r="D1924" i="24"/>
  <c r="D2328" i="24"/>
  <c r="D2556" i="24"/>
  <c r="D2530" i="24"/>
  <c r="D1976" i="24"/>
  <c r="D242" i="24"/>
  <c r="D1586" i="24"/>
  <c r="D877" i="24"/>
  <c r="D1046" i="24"/>
  <c r="D1653" i="24"/>
  <c r="D1159" i="24"/>
  <c r="D2646" i="24"/>
  <c r="D2566" i="24"/>
  <c r="D217" i="24"/>
  <c r="D218" i="24"/>
  <c r="D2411" i="24"/>
  <c r="D318" i="24"/>
  <c r="D311" i="24"/>
  <c r="D2501" i="24"/>
  <c r="D646" i="24"/>
  <c r="D1785" i="24"/>
  <c r="D2116" i="24"/>
  <c r="D153" i="24"/>
  <c r="D1565" i="24"/>
  <c r="D2466" i="24"/>
  <c r="D2013" i="24"/>
  <c r="D2586" i="24"/>
  <c r="D2259" i="24"/>
  <c r="D1618" i="24"/>
  <c r="D85" i="24"/>
  <c r="D721" i="24"/>
  <c r="D1480" i="24"/>
  <c r="D2172" i="24"/>
  <c r="D1125" i="24"/>
  <c r="D163" i="24"/>
  <c r="D86" i="24"/>
  <c r="D2190" i="24"/>
  <c r="D2455" i="24"/>
  <c r="D2386" i="24"/>
  <c r="D2032" i="24"/>
  <c r="D2361" i="24"/>
  <c r="D325" i="24"/>
  <c r="D1342" i="24"/>
  <c r="D908" i="24"/>
  <c r="D735" i="24"/>
  <c r="D1240" i="24"/>
  <c r="D546" i="24"/>
  <c r="D1307" i="24"/>
  <c r="D473" i="24"/>
  <c r="D866" i="24"/>
  <c r="D1912" i="24"/>
  <c r="D702" i="24"/>
  <c r="D1133" i="24"/>
  <c r="D2206" i="24"/>
  <c r="D1179" i="24"/>
  <c r="D2576" i="24"/>
  <c r="D92" i="24"/>
  <c r="D259" i="24"/>
  <c r="D668" i="24"/>
  <c r="D555" i="24"/>
  <c r="D711" i="24"/>
  <c r="D454" i="24"/>
  <c r="D18" i="24"/>
  <c r="D856" i="24"/>
  <c r="D2181" i="24"/>
  <c r="D2629" i="24"/>
  <c r="D2636" i="24"/>
  <c r="D2628" i="24"/>
  <c r="D307" i="24"/>
  <c r="D300" i="24"/>
  <c r="D2640" i="24"/>
  <c r="D1035" i="24"/>
  <c r="D1899" i="24"/>
  <c r="D1727" i="24"/>
  <c r="D1440" i="24"/>
  <c r="D1153" i="24"/>
  <c r="D1522" i="24"/>
  <c r="D51" i="24"/>
  <c r="D2500" i="24"/>
  <c r="D1954" i="24"/>
  <c r="D1095" i="24"/>
  <c r="D1017" i="24"/>
  <c r="D415" i="24"/>
  <c r="D2468" i="24"/>
  <c r="D536" i="24"/>
  <c r="D1216" i="24"/>
  <c r="D1335" i="24"/>
  <c r="D412" i="24"/>
  <c r="D413" i="24"/>
  <c r="D1488" i="24"/>
  <c r="D2095" i="24"/>
  <c r="D1633" i="24"/>
  <c r="D2613" i="24"/>
  <c r="D2138" i="24"/>
  <c r="D667" i="24"/>
  <c r="D2564" i="24"/>
  <c r="D1530" i="24"/>
  <c r="D971" i="24"/>
  <c r="D2562" i="24"/>
  <c r="D2545" i="24"/>
  <c r="D1163" i="24"/>
  <c r="D1817" i="24"/>
  <c r="D1841" i="24"/>
  <c r="D295" i="24"/>
  <c r="D1689" i="24"/>
  <c r="D224" i="24"/>
  <c r="D564" i="24"/>
  <c r="D481" i="24"/>
  <c r="D888" i="24"/>
  <c r="D1472" i="24"/>
  <c r="D1301" i="24"/>
  <c r="D112" i="24"/>
  <c r="D1753" i="24"/>
  <c r="D779" i="24"/>
  <c r="D1740" i="24"/>
  <c r="D1071" i="24"/>
  <c r="D603" i="24"/>
  <c r="D1392" i="24"/>
  <c r="D2408" i="24"/>
  <c r="D1516" i="24"/>
  <c r="D1059" i="24"/>
  <c r="D935" i="24"/>
  <c r="D1429" i="24"/>
  <c r="D75" i="24"/>
  <c r="D186" i="24"/>
  <c r="D139" i="24"/>
  <c r="D1555" i="24"/>
  <c r="D2524" i="24"/>
  <c r="D2517" i="24"/>
  <c r="D373" i="24"/>
  <c r="D1554" i="24"/>
  <c r="D1321" i="24"/>
  <c r="D1356" i="24"/>
  <c r="D1344" i="24"/>
  <c r="D1781" i="24"/>
  <c r="D2076" i="24"/>
  <c r="D2526" i="24"/>
  <c r="D501" i="24"/>
  <c r="D1431" i="24"/>
  <c r="D151" i="24"/>
  <c r="D1806" i="24"/>
  <c r="D383" i="24"/>
  <c r="D252" i="24"/>
  <c r="D2315" i="24"/>
  <c r="D2200" i="24"/>
  <c r="D1186" i="24"/>
  <c r="D1917" i="24"/>
  <c r="D1467" i="24"/>
  <c r="D261" i="24"/>
  <c r="D1816" i="24"/>
  <c r="D738" i="24"/>
  <c r="D1882" i="24"/>
  <c r="D676" i="24"/>
  <c r="D30" i="24"/>
  <c r="D355" i="24"/>
  <c r="D2511" i="24"/>
  <c r="D1898" i="24"/>
  <c r="D2637" i="24"/>
  <c r="D1787" i="24"/>
  <c r="D2431" i="24"/>
  <c r="D2392" i="24"/>
  <c r="D1982" i="24"/>
  <c r="D1370" i="24"/>
  <c r="D857" i="24"/>
  <c r="D1410" i="24"/>
  <c r="D848" i="24"/>
  <c r="D160" i="24"/>
  <c r="D2302" i="24"/>
  <c r="D313" i="24"/>
  <c r="D729" i="24"/>
  <c r="D2481" i="24"/>
  <c r="D2523" i="24"/>
  <c r="D2406" i="24"/>
  <c r="D2330" i="24"/>
  <c r="D1721" i="24"/>
  <c r="D55" i="24"/>
  <c r="D1324" i="24"/>
  <c r="D1010" i="24"/>
  <c r="D545" i="24"/>
  <c r="D2156" i="24"/>
  <c r="D2143" i="24"/>
  <c r="D1674" i="24"/>
  <c r="D1624" i="24"/>
  <c r="D1479" i="24"/>
  <c r="D810" i="24"/>
  <c r="D951" i="24"/>
  <c r="D1443" i="24"/>
  <c r="D815" i="24"/>
  <c r="D1961" i="24"/>
  <c r="D492" i="24"/>
  <c r="D1413" i="24"/>
  <c r="D81" i="24"/>
  <c r="D100" i="24"/>
  <c r="D179" i="24"/>
  <c r="D1416" i="24"/>
  <c r="D1327" i="24"/>
  <c r="D1563" i="24"/>
  <c r="D2092" i="24"/>
  <c r="D2257" i="24"/>
  <c r="D58" i="24"/>
  <c r="D1662" i="24"/>
  <c r="D399" i="24"/>
  <c r="D1832" i="24"/>
  <c r="D963" i="24"/>
  <c r="D1239" i="24"/>
  <c r="D1482" i="24"/>
  <c r="D1838" i="24"/>
  <c r="D666" i="24"/>
  <c r="D1939" i="24"/>
  <c r="D2088" i="24"/>
  <c r="D1690" i="24"/>
  <c r="D253" i="24"/>
  <c r="D975" i="24"/>
  <c r="D2270" i="24"/>
  <c r="D1525" i="24"/>
  <c r="D2033" i="24"/>
  <c r="D2207" i="24"/>
  <c r="D1915" i="24"/>
  <c r="D1945" i="24"/>
  <c r="D2414" i="24"/>
  <c r="D16" i="24"/>
  <c r="D1754" i="24"/>
  <c r="D1051" i="24"/>
  <c r="D1910" i="24"/>
  <c r="D1082" i="24"/>
  <c r="D1534" i="24"/>
  <c r="D1714" i="24"/>
  <c r="D1716" i="24"/>
  <c r="D1864" i="24"/>
  <c r="D479" i="24"/>
  <c r="D1752" i="24"/>
  <c r="D977" i="24"/>
  <c r="D1896" i="24"/>
  <c r="D522" i="24"/>
  <c r="D1678" i="24"/>
  <c r="D802" i="24"/>
  <c r="D1937" i="24"/>
  <c r="D2278" i="24"/>
  <c r="D265" i="24"/>
  <c r="D1980" i="24"/>
  <c r="D2459" i="24"/>
  <c r="D768" i="24"/>
  <c r="D1676" i="24"/>
  <c r="D408" i="24"/>
  <c r="D1984" i="24"/>
  <c r="D84" i="24"/>
  <c r="D1635" i="24"/>
  <c r="D1148" i="24"/>
  <c r="D1157" i="24"/>
  <c r="D874" i="24"/>
  <c r="D1542" i="24"/>
  <c r="D1041" i="24"/>
  <c r="D1701" i="24"/>
  <c r="D557" i="24"/>
  <c r="D2106" i="24"/>
  <c r="D2349" i="24"/>
  <c r="D433" i="24"/>
  <c r="D1715" i="24"/>
  <c r="D1054" i="24"/>
  <c r="D604" i="24"/>
  <c r="D70" i="24"/>
  <c r="D1779" i="24"/>
  <c r="D418" i="24"/>
  <c r="D2002" i="24"/>
  <c r="D1503" i="24"/>
  <c r="D400" i="24"/>
  <c r="D1053" i="24"/>
  <c r="D8" i="24"/>
  <c r="D1361" i="24"/>
  <c r="D1377" i="24"/>
  <c r="D1140" i="24"/>
  <c r="D1261" i="24"/>
  <c r="D1975" i="24"/>
  <c r="D2019" i="24"/>
  <c r="D1180" i="24"/>
  <c r="D304" i="24"/>
  <c r="D2572" i="24"/>
  <c r="D1426" i="24"/>
  <c r="D332" i="24"/>
  <c r="D765" i="24"/>
  <c r="D340" i="24"/>
  <c r="D1043" i="24"/>
  <c r="D2434" i="24"/>
  <c r="D1903" i="24"/>
  <c r="D2608" i="24"/>
  <c r="D93" i="24"/>
  <c r="D837" i="24"/>
  <c r="D2189" i="24"/>
  <c r="D2164" i="24"/>
  <c r="D2047" i="24"/>
  <c r="D636" i="24"/>
  <c r="D842" i="24"/>
  <c r="D39" i="24"/>
  <c r="D2396" i="24"/>
  <c r="D780" i="24"/>
  <c r="D2372" i="24"/>
  <c r="D106" i="24"/>
  <c r="D32" i="24"/>
  <c r="D2413" i="24"/>
  <c r="D382" i="24"/>
  <c r="D1906" i="24"/>
  <c r="D827" i="24"/>
  <c r="D1124" i="24"/>
  <c r="D1998" i="24"/>
  <c r="D2472" i="24"/>
  <c r="D22" i="24"/>
  <c r="D2460" i="24"/>
  <c r="D2248" i="24"/>
  <c r="D1032" i="24"/>
  <c r="D312" i="24"/>
  <c r="D1484" i="24"/>
  <c r="D2268" i="24"/>
  <c r="D770" i="24"/>
  <c r="D923" i="24"/>
  <c r="D484" i="24"/>
  <c r="D52" i="24"/>
  <c r="D2625" i="24"/>
  <c r="D1175" i="24"/>
  <c r="D1529" i="24"/>
  <c r="D1869" i="24"/>
  <c r="D2282" i="24"/>
  <c r="D2492" i="24"/>
  <c r="D68" i="24"/>
  <c r="D2547" i="24"/>
  <c r="D1642" i="24"/>
  <c r="D2197" i="24"/>
  <c r="D2009" i="24"/>
  <c r="D1521" i="24"/>
  <c r="D1246" i="24"/>
  <c r="D56" i="24"/>
  <c r="D298" i="24"/>
  <c r="D2160" i="24"/>
  <c r="D2491" i="24"/>
  <c r="D1743" i="24"/>
  <c r="D734" i="24"/>
  <c r="D333" i="24"/>
  <c r="D2331" i="24"/>
  <c r="D1100" i="24"/>
  <c r="D2589" i="24"/>
  <c r="D2590" i="24"/>
  <c r="D2627" i="24"/>
  <c r="D803" i="24"/>
  <c r="D234" i="24"/>
  <c r="D194" i="24"/>
  <c r="D1378" i="24"/>
  <c r="D2567" i="24"/>
  <c r="D2350" i="24"/>
  <c r="D2225" i="24"/>
  <c r="D2620" i="24"/>
  <c r="D1191" i="24"/>
  <c r="D256" i="24"/>
  <c r="D1744" i="24"/>
  <c r="D1034" i="24"/>
  <c r="D396" i="24"/>
  <c r="D1970" i="24"/>
  <c r="D1009" i="24"/>
  <c r="D509" i="24"/>
  <c r="D403" i="24"/>
  <c r="D926" i="24"/>
  <c r="D438" i="24"/>
  <c r="D1129" i="24"/>
  <c r="D374" i="24"/>
  <c r="D238" i="24"/>
  <c r="D2432" i="24"/>
  <c r="D528" i="24"/>
  <c r="D1638" i="24"/>
  <c r="D201" i="24"/>
  <c r="D2070" i="24"/>
  <c r="D493" i="24"/>
  <c r="D1684" i="24"/>
  <c r="D1063" i="24"/>
  <c r="D71" i="24"/>
  <c r="D2304" i="24"/>
  <c r="D392" i="24"/>
  <c r="D496" i="24"/>
  <c r="D38" i="24"/>
  <c r="D45" i="24"/>
  <c r="D860" i="24"/>
  <c r="D113" i="24"/>
  <c r="D1280" i="24"/>
  <c r="D2535" i="24"/>
  <c r="D657" i="24"/>
  <c r="D480" i="24"/>
  <c r="D1243" i="24"/>
  <c r="D2371" i="24"/>
  <c r="D980" i="24"/>
  <c r="D1251" i="24"/>
  <c r="D1145" i="24"/>
  <c r="D1024" i="24"/>
  <c r="D1772" i="24"/>
  <c r="D2030" i="24"/>
  <c r="D2196" i="24"/>
  <c r="D707" i="24"/>
  <c r="D2294" i="24"/>
  <c r="D82" i="24"/>
  <c r="D759" i="24"/>
  <c r="D2016" i="24"/>
  <c r="D2442" i="24"/>
  <c r="D1824" i="24"/>
  <c r="D97" i="24"/>
  <c r="D2427" i="24"/>
  <c r="D17" i="24"/>
  <c r="D2437" i="24"/>
  <c r="D617" i="24"/>
  <c r="D1930" i="24"/>
  <c r="D1575" i="24"/>
  <c r="D168" i="24"/>
  <c r="D959" i="24"/>
  <c r="D2288" i="24"/>
  <c r="D635" i="24"/>
  <c r="D1065" i="24"/>
  <c r="D1873" i="24"/>
  <c r="D439" i="24"/>
  <c r="D2463" i="24"/>
  <c r="D1904" i="24"/>
  <c r="D792" i="24"/>
  <c r="D89" i="24"/>
  <c r="D1936" i="24"/>
  <c r="D129" i="24"/>
  <c r="D390" i="24"/>
  <c r="D731" i="24"/>
  <c r="D510" i="24"/>
  <c r="D1108" i="24"/>
  <c r="D2313" i="24"/>
  <c r="D868" i="24"/>
  <c r="D2449" i="24"/>
  <c r="D2568" i="24"/>
  <c r="D558" i="24"/>
  <c r="D1637" i="24"/>
  <c r="D1450" i="24"/>
  <c r="D1962" i="24"/>
  <c r="D1515" i="24"/>
  <c r="D2297" i="24"/>
  <c r="D33" i="24"/>
  <c r="D538" i="24"/>
  <c r="D2228" i="24"/>
  <c r="D419" i="24"/>
  <c r="D2195" i="24"/>
  <c r="D315" i="24"/>
  <c r="D2387" i="24"/>
  <c r="D43" i="24"/>
  <c r="D2569" i="24"/>
  <c r="D2244" i="24"/>
  <c r="D862" i="24"/>
  <c r="D2345" i="24"/>
  <c r="D246" i="24"/>
  <c r="D1128" i="24"/>
  <c r="D29" i="24"/>
  <c r="D1847" i="24"/>
  <c r="D782" i="24"/>
  <c r="D221" i="24"/>
  <c r="D251" i="24"/>
  <c r="D1373" i="24"/>
  <c r="D1078" i="24"/>
  <c r="D991" i="24"/>
  <c r="D997" i="24"/>
  <c r="D2256" i="24"/>
  <c r="D28" i="24"/>
  <c r="D781" i="24"/>
  <c r="D1206" i="24"/>
  <c r="D873" i="24"/>
  <c r="D1940" i="24"/>
  <c r="D2354" i="24"/>
  <c r="D1056" i="24"/>
  <c r="D2260" i="24"/>
  <c r="D2151" i="24"/>
  <c r="D44" i="24"/>
  <c r="D2109" i="24"/>
  <c r="D289" i="24"/>
  <c r="D2353" i="24"/>
  <c r="D2382" i="24"/>
  <c r="D233" i="24"/>
  <c r="D363" i="24"/>
  <c r="D445" i="24"/>
  <c r="D2149" i="24"/>
  <c r="D2142" i="24"/>
  <c r="D1218" i="24"/>
  <c r="D2027" i="24"/>
  <c r="D282" i="24"/>
  <c r="D2601" i="24"/>
  <c r="D199" i="24"/>
  <c r="D724" i="24"/>
  <c r="D859" i="24"/>
  <c r="D1418" i="24"/>
  <c r="D1310" i="24"/>
  <c r="D1613" i="24"/>
  <c r="D1104" i="24"/>
  <c r="D1423" i="24"/>
  <c r="D2598" i="24"/>
  <c r="D54" i="24"/>
  <c r="D262" i="24"/>
  <c r="D244" i="24"/>
  <c r="D375" i="24"/>
  <c r="D1199" i="24"/>
  <c r="D2360" i="24"/>
  <c r="D1188" i="24"/>
  <c r="D2239" i="24"/>
  <c r="D288" i="24"/>
  <c r="D2388" i="24"/>
  <c r="D1648" i="24"/>
  <c r="D955" i="24"/>
  <c r="D1582" i="24"/>
  <c r="D1052" i="24"/>
  <c r="D2633" i="24"/>
  <c r="D1013" i="24"/>
  <c r="D585" i="24"/>
  <c r="D878" i="24"/>
  <c r="D149" i="24"/>
  <c r="D367" i="24"/>
  <c r="D1925" i="24"/>
  <c r="D686" i="24"/>
  <c r="D124" i="24"/>
  <c r="D21" i="24"/>
  <c r="D1679" i="24"/>
  <c r="D1075" i="24"/>
  <c r="D2603" i="24"/>
  <c r="D215" i="24"/>
  <c r="D2554" i="24"/>
  <c r="D136" i="24"/>
  <c r="D2581" i="24"/>
  <c r="D1839" i="24"/>
  <c r="D2141" i="24"/>
  <c r="D2154" i="24"/>
  <c r="D1794" i="24"/>
  <c r="D2604" i="24"/>
  <c r="D2632" i="24"/>
  <c r="D1757" i="24"/>
  <c r="D2587" i="24"/>
  <c r="D2352" i="24"/>
  <c r="D410" i="24"/>
  <c r="D1008" i="24"/>
  <c r="D961" i="24"/>
  <c r="D20" i="24"/>
  <c r="D1675" i="24"/>
  <c r="D2280" i="24"/>
  <c r="D736" i="24"/>
  <c r="D397" i="24"/>
  <c r="D172" i="24"/>
  <c r="D326" i="24"/>
  <c r="D134" i="24"/>
  <c r="D2080" i="24"/>
  <c r="D11" i="24"/>
  <c r="D2635" i="24"/>
  <c r="D2615" i="24"/>
  <c r="D31" i="24"/>
  <c r="D1858" i="24"/>
  <c r="D2327" i="24"/>
  <c r="D185" i="24"/>
  <c r="D25" i="24"/>
  <c r="D287" i="24"/>
  <c r="D7" i="24"/>
  <c r="D2056" i="24"/>
  <c r="D2644" i="24"/>
  <c r="D95" i="24"/>
  <c r="D2643" i="24"/>
  <c r="D2542" i="24"/>
  <c r="D2496" i="24"/>
  <c r="D732" i="24"/>
  <c r="D1786" i="24"/>
  <c r="D1209" i="24"/>
  <c r="D401" i="24"/>
  <c r="D133" i="24"/>
  <c r="D717" i="24"/>
  <c r="D1830" i="24"/>
  <c r="D2549" i="24"/>
  <c r="D580" i="24"/>
  <c r="D1287" i="24"/>
  <c r="D1028" i="24"/>
  <c r="D2279" i="24"/>
  <c r="D2521" i="24"/>
  <c r="D462" i="24"/>
  <c r="D2115" i="24"/>
  <c r="D1152" i="24"/>
  <c r="D1204" i="24"/>
  <c r="D2108" i="24"/>
  <c r="D675" i="24"/>
  <c r="D1022" i="24"/>
  <c r="D744" i="24"/>
  <c r="D1523" i="24"/>
  <c r="D1886" i="24"/>
  <c r="D2128" i="24"/>
  <c r="D453" i="24"/>
  <c r="D12" i="24"/>
  <c r="D2504" i="24"/>
  <c r="D1855" i="24"/>
  <c r="D905" i="24"/>
  <c r="D567" i="24"/>
  <c r="D1771" i="24"/>
  <c r="D1305" i="24"/>
  <c r="D814" i="24"/>
  <c r="D1505" i="24"/>
  <c r="D2424" i="24"/>
  <c r="D2490" i="24"/>
  <c r="D596" i="24"/>
  <c r="D1541" i="24"/>
  <c r="D1697" i="24"/>
  <c r="D446" i="24"/>
  <c r="D712" i="24"/>
  <c r="D677" i="24"/>
  <c r="D554" i="24"/>
  <c r="D157" i="24"/>
  <c r="D990" i="24"/>
  <c r="D590" i="24"/>
  <c r="D2551" i="24"/>
  <c r="D2503" i="24"/>
  <c r="D1535" i="24"/>
  <c r="D1007" i="24"/>
  <c r="D2068" i="24"/>
  <c r="D1872" i="24"/>
  <c r="D1214" i="24"/>
  <c r="D1018" i="24"/>
  <c r="D1562" i="24"/>
  <c r="D906" i="24"/>
  <c r="D1527" i="24"/>
  <c r="D425" i="24"/>
  <c r="D250" i="24"/>
  <c r="D680" i="24"/>
  <c r="D1959" i="24"/>
  <c r="D1722" i="24"/>
  <c r="D696" i="24"/>
  <c r="D389" i="24"/>
  <c r="D1992" i="24"/>
  <c r="D885" i="24"/>
  <c r="D1226" i="24"/>
  <c r="D1656" i="24"/>
  <c r="D2107" i="24"/>
  <c r="D1409" i="24"/>
  <c r="D226" i="24"/>
  <c r="D1844" i="24"/>
  <c r="D1466" i="24"/>
  <c r="D1081" i="24"/>
  <c r="D1244" i="24"/>
  <c r="D347" i="24"/>
  <c r="D2507" i="24"/>
  <c r="D1510" i="24"/>
  <c r="D1259" i="24"/>
  <c r="D2152" i="24"/>
  <c r="D2275" i="24"/>
  <c r="D1994" i="24"/>
  <c r="D1118" i="24"/>
  <c r="D1528" i="24"/>
  <c r="D2203" i="24"/>
  <c r="D2421" i="24"/>
  <c r="D341" i="24"/>
  <c r="D1165" i="24"/>
  <c r="D902" i="24"/>
  <c r="D515" i="24"/>
  <c r="D2546" i="24"/>
  <c r="D1870" i="24"/>
  <c r="D1027" i="24"/>
  <c r="D490" i="24"/>
  <c r="D1506" i="24"/>
  <c r="D1038" i="24"/>
  <c r="D404" i="24"/>
  <c r="D1987" i="24"/>
  <c r="D2482" i="24"/>
  <c r="D1174" i="24"/>
  <c r="D132" i="24"/>
  <c r="D2485" i="24"/>
  <c r="D1112" i="24"/>
  <c r="D962" i="24"/>
  <c r="D775" i="24"/>
  <c r="D1079" i="24"/>
  <c r="D104" i="24"/>
  <c r="D1460" i="24"/>
  <c r="D2312" i="24"/>
  <c r="D2072" i="24"/>
  <c r="D1299" i="24"/>
  <c r="D1958" i="24"/>
  <c r="D1070" i="24"/>
  <c r="D544" i="24"/>
  <c r="D2042" i="24"/>
  <c r="D2487" i="24"/>
  <c r="D9" i="24"/>
  <c r="D10" i="24"/>
  <c r="D988" i="24"/>
  <c r="D516" i="24"/>
  <c r="D743" i="24"/>
  <c r="D2426" i="24"/>
  <c r="D875" i="24"/>
  <c r="D2306" i="24"/>
  <c r="D417" i="24"/>
  <c r="D882" i="24"/>
  <c r="D662" i="24"/>
  <c r="D2117" i="24"/>
  <c r="D2559" i="24"/>
  <c r="D2533" i="24"/>
  <c r="D1355" i="24"/>
  <c r="D718" i="24"/>
  <c r="D1212" i="24"/>
  <c r="D1173" i="24"/>
  <c r="D499" i="24"/>
  <c r="D830" i="24"/>
  <c r="D2229" i="24"/>
  <c r="D1677" i="24"/>
  <c r="D880" i="24"/>
  <c r="D1923" i="24"/>
  <c r="D285" i="24"/>
  <c r="D1568" i="24"/>
  <c r="D1492" i="24"/>
  <c r="D849" i="24"/>
  <c r="D934" i="24"/>
  <c r="D1769" i="24"/>
  <c r="D120" i="24"/>
  <c r="D2293" i="24"/>
  <c r="D127" i="24"/>
  <c r="D2176" i="24"/>
  <c r="D637" i="24"/>
  <c r="D1652" i="24"/>
  <c r="D1988" i="24"/>
  <c r="D240" i="24"/>
  <c r="D669" i="24"/>
  <c r="D47" i="24"/>
  <c r="D283" i="24"/>
  <c r="D138" i="24"/>
  <c r="D2194" i="24"/>
  <c r="D2025" i="24"/>
  <c r="D314" i="24"/>
  <c r="D414" i="24"/>
  <c r="D1790" i="24"/>
  <c r="D213" i="24"/>
  <c r="D708" i="24"/>
  <c r="D1196" i="24"/>
  <c r="D2324" i="24"/>
  <c r="D2301" i="24"/>
  <c r="D1435" i="24"/>
  <c r="D871" i="24"/>
  <c r="D925" i="24"/>
  <c r="D1887" i="24"/>
  <c r="D1598" i="24"/>
  <c r="D1640" i="24"/>
  <c r="D1225" i="24"/>
  <c r="D1583" i="24"/>
  <c r="D2118" i="24"/>
  <c r="D1776" i="24"/>
  <c r="D1818" i="24"/>
  <c r="D823" i="24"/>
  <c r="D1266" i="24"/>
  <c r="D2356" i="24"/>
  <c r="D2006" i="24"/>
  <c r="D2150" i="24"/>
  <c r="D1250" i="24"/>
  <c r="D1388" i="24"/>
  <c r="D1080" i="24"/>
  <c r="D1294" i="24"/>
  <c r="D1775" i="24"/>
  <c r="D939" i="24"/>
  <c r="D2552" i="24"/>
  <c r="D57" i="24"/>
  <c r="D158" i="24"/>
  <c r="D550" i="24"/>
  <c r="D1813" i="24"/>
  <c r="D1311" i="24"/>
  <c r="D2319" i="24"/>
  <c r="D485" i="24"/>
  <c r="D1177" i="24"/>
  <c r="D825" i="24"/>
  <c r="D2155" i="24"/>
  <c r="D35" i="24"/>
  <c r="D643" i="24"/>
  <c r="D1354" i="24"/>
  <c r="D2078" i="24"/>
  <c r="D2162" i="24"/>
  <c r="D1884" i="24"/>
  <c r="D2171" i="24"/>
  <c r="D2519" i="24"/>
  <c r="D1349" i="24"/>
  <c r="D2464" i="24"/>
  <c r="D2374" i="24"/>
  <c r="D1353" i="24"/>
  <c r="D2404" i="24"/>
  <c r="D549" i="24"/>
  <c r="D1357" i="24"/>
  <c r="D1402" i="24"/>
  <c r="D458" i="24"/>
  <c r="D2046" i="24"/>
  <c r="D2348" i="24"/>
  <c r="D767" i="24"/>
  <c r="D320" i="24"/>
  <c r="D1696" i="24"/>
  <c r="D540" i="24"/>
  <c r="D725" i="24"/>
  <c r="D2502" i="24"/>
  <c r="D2610" i="24"/>
  <c r="D2237" i="24"/>
  <c r="D1602" i="24"/>
  <c r="D377" i="24"/>
  <c r="D2252" i="24"/>
  <c r="D303" i="24"/>
  <c r="D1428" i="24"/>
  <c r="D1509" i="24"/>
  <c r="D372" i="24"/>
  <c r="D2011" i="24"/>
  <c r="D247" i="24"/>
  <c r="D2114" i="24"/>
  <c r="D523" i="24"/>
  <c r="D1285" i="24"/>
  <c r="D854" i="24"/>
  <c r="D597" i="24"/>
  <c r="D1461" i="24"/>
  <c r="D1002" i="24"/>
  <c r="D1278" i="24"/>
  <c r="D763" i="24"/>
  <c r="D147" i="24"/>
  <c r="D2125" i="24"/>
  <c r="D1127" i="24"/>
  <c r="D1828" i="24"/>
  <c r="D773" i="24"/>
  <c r="D2094" i="24"/>
  <c r="D1194" i="24"/>
  <c r="D1274" i="24"/>
  <c r="D1197" i="24"/>
  <c r="D1320" i="24"/>
  <c r="D1317" i="24"/>
  <c r="D1136" i="24"/>
  <c r="D513" i="24"/>
  <c r="D1397" i="24"/>
  <c r="D2179" i="24"/>
  <c r="D1632" i="24"/>
  <c r="D2393" i="24"/>
  <c r="D2425" i="24"/>
  <c r="D706" i="24"/>
  <c r="D1965" i="24"/>
  <c r="D2377" i="24"/>
  <c r="D966" i="24"/>
  <c r="D532" i="24"/>
  <c r="D1230" i="24"/>
  <c r="D1877" i="24"/>
  <c r="D88" i="24"/>
  <c r="D297" i="24"/>
  <c r="D1611" i="24"/>
  <c r="D586" i="24"/>
  <c r="D896" i="24"/>
  <c r="D2477" i="24"/>
  <c r="D1077" i="24"/>
  <c r="D1981" i="24"/>
  <c r="D2133" i="24"/>
  <c r="D402" i="24"/>
  <c r="D644" i="24"/>
  <c r="D1319" i="24"/>
  <c r="D2238" i="24"/>
  <c r="D449" i="24"/>
  <c r="D2129" i="24"/>
  <c r="D1050" i="24"/>
  <c r="D1713" i="24"/>
  <c r="D1245" i="24"/>
  <c r="D937" i="24"/>
  <c r="D746" i="24"/>
  <c r="D1336" i="24"/>
  <c r="D1121" i="24"/>
  <c r="D730" i="24"/>
  <c r="D1470" i="24"/>
  <c r="D812" i="24"/>
  <c r="D1458" i="24"/>
  <c r="D1030" i="24"/>
  <c r="D945" i="24"/>
  <c r="D2518" i="24"/>
  <c r="D2558" i="24"/>
  <c r="D284" i="24"/>
  <c r="D67" i="24"/>
  <c r="D371" i="24"/>
  <c r="D1718" i="24"/>
  <c r="D358" i="24"/>
  <c r="D1913" i="24"/>
  <c r="D1026" i="24"/>
  <c r="D40" i="24"/>
  <c r="D2605" i="24"/>
  <c r="D266" i="24"/>
  <c r="D2550" i="24"/>
  <c r="D1414" i="24"/>
  <c r="D2017" i="24"/>
  <c r="D1702" i="24"/>
  <c r="D1863" i="24"/>
  <c r="D192" i="24"/>
  <c r="D2204" i="24"/>
  <c r="D2008" i="24"/>
  <c r="D123" i="24"/>
  <c r="D1944" i="24"/>
  <c r="D457" i="24"/>
  <c r="D1726" i="24"/>
  <c r="D1919" i="24"/>
  <c r="D798" i="24"/>
  <c r="D1871" i="24"/>
  <c r="D121" i="24"/>
  <c r="D722" i="24"/>
  <c r="D2416" i="24"/>
  <c r="D50" i="24"/>
  <c r="D579" i="24"/>
  <c r="D1614" i="24"/>
  <c r="D1647" i="24"/>
  <c r="D165" i="24"/>
  <c r="D2039" i="24"/>
  <c r="D146" i="24"/>
  <c r="D1169" i="24"/>
  <c r="D936" i="24"/>
  <c r="D2098" i="24"/>
  <c r="D624" i="24"/>
  <c r="D26" i="24"/>
  <c r="D2638" i="24"/>
  <c r="D2582" i="24"/>
  <c r="D2332" i="24"/>
  <c r="D2053" i="24"/>
  <c r="D327" i="24"/>
  <c r="D2218" i="24"/>
  <c r="D53" i="24"/>
  <c r="D2031" i="24"/>
  <c r="D230" i="24"/>
  <c r="D2622" i="24"/>
  <c r="D59" i="24"/>
  <c r="D2389" i="24"/>
  <c r="D2453" i="24"/>
  <c r="D2495" i="24"/>
  <c r="D2221" i="24"/>
  <c r="D839" i="24"/>
  <c r="D929" i="24"/>
  <c r="D2029" i="24"/>
  <c r="D232" i="24"/>
  <c r="D2577" i="24"/>
  <c r="D531" i="24"/>
  <c r="D1476" i="24"/>
  <c r="D2167" i="24"/>
  <c r="D2465" i="24"/>
  <c r="D96" i="24"/>
  <c r="D1644" i="24"/>
  <c r="D1120" i="24"/>
  <c r="D2452" i="24"/>
  <c r="D1168" i="24"/>
  <c r="D1538" i="24"/>
  <c r="D993" i="24"/>
  <c r="D2606" i="24"/>
  <c r="D2060" i="24"/>
  <c r="D1681" i="24"/>
  <c r="D2202" i="24"/>
  <c r="D2170" i="24"/>
  <c r="D858" i="24"/>
  <c r="D897" i="24"/>
  <c r="D1430" i="24"/>
  <c r="D1878" i="24"/>
  <c r="D1782" i="24"/>
  <c r="D772" i="24"/>
  <c r="D881" i="24"/>
  <c r="D1569" i="24"/>
  <c r="D1540" i="24"/>
  <c r="D2305" i="24"/>
  <c r="D1176" i="24"/>
  <c r="D1950" i="24"/>
  <c r="D1001" i="24"/>
  <c r="D323" i="24"/>
  <c r="D2153" i="24"/>
  <c r="D1808" i="24"/>
  <c r="D2296" i="24"/>
  <c r="D1971" i="24"/>
  <c r="D465" i="24"/>
  <c r="D1507" i="24"/>
  <c r="D1306" i="24"/>
  <c r="D2246" i="24"/>
  <c r="D2186" i="24"/>
  <c r="D176" i="24"/>
  <c r="D135" i="24"/>
  <c r="D1518" i="24"/>
  <c r="D840" i="24"/>
  <c r="D578" i="24"/>
  <c r="D387" i="24"/>
  <c r="D1967" i="24"/>
  <c r="D659" i="24"/>
  <c r="D1412" i="24"/>
  <c r="D2034" i="24"/>
  <c r="D995" i="24"/>
  <c r="D90" i="24"/>
  <c r="D1286" i="24"/>
  <c r="D169" i="24"/>
  <c r="D1368" i="24"/>
  <c r="D1456" i="24"/>
  <c r="D171" i="24"/>
  <c r="D1605" i="24"/>
  <c r="D1200" i="24"/>
  <c r="D1928" i="24"/>
  <c r="D343" i="24"/>
  <c r="D2183" i="24"/>
  <c r="D518" i="24"/>
  <c r="D2308" i="24"/>
  <c r="D1105" i="24"/>
  <c r="D1901" i="24"/>
  <c r="D1666" i="24"/>
  <c r="D1704" i="24"/>
  <c r="D1113" i="24"/>
  <c r="D1494" i="24"/>
  <c r="D1376" i="24"/>
  <c r="D835" i="24"/>
  <c r="D2026" i="24"/>
  <c r="D254" i="24"/>
  <c r="D1972" i="24"/>
  <c r="D1941" i="24"/>
  <c r="D2089" i="24"/>
  <c r="D2097" i="24"/>
  <c r="D534" i="24"/>
  <c r="D1850" i="24"/>
  <c r="D2362" i="24"/>
  <c r="D174" i="24"/>
  <c r="D1383" i="24"/>
  <c r="D602" i="24"/>
  <c r="D1891" i="24"/>
  <c r="D2165" i="24"/>
  <c r="D1829" i="24"/>
  <c r="D1547" i="24"/>
  <c r="D2055" i="24"/>
  <c r="D664" i="24"/>
  <c r="D625" i="24"/>
  <c r="D745" i="24"/>
  <c r="D13" i="24"/>
  <c r="D2005" i="24"/>
  <c r="D352" i="24"/>
  <c r="D1885" i="24"/>
  <c r="D345" i="24"/>
  <c r="D2147" i="24"/>
  <c r="D2254" i="24"/>
  <c r="D277" i="24"/>
  <c r="D420" i="24"/>
  <c r="D209" i="24"/>
  <c r="D1767" i="24"/>
  <c r="D1932" i="24"/>
  <c r="D1770" i="24"/>
  <c r="D309" i="24"/>
  <c r="D1926" i="24"/>
  <c r="D1711" i="24"/>
  <c r="D1655" i="24"/>
  <c r="D1574" i="24"/>
  <c r="D434" i="24"/>
  <c r="D1446" i="24"/>
  <c r="D705" i="24"/>
  <c r="D1331" i="24"/>
  <c r="D1579" i="24"/>
  <c r="D459" i="24"/>
  <c r="D1454" i="24"/>
  <c r="D757" i="24"/>
  <c r="D2290" i="24"/>
  <c r="D1055" i="24"/>
  <c r="D141" i="24"/>
  <c r="D2124" i="24"/>
  <c r="D495" i="24"/>
  <c r="D565" i="24"/>
  <c r="D1323" i="24"/>
  <c r="D1066" i="24"/>
  <c r="D1585" i="24"/>
  <c r="D1020" i="24"/>
  <c r="D2484" i="24"/>
  <c r="D2585" i="24"/>
  <c r="D206" i="24"/>
  <c r="D1439" i="24"/>
  <c r="D818" i="24"/>
  <c r="D1093" i="24"/>
  <c r="D1181" i="24"/>
  <c r="D338" i="24"/>
  <c r="D931" i="24"/>
  <c r="D1477" i="24"/>
  <c r="D2300" i="24"/>
  <c r="D1291" i="24"/>
  <c r="D688" i="24"/>
  <c r="D1029" i="24"/>
  <c r="D1000" i="24"/>
  <c r="D2273" i="24"/>
  <c r="D2037" i="24"/>
  <c r="D1433" i="24"/>
  <c r="D1011" i="24"/>
  <c r="D2444" i="24"/>
  <c r="D809" i="24"/>
  <c r="D1671" i="24"/>
  <c r="D1742" i="24"/>
  <c r="D463" i="24"/>
  <c r="D753" i="24"/>
  <c r="D1114" i="24"/>
  <c r="D614" i="24"/>
  <c r="D2488" i="24"/>
  <c r="D1672" i="24"/>
  <c r="D2247" i="24"/>
  <c r="D255" i="24"/>
  <c r="D1182" i="24"/>
  <c r="D2512" i="24"/>
  <c r="D981" i="24"/>
  <c r="D1437" i="24"/>
  <c r="D2320" i="24"/>
  <c r="D2003" i="24"/>
  <c r="D2311" i="24"/>
  <c r="D1074" i="24"/>
  <c r="D1694" i="24"/>
  <c r="D1064" i="24"/>
  <c r="D2103" i="24"/>
  <c r="D560" i="24"/>
  <c r="D1290" i="24"/>
  <c r="D583" i="24"/>
  <c r="D2240" i="24"/>
  <c r="D709" i="24"/>
  <c r="D1395" i="24"/>
  <c r="D568" i="24"/>
  <c r="D126" i="24"/>
  <c r="D1490" i="24"/>
  <c r="D1645" i="24"/>
  <c r="D2131" i="24"/>
  <c r="D491" i="24"/>
  <c r="D1657" i="24"/>
  <c r="D1438" i="24"/>
  <c r="D497" i="24"/>
  <c r="D1394" i="24"/>
  <c r="D1135" i="24"/>
  <c r="D1544" i="24"/>
  <c r="D1350" i="24"/>
  <c r="D362" i="24"/>
  <c r="D1758" i="24"/>
  <c r="D697" i="24"/>
  <c r="D1511" i="24"/>
  <c r="D2061" i="24"/>
  <c r="D1843" i="24"/>
  <c r="D2018" i="24"/>
  <c r="D63" i="24"/>
  <c r="D2090" i="24"/>
  <c r="D2001" i="24"/>
  <c r="D2209" i="24"/>
  <c r="D2146" i="24"/>
  <c r="D1973" i="24"/>
  <c r="D2212" i="24"/>
  <c r="D559" i="24"/>
  <c r="D1493" i="24"/>
  <c r="D1436" i="24"/>
  <c r="D2182" i="24"/>
  <c r="D514" i="24"/>
  <c r="D1868" i="24"/>
  <c r="D1597" i="24"/>
  <c r="D1995" i="24"/>
  <c r="D1106" i="24"/>
  <c r="D237" i="24"/>
  <c r="D2428" i="24"/>
  <c r="D1445" i="24"/>
  <c r="D2367" i="24"/>
  <c r="D216" i="24"/>
  <c r="D144" i="24"/>
  <c r="D2410" i="24"/>
  <c r="D2100" i="24"/>
  <c r="D1749" i="24"/>
  <c r="D1058" i="24"/>
  <c r="D1812" i="24"/>
  <c r="D1549" i="24"/>
  <c r="D1651" i="24"/>
  <c r="D1649" i="24"/>
  <c r="D2120" i="24"/>
  <c r="D2336" i="24"/>
  <c r="D37" i="24"/>
  <c r="D1927" i="24"/>
  <c r="D1333" i="24"/>
  <c r="D2233" i="24"/>
  <c r="D220" i="24"/>
  <c r="D1478" i="24"/>
  <c r="D556" i="24"/>
  <c r="D1372" i="24"/>
  <c r="D1508" i="24"/>
  <c r="D1115" i="24"/>
  <c r="D1318" i="24"/>
  <c r="D844" i="24"/>
  <c r="D1536" i="24"/>
  <c r="D799" i="24"/>
  <c r="D122" i="24"/>
  <c r="D2166" i="24"/>
  <c r="D2565" i="24"/>
  <c r="D2113" i="24"/>
  <c r="D2479" i="24"/>
  <c r="D2363" i="24"/>
  <c r="D2220" i="24"/>
  <c r="D1966" i="24"/>
  <c r="D2198" i="24"/>
  <c r="D1560" i="24"/>
  <c r="D600" i="24"/>
  <c r="D1422" i="24"/>
  <c r="D1853" i="24"/>
  <c r="D1577" i="24"/>
  <c r="D365" i="24"/>
  <c r="D114" i="24"/>
  <c r="D1126" i="24"/>
  <c r="D1784" i="24"/>
  <c r="D1314" i="24"/>
  <c r="D737" i="24"/>
  <c r="D2342" i="24"/>
  <c r="D42" i="24"/>
  <c r="D441" i="24"/>
  <c r="D1241" i="24"/>
  <c r="D1626" i="24"/>
  <c r="D316" i="24"/>
  <c r="D1668" i="24"/>
  <c r="D612" i="24"/>
  <c r="D1798" i="24"/>
  <c r="D1719" i="24"/>
  <c r="D861" i="24"/>
  <c r="D2007" i="24"/>
  <c r="D2139" i="24"/>
  <c r="D654" i="24"/>
  <c r="D1935" i="24"/>
  <c r="D1601" i="24"/>
  <c r="D651" i="24"/>
  <c r="D1670" i="24"/>
  <c r="D1895" i="24"/>
  <c r="D620" i="24"/>
  <c r="D1141" i="24"/>
  <c r="D1708" i="24"/>
  <c r="D2126" i="24"/>
  <c r="D845" i="24"/>
  <c r="D1015" i="24"/>
  <c r="D421" i="24"/>
  <c r="D2375" i="24"/>
  <c r="D1682" i="24"/>
  <c r="D1332" i="24"/>
  <c r="D1424" i="24"/>
  <c r="D1289" i="24"/>
  <c r="D632" i="24"/>
  <c r="D264" i="24"/>
  <c r="D760" i="24"/>
  <c r="D1831" i="24"/>
  <c r="D1990" i="24"/>
  <c r="D1151" i="24"/>
  <c r="D1384" i="24"/>
  <c r="D469" i="24"/>
  <c r="D2226" i="24"/>
  <c r="D1005" i="24"/>
  <c r="D339" i="24"/>
  <c r="D2057" i="24"/>
  <c r="D448" i="24"/>
  <c r="D1315" i="24"/>
  <c r="D1795" i="24"/>
  <c r="D2508" i="24"/>
  <c r="D2409" i="24"/>
  <c r="D2054" i="24"/>
  <c r="D728" i="24"/>
  <c r="D984" i="24"/>
  <c r="D1588" i="24"/>
  <c r="D690" i="24"/>
  <c r="D1068" i="24"/>
  <c r="D1907" i="24"/>
  <c r="D1501" i="24"/>
  <c r="D1348" i="24"/>
  <c r="D1664" i="24"/>
  <c r="D606" i="24"/>
  <c r="D2380" i="24"/>
  <c r="D758" i="24"/>
  <c r="D1909" i="24"/>
  <c r="D1408" i="24"/>
  <c r="D1048" i="24"/>
  <c r="D870" i="24"/>
  <c r="D1814" i="24"/>
  <c r="D488" i="24"/>
  <c r="D487" i="24"/>
  <c r="D290" i="24"/>
  <c r="D286" i="24"/>
  <c r="D1876" i="24"/>
  <c r="D2316" i="24"/>
  <c r="D1900" i="24"/>
  <c r="D2537" i="24"/>
  <c r="D1646" i="24"/>
  <c r="D630" i="24"/>
  <c r="D1636" i="24"/>
  <c r="D424" i="24"/>
  <c r="D2584" i="24"/>
  <c r="D634" i="24"/>
  <c r="D1921" i="24"/>
  <c r="D1485" i="24"/>
  <c r="D273" i="24"/>
  <c r="D394" i="24"/>
  <c r="D436" i="24"/>
  <c r="D1330" i="24"/>
  <c r="D1673" i="24"/>
  <c r="D351" i="24"/>
  <c r="D1553" i="24"/>
  <c r="D719" i="24"/>
  <c r="D131" i="24"/>
  <c r="D889" i="24"/>
  <c r="D958" i="24"/>
  <c r="D631" i="24"/>
  <c r="D684" i="24"/>
  <c r="D2398" i="24"/>
  <c r="D2422" i="24"/>
  <c r="D909" i="24"/>
  <c r="D1381" i="24"/>
  <c r="D471" i="24"/>
  <c r="D2457" i="24"/>
  <c r="D1723" i="24"/>
  <c r="D967" i="24"/>
  <c r="D2123" i="24"/>
  <c r="D257" i="24"/>
  <c r="D1193" i="24"/>
  <c r="D1263" i="24"/>
  <c r="D573" i="24"/>
  <c r="D426" i="24"/>
  <c r="D2489" i="24"/>
  <c r="D979" i="24"/>
  <c r="D1219" i="24"/>
  <c r="D1952" i="24"/>
  <c r="D2121" i="24"/>
  <c r="D1358" i="24"/>
  <c r="D2075" i="24"/>
  <c r="D188" i="24"/>
  <c r="D1792" i="24"/>
  <c r="D49" i="24"/>
  <c r="D1448" i="24"/>
  <c r="D638" i="24"/>
  <c r="D1403" i="24"/>
  <c r="D1710" i="24"/>
  <c r="D470" i="24"/>
  <c r="D2295" i="24"/>
  <c r="D1584" i="24"/>
  <c r="D805" i="24"/>
  <c r="D180" i="24"/>
  <c r="D1963" i="24"/>
  <c r="D2173" i="24"/>
  <c r="D107" i="24"/>
  <c r="D330" i="24"/>
  <c r="D360" i="24"/>
  <c r="D2091" i="24"/>
  <c r="D2215" i="24"/>
  <c r="D1255" i="24"/>
  <c r="D1729" i="24"/>
  <c r="D2058" i="24"/>
  <c r="D2119" i="24"/>
  <c r="D938" i="24"/>
  <c r="D1268" i="24"/>
  <c r="D904" i="24"/>
  <c r="D762" i="24"/>
  <c r="D1709" i="24"/>
  <c r="D1462" i="24"/>
  <c r="D225" i="24"/>
  <c r="D1406" i="24"/>
  <c r="D1134" i="24"/>
  <c r="D2050" i="24"/>
  <c r="D1044" i="24"/>
  <c r="D571" i="24"/>
  <c r="D1495" i="24"/>
  <c r="D828" i="24"/>
  <c r="D1444" i="24"/>
  <c r="D1260" i="24"/>
  <c r="D125" i="24"/>
  <c r="D1172" i="24"/>
  <c r="D1337" i="24"/>
  <c r="D1483" i="24"/>
  <c r="D537" i="24"/>
  <c r="D349" i="24"/>
  <c r="D2450" i="24"/>
  <c r="D464" i="24"/>
  <c r="D505" i="24"/>
  <c r="D649" i="24"/>
  <c r="D1845" i="24"/>
  <c r="D409" i="24"/>
  <c r="D503" i="24"/>
  <c r="D879" i="24"/>
  <c r="D1322" i="24"/>
  <c r="D533" i="24"/>
  <c r="D1991" i="24"/>
  <c r="D914" i="24"/>
  <c r="D1014" i="24"/>
  <c r="D1616" i="24"/>
  <c r="D2255" i="24"/>
  <c r="D2528" i="24"/>
  <c r="D1835" i="24"/>
  <c r="D2036" i="24"/>
  <c r="D927" i="24"/>
  <c r="D1481" i="24"/>
  <c r="D2599" i="24"/>
  <c r="D756" i="24"/>
  <c r="D1089" i="24"/>
  <c r="D1489" i="24"/>
  <c r="D1731" i="24"/>
  <c r="D61" i="24"/>
  <c r="D2612" i="24"/>
  <c r="D2591" i="24"/>
  <c r="D477" i="24"/>
  <c r="D198" i="24"/>
  <c r="D1993" i="24"/>
  <c r="D674" i="24"/>
  <c r="D1815" i="24"/>
  <c r="D46" i="24"/>
  <c r="D645" i="24"/>
  <c r="D2052" i="24"/>
  <c r="D2224" i="24"/>
  <c r="D2405" i="24"/>
  <c r="D23" i="24"/>
  <c r="D2645" i="24"/>
  <c r="D2634" i="24"/>
  <c r="D2607" i="24"/>
  <c r="D1796" i="24"/>
  <c r="D268" i="24"/>
  <c r="D1783" i="24"/>
  <c r="D872" i="24"/>
  <c r="D2529" i="24"/>
  <c r="D2267" i="24"/>
  <c r="D1313" i="24"/>
  <c r="D903" i="24"/>
  <c r="D2346" i="24"/>
  <c r="D2595" i="24"/>
  <c r="D2355" i="24"/>
  <c r="D517" i="24"/>
  <c r="D2513" i="24"/>
  <c r="D2211" i="24"/>
  <c r="D1531" i="24"/>
  <c r="D1922" i="24"/>
  <c r="D1791" i="24"/>
  <c r="D2486" i="24"/>
  <c r="D1739" i="24"/>
  <c r="D1281" i="24"/>
  <c r="D190" i="24"/>
  <c r="D2445" i="24"/>
  <c r="D1405" i="24"/>
  <c r="D398" i="24"/>
  <c r="D1297" i="24"/>
  <c r="D142" i="24"/>
  <c r="D1809" i="24"/>
  <c r="D2509" i="24"/>
  <c r="D1325" i="24"/>
  <c r="D504" i="24"/>
  <c r="D1985" i="24"/>
  <c r="D1593" i="24"/>
  <c r="D235" i="24"/>
  <c r="D1156" i="24"/>
  <c r="D1094" i="24"/>
  <c r="D776" i="24"/>
  <c r="D2245" i="24"/>
  <c r="D796" i="24"/>
  <c r="D710" i="24"/>
  <c r="D2335" i="24"/>
  <c r="D2140" i="24"/>
  <c r="D907" i="24"/>
  <c r="D2461" i="24"/>
  <c r="D102" i="24"/>
  <c r="D609" i="24"/>
  <c r="D1661" i="24"/>
  <c r="D521" i="24"/>
  <c r="D79" i="24"/>
  <c r="D2163" i="24"/>
  <c r="D385" i="24"/>
  <c r="D2159" i="24"/>
  <c r="D1789" i="24"/>
  <c r="D574" i="24"/>
  <c r="D1498" i="24"/>
  <c r="D821" i="24"/>
  <c r="D1751" i="24"/>
  <c r="D2317" i="24"/>
  <c r="D2000" i="24"/>
  <c r="D1859" i="24"/>
  <c r="D456" i="24"/>
  <c r="D2298" i="24"/>
  <c r="D1612" i="24"/>
  <c r="D886" i="24"/>
  <c r="D381" i="24"/>
  <c r="D2334" i="24"/>
  <c r="D272" i="24"/>
  <c r="D1131" i="24"/>
  <c r="D900" i="24"/>
  <c r="D2168" i="24"/>
  <c r="D14" i="24"/>
  <c r="D1254" i="24"/>
  <c r="D2004" i="24"/>
  <c r="D184" i="24"/>
  <c r="D912" i="24"/>
  <c r="D535" i="24"/>
  <c r="D1158" i="24"/>
  <c r="D1520" i="24"/>
  <c r="D999" i="24"/>
  <c r="D836" i="24"/>
  <c r="D598" i="24"/>
  <c r="D2085" i="24"/>
  <c r="D2038" i="24"/>
  <c r="D335" i="24"/>
  <c r="D164" i="24"/>
  <c r="D1149" i="24"/>
  <c r="D2368" i="24"/>
  <c r="D1471" i="24"/>
  <c r="D1465" i="24"/>
  <c r="D520" i="24"/>
  <c r="D429" i="24"/>
  <c r="D813" i="24"/>
  <c r="D2341" i="24"/>
  <c r="D915" i="24"/>
  <c r="D1441" i="24"/>
  <c r="D974" i="24"/>
  <c r="D2175" i="24"/>
  <c r="D1881" i="24"/>
  <c r="D2079" i="24"/>
  <c r="D648" i="24"/>
  <c r="D440" i="24"/>
  <c r="D2082" i="24"/>
  <c r="D1090" i="24"/>
  <c r="D2014" i="24"/>
  <c r="D2469" i="24"/>
  <c r="D2243" i="24"/>
  <c r="D755" i="24"/>
  <c r="D1387" i="24"/>
  <c r="D976" i="24"/>
  <c r="D1139" i="24"/>
  <c r="D64" i="24"/>
  <c r="D1427" i="24"/>
  <c r="D2277" i="24"/>
  <c r="D761" i="24"/>
  <c r="D611" i="24"/>
  <c r="D119" i="24"/>
  <c r="D589" i="24"/>
  <c r="D2102" i="24"/>
  <c r="D1419" i="24"/>
  <c r="D1974" i="24"/>
  <c r="D1888" i="24"/>
  <c r="D245" i="24"/>
  <c r="D584" i="24"/>
  <c r="D301" i="24"/>
  <c r="D208" i="24"/>
  <c r="D582" i="24"/>
  <c r="D2045" i="24"/>
  <c r="D229" i="24"/>
  <c r="D175" i="24"/>
  <c r="D1842" i="24"/>
  <c r="D1190" i="24"/>
  <c r="D553" i="24"/>
  <c r="D1892" i="24"/>
  <c r="D1938" i="24"/>
  <c r="D2417" i="24"/>
  <c r="D379" i="24"/>
  <c r="D321" i="24"/>
  <c r="D2148" i="24"/>
  <c r="D2440" i="24"/>
  <c r="D1107" i="24"/>
  <c r="D1202" i="24"/>
  <c r="D455" i="24"/>
  <c r="D626" i="24"/>
  <c r="D771" i="24"/>
  <c r="D629" i="24"/>
  <c r="D1840" i="24"/>
  <c r="D2066" i="24"/>
  <c r="D1849" i="24"/>
  <c r="D2441" i="24"/>
  <c r="D279" i="24"/>
  <c r="D1228" i="24"/>
  <c r="D2326" i="24"/>
  <c r="D80" i="24"/>
  <c r="D551" i="24"/>
  <c r="D1836" i="24"/>
  <c r="D1774" i="24"/>
  <c r="D1916" i="24"/>
  <c r="D2418" i="24"/>
  <c r="D924" i="24"/>
  <c r="D947" i="24"/>
  <c r="D2505" i="24"/>
  <c r="D2253" i="24"/>
  <c r="D1237" i="24"/>
  <c r="D1049" i="24"/>
  <c r="D260" i="24"/>
  <c r="D932" i="24"/>
  <c r="D754" i="24"/>
  <c r="D2339" i="24"/>
  <c r="D594" i="24"/>
  <c r="D1393" i="24"/>
  <c r="D117" i="24"/>
  <c r="D2321" i="24"/>
  <c r="D1539" i="24"/>
  <c r="D2446" i="24"/>
  <c r="D892" i="24"/>
  <c r="D791" i="24"/>
  <c r="D294" i="24"/>
  <c r="D200" i="24"/>
  <c r="D2493" i="24"/>
  <c r="D354" i="24"/>
  <c r="D2473" i="24"/>
  <c r="D1187" i="24"/>
  <c r="D1264" i="24"/>
  <c r="D2544" i="24"/>
  <c r="D2040" i="24"/>
  <c r="D1665" i="24"/>
  <c r="D2178" i="24"/>
  <c r="D595" i="24"/>
  <c r="D105" i="24"/>
  <c r="D2474" i="24"/>
  <c r="D1977" i="24"/>
  <c r="D211" i="24"/>
  <c r="D529" i="24"/>
  <c r="D1252" i="24"/>
  <c r="D2498" i="24"/>
  <c r="D619" i="24"/>
  <c r="D98" i="24"/>
  <c r="D876" i="24"/>
  <c r="D1949" i="24"/>
  <c r="D1905" i="24"/>
  <c r="D2597" i="24"/>
  <c r="D2230" i="24"/>
  <c r="D162" i="24"/>
  <c r="D1747" i="24"/>
  <c r="D1407" i="24"/>
  <c r="D1502" i="24"/>
  <c r="D973" i="24"/>
  <c r="D2400" i="24"/>
  <c r="D2373" i="24"/>
  <c r="D177" i="24"/>
  <c r="D1298" i="24"/>
  <c r="D1741" i="24"/>
  <c r="D693" i="24"/>
  <c r="D1641" i="24"/>
  <c r="D1360" i="24"/>
  <c r="D1551" i="24"/>
  <c r="D957" i="24"/>
  <c r="D1517" i="24"/>
  <c r="D883" i="24"/>
  <c r="D1929" i="24"/>
  <c r="D801" i="24"/>
  <c r="D588" i="24"/>
  <c r="D2161" i="24"/>
  <c r="D1137" i="24"/>
  <c r="D214" i="24"/>
  <c r="D1628" i="24"/>
  <c r="D189" i="24"/>
  <c r="D2527" i="24"/>
  <c r="D2227" i="24"/>
  <c r="D34" i="24"/>
  <c r="D2010" i="24"/>
  <c r="D1978" i="24"/>
  <c r="D822" i="24"/>
  <c r="D987" i="24"/>
  <c r="D2480" i="24"/>
  <c r="D1768" i="24"/>
  <c r="D817" i="24"/>
  <c r="D751" i="24"/>
  <c r="D110" i="24"/>
  <c r="D916" i="24"/>
  <c r="D998" i="24"/>
  <c r="D342" i="24"/>
  <c r="D787" i="24"/>
  <c r="D1161" i="24"/>
  <c r="D1960" i="24"/>
  <c r="D592" i="24"/>
  <c r="D2494" i="24"/>
  <c r="D319" i="24"/>
  <c r="D1833" i="24"/>
  <c r="D1040" i="24"/>
  <c r="D2325" i="24"/>
  <c r="D2435" i="24"/>
  <c r="D1144" i="24"/>
  <c r="D1463" i="24"/>
  <c r="D1088" i="24"/>
  <c r="D1401" i="24"/>
  <c r="D416" i="24"/>
  <c r="D2630" i="24"/>
  <c r="D1269" i="24"/>
  <c r="D2499" i="24"/>
  <c r="D1807" i="24"/>
  <c r="D1686" i="24"/>
  <c r="D368" i="24"/>
  <c r="D685" i="24"/>
  <c r="D1680" i="24"/>
  <c r="D694" i="24"/>
  <c r="D794" i="24"/>
  <c r="D2541" i="24"/>
  <c r="D524" i="24"/>
  <c r="D366" i="24"/>
  <c r="D1566" i="24"/>
  <c r="D243" i="24"/>
  <c r="D1610" i="24"/>
  <c r="D27" i="24"/>
  <c r="D548" i="24"/>
  <c r="D2191" i="24"/>
  <c r="D357" i="24"/>
  <c r="D2251" i="24"/>
  <c r="D2588" i="24"/>
  <c r="D2307" i="24"/>
  <c r="D227" i="24"/>
  <c r="D1861" i="24"/>
  <c r="D2192" i="24"/>
  <c r="D101" i="24"/>
  <c r="D652" i="24"/>
  <c r="D2365" i="24"/>
  <c r="D65" i="24"/>
  <c r="D985" i="24"/>
  <c r="D2573" i="24"/>
  <c r="D2391" i="24"/>
  <c r="D150" i="24"/>
  <c r="D2223" i="24"/>
  <c r="D2617" i="24"/>
  <c r="D2086" i="24"/>
  <c r="D1203" i="24"/>
  <c r="D1279" i="24"/>
  <c r="D1110" i="24"/>
  <c r="D346" i="24"/>
  <c r="D2641" i="24"/>
  <c r="D1037" i="24"/>
  <c r="D2420" i="24"/>
  <c r="D1558" i="24"/>
  <c r="D1234" i="24"/>
  <c r="D893" i="24"/>
  <c r="D154" i="24"/>
  <c r="D1031" i="24"/>
  <c r="D2381" i="24"/>
  <c r="D2415" i="24"/>
  <c r="D1227" i="24"/>
  <c r="D2383" i="24"/>
  <c r="D1999" i="24"/>
  <c r="D258" i="24"/>
  <c r="D87" i="24"/>
  <c r="D1804" i="24"/>
  <c r="D115" i="24"/>
  <c r="D451" i="24"/>
  <c r="D405" i="24"/>
  <c r="D2456" i="24"/>
  <c r="D930" i="24"/>
  <c r="D1229" i="24"/>
  <c r="D1045" i="24"/>
  <c r="D76" i="24"/>
  <c r="D2626" i="24"/>
  <c r="D78" i="24"/>
  <c r="D2543" i="24"/>
  <c r="D526" i="24"/>
  <c r="D278" i="24"/>
  <c r="D747" i="24"/>
  <c r="D118" i="24"/>
  <c r="D1811" i="24"/>
  <c r="D1578" i="24"/>
  <c r="D2580" i="24"/>
  <c r="D19" i="24"/>
  <c r="D376" i="24"/>
  <c r="D483" i="24"/>
  <c r="D978" i="24"/>
  <c r="D713" i="24"/>
  <c r="D156" i="24"/>
  <c r="D2454" i="24"/>
  <c r="D1256" i="24"/>
  <c r="D1822" i="24"/>
  <c r="D1622" i="24"/>
  <c r="D450" i="24"/>
  <c r="D615" i="24"/>
  <c r="D369" i="24"/>
  <c r="D152" i="24"/>
  <c r="D610" i="24"/>
  <c r="D681" i="24"/>
  <c r="D2136" i="24"/>
  <c r="D1856" i="24"/>
  <c r="D2621" i="24"/>
  <c r="D933" i="24"/>
  <c r="D2338" i="24"/>
  <c r="D2385" i="24"/>
  <c r="D1352" i="24"/>
  <c r="D1604" i="24"/>
  <c r="D1083" i="24"/>
  <c r="D2614" i="24"/>
  <c r="D1213" i="24"/>
  <c r="D140" i="24"/>
  <c r="D541" i="24"/>
  <c r="D1865" i="24"/>
  <c r="D1184" i="24"/>
  <c r="D2403" i="24"/>
  <c r="D1366" i="24"/>
  <c r="D800" i="24"/>
  <c r="D1819" i="24"/>
  <c r="D587" i="24"/>
  <c r="D2575" i="24"/>
  <c r="D1854" i="24"/>
  <c r="D36" i="24"/>
  <c r="D790" i="24"/>
  <c r="D2470" i="24"/>
  <c r="D267" i="24"/>
  <c r="D1948" i="24"/>
  <c r="D918" i="24"/>
  <c r="D2553" i="24"/>
  <c r="D1084" i="24"/>
  <c r="D219" i="24"/>
  <c r="D511" i="24"/>
  <c r="D2333" i="24"/>
  <c r="D111" i="24"/>
  <c r="D2611" i="24"/>
  <c r="D2436" i="24"/>
  <c r="D1267" i="24"/>
  <c r="D2250" i="24"/>
  <c r="D2378" i="24"/>
  <c r="D2291" i="24"/>
  <c r="D1580" i="24"/>
  <c r="D2497" i="24"/>
  <c r="D2534" i="24"/>
  <c r="D1247" i="24"/>
  <c r="D650" i="24"/>
  <c r="D899" i="24"/>
  <c r="D388" i="24"/>
  <c r="D344" i="24"/>
  <c r="D1198" i="24"/>
  <c r="D356" i="24"/>
  <c r="D1276" i="24"/>
  <c r="D60" i="24"/>
  <c r="D2419" i="24"/>
  <c r="D2430" i="24"/>
  <c r="D1797" i="24"/>
  <c r="D1224" i="24"/>
  <c r="D1236" i="24"/>
  <c r="D2583" i="24"/>
  <c r="D143" i="24"/>
  <c r="D2448" i="24"/>
  <c r="D1371" i="24"/>
  <c r="D130" i="24"/>
  <c r="D1504" i="24"/>
  <c r="D1455" i="24"/>
  <c r="D1171" i="24"/>
  <c r="D1893" i="24"/>
  <c r="D2525" i="24"/>
  <c r="D1735" i="24"/>
  <c r="D1473" i="24"/>
  <c r="D328" i="24"/>
  <c r="D671" i="24"/>
  <c r="D393" i="24"/>
  <c r="D274" i="24"/>
  <c r="D2539" i="24"/>
  <c r="D337" i="24"/>
  <c r="D2232" i="24"/>
  <c r="D2447" i="24"/>
  <c r="D2157" i="24"/>
  <c r="D432" i="24"/>
  <c r="D2258" i="24"/>
  <c r="D795" i="24"/>
  <c r="D1099" i="24"/>
  <c r="D2438" i="24"/>
  <c r="D166" i="24"/>
  <c r="D195" i="24"/>
  <c r="D623" i="24"/>
  <c r="D2399" i="24"/>
  <c r="D683" i="24"/>
  <c r="D2274" i="24"/>
  <c r="D658" i="24"/>
  <c r="D2642" i="24"/>
  <c r="D2563" i="24"/>
  <c r="D2594" i="24"/>
  <c r="D183" i="24"/>
  <c r="D74" i="24"/>
  <c r="D1931" i="24"/>
  <c r="D249" i="24"/>
  <c r="D331" i="24"/>
  <c r="D701" i="24"/>
  <c r="D2314" i="24"/>
  <c r="D901" i="24"/>
  <c r="D1725" i="24"/>
  <c r="D500" i="24"/>
  <c r="D83" i="24"/>
  <c r="D1942" i="24"/>
  <c r="D2028" i="24"/>
  <c r="D15" i="24"/>
  <c r="D231" i="24"/>
  <c r="D2516" i="24"/>
  <c r="D1385" i="24"/>
  <c r="D73" i="24"/>
  <c r="D539" i="24"/>
  <c r="E25" i="22"/>
  <c r="F25" i="22" s="1"/>
  <c r="B8" i="21"/>
  <c r="D8" i="21"/>
  <c r="E8" i="21"/>
  <c r="F8" i="21" s="1"/>
  <c r="G8" i="21"/>
  <c r="Q29" i="21" s="1"/>
  <c r="K8" i="21"/>
  <c r="L8" i="21"/>
  <c r="M8" i="21"/>
  <c r="B9" i="21"/>
  <c r="D9" i="21"/>
  <c r="E9" i="21"/>
  <c r="F9" i="21" s="1"/>
  <c r="G9" i="21"/>
  <c r="K9" i="21"/>
  <c r="L9" i="21"/>
  <c r="M9" i="21"/>
  <c r="B10" i="21"/>
  <c r="D10" i="21"/>
  <c r="E10" i="21"/>
  <c r="F10" i="21" s="1"/>
  <c r="G10" i="21"/>
  <c r="K10" i="21"/>
  <c r="L10" i="21"/>
  <c r="M10" i="21"/>
  <c r="B11" i="21"/>
  <c r="D11" i="21"/>
  <c r="E11" i="21"/>
  <c r="F11" i="21" s="1"/>
  <c r="G11" i="21"/>
  <c r="K11" i="21"/>
  <c r="L11" i="21"/>
  <c r="M11" i="21"/>
  <c r="B12" i="21"/>
  <c r="D12" i="21"/>
  <c r="E12" i="21"/>
  <c r="F12" i="21" s="1"/>
  <c r="G12" i="21"/>
  <c r="K12" i="21"/>
  <c r="L12" i="21"/>
  <c r="M12" i="21"/>
  <c r="B13" i="21"/>
  <c r="D13" i="21"/>
  <c r="E13" i="21"/>
  <c r="F13" i="21" s="1"/>
  <c r="G13" i="21"/>
  <c r="K13" i="21"/>
  <c r="L13" i="21"/>
  <c r="M13" i="21"/>
  <c r="B14" i="21"/>
  <c r="D14" i="21"/>
  <c r="E14" i="21"/>
  <c r="F14" i="21" s="1"/>
  <c r="G14" i="21"/>
  <c r="K14" i="21"/>
  <c r="L14" i="21"/>
  <c r="M14" i="21"/>
  <c r="B15" i="21"/>
  <c r="D15" i="21"/>
  <c r="E15" i="21"/>
  <c r="F15" i="21" s="1"/>
  <c r="G15" i="21"/>
  <c r="K15" i="21"/>
  <c r="L15" i="21"/>
  <c r="M15" i="21"/>
  <c r="B16" i="21"/>
  <c r="D16" i="21"/>
  <c r="E16" i="21"/>
  <c r="F16" i="21" s="1"/>
  <c r="G16" i="21"/>
  <c r="K16" i="21"/>
  <c r="L16" i="21"/>
  <c r="M16" i="21"/>
  <c r="B17" i="21"/>
  <c r="D17" i="21"/>
  <c r="E17" i="21"/>
  <c r="F17" i="21" s="1"/>
  <c r="G17" i="21"/>
  <c r="K17" i="21"/>
  <c r="L17" i="21"/>
  <c r="M17" i="21"/>
  <c r="P29" i="21"/>
  <c r="F3" i="20"/>
  <c r="I3" i="20"/>
  <c r="J3" i="20"/>
  <c r="L3" i="20"/>
  <c r="F4" i="20"/>
  <c r="J4" i="20" s="1"/>
  <c r="I4" i="20"/>
  <c r="L4" i="20"/>
  <c r="F5" i="20"/>
  <c r="I5" i="20"/>
  <c r="J5" i="20"/>
  <c r="L5" i="20"/>
  <c r="F6" i="20"/>
  <c r="I6" i="20"/>
  <c r="J6" i="20"/>
  <c r="L6" i="20"/>
  <c r="F7" i="20"/>
  <c r="J7" i="20" s="1"/>
  <c r="I7" i="20"/>
  <c r="L7" i="20"/>
  <c r="F8" i="20"/>
  <c r="I8" i="20"/>
  <c r="J8" i="20"/>
  <c r="L8" i="20"/>
  <c r="F9" i="20"/>
  <c r="I9" i="20"/>
  <c r="J9" i="20"/>
  <c r="L9" i="20"/>
  <c r="F10" i="20"/>
  <c r="J10" i="20" s="1"/>
  <c r="I10" i="20"/>
  <c r="L10" i="20"/>
  <c r="F11" i="20"/>
  <c r="I11" i="20"/>
  <c r="J11" i="20"/>
  <c r="L11" i="20"/>
  <c r="F12" i="20"/>
  <c r="I12" i="20"/>
  <c r="J12" i="20"/>
  <c r="L12" i="20"/>
  <c r="H9349" i="26" l="1"/>
  <c r="H9169" i="26"/>
  <c r="H9152" i="26"/>
  <c r="H8661" i="26"/>
  <c r="H8449" i="26"/>
  <c r="H8448" i="26"/>
  <c r="H7965" i="26"/>
  <c r="H7895" i="26"/>
  <c r="H7746" i="26"/>
  <c r="H7426" i="26"/>
  <c r="H9871" i="26"/>
  <c r="H7144" i="26"/>
  <c r="H9778" i="26"/>
  <c r="H6804" i="26"/>
  <c r="H8991" i="26"/>
  <c r="H6760" i="26"/>
  <c r="H8956" i="26"/>
  <c r="H6756" i="26"/>
  <c r="H8923" i="26"/>
  <c r="H6668" i="26"/>
  <c r="H9540" i="26"/>
  <c r="H8243" i="26"/>
  <c r="H6385" i="26"/>
  <c r="H9499" i="26"/>
  <c r="H8191" i="26"/>
  <c r="H6277" i="26"/>
  <c r="H9397" i="26"/>
  <c r="H7996" i="26"/>
  <c r="H6275" i="26"/>
  <c r="H9709" i="26"/>
  <c r="H8717" i="26"/>
  <c r="H7476" i="26"/>
  <c r="H5992" i="26"/>
  <c r="H9707" i="26"/>
  <c r="H8698" i="26"/>
  <c r="H7475" i="26"/>
  <c r="H5882" i="26"/>
  <c r="H9706" i="26"/>
  <c r="H8662" i="26"/>
  <c r="H7468" i="26"/>
  <c r="H5455" i="26"/>
  <c r="H9155" i="26"/>
  <c r="H8387" i="26"/>
  <c r="H7314" i="26"/>
  <c r="H5830" i="26"/>
  <c r="H9865" i="26"/>
  <c r="H9148" i="26"/>
  <c r="H8239" i="26"/>
  <c r="H7138" i="26"/>
  <c r="H5184" i="26"/>
  <c r="H2622" i="26"/>
  <c r="H9950" i="26"/>
  <c r="H9503" i="26"/>
  <c r="H9119" i="26"/>
  <c r="H8597" i="26"/>
  <c r="H7990" i="26"/>
  <c r="H7334" i="26"/>
  <c r="H6667" i="26"/>
  <c r="H5433" i="26"/>
  <c r="H2712" i="26"/>
  <c r="H9938" i="26"/>
  <c r="H9502" i="26"/>
  <c r="H9117" i="26"/>
  <c r="H8567" i="26"/>
  <c r="H7966" i="26"/>
  <c r="H7316" i="26"/>
  <c r="H6651" i="26"/>
  <c r="H5393" i="26"/>
  <c r="H9766" i="26"/>
  <c r="H9347" i="26"/>
  <c r="H8838" i="26"/>
  <c r="H8249" i="26"/>
  <c r="H7745" i="26"/>
  <c r="H7010" i="26"/>
  <c r="H6234" i="26"/>
  <c r="H4773" i="26"/>
  <c r="H9763" i="26"/>
  <c r="H9346" i="26"/>
  <c r="H8779" i="26"/>
  <c r="H8245" i="26"/>
  <c r="H7728" i="26"/>
  <c r="H7008" i="26"/>
  <c r="H5996" i="26"/>
  <c r="H4695" i="26"/>
  <c r="H9718" i="26"/>
  <c r="H9334" i="26"/>
  <c r="H8720" i="26"/>
  <c r="H8244" i="26"/>
  <c r="H7727" i="26"/>
  <c r="H6837" i="26"/>
  <c r="H5995" i="26"/>
  <c r="H4405" i="26"/>
  <c r="H4233" i="26"/>
  <c r="H9937" i="26"/>
  <c r="H9611" i="26"/>
  <c r="H9325" i="26"/>
  <c r="H8921" i="26"/>
  <c r="H8505" i="26"/>
  <c r="H8166" i="26"/>
  <c r="H7721" i="26"/>
  <c r="H7102" i="26"/>
  <c r="H6412" i="26"/>
  <c r="H5754" i="26"/>
  <c r="H4372" i="26"/>
  <c r="H9898" i="26"/>
  <c r="H9592" i="26"/>
  <c r="H9324" i="26"/>
  <c r="H8920" i="26"/>
  <c r="H8461" i="26"/>
  <c r="H8025" i="26"/>
  <c r="H7716" i="26"/>
  <c r="H7101" i="26"/>
  <c r="H6400" i="26"/>
  <c r="H5743" i="26"/>
  <c r="H9890" i="26"/>
  <c r="H9541" i="26"/>
  <c r="H9221" i="26"/>
  <c r="H8899" i="26"/>
  <c r="H8452" i="26"/>
  <c r="H8024" i="26"/>
  <c r="H7604" i="26"/>
  <c r="H7011" i="26"/>
  <c r="H6397" i="26"/>
  <c r="H5456" i="26"/>
  <c r="H3649" i="26"/>
  <c r="H9667" i="26"/>
  <c r="H9323" i="26"/>
  <c r="H8835" i="26"/>
  <c r="H8370" i="26"/>
  <c r="H7889" i="26"/>
  <c r="H7308" i="26"/>
  <c r="H6625" i="26"/>
  <c r="H5721" i="26"/>
  <c r="H2350" i="26"/>
  <c r="H9807" i="26"/>
  <c r="H9446" i="26"/>
  <c r="H9042" i="26"/>
  <c r="H8580" i="26"/>
  <c r="H8127" i="26"/>
  <c r="H7576" i="26"/>
  <c r="H6617" i="26"/>
  <c r="H5692" i="26"/>
  <c r="H2055" i="26"/>
  <c r="H9955" i="26"/>
  <c r="H9806" i="26"/>
  <c r="H9615" i="26"/>
  <c r="H9445" i="26"/>
  <c r="H9260" i="26"/>
  <c r="H9037" i="26"/>
  <c r="H8799" i="26"/>
  <c r="H8579" i="26"/>
  <c r="H8363" i="26"/>
  <c r="H8125" i="26"/>
  <c r="H7825" i="26"/>
  <c r="H7575" i="26"/>
  <c r="H7272" i="26"/>
  <c r="H6932" i="26"/>
  <c r="H6613" i="26"/>
  <c r="H6049" i="26"/>
  <c r="H5558" i="26"/>
  <c r="H4798" i="26"/>
  <c r="H3758" i="26"/>
  <c r="H3364" i="26"/>
  <c r="H9851" i="26"/>
  <c r="H9494" i="26"/>
  <c r="H9116" i="26"/>
  <c r="H8592" i="26"/>
  <c r="H8131" i="26"/>
  <c r="H7586" i="26"/>
  <c r="H6957" i="26"/>
  <c r="H6229" i="26"/>
  <c r="H5008" i="26"/>
  <c r="H4128" i="26"/>
  <c r="H9958" i="26"/>
  <c r="H9638" i="26"/>
  <c r="H9273" i="26"/>
  <c r="H8833" i="26"/>
  <c r="H8367" i="26"/>
  <c r="H7869" i="26"/>
  <c r="H7302" i="26"/>
  <c r="H6956" i="26"/>
  <c r="H6161" i="26"/>
  <c r="H5001" i="26"/>
  <c r="H4108" i="26"/>
  <c r="H9952" i="26"/>
  <c r="H9805" i="26"/>
  <c r="H9613" i="26"/>
  <c r="H9442" i="26"/>
  <c r="H9225" i="26"/>
  <c r="H9034" i="26"/>
  <c r="H8781" i="26"/>
  <c r="H8571" i="26"/>
  <c r="H8334" i="26"/>
  <c r="H8107" i="26"/>
  <c r="H7824" i="26"/>
  <c r="H7570" i="26"/>
  <c r="H7252" i="26"/>
  <c r="H6926" i="26"/>
  <c r="H6500" i="26"/>
  <c r="H5999" i="26"/>
  <c r="H5557" i="26"/>
  <c r="H4781" i="26"/>
  <c r="H3720" i="26"/>
  <c r="H9951" i="26"/>
  <c r="H9804" i="26"/>
  <c r="H9612" i="26"/>
  <c r="H9431" i="26"/>
  <c r="H9224" i="26"/>
  <c r="H9017" i="26"/>
  <c r="H8780" i="26"/>
  <c r="H8569" i="26"/>
  <c r="H8332" i="26"/>
  <c r="H8029" i="26"/>
  <c r="H7754" i="26"/>
  <c r="H7492" i="26"/>
  <c r="H7181" i="26"/>
  <c r="H6840" i="26"/>
  <c r="H6413" i="26"/>
  <c r="H5998" i="26"/>
  <c r="H5518" i="26"/>
  <c r="H4779" i="26"/>
  <c r="H9997" i="26"/>
  <c r="H9867" i="26"/>
  <c r="H9715" i="26"/>
  <c r="H9591" i="26"/>
  <c r="H9430" i="26"/>
  <c r="H9227" i="26"/>
  <c r="H9052" i="26"/>
  <c r="H8898" i="26"/>
  <c r="H8697" i="26"/>
  <c r="H8504" i="26"/>
  <c r="H8310" i="26"/>
  <c r="H8124" i="26"/>
  <c r="H7888" i="26"/>
  <c r="H7648" i="26"/>
  <c r="H7424" i="26"/>
  <c r="H7127" i="26"/>
  <c r="H6839" i="26"/>
  <c r="H6603" i="26"/>
  <c r="H6175" i="26"/>
  <c r="H5749" i="26"/>
  <c r="H5202" i="26"/>
  <c r="H4693" i="26"/>
  <c r="H3646" i="26"/>
  <c r="H9996" i="26"/>
  <c r="H9866" i="26"/>
  <c r="H9710" i="26"/>
  <c r="H9542" i="26"/>
  <c r="H9398" i="26"/>
  <c r="H9226" i="26"/>
  <c r="H9051" i="26"/>
  <c r="H8897" i="26"/>
  <c r="H8688" i="26"/>
  <c r="H8463" i="26"/>
  <c r="H8253" i="26"/>
  <c r="H8120" i="26"/>
  <c r="H7887" i="26"/>
  <c r="H7637" i="26"/>
  <c r="H7417" i="26"/>
  <c r="H7122" i="26"/>
  <c r="H6838" i="26"/>
  <c r="H6506" i="26"/>
  <c r="H6167" i="26"/>
  <c r="H5744" i="26"/>
  <c r="H5188" i="26"/>
  <c r="H4692" i="26"/>
  <c r="H823" i="26"/>
  <c r="H1915" i="26"/>
  <c r="H2589" i="26"/>
  <c r="H3086" i="26"/>
  <c r="H961" i="26"/>
  <c r="H2056" i="26"/>
  <c r="H2896" i="26"/>
  <c r="H3405" i="26"/>
  <c r="H3915" i="26"/>
  <c r="H4234" i="26"/>
  <c r="H4543" i="26"/>
  <c r="H4801" i="26"/>
  <c r="H5102" i="26"/>
  <c r="H5280" i="26"/>
  <c r="H5462" i="26"/>
  <c r="H5611" i="26"/>
  <c r="H5758" i="26"/>
  <c r="H5921" i="26"/>
  <c r="H6054" i="26"/>
  <c r="H6183" i="26"/>
  <c r="H6302" i="26"/>
  <c r="H6435" i="26"/>
  <c r="H6566" i="26"/>
  <c r="H6670" i="26"/>
  <c r="H6761" i="26"/>
  <c r="H6876" i="26"/>
  <c r="H6958" i="26"/>
  <c r="H7064" i="26"/>
  <c r="H7164" i="26"/>
  <c r="H7258" i="26"/>
  <c r="H7348" i="26"/>
  <c r="H7427" i="26"/>
  <c r="H7534" i="26"/>
  <c r="H7606" i="26"/>
  <c r="H7680" i="26"/>
  <c r="H7757" i="26"/>
  <c r="H7836" i="26"/>
  <c r="H7930" i="26"/>
  <c r="H7998" i="26"/>
  <c r="H8065" i="26"/>
  <c r="H8134" i="26"/>
  <c r="H8192" i="26"/>
  <c r="H8275" i="26"/>
  <c r="H8335" i="26"/>
  <c r="H8400" i="26"/>
  <c r="H8475" i="26"/>
  <c r="H8540" i="26"/>
  <c r="H8602" i="26"/>
  <c r="H8663" i="26"/>
  <c r="H8740" i="26"/>
  <c r="H8802" i="26"/>
  <c r="H8864" i="26"/>
  <c r="H8934" i="26"/>
  <c r="H9003" i="26"/>
  <c r="H9068" i="26"/>
  <c r="H9120" i="26"/>
  <c r="H9174" i="26"/>
  <c r="H9249" i="26"/>
  <c r="H9302" i="26"/>
  <c r="H9350" i="26"/>
  <c r="H9399" i="26"/>
  <c r="H9454" i="26"/>
  <c r="H9518" i="26"/>
  <c r="H9566" i="26"/>
  <c r="H9619" i="26"/>
  <c r="H9670" i="26"/>
  <c r="H9730" i="26"/>
  <c r="H9784" i="26"/>
  <c r="H9829" i="26"/>
  <c r="H9874" i="26"/>
  <c r="H9915" i="26"/>
  <c r="H9959" i="26"/>
  <c r="H1106" i="26"/>
  <c r="H2217" i="26"/>
  <c r="H2897" i="26"/>
  <c r="H3528" i="26"/>
  <c r="H3917" i="26"/>
  <c r="H4264" i="26"/>
  <c r="H4548" i="26"/>
  <c r="H4833" i="26"/>
  <c r="H5103" i="26"/>
  <c r="H5292" i="26"/>
  <c r="H5463" i="26"/>
  <c r="H5623" i="26"/>
  <c r="H5791" i="26"/>
  <c r="H5931" i="26"/>
  <c r="H6076" i="26"/>
  <c r="H6185" i="26"/>
  <c r="H6327" i="26"/>
  <c r="H6452" i="26"/>
  <c r="H6574" i="26"/>
  <c r="H6671" i="26"/>
  <c r="H6785" i="26"/>
  <c r="H6877" i="26"/>
  <c r="H6962" i="26"/>
  <c r="H7065" i="26"/>
  <c r="H7177" i="26"/>
  <c r="H7259" i="26"/>
  <c r="H7349" i="26"/>
  <c r="H7430" i="26"/>
  <c r="H7537" i="26"/>
  <c r="H7607" i="26"/>
  <c r="H7682" i="26"/>
  <c r="H7763" i="26"/>
  <c r="H7837" i="26"/>
  <c r="H7931" i="26"/>
  <c r="H8001" i="26"/>
  <c r="H8067" i="26"/>
  <c r="H8135" i="26"/>
  <c r="H8213" i="26"/>
  <c r="H8278" i="26"/>
  <c r="H8344" i="26"/>
  <c r="H8413" i="26"/>
  <c r="H8479" i="26"/>
  <c r="H8541" i="26"/>
  <c r="H8607" i="26"/>
  <c r="H8681" i="26"/>
  <c r="H8741" i="26"/>
  <c r="H8803" i="26"/>
  <c r="H8867" i="26"/>
  <c r="H8946" i="26"/>
  <c r="H9011" i="26"/>
  <c r="H9069" i="26"/>
  <c r="H9126" i="26"/>
  <c r="H9178" i="26"/>
  <c r="H9250" i="26"/>
  <c r="H9303" i="26"/>
  <c r="H9355" i="26"/>
  <c r="H9403" i="26"/>
  <c r="H9467" i="26"/>
  <c r="H9519" i="26"/>
  <c r="H9571" i="26"/>
  <c r="H9622" i="26"/>
  <c r="H9683" i="26"/>
  <c r="H9733" i="26"/>
  <c r="H9787" i="26"/>
  <c r="H9830" i="26"/>
  <c r="H9876" i="26"/>
  <c r="H9916" i="26"/>
  <c r="H9961" i="26"/>
  <c r="H1110" i="26"/>
  <c r="H2322" i="26"/>
  <c r="H2944" i="26"/>
  <c r="H3542" i="26"/>
  <c r="H3938" i="26"/>
  <c r="H4265" i="26"/>
  <c r="H4572" i="26"/>
  <c r="H4889" i="26"/>
  <c r="H5106" i="26"/>
  <c r="H5295" i="26"/>
  <c r="H5464" i="26"/>
  <c r="H5661" i="26"/>
  <c r="H5807" i="26"/>
  <c r="H5938" i="26"/>
  <c r="H6077" i="26"/>
  <c r="H6209" i="26"/>
  <c r="H6335" i="26"/>
  <c r="H6460" i="26"/>
  <c r="H6575" i="26"/>
  <c r="H6697" i="26"/>
  <c r="H6786" i="26"/>
  <c r="H6879" i="26"/>
  <c r="H6975" i="26"/>
  <c r="H7082" i="26"/>
  <c r="H7178" i="26"/>
  <c r="H7260" i="26"/>
  <c r="H7350" i="26"/>
  <c r="H7457" i="26"/>
  <c r="H7538" i="26"/>
  <c r="H7612" i="26"/>
  <c r="H7694" i="26"/>
  <c r="H7764" i="26"/>
  <c r="H7859" i="26"/>
  <c r="H7934" i="26"/>
  <c r="H8004" i="26"/>
  <c r="H8068" i="26"/>
  <c r="H8151" i="26"/>
  <c r="H8217" i="26"/>
  <c r="H8283" i="26"/>
  <c r="H8345" i="26"/>
  <c r="H8422" i="26"/>
  <c r="H8480" i="26"/>
  <c r="H8544" i="26"/>
  <c r="H8622" i="26"/>
  <c r="H8684" i="26"/>
  <c r="H8742" i="26"/>
  <c r="H8805" i="26"/>
  <c r="H8885" i="26"/>
  <c r="H8950" i="26"/>
  <c r="H9012" i="26"/>
  <c r="H9070" i="26"/>
  <c r="H9129" i="26"/>
  <c r="H9196" i="26"/>
  <c r="H9251" i="26"/>
  <c r="H9304" i="26"/>
  <c r="H9358" i="26"/>
  <c r="H9418" i="26"/>
  <c r="H9470" i="26"/>
  <c r="H9520" i="26"/>
  <c r="H9575" i="26"/>
  <c r="H9634" i="26"/>
  <c r="H9684" i="26"/>
  <c r="H9739" i="26"/>
  <c r="H9790" i="26"/>
  <c r="H9842" i="26"/>
  <c r="H9886" i="26"/>
  <c r="H9928" i="26"/>
  <c r="H9974" i="26"/>
  <c r="H1313" i="26"/>
  <c r="H2325" i="26"/>
  <c r="H3089" i="26"/>
  <c r="H3557" i="26"/>
  <c r="H3969" i="26"/>
  <c r="H4309" i="26"/>
  <c r="H4574" i="26"/>
  <c r="H4901" i="26"/>
  <c r="H5108" i="26"/>
  <c r="H5305" i="26"/>
  <c r="H5466" i="26"/>
  <c r="H5665" i="26"/>
  <c r="H5809" i="26"/>
  <c r="H5947" i="26"/>
  <c r="H6100" i="26"/>
  <c r="H6226" i="26"/>
  <c r="H6337" i="26"/>
  <c r="H6462" i="26"/>
  <c r="H6600" i="26"/>
  <c r="H6706" i="26"/>
  <c r="H6792" i="26"/>
  <c r="H6880" i="26"/>
  <c r="H6994" i="26"/>
  <c r="H7089" i="26"/>
  <c r="H7179" i="26"/>
  <c r="H7263" i="26"/>
  <c r="H7352" i="26"/>
  <c r="H7458" i="26"/>
  <c r="H7541" i="26"/>
  <c r="H7616" i="26"/>
  <c r="H7695" i="26"/>
  <c r="H7779" i="26"/>
  <c r="H7860" i="26"/>
  <c r="H7936" i="26"/>
  <c r="H8005" i="26"/>
  <c r="H8087" i="26"/>
  <c r="H8152" i="26"/>
  <c r="H8226" i="26"/>
  <c r="H8284" i="26"/>
  <c r="H8357" i="26"/>
  <c r="H8423" i="26"/>
  <c r="H8481" i="26"/>
  <c r="H8545" i="26"/>
  <c r="H8623" i="26"/>
  <c r="H8685" i="26"/>
  <c r="H8746" i="26"/>
  <c r="H8815" i="26"/>
  <c r="H8893" i="26"/>
  <c r="H8951" i="26"/>
  <c r="H9015" i="26"/>
  <c r="H9073" i="26"/>
  <c r="H9130" i="26"/>
  <c r="H9199" i="26"/>
  <c r="H9252" i="26"/>
  <c r="H9307" i="26"/>
  <c r="H9359" i="26"/>
  <c r="H9419" i="26"/>
  <c r="H9471" i="26"/>
  <c r="H9523" i="26"/>
  <c r="H9586" i="26"/>
  <c r="H9635" i="26"/>
  <c r="H9685" i="26"/>
  <c r="H9742" i="26"/>
  <c r="H9799" i="26"/>
  <c r="H9843" i="26"/>
  <c r="H9887" i="26"/>
  <c r="H9931" i="26"/>
  <c r="H9975" i="26"/>
  <c r="H1477" i="26"/>
  <c r="H2349" i="26"/>
  <c r="H3091" i="26"/>
  <c r="H3576" i="26"/>
  <c r="H3984" i="26"/>
  <c r="H4312" i="26"/>
  <c r="H4676" i="26"/>
  <c r="H4906" i="26"/>
  <c r="H5112" i="26"/>
  <c r="H5308" i="26"/>
  <c r="H5517" i="26"/>
  <c r="H5685" i="26"/>
  <c r="H5826" i="26"/>
  <c r="H5974" i="26"/>
  <c r="H6107" i="26"/>
  <c r="H6227" i="26"/>
  <c r="H6353" i="26"/>
  <c r="H6496" i="26"/>
  <c r="H6602" i="26"/>
  <c r="H6707" i="26"/>
  <c r="H6800" i="26"/>
  <c r="H6912" i="26"/>
  <c r="H7007" i="26"/>
  <c r="H7090" i="26"/>
  <c r="H7180" i="26"/>
  <c r="H7271" i="26"/>
  <c r="H7384" i="26"/>
  <c r="H7465" i="26"/>
  <c r="H7544" i="26"/>
  <c r="H7622" i="26"/>
  <c r="H7710" i="26"/>
  <c r="H7792" i="26"/>
  <c r="H7863" i="26"/>
  <c r="H7937" i="26"/>
  <c r="H8023" i="26"/>
  <c r="H8091" i="26"/>
  <c r="H8165" i="26"/>
  <c r="H8227" i="26"/>
  <c r="H8296" i="26"/>
  <c r="H8362" i="26"/>
  <c r="H8424" i="26"/>
  <c r="H8489" i="26"/>
  <c r="H8566" i="26"/>
  <c r="H8624" i="26"/>
  <c r="H8687" i="26"/>
  <c r="H8749" i="26"/>
  <c r="H8832" i="26"/>
  <c r="H8895" i="26"/>
  <c r="H8952" i="26"/>
  <c r="H9016" i="26"/>
  <c r="H9077" i="26"/>
  <c r="H9147" i="26"/>
  <c r="H9204" i="26"/>
  <c r="H9257" i="26"/>
  <c r="H9310" i="26"/>
  <c r="H9370" i="26"/>
  <c r="H9427" i="26"/>
  <c r="H9475" i="26"/>
  <c r="H9526" i="26"/>
  <c r="H9589" i="26"/>
  <c r="H9637" i="26"/>
  <c r="H9691" i="26"/>
  <c r="H9755" i="26"/>
  <c r="H9802" i="26"/>
  <c r="H9844" i="26"/>
  <c r="H9889" i="26"/>
  <c r="H9936" i="26"/>
  <c r="H9976" i="26"/>
  <c r="H1521" i="26"/>
  <c r="H9995" i="26"/>
  <c r="H9914" i="26"/>
  <c r="H9850" i="26"/>
  <c r="H9759" i="26"/>
  <c r="H9664" i="26"/>
  <c r="H9590" i="26"/>
  <c r="H9491" i="26"/>
  <c r="H9396" i="26"/>
  <c r="H9301" i="26"/>
  <c r="H9209" i="26"/>
  <c r="H9100" i="26"/>
  <c r="H8989" i="26"/>
  <c r="H8896" i="26"/>
  <c r="H8778" i="26"/>
  <c r="H8649" i="26"/>
  <c r="H8531" i="26"/>
  <c r="H8445" i="26"/>
  <c r="H8309" i="26"/>
  <c r="H8190" i="26"/>
  <c r="H8092" i="26"/>
  <c r="H7963" i="26"/>
  <c r="H7822" i="26"/>
  <c r="H7679" i="26"/>
  <c r="H7554" i="26"/>
  <c r="H7402" i="26"/>
  <c r="H7233" i="26"/>
  <c r="H7096" i="26"/>
  <c r="H6922" i="26"/>
  <c r="H6752" i="26"/>
  <c r="H6550" i="26"/>
  <c r="H6383" i="26"/>
  <c r="H6154" i="26"/>
  <c r="H5881" i="26"/>
  <c r="H5691" i="26"/>
  <c r="H5373" i="26"/>
  <c r="H4982" i="26"/>
  <c r="H4517" i="26"/>
  <c r="H4063" i="26"/>
  <c r="H3289" i="26"/>
  <c r="H2005" i="26"/>
  <c r="H9994" i="26"/>
  <c r="H9913" i="26"/>
  <c r="H9847" i="26"/>
  <c r="H9758" i="26"/>
  <c r="H9663" i="26"/>
  <c r="H9565" i="26"/>
  <c r="H9490" i="26"/>
  <c r="H9395" i="26"/>
  <c r="H9298" i="26"/>
  <c r="H9208" i="26"/>
  <c r="H9095" i="26"/>
  <c r="H8977" i="26"/>
  <c r="H8859" i="26"/>
  <c r="H8777" i="26"/>
  <c r="H8637" i="26"/>
  <c r="H8519" i="26"/>
  <c r="H8425" i="26"/>
  <c r="H8308" i="26"/>
  <c r="H8189" i="26"/>
  <c r="H8064" i="26"/>
  <c r="H7962" i="26"/>
  <c r="H7821" i="26"/>
  <c r="H7676" i="26"/>
  <c r="H7553" i="26"/>
  <c r="H7401" i="26"/>
  <c r="H7232" i="26"/>
  <c r="H7044" i="26"/>
  <c r="H6918" i="26"/>
  <c r="H6750" i="26"/>
  <c r="H6527" i="26"/>
  <c r="H6382" i="26"/>
  <c r="H6119" i="26"/>
  <c r="H5876" i="26"/>
  <c r="H5608" i="26"/>
  <c r="H5355" i="26"/>
  <c r="H4981" i="26"/>
  <c r="H4515" i="26"/>
  <c r="H3996" i="26"/>
  <c r="H3193" i="26"/>
  <c r="H1965" i="26"/>
  <c r="H9991" i="26"/>
  <c r="H9912" i="26"/>
  <c r="H9828" i="26"/>
  <c r="H9757" i="26"/>
  <c r="H9662" i="26"/>
  <c r="H9563" i="26"/>
  <c r="H9478" i="26"/>
  <c r="H9382" i="26"/>
  <c r="H9277" i="26"/>
  <c r="H9173" i="26"/>
  <c r="H9094" i="26"/>
  <c r="H8976" i="26"/>
  <c r="H8857" i="26"/>
  <c r="H8754" i="26"/>
  <c r="H8636" i="26"/>
  <c r="H8518" i="26"/>
  <c r="H8396" i="26"/>
  <c r="H8305" i="26"/>
  <c r="H8188" i="26"/>
  <c r="H8063" i="26"/>
  <c r="H7957" i="26"/>
  <c r="H7796" i="26"/>
  <c r="H7654" i="26"/>
  <c r="H7508" i="26"/>
  <c r="H7389" i="26"/>
  <c r="H7217" i="26"/>
  <c r="H7043" i="26"/>
  <c r="H6917" i="26"/>
  <c r="H6724" i="26"/>
  <c r="H6526" i="26"/>
  <c r="H6301" i="26"/>
  <c r="H6112" i="26"/>
  <c r="H5869" i="26"/>
  <c r="H5597" i="26"/>
  <c r="H5354" i="26"/>
  <c r="H4977" i="26"/>
  <c r="H4513" i="26"/>
  <c r="H3823" i="26"/>
  <c r="H3157" i="26"/>
  <c r="H1590" i="26"/>
  <c r="H9982" i="26"/>
  <c r="H9910" i="26"/>
  <c r="H9827" i="26"/>
  <c r="H9756" i="26"/>
  <c r="H9658" i="26"/>
  <c r="H9547" i="26"/>
  <c r="H9451" i="26"/>
  <c r="H9379" i="26"/>
  <c r="H9276" i="26"/>
  <c r="H9172" i="26"/>
  <c r="H9091" i="26"/>
  <c r="H8975" i="26"/>
  <c r="H8842" i="26"/>
  <c r="H8724" i="26"/>
  <c r="H8632" i="26"/>
  <c r="H8514" i="26"/>
  <c r="H8393" i="26"/>
  <c r="H8304" i="26"/>
  <c r="H8187" i="26"/>
  <c r="H8062" i="26"/>
  <c r="H7904" i="26"/>
  <c r="H7794" i="26"/>
  <c r="H7653" i="26"/>
  <c r="H7505" i="26"/>
  <c r="H7388" i="26"/>
  <c r="H7209" i="26"/>
  <c r="H7038" i="26"/>
  <c r="H6844" i="26"/>
  <c r="H6723" i="26"/>
  <c r="H6509" i="26"/>
  <c r="H6286" i="26"/>
  <c r="H6109" i="26"/>
  <c r="H5863" i="26"/>
  <c r="H5595" i="26"/>
  <c r="H5276" i="26"/>
  <c r="H4923" i="26"/>
  <c r="H4431" i="26"/>
  <c r="H3807" i="26"/>
  <c r="H3135" i="26"/>
  <c r="H1562" i="26"/>
  <c r="H9979" i="26"/>
  <c r="H9907" i="26"/>
  <c r="H9808" i="26"/>
  <c r="H9719" i="26"/>
  <c r="H9647" i="26"/>
  <c r="H9543" i="26"/>
  <c r="H9447" i="26"/>
  <c r="H9374" i="26"/>
  <c r="H9274" i="26"/>
  <c r="H9171" i="26"/>
  <c r="H9064" i="26"/>
  <c r="H8960" i="26"/>
  <c r="H8841" i="26"/>
  <c r="H8723" i="26"/>
  <c r="H8628" i="26"/>
  <c r="H8511" i="26"/>
  <c r="H8388" i="26"/>
  <c r="H8268" i="26"/>
  <c r="H8178" i="26"/>
  <c r="H8052" i="26"/>
  <c r="H7899" i="26"/>
  <c r="H7793" i="26"/>
  <c r="H7649" i="26"/>
  <c r="H7504" i="26"/>
  <c r="H7347" i="26"/>
  <c r="H7182" i="26"/>
  <c r="H7012" i="26"/>
  <c r="H6843" i="26"/>
  <c r="H6709" i="26"/>
  <c r="H6508" i="26"/>
  <c r="H6280" i="26"/>
  <c r="H6050" i="26"/>
  <c r="H5852" i="26"/>
  <c r="H5589" i="26"/>
  <c r="H5269" i="26"/>
  <c r="H4915" i="26"/>
  <c r="H4423" i="26"/>
  <c r="H3759" i="26"/>
  <c r="H2847" i="26"/>
  <c r="H1522" i="26"/>
  <c r="H546" i="26"/>
  <c r="H722" i="26"/>
  <c r="H1567" i="26"/>
  <c r="H2344" i="26"/>
  <c r="H2874" i="26"/>
  <c r="H3214" i="26"/>
  <c r="H3578" i="26"/>
  <c r="H3932" i="26"/>
  <c r="H4230" i="26"/>
  <c r="H4429" i="26"/>
  <c r="H4677" i="26"/>
  <c r="H4887" i="26"/>
  <c r="H5024" i="26"/>
  <c r="H5205" i="26"/>
  <c r="H5357" i="26"/>
  <c r="H5514" i="26"/>
  <c r="H5620" i="26"/>
  <c r="H5746" i="26"/>
  <c r="H5862" i="26"/>
  <c r="H5948" i="26"/>
  <c r="H6055" i="26"/>
  <c r="H6162" i="26"/>
  <c r="H6270" i="26"/>
  <c r="H6352" i="26"/>
  <c r="H6458" i="26"/>
  <c r="H6556" i="26"/>
  <c r="H6626" i="26"/>
  <c r="H6710" i="26"/>
  <c r="H6788" i="26"/>
  <c r="H6868" i="26"/>
  <c r="H6930" i="26"/>
  <c r="H7009" i="26"/>
  <c r="H7088" i="26"/>
  <c r="H7145" i="26"/>
  <c r="H7221" i="26"/>
  <c r="H7296" i="26"/>
  <c r="H7379" i="26"/>
  <c r="H7433" i="26"/>
  <c r="H7506" i="26"/>
  <c r="H7574" i="26"/>
  <c r="H7623" i="26"/>
  <c r="H7684" i="26"/>
  <c r="H7748" i="26"/>
  <c r="H7816" i="26"/>
  <c r="H7868" i="26"/>
  <c r="H7933" i="26"/>
  <c r="H7995" i="26"/>
  <c r="H8039" i="26"/>
  <c r="H8096" i="26"/>
  <c r="H8153" i="26"/>
  <c r="H8209" i="26"/>
  <c r="H8252" i="26"/>
  <c r="H8307" i="26"/>
  <c r="H8361" i="26"/>
  <c r="H8401" i="26"/>
  <c r="H8453" i="26"/>
  <c r="H8506" i="26"/>
  <c r="H8563" i="26"/>
  <c r="H8605" i="26"/>
  <c r="H8660" i="26"/>
  <c r="H8715" i="26"/>
  <c r="H8755" i="26"/>
  <c r="H8806" i="26"/>
  <c r="H8860" i="26"/>
  <c r="H8916" i="26"/>
  <c r="H8959" i="26"/>
  <c r="H9013" i="26"/>
  <c r="H9067" i="26"/>
  <c r="H9103" i="26"/>
  <c r="H9149" i="26"/>
  <c r="H9198" i="26"/>
  <c r="H9248" i="26"/>
  <c r="H9286" i="26"/>
  <c r="H9326" i="26"/>
  <c r="H9373" i="26"/>
  <c r="H9406" i="26"/>
  <c r="H9448" i="26"/>
  <c r="H9493" i="26"/>
  <c r="H9539" i="26"/>
  <c r="H9574" i="26"/>
  <c r="H9614" i="26"/>
  <c r="H9661" i="26"/>
  <c r="H9694" i="26"/>
  <c r="H9736" i="26"/>
  <c r="H9781" i="26"/>
  <c r="H9820" i="26"/>
  <c r="H10000" i="26"/>
  <c r="H9973" i="26"/>
  <c r="H9935" i="26"/>
  <c r="H9895" i="26"/>
  <c r="H9864" i="26"/>
  <c r="H9826" i="26"/>
  <c r="H9782" i="26"/>
  <c r="H9735" i="26"/>
  <c r="H9687" i="26"/>
  <c r="H9646" i="26"/>
  <c r="H9598" i="26"/>
  <c r="H9562" i="26"/>
  <c r="H9517" i="26"/>
  <c r="H9469" i="26"/>
  <c r="H9422" i="26"/>
  <c r="H9376" i="26"/>
  <c r="H9331" i="26"/>
  <c r="H9287" i="26"/>
  <c r="H9234" i="26"/>
  <c r="H9195" i="26"/>
  <c r="H9145" i="26"/>
  <c r="H9093" i="26"/>
  <c r="H9041" i="26"/>
  <c r="H8985" i="26"/>
  <c r="H8933" i="26"/>
  <c r="H8873" i="26"/>
  <c r="H8828" i="26"/>
  <c r="H8776" i="26"/>
  <c r="H8716" i="26"/>
  <c r="H8659" i="26"/>
  <c r="H8599" i="26"/>
  <c r="H8543" i="26"/>
  <c r="H8488" i="26"/>
  <c r="H8428" i="26"/>
  <c r="H8386" i="26"/>
  <c r="H8331" i="26"/>
  <c r="H8271" i="26"/>
  <c r="H8216" i="26"/>
  <c r="H8160" i="26"/>
  <c r="H8106" i="26"/>
  <c r="H8038" i="26"/>
  <c r="H7977" i="26"/>
  <c r="H7920" i="26"/>
  <c r="H7858" i="26"/>
  <c r="H7790" i="26"/>
  <c r="H7718" i="26"/>
  <c r="H7652" i="26"/>
  <c r="H7585" i="26"/>
  <c r="H7510" i="26"/>
  <c r="H7456" i="26"/>
  <c r="H7383" i="26"/>
  <c r="H7295" i="26"/>
  <c r="H7214" i="26"/>
  <c r="H7132" i="26"/>
  <c r="H7050" i="26"/>
  <c r="H6974" i="26"/>
  <c r="H6894" i="26"/>
  <c r="H6824" i="26"/>
  <c r="H6749" i="26"/>
  <c r="H6664" i="26"/>
  <c r="H6560" i="26"/>
  <c r="H6459" i="26"/>
  <c r="H6342" i="26"/>
  <c r="H6233" i="26"/>
  <c r="H6127" i="26"/>
  <c r="H6039" i="26"/>
  <c r="H5919" i="26"/>
  <c r="H5802" i="26"/>
  <c r="H5673" i="26"/>
  <c r="H5533" i="26"/>
  <c r="H5390" i="26"/>
  <c r="H5233" i="26"/>
  <c r="H5074" i="26"/>
  <c r="H4875" i="26"/>
  <c r="H4673" i="26"/>
  <c r="H4392" i="26"/>
  <c r="H4113" i="26"/>
  <c r="H3786" i="26"/>
  <c r="H3403" i="26"/>
  <c r="H2958" i="26"/>
  <c r="H2546" i="26"/>
  <c r="H1914" i="26"/>
  <c r="H750" i="26"/>
  <c r="H9998" i="26"/>
  <c r="H9972" i="26"/>
  <c r="H9934" i="26"/>
  <c r="H9892" i="26"/>
  <c r="H9853" i="26"/>
  <c r="H9823" i="26"/>
  <c r="H9779" i="26"/>
  <c r="H9734" i="26"/>
  <c r="H9686" i="26"/>
  <c r="H9643" i="26"/>
  <c r="H9595" i="26"/>
  <c r="H9550" i="26"/>
  <c r="H9514" i="26"/>
  <c r="H9468" i="26"/>
  <c r="H9421" i="26"/>
  <c r="H9375" i="26"/>
  <c r="H9327" i="26"/>
  <c r="H9283" i="26"/>
  <c r="H9231" i="26"/>
  <c r="H9181" i="26"/>
  <c r="H9142" i="26"/>
  <c r="H9092" i="26"/>
  <c r="H9039" i="26"/>
  <c r="H8982" i="26"/>
  <c r="H8924" i="26"/>
  <c r="H8872" i="26"/>
  <c r="H8816" i="26"/>
  <c r="H8767" i="26"/>
  <c r="H8710" i="26"/>
  <c r="H8658" i="26"/>
  <c r="H8598" i="26"/>
  <c r="H8542" i="26"/>
  <c r="H8484" i="26"/>
  <c r="H8427" i="26"/>
  <c r="H8371" i="26"/>
  <c r="H8327" i="26"/>
  <c r="H8269" i="26"/>
  <c r="H8214" i="26"/>
  <c r="H8157" i="26"/>
  <c r="H8095" i="26"/>
  <c r="H8034" i="26"/>
  <c r="H7976" i="26"/>
  <c r="H7905" i="26"/>
  <c r="H7851" i="26"/>
  <c r="H7789" i="26"/>
  <c r="H7717" i="26"/>
  <c r="H7650" i="26"/>
  <c r="H7581" i="26"/>
  <c r="H7509" i="26"/>
  <c r="H7436" i="26"/>
  <c r="H7353" i="26"/>
  <c r="H7293" i="26"/>
  <c r="H7213" i="26"/>
  <c r="H7128" i="26"/>
  <c r="H7049" i="26"/>
  <c r="H6970" i="26"/>
  <c r="H6893" i="26"/>
  <c r="H6805" i="26"/>
  <c r="H6742" i="26"/>
  <c r="H6662" i="26"/>
  <c r="H6559" i="26"/>
  <c r="H6454" i="26"/>
  <c r="H6338" i="26"/>
  <c r="H6230" i="26"/>
  <c r="H6124" i="26"/>
  <c r="H6003" i="26"/>
  <c r="H5918" i="26"/>
  <c r="H5801" i="26"/>
  <c r="H5666" i="26"/>
  <c r="H5532" i="26"/>
  <c r="H5378" i="26"/>
  <c r="H5232" i="26"/>
  <c r="H5023" i="26"/>
  <c r="H4836" i="26"/>
  <c r="H4635" i="26"/>
  <c r="H4390" i="26"/>
  <c r="H4110" i="26"/>
  <c r="H3766" i="26"/>
  <c r="H3400" i="26"/>
  <c r="H2956" i="26"/>
  <c r="H2371" i="26"/>
  <c r="H1899" i="26"/>
  <c r="H748" i="26"/>
  <c r="H9971" i="26"/>
  <c r="H9926" i="26"/>
  <c r="H9883" i="26"/>
  <c r="H9841" i="26"/>
  <c r="H9795" i="26"/>
  <c r="H9754" i="26"/>
  <c r="H9703" i="26"/>
  <c r="H9655" i="26"/>
  <c r="H9610" i="26"/>
  <c r="H9559" i="26"/>
  <c r="H9511" i="26"/>
  <c r="H9466" i="26"/>
  <c r="H9415" i="26"/>
  <c r="H9367" i="26"/>
  <c r="H9322" i="26"/>
  <c r="H9270" i="26"/>
  <c r="H9217" i="26"/>
  <c r="H9168" i="26"/>
  <c r="H9113" i="26"/>
  <c r="H9060" i="26"/>
  <c r="H9001" i="26"/>
  <c r="H8943" i="26"/>
  <c r="H8884" i="26"/>
  <c r="H8825" i="26"/>
  <c r="H8766" i="26"/>
  <c r="H8707" i="26"/>
  <c r="H8648" i="26"/>
  <c r="H8589" i="26"/>
  <c r="H8530" i="26"/>
  <c r="H8471" i="26"/>
  <c r="H8412" i="26"/>
  <c r="H8353" i="26"/>
  <c r="H8324" i="26"/>
  <c r="H8267" i="26"/>
  <c r="H8236" i="26"/>
  <c r="H8206" i="26"/>
  <c r="H8177" i="26"/>
  <c r="H8149" i="26"/>
  <c r="H8116" i="26"/>
  <c r="H8084" i="26"/>
  <c r="H8051" i="26"/>
  <c r="H8022" i="26"/>
  <c r="H7954" i="26"/>
  <c r="H7918" i="26"/>
  <c r="H7886" i="26"/>
  <c r="H7848" i="26"/>
  <c r="H7812" i="26"/>
  <c r="H7777" i="26"/>
  <c r="H7744" i="26"/>
  <c r="H7706" i="26"/>
  <c r="H7671" i="26"/>
  <c r="H7636" i="26"/>
  <c r="H7602" i="26"/>
  <c r="H7564" i="26"/>
  <c r="H7528" i="26"/>
  <c r="H7491" i="26"/>
  <c r="H7455" i="26"/>
  <c r="H7414" i="26"/>
  <c r="H7373" i="26"/>
  <c r="H7332" i="26"/>
  <c r="H7292" i="26"/>
  <c r="H7246" i="26"/>
  <c r="H7205" i="26"/>
  <c r="H7162" i="26"/>
  <c r="H7121" i="26"/>
  <c r="H7076" i="26"/>
  <c r="H7035" i="26"/>
  <c r="H6992" i="26"/>
  <c r="H6954" i="26"/>
  <c r="H6908" i="26"/>
  <c r="H6865" i="26"/>
  <c r="H6821" i="26"/>
  <c r="H6784" i="26"/>
  <c r="H6737" i="26"/>
  <c r="H6694" i="26"/>
  <c r="H6644" i="26"/>
  <c r="H6599" i="26"/>
  <c r="H6542" i="26"/>
  <c r="H6488" i="26"/>
  <c r="H6434" i="26"/>
  <c r="H6380" i="26"/>
  <c r="H6319" i="26"/>
  <c r="H6265" i="26"/>
  <c r="H6208" i="26"/>
  <c r="H6151" i="26"/>
  <c r="H6091" i="26"/>
  <c r="H6035" i="26"/>
  <c r="H5969" i="26"/>
  <c r="H5917" i="26"/>
  <c r="H5848" i="26"/>
  <c r="H5783" i="26"/>
  <c r="H5660" i="26"/>
  <c r="H5581" i="26"/>
  <c r="H5504" i="26"/>
  <c r="H5429" i="26"/>
  <c r="H5352" i="26"/>
  <c r="H5260" i="26"/>
  <c r="H5168" i="26"/>
  <c r="H5064" i="26"/>
  <c r="H4974" i="26"/>
  <c r="H4867" i="26"/>
  <c r="H4757" i="26"/>
  <c r="H4634" i="26"/>
  <c r="H4501" i="26"/>
  <c r="H4360" i="26"/>
  <c r="H4206" i="26"/>
  <c r="H4062" i="26"/>
  <c r="H3894" i="26"/>
  <c r="H3716" i="26"/>
  <c r="H3492" i="26"/>
  <c r="H3288" i="26"/>
  <c r="H3081" i="26"/>
  <c r="H2801" i="26"/>
  <c r="H2519" i="26"/>
  <c r="H2215" i="26"/>
  <c r="H1846" i="26"/>
  <c r="H1310" i="26"/>
  <c r="H687" i="26"/>
  <c r="H9987" i="26"/>
  <c r="H9970" i="26"/>
  <c r="H9948" i="26"/>
  <c r="H9925" i="26"/>
  <c r="H9902" i="26"/>
  <c r="H9880" i="26"/>
  <c r="H9862" i="26"/>
  <c r="H9840" i="26"/>
  <c r="H9817" i="26"/>
  <c r="H9794" i="26"/>
  <c r="H9772" i="26"/>
  <c r="H9751" i="26"/>
  <c r="H9723" i="26"/>
  <c r="H9700" i="26"/>
  <c r="H9679" i="26"/>
  <c r="H9651" i="26"/>
  <c r="H9628" i="26"/>
  <c r="H9607" i="26"/>
  <c r="H9579" i="26"/>
  <c r="H9556" i="26"/>
  <c r="H9535" i="26"/>
  <c r="H9507" i="26"/>
  <c r="H9484" i="26"/>
  <c r="H9463" i="26"/>
  <c r="H9435" i="26"/>
  <c r="H9412" i="26"/>
  <c r="H9391" i="26"/>
  <c r="H9363" i="26"/>
  <c r="H9340" i="26"/>
  <c r="H9319" i="26"/>
  <c r="H9291" i="26"/>
  <c r="H9267" i="26"/>
  <c r="H9244" i="26"/>
  <c r="H9213" i="26"/>
  <c r="H9188" i="26"/>
  <c r="H9165" i="26"/>
  <c r="H9135" i="26"/>
  <c r="H9109" i="26"/>
  <c r="H9087" i="26"/>
  <c r="H9056" i="26"/>
  <c r="H9030" i="26"/>
  <c r="H8999" i="26"/>
  <c r="H8973" i="26"/>
  <c r="H8938" i="26"/>
  <c r="H8912" i="26"/>
  <c r="H8881" i="26"/>
  <c r="H8855" i="26"/>
  <c r="H8820" i="26"/>
  <c r="H8794" i="26"/>
  <c r="H8764" i="26"/>
  <c r="H8737" i="26"/>
  <c r="H8703" i="26"/>
  <c r="H8676" i="26"/>
  <c r="H8646" i="26"/>
  <c r="H8620" i="26"/>
  <c r="H8585" i="26"/>
  <c r="H8559" i="26"/>
  <c r="H8528" i="26"/>
  <c r="H8502" i="26"/>
  <c r="H8467" i="26"/>
  <c r="H8441" i="26"/>
  <c r="H8410" i="26"/>
  <c r="H8384" i="26"/>
  <c r="H8349" i="26"/>
  <c r="H8323" i="26"/>
  <c r="H8292" i="26"/>
  <c r="H8266" i="26"/>
  <c r="H8231" i="26"/>
  <c r="H8205" i="26"/>
  <c r="H8175" i="26"/>
  <c r="H8148" i="26"/>
  <c r="H8111" i="26"/>
  <c r="H8083" i="26"/>
  <c r="H8049" i="26"/>
  <c r="H8020" i="26"/>
  <c r="H7981" i="26"/>
  <c r="H7953" i="26"/>
  <c r="H7916" i="26"/>
  <c r="H7885" i="26"/>
  <c r="H7842" i="26"/>
  <c r="H7811" i="26"/>
  <c r="H7774" i="26"/>
  <c r="H7743" i="26"/>
  <c r="H7702" i="26"/>
  <c r="H7669" i="26"/>
  <c r="H7633" i="26"/>
  <c r="H7601" i="26"/>
  <c r="H7560" i="26"/>
  <c r="H7527" i="26"/>
  <c r="H7488" i="26"/>
  <c r="H7453" i="26"/>
  <c r="H7407" i="26"/>
  <c r="H7371" i="26"/>
  <c r="H7326" i="26"/>
  <c r="H7289" i="26"/>
  <c r="H7240" i="26"/>
  <c r="H7201" i="26"/>
  <c r="H7158" i="26"/>
  <c r="H7119" i="26"/>
  <c r="H7070" i="26"/>
  <c r="H7034" i="26"/>
  <c r="H6988" i="26"/>
  <c r="H6949" i="26"/>
  <c r="H6900" i="26"/>
  <c r="H6864" i="26"/>
  <c r="H6818" i="26"/>
  <c r="H6782" i="26"/>
  <c r="H6730" i="26"/>
  <c r="H6692" i="26"/>
  <c r="H6641" i="26"/>
  <c r="H6596" i="26"/>
  <c r="H6538" i="26"/>
  <c r="H6485" i="26"/>
  <c r="H6427" i="26"/>
  <c r="H6379" i="26"/>
  <c r="H6311" i="26"/>
  <c r="H6258" i="26"/>
  <c r="H6203" i="26"/>
  <c r="H6150" i="26"/>
  <c r="H6085" i="26"/>
  <c r="H6034" i="26"/>
  <c r="H5967" i="26"/>
  <c r="H5910" i="26"/>
  <c r="H5836" i="26"/>
  <c r="H5782" i="26"/>
  <c r="H5717" i="26"/>
  <c r="H5656" i="26"/>
  <c r="H5568" i="26"/>
  <c r="H5498" i="26"/>
  <c r="H5417" i="26"/>
  <c r="H5350" i="26"/>
  <c r="H5246" i="26"/>
  <c r="H5155" i="26"/>
  <c r="H5057" i="26"/>
  <c r="H4970" i="26"/>
  <c r="H4851" i="26"/>
  <c r="H4745" i="26"/>
  <c r="H4610" i="26"/>
  <c r="H4500" i="26"/>
  <c r="H4332" i="26"/>
  <c r="H4194" i="26"/>
  <c r="H4038" i="26"/>
  <c r="H3893" i="26"/>
  <c r="H3673" i="26"/>
  <c r="H3488" i="26"/>
  <c r="H3271" i="26"/>
  <c r="H3080" i="26"/>
  <c r="H2784" i="26"/>
  <c r="H2514" i="26"/>
  <c r="H2176" i="26"/>
  <c r="H1845" i="26"/>
  <c r="H1291" i="26"/>
  <c r="H8" i="26"/>
  <c r="H20" i="26"/>
  <c r="H32" i="26"/>
  <c r="H44" i="26"/>
  <c r="H56" i="26"/>
  <c r="H68" i="26"/>
  <c r="H80" i="26"/>
  <c r="H92" i="26"/>
  <c r="H104" i="26"/>
  <c r="H116" i="26"/>
  <c r="H128" i="26"/>
  <c r="H140" i="26"/>
  <c r="H152" i="26"/>
  <c r="H164" i="26"/>
  <c r="H176" i="26"/>
  <c r="H188" i="26"/>
  <c r="H200" i="26"/>
  <c r="H212" i="26"/>
  <c r="H224" i="26"/>
  <c r="H236" i="26"/>
  <c r="H248" i="26"/>
  <c r="H260" i="26"/>
  <c r="H272" i="26"/>
  <c r="H284" i="26"/>
  <c r="H296" i="26"/>
  <c r="H308" i="26"/>
  <c r="H320" i="26"/>
  <c r="H332" i="26"/>
  <c r="H344" i="26"/>
  <c r="H356" i="26"/>
  <c r="H368" i="26"/>
  <c r="H380" i="26"/>
  <c r="H392" i="26"/>
  <c r="H404" i="26"/>
  <c r="H416" i="26"/>
  <c r="H428" i="26"/>
  <c r="H440" i="26"/>
  <c r="H452" i="26"/>
  <c r="H464" i="26"/>
  <c r="H476" i="26"/>
  <c r="H488" i="26"/>
  <c r="H500" i="26"/>
  <c r="H512" i="26"/>
  <c r="H524" i="26"/>
  <c r="H536" i="26"/>
  <c r="H548" i="26"/>
  <c r="H560" i="26"/>
  <c r="H572" i="26"/>
  <c r="H584" i="26"/>
  <c r="H596" i="26"/>
  <c r="H608" i="26"/>
  <c r="H620" i="26"/>
  <c r="H632" i="26"/>
  <c r="H644" i="26"/>
  <c r="H656" i="26"/>
  <c r="H668" i="26"/>
  <c r="H680" i="26"/>
  <c r="H692" i="26"/>
  <c r="H704" i="26"/>
  <c r="H716" i="26"/>
  <c r="H728" i="26"/>
  <c r="H740" i="26"/>
  <c r="H752" i="26"/>
  <c r="H764" i="26"/>
  <c r="H776" i="26"/>
  <c r="H788" i="26"/>
  <c r="H800" i="26"/>
  <c r="H812" i="26"/>
  <c r="H824" i="26"/>
  <c r="H836" i="26"/>
  <c r="H848" i="26"/>
  <c r="H860" i="26"/>
  <c r="H872" i="26"/>
  <c r="H884" i="26"/>
  <c r="H9" i="26"/>
  <c r="H21" i="26"/>
  <c r="H33" i="26"/>
  <c r="H45" i="26"/>
  <c r="H57" i="26"/>
  <c r="H69" i="26"/>
  <c r="H81" i="26"/>
  <c r="H93" i="26"/>
  <c r="H105" i="26"/>
  <c r="H117" i="26"/>
  <c r="H129" i="26"/>
  <c r="H141" i="26"/>
  <c r="H153" i="26"/>
  <c r="H165" i="26"/>
  <c r="H177" i="26"/>
  <c r="H189" i="26"/>
  <c r="H201" i="26"/>
  <c r="H213" i="26"/>
  <c r="H225" i="26"/>
  <c r="H237" i="26"/>
  <c r="H249" i="26"/>
  <c r="H261" i="26"/>
  <c r="H273" i="26"/>
  <c r="H285" i="26"/>
  <c r="H297" i="26"/>
  <c r="H309" i="26"/>
  <c r="H321" i="26"/>
  <c r="H333" i="26"/>
  <c r="H345" i="26"/>
  <c r="H357" i="26"/>
  <c r="H369" i="26"/>
  <c r="H381" i="26"/>
  <c r="H393" i="26"/>
  <c r="H405" i="26"/>
  <c r="H417" i="26"/>
  <c r="H429" i="26"/>
  <c r="H441" i="26"/>
  <c r="H453" i="26"/>
  <c r="H465" i="26"/>
  <c r="H477" i="26"/>
  <c r="H489" i="26"/>
  <c r="H501" i="26"/>
  <c r="H513" i="26"/>
  <c r="H525" i="26"/>
  <c r="H537" i="26"/>
  <c r="H549" i="26"/>
  <c r="H561" i="26"/>
  <c r="H573" i="26"/>
  <c r="H585" i="26"/>
  <c r="H597" i="26"/>
  <c r="H609" i="26"/>
  <c r="H621" i="26"/>
  <c r="H633" i="26"/>
  <c r="H645" i="26"/>
  <c r="H657" i="26"/>
  <c r="H669" i="26"/>
  <c r="H681" i="26"/>
  <c r="H693" i="26"/>
  <c r="H705" i="26"/>
  <c r="H717" i="26"/>
  <c r="H729" i="26"/>
  <c r="H741" i="26"/>
  <c r="H753" i="26"/>
  <c r="H765" i="26"/>
  <c r="H777" i="26"/>
  <c r="H789" i="26"/>
  <c r="H801" i="26"/>
  <c r="H813" i="26"/>
  <c r="H825" i="26"/>
  <c r="H837" i="26"/>
  <c r="H849" i="26"/>
  <c r="H861" i="26"/>
  <c r="H873" i="26"/>
  <c r="H885" i="26"/>
  <c r="H897" i="26"/>
  <c r="H909" i="26"/>
  <c r="H921" i="26"/>
  <c r="H933" i="26"/>
  <c r="H945" i="26"/>
  <c r="H957" i="26"/>
  <c r="H969" i="26"/>
  <c r="H981" i="26"/>
  <c r="H993" i="26"/>
  <c r="H1005" i="26"/>
  <c r="H1017" i="26"/>
  <c r="H11" i="26"/>
  <c r="H23" i="26"/>
  <c r="H35" i="26"/>
  <c r="H47" i="26"/>
  <c r="H59" i="26"/>
  <c r="H71" i="26"/>
  <c r="H83" i="26"/>
  <c r="H95" i="26"/>
  <c r="H107" i="26"/>
  <c r="H119" i="26"/>
  <c r="H131" i="26"/>
  <c r="H143" i="26"/>
  <c r="H155" i="26"/>
  <c r="H167" i="26"/>
  <c r="H179" i="26"/>
  <c r="H191" i="26"/>
  <c r="H203" i="26"/>
  <c r="H215" i="26"/>
  <c r="H227" i="26"/>
  <c r="H239" i="26"/>
  <c r="H251" i="26"/>
  <c r="H263" i="26"/>
  <c r="H275" i="26"/>
  <c r="H287" i="26"/>
  <c r="H299" i="26"/>
  <c r="H311" i="26"/>
  <c r="H323" i="26"/>
  <c r="H335" i="26"/>
  <c r="H347" i="26"/>
  <c r="H359" i="26"/>
  <c r="H371" i="26"/>
  <c r="H383" i="26"/>
  <c r="H395" i="26"/>
  <c r="H407" i="26"/>
  <c r="H419" i="26"/>
  <c r="H431" i="26"/>
  <c r="H443" i="26"/>
  <c r="H455" i="26"/>
  <c r="H467" i="26"/>
  <c r="H479" i="26"/>
  <c r="H491" i="26"/>
  <c r="H503" i="26"/>
  <c r="H515" i="26"/>
  <c r="H527" i="26"/>
  <c r="H539" i="26"/>
  <c r="H551" i="26"/>
  <c r="H563" i="26"/>
  <c r="H575" i="26"/>
  <c r="H587" i="26"/>
  <c r="H599" i="26"/>
  <c r="H611" i="26"/>
  <c r="H623" i="26"/>
  <c r="H635" i="26"/>
  <c r="H647" i="26"/>
  <c r="H659" i="26"/>
  <c r="H671" i="26"/>
  <c r="H683" i="26"/>
  <c r="H695" i="26"/>
  <c r="H707" i="26"/>
  <c r="H719" i="26"/>
  <c r="H731" i="26"/>
  <c r="H743" i="26"/>
  <c r="H755" i="26"/>
  <c r="H767" i="26"/>
  <c r="H779" i="26"/>
  <c r="H791" i="26"/>
  <c r="H803" i="26"/>
  <c r="H815" i="26"/>
  <c r="H827" i="26"/>
  <c r="H839" i="26"/>
  <c r="H851" i="26"/>
  <c r="H863" i="26"/>
  <c r="H875" i="26"/>
  <c r="H887" i="26"/>
  <c r="H899" i="26"/>
  <c r="H911" i="26"/>
  <c r="H923" i="26"/>
  <c r="H935" i="26"/>
  <c r="H947" i="26"/>
  <c r="H959" i="26"/>
  <c r="H971" i="26"/>
  <c r="H983" i="26"/>
  <c r="H995" i="26"/>
  <c r="H10" i="26"/>
  <c r="H26" i="26"/>
  <c r="H41" i="26"/>
  <c r="H58" i="26"/>
  <c r="H74" i="26"/>
  <c r="H89" i="26"/>
  <c r="H106" i="26"/>
  <c r="H122" i="26"/>
  <c r="H137" i="26"/>
  <c r="H154" i="26"/>
  <c r="H170" i="26"/>
  <c r="H185" i="26"/>
  <c r="H202" i="26"/>
  <c r="H218" i="26"/>
  <c r="H233" i="26"/>
  <c r="H250" i="26"/>
  <c r="H266" i="26"/>
  <c r="H281" i="26"/>
  <c r="H298" i="26"/>
  <c r="H314" i="26"/>
  <c r="H329" i="26"/>
  <c r="H346" i="26"/>
  <c r="H362" i="26"/>
  <c r="H377" i="26"/>
  <c r="H394" i="26"/>
  <c r="H410" i="26"/>
  <c r="H425" i="26"/>
  <c r="H442" i="26"/>
  <c r="H458" i="26"/>
  <c r="H473" i="26"/>
  <c r="H490" i="26"/>
  <c r="H506" i="26"/>
  <c r="H521" i="26"/>
  <c r="H538" i="26"/>
  <c r="H554" i="26"/>
  <c r="H569" i="26"/>
  <c r="H586" i="26"/>
  <c r="H602" i="26"/>
  <c r="H617" i="26"/>
  <c r="H634" i="26"/>
  <c r="H650" i="26"/>
  <c r="H665" i="26"/>
  <c r="H682" i="26"/>
  <c r="H698" i="26"/>
  <c r="H713" i="26"/>
  <c r="H730" i="26"/>
  <c r="H746" i="26"/>
  <c r="H761" i="26"/>
  <c r="H778" i="26"/>
  <c r="H794" i="26"/>
  <c r="H809" i="26"/>
  <c r="H826" i="26"/>
  <c r="H842" i="26"/>
  <c r="H857" i="26"/>
  <c r="H874" i="26"/>
  <c r="H890" i="26"/>
  <c r="H904" i="26"/>
  <c r="H918" i="26"/>
  <c r="H932" i="26"/>
  <c r="H948" i="26"/>
  <c r="H962" i="26"/>
  <c r="H976" i="26"/>
  <c r="H990" i="26"/>
  <c r="H1004" i="26"/>
  <c r="H1018" i="26"/>
  <c r="H1030" i="26"/>
  <c r="H1042" i="26"/>
  <c r="H1054" i="26"/>
  <c r="H14" i="26"/>
  <c r="H29" i="26"/>
  <c r="H46" i="26"/>
  <c r="H62" i="26"/>
  <c r="H77" i="26"/>
  <c r="H94" i="26"/>
  <c r="H110" i="26"/>
  <c r="H125" i="26"/>
  <c r="H142" i="26"/>
  <c r="H158" i="26"/>
  <c r="H173" i="26"/>
  <c r="H190" i="26"/>
  <c r="H206" i="26"/>
  <c r="H221" i="26"/>
  <c r="H238" i="26"/>
  <c r="H254" i="26"/>
  <c r="H269" i="26"/>
  <c r="H286" i="26"/>
  <c r="H302" i="26"/>
  <c r="H317" i="26"/>
  <c r="H334" i="26"/>
  <c r="H350" i="26"/>
  <c r="H365" i="26"/>
  <c r="H382" i="26"/>
  <c r="H398" i="26"/>
  <c r="H413" i="26"/>
  <c r="H430" i="26"/>
  <c r="H446" i="26"/>
  <c r="H461" i="26"/>
  <c r="H478" i="26"/>
  <c r="H494" i="26"/>
  <c r="H509" i="26"/>
  <c r="H526" i="26"/>
  <c r="H542" i="26"/>
  <c r="H557" i="26"/>
  <c r="H574" i="26"/>
  <c r="H590" i="26"/>
  <c r="H605" i="26"/>
  <c r="H622" i="26"/>
  <c r="H638" i="26"/>
  <c r="H653" i="26"/>
  <c r="H670" i="26"/>
  <c r="H686" i="26"/>
  <c r="H701" i="26"/>
  <c r="H718" i="26"/>
  <c r="H734" i="26"/>
  <c r="H749" i="26"/>
  <c r="H766" i="26"/>
  <c r="H782" i="26"/>
  <c r="H797" i="26"/>
  <c r="H814" i="26"/>
  <c r="H830" i="26"/>
  <c r="H845" i="26"/>
  <c r="H862" i="26"/>
  <c r="H878" i="26"/>
  <c r="H893" i="26"/>
  <c r="H907" i="26"/>
  <c r="H922" i="26"/>
  <c r="H937" i="26"/>
  <c r="H951" i="26"/>
  <c r="H965" i="26"/>
  <c r="H979" i="26"/>
  <c r="H994" i="26"/>
  <c r="H1008" i="26"/>
  <c r="H1021" i="26"/>
  <c r="H1033" i="26"/>
  <c r="H1045" i="26"/>
  <c r="H1057" i="26"/>
  <c r="H1069" i="26"/>
  <c r="H1081" i="26"/>
  <c r="H1093" i="26"/>
  <c r="H1105" i="26"/>
  <c r="H1117" i="26"/>
  <c r="H1129" i="26"/>
  <c r="H1141" i="26"/>
  <c r="H1153" i="26"/>
  <c r="H1165" i="26"/>
  <c r="H1177" i="26"/>
  <c r="H1189" i="26"/>
  <c r="H1201" i="26"/>
  <c r="H1213" i="26"/>
  <c r="H1225" i="26"/>
  <c r="H1237" i="26"/>
  <c r="H1249" i="26"/>
  <c r="H1261" i="26"/>
  <c r="H15" i="26"/>
  <c r="H12" i="26"/>
  <c r="H31" i="26"/>
  <c r="H51" i="26"/>
  <c r="H70" i="26"/>
  <c r="H88" i="26"/>
  <c r="H109" i="26"/>
  <c r="H127" i="26"/>
  <c r="H147" i="26"/>
  <c r="H166" i="26"/>
  <c r="H184" i="26"/>
  <c r="H205" i="26"/>
  <c r="H223" i="26"/>
  <c r="H243" i="26"/>
  <c r="H262" i="26"/>
  <c r="H280" i="26"/>
  <c r="H301" i="26"/>
  <c r="H319" i="26"/>
  <c r="H339" i="26"/>
  <c r="H358" i="26"/>
  <c r="H376" i="26"/>
  <c r="H397" i="26"/>
  <c r="H415" i="26"/>
  <c r="H435" i="26"/>
  <c r="H454" i="26"/>
  <c r="H472" i="26"/>
  <c r="H493" i="26"/>
  <c r="H511" i="26"/>
  <c r="H531" i="26"/>
  <c r="H550" i="26"/>
  <c r="H568" i="26"/>
  <c r="H589" i="26"/>
  <c r="H607" i="26"/>
  <c r="H627" i="26"/>
  <c r="H646" i="26"/>
  <c r="H664" i="26"/>
  <c r="H685" i="26"/>
  <c r="H703" i="26"/>
  <c r="H723" i="26"/>
  <c r="H742" i="26"/>
  <c r="H760" i="26"/>
  <c r="H781" i="26"/>
  <c r="H799" i="26"/>
  <c r="H819" i="26"/>
  <c r="H838" i="26"/>
  <c r="H856" i="26"/>
  <c r="H877" i="26"/>
  <c r="H895" i="26"/>
  <c r="H913" i="26"/>
  <c r="H929" i="26"/>
  <c r="H946" i="26"/>
  <c r="H964" i="26"/>
  <c r="H982" i="26"/>
  <c r="H999" i="26"/>
  <c r="H1014" i="26"/>
  <c r="H1029" i="26"/>
  <c r="H1044" i="26"/>
  <c r="H1059" i="26"/>
  <c r="H1072" i="26"/>
  <c r="H1085" i="26"/>
  <c r="H1098" i="26"/>
  <c r="H1111" i="26"/>
  <c r="H1124" i="26"/>
  <c r="H1137" i="26"/>
  <c r="H1150" i="26"/>
  <c r="H1163" i="26"/>
  <c r="H1176" i="26"/>
  <c r="H1190" i="26"/>
  <c r="H1203" i="26"/>
  <c r="H1216" i="26"/>
  <c r="H1229" i="26"/>
  <c r="H1242" i="26"/>
  <c r="H1255" i="26"/>
  <c r="H1268" i="26"/>
  <c r="H1280" i="26"/>
  <c r="H1292" i="26"/>
  <c r="H1304" i="26"/>
  <c r="H1316" i="26"/>
  <c r="H1328" i="26"/>
  <c r="H1340" i="26"/>
  <c r="H1352" i="26"/>
  <c r="H1364" i="26"/>
  <c r="H1376" i="26"/>
  <c r="H1388" i="26"/>
  <c r="H1400" i="26"/>
  <c r="H1412" i="26"/>
  <c r="H17" i="26"/>
  <c r="H37" i="26"/>
  <c r="H54" i="26"/>
  <c r="H75" i="26"/>
  <c r="H96" i="26"/>
  <c r="H113" i="26"/>
  <c r="H133" i="26"/>
  <c r="H150" i="26"/>
  <c r="H171" i="26"/>
  <c r="H192" i="26"/>
  <c r="H209" i="26"/>
  <c r="H229" i="26"/>
  <c r="H246" i="26"/>
  <c r="H267" i="26"/>
  <c r="H288" i="26"/>
  <c r="H305" i="26"/>
  <c r="H325" i="26"/>
  <c r="H342" i="26"/>
  <c r="H363" i="26"/>
  <c r="H384" i="26"/>
  <c r="H401" i="26"/>
  <c r="H421" i="26"/>
  <c r="H438" i="26"/>
  <c r="H459" i="26"/>
  <c r="H480" i="26"/>
  <c r="H497" i="26"/>
  <c r="H517" i="26"/>
  <c r="H534" i="26"/>
  <c r="H555" i="26"/>
  <c r="H576" i="26"/>
  <c r="H593" i="26"/>
  <c r="H613" i="26"/>
  <c r="H630" i="26"/>
  <c r="H651" i="26"/>
  <c r="H672" i="26"/>
  <c r="H689" i="26"/>
  <c r="H709" i="26"/>
  <c r="H726" i="26"/>
  <c r="H747" i="26"/>
  <c r="H768" i="26"/>
  <c r="H785" i="26"/>
  <c r="H805" i="26"/>
  <c r="H822" i="26"/>
  <c r="H843" i="26"/>
  <c r="H864" i="26"/>
  <c r="H881" i="26"/>
  <c r="H900" i="26"/>
  <c r="H916" i="26"/>
  <c r="H934" i="26"/>
  <c r="H952" i="26"/>
  <c r="H968" i="26"/>
  <c r="H986" i="26"/>
  <c r="H1002" i="26"/>
  <c r="H1019" i="26"/>
  <c r="H1034" i="26"/>
  <c r="H1048" i="26"/>
  <c r="H1062" i="26"/>
  <c r="H1075" i="26"/>
  <c r="H1088" i="26"/>
  <c r="H1101" i="26"/>
  <c r="H1114" i="26"/>
  <c r="H1127" i="26"/>
  <c r="H1140" i="26"/>
  <c r="H1154" i="26"/>
  <c r="H1167" i="26"/>
  <c r="H1180" i="26"/>
  <c r="H1193" i="26"/>
  <c r="H1206" i="26"/>
  <c r="H1219" i="26"/>
  <c r="H1232" i="26"/>
  <c r="H1245" i="26"/>
  <c r="H1258" i="26"/>
  <c r="H1271" i="26"/>
  <c r="H1283" i="26"/>
  <c r="H1295" i="26"/>
  <c r="H1307" i="26"/>
  <c r="H1319" i="26"/>
  <c r="H1331" i="26"/>
  <c r="H1343" i="26"/>
  <c r="H1355" i="26"/>
  <c r="H1367" i="26"/>
  <c r="H1379" i="26"/>
  <c r="H1391" i="26"/>
  <c r="H1403" i="26"/>
  <c r="H1415" i="26"/>
  <c r="H1427" i="26"/>
  <c r="H1439" i="26"/>
  <c r="H1451" i="26"/>
  <c r="H1463" i="26"/>
  <c r="H1475" i="26"/>
  <c r="H1487" i="26"/>
  <c r="H1499" i="26"/>
  <c r="H1511" i="26"/>
  <c r="H1523" i="26"/>
  <c r="H1535" i="26"/>
  <c r="H1547" i="26"/>
  <c r="H1559" i="26"/>
  <c r="H1571" i="26"/>
  <c r="H1583" i="26"/>
  <c r="H1595" i="26"/>
  <c r="H1607" i="26"/>
  <c r="H1619" i="26"/>
  <c r="H1631" i="26"/>
  <c r="H1643" i="26"/>
  <c r="H1655" i="26"/>
  <c r="H1667" i="26"/>
  <c r="H1679" i="26"/>
  <c r="H1691" i="26"/>
  <c r="H1703" i="26"/>
  <c r="H1715" i="26"/>
  <c r="H1727" i="26"/>
  <c r="H1739" i="26"/>
  <c r="H1751" i="26"/>
  <c r="H1763" i="26"/>
  <c r="H1775" i="26"/>
  <c r="H1787" i="26"/>
  <c r="H1799" i="26"/>
  <c r="H1811" i="26"/>
  <c r="H1823" i="26"/>
  <c r="H1835" i="26"/>
  <c r="H1847" i="26"/>
  <c r="H1859" i="26"/>
  <c r="H1871" i="26"/>
  <c r="H1883" i="26"/>
  <c r="H1895" i="26"/>
  <c r="H1907" i="26"/>
  <c r="H1919" i="26"/>
  <c r="H1931" i="26"/>
  <c r="H1943" i="26"/>
  <c r="H1955" i="26"/>
  <c r="H1967" i="26"/>
  <c r="H1979" i="26"/>
  <c r="H1991" i="26"/>
  <c r="H2003" i="26"/>
  <c r="H2015" i="26"/>
  <c r="H2027" i="26"/>
  <c r="H2039" i="26"/>
  <c r="H2051" i="26"/>
  <c r="H2063" i="26"/>
  <c r="H2075" i="26"/>
  <c r="H2087" i="26"/>
  <c r="H2099" i="26"/>
  <c r="H2111" i="26"/>
  <c r="H2123" i="26"/>
  <c r="H2135" i="26"/>
  <c r="H2147" i="26"/>
  <c r="H2159" i="26"/>
  <c r="H2171" i="26"/>
  <c r="H2183" i="26"/>
  <c r="H2195" i="26"/>
  <c r="H2207" i="26"/>
  <c r="H2219" i="26"/>
  <c r="H2231" i="26"/>
  <c r="H2243" i="26"/>
  <c r="H2255" i="26"/>
  <c r="H2267" i="26"/>
  <c r="H18" i="26"/>
  <c r="H38" i="26"/>
  <c r="H55" i="26"/>
  <c r="H76" i="26"/>
  <c r="H97" i="26"/>
  <c r="H114" i="26"/>
  <c r="H134" i="26"/>
  <c r="H151" i="26"/>
  <c r="H172" i="26"/>
  <c r="H193" i="26"/>
  <c r="H210" i="26"/>
  <c r="H230" i="26"/>
  <c r="H247" i="26"/>
  <c r="H268" i="26"/>
  <c r="H289" i="26"/>
  <c r="H306" i="26"/>
  <c r="H326" i="26"/>
  <c r="H13" i="26"/>
  <c r="H40" i="26"/>
  <c r="H65" i="26"/>
  <c r="H90" i="26"/>
  <c r="H118" i="26"/>
  <c r="H144" i="26"/>
  <c r="H168" i="26"/>
  <c r="H195" i="26"/>
  <c r="H219" i="26"/>
  <c r="H244" i="26"/>
  <c r="H271" i="26"/>
  <c r="H294" i="26"/>
  <c r="H322" i="26"/>
  <c r="H348" i="26"/>
  <c r="H370" i="26"/>
  <c r="H390" i="26"/>
  <c r="H414" i="26"/>
  <c r="H437" i="26"/>
  <c r="H462" i="26"/>
  <c r="H484" i="26"/>
  <c r="H507" i="26"/>
  <c r="H530" i="26"/>
  <c r="H553" i="26"/>
  <c r="H578" i="26"/>
  <c r="H600" i="26"/>
  <c r="H624" i="26"/>
  <c r="H643" i="26"/>
  <c r="H667" i="26"/>
  <c r="H691" i="26"/>
  <c r="H714" i="26"/>
  <c r="H737" i="26"/>
  <c r="H759" i="26"/>
  <c r="H784" i="26"/>
  <c r="H807" i="26"/>
  <c r="H831" i="26"/>
  <c r="H853" i="26"/>
  <c r="H876" i="26"/>
  <c r="H898" i="26"/>
  <c r="H919" i="26"/>
  <c r="H940" i="26"/>
  <c r="H960" i="26"/>
  <c r="H980" i="26"/>
  <c r="H1001" i="26"/>
  <c r="H1022" i="26"/>
  <c r="H1038" i="26"/>
  <c r="H1055" i="26"/>
  <c r="H1071" i="26"/>
  <c r="H1087" i="26"/>
  <c r="H1103" i="26"/>
  <c r="H1119" i="26"/>
  <c r="H1134" i="26"/>
  <c r="H1149" i="26"/>
  <c r="H1166" i="26"/>
  <c r="H1182" i="26"/>
  <c r="H1197" i="26"/>
  <c r="H1212" i="26"/>
  <c r="H1228" i="26"/>
  <c r="H1244" i="26"/>
  <c r="H1260" i="26"/>
  <c r="H1275" i="26"/>
  <c r="H1289" i="26"/>
  <c r="H1303" i="26"/>
  <c r="H1318" i="26"/>
  <c r="H1333" i="26"/>
  <c r="H1347" i="26"/>
  <c r="H1361" i="26"/>
  <c r="H1375" i="26"/>
  <c r="H1390" i="26"/>
  <c r="H1405" i="26"/>
  <c r="H1419" i="26"/>
  <c r="H1432" i="26"/>
  <c r="H1445" i="26"/>
  <c r="H1458" i="26"/>
  <c r="H1471" i="26"/>
  <c r="H1484" i="26"/>
  <c r="H1497" i="26"/>
  <c r="H1510" i="26"/>
  <c r="H1524" i="26"/>
  <c r="H1537" i="26"/>
  <c r="H1550" i="26"/>
  <c r="H1563" i="26"/>
  <c r="H1576" i="26"/>
  <c r="H1589" i="26"/>
  <c r="H1602" i="26"/>
  <c r="H1615" i="26"/>
  <c r="H1628" i="26"/>
  <c r="H1641" i="26"/>
  <c r="H1654" i="26"/>
  <c r="H1668" i="26"/>
  <c r="H1681" i="26"/>
  <c r="H1694" i="26"/>
  <c r="H1707" i="26"/>
  <c r="H1720" i="26"/>
  <c r="H1733" i="26"/>
  <c r="H1746" i="26"/>
  <c r="H22" i="26"/>
  <c r="H48" i="26"/>
  <c r="H72" i="26"/>
  <c r="H99" i="26"/>
  <c r="H123" i="26"/>
  <c r="H148" i="26"/>
  <c r="H175" i="26"/>
  <c r="H198" i="26"/>
  <c r="H226" i="26"/>
  <c r="H253" i="26"/>
  <c r="H277" i="26"/>
  <c r="H303" i="26"/>
  <c r="H328" i="26"/>
  <c r="H352" i="26"/>
  <c r="H374" i="26"/>
  <c r="H399" i="26"/>
  <c r="H422" i="26"/>
  <c r="H445" i="26"/>
  <c r="H468" i="26"/>
  <c r="H487" i="26"/>
  <c r="H514" i="26"/>
  <c r="H535" i="26"/>
  <c r="H559" i="26"/>
  <c r="H581" i="26"/>
  <c r="H604" i="26"/>
  <c r="H628" i="26"/>
  <c r="H652" i="26"/>
  <c r="H675" i="26"/>
  <c r="H697" i="26"/>
  <c r="H721" i="26"/>
  <c r="H744" i="26"/>
  <c r="H769" i="26"/>
  <c r="H790" i="26"/>
  <c r="H811" i="26"/>
  <c r="H834" i="26"/>
  <c r="H858" i="26"/>
  <c r="H882" i="26"/>
  <c r="H903" i="26"/>
  <c r="H925" i="26"/>
  <c r="H943" i="26"/>
  <c r="H966" i="26"/>
  <c r="H987" i="26"/>
  <c r="H1007" i="26"/>
  <c r="H1025" i="26"/>
  <c r="H1041" i="26"/>
  <c r="H1060" i="26"/>
  <c r="H1076" i="26"/>
  <c r="H1091" i="26"/>
  <c r="H1107" i="26"/>
  <c r="H1122" i="26"/>
  <c r="H1138" i="26"/>
  <c r="H1155" i="26"/>
  <c r="H1170" i="26"/>
  <c r="H1185" i="26"/>
  <c r="H1200" i="26"/>
  <c r="H1217" i="26"/>
  <c r="H1233" i="26"/>
  <c r="H1248" i="26"/>
  <c r="H1264" i="26"/>
  <c r="H1278" i="26"/>
  <c r="H1293" i="26"/>
  <c r="H1308" i="26"/>
  <c r="H1322" i="26"/>
  <c r="H1336" i="26"/>
  <c r="H1350" i="26"/>
  <c r="H1365" i="26"/>
  <c r="H1380" i="26"/>
  <c r="H1394" i="26"/>
  <c r="H1408" i="26"/>
  <c r="H1422" i="26"/>
  <c r="H1435" i="26"/>
  <c r="H1448" i="26"/>
  <c r="H1461" i="26"/>
  <c r="H1474" i="26"/>
  <c r="H1488" i="26"/>
  <c r="H1501" i="26"/>
  <c r="H1514" i="26"/>
  <c r="H1527" i="26"/>
  <c r="H1540" i="26"/>
  <c r="H1553" i="26"/>
  <c r="H1566" i="26"/>
  <c r="H1579" i="26"/>
  <c r="H1592" i="26"/>
  <c r="H1605" i="26"/>
  <c r="H1618" i="26"/>
  <c r="H1632" i="26"/>
  <c r="H1645" i="26"/>
  <c r="H1658" i="26"/>
  <c r="H1671" i="26"/>
  <c r="H1684" i="26"/>
  <c r="H1697" i="26"/>
  <c r="H1710" i="26"/>
  <c r="H1723" i="26"/>
  <c r="H1736" i="26"/>
  <c r="H1749" i="26"/>
  <c r="H1762" i="26"/>
  <c r="H1776" i="26"/>
  <c r="H1789" i="26"/>
  <c r="H1802" i="26"/>
  <c r="H1815" i="26"/>
  <c r="H1828" i="26"/>
  <c r="H1841" i="26"/>
  <c r="H1854" i="26"/>
  <c r="H1867" i="26"/>
  <c r="H1880" i="26"/>
  <c r="H1893" i="26"/>
  <c r="H1906" i="26"/>
  <c r="H1920" i="26"/>
  <c r="H1933" i="26"/>
  <c r="H1946" i="26"/>
  <c r="H1959" i="26"/>
  <c r="H1972" i="26"/>
  <c r="H1985" i="26"/>
  <c r="H1998" i="26"/>
  <c r="H2011" i="26"/>
  <c r="H2024" i="26"/>
  <c r="H2037" i="26"/>
  <c r="H2050" i="26"/>
  <c r="H2064" i="26"/>
  <c r="H2077" i="26"/>
  <c r="H2090" i="26"/>
  <c r="H2103" i="26"/>
  <c r="H2116" i="26"/>
  <c r="H2129" i="26"/>
  <c r="H2142" i="26"/>
  <c r="H2155" i="26"/>
  <c r="H2168" i="26"/>
  <c r="H2181" i="26"/>
  <c r="H2194" i="26"/>
  <c r="H2208" i="26"/>
  <c r="H2221" i="26"/>
  <c r="H2234" i="26"/>
  <c r="H2247" i="26"/>
  <c r="H2260" i="26"/>
  <c r="H2273" i="26"/>
  <c r="H2285" i="26"/>
  <c r="H2297" i="26"/>
  <c r="H2309" i="26"/>
  <c r="H2321" i="26"/>
  <c r="H2333" i="26"/>
  <c r="H2345" i="26"/>
  <c r="H2357" i="26"/>
  <c r="H2369" i="26"/>
  <c r="H2381" i="26"/>
  <c r="H2393" i="26"/>
  <c r="H2405" i="26"/>
  <c r="H2417" i="26"/>
  <c r="H2429" i="26"/>
  <c r="H2441" i="26"/>
  <c r="H2453" i="26"/>
  <c r="H2465" i="26"/>
  <c r="H2477" i="26"/>
  <c r="H2489" i="26"/>
  <c r="H2501" i="26"/>
  <c r="H2513" i="26"/>
  <c r="H2525" i="26"/>
  <c r="H2537" i="26"/>
  <c r="H2549" i="26"/>
  <c r="H2561" i="26"/>
  <c r="H2573" i="26"/>
  <c r="H2585" i="26"/>
  <c r="H2597" i="26"/>
  <c r="H2609" i="26"/>
  <c r="H2621" i="26"/>
  <c r="H2633" i="26"/>
  <c r="H2645" i="26"/>
  <c r="H2657" i="26"/>
  <c r="H2669" i="26"/>
  <c r="H2681" i="26"/>
  <c r="H2693" i="26"/>
  <c r="H24" i="26"/>
  <c r="H49" i="26"/>
  <c r="H73" i="26"/>
  <c r="H100" i="26"/>
  <c r="H124" i="26"/>
  <c r="H16" i="26"/>
  <c r="H52" i="26"/>
  <c r="H85" i="26"/>
  <c r="H120" i="26"/>
  <c r="H156" i="26"/>
  <c r="H182" i="26"/>
  <c r="H214" i="26"/>
  <c r="H242" i="26"/>
  <c r="H276" i="26"/>
  <c r="H307" i="26"/>
  <c r="H337" i="26"/>
  <c r="H364" i="26"/>
  <c r="H389" i="26"/>
  <c r="H420" i="26"/>
  <c r="H448" i="26"/>
  <c r="H474" i="26"/>
  <c r="H502" i="26"/>
  <c r="H529" i="26"/>
  <c r="H558" i="26"/>
  <c r="H583" i="26"/>
  <c r="H614" i="26"/>
  <c r="H640" i="26"/>
  <c r="H666" i="26"/>
  <c r="H696" i="26"/>
  <c r="H724" i="26"/>
  <c r="H751" i="26"/>
  <c r="H775" i="26"/>
  <c r="H806" i="26"/>
  <c r="H833" i="26"/>
  <c r="H865" i="26"/>
  <c r="H889" i="26"/>
  <c r="H914" i="26"/>
  <c r="H939" i="26"/>
  <c r="H963" i="26"/>
  <c r="H989" i="26"/>
  <c r="H1012" i="26"/>
  <c r="H1035" i="26"/>
  <c r="H1053" i="26"/>
  <c r="H1074" i="26"/>
  <c r="H1094" i="26"/>
  <c r="H1112" i="26"/>
  <c r="H1131" i="26"/>
  <c r="H1148" i="26"/>
  <c r="H1169" i="26"/>
  <c r="H1187" i="26"/>
  <c r="H1207" i="26"/>
  <c r="H1224" i="26"/>
  <c r="H1243" i="26"/>
  <c r="H1263" i="26"/>
  <c r="H1281" i="26"/>
  <c r="H1298" i="26"/>
  <c r="H1314" i="26"/>
  <c r="H1332" i="26"/>
  <c r="H1349" i="26"/>
  <c r="H1368" i="26"/>
  <c r="H1384" i="26"/>
  <c r="H1401" i="26"/>
  <c r="H1418" i="26"/>
  <c r="H1434" i="26"/>
  <c r="H1450" i="26"/>
  <c r="H1466" i="26"/>
  <c r="H1481" i="26"/>
  <c r="H1496" i="26"/>
  <c r="H1513" i="26"/>
  <c r="H1529" i="26"/>
  <c r="H1544" i="26"/>
  <c r="H1560" i="26"/>
  <c r="H1575" i="26"/>
  <c r="H1591" i="26"/>
  <c r="H1608" i="26"/>
  <c r="H1623" i="26"/>
  <c r="H1638" i="26"/>
  <c r="H1653" i="26"/>
  <c r="H1670" i="26"/>
  <c r="H1686" i="26"/>
  <c r="H1701" i="26"/>
  <c r="H1717" i="26"/>
  <c r="H1732" i="26"/>
  <c r="H1748" i="26"/>
  <c r="H1764" i="26"/>
  <c r="H1778" i="26"/>
  <c r="H1792" i="26"/>
  <c r="H1806" i="26"/>
  <c r="H1820" i="26"/>
  <c r="H1834" i="26"/>
  <c r="H1849" i="26"/>
  <c r="H1863" i="26"/>
  <c r="H1877" i="26"/>
  <c r="H1891" i="26"/>
  <c r="H1905" i="26"/>
  <c r="H1921" i="26"/>
  <c r="H1935" i="26"/>
  <c r="H1949" i="26"/>
  <c r="H1963" i="26"/>
  <c r="H1977" i="26"/>
  <c r="H1992" i="26"/>
  <c r="H2006" i="26"/>
  <c r="H2020" i="26"/>
  <c r="H2034" i="26"/>
  <c r="H2048" i="26"/>
  <c r="H2062" i="26"/>
  <c r="H2078" i="26"/>
  <c r="H2092" i="26"/>
  <c r="H2106" i="26"/>
  <c r="H2120" i="26"/>
  <c r="H2134" i="26"/>
  <c r="H2149" i="26"/>
  <c r="H2163" i="26"/>
  <c r="H2177" i="26"/>
  <c r="H2191" i="26"/>
  <c r="H2205" i="26"/>
  <c r="H2220" i="26"/>
  <c r="H2235" i="26"/>
  <c r="H2249" i="26"/>
  <c r="H2263" i="26"/>
  <c r="H2277" i="26"/>
  <c r="H2290" i="26"/>
  <c r="H2303" i="26"/>
  <c r="H2316" i="26"/>
  <c r="H2329" i="26"/>
  <c r="H2342" i="26"/>
  <c r="H2355" i="26"/>
  <c r="H2368" i="26"/>
  <c r="H2382" i="26"/>
  <c r="H2395" i="26"/>
  <c r="H2408" i="26"/>
  <c r="H2421" i="26"/>
  <c r="H2434" i="26"/>
  <c r="H2447" i="26"/>
  <c r="H2460" i="26"/>
  <c r="H2473" i="26"/>
  <c r="H2486" i="26"/>
  <c r="H2499" i="26"/>
  <c r="H2512" i="26"/>
  <c r="H2526" i="26"/>
  <c r="H2539" i="26"/>
  <c r="H2552" i="26"/>
  <c r="H2565" i="26"/>
  <c r="H2578" i="26"/>
  <c r="H2591" i="26"/>
  <c r="H2604" i="26"/>
  <c r="H2617" i="26"/>
  <c r="H2630" i="26"/>
  <c r="H2643" i="26"/>
  <c r="H2656" i="26"/>
  <c r="H2670" i="26"/>
  <c r="H2683" i="26"/>
  <c r="H2696" i="26"/>
  <c r="H2708" i="26"/>
  <c r="H2720" i="26"/>
  <c r="H2732" i="26"/>
  <c r="H2744" i="26"/>
  <c r="H2756" i="26"/>
  <c r="H2768" i="26"/>
  <c r="H2780" i="26"/>
  <c r="H2792" i="26"/>
  <c r="H2804" i="26"/>
  <c r="H2816" i="26"/>
  <c r="H2828" i="26"/>
  <c r="H2840" i="26"/>
  <c r="H2852" i="26"/>
  <c r="H2864" i="26"/>
  <c r="H2876" i="26"/>
  <c r="H2888" i="26"/>
  <c r="H2900" i="26"/>
  <c r="H2912" i="26"/>
  <c r="H2924" i="26"/>
  <c r="H2936" i="26"/>
  <c r="H2948" i="26"/>
  <c r="H2960" i="26"/>
  <c r="H27" i="26"/>
  <c r="H61" i="26"/>
  <c r="H91" i="26"/>
  <c r="H130" i="26"/>
  <c r="H160" i="26"/>
  <c r="H187" i="26"/>
  <c r="H220" i="26"/>
  <c r="H255" i="26"/>
  <c r="H282" i="26"/>
  <c r="H313" i="26"/>
  <c r="H341" i="26"/>
  <c r="H372" i="26"/>
  <c r="H400" i="26"/>
  <c r="H426" i="26"/>
  <c r="H451" i="26"/>
  <c r="H482" i="26"/>
  <c r="H508" i="26"/>
  <c r="H540" i="26"/>
  <c r="H565" i="26"/>
  <c r="H592" i="26"/>
  <c r="H618" i="26"/>
  <c r="H648" i="26"/>
  <c r="H676" i="26"/>
  <c r="H702" i="26"/>
  <c r="H732" i="26"/>
  <c r="H757" i="26"/>
  <c r="H786" i="26"/>
  <c r="H816" i="26"/>
  <c r="H841" i="26"/>
  <c r="H868" i="26"/>
  <c r="H894" i="26"/>
  <c r="H920" i="26"/>
  <c r="H944" i="26"/>
  <c r="H972" i="26"/>
  <c r="H996" i="26"/>
  <c r="H1016" i="26"/>
  <c r="H1039" i="26"/>
  <c r="H1061" i="26"/>
  <c r="H1079" i="26"/>
  <c r="H1097" i="26"/>
  <c r="H1116" i="26"/>
  <c r="H1135" i="26"/>
  <c r="H1156" i="26"/>
  <c r="H1173" i="26"/>
  <c r="H1192" i="26"/>
  <c r="H1210" i="26"/>
  <c r="H1230" i="26"/>
  <c r="H1250" i="26"/>
  <c r="H1267" i="26"/>
  <c r="H1285" i="26"/>
  <c r="H1301" i="26"/>
  <c r="H1320" i="26"/>
  <c r="H1337" i="26"/>
  <c r="H1354" i="26"/>
  <c r="H1371" i="26"/>
  <c r="H1387" i="26"/>
  <c r="H1406" i="26"/>
  <c r="H1423" i="26"/>
  <c r="H1438" i="26"/>
  <c r="H1454" i="26"/>
  <c r="H1469" i="26"/>
  <c r="H1485" i="26"/>
  <c r="H1502" i="26"/>
  <c r="H1517" i="26"/>
  <c r="H1532" i="26"/>
  <c r="H1548" i="26"/>
  <c r="H1564" i="26"/>
  <c r="H1580" i="26"/>
  <c r="H1596" i="26"/>
  <c r="H1611" i="26"/>
  <c r="H1626" i="26"/>
  <c r="H1642" i="26"/>
  <c r="H1659" i="26"/>
  <c r="H1674" i="26"/>
  <c r="H1689" i="26"/>
  <c r="H1705" i="26"/>
  <c r="H1721" i="26"/>
  <c r="H1737" i="26"/>
  <c r="H1753" i="26"/>
  <c r="H1767" i="26"/>
  <c r="H1781" i="26"/>
  <c r="H1795" i="26"/>
  <c r="H1809" i="26"/>
  <c r="H1824" i="26"/>
  <c r="H1838" i="26"/>
  <c r="H1852" i="26"/>
  <c r="H1866" i="26"/>
  <c r="H1881" i="26"/>
  <c r="H1896" i="26"/>
  <c r="H1910" i="26"/>
  <c r="H1924" i="26"/>
  <c r="H1938" i="26"/>
  <c r="H1952" i="26"/>
  <c r="H1966" i="26"/>
  <c r="H1981" i="26"/>
  <c r="H1995" i="26"/>
  <c r="H2009" i="26"/>
  <c r="H2023" i="26"/>
  <c r="H2038" i="26"/>
  <c r="H2053" i="26"/>
  <c r="H2067" i="26"/>
  <c r="H2081" i="26"/>
  <c r="H2095" i="26"/>
  <c r="H2109" i="26"/>
  <c r="H2124" i="26"/>
  <c r="H2138" i="26"/>
  <c r="H2152" i="26"/>
  <c r="H2166" i="26"/>
  <c r="H2180" i="26"/>
  <c r="H2196" i="26"/>
  <c r="H2210" i="26"/>
  <c r="H2224" i="26"/>
  <c r="H2238" i="26"/>
  <c r="H2252" i="26"/>
  <c r="H2266" i="26"/>
  <c r="H2280" i="26"/>
  <c r="H2293" i="26"/>
  <c r="H2306" i="26"/>
  <c r="H2319" i="26"/>
  <c r="H2332" i="26"/>
  <c r="H2346" i="26"/>
  <c r="H2359" i="26"/>
  <c r="H2372" i="26"/>
  <c r="H2385" i="26"/>
  <c r="H2398" i="26"/>
  <c r="H2411" i="26"/>
  <c r="H2424" i="26"/>
  <c r="H2437" i="26"/>
  <c r="H2450" i="26"/>
  <c r="H2463" i="26"/>
  <c r="H2476" i="26"/>
  <c r="H2490" i="26"/>
  <c r="H2503" i="26"/>
  <c r="H2516" i="26"/>
  <c r="H2529" i="26"/>
  <c r="H2542" i="26"/>
  <c r="H2555" i="26"/>
  <c r="H2568" i="26"/>
  <c r="H2581" i="26"/>
  <c r="H2594" i="26"/>
  <c r="H2607" i="26"/>
  <c r="H2620" i="26"/>
  <c r="H2634" i="26"/>
  <c r="H2647" i="26"/>
  <c r="H2660" i="26"/>
  <c r="H2673" i="26"/>
  <c r="H2686" i="26"/>
  <c r="H2699" i="26"/>
  <c r="H2711" i="26"/>
  <c r="H2723" i="26"/>
  <c r="H2735" i="26"/>
  <c r="H2747" i="26"/>
  <c r="H2759" i="26"/>
  <c r="H2771" i="26"/>
  <c r="H2783" i="26"/>
  <c r="H2795" i="26"/>
  <c r="H2807" i="26"/>
  <c r="H2819" i="26"/>
  <c r="H2831" i="26"/>
  <c r="H2843" i="26"/>
  <c r="H2855" i="26"/>
  <c r="H2867" i="26"/>
  <c r="H2879" i="26"/>
  <c r="H2891" i="26"/>
  <c r="H2903" i="26"/>
  <c r="H2915" i="26"/>
  <c r="H2927" i="26"/>
  <c r="H2939" i="26"/>
  <c r="H2951" i="26"/>
  <c r="H2963" i="26"/>
  <c r="H2975" i="26"/>
  <c r="H2987" i="26"/>
  <c r="H2999" i="26"/>
  <c r="H3011" i="26"/>
  <c r="H3023" i="26"/>
  <c r="H3035" i="26"/>
  <c r="H3047" i="26"/>
  <c r="H3059" i="26"/>
  <c r="H3071" i="26"/>
  <c r="H3083" i="26"/>
  <c r="H3095" i="26"/>
  <c r="H3107" i="26"/>
  <c r="H3119" i="26"/>
  <c r="H3131" i="26"/>
  <c r="H3143" i="26"/>
  <c r="H3155" i="26"/>
  <c r="H3167" i="26"/>
  <c r="H3179" i="26"/>
  <c r="H3191" i="26"/>
  <c r="H3203" i="26"/>
  <c r="H3215" i="26"/>
  <c r="H3227" i="26"/>
  <c r="H3239" i="26"/>
  <c r="H3251" i="26"/>
  <c r="H3263" i="26"/>
  <c r="H3275" i="26"/>
  <c r="H3287" i="26"/>
  <c r="H3299" i="26"/>
  <c r="H3311" i="26"/>
  <c r="H3323" i="26"/>
  <c r="H3335" i="26"/>
  <c r="H3347" i="26"/>
  <c r="H3359" i="26"/>
  <c r="H3371" i="26"/>
  <c r="H3383" i="26"/>
  <c r="H3395" i="26"/>
  <c r="H3407" i="26"/>
  <c r="H3419" i="26"/>
  <c r="H3431" i="26"/>
  <c r="H3443" i="26"/>
  <c r="H3455" i="26"/>
  <c r="H3467" i="26"/>
  <c r="H3479" i="26"/>
  <c r="H3491" i="26"/>
  <c r="H3503" i="26"/>
  <c r="H3515" i="26"/>
  <c r="H3527" i="26"/>
  <c r="H3539" i="26"/>
  <c r="H3551" i="26"/>
  <c r="H3563" i="26"/>
  <c r="H3575" i="26"/>
  <c r="H3587" i="26"/>
  <c r="H3599" i="26"/>
  <c r="H3611" i="26"/>
  <c r="H3623" i="26"/>
  <c r="H3635" i="26"/>
  <c r="H3647" i="26"/>
  <c r="H3659" i="26"/>
  <c r="H3671" i="26"/>
  <c r="H3683" i="26"/>
  <c r="H3695" i="26"/>
  <c r="H3707" i="26"/>
  <c r="H3719" i="26"/>
  <c r="H3731" i="26"/>
  <c r="H3743" i="26"/>
  <c r="H3755" i="26"/>
  <c r="H3767" i="26"/>
  <c r="H3779" i="26"/>
  <c r="H3791" i="26"/>
  <c r="H3803" i="26"/>
  <c r="H3815" i="26"/>
  <c r="H3827" i="26"/>
  <c r="H3839" i="26"/>
  <c r="H3851" i="26"/>
  <c r="H3863" i="26"/>
  <c r="H3875" i="26"/>
  <c r="H3887" i="26"/>
  <c r="H3899" i="26"/>
  <c r="H3911" i="26"/>
  <c r="H3923" i="26"/>
  <c r="H3935" i="26"/>
  <c r="H3947" i="26"/>
  <c r="H3959" i="26"/>
  <c r="H3971" i="26"/>
  <c r="H3983" i="26"/>
  <c r="H3995" i="26"/>
  <c r="H4007" i="26"/>
  <c r="H4019" i="26"/>
  <c r="H4031" i="26"/>
  <c r="H4043" i="26"/>
  <c r="H4055" i="26"/>
  <c r="H4067" i="26"/>
  <c r="H4079" i="26"/>
  <c r="H4091" i="26"/>
  <c r="H4103" i="26"/>
  <c r="H4115" i="26"/>
  <c r="H4127" i="26"/>
  <c r="H4139" i="26"/>
  <c r="H4151" i="26"/>
  <c r="H4163" i="26"/>
  <c r="H4175" i="26"/>
  <c r="H4187" i="26"/>
  <c r="H4199" i="26"/>
  <c r="H4211" i="26"/>
  <c r="H4223" i="26"/>
  <c r="H4235" i="26"/>
  <c r="H4247" i="26"/>
  <c r="H4259" i="26"/>
  <c r="H4271" i="26"/>
  <c r="H4283" i="26"/>
  <c r="H4295" i="26"/>
  <c r="H4307" i="26"/>
  <c r="H4319" i="26"/>
  <c r="H4331" i="26"/>
  <c r="H4343" i="26"/>
  <c r="H4355" i="26"/>
  <c r="H4367" i="26"/>
  <c r="H4379" i="26"/>
  <c r="H4391" i="26"/>
  <c r="H4403" i="26"/>
  <c r="H4415" i="26"/>
  <c r="H4427" i="26"/>
  <c r="H4439" i="26"/>
  <c r="H4451" i="26"/>
  <c r="H4463" i="26"/>
  <c r="H4475" i="26"/>
  <c r="H4487" i="26"/>
  <c r="H4499" i="26"/>
  <c r="H4511" i="26"/>
  <c r="H4523" i="26"/>
  <c r="H4535" i="26"/>
  <c r="H4547" i="26"/>
  <c r="H4559" i="26"/>
  <c r="H4571" i="26"/>
  <c r="H4583" i="26"/>
  <c r="H4595" i="26"/>
  <c r="H4607" i="26"/>
  <c r="H4619" i="26"/>
  <c r="H4631" i="26"/>
  <c r="H4643" i="26"/>
  <c r="H4655" i="26"/>
  <c r="H4667" i="26"/>
  <c r="H4679" i="26"/>
  <c r="H4691" i="26"/>
  <c r="H4703" i="26"/>
  <c r="H4715" i="26"/>
  <c r="H4727" i="26"/>
  <c r="H4739" i="26"/>
  <c r="H4751" i="26"/>
  <c r="H4763" i="26"/>
  <c r="H4775" i="26"/>
  <c r="H28" i="26"/>
  <c r="H63" i="26"/>
  <c r="H98" i="26"/>
  <c r="H132" i="26"/>
  <c r="H161" i="26"/>
  <c r="H194" i="26"/>
  <c r="H222" i="26"/>
  <c r="H256" i="26"/>
  <c r="H283" i="26"/>
  <c r="H315" i="26"/>
  <c r="H343" i="26"/>
  <c r="H373" i="26"/>
  <c r="H402" i="26"/>
  <c r="H427" i="26"/>
  <c r="H456" i="26"/>
  <c r="H483" i="26"/>
  <c r="H510" i="26"/>
  <c r="H541" i="26"/>
  <c r="H566" i="26"/>
  <c r="H594" i="26"/>
  <c r="H619" i="26"/>
  <c r="H649" i="26"/>
  <c r="H677" i="26"/>
  <c r="H706" i="26"/>
  <c r="H733" i="26"/>
  <c r="H758" i="26"/>
  <c r="H787" i="26"/>
  <c r="H817" i="26"/>
  <c r="H844" i="26"/>
  <c r="H869" i="26"/>
  <c r="H896" i="26"/>
  <c r="H924" i="26"/>
  <c r="H949" i="26"/>
  <c r="H973" i="26"/>
  <c r="H997" i="26"/>
  <c r="H1020" i="26"/>
  <c r="H1040" i="26"/>
  <c r="H1063" i="26"/>
  <c r="H1080" i="26"/>
  <c r="H1099" i="26"/>
  <c r="H1118" i="26"/>
  <c r="H1136" i="26"/>
  <c r="H1157" i="26"/>
  <c r="H1174" i="26"/>
  <c r="H1194" i="26"/>
  <c r="H1211" i="26"/>
  <c r="H1231" i="26"/>
  <c r="H1251" i="26"/>
  <c r="H1269" i="26"/>
  <c r="H1286" i="26"/>
  <c r="H1302" i="26"/>
  <c r="H1321" i="26"/>
  <c r="H1338" i="26"/>
  <c r="H1356" i="26"/>
  <c r="H1372" i="26"/>
  <c r="H1389" i="26"/>
  <c r="H1407" i="26"/>
  <c r="H1424" i="26"/>
  <c r="H1440" i="26"/>
  <c r="H1455" i="26"/>
  <c r="H1470" i="26"/>
  <c r="H1486" i="26"/>
  <c r="H1503" i="26"/>
  <c r="H1518" i="26"/>
  <c r="H1533" i="26"/>
  <c r="H1549" i="26"/>
  <c r="H1565" i="26"/>
  <c r="H1581" i="26"/>
  <c r="H1597" i="26"/>
  <c r="H1612" i="26"/>
  <c r="H1627" i="26"/>
  <c r="H1644" i="26"/>
  <c r="H1660" i="26"/>
  <c r="H1675" i="26"/>
  <c r="H1690" i="26"/>
  <c r="H1706" i="26"/>
  <c r="H1722" i="26"/>
  <c r="H1738" i="26"/>
  <c r="H1754" i="26"/>
  <c r="H1768" i="26"/>
  <c r="H1782" i="26"/>
  <c r="H1796" i="26"/>
  <c r="H1810" i="26"/>
  <c r="H1825" i="26"/>
  <c r="H19" i="26"/>
  <c r="H66" i="26"/>
  <c r="H111" i="26"/>
  <c r="H157" i="26"/>
  <c r="H197" i="26"/>
  <c r="H235" i="26"/>
  <c r="H278" i="26"/>
  <c r="H318" i="26"/>
  <c r="H355" i="26"/>
  <c r="H391" i="26"/>
  <c r="H433" i="26"/>
  <c r="H469" i="26"/>
  <c r="H504" i="26"/>
  <c r="H544" i="26"/>
  <c r="H579" i="26"/>
  <c r="H615" i="26"/>
  <c r="H655" i="26"/>
  <c r="H688" i="26"/>
  <c r="H725" i="26"/>
  <c r="H763" i="26"/>
  <c r="H798" i="26"/>
  <c r="H835" i="26"/>
  <c r="H871" i="26"/>
  <c r="H908" i="26"/>
  <c r="H941" i="26"/>
  <c r="H975" i="26"/>
  <c r="H1009" i="26"/>
  <c r="H1036" i="26"/>
  <c r="H1065" i="26"/>
  <c r="H1089" i="26"/>
  <c r="H1113" i="26"/>
  <c r="H1142" i="26"/>
  <c r="H1162" i="26"/>
  <c r="H1188" i="26"/>
  <c r="H1215" i="26"/>
  <c r="H1239" i="26"/>
  <c r="H1265" i="26"/>
  <c r="H1288" i="26"/>
  <c r="H1311" i="26"/>
  <c r="H1334" i="26"/>
  <c r="H1358" i="26"/>
  <c r="H1381" i="26"/>
  <c r="H1402" i="26"/>
  <c r="H1426" i="26"/>
  <c r="H1446" i="26"/>
  <c r="H1467" i="26"/>
  <c r="H1490" i="26"/>
  <c r="H1508" i="26"/>
  <c r="H1530" i="26"/>
  <c r="H1552" i="26"/>
  <c r="H1572" i="26"/>
  <c r="H1593" i="26"/>
  <c r="H1614" i="26"/>
  <c r="H1635" i="26"/>
  <c r="H1656" i="26"/>
  <c r="H1677" i="26"/>
  <c r="H1698" i="26"/>
  <c r="H1718" i="26"/>
  <c r="H1741" i="26"/>
  <c r="H1759" i="26"/>
  <c r="H1779" i="26"/>
  <c r="H1798" i="26"/>
  <c r="H1817" i="26"/>
  <c r="H1836" i="26"/>
  <c r="H1853" i="26"/>
  <c r="H1870" i="26"/>
  <c r="H1887" i="26"/>
  <c r="H1903" i="26"/>
  <c r="H1922" i="26"/>
  <c r="H1939" i="26"/>
  <c r="H1956" i="26"/>
  <c r="H1973" i="26"/>
  <c r="H1989" i="26"/>
  <c r="H2007" i="26"/>
  <c r="H2025" i="26"/>
  <c r="H2042" i="26"/>
  <c r="H2058" i="26"/>
  <c r="H2074" i="26"/>
  <c r="H2093" i="26"/>
  <c r="H2110" i="26"/>
  <c r="H2127" i="26"/>
  <c r="H2144" i="26"/>
  <c r="H2161" i="26"/>
  <c r="H2178" i="26"/>
  <c r="H2197" i="26"/>
  <c r="H2213" i="26"/>
  <c r="H2229" i="26"/>
  <c r="H2246" i="26"/>
  <c r="H2264" i="26"/>
  <c r="H2281" i="26"/>
  <c r="H2296" i="26"/>
  <c r="H2312" i="26"/>
  <c r="H2327" i="26"/>
  <c r="H2343" i="26"/>
  <c r="H2360" i="26"/>
  <c r="H2375" i="26"/>
  <c r="H2390" i="26"/>
  <c r="H2406" i="26"/>
  <c r="H2422" i="26"/>
  <c r="H2438" i="26"/>
  <c r="H2454" i="26"/>
  <c r="H2469" i="26"/>
  <c r="H2484" i="26"/>
  <c r="H2500" i="26"/>
  <c r="H2517" i="26"/>
  <c r="H2532" i="26"/>
  <c r="H2547" i="26"/>
  <c r="H2563" i="26"/>
  <c r="H2579" i="26"/>
  <c r="H2595" i="26"/>
  <c r="H2611" i="26"/>
  <c r="H2626" i="26"/>
  <c r="H2641" i="26"/>
  <c r="H2658" i="26"/>
  <c r="H2674" i="26"/>
  <c r="H2689" i="26"/>
  <c r="H2704" i="26"/>
  <c r="H2718" i="26"/>
  <c r="H2733" i="26"/>
  <c r="H2748" i="26"/>
  <c r="H2762" i="26"/>
  <c r="H2776" i="26"/>
  <c r="H2790" i="26"/>
  <c r="H2805" i="26"/>
  <c r="H2820" i="26"/>
  <c r="H2834" i="26"/>
  <c r="H2848" i="26"/>
  <c r="H2862" i="26"/>
  <c r="H2877" i="26"/>
  <c r="H2892" i="26"/>
  <c r="H34" i="26"/>
  <c r="H79" i="26"/>
  <c r="H121" i="26"/>
  <c r="H163" i="26"/>
  <c r="H207" i="26"/>
  <c r="H245" i="26"/>
  <c r="H291" i="26"/>
  <c r="H330" i="26"/>
  <c r="H366" i="26"/>
  <c r="H406" i="26"/>
  <c r="H439" i="26"/>
  <c r="H475" i="26"/>
  <c r="H518" i="26"/>
  <c r="H547" i="26"/>
  <c r="H588" i="26"/>
  <c r="H626" i="26"/>
  <c r="H661" i="26"/>
  <c r="H699" i="26"/>
  <c r="H736" i="26"/>
  <c r="H772" i="26"/>
  <c r="H808" i="26"/>
  <c r="H847" i="26"/>
  <c r="H883" i="26"/>
  <c r="H915" i="26"/>
  <c r="H953" i="26"/>
  <c r="H984" i="26"/>
  <c r="H1013" i="26"/>
  <c r="H1046" i="26"/>
  <c r="H1068" i="26"/>
  <c r="H1095" i="26"/>
  <c r="H1121" i="26"/>
  <c r="H1145" i="26"/>
  <c r="H1171" i="26"/>
  <c r="H1196" i="26"/>
  <c r="H1221" i="26"/>
  <c r="H1246" i="26"/>
  <c r="H1272" i="26"/>
  <c r="H1294" i="26"/>
  <c r="H1315" i="26"/>
  <c r="H1341" i="26"/>
  <c r="H1362" i="26"/>
  <c r="H1385" i="26"/>
  <c r="H1410" i="26"/>
  <c r="H1430" i="26"/>
  <c r="H1452" i="26"/>
  <c r="H1473" i="26"/>
  <c r="H1493" i="26"/>
  <c r="H1515" i="26"/>
  <c r="H1536" i="26"/>
  <c r="H1556" i="26"/>
  <c r="H1577" i="26"/>
  <c r="H1599" i="26"/>
  <c r="H1620" i="26"/>
  <c r="H1639" i="26"/>
  <c r="H1662" i="26"/>
  <c r="H1682" i="26"/>
  <c r="H1702" i="26"/>
  <c r="H1725" i="26"/>
  <c r="H1744" i="26"/>
  <c r="H1765" i="26"/>
  <c r="H1784" i="26"/>
  <c r="H1803" i="26"/>
  <c r="H1821" i="26"/>
  <c r="H1840" i="26"/>
  <c r="H1857" i="26"/>
  <c r="H1874" i="26"/>
  <c r="H1890" i="26"/>
  <c r="H1909" i="26"/>
  <c r="H1926" i="26"/>
  <c r="H1942" i="26"/>
  <c r="H1960" i="26"/>
  <c r="H1976" i="26"/>
  <c r="H1994" i="26"/>
  <c r="H2012" i="26"/>
  <c r="H2029" i="26"/>
  <c r="H2045" i="26"/>
  <c r="H2061" i="26"/>
  <c r="H2080" i="26"/>
  <c r="H2097" i="26"/>
  <c r="H2114" i="26"/>
  <c r="H2131" i="26"/>
  <c r="H2148" i="26"/>
  <c r="H2165" i="26"/>
  <c r="H2184" i="26"/>
  <c r="H2200" i="26"/>
  <c r="H2216" i="26"/>
  <c r="H2233" i="26"/>
  <c r="H2251" i="26"/>
  <c r="H2269" i="26"/>
  <c r="H2284" i="26"/>
  <c r="H2300" i="26"/>
  <c r="H2315" i="26"/>
  <c r="H2331" i="26"/>
  <c r="H2348" i="26"/>
  <c r="H2363" i="26"/>
  <c r="H2378" i="26"/>
  <c r="H2394" i="26"/>
  <c r="H2410" i="26"/>
  <c r="H2426" i="26"/>
  <c r="H2442" i="26"/>
  <c r="H2457" i="26"/>
  <c r="H2472" i="26"/>
  <c r="H2488" i="26"/>
  <c r="H2505" i="26"/>
  <c r="H2520" i="26"/>
  <c r="H2535" i="26"/>
  <c r="H2551" i="26"/>
  <c r="H2567" i="26"/>
  <c r="H2583" i="26"/>
  <c r="H2599" i="26"/>
  <c r="H2614" i="26"/>
  <c r="H2629" i="26"/>
  <c r="H2646" i="26"/>
  <c r="H2662" i="26"/>
  <c r="H2677" i="26"/>
  <c r="H2692" i="26"/>
  <c r="H2707" i="26"/>
  <c r="H2722" i="26"/>
  <c r="H2737" i="26"/>
  <c r="H2751" i="26"/>
  <c r="H2765" i="26"/>
  <c r="H2779" i="26"/>
  <c r="H2794" i="26"/>
  <c r="H2809" i="26"/>
  <c r="H2823" i="26"/>
  <c r="H2837" i="26"/>
  <c r="H2851" i="26"/>
  <c r="H2866" i="26"/>
  <c r="H2881" i="26"/>
  <c r="H2895" i="26"/>
  <c r="H2909" i="26"/>
  <c r="H2923" i="26"/>
  <c r="H2938" i="26"/>
  <c r="H2953" i="26"/>
  <c r="H2967" i="26"/>
  <c r="H2980" i="26"/>
  <c r="H2993" i="26"/>
  <c r="H3006" i="26"/>
  <c r="H3019" i="26"/>
  <c r="H3032" i="26"/>
  <c r="H3045" i="26"/>
  <c r="H3058" i="26"/>
  <c r="H3072" i="26"/>
  <c r="H3085" i="26"/>
  <c r="H3098" i="26"/>
  <c r="H3111" i="26"/>
  <c r="H3124" i="26"/>
  <c r="H3137" i="26"/>
  <c r="H3150" i="26"/>
  <c r="H3163" i="26"/>
  <c r="H3176" i="26"/>
  <c r="H3189" i="26"/>
  <c r="H3202" i="26"/>
  <c r="H3216" i="26"/>
  <c r="H3229" i="26"/>
  <c r="H3242" i="26"/>
  <c r="H3255" i="26"/>
  <c r="H3268" i="26"/>
  <c r="H3281" i="26"/>
  <c r="H3294" i="26"/>
  <c r="H3307" i="26"/>
  <c r="H3320" i="26"/>
  <c r="H3333" i="26"/>
  <c r="H3346" i="26"/>
  <c r="H3360" i="26"/>
  <c r="H3373" i="26"/>
  <c r="H3386" i="26"/>
  <c r="H3399" i="26"/>
  <c r="H3412" i="26"/>
  <c r="H3425" i="26"/>
  <c r="H3438" i="26"/>
  <c r="H3451" i="26"/>
  <c r="H3464" i="26"/>
  <c r="H3477" i="26"/>
  <c r="H3490" i="26"/>
  <c r="H3504" i="26"/>
  <c r="H3517" i="26"/>
  <c r="H3530" i="26"/>
  <c r="H3543" i="26"/>
  <c r="H3556" i="26"/>
  <c r="H3569" i="26"/>
  <c r="H3582" i="26"/>
  <c r="H3595" i="26"/>
  <c r="H3608" i="26"/>
  <c r="H3621" i="26"/>
  <c r="H3634" i="26"/>
  <c r="H3648" i="26"/>
  <c r="H3661" i="26"/>
  <c r="H3674" i="26"/>
  <c r="H3687" i="26"/>
  <c r="H3700" i="26"/>
  <c r="H3713" i="26"/>
  <c r="H3726" i="26"/>
  <c r="H3739" i="26"/>
  <c r="H3752" i="26"/>
  <c r="H3765" i="26"/>
  <c r="H3778" i="26"/>
  <c r="H3792" i="26"/>
  <c r="H3805" i="26"/>
  <c r="H3818" i="26"/>
  <c r="H3831" i="26"/>
  <c r="H3844" i="26"/>
  <c r="H3857" i="26"/>
  <c r="H3870" i="26"/>
  <c r="H3883" i="26"/>
  <c r="H3896" i="26"/>
  <c r="H3909" i="26"/>
  <c r="H3922" i="26"/>
  <c r="H3936" i="26"/>
  <c r="H3949" i="26"/>
  <c r="H3962" i="26"/>
  <c r="H3975" i="26"/>
  <c r="H3988" i="26"/>
  <c r="H4001" i="26"/>
  <c r="H4014" i="26"/>
  <c r="H4027" i="26"/>
  <c r="H4040" i="26"/>
  <c r="H4053" i="26"/>
  <c r="H4066" i="26"/>
  <c r="H4080" i="26"/>
  <c r="H4093" i="26"/>
  <c r="H4106" i="26"/>
  <c r="H4119" i="26"/>
  <c r="H4132" i="26"/>
  <c r="H4145" i="26"/>
  <c r="H4158" i="26"/>
  <c r="H4171" i="26"/>
  <c r="H4184" i="26"/>
  <c r="H4197" i="26"/>
  <c r="H4210" i="26"/>
  <c r="H4224" i="26"/>
  <c r="H4237" i="26"/>
  <c r="H4250" i="26"/>
  <c r="H4263" i="26"/>
  <c r="H4276" i="26"/>
  <c r="H4289" i="26"/>
  <c r="H4302" i="26"/>
  <c r="H4315" i="26"/>
  <c r="H4328" i="26"/>
  <c r="H4341" i="26"/>
  <c r="H4354" i="26"/>
  <c r="H4368" i="26"/>
  <c r="H4381" i="26"/>
  <c r="H4394" i="26"/>
  <c r="H4407" i="26"/>
  <c r="H4420" i="26"/>
  <c r="H4433" i="26"/>
  <c r="H4446" i="26"/>
  <c r="H4459" i="26"/>
  <c r="H4472" i="26"/>
  <c r="H4485" i="26"/>
  <c r="H4498" i="26"/>
  <c r="H4512" i="26"/>
  <c r="H4525" i="26"/>
  <c r="H4538" i="26"/>
  <c r="H4551" i="26"/>
  <c r="H4564" i="26"/>
  <c r="H4577" i="26"/>
  <c r="H4590" i="26"/>
  <c r="H4603" i="26"/>
  <c r="H4616" i="26"/>
  <c r="H4629" i="26"/>
  <c r="H4642" i="26"/>
  <c r="H4656" i="26"/>
  <c r="H4669" i="26"/>
  <c r="H4682" i="26"/>
  <c r="H36" i="26"/>
  <c r="H82" i="26"/>
  <c r="H126" i="26"/>
  <c r="H169" i="26"/>
  <c r="H208" i="26"/>
  <c r="H252" i="26"/>
  <c r="H292" i="26"/>
  <c r="H331" i="26"/>
  <c r="H367" i="26"/>
  <c r="H408" i="26"/>
  <c r="H444" i="26"/>
  <c r="H481" i="26"/>
  <c r="H519" i="26"/>
  <c r="H552" i="26"/>
  <c r="H591" i="26"/>
  <c r="H629" i="26"/>
  <c r="H662" i="26"/>
  <c r="H700" i="26"/>
  <c r="H738" i="26"/>
  <c r="H773" i="26"/>
  <c r="H810" i="26"/>
  <c r="H850" i="26"/>
  <c r="H886" i="26"/>
  <c r="H917" i="26"/>
  <c r="H954" i="26"/>
  <c r="H985" i="26"/>
  <c r="H1015" i="26"/>
  <c r="H1047" i="26"/>
  <c r="H1070" i="26"/>
  <c r="H1096" i="26"/>
  <c r="H1123" i="26"/>
  <c r="H1146" i="26"/>
  <c r="H1172" i="26"/>
  <c r="H1198" i="26"/>
  <c r="H1222" i="26"/>
  <c r="H1247" i="26"/>
  <c r="H1273" i="26"/>
  <c r="H1296" i="26"/>
  <c r="H1317" i="26"/>
  <c r="H1342" i="26"/>
  <c r="H1363" i="26"/>
  <c r="H1386" i="26"/>
  <c r="H1411" i="26"/>
  <c r="H1431" i="26"/>
  <c r="H1453" i="26"/>
  <c r="H1476" i="26"/>
  <c r="H1494" i="26"/>
  <c r="H1516" i="26"/>
  <c r="H1538" i="26"/>
  <c r="H1557" i="26"/>
  <c r="H1578" i="26"/>
  <c r="H1600" i="26"/>
  <c r="H1621" i="26"/>
  <c r="H1640" i="26"/>
  <c r="H1663" i="26"/>
  <c r="H1683" i="26"/>
  <c r="H1704" i="26"/>
  <c r="H1726" i="26"/>
  <c r="H1745" i="26"/>
  <c r="H1766" i="26"/>
  <c r="H1785" i="26"/>
  <c r="H1804" i="26"/>
  <c r="H1822" i="26"/>
  <c r="H1842" i="26"/>
  <c r="H1858" i="26"/>
  <c r="H1875" i="26"/>
  <c r="H1892" i="26"/>
  <c r="H1911" i="26"/>
  <c r="H1927" i="26"/>
  <c r="H1944" i="26"/>
  <c r="H1961" i="26"/>
  <c r="H1978" i="26"/>
  <c r="H1996" i="26"/>
  <c r="H2013" i="26"/>
  <c r="H2030" i="26"/>
  <c r="H2046" i="26"/>
  <c r="H2065" i="26"/>
  <c r="H2082" i="26"/>
  <c r="H2098" i="26"/>
  <c r="H2115" i="26"/>
  <c r="H2132" i="26"/>
  <c r="H2150" i="26"/>
  <c r="H2167" i="26"/>
  <c r="H2185" i="26"/>
  <c r="H2201" i="26"/>
  <c r="H25" i="26"/>
  <c r="H86" i="26"/>
  <c r="H145" i="26"/>
  <c r="H199" i="26"/>
  <c r="H258" i="26"/>
  <c r="H310" i="26"/>
  <c r="H360" i="26"/>
  <c r="H411" i="26"/>
  <c r="H460" i="26"/>
  <c r="H505" i="26"/>
  <c r="H562" i="26"/>
  <c r="H606" i="26"/>
  <c r="H658" i="26"/>
  <c r="H710" i="26"/>
  <c r="H754" i="26"/>
  <c r="H802" i="26"/>
  <c r="H854" i="26"/>
  <c r="H902" i="26"/>
  <c r="H942" i="26"/>
  <c r="H991" i="26"/>
  <c r="H1028" i="26"/>
  <c r="H1066" i="26"/>
  <c r="H1102" i="26"/>
  <c r="H1132" i="26"/>
  <c r="H1164" i="26"/>
  <c r="H1202" i="26"/>
  <c r="H1235" i="26"/>
  <c r="H1266" i="26"/>
  <c r="H1299" i="26"/>
  <c r="H1327" i="26"/>
  <c r="H1359" i="26"/>
  <c r="H1393" i="26"/>
  <c r="H1420" i="26"/>
  <c r="H1447" i="26"/>
  <c r="H1478" i="26"/>
  <c r="H1505" i="26"/>
  <c r="H1531" i="26"/>
  <c r="H1561" i="26"/>
  <c r="H1587" i="26"/>
  <c r="H1616" i="26"/>
  <c r="H1647" i="26"/>
  <c r="H1672" i="26"/>
  <c r="H1699" i="26"/>
  <c r="H1729" i="26"/>
  <c r="H1756" i="26"/>
  <c r="H1780" i="26"/>
  <c r="H1807" i="26"/>
  <c r="H1831" i="26"/>
  <c r="H1855" i="26"/>
  <c r="H1878" i="26"/>
  <c r="H1900" i="26"/>
  <c r="H1923" i="26"/>
  <c r="H1947" i="26"/>
  <c r="H1969" i="26"/>
  <c r="H1990" i="26"/>
  <c r="H2016" i="26"/>
  <c r="H2036" i="26"/>
  <c r="H2059" i="26"/>
  <c r="H2084" i="26"/>
  <c r="H2105" i="26"/>
  <c r="H2128" i="26"/>
  <c r="H2153" i="26"/>
  <c r="H2174" i="26"/>
  <c r="H2198" i="26"/>
  <c r="H2218" i="26"/>
  <c r="H2240" i="26"/>
  <c r="H2259" i="26"/>
  <c r="H2279" i="26"/>
  <c r="H2299" i="26"/>
  <c r="H2318" i="26"/>
  <c r="H2337" i="26"/>
  <c r="H2354" i="26"/>
  <c r="H2374" i="26"/>
  <c r="H2392" i="26"/>
  <c r="H2413" i="26"/>
  <c r="H2431" i="26"/>
  <c r="H2449" i="26"/>
  <c r="H2468" i="26"/>
  <c r="H2487" i="26"/>
  <c r="H2507" i="26"/>
  <c r="H2524" i="26"/>
  <c r="H2544" i="26"/>
  <c r="H2562" i="26"/>
  <c r="H2582" i="26"/>
  <c r="H2601" i="26"/>
  <c r="H2619" i="26"/>
  <c r="H2638" i="26"/>
  <c r="H2655" i="26"/>
  <c r="H2676" i="26"/>
  <c r="H2695" i="26"/>
  <c r="H2713" i="26"/>
  <c r="H2729" i="26"/>
  <c r="H2746" i="26"/>
  <c r="H2764" i="26"/>
  <c r="H2782" i="26"/>
  <c r="H2799" i="26"/>
  <c r="H2815" i="26"/>
  <c r="H2833" i="26"/>
  <c r="H2850" i="26"/>
  <c r="H2869" i="26"/>
  <c r="H2885" i="26"/>
  <c r="H2902" i="26"/>
  <c r="H2918" i="26"/>
  <c r="H2933" i="26"/>
  <c r="H2949" i="26"/>
  <c r="H2965" i="26"/>
  <c r="H2979" i="26"/>
  <c r="H2994" i="26"/>
  <c r="H3008" i="26"/>
  <c r="H3022" i="26"/>
  <c r="H3037" i="26"/>
  <c r="H3051" i="26"/>
  <c r="H3065" i="26"/>
  <c r="H3079" i="26"/>
  <c r="H3093" i="26"/>
  <c r="H3108" i="26"/>
  <c r="H3122" i="26"/>
  <c r="H3136" i="26"/>
  <c r="H3151" i="26"/>
  <c r="H3165" i="26"/>
  <c r="H3180" i="26"/>
  <c r="H3194" i="26"/>
  <c r="H3208" i="26"/>
  <c r="H3222" i="26"/>
  <c r="H3236" i="26"/>
  <c r="H3250" i="26"/>
  <c r="H3265" i="26"/>
  <c r="H3279" i="26"/>
  <c r="H3293" i="26"/>
  <c r="H3308" i="26"/>
  <c r="H3322" i="26"/>
  <c r="H3337" i="26"/>
  <c r="H3351" i="26"/>
  <c r="H3365" i="26"/>
  <c r="H3379" i="26"/>
  <c r="H3393" i="26"/>
  <c r="H3408" i="26"/>
  <c r="H3422" i="26"/>
  <c r="H3436" i="26"/>
  <c r="H3450" i="26"/>
  <c r="H3465" i="26"/>
  <c r="H3480" i="26"/>
  <c r="H3494" i="26"/>
  <c r="H3508" i="26"/>
  <c r="H3522" i="26"/>
  <c r="H3536" i="26"/>
  <c r="H3550" i="26"/>
  <c r="H3565" i="26"/>
  <c r="H3579" i="26"/>
  <c r="H3593" i="26"/>
  <c r="H3607" i="26"/>
  <c r="H3622" i="26"/>
  <c r="H3637" i="26"/>
  <c r="H3651" i="26"/>
  <c r="H42" i="26"/>
  <c r="H102" i="26"/>
  <c r="H159" i="26"/>
  <c r="H216" i="26"/>
  <c r="H265" i="26"/>
  <c r="H324" i="26"/>
  <c r="H378" i="26"/>
  <c r="H423" i="26"/>
  <c r="H470" i="26"/>
  <c r="H522" i="26"/>
  <c r="H570" i="26"/>
  <c r="H616" i="26"/>
  <c r="H673" i="26"/>
  <c r="H715" i="26"/>
  <c r="H770" i="26"/>
  <c r="H820" i="26"/>
  <c r="H866" i="26"/>
  <c r="H910" i="26"/>
  <c r="H956" i="26"/>
  <c r="H1000" i="26"/>
  <c r="H1037" i="26"/>
  <c r="H1077" i="26"/>
  <c r="H1108" i="26"/>
  <c r="H1143" i="26"/>
  <c r="H1178" i="26"/>
  <c r="H1208" i="26"/>
  <c r="H1240" i="26"/>
  <c r="H1276" i="26"/>
  <c r="H1306" i="26"/>
  <c r="H1335" i="26"/>
  <c r="H1369" i="26"/>
  <c r="H1397" i="26"/>
  <c r="H1428" i="26"/>
  <c r="H1457" i="26"/>
  <c r="H1482" i="26"/>
  <c r="H1509" i="26"/>
  <c r="H1541" i="26"/>
  <c r="H1568" i="26"/>
  <c r="H1594" i="26"/>
  <c r="H1624" i="26"/>
  <c r="H1650" i="26"/>
  <c r="H1678" i="26"/>
  <c r="H1709" i="26"/>
  <c r="H1734" i="26"/>
  <c r="H1760" i="26"/>
  <c r="H1788" i="26"/>
  <c r="H1813" i="26"/>
  <c r="H1837" i="26"/>
  <c r="H1861" i="26"/>
  <c r="H1884" i="26"/>
  <c r="H1904" i="26"/>
  <c r="H1929" i="26"/>
  <c r="H1951" i="26"/>
  <c r="H1974" i="26"/>
  <c r="H1999" i="26"/>
  <c r="H2019" i="26"/>
  <c r="H2043" i="26"/>
  <c r="H2068" i="26"/>
  <c r="H2088" i="26"/>
  <c r="H2112" i="26"/>
  <c r="H2136" i="26"/>
  <c r="H2157" i="26"/>
  <c r="H2179" i="26"/>
  <c r="H2203" i="26"/>
  <c r="H2225" i="26"/>
  <c r="H2244" i="26"/>
  <c r="H2265" i="26"/>
  <c r="H2286" i="26"/>
  <c r="H2304" i="26"/>
  <c r="H2323" i="26"/>
  <c r="H2340" i="26"/>
  <c r="H2361" i="26"/>
  <c r="H2379" i="26"/>
  <c r="H2399" i="26"/>
  <c r="H2416" i="26"/>
  <c r="H2435" i="26"/>
  <c r="H2455" i="26"/>
  <c r="H2474" i="26"/>
  <c r="H2493" i="26"/>
  <c r="H2510" i="26"/>
  <c r="H2530" i="26"/>
  <c r="H2548" i="26"/>
  <c r="H2569" i="26"/>
  <c r="H2587" i="26"/>
  <c r="H2605" i="26"/>
  <c r="H2624" i="26"/>
  <c r="H2642" i="26"/>
  <c r="H2663" i="26"/>
  <c r="H2680" i="26"/>
  <c r="H2700" i="26"/>
  <c r="H2716" i="26"/>
  <c r="H2734" i="26"/>
  <c r="H2752" i="26"/>
  <c r="H2769" i="26"/>
  <c r="H2786" i="26"/>
  <c r="H2802" i="26"/>
  <c r="H2821" i="26"/>
  <c r="H2838" i="26"/>
  <c r="H2856" i="26"/>
  <c r="H2872" i="26"/>
  <c r="H2889" i="26"/>
  <c r="H2906" i="26"/>
  <c r="H2921" i="26"/>
  <c r="H2937" i="26"/>
  <c r="H2954" i="26"/>
  <c r="H2969" i="26"/>
  <c r="H2983" i="26"/>
  <c r="H2997" i="26"/>
  <c r="H3012" i="26"/>
  <c r="H3026" i="26"/>
  <c r="H3040" i="26"/>
  <c r="H3054" i="26"/>
  <c r="H3068" i="26"/>
  <c r="H3082" i="26"/>
  <c r="H3097" i="26"/>
  <c r="H3112" i="26"/>
  <c r="H3126" i="26"/>
  <c r="H3140" i="26"/>
  <c r="H3154" i="26"/>
  <c r="H3169" i="26"/>
  <c r="H3183" i="26"/>
  <c r="H3197" i="26"/>
  <c r="H3211" i="26"/>
  <c r="H3225" i="26"/>
  <c r="H3240" i="26"/>
  <c r="H3254" i="26"/>
  <c r="H3269" i="26"/>
  <c r="H3283" i="26"/>
  <c r="H3297" i="26"/>
  <c r="H3312" i="26"/>
  <c r="H3326" i="26"/>
  <c r="H3340" i="26"/>
  <c r="H3354" i="26"/>
  <c r="H3368" i="26"/>
  <c r="H3382" i="26"/>
  <c r="H3397" i="26"/>
  <c r="H3411" i="26"/>
  <c r="H3426" i="26"/>
  <c r="H3440" i="26"/>
  <c r="H3454" i="26"/>
  <c r="H3469" i="26"/>
  <c r="H3483" i="26"/>
  <c r="H3497" i="26"/>
  <c r="H3511" i="26"/>
  <c r="H3525" i="26"/>
  <c r="H3540" i="26"/>
  <c r="H3554" i="26"/>
  <c r="H3568" i="26"/>
  <c r="H3583" i="26"/>
  <c r="H3597" i="26"/>
  <c r="H3612" i="26"/>
  <c r="H3626" i="26"/>
  <c r="H3640" i="26"/>
  <c r="H3654" i="26"/>
  <c r="H3668" i="26"/>
  <c r="H3682" i="26"/>
  <c r="H3697" i="26"/>
  <c r="H3711" i="26"/>
  <c r="H3725" i="26"/>
  <c r="H3740" i="26"/>
  <c r="H3754" i="26"/>
  <c r="H3769" i="26"/>
  <c r="H3783" i="26"/>
  <c r="H3797" i="26"/>
  <c r="H3811" i="26"/>
  <c r="H3825" i="26"/>
  <c r="H3840" i="26"/>
  <c r="H3854" i="26"/>
  <c r="H3868" i="26"/>
  <c r="H3882" i="26"/>
  <c r="H3897" i="26"/>
  <c r="H3912" i="26"/>
  <c r="H3926" i="26"/>
  <c r="H3940" i="26"/>
  <c r="H3954" i="26"/>
  <c r="H3968" i="26"/>
  <c r="H3982" i="26"/>
  <c r="H3997" i="26"/>
  <c r="H4011" i="26"/>
  <c r="H4025" i="26"/>
  <c r="H4039" i="26"/>
  <c r="H4054" i="26"/>
  <c r="H4069" i="26"/>
  <c r="H4083" i="26"/>
  <c r="H4097" i="26"/>
  <c r="H4111" i="26"/>
  <c r="H4125" i="26"/>
  <c r="H4140" i="26"/>
  <c r="H4154" i="26"/>
  <c r="H4168" i="26"/>
  <c r="H4182" i="26"/>
  <c r="H4196" i="26"/>
  <c r="H4212" i="26"/>
  <c r="H4226" i="26"/>
  <c r="H4240" i="26"/>
  <c r="H4254" i="26"/>
  <c r="H4268" i="26"/>
  <c r="H4282" i="26"/>
  <c r="H4297" i="26"/>
  <c r="H4311" i="26"/>
  <c r="H4325" i="26"/>
  <c r="H4339" i="26"/>
  <c r="H4353" i="26"/>
  <c r="H4369" i="26"/>
  <c r="H4383" i="26"/>
  <c r="H4397" i="26"/>
  <c r="H4411" i="26"/>
  <c r="H4425" i="26"/>
  <c r="H4440" i="26"/>
  <c r="H4454" i="26"/>
  <c r="H4468" i="26"/>
  <c r="H4482" i="26"/>
  <c r="H4496" i="26"/>
  <c r="H4510" i="26"/>
  <c r="H4526" i="26"/>
  <c r="H4540" i="26"/>
  <c r="H4554" i="26"/>
  <c r="H4568" i="26"/>
  <c r="H4582" i="26"/>
  <c r="H4597" i="26"/>
  <c r="H4611" i="26"/>
  <c r="H4625" i="26"/>
  <c r="H4639" i="26"/>
  <c r="H4653" i="26"/>
  <c r="H4668" i="26"/>
  <c r="H4683" i="26"/>
  <c r="H4696" i="26"/>
  <c r="H4709" i="26"/>
  <c r="H4722" i="26"/>
  <c r="H4735" i="26"/>
  <c r="H4748" i="26"/>
  <c r="H4761" i="26"/>
  <c r="H4774" i="26"/>
  <c r="H4787" i="26"/>
  <c r="H4799" i="26"/>
  <c r="H4811" i="26"/>
  <c r="H4823" i="26"/>
  <c r="H4835" i="26"/>
  <c r="H4847" i="26"/>
  <c r="H4859" i="26"/>
  <c r="H4871" i="26"/>
  <c r="H4883" i="26"/>
  <c r="H4895" i="26"/>
  <c r="H4907" i="26"/>
  <c r="H4919" i="26"/>
  <c r="H4931" i="26"/>
  <c r="H4943" i="26"/>
  <c r="H4955" i="26"/>
  <c r="H4967" i="26"/>
  <c r="H4979" i="26"/>
  <c r="H4991" i="26"/>
  <c r="H5003" i="26"/>
  <c r="H5015" i="26"/>
  <c r="H5027" i="26"/>
  <c r="H5039" i="26"/>
  <c r="H5051" i="26"/>
  <c r="H5063" i="26"/>
  <c r="H5075" i="26"/>
  <c r="H5087" i="26"/>
  <c r="H5099" i="26"/>
  <c r="H5111" i="26"/>
  <c r="H5123" i="26"/>
  <c r="H5135" i="26"/>
  <c r="H5147" i="26"/>
  <c r="H5159" i="26"/>
  <c r="H5171" i="26"/>
  <c r="H5183" i="26"/>
  <c r="H5195" i="26"/>
  <c r="H5207" i="26"/>
  <c r="H5219" i="26"/>
  <c r="H5231" i="26"/>
  <c r="H5243" i="26"/>
  <c r="H5255" i="26"/>
  <c r="H5267" i="26"/>
  <c r="H5279" i="26"/>
  <c r="H5291" i="26"/>
  <c r="H5303" i="26"/>
  <c r="H5315" i="26"/>
  <c r="H5327" i="26"/>
  <c r="H5339" i="26"/>
  <c r="H5351" i="26"/>
  <c r="H5363" i="26"/>
  <c r="H5375" i="26"/>
  <c r="H5387" i="26"/>
  <c r="H5399" i="26"/>
  <c r="H5411" i="26"/>
  <c r="H5423" i="26"/>
  <c r="H5435" i="26"/>
  <c r="H5447" i="26"/>
  <c r="H5459" i="26"/>
  <c r="H5471" i="26"/>
  <c r="H5483" i="26"/>
  <c r="H5495" i="26"/>
  <c r="H5507" i="26"/>
  <c r="H5519" i="26"/>
  <c r="H5531" i="26"/>
  <c r="H5543" i="26"/>
  <c r="H5555" i="26"/>
  <c r="H5567" i="26"/>
  <c r="H5579" i="26"/>
  <c r="H5591" i="26"/>
  <c r="H5603" i="26"/>
  <c r="H5615" i="26"/>
  <c r="H5627" i="26"/>
  <c r="H5639" i="26"/>
  <c r="H5651" i="26"/>
  <c r="H5663" i="26"/>
  <c r="H5675" i="26"/>
  <c r="H5687" i="26"/>
  <c r="H5699" i="26"/>
  <c r="H5711" i="26"/>
  <c r="H5723" i="26"/>
  <c r="H5735" i="26"/>
  <c r="H43" i="26"/>
  <c r="H103" i="26"/>
  <c r="H162" i="26"/>
  <c r="H217" i="26"/>
  <c r="H270" i="26"/>
  <c r="H327" i="26"/>
  <c r="H379" i="26"/>
  <c r="H424" i="26"/>
  <c r="H471" i="26"/>
  <c r="H523" i="26"/>
  <c r="H571" i="26"/>
  <c r="H625" i="26"/>
  <c r="H674" i="26"/>
  <c r="H720" i="26"/>
  <c r="H771" i="26"/>
  <c r="H821" i="26"/>
  <c r="H867" i="26"/>
  <c r="H912" i="26"/>
  <c r="H958" i="26"/>
  <c r="H1003" i="26"/>
  <c r="H1043" i="26"/>
  <c r="H1078" i="26"/>
  <c r="H1109" i="26"/>
  <c r="H1144" i="26"/>
  <c r="H1179" i="26"/>
  <c r="H1209" i="26"/>
  <c r="H1241" i="26"/>
  <c r="H1277" i="26"/>
  <c r="H1309" i="26"/>
  <c r="H1339" i="26"/>
  <c r="H1370" i="26"/>
  <c r="H1398" i="26"/>
  <c r="H1429" i="26"/>
  <c r="H1459" i="26"/>
  <c r="H1483" i="26"/>
  <c r="H1512" i="26"/>
  <c r="H1542" i="26"/>
  <c r="H1569" i="26"/>
  <c r="H1598" i="26"/>
  <c r="H1625" i="26"/>
  <c r="H1651" i="26"/>
  <c r="H1680" i="26"/>
  <c r="H1711" i="26"/>
  <c r="H1735" i="26"/>
  <c r="H1761" i="26"/>
  <c r="H1790" i="26"/>
  <c r="H1814" i="26"/>
  <c r="H1839" i="26"/>
  <c r="H1862" i="26"/>
  <c r="H1885" i="26"/>
  <c r="H1908" i="26"/>
  <c r="H1930" i="26"/>
  <c r="H1953" i="26"/>
  <c r="H1975" i="26"/>
  <c r="H2000" i="26"/>
  <c r="H2021" i="26"/>
  <c r="H2044" i="26"/>
  <c r="H2069" i="26"/>
  <c r="H2089" i="26"/>
  <c r="H2113" i="26"/>
  <c r="H2137" i="26"/>
  <c r="H2158" i="26"/>
  <c r="H2182" i="26"/>
  <c r="H2204" i="26"/>
  <c r="H2226" i="26"/>
  <c r="H2245" i="26"/>
  <c r="H2268" i="26"/>
  <c r="H2287" i="26"/>
  <c r="H2305" i="26"/>
  <c r="H2324" i="26"/>
  <c r="H2341" i="26"/>
  <c r="H2362" i="26"/>
  <c r="H2380" i="26"/>
  <c r="H2400" i="26"/>
  <c r="H2418" i="26"/>
  <c r="H2436" i="26"/>
  <c r="H2456" i="26"/>
  <c r="H2475" i="26"/>
  <c r="H2494" i="26"/>
  <c r="H2511" i="26"/>
  <c r="H2531" i="26"/>
  <c r="H2550" i="26"/>
  <c r="H2570" i="26"/>
  <c r="H2588" i="26"/>
  <c r="H2606" i="26"/>
  <c r="H2625" i="26"/>
  <c r="H2644" i="26"/>
  <c r="H2664" i="26"/>
  <c r="H2682" i="26"/>
  <c r="H2701" i="26"/>
  <c r="H2717" i="26"/>
  <c r="H2736" i="26"/>
  <c r="H2753" i="26"/>
  <c r="H2770" i="26"/>
  <c r="H2787" i="26"/>
  <c r="H2803" i="26"/>
  <c r="H2822" i="26"/>
  <c r="H2839" i="26"/>
  <c r="H2857" i="26"/>
  <c r="H2873" i="26"/>
  <c r="H2890" i="26"/>
  <c r="H2907" i="26"/>
  <c r="H2922" i="26"/>
  <c r="H2940" i="26"/>
  <c r="H2955" i="26"/>
  <c r="H2970" i="26"/>
  <c r="H2984" i="26"/>
  <c r="H2998" i="26"/>
  <c r="H3013" i="26"/>
  <c r="H3027" i="26"/>
  <c r="H3041" i="26"/>
  <c r="H3055" i="26"/>
  <c r="H3069" i="26"/>
  <c r="H3084" i="26"/>
  <c r="H3099" i="26"/>
  <c r="H3113" i="26"/>
  <c r="H3127" i="26"/>
  <c r="H3141" i="26"/>
  <c r="H3156" i="26"/>
  <c r="H3170" i="26"/>
  <c r="H3184" i="26"/>
  <c r="H3198" i="26"/>
  <c r="H3212" i="26"/>
  <c r="H3226" i="26"/>
  <c r="H3241" i="26"/>
  <c r="H3256" i="26"/>
  <c r="H3270" i="26"/>
  <c r="H3284" i="26"/>
  <c r="H3298" i="26"/>
  <c r="H3313" i="26"/>
  <c r="H3327" i="26"/>
  <c r="H3341" i="26"/>
  <c r="H3355" i="26"/>
  <c r="H3369" i="26"/>
  <c r="H3384" i="26"/>
  <c r="H3398" i="26"/>
  <c r="H3413" i="26"/>
  <c r="H3427" i="26"/>
  <c r="H3441" i="26"/>
  <c r="H3456" i="26"/>
  <c r="H3470" i="26"/>
  <c r="H3484" i="26"/>
  <c r="H3498" i="26"/>
  <c r="H3512" i="26"/>
  <c r="H3526" i="26"/>
  <c r="H3541" i="26"/>
  <c r="H3555" i="26"/>
  <c r="H3570" i="26"/>
  <c r="H3584" i="26"/>
  <c r="H3598" i="26"/>
  <c r="H3613" i="26"/>
  <c r="H3627" i="26"/>
  <c r="H3641" i="26"/>
  <c r="H3655" i="26"/>
  <c r="H3669" i="26"/>
  <c r="H3684" i="26"/>
  <c r="H3698" i="26"/>
  <c r="H3712" i="26"/>
  <c r="H3727" i="26"/>
  <c r="H3741" i="26"/>
  <c r="H3756" i="26"/>
  <c r="H3770" i="26"/>
  <c r="H3784" i="26"/>
  <c r="H3798" i="26"/>
  <c r="H3812" i="26"/>
  <c r="H3826" i="26"/>
  <c r="H3841" i="26"/>
  <c r="H3855" i="26"/>
  <c r="H3869" i="26"/>
  <c r="H3884" i="26"/>
  <c r="H30" i="26"/>
  <c r="H112" i="26"/>
  <c r="H183" i="26"/>
  <c r="H259" i="26"/>
  <c r="H338" i="26"/>
  <c r="H396" i="26"/>
  <c r="H463" i="26"/>
  <c r="H532" i="26"/>
  <c r="H598" i="26"/>
  <c r="H660" i="26"/>
  <c r="H727" i="26"/>
  <c r="H793" i="26"/>
  <c r="H855" i="26"/>
  <c r="H927" i="26"/>
  <c r="H977" i="26"/>
  <c r="H1031" i="26"/>
  <c r="H1083" i="26"/>
  <c r="H1126" i="26"/>
  <c r="H1168" i="26"/>
  <c r="H1218" i="26"/>
  <c r="H1257" i="26"/>
  <c r="H1300" i="26"/>
  <c r="H1345" i="26"/>
  <c r="H1382" i="26"/>
  <c r="H1421" i="26"/>
  <c r="H1462" i="26"/>
  <c r="H1498" i="26"/>
  <c r="H1534" i="26"/>
  <c r="H1573" i="26"/>
  <c r="H1609" i="26"/>
  <c r="H1648" i="26"/>
  <c r="H1687" i="26"/>
  <c r="H1719" i="26"/>
  <c r="H1757" i="26"/>
  <c r="H1793" i="26"/>
  <c r="H1827" i="26"/>
  <c r="H1856" i="26"/>
  <c r="H1888" i="26"/>
  <c r="H1916" i="26"/>
  <c r="H1948" i="26"/>
  <c r="H1982" i="26"/>
  <c r="H2008" i="26"/>
  <c r="H2040" i="26"/>
  <c r="H2071" i="26"/>
  <c r="H2101" i="26"/>
  <c r="H2130" i="26"/>
  <c r="H2162" i="26"/>
  <c r="H2190" i="26"/>
  <c r="H2222" i="26"/>
  <c r="H2250" i="26"/>
  <c r="H2275" i="26"/>
  <c r="H2301" i="26"/>
  <c r="H2326" i="26"/>
  <c r="H2351" i="26"/>
  <c r="H2376" i="26"/>
  <c r="H2402" i="26"/>
  <c r="H2427" i="26"/>
  <c r="H2451" i="26"/>
  <c r="H2479" i="26"/>
  <c r="H2502" i="26"/>
  <c r="H2527" i="26"/>
  <c r="H2554" i="26"/>
  <c r="H2576" i="26"/>
  <c r="H2602" i="26"/>
  <c r="H2628" i="26"/>
  <c r="H2652" i="26"/>
  <c r="H2678" i="26"/>
  <c r="H2703" i="26"/>
  <c r="H2726" i="26"/>
  <c r="H2749" i="26"/>
  <c r="H2773" i="26"/>
  <c r="H2796" i="26"/>
  <c r="H2817" i="26"/>
  <c r="H2842" i="26"/>
  <c r="H2863" i="26"/>
  <c r="H2886" i="26"/>
  <c r="H2910" i="26"/>
  <c r="H2930" i="26"/>
  <c r="H2950" i="26"/>
  <c r="H2972" i="26"/>
  <c r="H2990" i="26"/>
  <c r="H3009" i="26"/>
  <c r="H3029" i="26"/>
  <c r="H3048" i="26"/>
  <c r="H3066" i="26"/>
  <c r="H3087" i="26"/>
  <c r="H3104" i="26"/>
  <c r="H3123" i="26"/>
  <c r="H3144" i="26"/>
  <c r="H3161" i="26"/>
  <c r="H3181" i="26"/>
  <c r="H3200" i="26"/>
  <c r="H3219" i="26"/>
  <c r="H3237" i="26"/>
  <c r="H3258" i="26"/>
  <c r="H3276" i="26"/>
  <c r="H3295" i="26"/>
  <c r="H3315" i="26"/>
  <c r="H3332" i="26"/>
  <c r="H3352" i="26"/>
  <c r="H3372" i="26"/>
  <c r="H3390" i="26"/>
  <c r="H3409" i="26"/>
  <c r="H3429" i="26"/>
  <c r="H3447" i="26"/>
  <c r="H3466" i="26"/>
  <c r="H3486" i="26"/>
  <c r="H3505" i="26"/>
  <c r="H3523" i="26"/>
  <c r="H3544" i="26"/>
  <c r="H3561" i="26"/>
  <c r="H3580" i="26"/>
  <c r="H3601" i="26"/>
  <c r="H3618" i="26"/>
  <c r="H3638" i="26"/>
  <c r="H3657" i="26"/>
  <c r="H3675" i="26"/>
  <c r="H3691" i="26"/>
  <c r="H3708" i="26"/>
  <c r="H3724" i="26"/>
  <c r="H3744" i="26"/>
  <c r="H3760" i="26"/>
  <c r="H3776" i="26"/>
  <c r="H3794" i="26"/>
  <c r="H3810" i="26"/>
  <c r="H3829" i="26"/>
  <c r="H3846" i="26"/>
  <c r="H3862" i="26"/>
  <c r="H3879" i="26"/>
  <c r="H3895" i="26"/>
  <c r="H3913" i="26"/>
  <c r="H3928" i="26"/>
  <c r="H3943" i="26"/>
  <c r="H3958" i="26"/>
  <c r="H3974" i="26"/>
  <c r="H3990" i="26"/>
  <c r="H4005" i="26"/>
  <c r="H4021" i="26"/>
  <c r="H4036" i="26"/>
  <c r="H4051" i="26"/>
  <c r="H4068" i="26"/>
  <c r="H4084" i="26"/>
  <c r="H4099" i="26"/>
  <c r="H4114" i="26"/>
  <c r="H4130" i="26"/>
  <c r="H4146" i="26"/>
  <c r="H4161" i="26"/>
  <c r="H4177" i="26"/>
  <c r="H4192" i="26"/>
  <c r="H4207" i="26"/>
  <c r="H4222" i="26"/>
  <c r="H4239" i="26"/>
  <c r="H4255" i="26"/>
  <c r="H4270" i="26"/>
  <c r="H4286" i="26"/>
  <c r="H4301" i="26"/>
  <c r="H4317" i="26"/>
  <c r="H4333" i="26"/>
  <c r="H4348" i="26"/>
  <c r="H4363" i="26"/>
  <c r="H4378" i="26"/>
  <c r="H4395" i="26"/>
  <c r="H4410" i="26"/>
  <c r="H4426" i="26"/>
  <c r="H4442" i="26"/>
  <c r="H4457" i="26"/>
  <c r="H4473" i="26"/>
  <c r="H4489" i="26"/>
  <c r="H4504" i="26"/>
  <c r="H4519" i="26"/>
  <c r="H4534" i="26"/>
  <c r="H4550" i="26"/>
  <c r="H4566" i="26"/>
  <c r="H4581" i="26"/>
  <c r="H4598" i="26"/>
  <c r="H4613" i="26"/>
  <c r="H4628" i="26"/>
  <c r="H4645" i="26"/>
  <c r="H4660" i="26"/>
  <c r="H4675" i="26"/>
  <c r="H4690" i="26"/>
  <c r="H4705" i="26"/>
  <c r="H4719" i="26"/>
  <c r="H4733" i="26"/>
  <c r="H4747" i="26"/>
  <c r="H4762" i="26"/>
  <c r="H4777" i="26"/>
  <c r="H4790" i="26"/>
  <c r="H4803" i="26"/>
  <c r="H4816" i="26"/>
  <c r="H4829" i="26"/>
  <c r="H4842" i="26"/>
  <c r="H4855" i="26"/>
  <c r="H4868" i="26"/>
  <c r="H4881" i="26"/>
  <c r="H4894" i="26"/>
  <c r="H4908" i="26"/>
  <c r="H4921" i="26"/>
  <c r="H4934" i="26"/>
  <c r="H4947" i="26"/>
  <c r="H4960" i="26"/>
  <c r="H4973" i="26"/>
  <c r="H4986" i="26"/>
  <c r="H4999" i="26"/>
  <c r="H5012" i="26"/>
  <c r="H5025" i="26"/>
  <c r="H5038" i="26"/>
  <c r="H5052" i="26"/>
  <c r="H5065" i="26"/>
  <c r="H5078" i="26"/>
  <c r="H5091" i="26"/>
  <c r="H5104" i="26"/>
  <c r="H5117" i="26"/>
  <c r="H5130" i="26"/>
  <c r="H5143" i="26"/>
  <c r="H5156" i="26"/>
  <c r="H5169" i="26"/>
  <c r="H5182" i="26"/>
  <c r="H5196" i="26"/>
  <c r="H5209" i="26"/>
  <c r="H5222" i="26"/>
  <c r="H5235" i="26"/>
  <c r="H5248" i="26"/>
  <c r="H5261" i="26"/>
  <c r="H5274" i="26"/>
  <c r="H5287" i="26"/>
  <c r="H5300" i="26"/>
  <c r="H5313" i="26"/>
  <c r="H5326" i="26"/>
  <c r="H5340" i="26"/>
  <c r="H5353" i="26"/>
  <c r="H5366" i="26"/>
  <c r="H5379" i="26"/>
  <c r="H5392" i="26"/>
  <c r="H5405" i="26"/>
  <c r="H5418" i="26"/>
  <c r="H5431" i="26"/>
  <c r="H5444" i="26"/>
  <c r="H5457" i="26"/>
  <c r="H5470" i="26"/>
  <c r="H5484" i="26"/>
  <c r="H5497" i="26"/>
  <c r="H5510" i="26"/>
  <c r="H5523" i="26"/>
  <c r="H5536" i="26"/>
  <c r="H5549" i="26"/>
  <c r="H5562" i="26"/>
  <c r="H5575" i="26"/>
  <c r="H5588" i="26"/>
  <c r="H5601" i="26"/>
  <c r="H5614" i="26"/>
  <c r="H5628" i="26"/>
  <c r="H5641" i="26"/>
  <c r="H5654" i="26"/>
  <c r="H5667" i="26"/>
  <c r="H5680" i="26"/>
  <c r="H5693" i="26"/>
  <c r="H5706" i="26"/>
  <c r="H5719" i="26"/>
  <c r="H5732" i="26"/>
  <c r="H5745" i="26"/>
  <c r="H5757" i="26"/>
  <c r="H5769" i="26"/>
  <c r="H5781" i="26"/>
  <c r="H5793" i="26"/>
  <c r="H5805" i="26"/>
  <c r="H5817" i="26"/>
  <c r="H5829" i="26"/>
  <c r="H5841" i="26"/>
  <c r="H5853" i="26"/>
  <c r="H5865" i="26"/>
  <c r="H5877" i="26"/>
  <c r="H5889" i="26"/>
  <c r="H5901" i="26"/>
  <c r="H5913" i="26"/>
  <c r="H5925" i="26"/>
  <c r="H5937" i="26"/>
  <c r="H5949" i="26"/>
  <c r="H5961" i="26"/>
  <c r="H5973" i="26"/>
  <c r="H5985" i="26"/>
  <c r="H5997" i="26"/>
  <c r="H6009" i="26"/>
  <c r="H6021" i="26"/>
  <c r="H6033" i="26"/>
  <c r="H6045" i="26"/>
  <c r="H6057" i="26"/>
  <c r="H6069" i="26"/>
  <c r="H6081" i="26"/>
  <c r="H6093" i="26"/>
  <c r="H6105" i="26"/>
  <c r="H6117" i="26"/>
  <c r="H6129" i="26"/>
  <c r="H6141" i="26"/>
  <c r="H6153" i="26"/>
  <c r="H6165" i="26"/>
  <c r="H6177" i="26"/>
  <c r="H6189" i="26"/>
  <c r="H6201" i="26"/>
  <c r="H6213" i="26"/>
  <c r="H6225" i="26"/>
  <c r="H6237" i="26"/>
  <c r="H6249" i="26"/>
  <c r="H6261" i="26"/>
  <c r="H6273" i="26"/>
  <c r="H6285" i="26"/>
  <c r="H6297" i="26"/>
  <c r="H6309" i="26"/>
  <c r="H6321" i="26"/>
  <c r="H6333" i="26"/>
  <c r="H6345" i="26"/>
  <c r="H6357" i="26"/>
  <c r="H6369" i="26"/>
  <c r="H6381" i="26"/>
  <c r="H6393" i="26"/>
  <c r="H6405" i="26"/>
  <c r="H6417" i="26"/>
  <c r="H6429" i="26"/>
  <c r="H6441" i="26"/>
  <c r="H6453" i="26"/>
  <c r="H6465" i="26"/>
  <c r="H6477" i="26"/>
  <c r="H6489" i="26"/>
  <c r="H6501" i="26"/>
  <c r="H6513" i="26"/>
  <c r="H6525" i="26"/>
  <c r="H6537" i="26"/>
  <c r="H6549" i="26"/>
  <c r="H6561" i="26"/>
  <c r="H6573" i="26"/>
  <c r="H6585" i="26"/>
  <c r="H6597" i="26"/>
  <c r="H6609" i="26"/>
  <c r="H6621" i="26"/>
  <c r="H6633" i="26"/>
  <c r="H6645" i="26"/>
  <c r="H6657" i="26"/>
  <c r="H6669" i="26"/>
  <c r="H6681" i="26"/>
  <c r="H6693" i="26"/>
  <c r="H6705" i="26"/>
  <c r="H39" i="26"/>
  <c r="H115" i="26"/>
  <c r="H186" i="26"/>
  <c r="H264" i="26"/>
  <c r="H340" i="26"/>
  <c r="H403" i="26"/>
  <c r="H466" i="26"/>
  <c r="H533" i="26"/>
  <c r="H601" i="26"/>
  <c r="H663" i="26"/>
  <c r="H735" i="26"/>
  <c r="H795" i="26"/>
  <c r="H859" i="26"/>
  <c r="H928" i="26"/>
  <c r="H978" i="26"/>
  <c r="H1032" i="26"/>
  <c r="H1084" i="26"/>
  <c r="H1128" i="26"/>
  <c r="H1175" i="26"/>
  <c r="H1220" i="26"/>
  <c r="H1259" i="26"/>
  <c r="H1305" i="26"/>
  <c r="H1346" i="26"/>
  <c r="H1383" i="26"/>
  <c r="H1425" i="26"/>
  <c r="H1464" i="26"/>
  <c r="H1500" i="26"/>
  <c r="H1539" i="26"/>
  <c r="H1574" i="26"/>
  <c r="H1610" i="26"/>
  <c r="H1649" i="26"/>
  <c r="H1688" i="26"/>
  <c r="H1724" i="26"/>
  <c r="H1758" i="26"/>
  <c r="H1794" i="26"/>
  <c r="H1829" i="26"/>
  <c r="H1860" i="26"/>
  <c r="H1889" i="26"/>
  <c r="H1917" i="26"/>
  <c r="H1950" i="26"/>
  <c r="H1983" i="26"/>
  <c r="H2010" i="26"/>
  <c r="H2041" i="26"/>
  <c r="H2072" i="26"/>
  <c r="H2102" i="26"/>
  <c r="H2133" i="26"/>
  <c r="H2164" i="26"/>
  <c r="H2192" i="26"/>
  <c r="H2223" i="26"/>
  <c r="H2253" i="26"/>
  <c r="H2276" i="26"/>
  <c r="H2302" i="26"/>
  <c r="H2328" i="26"/>
  <c r="H2352" i="26"/>
  <c r="H2377" i="26"/>
  <c r="H2403" i="26"/>
  <c r="H2428" i="26"/>
  <c r="H2452" i="26"/>
  <c r="H2480" i="26"/>
  <c r="H2504" i="26"/>
  <c r="H2528" i="26"/>
  <c r="H2556" i="26"/>
  <c r="H2577" i="26"/>
  <c r="H2603" i="26"/>
  <c r="H2631" i="26"/>
  <c r="H2653" i="26"/>
  <c r="H2679" i="26"/>
  <c r="H2705" i="26"/>
  <c r="H2727" i="26"/>
  <c r="H2750" i="26"/>
  <c r="H2774" i="26"/>
  <c r="H2797" i="26"/>
  <c r="H2818" i="26"/>
  <c r="H2844" i="26"/>
  <c r="H2865" i="26"/>
  <c r="H2887" i="26"/>
  <c r="H2911" i="26"/>
  <c r="H2931" i="26"/>
  <c r="H2952" i="26"/>
  <c r="H2973" i="26"/>
  <c r="H2991" i="26"/>
  <c r="H3010" i="26"/>
  <c r="H3030" i="26"/>
  <c r="H3049" i="26"/>
  <c r="H3067" i="26"/>
  <c r="H3088" i="26"/>
  <c r="H3105" i="26"/>
  <c r="H3125" i="26"/>
  <c r="H3145" i="26"/>
  <c r="H3162" i="26"/>
  <c r="H3182" i="26"/>
  <c r="H3201" i="26"/>
  <c r="H3220" i="26"/>
  <c r="H3238" i="26"/>
  <c r="H3259" i="26"/>
  <c r="H3277" i="26"/>
  <c r="H3296" i="26"/>
  <c r="H3316" i="26"/>
  <c r="H3334" i="26"/>
  <c r="H3353" i="26"/>
  <c r="H3374" i="26"/>
  <c r="H3391" i="26"/>
  <c r="H3410" i="26"/>
  <c r="H3430" i="26"/>
  <c r="H3448" i="26"/>
  <c r="H3468" i="26"/>
  <c r="H3487" i="26"/>
  <c r="H3506" i="26"/>
  <c r="H3524" i="26"/>
  <c r="H3545" i="26"/>
  <c r="H3562" i="26"/>
  <c r="H3581" i="26"/>
  <c r="H3602" i="26"/>
  <c r="H3619" i="26"/>
  <c r="H3639" i="26"/>
  <c r="H3658" i="26"/>
  <c r="H3676" i="26"/>
  <c r="H3692" i="26"/>
  <c r="H3709" i="26"/>
  <c r="H3728" i="26"/>
  <c r="H3745" i="26"/>
  <c r="H3761" i="26"/>
  <c r="H3777" i="26"/>
  <c r="H3795" i="26"/>
  <c r="H3813" i="26"/>
  <c r="H3830" i="26"/>
  <c r="H3847" i="26"/>
  <c r="H3864" i="26"/>
  <c r="H3880" i="26"/>
  <c r="H3898" i="26"/>
  <c r="H3914" i="26"/>
  <c r="H3929" i="26"/>
  <c r="H3944" i="26"/>
  <c r="H3960" i="26"/>
  <c r="H3976" i="26"/>
  <c r="H3991" i="26"/>
  <c r="H4006" i="26"/>
  <c r="H4022" i="26"/>
  <c r="H4037" i="26"/>
  <c r="H4052" i="26"/>
  <c r="H4070" i="26"/>
  <c r="H4085" i="26"/>
  <c r="H4100" i="26"/>
  <c r="H4116" i="26"/>
  <c r="H4131" i="26"/>
  <c r="H4147" i="26"/>
  <c r="H4162" i="26"/>
  <c r="H4178" i="26"/>
  <c r="H4193" i="26"/>
  <c r="H4208" i="26"/>
  <c r="H4225" i="26"/>
  <c r="H4241" i="26"/>
  <c r="H4256" i="26"/>
  <c r="H4272" i="26"/>
  <c r="H4287" i="26"/>
  <c r="H4303" i="26"/>
  <c r="H4318" i="26"/>
  <c r="H4334" i="26"/>
  <c r="H4349" i="26"/>
  <c r="H4364" i="26"/>
  <c r="H53" i="26"/>
  <c r="H136" i="26"/>
  <c r="H204" i="26"/>
  <c r="H279" i="26"/>
  <c r="H351" i="26"/>
  <c r="H412" i="26"/>
  <c r="H486" i="26"/>
  <c r="H545" i="26"/>
  <c r="H610" i="26"/>
  <c r="H679" i="26"/>
  <c r="H745" i="26"/>
  <c r="H804" i="26"/>
  <c r="H879" i="26"/>
  <c r="H931" i="26"/>
  <c r="H992" i="26"/>
  <c r="H1050" i="26"/>
  <c r="H1090" i="26"/>
  <c r="H1133" i="26"/>
  <c r="H1183" i="26"/>
  <c r="H1226" i="26"/>
  <c r="H1270" i="26"/>
  <c r="H1312" i="26"/>
  <c r="H1351" i="26"/>
  <c r="H1395" i="26"/>
  <c r="H1436" i="26"/>
  <c r="H1468" i="26"/>
  <c r="H1506" i="26"/>
  <c r="H1545" i="26"/>
  <c r="H1584" i="26"/>
  <c r="H1617" i="26"/>
  <c r="H1657" i="26"/>
  <c r="H1693" i="26"/>
  <c r="H1730" i="26"/>
  <c r="H1770" i="26"/>
  <c r="H1800" i="26"/>
  <c r="H1832" i="26"/>
  <c r="H1865" i="26"/>
  <c r="H1897" i="26"/>
  <c r="H1925" i="26"/>
  <c r="H1957" i="26"/>
  <c r="H1986" i="26"/>
  <c r="H2017" i="26"/>
  <c r="H2049" i="26"/>
  <c r="H2076" i="26"/>
  <c r="H2107" i="26"/>
  <c r="H2140" i="26"/>
  <c r="H2170" i="26"/>
  <c r="H2199" i="26"/>
  <c r="H2228" i="26"/>
  <c r="H2256" i="26"/>
  <c r="H2282" i="26"/>
  <c r="H2308" i="26"/>
  <c r="H2334" i="26"/>
  <c r="H2356" i="26"/>
  <c r="H2384" i="26"/>
  <c r="H2407" i="26"/>
  <c r="H2432" i="26"/>
  <c r="H2459" i="26"/>
  <c r="H2482" i="26"/>
  <c r="H2508" i="26"/>
  <c r="H2534" i="26"/>
  <c r="H2558" i="26"/>
  <c r="H2584" i="26"/>
  <c r="H2610" i="26"/>
  <c r="H2635" i="26"/>
  <c r="H2659" i="26"/>
  <c r="H2685" i="26"/>
  <c r="H2709" i="26"/>
  <c r="H2730" i="26"/>
  <c r="H2755" i="26"/>
  <c r="H2777" i="26"/>
  <c r="H2800" i="26"/>
  <c r="H2825" i="26"/>
  <c r="H2846" i="26"/>
  <c r="H2870" i="26"/>
  <c r="H2894" i="26"/>
  <c r="H2914" i="26"/>
  <c r="H2934" i="26"/>
  <c r="H2957" i="26"/>
  <c r="H2976" i="26"/>
  <c r="H2995" i="26"/>
  <c r="H3015" i="26"/>
  <c r="H3033" i="26"/>
  <c r="H3052" i="26"/>
  <c r="H3073" i="26"/>
  <c r="H3090" i="26"/>
  <c r="H3109" i="26"/>
  <c r="H3129" i="26"/>
  <c r="H3147" i="26"/>
  <c r="H3166" i="26"/>
  <c r="H3186" i="26"/>
  <c r="H3205" i="26"/>
  <c r="H3223" i="26"/>
  <c r="H3244" i="26"/>
  <c r="H3261" i="26"/>
  <c r="H3280" i="26"/>
  <c r="H3301" i="26"/>
  <c r="H3318" i="26"/>
  <c r="H3338" i="26"/>
  <c r="H3357" i="26"/>
  <c r="H3376" i="26"/>
  <c r="H3394" i="26"/>
  <c r="H3415" i="26"/>
  <c r="H3433" i="26"/>
  <c r="H3452" i="26"/>
  <c r="H3472" i="26"/>
  <c r="H3489" i="26"/>
  <c r="H3509" i="26"/>
  <c r="H3529" i="26"/>
  <c r="H3547" i="26"/>
  <c r="H3566" i="26"/>
  <c r="H3586" i="26"/>
  <c r="H3604" i="26"/>
  <c r="H3624" i="26"/>
  <c r="H3643" i="26"/>
  <c r="H3662" i="26"/>
  <c r="H3678" i="26"/>
  <c r="H3694" i="26"/>
  <c r="H3714" i="26"/>
  <c r="H3730" i="26"/>
  <c r="H3747" i="26"/>
  <c r="H3763" i="26"/>
  <c r="H3781" i="26"/>
  <c r="H3799" i="26"/>
  <c r="H3816" i="26"/>
  <c r="H3833" i="26"/>
  <c r="H3849" i="26"/>
  <c r="H3866" i="26"/>
  <c r="H3885" i="26"/>
  <c r="H3901" i="26"/>
  <c r="H3916" i="26"/>
  <c r="H3931" i="26"/>
  <c r="H3946" i="26"/>
  <c r="H3963" i="26"/>
  <c r="H3978" i="26"/>
  <c r="H3993" i="26"/>
  <c r="H4009" i="26"/>
  <c r="H4024" i="26"/>
  <c r="H4041" i="26"/>
  <c r="H4057" i="26"/>
  <c r="H4072" i="26"/>
  <c r="H4087" i="26"/>
  <c r="H4102" i="26"/>
  <c r="H4118" i="26"/>
  <c r="H4134" i="26"/>
  <c r="H4149" i="26"/>
  <c r="H4165" i="26"/>
  <c r="H4180" i="26"/>
  <c r="H4195" i="26"/>
  <c r="H4213" i="26"/>
  <c r="H4228" i="26"/>
  <c r="H4243" i="26"/>
  <c r="H4258" i="26"/>
  <c r="H4274" i="26"/>
  <c r="H4290" i="26"/>
  <c r="H4305" i="26"/>
  <c r="H4321" i="26"/>
  <c r="H4336" i="26"/>
  <c r="H4351" i="26"/>
  <c r="H4366" i="26"/>
  <c r="H4384" i="26"/>
  <c r="H4399" i="26"/>
  <c r="H4414" i="26"/>
  <c r="H4430" i="26"/>
  <c r="H4445" i="26"/>
  <c r="H4461" i="26"/>
  <c r="H4477" i="26"/>
  <c r="H4492" i="26"/>
  <c r="H4507" i="26"/>
  <c r="H4522" i="26"/>
  <c r="H4539" i="26"/>
  <c r="H4555" i="26"/>
  <c r="H4570" i="26"/>
  <c r="H4586" i="26"/>
  <c r="H4601" i="26"/>
  <c r="H4617" i="26"/>
  <c r="H4633" i="26"/>
  <c r="H4648" i="26"/>
  <c r="H4663" i="26"/>
  <c r="H4678" i="26"/>
  <c r="H4694" i="26"/>
  <c r="H4708" i="26"/>
  <c r="H4723" i="26"/>
  <c r="H4737" i="26"/>
  <c r="H4752" i="26"/>
  <c r="H4766" i="26"/>
  <c r="H4780" i="26"/>
  <c r="H4793" i="26"/>
  <c r="H4806" i="26"/>
  <c r="H4819" i="26"/>
  <c r="H4832" i="26"/>
  <c r="H4845" i="26"/>
  <c r="H4858" i="26"/>
  <c r="H4872" i="26"/>
  <c r="H4885" i="26"/>
  <c r="H4898" i="26"/>
  <c r="H4911" i="26"/>
  <c r="H4924" i="26"/>
  <c r="H4937" i="26"/>
  <c r="H4950" i="26"/>
  <c r="H4963" i="26"/>
  <c r="H4976" i="26"/>
  <c r="H4989" i="26"/>
  <c r="H5002" i="26"/>
  <c r="H5016" i="26"/>
  <c r="H5029" i="26"/>
  <c r="H5042" i="26"/>
  <c r="H5055" i="26"/>
  <c r="H5068" i="26"/>
  <c r="H5081" i="26"/>
  <c r="H5094" i="26"/>
  <c r="H5107" i="26"/>
  <c r="H5120" i="26"/>
  <c r="H5133" i="26"/>
  <c r="H5146" i="26"/>
  <c r="H5160" i="26"/>
  <c r="H5173" i="26"/>
  <c r="H5186" i="26"/>
  <c r="H5199" i="26"/>
  <c r="H5212" i="26"/>
  <c r="H5225" i="26"/>
  <c r="H5238" i="26"/>
  <c r="H5251" i="26"/>
  <c r="H5264" i="26"/>
  <c r="H5277" i="26"/>
  <c r="H5290" i="26"/>
  <c r="H5304" i="26"/>
  <c r="H5317" i="26"/>
  <c r="H5330" i="26"/>
  <c r="H5343" i="26"/>
  <c r="H5356" i="26"/>
  <c r="H5369" i="26"/>
  <c r="H5382" i="26"/>
  <c r="H5395" i="26"/>
  <c r="H5408" i="26"/>
  <c r="H5421" i="26"/>
  <c r="H5434" i="26"/>
  <c r="H5448" i="26"/>
  <c r="H5461" i="26"/>
  <c r="H5474" i="26"/>
  <c r="H5487" i="26"/>
  <c r="H5500" i="26"/>
  <c r="H5513" i="26"/>
  <c r="H5526" i="26"/>
  <c r="H5539" i="26"/>
  <c r="H5552" i="26"/>
  <c r="H5565" i="26"/>
  <c r="H5578" i="26"/>
  <c r="H5592" i="26"/>
  <c r="H5605" i="26"/>
  <c r="H5618" i="26"/>
  <c r="H5631" i="26"/>
  <c r="H5644" i="26"/>
  <c r="H5657" i="26"/>
  <c r="H5670" i="26"/>
  <c r="H5683" i="26"/>
  <c r="H5696" i="26"/>
  <c r="H5709" i="26"/>
  <c r="H5722" i="26"/>
  <c r="H5736" i="26"/>
  <c r="H5748" i="26"/>
  <c r="H5760" i="26"/>
  <c r="H5772" i="26"/>
  <c r="H5784" i="26"/>
  <c r="H5796" i="26"/>
  <c r="H5808" i="26"/>
  <c r="H5820" i="26"/>
  <c r="H5832" i="26"/>
  <c r="H5844" i="26"/>
  <c r="H5856" i="26"/>
  <c r="H5868" i="26"/>
  <c r="H5880" i="26"/>
  <c r="H5892" i="26"/>
  <c r="H5904" i="26"/>
  <c r="H5916" i="26"/>
  <c r="H5928" i="26"/>
  <c r="H5940" i="26"/>
  <c r="H5952" i="26"/>
  <c r="H5964" i="26"/>
  <c r="H5976" i="26"/>
  <c r="H5988" i="26"/>
  <c r="H6000" i="26"/>
  <c r="H6012" i="26"/>
  <c r="H6024" i="26"/>
  <c r="H6036" i="26"/>
  <c r="H6048" i="26"/>
  <c r="H6060" i="26"/>
  <c r="H6072" i="26"/>
  <c r="H6084" i="26"/>
  <c r="H6096" i="26"/>
  <c r="H6108" i="26"/>
  <c r="H6120" i="26"/>
  <c r="H6132" i="26"/>
  <c r="H6144" i="26"/>
  <c r="H6156" i="26"/>
  <c r="H6168" i="26"/>
  <c r="H6180" i="26"/>
  <c r="H6192" i="26"/>
  <c r="H6204" i="26"/>
  <c r="H6216" i="26"/>
  <c r="H6228" i="26"/>
  <c r="H6240" i="26"/>
  <c r="H6252" i="26"/>
  <c r="H6264" i="26"/>
  <c r="H6276" i="26"/>
  <c r="H6288" i="26"/>
  <c r="H6300" i="26"/>
  <c r="H6312" i="26"/>
  <c r="H6324" i="26"/>
  <c r="H6336" i="26"/>
  <c r="H6348" i="26"/>
  <c r="H6360" i="26"/>
  <c r="H6372" i="26"/>
  <c r="H6384" i="26"/>
  <c r="H6396" i="26"/>
  <c r="H6408" i="26"/>
  <c r="H6420" i="26"/>
  <c r="H6432" i="26"/>
  <c r="H6444" i="26"/>
  <c r="H6456" i="26"/>
  <c r="H6468" i="26"/>
  <c r="H6480" i="26"/>
  <c r="H6492" i="26"/>
  <c r="H6504" i="26"/>
  <c r="H6516" i="26"/>
  <c r="H50" i="26"/>
  <c r="H146" i="26"/>
  <c r="H240" i="26"/>
  <c r="H349" i="26"/>
  <c r="H434" i="26"/>
  <c r="H516" i="26"/>
  <c r="H603" i="26"/>
  <c r="H690" i="26"/>
  <c r="H780" i="26"/>
  <c r="H870" i="26"/>
  <c r="H950" i="26"/>
  <c r="H1024" i="26"/>
  <c r="H1086" i="26"/>
  <c r="H1151" i="26"/>
  <c r="H1204" i="26"/>
  <c r="H1262" i="26"/>
  <c r="H1324" i="26"/>
  <c r="H1374" i="26"/>
  <c r="H1433" i="26"/>
  <c r="H1479" i="26"/>
  <c r="H1525" i="26"/>
  <c r="H1582" i="26"/>
  <c r="H1630" i="26"/>
  <c r="H1673" i="26"/>
  <c r="H1728" i="26"/>
  <c r="H1773" i="26"/>
  <c r="H1818" i="26"/>
  <c r="H1864" i="26"/>
  <c r="H1901" i="26"/>
  <c r="H1940" i="26"/>
  <c r="H1984" i="26"/>
  <c r="H2026" i="26"/>
  <c r="H2060" i="26"/>
  <c r="H2104" i="26"/>
  <c r="H2145" i="26"/>
  <c r="H2187" i="26"/>
  <c r="H2227" i="26"/>
  <c r="H2261" i="26"/>
  <c r="H2294" i="26"/>
  <c r="H2330" i="26"/>
  <c r="H2365" i="26"/>
  <c r="H2396" i="26"/>
  <c r="H2430" i="26"/>
  <c r="H2464" i="26"/>
  <c r="H2496" i="26"/>
  <c r="H2533" i="26"/>
  <c r="H2564" i="26"/>
  <c r="H2596" i="26"/>
  <c r="H2632" i="26"/>
  <c r="H2666" i="26"/>
  <c r="H2697" i="26"/>
  <c r="H2728" i="26"/>
  <c r="H2760" i="26"/>
  <c r="H2789" i="26"/>
  <c r="H2824" i="26"/>
  <c r="H2853" i="26"/>
  <c r="H2882" i="26"/>
  <c r="H2913" i="26"/>
  <c r="H2942" i="26"/>
  <c r="H2966" i="26"/>
  <c r="H2992" i="26"/>
  <c r="H3018" i="26"/>
  <c r="H3043" i="26"/>
  <c r="H3070" i="26"/>
  <c r="H3094" i="26"/>
  <c r="H3118" i="26"/>
  <c r="H3146" i="26"/>
  <c r="H3172" i="26"/>
  <c r="H3195" i="26"/>
  <c r="H3221" i="26"/>
  <c r="H3247" i="26"/>
  <c r="H3272" i="26"/>
  <c r="H3300" i="26"/>
  <c r="H3324" i="26"/>
  <c r="H3348" i="26"/>
  <c r="H3375" i="26"/>
  <c r="H60" i="26"/>
  <c r="H149" i="26"/>
  <c r="H241" i="26"/>
  <c r="H353" i="26"/>
  <c r="H436" i="26"/>
  <c r="H520" i="26"/>
  <c r="H612" i="26"/>
  <c r="H694" i="26"/>
  <c r="H783" i="26"/>
  <c r="H880" i="26"/>
  <c r="H955" i="26"/>
  <c r="H1026" i="26"/>
  <c r="H1092" i="26"/>
  <c r="H1152" i="26"/>
  <c r="H1205" i="26"/>
  <c r="H1274" i="26"/>
  <c r="H1325" i="26"/>
  <c r="H1377" i="26"/>
  <c r="H1437" i="26"/>
  <c r="H1480" i="26"/>
  <c r="H1526" i="26"/>
  <c r="H1585" i="26"/>
  <c r="H1633" i="26"/>
  <c r="H1676" i="26"/>
  <c r="H1731" i="26"/>
  <c r="H1774" i="26"/>
  <c r="H1819" i="26"/>
  <c r="H1868" i="26"/>
  <c r="H1902" i="26"/>
  <c r="H1941" i="26"/>
  <c r="H1987" i="26"/>
  <c r="H2028" i="26"/>
  <c r="H2066" i="26"/>
  <c r="H2108" i="26"/>
  <c r="H2146" i="26"/>
  <c r="H2188" i="26"/>
  <c r="H2230" i="26"/>
  <c r="H2262" i="26"/>
  <c r="H2295" i="26"/>
  <c r="H2335" i="26"/>
  <c r="H2366" i="26"/>
  <c r="H2397" i="26"/>
  <c r="H2433" i="26"/>
  <c r="H2466" i="26"/>
  <c r="H2497" i="26"/>
  <c r="H2536" i="26"/>
  <c r="H2566" i="26"/>
  <c r="H2598" i="26"/>
  <c r="H2636" i="26"/>
  <c r="H2667" i="26"/>
  <c r="H2698" i="26"/>
  <c r="H2731" i="26"/>
  <c r="H2761" i="26"/>
  <c r="H2791" i="26"/>
  <c r="H2826" i="26"/>
  <c r="H2854" i="26"/>
  <c r="H2883" i="26"/>
  <c r="H2916" i="26"/>
  <c r="H2943" i="26"/>
  <c r="H2968" i="26"/>
  <c r="H2996" i="26"/>
  <c r="H3020" i="26"/>
  <c r="H3044" i="26"/>
  <c r="H3074" i="26"/>
  <c r="H3096" i="26"/>
  <c r="H3120" i="26"/>
  <c r="H3148" i="26"/>
  <c r="H3173" i="26"/>
  <c r="H3196" i="26"/>
  <c r="H3224" i="26"/>
  <c r="H3248" i="26"/>
  <c r="H3273" i="26"/>
  <c r="H3302" i="26"/>
  <c r="H3325" i="26"/>
  <c r="H3349" i="26"/>
  <c r="H3377" i="26"/>
  <c r="H3402" i="26"/>
  <c r="H3424" i="26"/>
  <c r="H3453" i="26"/>
  <c r="H3476" i="26"/>
  <c r="H3501" i="26"/>
  <c r="H3531" i="26"/>
  <c r="H3553" i="26"/>
  <c r="H3577" i="26"/>
  <c r="H3605" i="26"/>
  <c r="H3630" i="26"/>
  <c r="H3653" i="26"/>
  <c r="H3679" i="26"/>
  <c r="H3702" i="26"/>
  <c r="H3722" i="26"/>
  <c r="H3748" i="26"/>
  <c r="H3771" i="26"/>
  <c r="H3790" i="26"/>
  <c r="H3817" i="26"/>
  <c r="H3837" i="26"/>
  <c r="H3860" i="26"/>
  <c r="H3886" i="26"/>
  <c r="H3905" i="26"/>
  <c r="H3925" i="26"/>
  <c r="H3948" i="26"/>
  <c r="H3967" i="26"/>
  <c r="H3987" i="26"/>
  <c r="H4010" i="26"/>
  <c r="H4030" i="26"/>
  <c r="H4049" i="26"/>
  <c r="H4073" i="26"/>
  <c r="H4092" i="26"/>
  <c r="H4112" i="26"/>
  <c r="H4135" i="26"/>
  <c r="H4155" i="26"/>
  <c r="H4174" i="26"/>
  <c r="H4198" i="26"/>
  <c r="H4217" i="26"/>
  <c r="H4236" i="26"/>
  <c r="H4260" i="26"/>
  <c r="H4279" i="26"/>
  <c r="H4299" i="26"/>
  <c r="H4322" i="26"/>
  <c r="H4342" i="26"/>
  <c r="H4361" i="26"/>
  <c r="H4382" i="26"/>
  <c r="H4401" i="26"/>
  <c r="H4419" i="26"/>
  <c r="H4437" i="26"/>
  <c r="H4456" i="26"/>
  <c r="H4476" i="26"/>
  <c r="H4494" i="26"/>
  <c r="H4514" i="26"/>
  <c r="H4531" i="26"/>
  <c r="H4549" i="26"/>
  <c r="H4569" i="26"/>
  <c r="H4588" i="26"/>
  <c r="H4606" i="26"/>
  <c r="H4624" i="26"/>
  <c r="H4644" i="26"/>
  <c r="H4662" i="26"/>
  <c r="H4681" i="26"/>
  <c r="H4699" i="26"/>
  <c r="H4716" i="26"/>
  <c r="H4732" i="26"/>
  <c r="H4750" i="26"/>
  <c r="H4768" i="26"/>
  <c r="H4784" i="26"/>
  <c r="H4800" i="26"/>
  <c r="H4815" i="26"/>
  <c r="H4831" i="26"/>
  <c r="H4848" i="26"/>
  <c r="H4863" i="26"/>
  <c r="H4878" i="26"/>
  <c r="H4893" i="26"/>
  <c r="H4910" i="26"/>
  <c r="H4926" i="26"/>
  <c r="H4941" i="26"/>
  <c r="H4957" i="26"/>
  <c r="H4972" i="26"/>
  <c r="H4988" i="26"/>
  <c r="H5005" i="26"/>
  <c r="H5020" i="26"/>
  <c r="H5035" i="26"/>
  <c r="H5050" i="26"/>
  <c r="H5067" i="26"/>
  <c r="H5083" i="26"/>
  <c r="H5098" i="26"/>
  <c r="H5114" i="26"/>
  <c r="H5129" i="26"/>
  <c r="H5145" i="26"/>
  <c r="H5162" i="26"/>
  <c r="H5177" i="26"/>
  <c r="H5192" i="26"/>
  <c r="H5208" i="26"/>
  <c r="H67" i="26"/>
  <c r="H178" i="26"/>
  <c r="H274" i="26"/>
  <c r="H361" i="26"/>
  <c r="H449" i="26"/>
  <c r="H543" i="26"/>
  <c r="H636" i="26"/>
  <c r="H711" i="26"/>
  <c r="H796" i="26"/>
  <c r="H891" i="26"/>
  <c r="H967" i="26"/>
  <c r="H1049" i="26"/>
  <c r="H1104" i="26"/>
  <c r="H1159" i="26"/>
  <c r="H1223" i="26"/>
  <c r="H1282" i="26"/>
  <c r="H1329" i="26"/>
  <c r="H1392" i="26"/>
  <c r="H1442" i="26"/>
  <c r="H1491" i="26"/>
  <c r="H1543" i="26"/>
  <c r="H1588" i="26"/>
  <c r="H1636" i="26"/>
  <c r="H1692" i="26"/>
  <c r="H1742" i="26"/>
  <c r="H1783" i="26"/>
  <c r="H1830" i="26"/>
  <c r="H1872" i="26"/>
  <c r="H1913" i="26"/>
  <c r="H1954" i="26"/>
  <c r="H1993" i="26"/>
  <c r="H2032" i="26"/>
  <c r="H2073" i="26"/>
  <c r="H2118" i="26"/>
  <c r="H2154" i="26"/>
  <c r="H2193" i="26"/>
  <c r="H2236" i="26"/>
  <c r="H2271" i="26"/>
  <c r="H2307" i="26"/>
  <c r="H2338" i="26"/>
  <c r="H2370" i="26"/>
  <c r="H2404" i="26"/>
  <c r="H2440" i="26"/>
  <c r="H2470" i="26"/>
  <c r="H2506" i="26"/>
  <c r="H2540" i="26"/>
  <c r="H2572" i="26"/>
  <c r="H2608" i="26"/>
  <c r="H2639" i="26"/>
  <c r="H2671" i="26"/>
  <c r="H2706" i="26"/>
  <c r="H2739" i="26"/>
  <c r="H2766" i="26"/>
  <c r="H2798" i="26"/>
  <c r="H2829" i="26"/>
  <c r="H2859" i="26"/>
  <c r="H2893" i="26"/>
  <c r="H2919" i="26"/>
  <c r="H2945" i="26"/>
  <c r="H2974" i="26"/>
  <c r="H3001" i="26"/>
  <c r="H3024" i="26"/>
  <c r="H3050" i="26"/>
  <c r="H3076" i="26"/>
  <c r="H3101" i="26"/>
  <c r="H3128" i="26"/>
  <c r="H3152" i="26"/>
  <c r="H3175" i="26"/>
  <c r="H3204" i="26"/>
  <c r="H3230" i="26"/>
  <c r="H3252" i="26"/>
  <c r="H3278" i="26"/>
  <c r="H3304" i="26"/>
  <c r="H3329" i="26"/>
  <c r="H3356" i="26"/>
  <c r="H3380" i="26"/>
  <c r="H3404" i="26"/>
  <c r="H3432" i="26"/>
  <c r="H3458" i="26"/>
  <c r="H3481" i="26"/>
  <c r="H3507" i="26"/>
  <c r="H3533" i="26"/>
  <c r="H3558" i="26"/>
  <c r="H3585" i="26"/>
  <c r="H3609" i="26"/>
  <c r="H3632" i="26"/>
  <c r="H3660" i="26"/>
  <c r="H3681" i="26"/>
  <c r="H3704" i="26"/>
  <c r="H3729" i="26"/>
  <c r="H3750" i="26"/>
  <c r="H3773" i="26"/>
  <c r="H3796" i="26"/>
  <c r="H3820" i="26"/>
  <c r="H3842" i="26"/>
  <c r="H3865" i="26"/>
  <c r="H3889" i="26"/>
  <c r="H3907" i="26"/>
  <c r="H3930" i="26"/>
  <c r="H3951" i="26"/>
  <c r="H3970" i="26"/>
  <c r="H3992" i="26"/>
  <c r="H4013" i="26"/>
  <c r="H4033" i="26"/>
  <c r="H4056" i="26"/>
  <c r="H4075" i="26"/>
  <c r="H4095" i="26"/>
  <c r="H4117" i="26"/>
  <c r="H4137" i="26"/>
  <c r="H4157" i="26"/>
  <c r="H4179" i="26"/>
  <c r="H4201" i="26"/>
  <c r="H4219" i="26"/>
  <c r="H4242" i="26"/>
  <c r="H4262" i="26"/>
  <c r="H4281" i="26"/>
  <c r="H4304" i="26"/>
  <c r="H4324" i="26"/>
  <c r="H4345" i="26"/>
  <c r="H4365" i="26"/>
  <c r="H4386" i="26"/>
  <c r="H4404" i="26"/>
  <c r="H4422" i="26"/>
  <c r="H4441" i="26"/>
  <c r="H4460" i="26"/>
  <c r="H4479" i="26"/>
  <c r="H4497" i="26"/>
  <c r="H4516" i="26"/>
  <c r="H4533" i="26"/>
  <c r="H4553" i="26"/>
  <c r="H4573" i="26"/>
  <c r="H4591" i="26"/>
  <c r="H4609" i="26"/>
  <c r="H4627" i="26"/>
  <c r="H4647" i="26"/>
  <c r="H4665" i="26"/>
  <c r="H4685" i="26"/>
  <c r="H4701" i="26"/>
  <c r="H4718" i="26"/>
  <c r="H4736" i="26"/>
  <c r="H4754" i="26"/>
  <c r="H4770" i="26"/>
  <c r="H4786" i="26"/>
  <c r="H4802" i="26"/>
  <c r="H4818" i="26"/>
  <c r="H4834" i="26"/>
  <c r="H4850" i="26"/>
  <c r="H4865" i="26"/>
  <c r="H4880" i="26"/>
  <c r="H4897" i="26"/>
  <c r="H4913" i="26"/>
  <c r="H4928" i="26"/>
  <c r="H4944" i="26"/>
  <c r="H4959" i="26"/>
  <c r="H4975" i="26"/>
  <c r="H4992" i="26"/>
  <c r="H5007" i="26"/>
  <c r="H5022" i="26"/>
  <c r="H5037" i="26"/>
  <c r="H5054" i="26"/>
  <c r="H5070" i="26"/>
  <c r="H5085" i="26"/>
  <c r="H5101" i="26"/>
  <c r="H5116" i="26"/>
  <c r="H5132" i="26"/>
  <c r="H5149" i="26"/>
  <c r="H5164" i="26"/>
  <c r="H5179" i="26"/>
  <c r="H5194" i="26"/>
  <c r="H5211" i="26"/>
  <c r="H5227" i="26"/>
  <c r="H64" i="26"/>
  <c r="H196" i="26"/>
  <c r="H312" i="26"/>
  <c r="H447" i="26"/>
  <c r="H564" i="26"/>
  <c r="H678" i="26"/>
  <c r="H792" i="26"/>
  <c r="H905" i="26"/>
  <c r="H1010" i="26"/>
  <c r="H1100" i="26"/>
  <c r="H1181" i="26"/>
  <c r="H1253" i="26"/>
  <c r="H1326" i="26"/>
  <c r="H1404" i="26"/>
  <c r="H1465" i="26"/>
  <c r="H1528" i="26"/>
  <c r="H1603" i="26"/>
  <c r="H1665" i="26"/>
  <c r="H1740" i="26"/>
  <c r="H1797" i="26"/>
  <c r="H1848" i="26"/>
  <c r="H1912" i="26"/>
  <c r="H1964" i="26"/>
  <c r="H2014" i="26"/>
  <c r="H2070" i="26"/>
  <c r="H2122" i="26"/>
  <c r="H2175" i="26"/>
  <c r="H2232" i="26"/>
  <c r="H2278" i="26"/>
  <c r="H2320" i="26"/>
  <c r="H2367" i="26"/>
  <c r="H2414" i="26"/>
  <c r="H2458" i="26"/>
  <c r="H2498" i="26"/>
  <c r="H2545" i="26"/>
  <c r="H2590" i="26"/>
  <c r="H2637" i="26"/>
  <c r="H2684" i="26"/>
  <c r="H2721" i="26"/>
  <c r="H2763" i="26"/>
  <c r="H2808" i="26"/>
  <c r="H2845" i="26"/>
  <c r="H2884" i="26"/>
  <c r="H2926" i="26"/>
  <c r="H2961" i="26"/>
  <c r="H3000" i="26"/>
  <c r="H3031" i="26"/>
  <c r="H3062" i="26"/>
  <c r="H3100" i="26"/>
  <c r="H3133" i="26"/>
  <c r="H3164" i="26"/>
  <c r="H3199" i="26"/>
  <c r="H3233" i="26"/>
  <c r="H3266" i="26"/>
  <c r="H3303" i="26"/>
  <c r="H3336" i="26"/>
  <c r="H3366" i="26"/>
  <c r="H3401" i="26"/>
  <c r="H3434" i="26"/>
  <c r="H3461" i="26"/>
  <c r="H3493" i="26"/>
  <c r="H3520" i="26"/>
  <c r="H3552" i="26"/>
  <c r="H3588" i="26"/>
  <c r="H3615" i="26"/>
  <c r="H3645" i="26"/>
  <c r="H3672" i="26"/>
  <c r="H3701" i="26"/>
  <c r="H3732" i="26"/>
  <c r="H3757" i="26"/>
  <c r="H3785" i="26"/>
  <c r="H3808" i="26"/>
  <c r="H3836" i="26"/>
  <c r="H3867" i="26"/>
  <c r="H3892" i="26"/>
  <c r="H3918" i="26"/>
  <c r="H3941" i="26"/>
  <c r="H3966" i="26"/>
  <c r="H3994" i="26"/>
  <c r="H4017" i="26"/>
  <c r="H4044" i="26"/>
  <c r="H4064" i="26"/>
  <c r="H4090" i="26"/>
  <c r="H4120" i="26"/>
  <c r="H4142" i="26"/>
  <c r="H4167" i="26"/>
  <c r="H4190" i="26"/>
  <c r="H4216" i="26"/>
  <c r="H4244" i="26"/>
  <c r="H4266" i="26"/>
  <c r="H4292" i="26"/>
  <c r="H4314" i="26"/>
  <c r="H4340" i="26"/>
  <c r="H4370" i="26"/>
  <c r="H4389" i="26"/>
  <c r="H4412" i="26"/>
  <c r="H4434" i="26"/>
  <c r="H4455" i="26"/>
  <c r="H4480" i="26"/>
  <c r="H4502" i="26"/>
  <c r="H4524" i="26"/>
  <c r="H4545" i="26"/>
  <c r="H4567" i="26"/>
  <c r="H4592" i="26"/>
  <c r="H4614" i="26"/>
  <c r="H4636" i="26"/>
  <c r="H4658" i="26"/>
  <c r="H4680" i="26"/>
  <c r="H4702" i="26"/>
  <c r="H4724" i="26"/>
  <c r="H4743" i="26"/>
  <c r="H4764" i="26"/>
  <c r="H4783" i="26"/>
  <c r="H4804" i="26"/>
  <c r="H4822" i="26"/>
  <c r="H4840" i="26"/>
  <c r="H4860" i="26"/>
  <c r="H4877" i="26"/>
  <c r="H4899" i="26"/>
  <c r="H4916" i="26"/>
  <c r="H4935" i="26"/>
  <c r="H4953" i="26"/>
  <c r="H4971" i="26"/>
  <c r="H4993" i="26"/>
  <c r="H5010" i="26"/>
  <c r="H5030" i="26"/>
  <c r="H5047" i="26"/>
  <c r="H5066" i="26"/>
  <c r="H5086" i="26"/>
  <c r="H5105" i="26"/>
  <c r="H5124" i="26"/>
  <c r="H5141" i="26"/>
  <c r="H5161" i="26"/>
  <c r="H5180" i="26"/>
  <c r="H5200" i="26"/>
  <c r="H5217" i="26"/>
  <c r="H5234" i="26"/>
  <c r="H5250" i="26"/>
  <c r="H5266" i="26"/>
  <c r="H5282" i="26"/>
  <c r="H5297" i="26"/>
  <c r="H5312" i="26"/>
  <c r="H5329" i="26"/>
  <c r="H5345" i="26"/>
  <c r="H5360" i="26"/>
  <c r="H5376" i="26"/>
  <c r="H5391" i="26"/>
  <c r="H5407" i="26"/>
  <c r="H5424" i="26"/>
  <c r="H5439" i="26"/>
  <c r="H87" i="26"/>
  <c r="H231" i="26"/>
  <c r="H354" i="26"/>
  <c r="H485" i="26"/>
  <c r="H580" i="26"/>
  <c r="H708" i="26"/>
  <c r="H828" i="26"/>
  <c r="H930" i="26"/>
  <c r="H1027" i="26"/>
  <c r="H1115" i="26"/>
  <c r="H1191" i="26"/>
  <c r="H1279" i="26"/>
  <c r="H1348" i="26"/>
  <c r="H1414" i="26"/>
  <c r="H1489" i="26"/>
  <c r="H1554" i="26"/>
  <c r="H1613" i="26"/>
  <c r="H1685" i="26"/>
  <c r="H1750" i="26"/>
  <c r="H1808" i="26"/>
  <c r="H1869" i="26"/>
  <c r="H1918" i="26"/>
  <c r="H1970" i="26"/>
  <c r="H2031" i="26"/>
  <c r="H2085" i="26"/>
  <c r="H2139" i="26"/>
  <c r="H2189" i="26"/>
  <c r="H2241" i="26"/>
  <c r="H2289" i="26"/>
  <c r="H2336" i="26"/>
  <c r="H2383" i="26"/>
  <c r="H2420" i="26"/>
  <c r="H2467" i="26"/>
  <c r="H2515" i="26"/>
  <c r="H2557" i="26"/>
  <c r="H2600" i="26"/>
  <c r="H2649" i="26"/>
  <c r="H2690" i="26"/>
  <c r="H2738" i="26"/>
  <c r="H2775" i="26"/>
  <c r="H2812" i="26"/>
  <c r="H2858" i="26"/>
  <c r="H2898" i="26"/>
  <c r="H2932" i="26"/>
  <c r="H2971" i="26"/>
  <c r="H3004" i="26"/>
  <c r="H3038" i="26"/>
  <c r="H3075" i="26"/>
  <c r="H3106" i="26"/>
  <c r="H3138" i="26"/>
  <c r="H3174" i="26"/>
  <c r="H3209" i="26"/>
  <c r="H3243" i="26"/>
  <c r="H3274" i="26"/>
  <c r="H3309" i="26"/>
  <c r="H3343" i="26"/>
  <c r="H3378" i="26"/>
  <c r="H3406" i="26"/>
  <c r="H3439" i="26"/>
  <c r="H3471" i="26"/>
  <c r="H3499" i="26"/>
  <c r="H3532" i="26"/>
  <c r="H3560" i="26"/>
  <c r="H3591" i="26"/>
  <c r="H3620" i="26"/>
  <c r="H3650" i="26"/>
  <c r="H3680" i="26"/>
  <c r="H3706" i="26"/>
  <c r="H3735" i="26"/>
  <c r="H3762" i="26"/>
  <c r="H3788" i="26"/>
  <c r="H3819" i="26"/>
  <c r="H3845" i="26"/>
  <c r="H3873" i="26"/>
  <c r="H3900" i="26"/>
  <c r="H3921" i="26"/>
  <c r="H3950" i="26"/>
  <c r="H3973" i="26"/>
  <c r="H3999" i="26"/>
  <c r="H4023" i="26"/>
  <c r="H4047" i="26"/>
  <c r="H4074" i="26"/>
  <c r="H4098" i="26"/>
  <c r="H4123" i="26"/>
  <c r="H4148" i="26"/>
  <c r="H4172" i="26"/>
  <c r="H4200" i="26"/>
  <c r="H4221" i="26"/>
  <c r="H4248" i="26"/>
  <c r="H4273" i="26"/>
  <c r="H4296" i="26"/>
  <c r="H4323" i="26"/>
  <c r="H4347" i="26"/>
  <c r="H4373" i="26"/>
  <c r="H4393" i="26"/>
  <c r="H4417" i="26"/>
  <c r="H4438" i="26"/>
  <c r="H4464" i="26"/>
  <c r="H4484" i="26"/>
  <c r="H4506" i="26"/>
  <c r="H4529" i="26"/>
  <c r="H4552" i="26"/>
  <c r="H4575" i="26"/>
  <c r="H4596" i="26"/>
  <c r="H4620" i="26"/>
  <c r="H4640" i="26"/>
  <c r="H4664" i="26"/>
  <c r="H4687" i="26"/>
  <c r="H4707" i="26"/>
  <c r="H4728" i="26"/>
  <c r="H4746" i="26"/>
  <c r="H4769" i="26"/>
  <c r="H4789" i="26"/>
  <c r="H4808" i="26"/>
  <c r="H4826" i="26"/>
  <c r="H4844" i="26"/>
  <c r="H4864" i="26"/>
  <c r="H4884" i="26"/>
  <c r="H4902" i="26"/>
  <c r="H4920" i="26"/>
  <c r="H4939" i="26"/>
  <c r="H4958" i="26"/>
  <c r="H4978" i="26"/>
  <c r="H4996" i="26"/>
  <c r="H5014" i="26"/>
  <c r="H5033" i="26"/>
  <c r="H5053" i="26"/>
  <c r="H5072" i="26"/>
  <c r="H5090" i="26"/>
  <c r="H5109" i="26"/>
  <c r="H5127" i="26"/>
  <c r="H5148" i="26"/>
  <c r="H5166" i="26"/>
  <c r="H5185" i="26"/>
  <c r="H5203" i="26"/>
  <c r="H5221" i="26"/>
  <c r="H5239" i="26"/>
  <c r="H5254" i="26"/>
  <c r="H5270" i="26"/>
  <c r="H5285" i="26"/>
  <c r="H5301" i="26"/>
  <c r="H5318" i="26"/>
  <c r="H5333" i="26"/>
  <c r="H5348" i="26"/>
  <c r="H5364" i="26"/>
  <c r="H5380" i="26"/>
  <c r="H5396" i="26"/>
  <c r="H5412" i="26"/>
  <c r="H5427" i="26"/>
  <c r="H5442" i="26"/>
  <c r="H5458" i="26"/>
  <c r="H5475" i="26"/>
  <c r="H5490" i="26"/>
  <c r="H5505" i="26"/>
  <c r="H5521" i="26"/>
  <c r="H5537" i="26"/>
  <c r="H5553" i="26"/>
  <c r="H5569" i="26"/>
  <c r="H5584" i="26"/>
  <c r="H5599" i="26"/>
  <c r="H5616" i="26"/>
  <c r="H5632" i="26"/>
  <c r="H5647" i="26"/>
  <c r="H5662" i="26"/>
  <c r="H5678" i="26"/>
  <c r="H5694" i="26"/>
  <c r="H5710" i="26"/>
  <c r="H5726" i="26"/>
  <c r="H5741" i="26"/>
  <c r="H5755" i="26"/>
  <c r="H5770" i="26"/>
  <c r="H5785" i="26"/>
  <c r="H5799" i="26"/>
  <c r="H5813" i="26"/>
  <c r="H5827" i="26"/>
  <c r="H5842" i="26"/>
  <c r="H5857" i="26"/>
  <c r="H5871" i="26"/>
  <c r="H5885" i="26"/>
  <c r="H5899" i="26"/>
  <c r="H5914" i="26"/>
  <c r="H5929" i="26"/>
  <c r="H5943" i="26"/>
  <c r="H5957" i="26"/>
  <c r="H5971" i="26"/>
  <c r="H5986" i="26"/>
  <c r="H6001" i="26"/>
  <c r="H6015" i="26"/>
  <c r="H6029" i="26"/>
  <c r="H6043" i="26"/>
  <c r="H6058" i="26"/>
  <c r="H6073" i="26"/>
  <c r="H6087" i="26"/>
  <c r="H6101" i="26"/>
  <c r="H6115" i="26"/>
  <c r="H6130" i="26"/>
  <c r="H6145" i="26"/>
  <c r="H6159" i="26"/>
  <c r="H6173" i="26"/>
  <c r="H6187" i="26"/>
  <c r="H6202" i="26"/>
  <c r="H6217" i="26"/>
  <c r="H6231" i="26"/>
  <c r="H6245" i="26"/>
  <c r="H6259" i="26"/>
  <c r="H6274" i="26"/>
  <c r="H6289" i="26"/>
  <c r="H6303" i="26"/>
  <c r="H6317" i="26"/>
  <c r="H6331" i="26"/>
  <c r="H6346" i="26"/>
  <c r="H6361" i="26"/>
  <c r="H6375" i="26"/>
  <c r="H6389" i="26"/>
  <c r="H6403" i="26"/>
  <c r="H6418" i="26"/>
  <c r="H6433" i="26"/>
  <c r="H6447" i="26"/>
  <c r="H6461" i="26"/>
  <c r="H6475" i="26"/>
  <c r="H6490" i="26"/>
  <c r="H6505" i="26"/>
  <c r="H6519" i="26"/>
  <c r="H6532" i="26"/>
  <c r="H6545" i="26"/>
  <c r="H6558" i="26"/>
  <c r="H6571" i="26"/>
  <c r="H6584" i="26"/>
  <c r="H6598" i="26"/>
  <c r="H6611" i="26"/>
  <c r="H6624" i="26"/>
  <c r="H6637" i="26"/>
  <c r="H6650" i="26"/>
  <c r="H6663" i="26"/>
  <c r="H6676" i="26"/>
  <c r="H6689" i="26"/>
  <c r="H6702" i="26"/>
  <c r="H6715" i="26"/>
  <c r="H6727" i="26"/>
  <c r="H6739" i="26"/>
  <c r="H6751" i="26"/>
  <c r="H6763" i="26"/>
  <c r="H6775" i="26"/>
  <c r="H6787" i="26"/>
  <c r="H6799" i="26"/>
  <c r="H6811" i="26"/>
  <c r="H6823" i="26"/>
  <c r="H6835" i="26"/>
  <c r="H6847" i="26"/>
  <c r="H6859" i="26"/>
  <c r="H6871" i="26"/>
  <c r="H6883" i="26"/>
  <c r="H6895" i="26"/>
  <c r="H6907" i="26"/>
  <c r="H6919" i="26"/>
  <c r="H6931" i="26"/>
  <c r="H6943" i="26"/>
  <c r="H6955" i="26"/>
  <c r="H6967" i="26"/>
  <c r="H6979" i="26"/>
  <c r="H6991" i="26"/>
  <c r="H7003" i="26"/>
  <c r="H7015" i="26"/>
  <c r="H7027" i="26"/>
  <c r="H7039" i="26"/>
  <c r="H7051" i="26"/>
  <c r="H7063" i="26"/>
  <c r="H7075" i="26"/>
  <c r="H7087" i="26"/>
  <c r="H7099" i="26"/>
  <c r="H7111" i="26"/>
  <c r="H7123" i="26"/>
  <c r="H7135" i="26"/>
  <c r="H7147" i="26"/>
  <c r="H7159" i="26"/>
  <c r="H7171" i="26"/>
  <c r="H7183" i="26"/>
  <c r="H7195" i="26"/>
  <c r="H7207" i="26"/>
  <c r="H7219" i="26"/>
  <c r="H7231" i="26"/>
  <c r="H7243" i="26"/>
  <c r="H7255" i="26"/>
  <c r="H7267" i="26"/>
  <c r="H7279" i="26"/>
  <c r="H7291" i="26"/>
  <c r="H7303" i="26"/>
  <c r="H7315" i="26"/>
  <c r="H7327" i="26"/>
  <c r="H7339" i="26"/>
  <c r="H7351" i="26"/>
  <c r="H7363" i="26"/>
  <c r="H7375" i="26"/>
  <c r="H7387" i="26"/>
  <c r="H7399" i="26"/>
  <c r="H7411" i="26"/>
  <c r="H7423" i="26"/>
  <c r="H7435" i="26"/>
  <c r="H7447" i="26"/>
  <c r="H7459" i="26"/>
  <c r="H7471" i="26"/>
  <c r="H7483" i="26"/>
  <c r="H7495" i="26"/>
  <c r="H7507" i="26"/>
  <c r="H7519" i="26"/>
  <c r="H7531" i="26"/>
  <c r="H7543" i="26"/>
  <c r="H7555" i="26"/>
  <c r="H7567" i="26"/>
  <c r="H7579" i="26"/>
  <c r="H7591" i="26"/>
  <c r="H7603" i="26"/>
  <c r="H7615" i="26"/>
  <c r="H7627" i="26"/>
  <c r="H7639" i="26"/>
  <c r="H7651" i="26"/>
  <c r="H7663" i="26"/>
  <c r="H7675" i="26"/>
  <c r="H7687" i="26"/>
  <c r="H7699" i="26"/>
  <c r="H7711" i="26"/>
  <c r="H7723" i="26"/>
  <c r="H7735" i="26"/>
  <c r="H7747" i="26"/>
  <c r="H7759" i="26"/>
  <c r="H7771" i="26"/>
  <c r="H7783" i="26"/>
  <c r="H7795" i="26"/>
  <c r="H7807" i="26"/>
  <c r="H7819" i="26"/>
  <c r="H7831" i="26"/>
  <c r="H7843" i="26"/>
  <c r="H7855" i="26"/>
  <c r="H7867" i="26"/>
  <c r="H7879" i="26"/>
  <c r="H7891" i="26"/>
  <c r="H7903" i="26"/>
  <c r="H7915" i="26"/>
  <c r="H7927" i="26"/>
  <c r="H7939" i="26"/>
  <c r="H7951" i="26"/>
  <c r="H101" i="26"/>
  <c r="H232" i="26"/>
  <c r="H375" i="26"/>
  <c r="H492" i="26"/>
  <c r="H582" i="26"/>
  <c r="H712" i="26"/>
  <c r="H829" i="26"/>
  <c r="H936" i="26"/>
  <c r="H1051" i="26"/>
  <c r="H1120" i="26"/>
  <c r="H1195" i="26"/>
  <c r="H1284" i="26"/>
  <c r="H1353" i="26"/>
  <c r="H1416" i="26"/>
  <c r="H1492" i="26"/>
  <c r="H1555" i="26"/>
  <c r="H1622" i="26"/>
  <c r="H1695" i="26"/>
  <c r="H1752" i="26"/>
  <c r="H1812" i="26"/>
  <c r="H1873" i="26"/>
  <c r="H1928" i="26"/>
  <c r="H1971" i="26"/>
  <c r="H2033" i="26"/>
  <c r="H2086" i="26"/>
  <c r="H2141" i="26"/>
  <c r="H2202" i="26"/>
  <c r="H2242" i="26"/>
  <c r="H2291" i="26"/>
  <c r="H2339" i="26"/>
  <c r="H2386" i="26"/>
  <c r="H2423" i="26"/>
  <c r="H2471" i="26"/>
  <c r="H2518" i="26"/>
  <c r="H2559" i="26"/>
  <c r="H2612" i="26"/>
  <c r="H2650" i="26"/>
  <c r="H2691" i="26"/>
  <c r="H2740" i="26"/>
  <c r="H2778" i="26"/>
  <c r="H2813" i="26"/>
  <c r="H2860" i="26"/>
  <c r="H2899" i="26"/>
  <c r="H2935" i="26"/>
  <c r="H2977" i="26"/>
  <c r="H3005" i="26"/>
  <c r="H3039" i="26"/>
  <c r="H3077" i="26"/>
  <c r="H3110" i="26"/>
  <c r="H3139" i="26"/>
  <c r="H3177" i="26"/>
  <c r="H3210" i="26"/>
  <c r="H3245" i="26"/>
  <c r="H3282" i="26"/>
  <c r="H3310" i="26"/>
  <c r="H3344" i="26"/>
  <c r="H3381" i="26"/>
  <c r="H3414" i="26"/>
  <c r="H3442" i="26"/>
  <c r="H3473" i="26"/>
  <c r="H3500" i="26"/>
  <c r="H3534" i="26"/>
  <c r="H3564" i="26"/>
  <c r="H3592" i="26"/>
  <c r="H3625" i="26"/>
  <c r="H3652" i="26"/>
  <c r="H3685" i="26"/>
  <c r="H3710" i="26"/>
  <c r="H3736" i="26"/>
  <c r="H3764" i="26"/>
  <c r="H3789" i="26"/>
  <c r="H3821" i="26"/>
  <c r="H3848" i="26"/>
  <c r="H3874" i="26"/>
  <c r="H3902" i="26"/>
  <c r="H3924" i="26"/>
  <c r="H3952" i="26"/>
  <c r="H3977" i="26"/>
  <c r="H4000" i="26"/>
  <c r="H4026" i="26"/>
  <c r="H4048" i="26"/>
  <c r="H4076" i="26"/>
  <c r="H4101" i="26"/>
  <c r="H4124" i="26"/>
  <c r="H4150" i="26"/>
  <c r="H4173" i="26"/>
  <c r="H4202" i="26"/>
  <c r="H4227" i="26"/>
  <c r="H4249" i="26"/>
  <c r="H4275" i="26"/>
  <c r="H4298" i="26"/>
  <c r="H4326" i="26"/>
  <c r="H4350" i="26"/>
  <c r="H4374" i="26"/>
  <c r="H4396" i="26"/>
  <c r="H4418" i="26"/>
  <c r="H4443" i="26"/>
  <c r="H4465" i="26"/>
  <c r="H4486" i="26"/>
  <c r="H4508" i="26"/>
  <c r="H4530" i="26"/>
  <c r="H4556" i="26"/>
  <c r="H4576" i="26"/>
  <c r="H4599" i="26"/>
  <c r="H4621" i="26"/>
  <c r="H4641" i="26"/>
  <c r="H4666" i="26"/>
  <c r="H4688" i="26"/>
  <c r="H4710" i="26"/>
  <c r="H4729" i="26"/>
  <c r="H4749" i="26"/>
  <c r="H4771" i="26"/>
  <c r="H4791" i="26"/>
  <c r="H4809" i="26"/>
  <c r="H4827" i="26"/>
  <c r="H4846" i="26"/>
  <c r="H4866" i="26"/>
  <c r="H4886" i="26"/>
  <c r="H4903" i="26"/>
  <c r="H4922" i="26"/>
  <c r="H4940" i="26"/>
  <c r="H4961" i="26"/>
  <c r="H4980" i="26"/>
  <c r="H4997" i="26"/>
  <c r="H5017" i="26"/>
  <c r="H5034" i="26"/>
  <c r="H5056" i="26"/>
  <c r="H5073" i="26"/>
  <c r="H5092" i="26"/>
  <c r="H5110" i="26"/>
  <c r="H5128" i="26"/>
  <c r="H5150" i="26"/>
  <c r="H5167" i="26"/>
  <c r="H5187" i="26"/>
  <c r="H5204" i="26"/>
  <c r="H5223" i="26"/>
  <c r="H5240" i="26"/>
  <c r="H5256" i="26"/>
  <c r="H5271" i="26"/>
  <c r="H5286" i="26"/>
  <c r="H5302" i="26"/>
  <c r="H5319" i="26"/>
  <c r="H5334" i="26"/>
  <c r="H5349" i="26"/>
  <c r="H5365" i="26"/>
  <c r="H5381" i="26"/>
  <c r="H5397" i="26"/>
  <c r="H5413" i="26"/>
  <c r="H5428" i="26"/>
  <c r="H5443" i="26"/>
  <c r="H5460" i="26"/>
  <c r="H5476" i="26"/>
  <c r="H5491" i="26"/>
  <c r="H5506" i="26"/>
  <c r="H5522" i="26"/>
  <c r="H5538" i="26"/>
  <c r="H5554" i="26"/>
  <c r="H5570" i="26"/>
  <c r="H5585" i="26"/>
  <c r="H5600" i="26"/>
  <c r="H5617" i="26"/>
  <c r="H5633" i="26"/>
  <c r="H5648" i="26"/>
  <c r="H5664" i="26"/>
  <c r="H5679" i="26"/>
  <c r="H5695" i="26"/>
  <c r="H5712" i="26"/>
  <c r="H5727" i="26"/>
  <c r="H5742" i="26"/>
  <c r="H5756" i="26"/>
  <c r="H5771" i="26"/>
  <c r="H5786" i="26"/>
  <c r="H5800" i="26"/>
  <c r="H5814" i="26"/>
  <c r="H5828" i="26"/>
  <c r="H5843" i="26"/>
  <c r="H5858" i="26"/>
  <c r="H5872" i="26"/>
  <c r="H5886" i="26"/>
  <c r="H5900" i="26"/>
  <c r="H5915" i="26"/>
  <c r="H5930" i="26"/>
  <c r="H5944" i="26"/>
  <c r="H5958" i="26"/>
  <c r="H5972" i="26"/>
  <c r="H5987" i="26"/>
  <c r="H6002" i="26"/>
  <c r="H6016" i="26"/>
  <c r="H6030" i="26"/>
  <c r="H6044" i="26"/>
  <c r="H6059" i="26"/>
  <c r="H78" i="26"/>
  <c r="H257" i="26"/>
  <c r="H409" i="26"/>
  <c r="H567" i="26"/>
  <c r="H739" i="26"/>
  <c r="H888" i="26"/>
  <c r="H1011" i="26"/>
  <c r="H1130" i="26"/>
  <c r="H1236" i="26"/>
  <c r="H1330" i="26"/>
  <c r="H1441" i="26"/>
  <c r="H1520" i="26"/>
  <c r="H1604" i="26"/>
  <c r="H1700" i="26"/>
  <c r="H1777" i="26"/>
  <c r="H1850" i="26"/>
  <c r="H1934" i="26"/>
  <c r="H2002" i="26"/>
  <c r="H2079" i="26"/>
  <c r="H2151" i="26"/>
  <c r="H2214" i="26"/>
  <c r="H2283" i="26"/>
  <c r="H2347" i="26"/>
  <c r="H2401" i="26"/>
  <c r="H2461" i="26"/>
  <c r="H2521" i="26"/>
  <c r="H2580" i="26"/>
  <c r="H2640" i="26"/>
  <c r="H2702" i="26"/>
  <c r="H2754" i="26"/>
  <c r="H2810" i="26"/>
  <c r="H2868" i="26"/>
  <c r="H2917" i="26"/>
  <c r="H2962" i="26"/>
  <c r="H3014" i="26"/>
  <c r="H3057" i="26"/>
  <c r="H3102" i="26"/>
  <c r="H3149" i="26"/>
  <c r="H3190" i="26"/>
  <c r="H3234" i="26"/>
  <c r="H3286" i="26"/>
  <c r="H3328" i="26"/>
  <c r="H3367" i="26"/>
  <c r="H3417" i="26"/>
  <c r="H3457" i="26"/>
  <c r="H3495" i="26"/>
  <c r="H3537" i="26"/>
  <c r="H3574" i="26"/>
  <c r="H3616" i="26"/>
  <c r="H3663" i="26"/>
  <c r="H3693" i="26"/>
  <c r="H3733" i="26"/>
  <c r="H3768" i="26"/>
  <c r="H3804" i="26"/>
  <c r="H3838" i="26"/>
  <c r="H3877" i="26"/>
  <c r="H3910" i="26"/>
  <c r="H3942" i="26"/>
  <c r="H3980" i="26"/>
  <c r="H4012" i="26"/>
  <c r="H4045" i="26"/>
  <c r="H4078" i="26"/>
  <c r="H4109" i="26"/>
  <c r="H4143" i="26"/>
  <c r="H4181" i="26"/>
  <c r="H4209" i="26"/>
  <c r="H4245" i="26"/>
  <c r="H4278" i="26"/>
  <c r="H4310" i="26"/>
  <c r="H4344" i="26"/>
  <c r="H4376" i="26"/>
  <c r="H4406" i="26"/>
  <c r="H4435" i="26"/>
  <c r="H4467" i="26"/>
  <c r="H4495" i="26"/>
  <c r="H4527" i="26"/>
  <c r="H4558" i="26"/>
  <c r="H4585" i="26"/>
  <c r="H4615" i="26"/>
  <c r="H4649" i="26"/>
  <c r="H4674" i="26"/>
  <c r="H4704" i="26"/>
  <c r="H4731" i="26"/>
  <c r="H4758" i="26"/>
  <c r="H4785" i="26"/>
  <c r="H4812" i="26"/>
  <c r="H4837" i="26"/>
  <c r="H4861" i="26"/>
  <c r="H4888" i="26"/>
  <c r="H4912" i="26"/>
  <c r="H4936" i="26"/>
  <c r="H4964" i="26"/>
  <c r="H4985" i="26"/>
  <c r="H5011" i="26"/>
  <c r="H5040" i="26"/>
  <c r="H5061" i="26"/>
  <c r="H5088" i="26"/>
  <c r="H5113" i="26"/>
  <c r="H5138" i="26"/>
  <c r="H5163" i="26"/>
  <c r="H5189" i="26"/>
  <c r="H5214" i="26"/>
  <c r="H5236" i="26"/>
  <c r="H5258" i="26"/>
  <c r="H5278" i="26"/>
  <c r="H5298" i="26"/>
  <c r="H5321" i="26"/>
  <c r="H5341" i="26"/>
  <c r="H5361" i="26"/>
  <c r="H5384" i="26"/>
  <c r="H5403" i="26"/>
  <c r="H5425" i="26"/>
  <c r="H5446" i="26"/>
  <c r="H5465" i="26"/>
  <c r="H5482" i="26"/>
  <c r="H5502" i="26"/>
  <c r="H5520" i="26"/>
  <c r="H5541" i="26"/>
  <c r="H5559" i="26"/>
  <c r="H5577" i="26"/>
  <c r="H5596" i="26"/>
  <c r="H5613" i="26"/>
  <c r="H5635" i="26"/>
  <c r="H5653" i="26"/>
  <c r="H5672" i="26"/>
  <c r="H5690" i="26"/>
  <c r="H5708" i="26"/>
  <c r="H5729" i="26"/>
  <c r="H5747" i="26"/>
  <c r="H5764" i="26"/>
  <c r="H5780" i="26"/>
  <c r="H5798" i="26"/>
  <c r="H5816" i="26"/>
  <c r="H5834" i="26"/>
  <c r="H5850" i="26"/>
  <c r="H5867" i="26"/>
  <c r="H5884" i="26"/>
  <c r="H5903" i="26"/>
  <c r="H5920" i="26"/>
  <c r="H5936" i="26"/>
  <c r="H5954" i="26"/>
  <c r="H5970" i="26"/>
  <c r="H5990" i="26"/>
  <c r="H6006" i="26"/>
  <c r="H6023" i="26"/>
  <c r="H6040" i="26"/>
  <c r="H6056" i="26"/>
  <c r="H6075" i="26"/>
  <c r="H6090" i="26"/>
  <c r="H6106" i="26"/>
  <c r="H6122" i="26"/>
  <c r="H6137" i="26"/>
  <c r="H6152" i="26"/>
  <c r="H6169" i="26"/>
  <c r="H6184" i="26"/>
  <c r="H6199" i="26"/>
  <c r="H6215" i="26"/>
  <c r="H6232" i="26"/>
  <c r="H6247" i="26"/>
  <c r="H6263" i="26"/>
  <c r="H6279" i="26"/>
  <c r="H6294" i="26"/>
  <c r="H6310" i="26"/>
  <c r="H6326" i="26"/>
  <c r="H6341" i="26"/>
  <c r="H6356" i="26"/>
  <c r="H6373" i="26"/>
  <c r="H6388" i="26"/>
  <c r="H6404" i="26"/>
  <c r="H6421" i="26"/>
  <c r="H6436" i="26"/>
  <c r="H6451" i="26"/>
  <c r="H6467" i="26"/>
  <c r="H6483" i="26"/>
  <c r="H6498" i="26"/>
  <c r="H6514" i="26"/>
  <c r="H6529" i="26"/>
  <c r="H6543" i="26"/>
  <c r="H6557" i="26"/>
  <c r="H6572" i="26"/>
  <c r="H6587" i="26"/>
  <c r="H6601" i="26"/>
  <c r="H6615" i="26"/>
  <c r="H6629" i="26"/>
  <c r="H6643" i="26"/>
  <c r="H6658" i="26"/>
  <c r="H6672" i="26"/>
  <c r="H6686" i="26"/>
  <c r="H6700" i="26"/>
  <c r="H6714" i="26"/>
  <c r="H6728" i="26"/>
  <c r="H6741" i="26"/>
  <c r="H6754" i="26"/>
  <c r="H6767" i="26"/>
  <c r="H6780" i="26"/>
  <c r="H6793" i="26"/>
  <c r="H6806" i="26"/>
  <c r="H6819" i="26"/>
  <c r="H6832" i="26"/>
  <c r="H6845" i="26"/>
  <c r="H6858" i="26"/>
  <c r="H6872" i="26"/>
  <c r="H6885" i="26"/>
  <c r="H6898" i="26"/>
  <c r="H6911" i="26"/>
  <c r="H6924" i="26"/>
  <c r="H6937" i="26"/>
  <c r="H6950" i="26"/>
  <c r="H6963" i="26"/>
  <c r="H6976" i="26"/>
  <c r="H6989" i="26"/>
  <c r="H7002" i="26"/>
  <c r="H7016" i="26"/>
  <c r="H7029" i="26"/>
  <c r="H7042" i="26"/>
  <c r="H7055" i="26"/>
  <c r="H7068" i="26"/>
  <c r="H7081" i="26"/>
  <c r="H7094" i="26"/>
  <c r="H7107" i="26"/>
  <c r="H7120" i="26"/>
  <c r="H7133" i="26"/>
  <c r="H7146" i="26"/>
  <c r="H7160" i="26"/>
  <c r="H7173" i="26"/>
  <c r="H7186" i="26"/>
  <c r="H7199" i="26"/>
  <c r="H7212" i="26"/>
  <c r="H7225" i="26"/>
  <c r="H7238" i="26"/>
  <c r="H7251" i="26"/>
  <c r="H7264" i="26"/>
  <c r="H7277" i="26"/>
  <c r="H7290" i="26"/>
  <c r="H7304" i="26"/>
  <c r="H7317" i="26"/>
  <c r="H7330" i="26"/>
  <c r="H7343" i="26"/>
  <c r="H7356" i="26"/>
  <c r="H7369" i="26"/>
  <c r="H7382" i="26"/>
  <c r="H7395" i="26"/>
  <c r="H7408" i="26"/>
  <c r="H7421" i="26"/>
  <c r="H7434" i="26"/>
  <c r="H7448" i="26"/>
  <c r="H7461" i="26"/>
  <c r="H7474" i="26"/>
  <c r="H7487" i="26"/>
  <c r="H7500" i="26"/>
  <c r="H7513" i="26"/>
  <c r="H7526" i="26"/>
  <c r="H7539" i="26"/>
  <c r="H7552" i="26"/>
  <c r="H7565" i="26"/>
  <c r="H7578" i="26"/>
  <c r="H7592" i="26"/>
  <c r="H7605" i="26"/>
  <c r="H7618" i="26"/>
  <c r="H7631" i="26"/>
  <c r="H7644" i="26"/>
  <c r="H7657" i="26"/>
  <c r="H7670" i="26"/>
  <c r="H7683" i="26"/>
  <c r="H7696" i="26"/>
  <c r="H7709" i="26"/>
  <c r="H7722" i="26"/>
  <c r="H7736" i="26"/>
  <c r="H7749" i="26"/>
  <c r="H7762" i="26"/>
  <c r="H7775" i="26"/>
  <c r="H7788" i="26"/>
  <c r="H7801" i="26"/>
  <c r="H7814" i="26"/>
  <c r="H7827" i="26"/>
  <c r="H7840" i="26"/>
  <c r="H7853" i="26"/>
  <c r="H7866" i="26"/>
  <c r="H7880" i="26"/>
  <c r="H7893" i="26"/>
  <c r="H7906" i="26"/>
  <c r="H7919" i="26"/>
  <c r="H7932" i="26"/>
  <c r="H7945" i="26"/>
  <c r="H7958" i="26"/>
  <c r="H7970" i="26"/>
  <c r="H7982" i="26"/>
  <c r="H7994" i="26"/>
  <c r="H8006" i="26"/>
  <c r="H8018" i="26"/>
  <c r="H8030" i="26"/>
  <c r="H8042" i="26"/>
  <c r="H8054" i="26"/>
  <c r="H8066" i="26"/>
  <c r="H8078" i="26"/>
  <c r="H8090" i="26"/>
  <c r="H8102" i="26"/>
  <c r="H8114" i="26"/>
  <c r="H8126" i="26"/>
  <c r="H8138" i="26"/>
  <c r="H8150" i="26"/>
  <c r="H8162" i="26"/>
  <c r="H8174" i="26"/>
  <c r="H8186" i="26"/>
  <c r="H8198" i="26"/>
  <c r="H8210" i="26"/>
  <c r="H8222" i="26"/>
  <c r="H8234" i="26"/>
  <c r="H8246" i="26"/>
  <c r="H8258" i="26"/>
  <c r="H8270" i="26"/>
  <c r="H8282" i="26"/>
  <c r="H8294" i="26"/>
  <c r="H8306" i="26"/>
  <c r="H8318" i="26"/>
  <c r="H8330" i="26"/>
  <c r="H8342" i="26"/>
  <c r="H8354" i="26"/>
  <c r="H8366" i="26"/>
  <c r="H8378" i="26"/>
  <c r="H8390" i="26"/>
  <c r="H8402" i="26"/>
  <c r="H8414" i="26"/>
  <c r="H8426" i="26"/>
  <c r="H8438" i="26"/>
  <c r="H8450" i="26"/>
  <c r="H8462" i="26"/>
  <c r="H8474" i="26"/>
  <c r="H8486" i="26"/>
  <c r="H8498" i="26"/>
  <c r="H8510" i="26"/>
  <c r="H8522" i="26"/>
  <c r="H8534" i="26"/>
  <c r="H8546" i="26"/>
  <c r="H8558" i="26"/>
  <c r="H8570" i="26"/>
  <c r="H8582" i="26"/>
  <c r="H8594" i="26"/>
  <c r="H8606" i="26"/>
  <c r="H8618" i="26"/>
  <c r="H8630" i="26"/>
  <c r="H8642" i="26"/>
  <c r="H8654" i="26"/>
  <c r="H8666" i="26"/>
  <c r="H8678" i="26"/>
  <c r="H8690" i="26"/>
  <c r="H8702" i="26"/>
  <c r="H8714" i="26"/>
  <c r="H8726" i="26"/>
  <c r="H8738" i="26"/>
  <c r="H8750" i="26"/>
  <c r="H8762" i="26"/>
  <c r="H8774" i="26"/>
  <c r="H8786" i="26"/>
  <c r="H8798" i="26"/>
  <c r="H8810" i="26"/>
  <c r="H8822" i="26"/>
  <c r="H8834" i="26"/>
  <c r="H8846" i="26"/>
  <c r="H8858" i="26"/>
  <c r="H8870" i="26"/>
  <c r="H8882" i="26"/>
  <c r="H8894" i="26"/>
  <c r="H8906" i="26"/>
  <c r="H8918" i="26"/>
  <c r="H8930" i="26"/>
  <c r="H8942" i="26"/>
  <c r="H8954" i="26"/>
  <c r="H8966" i="26"/>
  <c r="H8978" i="26"/>
  <c r="H8990" i="26"/>
  <c r="H9002" i="26"/>
  <c r="H9014" i="26"/>
  <c r="H9026" i="26"/>
  <c r="H9038" i="26"/>
  <c r="H9050" i="26"/>
  <c r="H9062" i="26"/>
  <c r="H9074" i="26"/>
  <c r="H9086" i="26"/>
  <c r="H9098" i="26"/>
  <c r="H9110" i="26"/>
  <c r="H9122" i="26"/>
  <c r="H9134" i="26"/>
  <c r="H9146" i="26"/>
  <c r="H9158" i="26"/>
  <c r="H9170" i="26"/>
  <c r="H9182" i="26"/>
  <c r="H9194" i="26"/>
  <c r="H9206" i="26"/>
  <c r="H9218" i="26"/>
  <c r="H9230" i="26"/>
  <c r="H9242" i="26"/>
  <c r="H9254" i="26"/>
  <c r="H9266" i="26"/>
  <c r="H9278" i="26"/>
  <c r="H135" i="26"/>
  <c r="H295" i="26"/>
  <c r="H450" i="26"/>
  <c r="H631" i="26"/>
  <c r="H756" i="26"/>
  <c r="H906" i="26"/>
  <c r="H1056" i="26"/>
  <c r="H1158" i="26"/>
  <c r="H1254" i="26"/>
  <c r="H1360" i="26"/>
  <c r="H1449" i="26"/>
  <c r="H1546" i="26"/>
  <c r="H1634" i="26"/>
  <c r="H1713" i="26"/>
  <c r="H1801" i="26"/>
  <c r="H1879" i="26"/>
  <c r="H1945" i="26"/>
  <c r="H2018" i="26"/>
  <c r="H2094" i="26"/>
  <c r="H2169" i="26"/>
  <c r="H2237" i="26"/>
  <c r="H2298" i="26"/>
  <c r="H2353" i="26"/>
  <c r="H2415" i="26"/>
  <c r="H2481" i="26"/>
  <c r="H2538" i="26"/>
  <c r="H2592" i="26"/>
  <c r="H2654" i="26"/>
  <c r="H2714" i="26"/>
  <c r="H2767" i="26"/>
  <c r="H2827" i="26"/>
  <c r="H2875" i="26"/>
  <c r="H2928" i="26"/>
  <c r="H2981" i="26"/>
  <c r="H3021" i="26"/>
  <c r="H3063" i="26"/>
  <c r="H3115" i="26"/>
  <c r="H3158" i="26"/>
  <c r="H3206" i="26"/>
  <c r="H3249" i="26"/>
  <c r="H3290" i="26"/>
  <c r="H3339" i="26"/>
  <c r="H3387" i="26"/>
  <c r="H3421" i="26"/>
  <c r="H3462" i="26"/>
  <c r="H3510" i="26"/>
  <c r="H3546" i="26"/>
  <c r="H3589" i="26"/>
  <c r="H3629" i="26"/>
  <c r="H3666" i="26"/>
  <c r="H3703" i="26"/>
  <c r="H3738" i="26"/>
  <c r="H3775" i="26"/>
  <c r="H3809" i="26"/>
  <c r="H3852" i="26"/>
  <c r="H3888" i="26"/>
  <c r="H3919" i="26"/>
  <c r="H3955" i="26"/>
  <c r="H3985" i="26"/>
  <c r="H4018" i="26"/>
  <c r="H4058" i="26"/>
  <c r="H4086" i="26"/>
  <c r="H4121" i="26"/>
  <c r="H4153" i="26"/>
  <c r="H4186" i="26"/>
  <c r="H4218" i="26"/>
  <c r="H4252" i="26"/>
  <c r="H4285" i="26"/>
  <c r="H4316" i="26"/>
  <c r="H4356" i="26"/>
  <c r="H4385" i="26"/>
  <c r="H4413" i="26"/>
  <c r="H4447" i="26"/>
  <c r="H4471" i="26"/>
  <c r="H4503" i="26"/>
  <c r="H4536" i="26"/>
  <c r="H4562" i="26"/>
  <c r="H4593" i="26"/>
  <c r="H4623" i="26"/>
  <c r="H4652" i="26"/>
  <c r="H4684" i="26"/>
  <c r="H4712" i="26"/>
  <c r="H4740" i="26"/>
  <c r="H4765" i="26"/>
  <c r="H4794" i="26"/>
  <c r="H4817" i="26"/>
  <c r="H4841" i="26"/>
  <c r="H4869" i="26"/>
  <c r="H4891" i="26"/>
  <c r="H4917" i="26"/>
  <c r="H4945" i="26"/>
  <c r="H4968" i="26"/>
  <c r="H4994" i="26"/>
  <c r="H5019" i="26"/>
  <c r="H5044" i="26"/>
  <c r="H5069" i="26"/>
  <c r="H5095" i="26"/>
  <c r="H5119" i="26"/>
  <c r="H5142" i="26"/>
  <c r="H5170" i="26"/>
  <c r="H5193" i="26"/>
  <c r="H5218" i="26"/>
  <c r="H5242" i="26"/>
  <c r="H5262" i="26"/>
  <c r="H5283" i="26"/>
  <c r="H5306" i="26"/>
  <c r="H5324" i="26"/>
  <c r="H5346" i="26"/>
  <c r="H5368" i="26"/>
  <c r="H5388" i="26"/>
  <c r="H5409" i="26"/>
  <c r="H5430" i="26"/>
  <c r="H5451" i="26"/>
  <c r="H5468" i="26"/>
  <c r="H5488" i="26"/>
  <c r="H5508" i="26"/>
  <c r="H5527" i="26"/>
  <c r="H5545" i="26"/>
  <c r="H5563" i="26"/>
  <c r="H5582" i="26"/>
  <c r="H5602" i="26"/>
  <c r="H5621" i="26"/>
  <c r="H5638" i="26"/>
  <c r="H5658" i="26"/>
  <c r="H5676" i="26"/>
  <c r="H5697" i="26"/>
  <c r="H5715" i="26"/>
  <c r="H5733" i="26"/>
  <c r="H5751" i="26"/>
  <c r="H5767" i="26"/>
  <c r="H5787" i="26"/>
  <c r="H5803" i="26"/>
  <c r="H5821" i="26"/>
  <c r="H5837" i="26"/>
  <c r="H5854" i="26"/>
  <c r="H5873" i="26"/>
  <c r="H5890" i="26"/>
  <c r="H5907" i="26"/>
  <c r="H5923" i="26"/>
  <c r="H5941" i="26"/>
  <c r="H5959" i="26"/>
  <c r="H5977" i="26"/>
  <c r="H5993" i="26"/>
  <c r="H6010" i="26"/>
  <c r="H6027" i="26"/>
  <c r="H6046" i="26"/>
  <c r="H6063" i="26"/>
  <c r="H6078" i="26"/>
  <c r="H6094" i="26"/>
  <c r="H6110" i="26"/>
  <c r="H6125" i="26"/>
  <c r="H6140" i="26"/>
  <c r="H6157" i="26"/>
  <c r="H6172" i="26"/>
  <c r="H6188" i="26"/>
  <c r="H6205" i="26"/>
  <c r="H6220" i="26"/>
  <c r="H6235" i="26"/>
  <c r="H6251" i="26"/>
  <c r="H6267" i="26"/>
  <c r="H6282" i="26"/>
  <c r="H6298" i="26"/>
  <c r="H6314" i="26"/>
  <c r="H6329" i="26"/>
  <c r="H6344" i="26"/>
  <c r="H6362" i="26"/>
  <c r="H6377" i="26"/>
  <c r="H6392" i="26"/>
  <c r="H6409" i="26"/>
  <c r="H6424" i="26"/>
  <c r="H6439" i="26"/>
  <c r="H6455" i="26"/>
  <c r="H6471" i="26"/>
  <c r="H6486" i="26"/>
  <c r="H6502" i="26"/>
  <c r="H6518" i="26"/>
  <c r="H6533" i="26"/>
  <c r="H6547" i="26"/>
  <c r="H6562" i="26"/>
  <c r="H6576" i="26"/>
  <c r="H6590" i="26"/>
  <c r="H6604" i="26"/>
  <c r="H6618" i="26"/>
  <c r="H6632" i="26"/>
  <c r="H6647" i="26"/>
  <c r="H6661" i="26"/>
  <c r="H6675" i="26"/>
  <c r="H6690" i="26"/>
  <c r="H6704" i="26"/>
  <c r="H6718" i="26"/>
  <c r="H6731" i="26"/>
  <c r="H6744" i="26"/>
  <c r="H6757" i="26"/>
  <c r="H6770" i="26"/>
  <c r="H6783" i="26"/>
  <c r="H6796" i="26"/>
  <c r="H6809" i="26"/>
  <c r="H6822" i="26"/>
  <c r="H6836" i="26"/>
  <c r="H6849" i="26"/>
  <c r="H6862" i="26"/>
  <c r="H6875" i="26"/>
  <c r="H6888" i="26"/>
  <c r="H6901" i="26"/>
  <c r="H6914" i="26"/>
  <c r="H6927" i="26"/>
  <c r="H6940" i="26"/>
  <c r="H6953" i="26"/>
  <c r="H6966" i="26"/>
  <c r="H6980" i="26"/>
  <c r="H6993" i="26"/>
  <c r="H7006" i="26"/>
  <c r="H7019" i="26"/>
  <c r="H7032" i="26"/>
  <c r="H7045" i="26"/>
  <c r="H7058" i="26"/>
  <c r="H7071" i="26"/>
  <c r="H7084" i="26"/>
  <c r="H7097" i="26"/>
  <c r="H7110" i="26"/>
  <c r="H7124" i="26"/>
  <c r="H7137" i="26"/>
  <c r="H7150" i="26"/>
  <c r="H7163" i="26"/>
  <c r="H7176" i="26"/>
  <c r="H7189" i="26"/>
  <c r="H7202" i="26"/>
  <c r="H7215" i="26"/>
  <c r="H7228" i="26"/>
  <c r="H7241" i="26"/>
  <c r="H7254" i="26"/>
  <c r="H7268" i="26"/>
  <c r="H7281" i="26"/>
  <c r="H7294" i="26"/>
  <c r="H7307" i="26"/>
  <c r="H7320" i="26"/>
  <c r="H7333" i="26"/>
  <c r="H7346" i="26"/>
  <c r="H7359" i="26"/>
  <c r="H7372" i="26"/>
  <c r="H7385" i="26"/>
  <c r="H7398" i="26"/>
  <c r="H7412" i="26"/>
  <c r="H7425" i="26"/>
  <c r="H7438" i="26"/>
  <c r="H7451" i="26"/>
  <c r="H7464" i="26"/>
  <c r="H7477" i="26"/>
  <c r="H7490" i="26"/>
  <c r="H7503" i="26"/>
  <c r="H7516" i="26"/>
  <c r="H7529" i="26"/>
  <c r="H7542" i="26"/>
  <c r="H7556" i="26"/>
  <c r="H7569" i="26"/>
  <c r="H7582" i="26"/>
  <c r="H7595" i="26"/>
  <c r="H7608" i="26"/>
  <c r="H7621" i="26"/>
  <c r="H7634" i="26"/>
  <c r="H7647" i="26"/>
  <c r="H7660" i="26"/>
  <c r="H7673" i="26"/>
  <c r="H7686" i="26"/>
  <c r="H7700" i="26"/>
  <c r="H7713" i="26"/>
  <c r="H7726" i="26"/>
  <c r="H7739" i="26"/>
  <c r="H7752" i="26"/>
  <c r="H7765" i="26"/>
  <c r="H7778" i="26"/>
  <c r="H7791" i="26"/>
  <c r="H7804" i="26"/>
  <c r="H7817" i="26"/>
  <c r="H7830" i="26"/>
  <c r="H7844" i="26"/>
  <c r="H7857" i="26"/>
  <c r="H7870" i="26"/>
  <c r="H7883" i="26"/>
  <c r="H7896" i="26"/>
  <c r="H7909" i="26"/>
  <c r="H7922" i="26"/>
  <c r="H7935" i="26"/>
  <c r="H7948" i="26"/>
  <c r="H7961" i="26"/>
  <c r="H7973" i="26"/>
  <c r="H7985" i="26"/>
  <c r="H7997" i="26"/>
  <c r="H8009" i="26"/>
  <c r="H8021" i="26"/>
  <c r="H8033" i="26"/>
  <c r="H8045" i="26"/>
  <c r="H8057" i="26"/>
  <c r="H8069" i="26"/>
  <c r="H8081" i="26"/>
  <c r="H8093" i="26"/>
  <c r="H8105" i="26"/>
  <c r="H8117" i="26"/>
  <c r="H8129" i="26"/>
  <c r="H138" i="26"/>
  <c r="H300" i="26"/>
  <c r="H457" i="26"/>
  <c r="H637" i="26"/>
  <c r="H762" i="26"/>
  <c r="H926" i="26"/>
  <c r="H1058" i="26"/>
  <c r="H1160" i="26"/>
  <c r="H1256" i="26"/>
  <c r="H1366" i="26"/>
  <c r="H1456" i="26"/>
  <c r="H1551" i="26"/>
  <c r="H1637" i="26"/>
  <c r="H1714" i="26"/>
  <c r="H1805" i="26"/>
  <c r="H1882" i="26"/>
  <c r="H1958" i="26"/>
  <c r="H2022" i="26"/>
  <c r="H2096" i="26"/>
  <c r="H2172" i="26"/>
  <c r="H2239" i="26"/>
  <c r="H2310" i="26"/>
  <c r="H2358" i="26"/>
  <c r="H2419" i="26"/>
  <c r="H2483" i="26"/>
  <c r="H2541" i="26"/>
  <c r="H2593" i="26"/>
  <c r="H2661" i="26"/>
  <c r="H2715" i="26"/>
  <c r="H2772" i="26"/>
  <c r="H2830" i="26"/>
  <c r="H2878" i="26"/>
  <c r="H2929" i="26"/>
  <c r="H2982" i="26"/>
  <c r="H3025" i="26"/>
  <c r="H3064" i="26"/>
  <c r="H3116" i="26"/>
  <c r="H3159" i="26"/>
  <c r="H3207" i="26"/>
  <c r="H3253" i="26"/>
  <c r="H3291" i="26"/>
  <c r="H3342" i="26"/>
  <c r="H3388" i="26"/>
  <c r="H3423" i="26"/>
  <c r="H3463" i="26"/>
  <c r="H3513" i="26"/>
  <c r="H3548" i="26"/>
  <c r="H3590" i="26"/>
  <c r="H3631" i="26"/>
  <c r="H3667" i="26"/>
  <c r="H3705" i="26"/>
  <c r="H3742" i="26"/>
  <c r="H3780" i="26"/>
  <c r="H3814" i="26"/>
  <c r="H3853" i="26"/>
  <c r="H3890" i="26"/>
  <c r="H3920" i="26"/>
  <c r="H3956" i="26"/>
  <c r="H3986" i="26"/>
  <c r="H4020" i="26"/>
  <c r="H4059" i="26"/>
  <c r="H4088" i="26"/>
  <c r="H4122" i="26"/>
  <c r="H4156" i="26"/>
  <c r="H4188" i="26"/>
  <c r="H4220" i="26"/>
  <c r="H4253" i="26"/>
  <c r="H4288" i="26"/>
  <c r="H4320" i="26"/>
  <c r="H4357" i="26"/>
  <c r="H4387" i="26"/>
  <c r="H4416" i="26"/>
  <c r="H4448" i="26"/>
  <c r="H4474" i="26"/>
  <c r="H4505" i="26"/>
  <c r="H4537" i="26"/>
  <c r="H4563" i="26"/>
  <c r="H4594" i="26"/>
  <c r="H4626" i="26"/>
  <c r="H4654" i="26"/>
  <c r="H4686" i="26"/>
  <c r="H4713" i="26"/>
  <c r="H4741" i="26"/>
  <c r="H4767" i="26"/>
  <c r="H4795" i="26"/>
  <c r="H4820" i="26"/>
  <c r="H4843" i="26"/>
  <c r="H4870" i="26"/>
  <c r="H4892" i="26"/>
  <c r="H4918" i="26"/>
  <c r="H4946" i="26"/>
  <c r="H4969" i="26"/>
  <c r="H4995" i="26"/>
  <c r="H5021" i="26"/>
  <c r="H5045" i="26"/>
  <c r="H5071" i="26"/>
  <c r="H5096" i="26"/>
  <c r="H5121" i="26"/>
  <c r="H5144" i="26"/>
  <c r="H5172" i="26"/>
  <c r="H5197" i="26"/>
  <c r="H5220" i="26"/>
  <c r="H5244" i="26"/>
  <c r="H5263" i="26"/>
  <c r="H5284" i="26"/>
  <c r="H5307" i="26"/>
  <c r="H5325" i="26"/>
  <c r="H5347" i="26"/>
  <c r="H5370" i="26"/>
  <c r="H5389" i="26"/>
  <c r="H5410" i="26"/>
  <c r="H5432" i="26"/>
  <c r="H5452" i="26"/>
  <c r="H5469" i="26"/>
  <c r="H5489" i="26"/>
  <c r="H5509" i="26"/>
  <c r="H5528" i="26"/>
  <c r="H5546" i="26"/>
  <c r="H5564" i="26"/>
  <c r="H5583" i="26"/>
  <c r="H5604" i="26"/>
  <c r="H5622" i="26"/>
  <c r="H5640" i="26"/>
  <c r="H5659" i="26"/>
  <c r="H5677" i="26"/>
  <c r="H5698" i="26"/>
  <c r="H5716" i="26"/>
  <c r="H5734" i="26"/>
  <c r="H5752" i="26"/>
  <c r="H5768" i="26"/>
  <c r="H5788" i="26"/>
  <c r="H5804" i="26"/>
  <c r="H5822" i="26"/>
  <c r="H5838" i="26"/>
  <c r="H5855" i="26"/>
  <c r="H5874" i="26"/>
  <c r="H5891" i="26"/>
  <c r="H5908" i="26"/>
  <c r="H5924" i="26"/>
  <c r="H5942" i="26"/>
  <c r="H5960" i="26"/>
  <c r="H5978" i="26"/>
  <c r="H5994" i="26"/>
  <c r="H6011" i="26"/>
  <c r="H6028" i="26"/>
  <c r="H6047" i="26"/>
  <c r="H6064" i="26"/>
  <c r="H6079" i="26"/>
  <c r="H6095" i="26"/>
  <c r="H6111" i="26"/>
  <c r="H6126" i="26"/>
  <c r="H6142" i="26"/>
  <c r="H6158" i="26"/>
  <c r="H6174" i="26"/>
  <c r="H6190" i="26"/>
  <c r="H6206" i="26"/>
  <c r="H6221" i="26"/>
  <c r="H6236" i="26"/>
  <c r="H6253" i="26"/>
  <c r="H6268" i="26"/>
  <c r="H6283" i="26"/>
  <c r="H6299" i="26"/>
  <c r="H6315" i="26"/>
  <c r="H6330" i="26"/>
  <c r="H6347" i="26"/>
  <c r="H6363" i="26"/>
  <c r="H6378" i="26"/>
  <c r="H6394" i="26"/>
  <c r="H6410" i="26"/>
  <c r="H6425" i="26"/>
  <c r="H6440" i="26"/>
  <c r="H6457" i="26"/>
  <c r="H6472" i="26"/>
  <c r="H6487" i="26"/>
  <c r="H6503" i="26"/>
  <c r="H6520" i="26"/>
  <c r="H6534" i="26"/>
  <c r="H6548" i="26"/>
  <c r="H6563" i="26"/>
  <c r="H6577" i="26"/>
  <c r="H6591" i="26"/>
  <c r="H6605" i="26"/>
  <c r="H6619" i="26"/>
  <c r="H6634" i="26"/>
  <c r="H6648" i="26"/>
  <c r="H139" i="26"/>
  <c r="H304" i="26"/>
  <c r="H495" i="26"/>
  <c r="H639" i="26"/>
  <c r="H774" i="26"/>
  <c r="H938" i="26"/>
  <c r="H1064" i="26"/>
  <c r="H1161" i="26"/>
  <c r="H1287" i="26"/>
  <c r="H1373" i="26"/>
  <c r="H1460" i="26"/>
  <c r="H1558" i="26"/>
  <c r="H1646" i="26"/>
  <c r="H1716" i="26"/>
  <c r="H1816" i="26"/>
  <c r="H1886" i="26"/>
  <c r="H1962" i="26"/>
  <c r="H2035" i="26"/>
  <c r="H2100" i="26"/>
  <c r="H2173" i="26"/>
  <c r="H2248" i="26"/>
  <c r="H2311" i="26"/>
  <c r="H2364" i="26"/>
  <c r="H2425" i="26"/>
  <c r="H2485" i="26"/>
  <c r="H2543" i="26"/>
  <c r="H2613" i="26"/>
  <c r="H2665" i="26"/>
  <c r="H2719" i="26"/>
  <c r="H2781" i="26"/>
  <c r="H2832" i="26"/>
  <c r="H2880" i="26"/>
  <c r="H2941" i="26"/>
  <c r="H2985" i="26"/>
  <c r="H3028" i="26"/>
  <c r="H3078" i="26"/>
  <c r="H3117" i="26"/>
  <c r="H3160" i="26"/>
  <c r="H3213" i="26"/>
  <c r="H3257" i="26"/>
  <c r="H3292" i="26"/>
  <c r="H3345" i="26"/>
  <c r="H3389" i="26"/>
  <c r="H3428" i="26"/>
  <c r="H3474" i="26"/>
  <c r="H3514" i="26"/>
  <c r="H3549" i="26"/>
  <c r="H3594" i="26"/>
  <c r="H3633" i="26"/>
  <c r="H3670" i="26"/>
  <c r="H3715" i="26"/>
  <c r="H3746" i="26"/>
  <c r="H3782" i="26"/>
  <c r="H3822" i="26"/>
  <c r="H3856" i="26"/>
  <c r="H3891" i="26"/>
  <c r="H3927" i="26"/>
  <c r="H3957" i="26"/>
  <c r="H3989" i="26"/>
  <c r="H4028" i="26"/>
  <c r="H4060" i="26"/>
  <c r="H4089" i="26"/>
  <c r="H4126" i="26"/>
  <c r="H4159" i="26"/>
  <c r="H4189" i="26"/>
  <c r="H4229" i="26"/>
  <c r="H4257" i="26"/>
  <c r="H4291" i="26"/>
  <c r="H4327" i="26"/>
  <c r="H4358" i="26"/>
  <c r="H4388" i="26"/>
  <c r="H4421" i="26"/>
  <c r="H4449" i="26"/>
  <c r="H4478" i="26"/>
  <c r="H4509" i="26"/>
  <c r="H4541" i="26"/>
  <c r="H4565" i="26"/>
  <c r="H4600" i="26"/>
  <c r="H4630" i="26"/>
  <c r="H4657" i="26"/>
  <c r="H4689" i="26"/>
  <c r="H4714" i="26"/>
  <c r="H4742" i="26"/>
  <c r="H4772" i="26"/>
  <c r="H4796" i="26"/>
  <c r="H84" i="26"/>
  <c r="H385" i="26"/>
  <c r="H577" i="26"/>
  <c r="H832" i="26"/>
  <c r="H1023" i="26"/>
  <c r="H1199" i="26"/>
  <c r="H1344" i="26"/>
  <c r="H1495" i="26"/>
  <c r="H1606" i="26"/>
  <c r="H1755" i="26"/>
  <c r="H1851" i="26"/>
  <c r="H1980" i="26"/>
  <c r="H2083" i="26"/>
  <c r="H2206" i="26"/>
  <c r="H2288" i="26"/>
  <c r="H2387" i="26"/>
  <c r="H2462" i="26"/>
  <c r="H2560" i="26"/>
  <c r="H2648" i="26"/>
  <c r="H2741" i="26"/>
  <c r="H2811" i="26"/>
  <c r="H2901" i="26"/>
  <c r="H2964" i="26"/>
  <c r="H3042" i="26"/>
  <c r="H3103" i="26"/>
  <c r="H3178" i="26"/>
  <c r="H3235" i="26"/>
  <c r="H3314" i="26"/>
  <c r="H3370" i="26"/>
  <c r="H3444" i="26"/>
  <c r="H3496" i="26"/>
  <c r="H3567" i="26"/>
  <c r="H3617" i="26"/>
  <c r="H3686" i="26"/>
  <c r="H3734" i="26"/>
  <c r="H3793" i="26"/>
  <c r="H3843" i="26"/>
  <c r="H3903" i="26"/>
  <c r="H3945" i="26"/>
  <c r="H4002" i="26"/>
  <c r="H4046" i="26"/>
  <c r="H4104" i="26"/>
  <c r="H4144" i="26"/>
  <c r="H4203" i="26"/>
  <c r="H4246" i="26"/>
  <c r="H4300" i="26"/>
  <c r="H4346" i="26"/>
  <c r="H4398" i="26"/>
  <c r="H4436" i="26"/>
  <c r="H4488" i="26"/>
  <c r="H4528" i="26"/>
  <c r="H4578" i="26"/>
  <c r="H4618" i="26"/>
  <c r="H4670" i="26"/>
  <c r="H4706" i="26"/>
  <c r="H4753" i="26"/>
  <c r="H4788" i="26"/>
  <c r="H4825" i="26"/>
  <c r="H4856" i="26"/>
  <c r="H4890" i="26"/>
  <c r="H4927" i="26"/>
  <c r="H4956" i="26"/>
  <c r="H4990" i="26"/>
  <c r="H5026" i="26"/>
  <c r="H5059" i="26"/>
  <c r="H5093" i="26"/>
  <c r="H5126" i="26"/>
  <c r="H5157" i="26"/>
  <c r="H5191" i="26"/>
  <c r="H5228" i="26"/>
  <c r="H5253" i="26"/>
  <c r="H5281" i="26"/>
  <c r="H5310" i="26"/>
  <c r="H5337" i="26"/>
  <c r="H5367" i="26"/>
  <c r="H5394" i="26"/>
  <c r="H5420" i="26"/>
  <c r="H5450" i="26"/>
  <c r="H5477" i="26"/>
  <c r="H5499" i="26"/>
  <c r="H5525" i="26"/>
  <c r="H5550" i="26"/>
  <c r="H5574" i="26"/>
  <c r="H5598" i="26"/>
  <c r="H5625" i="26"/>
  <c r="H5650" i="26"/>
  <c r="H5674" i="26"/>
  <c r="H5702" i="26"/>
  <c r="H5725" i="26"/>
  <c r="H5750" i="26"/>
  <c r="H5775" i="26"/>
  <c r="H5795" i="26"/>
  <c r="H5819" i="26"/>
  <c r="H5845" i="26"/>
  <c r="H5864" i="26"/>
  <c r="H5888" i="26"/>
  <c r="H5911" i="26"/>
  <c r="H5934" i="26"/>
  <c r="H5956" i="26"/>
  <c r="H5981" i="26"/>
  <c r="H6004" i="26"/>
  <c r="H6026" i="26"/>
  <c r="H6051" i="26"/>
  <c r="H6071" i="26"/>
  <c r="H6092" i="26"/>
  <c r="H6114" i="26"/>
  <c r="H6135" i="26"/>
  <c r="H6155" i="26"/>
  <c r="H6178" i="26"/>
  <c r="H6197" i="26"/>
  <c r="H6219" i="26"/>
  <c r="H6241" i="26"/>
  <c r="H6260" i="26"/>
  <c r="H6281" i="26"/>
  <c r="H6304" i="26"/>
  <c r="H6323" i="26"/>
  <c r="H6343" i="26"/>
  <c r="H6366" i="26"/>
  <c r="H6386" i="26"/>
  <c r="H6407" i="26"/>
  <c r="H6428" i="26"/>
  <c r="H6449" i="26"/>
  <c r="H6470" i="26"/>
  <c r="H6493" i="26"/>
  <c r="H6511" i="26"/>
  <c r="H6531" i="26"/>
  <c r="H6552" i="26"/>
  <c r="H6569" i="26"/>
  <c r="H6589" i="26"/>
  <c r="H6608" i="26"/>
  <c r="H6627" i="26"/>
  <c r="H6646" i="26"/>
  <c r="H6665" i="26"/>
  <c r="H6682" i="26"/>
  <c r="H6698" i="26"/>
  <c r="H6716" i="26"/>
  <c r="H6732" i="26"/>
  <c r="H6747" i="26"/>
  <c r="H6762" i="26"/>
  <c r="H6778" i="26"/>
  <c r="H6794" i="26"/>
  <c r="H6810" i="26"/>
  <c r="H6826" i="26"/>
  <c r="H6841" i="26"/>
  <c r="H6856" i="26"/>
  <c r="H6873" i="26"/>
  <c r="H6889" i="26"/>
  <c r="H6904" i="26"/>
  <c r="H6920" i="26"/>
  <c r="H6935" i="26"/>
  <c r="H6951" i="26"/>
  <c r="H6968" i="26"/>
  <c r="H6983" i="26"/>
  <c r="H6998" i="26"/>
  <c r="H7013" i="26"/>
  <c r="H7030" i="26"/>
  <c r="H7046" i="26"/>
  <c r="H7061" i="26"/>
  <c r="H7077" i="26"/>
  <c r="H7092" i="26"/>
  <c r="H7108" i="26"/>
  <c r="H7125" i="26"/>
  <c r="H7140" i="26"/>
  <c r="H7155" i="26"/>
  <c r="H7170" i="26"/>
  <c r="H7187" i="26"/>
  <c r="H7203" i="26"/>
  <c r="H7218" i="26"/>
  <c r="H7234" i="26"/>
  <c r="H7249" i="26"/>
  <c r="H7265" i="26"/>
  <c r="H7282" i="26"/>
  <c r="H7297" i="26"/>
  <c r="H7312" i="26"/>
  <c r="H7328" i="26"/>
  <c r="H7344" i="26"/>
  <c r="H7360" i="26"/>
  <c r="H7376" i="26"/>
  <c r="H7391" i="26"/>
  <c r="H7406" i="26"/>
  <c r="H7422" i="26"/>
  <c r="H7439" i="26"/>
  <c r="H7454" i="26"/>
  <c r="H7469" i="26"/>
  <c r="H7485" i="26"/>
  <c r="H7501" i="26"/>
  <c r="H7517" i="26"/>
  <c r="H7533" i="26"/>
  <c r="H108" i="26"/>
  <c r="H386" i="26"/>
  <c r="H595" i="26"/>
  <c r="H840" i="26"/>
  <c r="H1052" i="26"/>
  <c r="H1214" i="26"/>
  <c r="H1357" i="26"/>
  <c r="H1504" i="26"/>
  <c r="H1629" i="26"/>
  <c r="H1769" i="26"/>
  <c r="H1876" i="26"/>
  <c r="H1988" i="26"/>
  <c r="H2091" i="26"/>
  <c r="H2209" i="26"/>
  <c r="H2292" i="26"/>
  <c r="H2388" i="26"/>
  <c r="H2478" i="26"/>
  <c r="H2571" i="26"/>
  <c r="H2651" i="26"/>
  <c r="H2742" i="26"/>
  <c r="H2814" i="26"/>
  <c r="H2904" i="26"/>
  <c r="H2978" i="26"/>
  <c r="H3046" i="26"/>
  <c r="H3114" i="26"/>
  <c r="H3185" i="26"/>
  <c r="H3246" i="26"/>
  <c r="H3317" i="26"/>
  <c r="H3385" i="26"/>
  <c r="H3445" i="26"/>
  <c r="H3502" i="26"/>
  <c r="H3571" i="26"/>
  <c r="H3628" i="26"/>
  <c r="H3688" i="26"/>
  <c r="H3737" i="26"/>
  <c r="H3800" i="26"/>
  <c r="H3850" i="26"/>
  <c r="H3904" i="26"/>
  <c r="H3953" i="26"/>
  <c r="H4003" i="26"/>
  <c r="H4050" i="26"/>
  <c r="H4105" i="26"/>
  <c r="H4152" i="26"/>
  <c r="H4204" i="26"/>
  <c r="H4251" i="26"/>
  <c r="H4306" i="26"/>
  <c r="H4352" i="26"/>
  <c r="H4400" i="26"/>
  <c r="H4444" i="26"/>
  <c r="H4490" i="26"/>
  <c r="H4532" i="26"/>
  <c r="H4579" i="26"/>
  <c r="H4622" i="26"/>
  <c r="H4671" i="26"/>
  <c r="H4711" i="26"/>
  <c r="H4755" i="26"/>
  <c r="H4792" i="26"/>
  <c r="H4828" i="26"/>
  <c r="H4857" i="26"/>
  <c r="H4896" i="26"/>
  <c r="H4929" i="26"/>
  <c r="H4962" i="26"/>
  <c r="H4998" i="26"/>
  <c r="H5028" i="26"/>
  <c r="H5060" i="26"/>
  <c r="H5097" i="26"/>
  <c r="H5131" i="26"/>
  <c r="H5158" i="26"/>
  <c r="H5198" i="26"/>
  <c r="H5229" i="26"/>
  <c r="H5257" i="26"/>
  <c r="H5288" i="26"/>
  <c r="H5311" i="26"/>
  <c r="H5338" i="26"/>
  <c r="H5371" i="26"/>
  <c r="H5398" i="26"/>
  <c r="H5422" i="26"/>
  <c r="H5453" i="26"/>
  <c r="H5478" i="26"/>
  <c r="H5501" i="26"/>
  <c r="H5529" i="26"/>
  <c r="H5551" i="26"/>
  <c r="H5576" i="26"/>
  <c r="H5606" i="26"/>
  <c r="H5626" i="26"/>
  <c r="H5652" i="26"/>
  <c r="H5681" i="26"/>
  <c r="H5703" i="26"/>
  <c r="H5728" i="26"/>
  <c r="H5753" i="26"/>
  <c r="H5776" i="26"/>
  <c r="H5797" i="26"/>
  <c r="H5823" i="26"/>
  <c r="H5846" i="26"/>
  <c r="H5866" i="26"/>
  <c r="H5893" i="26"/>
  <c r="H5912" i="26"/>
  <c r="H5935" i="26"/>
  <c r="H5962" i="26"/>
  <c r="H5982" i="26"/>
  <c r="H6005" i="26"/>
  <c r="H6031" i="26"/>
  <c r="H6052" i="26"/>
  <c r="H6074" i="26"/>
  <c r="H6097" i="26"/>
  <c r="H6116" i="26"/>
  <c r="H6136" i="26"/>
  <c r="H6160" i="26"/>
  <c r="H6179" i="26"/>
  <c r="H6198" i="26"/>
  <c r="H6222" i="26"/>
  <c r="H6242" i="26"/>
  <c r="H6262" i="26"/>
  <c r="H6284" i="26"/>
  <c r="H6305" i="26"/>
  <c r="H6325" i="26"/>
  <c r="H6349" i="26"/>
  <c r="H6367" i="26"/>
  <c r="H6387" i="26"/>
  <c r="H6411" i="26"/>
  <c r="H6430" i="26"/>
  <c r="H6450" i="26"/>
  <c r="H6473" i="26"/>
  <c r="H6494" i="26"/>
  <c r="H6512" i="26"/>
  <c r="H6535" i="26"/>
  <c r="H6553" i="26"/>
  <c r="H6570" i="26"/>
  <c r="H6592" i="26"/>
  <c r="H6610" i="26"/>
  <c r="H6628" i="26"/>
  <c r="H6649" i="26"/>
  <c r="H6666" i="26"/>
  <c r="H6683" i="26"/>
  <c r="H6699" i="26"/>
  <c r="H6717" i="26"/>
  <c r="H6733" i="26"/>
  <c r="H6748" i="26"/>
  <c r="H6764" i="26"/>
  <c r="H6779" i="26"/>
  <c r="H6795" i="26"/>
  <c r="H6812" i="26"/>
  <c r="H6827" i="26"/>
  <c r="H6842" i="26"/>
  <c r="H6857" i="26"/>
  <c r="H6874" i="26"/>
  <c r="H6890" i="26"/>
  <c r="H6905" i="26"/>
  <c r="H6921" i="26"/>
  <c r="H6936" i="26"/>
  <c r="H6952" i="26"/>
  <c r="H6969" i="26"/>
  <c r="H6984" i="26"/>
  <c r="H6999" i="26"/>
  <c r="H7014" i="26"/>
  <c r="H7031" i="26"/>
  <c r="H7047" i="26"/>
  <c r="H7062" i="26"/>
  <c r="H7078" i="26"/>
  <c r="H7093" i="26"/>
  <c r="H7109" i="26"/>
  <c r="H7126" i="26"/>
  <c r="H7141" i="26"/>
  <c r="H7156" i="26"/>
  <c r="H7172" i="26"/>
  <c r="H7188" i="26"/>
  <c r="H7204" i="26"/>
  <c r="H7220" i="26"/>
  <c r="H7235" i="26"/>
  <c r="H7250" i="26"/>
  <c r="H7266" i="26"/>
  <c r="H7283" i="26"/>
  <c r="H7298" i="26"/>
  <c r="H7313" i="26"/>
  <c r="H7329" i="26"/>
  <c r="H7345" i="26"/>
  <c r="H7361" i="26"/>
  <c r="H7377" i="26"/>
  <c r="H174" i="26"/>
  <c r="H387" i="26"/>
  <c r="H641" i="26"/>
  <c r="H846" i="26"/>
  <c r="H1067" i="26"/>
  <c r="H1227" i="26"/>
  <c r="H1378" i="26"/>
  <c r="H1507" i="26"/>
  <c r="H1652" i="26"/>
  <c r="H1771" i="26"/>
  <c r="H1894" i="26"/>
  <c r="H1997" i="26"/>
  <c r="H2117" i="26"/>
  <c r="H2211" i="26"/>
  <c r="H2313" i="26"/>
  <c r="H2389" i="26"/>
  <c r="H2491" i="26"/>
  <c r="H2574" i="26"/>
  <c r="H2668" i="26"/>
  <c r="H2743" i="26"/>
  <c r="H2835" i="26"/>
  <c r="H2905" i="26"/>
  <c r="H2986" i="26"/>
  <c r="H3053" i="26"/>
  <c r="H3121" i="26"/>
  <c r="H3187" i="26"/>
  <c r="H3260" i="26"/>
  <c r="H3319" i="26"/>
  <c r="H3392" i="26"/>
  <c r="H3446" i="26"/>
  <c r="H3516" i="26"/>
  <c r="H3572" i="26"/>
  <c r="H3636" i="26"/>
  <c r="H3689" i="26"/>
  <c r="H3749" i="26"/>
  <c r="H3801" i="26"/>
  <c r="H3858" i="26"/>
  <c r="H3906" i="26"/>
  <c r="H3961" i="26"/>
  <c r="H4004" i="26"/>
  <c r="H4061" i="26"/>
  <c r="H4107" i="26"/>
  <c r="H4160" i="26"/>
  <c r="H4205" i="26"/>
  <c r="H4261" i="26"/>
  <c r="H4308" i="26"/>
  <c r="H4359" i="26"/>
  <c r="H4402" i="26"/>
  <c r="H4450" i="26"/>
  <c r="H4491" i="26"/>
  <c r="H4542" i="26"/>
  <c r="H4580" i="26"/>
  <c r="H4632" i="26"/>
  <c r="H4672" i="26"/>
  <c r="H4717" i="26"/>
  <c r="H4756" i="26"/>
  <c r="H4797" i="26"/>
  <c r="H4830" i="26"/>
  <c r="H4862" i="26"/>
  <c r="H4900" i="26"/>
  <c r="H4930" i="26"/>
  <c r="H4965" i="26"/>
  <c r="H5000" i="26"/>
  <c r="H5031" i="26"/>
  <c r="H5062" i="26"/>
  <c r="H5100" i="26"/>
  <c r="H5134" i="26"/>
  <c r="H5165" i="26"/>
  <c r="H5201" i="26"/>
  <c r="H5230" i="26"/>
  <c r="H5259" i="26"/>
  <c r="H5289" i="26"/>
  <c r="H5314" i="26"/>
  <c r="H5342" i="26"/>
  <c r="H5372" i="26"/>
  <c r="H5400" i="26"/>
  <c r="H5426" i="26"/>
  <c r="H5454" i="26"/>
  <c r="H5479" i="26"/>
  <c r="H5503" i="26"/>
  <c r="H5530" i="26"/>
  <c r="H5556" i="26"/>
  <c r="H5580" i="26"/>
  <c r="H5607" i="26"/>
  <c r="H5629" i="26"/>
  <c r="H180" i="26"/>
  <c r="H388" i="26"/>
  <c r="H642" i="26"/>
  <c r="H852" i="26"/>
  <c r="H1073" i="26"/>
  <c r="H1234" i="26"/>
  <c r="H1396" i="26"/>
  <c r="H1519" i="26"/>
  <c r="H1661" i="26"/>
  <c r="H1772" i="26"/>
  <c r="H1898" i="26"/>
  <c r="H2001" i="26"/>
  <c r="H2119" i="26"/>
  <c r="H2212" i="26"/>
  <c r="H2314" i="26"/>
  <c r="H2391" i="26"/>
  <c r="H2492" i="26"/>
  <c r="H2575" i="26"/>
  <c r="H2672" i="26"/>
  <c r="H2745" i="26"/>
  <c r="H2836" i="26"/>
  <c r="H2908" i="26"/>
  <c r="H2988" i="26"/>
  <c r="H3056" i="26"/>
  <c r="H3130" i="26"/>
  <c r="H3188" i="26"/>
  <c r="H3262" i="26"/>
  <c r="H3321" i="26"/>
  <c r="H3396" i="26"/>
  <c r="H3449" i="26"/>
  <c r="H3518" i="26"/>
  <c r="H3573" i="26"/>
  <c r="H3642" i="26"/>
  <c r="H3690" i="26"/>
  <c r="H3751" i="26"/>
  <c r="H3802" i="26"/>
  <c r="H3859" i="26"/>
  <c r="H3908" i="26"/>
  <c r="H3964" i="26"/>
  <c r="H4008" i="26"/>
  <c r="H181" i="26"/>
  <c r="H499" i="26"/>
  <c r="H892" i="26"/>
  <c r="H1139" i="26"/>
  <c r="H1399" i="26"/>
  <c r="H1570" i="26"/>
  <c r="H1786" i="26"/>
  <c r="H1936" i="26"/>
  <c r="H2121" i="26"/>
  <c r="H2258" i="26"/>
  <c r="H2409" i="26"/>
  <c r="H2522" i="26"/>
  <c r="H2675" i="26"/>
  <c r="H2788" i="26"/>
  <c r="H2920" i="26"/>
  <c r="H3016" i="26"/>
  <c r="H3132" i="26"/>
  <c r="H3218" i="26"/>
  <c r="H3330" i="26"/>
  <c r="H3418" i="26"/>
  <c r="H3519" i="26"/>
  <c r="H3603" i="26"/>
  <c r="H3696" i="26"/>
  <c r="H3772" i="26"/>
  <c r="H3861" i="26"/>
  <c r="H3934" i="26"/>
  <c r="H4015" i="26"/>
  <c r="H4077" i="26"/>
  <c r="H4138" i="26"/>
  <c r="H4214" i="26"/>
  <c r="H4277" i="26"/>
  <c r="H4337" i="26"/>
  <c r="H4408" i="26"/>
  <c r="H4466" i="26"/>
  <c r="H4520" i="26"/>
  <c r="H4587" i="26"/>
  <c r="H4646" i="26"/>
  <c r="H4698" i="26"/>
  <c r="H4759" i="26"/>
  <c r="H4810" i="26"/>
  <c r="H4853" i="26"/>
  <c r="H4904" i="26"/>
  <c r="H4948" i="26"/>
  <c r="H4984" i="26"/>
  <c r="H5036" i="26"/>
  <c r="H5079" i="26"/>
  <c r="H5122" i="26"/>
  <c r="H5174" i="26"/>
  <c r="H5213" i="26"/>
  <c r="H5249" i="26"/>
  <c r="H5293" i="26"/>
  <c r="H5328" i="26"/>
  <c r="H5359" i="26"/>
  <c r="H5402" i="26"/>
  <c r="H5438" i="26"/>
  <c r="H5472" i="26"/>
  <c r="H5511" i="26"/>
  <c r="H5540" i="26"/>
  <c r="H5572" i="26"/>
  <c r="H5609" i="26"/>
  <c r="H5642" i="26"/>
  <c r="H5669" i="26"/>
  <c r="H5701" i="26"/>
  <c r="H5731" i="26"/>
  <c r="H5761" i="26"/>
  <c r="H5789" i="26"/>
  <c r="H5812" i="26"/>
  <c r="H5840" i="26"/>
  <c r="H5870" i="26"/>
  <c r="H5897" i="26"/>
  <c r="H5926" i="26"/>
  <c r="H5951" i="26"/>
  <c r="H5980" i="26"/>
  <c r="H6008" i="26"/>
  <c r="H6037" i="26"/>
  <c r="H6065" i="26"/>
  <c r="H6088" i="26"/>
  <c r="H6113" i="26"/>
  <c r="H6139" i="26"/>
  <c r="H6164" i="26"/>
  <c r="H6191" i="26"/>
  <c r="H6212" i="26"/>
  <c r="H6239" i="26"/>
  <c r="H6266" i="26"/>
  <c r="H6291" i="26"/>
  <c r="H6316" i="26"/>
  <c r="H6339" i="26"/>
  <c r="H6365" i="26"/>
  <c r="H6391" i="26"/>
  <c r="H6415" i="26"/>
  <c r="H6442" i="26"/>
  <c r="H6464" i="26"/>
  <c r="H6491" i="26"/>
  <c r="H6517" i="26"/>
  <c r="H6540" i="26"/>
  <c r="H6564" i="26"/>
  <c r="H6583" i="26"/>
  <c r="H6607" i="26"/>
  <c r="H6631" i="26"/>
  <c r="H6654" i="26"/>
  <c r="H6674" i="26"/>
  <c r="H6695" i="26"/>
  <c r="H6713" i="26"/>
  <c r="H6735" i="26"/>
  <c r="H6753" i="26"/>
  <c r="H6772" i="26"/>
  <c r="H6790" i="26"/>
  <c r="H6808" i="26"/>
  <c r="H6829" i="26"/>
  <c r="H6848" i="26"/>
  <c r="H6866" i="26"/>
  <c r="H6884" i="26"/>
  <c r="H6903" i="26"/>
  <c r="H6923" i="26"/>
  <c r="H6942" i="26"/>
  <c r="H6960" i="26"/>
  <c r="H6978" i="26"/>
  <c r="H6997" i="26"/>
  <c r="H7018" i="26"/>
  <c r="H7036" i="26"/>
  <c r="H7054" i="26"/>
  <c r="H7073" i="26"/>
  <c r="H7091" i="26"/>
  <c r="H7113" i="26"/>
  <c r="H7130" i="26"/>
  <c r="H7149" i="26"/>
  <c r="H7167" i="26"/>
  <c r="H7185" i="26"/>
  <c r="H7206" i="26"/>
  <c r="H7224" i="26"/>
  <c r="H7244" i="26"/>
  <c r="H7261" i="26"/>
  <c r="H7280" i="26"/>
  <c r="H7300" i="26"/>
  <c r="H7319" i="26"/>
  <c r="H7337" i="26"/>
  <c r="H7355" i="26"/>
  <c r="H7374" i="26"/>
  <c r="H7393" i="26"/>
  <c r="H7410" i="26"/>
  <c r="H7428" i="26"/>
  <c r="H7444" i="26"/>
  <c r="H7462" i="26"/>
  <c r="H7479" i="26"/>
  <c r="H7496" i="26"/>
  <c r="H7512" i="26"/>
  <c r="H7530" i="26"/>
  <c r="H7547" i="26"/>
  <c r="H7562" i="26"/>
  <c r="H7577" i="26"/>
  <c r="H7594" i="26"/>
  <c r="H7610" i="26"/>
  <c r="H7625" i="26"/>
  <c r="H7641" i="26"/>
  <c r="H7656" i="26"/>
  <c r="H7672" i="26"/>
  <c r="H7689" i="26"/>
  <c r="H7704" i="26"/>
  <c r="H7719" i="26"/>
  <c r="H7734" i="26"/>
  <c r="H7751" i="26"/>
  <c r="H7767" i="26"/>
  <c r="H7782" i="26"/>
  <c r="H7798" i="26"/>
  <c r="H7813" i="26"/>
  <c r="H7829" i="26"/>
  <c r="H7846" i="26"/>
  <c r="H7861" i="26"/>
  <c r="H7876" i="26"/>
  <c r="H7892" i="26"/>
  <c r="H7908" i="26"/>
  <c r="H7924" i="26"/>
  <c r="H7940" i="26"/>
  <c r="H7955" i="26"/>
  <c r="H7969" i="26"/>
  <c r="H7984" i="26"/>
  <c r="H7999" i="26"/>
  <c r="H8013" i="26"/>
  <c r="H8027" i="26"/>
  <c r="H8041" i="26"/>
  <c r="H8056" i="26"/>
  <c r="H8071" i="26"/>
  <c r="H8085" i="26"/>
  <c r="H8099" i="26"/>
  <c r="H8113" i="26"/>
  <c r="H8128" i="26"/>
  <c r="H8142" i="26"/>
  <c r="H8155" i="26"/>
  <c r="H8168" i="26"/>
  <c r="H8181" i="26"/>
  <c r="H8194" i="26"/>
  <c r="H8207" i="26"/>
  <c r="H8220" i="26"/>
  <c r="H8233" i="26"/>
  <c r="H8247" i="26"/>
  <c r="H8260" i="26"/>
  <c r="H8273" i="26"/>
  <c r="H8286" i="26"/>
  <c r="H8299" i="26"/>
  <c r="H8312" i="26"/>
  <c r="H8325" i="26"/>
  <c r="H8338" i="26"/>
  <c r="H8351" i="26"/>
  <c r="H8364" i="26"/>
  <c r="H8377" i="26"/>
  <c r="H8391" i="26"/>
  <c r="H8404" i="26"/>
  <c r="H8417" i="26"/>
  <c r="H8430" i="26"/>
  <c r="H8443" i="26"/>
  <c r="H8456" i="26"/>
  <c r="H8469" i="26"/>
  <c r="H8482" i="26"/>
  <c r="H8495" i="26"/>
  <c r="H8508" i="26"/>
  <c r="H8521" i="26"/>
  <c r="H8535" i="26"/>
  <c r="H8548" i="26"/>
  <c r="H8561" i="26"/>
  <c r="H8574" i="26"/>
  <c r="H8587" i="26"/>
  <c r="H8600" i="26"/>
  <c r="H8613" i="26"/>
  <c r="H8626" i="26"/>
  <c r="H8639" i="26"/>
  <c r="H8652" i="26"/>
  <c r="H8665" i="26"/>
  <c r="H8679" i="26"/>
  <c r="H8692" i="26"/>
  <c r="H8705" i="26"/>
  <c r="H8718" i="26"/>
  <c r="H8731" i="26"/>
  <c r="H8744" i="26"/>
  <c r="H8757" i="26"/>
  <c r="H8770" i="26"/>
  <c r="H8783" i="26"/>
  <c r="H8796" i="26"/>
  <c r="H8809" i="26"/>
  <c r="H8823" i="26"/>
  <c r="H8836" i="26"/>
  <c r="H8849" i="26"/>
  <c r="H8862" i="26"/>
  <c r="H8875" i="26"/>
  <c r="H8888" i="26"/>
  <c r="H8901" i="26"/>
  <c r="H8914" i="26"/>
  <c r="H8927" i="26"/>
  <c r="H8940" i="26"/>
  <c r="H8953" i="26"/>
  <c r="H8967" i="26"/>
  <c r="H8980" i="26"/>
  <c r="H8993" i="26"/>
  <c r="H9006" i="26"/>
  <c r="H9019" i="26"/>
  <c r="H9032" i="26"/>
  <c r="H9045" i="26"/>
  <c r="H9058" i="26"/>
  <c r="H9071" i="26"/>
  <c r="H9084" i="26"/>
  <c r="H9097" i="26"/>
  <c r="H9111" i="26"/>
  <c r="H9124" i="26"/>
  <c r="H9137" i="26"/>
  <c r="H9150" i="26"/>
  <c r="H9163" i="26"/>
  <c r="H9176" i="26"/>
  <c r="H9189" i="26"/>
  <c r="H9202" i="26"/>
  <c r="H9215" i="26"/>
  <c r="H9228" i="26"/>
  <c r="H9241" i="26"/>
  <c r="H9255" i="26"/>
  <c r="H9268" i="26"/>
  <c r="H9281" i="26"/>
  <c r="H9293" i="26"/>
  <c r="H9305" i="26"/>
  <c r="H9317" i="26"/>
  <c r="H9329" i="26"/>
  <c r="H9341" i="26"/>
  <c r="H9353" i="26"/>
  <c r="H9365" i="26"/>
  <c r="H9377" i="26"/>
  <c r="H9389" i="26"/>
  <c r="H9401" i="26"/>
  <c r="H9413" i="26"/>
  <c r="H9425" i="26"/>
  <c r="H9437" i="26"/>
  <c r="H9449" i="26"/>
  <c r="H9461" i="26"/>
  <c r="H9473" i="26"/>
  <c r="H9485" i="26"/>
  <c r="H9497" i="26"/>
  <c r="H9509" i="26"/>
  <c r="H9521" i="26"/>
  <c r="H9533" i="26"/>
  <c r="H9545" i="26"/>
  <c r="H9557" i="26"/>
  <c r="H9569" i="26"/>
  <c r="H9581" i="26"/>
  <c r="H9593" i="26"/>
  <c r="H9605" i="26"/>
  <c r="H9617" i="26"/>
  <c r="H9629" i="26"/>
  <c r="H9641" i="26"/>
  <c r="H9653" i="26"/>
  <c r="H9665" i="26"/>
  <c r="H9677" i="26"/>
  <c r="H9689" i="26"/>
  <c r="H9701" i="26"/>
  <c r="H9713" i="26"/>
  <c r="H9725" i="26"/>
  <c r="H9737" i="26"/>
  <c r="H9749" i="26"/>
  <c r="H9761" i="26"/>
  <c r="H9773" i="26"/>
  <c r="H9785" i="26"/>
  <c r="H9797" i="26"/>
  <c r="H9809" i="26"/>
  <c r="H9821" i="26"/>
  <c r="H9833" i="26"/>
  <c r="H9845" i="26"/>
  <c r="H9857" i="26"/>
  <c r="H9869" i="26"/>
  <c r="H9881" i="26"/>
  <c r="H9893" i="26"/>
  <c r="H9905" i="26"/>
  <c r="H9917" i="26"/>
  <c r="H9929" i="26"/>
  <c r="H9941" i="26"/>
  <c r="H9953" i="26"/>
  <c r="H9965" i="26"/>
  <c r="H9977" i="26"/>
  <c r="H9989" i="26"/>
  <c r="H10001" i="26"/>
  <c r="H211" i="26"/>
  <c r="H528" i="26"/>
  <c r="H901" i="26"/>
  <c r="H1147" i="26"/>
  <c r="H1409" i="26"/>
  <c r="H1586" i="26"/>
  <c r="H1791" i="26"/>
  <c r="H1937" i="26"/>
  <c r="H2125" i="26"/>
  <c r="H2270" i="26"/>
  <c r="H2412" i="26"/>
  <c r="H2523" i="26"/>
  <c r="H2687" i="26"/>
  <c r="H2793" i="26"/>
  <c r="H2925" i="26"/>
  <c r="H3017" i="26"/>
  <c r="H3134" i="26"/>
  <c r="H3228" i="26"/>
  <c r="H3331" i="26"/>
  <c r="H3420" i="26"/>
  <c r="H3521" i="26"/>
  <c r="H3606" i="26"/>
  <c r="H3699" i="26"/>
  <c r="H3774" i="26"/>
  <c r="H3871" i="26"/>
  <c r="H3937" i="26"/>
  <c r="H4016" i="26"/>
  <c r="H4081" i="26"/>
  <c r="H4141" i="26"/>
  <c r="H4215" i="26"/>
  <c r="H4280" i="26"/>
  <c r="H4338" i="26"/>
  <c r="H4409" i="26"/>
  <c r="H4469" i="26"/>
  <c r="H4521" i="26"/>
  <c r="H4589" i="26"/>
  <c r="H4650" i="26"/>
  <c r="H4700" i="26"/>
  <c r="H4760" i="26"/>
  <c r="H4813" i="26"/>
  <c r="H4854" i="26"/>
  <c r="H4905" i="26"/>
  <c r="H4949" i="26"/>
  <c r="H4987" i="26"/>
  <c r="H5041" i="26"/>
  <c r="H5080" i="26"/>
  <c r="H5125" i="26"/>
  <c r="H5175" i="26"/>
  <c r="H5215" i="26"/>
  <c r="H5252" i="26"/>
  <c r="H5294" i="26"/>
  <c r="H5331" i="26"/>
  <c r="H5362" i="26"/>
  <c r="H5404" i="26"/>
  <c r="H5440" i="26"/>
  <c r="H5473" i="26"/>
  <c r="H5512" i="26"/>
  <c r="H5542" i="26"/>
  <c r="H5573" i="26"/>
  <c r="H5610" i="26"/>
  <c r="H5643" i="26"/>
  <c r="H5671" i="26"/>
  <c r="H5704" i="26"/>
  <c r="H5737" i="26"/>
  <c r="H5762" i="26"/>
  <c r="H5790" i="26"/>
  <c r="H5815" i="26"/>
  <c r="H5847" i="26"/>
  <c r="H5875" i="26"/>
  <c r="H5898" i="26"/>
  <c r="H5927" i="26"/>
  <c r="H5953" i="26"/>
  <c r="H5983" i="26"/>
  <c r="H6013" i="26"/>
  <c r="H6038" i="26"/>
  <c r="H6066" i="26"/>
  <c r="H6089" i="26"/>
  <c r="H6118" i="26"/>
  <c r="H6143" i="26"/>
  <c r="H6166" i="26"/>
  <c r="H6193" i="26"/>
  <c r="H6214" i="26"/>
  <c r="H6243" i="26"/>
  <c r="H6269" i="26"/>
  <c r="H6292" i="26"/>
  <c r="H6318" i="26"/>
  <c r="H6340" i="26"/>
  <c r="H6368" i="26"/>
  <c r="H6395" i="26"/>
  <c r="H6416" i="26"/>
  <c r="H6443" i="26"/>
  <c r="H6466" i="26"/>
  <c r="H6495" i="26"/>
  <c r="H6521" i="26"/>
  <c r="H6541" i="26"/>
  <c r="H6565" i="26"/>
  <c r="H6586" i="26"/>
  <c r="H6612" i="26"/>
  <c r="H6635" i="26"/>
  <c r="H6655" i="26"/>
  <c r="H6677" i="26"/>
  <c r="H6696" i="26"/>
  <c r="H6719" i="26"/>
  <c r="H6736" i="26"/>
  <c r="H6755" i="26"/>
  <c r="H6773" i="26"/>
  <c r="H6791" i="26"/>
  <c r="H6813" i="26"/>
  <c r="H6830" i="26"/>
  <c r="H6850" i="26"/>
  <c r="H6867" i="26"/>
  <c r="H6886" i="26"/>
  <c r="H6906" i="26"/>
  <c r="H6925" i="26"/>
  <c r="H6944" i="26"/>
  <c r="H6961" i="26"/>
  <c r="H6981" i="26"/>
  <c r="H7000" i="26"/>
  <c r="H7020" i="26"/>
  <c r="H7037" i="26"/>
  <c r="H7056" i="26"/>
  <c r="H7074" i="26"/>
  <c r="H7095" i="26"/>
  <c r="H7114" i="26"/>
  <c r="H7131" i="26"/>
  <c r="H7151" i="26"/>
  <c r="H7168" i="26"/>
  <c r="H7190" i="26"/>
  <c r="H7208" i="26"/>
  <c r="H7226" i="26"/>
  <c r="H7245" i="26"/>
  <c r="H7262" i="26"/>
  <c r="H7284" i="26"/>
  <c r="H7301" i="26"/>
  <c r="H7321" i="26"/>
  <c r="H7338" i="26"/>
  <c r="H7357" i="26"/>
  <c r="H7378" i="26"/>
  <c r="H7394" i="26"/>
  <c r="H7413" i="26"/>
  <c r="H7429" i="26"/>
  <c r="H7445" i="26"/>
  <c r="H7463" i="26"/>
  <c r="H7480" i="26"/>
  <c r="H7497" i="26"/>
  <c r="H7514" i="26"/>
  <c r="H7532" i="26"/>
  <c r="H7548" i="26"/>
  <c r="H7563" i="26"/>
  <c r="H7580" i="26"/>
  <c r="H7596" i="26"/>
  <c r="H7611" i="26"/>
  <c r="H7626" i="26"/>
  <c r="H7642" i="26"/>
  <c r="H7658" i="26"/>
  <c r="H7674" i="26"/>
  <c r="H7690" i="26"/>
  <c r="H7705" i="26"/>
  <c r="H7720" i="26"/>
  <c r="H7737" i="26"/>
  <c r="H7753" i="26"/>
  <c r="H7768" i="26"/>
  <c r="H7784" i="26"/>
  <c r="H7799" i="26"/>
  <c r="H7815" i="26"/>
  <c r="H7832" i="26"/>
  <c r="H7847" i="26"/>
  <c r="H7862" i="26"/>
  <c r="H7877" i="26"/>
  <c r="H7894" i="26"/>
  <c r="H7910" i="26"/>
  <c r="H7925" i="26"/>
  <c r="H7941" i="26"/>
  <c r="H7956" i="26"/>
  <c r="H7971" i="26"/>
  <c r="H7986" i="26"/>
  <c r="H8000" i="26"/>
  <c r="H8014" i="26"/>
  <c r="H8028" i="26"/>
  <c r="H8043" i="26"/>
  <c r="H8058" i="26"/>
  <c r="H8072" i="26"/>
  <c r="H8086" i="26"/>
  <c r="H8100" i="26"/>
  <c r="H8115" i="26"/>
  <c r="H8130" i="26"/>
  <c r="H8143" i="26"/>
  <c r="H8156" i="26"/>
  <c r="H8169" i="26"/>
  <c r="H8182" i="26"/>
  <c r="H8195" i="26"/>
  <c r="H8208" i="26"/>
  <c r="H8221" i="26"/>
  <c r="H8235" i="26"/>
  <c r="H8248" i="26"/>
  <c r="H8261" i="26"/>
  <c r="H8274" i="26"/>
  <c r="H8287" i="26"/>
  <c r="H8300" i="26"/>
  <c r="H8313" i="26"/>
  <c r="H8326" i="26"/>
  <c r="H8339" i="26"/>
  <c r="H8352" i="26"/>
  <c r="H8365" i="26"/>
  <c r="H8379" i="26"/>
  <c r="H8392" i="26"/>
  <c r="H8405" i="26"/>
  <c r="H8418" i="26"/>
  <c r="H8431" i="26"/>
  <c r="H8444" i="26"/>
  <c r="H8457" i="26"/>
  <c r="H8470" i="26"/>
  <c r="H8483" i="26"/>
  <c r="H8496" i="26"/>
  <c r="H8509" i="26"/>
  <c r="H8523" i="26"/>
  <c r="H8536" i="26"/>
  <c r="H8549" i="26"/>
  <c r="H8562" i="26"/>
  <c r="H8575" i="26"/>
  <c r="H8588" i="26"/>
  <c r="H8601" i="26"/>
  <c r="H8614" i="26"/>
  <c r="H8627" i="26"/>
  <c r="H8640" i="26"/>
  <c r="H8653" i="26"/>
  <c r="H8667" i="26"/>
  <c r="H8680" i="26"/>
  <c r="H8693" i="26"/>
  <c r="H8706" i="26"/>
  <c r="H8719" i="26"/>
  <c r="H8732" i="26"/>
  <c r="H8745" i="26"/>
  <c r="H8758" i="26"/>
  <c r="H8771" i="26"/>
  <c r="H8784" i="26"/>
  <c r="H8797" i="26"/>
  <c r="H8811" i="26"/>
  <c r="H8824" i="26"/>
  <c r="H8837" i="26"/>
  <c r="H8850" i="26"/>
  <c r="H8863" i="26"/>
  <c r="H8876" i="26"/>
  <c r="H8889" i="26"/>
  <c r="H8902" i="26"/>
  <c r="H8915" i="26"/>
  <c r="H8928" i="26"/>
  <c r="H8941" i="26"/>
  <c r="H8955" i="26"/>
  <c r="H8968" i="26"/>
  <c r="H8981" i="26"/>
  <c r="H8994" i="26"/>
  <c r="H9007" i="26"/>
  <c r="H9020" i="26"/>
  <c r="H9033" i="26"/>
  <c r="H9046" i="26"/>
  <c r="H9059" i="26"/>
  <c r="H9072" i="26"/>
  <c r="H9085" i="26"/>
  <c r="H9099" i="26"/>
  <c r="H9112" i="26"/>
  <c r="H9125" i="26"/>
  <c r="H9138" i="26"/>
  <c r="H9151" i="26"/>
  <c r="H9164" i="26"/>
  <c r="H9177" i="26"/>
  <c r="H9190" i="26"/>
  <c r="H9203" i="26"/>
  <c r="H9216" i="26"/>
  <c r="H9229" i="26"/>
  <c r="H9243" i="26"/>
  <c r="H9256" i="26"/>
  <c r="H9269" i="26"/>
  <c r="H9282" i="26"/>
  <c r="H9294" i="26"/>
  <c r="H9306" i="26"/>
  <c r="H9318" i="26"/>
  <c r="H9330" i="26"/>
  <c r="H9342" i="26"/>
  <c r="H9354" i="26"/>
  <c r="H9366" i="26"/>
  <c r="H9378" i="26"/>
  <c r="H9390" i="26"/>
  <c r="H9402" i="26"/>
  <c r="H9414" i="26"/>
  <c r="H9426" i="26"/>
  <c r="H9438" i="26"/>
  <c r="H9450" i="26"/>
  <c r="H9462" i="26"/>
  <c r="H9474" i="26"/>
  <c r="H9486" i="26"/>
  <c r="H9498" i="26"/>
  <c r="H9510" i="26"/>
  <c r="H9522" i="26"/>
  <c r="H9534" i="26"/>
  <c r="H9546" i="26"/>
  <c r="H9558" i="26"/>
  <c r="H9570" i="26"/>
  <c r="H9582" i="26"/>
  <c r="H9594" i="26"/>
  <c r="H9606" i="26"/>
  <c r="H9618" i="26"/>
  <c r="H9630" i="26"/>
  <c r="H9642" i="26"/>
  <c r="H9654" i="26"/>
  <c r="H9666" i="26"/>
  <c r="H9678" i="26"/>
  <c r="H9690" i="26"/>
  <c r="H9702" i="26"/>
  <c r="H9714" i="26"/>
  <c r="H9726" i="26"/>
  <c r="H9738" i="26"/>
  <c r="H9750" i="26"/>
  <c r="H9762" i="26"/>
  <c r="H9774" i="26"/>
  <c r="H9786" i="26"/>
  <c r="H9798" i="26"/>
  <c r="H9810" i="26"/>
  <c r="H9822" i="26"/>
  <c r="H9834" i="26"/>
  <c r="H9846" i="26"/>
  <c r="H9858" i="26"/>
  <c r="H9870" i="26"/>
  <c r="H9882" i="26"/>
  <c r="H9894" i="26"/>
  <c r="H9906" i="26"/>
  <c r="H9918" i="26"/>
  <c r="H9930" i="26"/>
  <c r="H9942" i="26"/>
  <c r="H9954" i="26"/>
  <c r="H9966" i="26"/>
  <c r="H9978" i="26"/>
  <c r="H9990" i="26"/>
  <c r="H10002" i="26"/>
  <c r="H234" i="26"/>
  <c r="H556" i="26"/>
  <c r="H970" i="26"/>
  <c r="H1186" i="26"/>
  <c r="H1417" i="26"/>
  <c r="H1601" i="26"/>
  <c r="H1833" i="26"/>
  <c r="H1968" i="26"/>
  <c r="H2143" i="26"/>
  <c r="H2274" i="26"/>
  <c r="H2443" i="26"/>
  <c r="H2553" i="26"/>
  <c r="H2694" i="26"/>
  <c r="H2806" i="26"/>
  <c r="H2946" i="26"/>
  <c r="H3036" i="26"/>
  <c r="H3142" i="26"/>
  <c r="H3232" i="26"/>
  <c r="H3358" i="26"/>
  <c r="H3437" i="26"/>
  <c r="H3535" i="26"/>
  <c r="H3614" i="26"/>
  <c r="H3717" i="26"/>
  <c r="H3787" i="26"/>
  <c r="H3876" i="26"/>
  <c r="H3939" i="26"/>
  <c r="H4032" i="26"/>
  <c r="H4094" i="26"/>
  <c r="H4166" i="26"/>
  <c r="H4231" i="26"/>
  <c r="H4293" i="26"/>
  <c r="H4362" i="26"/>
  <c r="H4424" i="26"/>
  <c r="H4481" i="26"/>
  <c r="H4544" i="26"/>
  <c r="H4604" i="26"/>
  <c r="H4659" i="26"/>
  <c r="H4721" i="26"/>
  <c r="H4776" i="26"/>
  <c r="H4821" i="26"/>
  <c r="H4873" i="26"/>
  <c r="H4909" i="26"/>
  <c r="H4952" i="26"/>
  <c r="H5004" i="26"/>
  <c r="H5046" i="26"/>
  <c r="H5084" i="26"/>
  <c r="H5137" i="26"/>
  <c r="H5178" i="26"/>
  <c r="H5224" i="26"/>
  <c r="H5265" i="26"/>
  <c r="H5296" i="26"/>
  <c r="H5335" i="26"/>
  <c r="H5374" i="26"/>
  <c r="H5414" i="26"/>
  <c r="H5445" i="26"/>
  <c r="H5481" i="26"/>
  <c r="H5515" i="26"/>
  <c r="H5547" i="26"/>
  <c r="H5586" i="26"/>
  <c r="H5612" i="26"/>
  <c r="H5646" i="26"/>
  <c r="H5682" i="26"/>
  <c r="H5707" i="26"/>
  <c r="H5739" i="26"/>
  <c r="H5765" i="26"/>
  <c r="H5792" i="26"/>
  <c r="H5824" i="26"/>
  <c r="H5849" i="26"/>
  <c r="H5878" i="26"/>
  <c r="H5905" i="26"/>
  <c r="H5932" i="26"/>
  <c r="H5963" i="26"/>
  <c r="H5989" i="26"/>
  <c r="H6017" i="26"/>
  <c r="H6041" i="26"/>
  <c r="H6068" i="26"/>
  <c r="H6098" i="26"/>
  <c r="H6121" i="26"/>
  <c r="H6147" i="26"/>
  <c r="H6170" i="26"/>
  <c r="H6195" i="26"/>
  <c r="H6223" i="26"/>
  <c r="H6246" i="26"/>
  <c r="H6271" i="26"/>
  <c r="H6295" i="26"/>
  <c r="H6320" i="26"/>
  <c r="H6350" i="26"/>
  <c r="H6371" i="26"/>
  <c r="H6398" i="26"/>
  <c r="H6422" i="26"/>
  <c r="H6446" i="26"/>
  <c r="H6474" i="26"/>
  <c r="H6497" i="26"/>
  <c r="H6523" i="26"/>
  <c r="H6544" i="26"/>
  <c r="H6567" i="26"/>
  <c r="H6593" i="26"/>
  <c r="H6614" i="26"/>
  <c r="H6638" i="26"/>
  <c r="H6659" i="26"/>
  <c r="H6679" i="26"/>
  <c r="H6701" i="26"/>
  <c r="H6721" i="26"/>
  <c r="H6738" i="26"/>
  <c r="H6758" i="26"/>
  <c r="H6776" i="26"/>
  <c r="H6797" i="26"/>
  <c r="H6815" i="26"/>
  <c r="H6833" i="26"/>
  <c r="H6852" i="26"/>
  <c r="H6869" i="26"/>
  <c r="H6891" i="26"/>
  <c r="H6909" i="26"/>
  <c r="H6928" i="26"/>
  <c r="H6946" i="26"/>
  <c r="H6964" i="26"/>
  <c r="H6985" i="26"/>
  <c r="H7004" i="26"/>
  <c r="H7022" i="26"/>
  <c r="H7040" i="26"/>
  <c r="H7059" i="26"/>
  <c r="H7079" i="26"/>
  <c r="H7098" i="26"/>
  <c r="H7116" i="26"/>
  <c r="H7134" i="26"/>
  <c r="H7153" i="26"/>
  <c r="H7174" i="26"/>
  <c r="H7192" i="26"/>
  <c r="H7210" i="26"/>
  <c r="H7229" i="26"/>
  <c r="H7247" i="26"/>
  <c r="H7269" i="26"/>
  <c r="H7286" i="26"/>
  <c r="H7305" i="26"/>
  <c r="H7323" i="26"/>
  <c r="H7341" i="26"/>
  <c r="H7362" i="26"/>
  <c r="H7380" i="26"/>
  <c r="H7397" i="26"/>
  <c r="H7415" i="26"/>
  <c r="H7431" i="26"/>
  <c r="H7449" i="26"/>
  <c r="H7466" i="26"/>
  <c r="H7482" i="26"/>
  <c r="H7499" i="26"/>
  <c r="H7518" i="26"/>
  <c r="H7535" i="26"/>
  <c r="H7550" i="26"/>
  <c r="H7566" i="26"/>
  <c r="H7583" i="26"/>
  <c r="H7598" i="26"/>
  <c r="H7613" i="26"/>
  <c r="H7629" i="26"/>
  <c r="H7645" i="26"/>
  <c r="H7661" i="26"/>
  <c r="H7677" i="26"/>
  <c r="H7692" i="26"/>
  <c r="H7707" i="26"/>
  <c r="H7724" i="26"/>
  <c r="H7740" i="26"/>
  <c r="H7755" i="26"/>
  <c r="H7770" i="26"/>
  <c r="H7786" i="26"/>
  <c r="H7802" i="26"/>
  <c r="H7818" i="26"/>
  <c r="H7834" i="26"/>
  <c r="H7849" i="26"/>
  <c r="H7864" i="26"/>
  <c r="H7881" i="26"/>
  <c r="H7897" i="26"/>
  <c r="H7912" i="26"/>
  <c r="H7928" i="26"/>
  <c r="H7943" i="26"/>
  <c r="H7959" i="26"/>
  <c r="H7974" i="26"/>
  <c r="H7988" i="26"/>
  <c r="H8002" i="26"/>
  <c r="H8016" i="26"/>
  <c r="H8031" i="26"/>
  <c r="H8046" i="26"/>
  <c r="H8060" i="26"/>
  <c r="H8074" i="26"/>
  <c r="H8088" i="26"/>
  <c r="H8103" i="26"/>
  <c r="H8118" i="26"/>
  <c r="H8132" i="26"/>
  <c r="H8145" i="26"/>
  <c r="H8158" i="26"/>
  <c r="H8171" i="26"/>
  <c r="H8184" i="26"/>
  <c r="H8197" i="26"/>
  <c r="H8211" i="26"/>
  <c r="H8224" i="26"/>
  <c r="H8237" i="26"/>
  <c r="H8250" i="26"/>
  <c r="H8263" i="26"/>
  <c r="H8276" i="26"/>
  <c r="H8289" i="26"/>
  <c r="H8302" i="26"/>
  <c r="H8315" i="26"/>
  <c r="H8328" i="26"/>
  <c r="H8341" i="26"/>
  <c r="H8355" i="26"/>
  <c r="H8368" i="26"/>
  <c r="H8381" i="26"/>
  <c r="H8394" i="26"/>
  <c r="H8407" i="26"/>
  <c r="H8420" i="26"/>
  <c r="H8433" i="26"/>
  <c r="H8446" i="26"/>
  <c r="H8459" i="26"/>
  <c r="H8472" i="26"/>
  <c r="H8485" i="26"/>
  <c r="H8499" i="26"/>
  <c r="H8512" i="26"/>
  <c r="H8525" i="26"/>
  <c r="H8538" i="26"/>
  <c r="H8551" i="26"/>
  <c r="H8564" i="26"/>
  <c r="H8577" i="26"/>
  <c r="H8590" i="26"/>
  <c r="H8603" i="26"/>
  <c r="H8616" i="26"/>
  <c r="H8629" i="26"/>
  <c r="H8643" i="26"/>
  <c r="H8656" i="26"/>
  <c r="H8669" i="26"/>
  <c r="H8682" i="26"/>
  <c r="H8695" i="26"/>
  <c r="H8708" i="26"/>
  <c r="H8721" i="26"/>
  <c r="H8734" i="26"/>
  <c r="H8747" i="26"/>
  <c r="H8760" i="26"/>
  <c r="H8773" i="26"/>
  <c r="H8787" i="26"/>
  <c r="H8800" i="26"/>
  <c r="H8813" i="26"/>
  <c r="H8826" i="26"/>
  <c r="H8839" i="26"/>
  <c r="H8852" i="26"/>
  <c r="H8865" i="26"/>
  <c r="H8878" i="26"/>
  <c r="H8891" i="26"/>
  <c r="H8904" i="26"/>
  <c r="H8917" i="26"/>
  <c r="H8931" i="26"/>
  <c r="H8944" i="26"/>
  <c r="H8957" i="26"/>
  <c r="H8970" i="26"/>
  <c r="H8983" i="26"/>
  <c r="H8996" i="26"/>
  <c r="H9009" i="26"/>
  <c r="H9022" i="26"/>
  <c r="H9035" i="26"/>
  <c r="H9048" i="26"/>
  <c r="H9061" i="26"/>
  <c r="H9075" i="26"/>
  <c r="H9088" i="26"/>
  <c r="H9101" i="26"/>
  <c r="H9114" i="26"/>
  <c r="H9127" i="26"/>
  <c r="H9140" i="26"/>
  <c r="H9153" i="26"/>
  <c r="H9166" i="26"/>
  <c r="H9179" i="26"/>
  <c r="H9192" i="26"/>
  <c r="H9205" i="26"/>
  <c r="H9219" i="26"/>
  <c r="H9232" i="26"/>
  <c r="H9245" i="26"/>
  <c r="H9258" i="26"/>
  <c r="H9271" i="26"/>
  <c r="H9284" i="26"/>
  <c r="H9296" i="26"/>
  <c r="H9308" i="26"/>
  <c r="H9320" i="26"/>
  <c r="H9332" i="26"/>
  <c r="H9344" i="26"/>
  <c r="H9356" i="26"/>
  <c r="H9368" i="26"/>
  <c r="H9380" i="26"/>
  <c r="H9392" i="26"/>
  <c r="H9404" i="26"/>
  <c r="H9416" i="26"/>
  <c r="H9428" i="26"/>
  <c r="H9440" i="26"/>
  <c r="H9452" i="26"/>
  <c r="H9464" i="26"/>
  <c r="H9476" i="26"/>
  <c r="H9488" i="26"/>
  <c r="H9500" i="26"/>
  <c r="H9512" i="26"/>
  <c r="H9524" i="26"/>
  <c r="H9536" i="26"/>
  <c r="H9548" i="26"/>
  <c r="H9560" i="26"/>
  <c r="H9572" i="26"/>
  <c r="H9584" i="26"/>
  <c r="H9596" i="26"/>
  <c r="H9608" i="26"/>
  <c r="H9620" i="26"/>
  <c r="H9632" i="26"/>
  <c r="H9644" i="26"/>
  <c r="H9656" i="26"/>
  <c r="H9668" i="26"/>
  <c r="H9680" i="26"/>
  <c r="H9692" i="26"/>
  <c r="H9704" i="26"/>
  <c r="H9716" i="26"/>
  <c r="H9728" i="26"/>
  <c r="H9740" i="26"/>
  <c r="H9752" i="26"/>
  <c r="H9764" i="26"/>
  <c r="H9776" i="26"/>
  <c r="H9788" i="26"/>
  <c r="H9800" i="26"/>
  <c r="H9812" i="26"/>
  <c r="H9824" i="26"/>
  <c r="H9836" i="26"/>
  <c r="H9848" i="26"/>
  <c r="H9860" i="26"/>
  <c r="H9872" i="26"/>
  <c r="H9884" i="26"/>
  <c r="H9896" i="26"/>
  <c r="H9908" i="26"/>
  <c r="H9920" i="26"/>
  <c r="H9932" i="26"/>
  <c r="H9944" i="26"/>
  <c r="H9956" i="26"/>
  <c r="H9968" i="26"/>
  <c r="H9980" i="26"/>
  <c r="H9992" i="26"/>
  <c r="H10004" i="26"/>
  <c r="H290" i="26"/>
  <c r="H654" i="26"/>
  <c r="H974" i="26"/>
  <c r="H1238" i="26"/>
  <c r="H1443" i="26"/>
  <c r="H1664" i="26"/>
  <c r="H1843" i="26"/>
  <c r="H2004" i="26"/>
  <c r="H2156" i="26"/>
  <c r="H2317" i="26"/>
  <c r="H2444" i="26"/>
  <c r="H2586" i="26"/>
  <c r="H2710" i="26"/>
  <c r="H2841" i="26"/>
  <c r="H2947" i="26"/>
  <c r="H3060" i="26"/>
  <c r="H3153" i="26"/>
  <c r="H3264" i="26"/>
  <c r="H3361" i="26"/>
  <c r="H3459" i="26"/>
  <c r="H3538" i="26"/>
  <c r="H3644" i="26"/>
  <c r="H3718" i="26"/>
  <c r="H3806" i="26"/>
  <c r="H3878" i="26"/>
  <c r="H3965" i="26"/>
  <c r="H4034" i="26"/>
  <c r="H4096" i="26"/>
  <c r="H4169" i="26"/>
  <c r="H4232" i="26"/>
  <c r="H4294" i="26"/>
  <c r="H4371" i="26"/>
  <c r="H4428" i="26"/>
  <c r="H4483" i="26"/>
  <c r="H4546" i="26"/>
  <c r="H4605" i="26"/>
  <c r="H4661" i="26"/>
  <c r="H4725" i="26"/>
  <c r="H4778" i="26"/>
  <c r="H4824" i="26"/>
  <c r="H4874" i="26"/>
  <c r="H4914" i="26"/>
  <c r="H4954" i="26"/>
  <c r="H5006" i="26"/>
  <c r="H5048" i="26"/>
  <c r="H5089" i="26"/>
  <c r="H5139" i="26"/>
  <c r="H5181" i="26"/>
  <c r="H5226" i="26"/>
  <c r="H5268" i="26"/>
  <c r="H5299" i="26"/>
  <c r="H5336" i="26"/>
  <c r="H5377" i="26"/>
  <c r="H5415" i="26"/>
  <c r="H5449" i="26"/>
  <c r="H5485" i="26"/>
  <c r="H5516" i="26"/>
  <c r="H5548" i="26"/>
  <c r="H5587" i="26"/>
  <c r="H5619" i="26"/>
  <c r="H5649" i="26"/>
  <c r="H5684" i="26"/>
  <c r="H5713" i="26"/>
  <c r="H5740" i="26"/>
  <c r="H5766" i="26"/>
  <c r="H5794" i="26"/>
  <c r="H5825" i="26"/>
  <c r="H5851" i="26"/>
  <c r="H5879" i="26"/>
  <c r="H5906" i="26"/>
  <c r="H5933" i="26"/>
  <c r="H5965" i="26"/>
  <c r="H5991" i="26"/>
  <c r="H6018" i="26"/>
  <c r="H6042" i="26"/>
  <c r="H6070" i="26"/>
  <c r="H6099" i="26"/>
  <c r="H6123" i="26"/>
  <c r="H6148" i="26"/>
  <c r="H6171" i="26"/>
  <c r="H6196" i="26"/>
  <c r="H6224" i="26"/>
  <c r="H6248" i="26"/>
  <c r="H6272" i="26"/>
  <c r="H6296" i="26"/>
  <c r="H6322" i="26"/>
  <c r="H6351" i="26"/>
  <c r="H6374" i="26"/>
  <c r="H6399" i="26"/>
  <c r="H6423" i="26"/>
  <c r="H6448" i="26"/>
  <c r="H6476" i="26"/>
  <c r="H6499" i="26"/>
  <c r="H6524" i="26"/>
  <c r="H6546" i="26"/>
  <c r="H6568" i="26"/>
  <c r="H6594" i="26"/>
  <c r="H6616" i="26"/>
  <c r="H6639" i="26"/>
  <c r="H6660" i="26"/>
  <c r="H6680" i="26"/>
  <c r="H6703" i="26"/>
  <c r="H6722" i="26"/>
  <c r="H6740" i="26"/>
  <c r="H6759" i="26"/>
  <c r="H6777" i="26"/>
  <c r="H6798" i="26"/>
  <c r="H6816" i="26"/>
  <c r="H6834" i="26"/>
  <c r="H6853" i="26"/>
  <c r="H6870" i="26"/>
  <c r="H6892" i="26"/>
  <c r="H6910" i="26"/>
  <c r="H6929" i="26"/>
  <c r="H6947" i="26"/>
  <c r="H6965" i="26"/>
  <c r="H6986" i="26"/>
  <c r="H7005" i="26"/>
  <c r="H7023" i="26"/>
  <c r="H7041" i="26"/>
  <c r="H7060" i="26"/>
  <c r="H7080" i="26"/>
  <c r="H7100" i="26"/>
  <c r="H7117" i="26"/>
  <c r="H7136" i="26"/>
  <c r="H7154" i="26"/>
  <c r="H7175" i="26"/>
  <c r="H7193" i="26"/>
  <c r="H7211" i="26"/>
  <c r="H7230" i="26"/>
  <c r="H7248" i="26"/>
  <c r="H7270" i="26"/>
  <c r="H7287" i="26"/>
  <c r="H7306" i="26"/>
  <c r="H7324" i="26"/>
  <c r="H7342" i="26"/>
  <c r="H7364" i="26"/>
  <c r="H7381" i="26"/>
  <c r="H7400" i="26"/>
  <c r="H7416" i="26"/>
  <c r="H7432" i="26"/>
  <c r="H7450" i="26"/>
  <c r="H7467" i="26"/>
  <c r="H7484" i="26"/>
  <c r="H7502" i="26"/>
  <c r="H7520" i="26"/>
  <c r="H7536" i="26"/>
  <c r="H7551" i="26"/>
  <c r="H7568" i="26"/>
  <c r="H7584" i="26"/>
  <c r="H7599" i="26"/>
  <c r="H7614" i="26"/>
  <c r="H7630" i="26"/>
  <c r="H7646" i="26"/>
  <c r="H7662" i="26"/>
  <c r="H7678" i="26"/>
  <c r="H7693" i="26"/>
  <c r="H7708" i="26"/>
  <c r="H7725" i="26"/>
  <c r="H7741" i="26"/>
  <c r="H7756" i="26"/>
  <c r="H7772" i="26"/>
  <c r="H7787" i="26"/>
  <c r="H7803" i="26"/>
  <c r="H7820" i="26"/>
  <c r="H7835" i="26"/>
  <c r="H7850" i="26"/>
  <c r="H7865" i="26"/>
  <c r="H7882" i="26"/>
  <c r="H7898" i="26"/>
  <c r="H7913" i="26"/>
  <c r="H7929" i="26"/>
  <c r="H7944" i="26"/>
  <c r="H7960" i="26"/>
  <c r="H7975" i="26"/>
  <c r="H7989" i="26"/>
  <c r="H8003" i="26"/>
  <c r="H8017" i="26"/>
  <c r="H8032" i="26"/>
  <c r="H8047" i="26"/>
  <c r="H8061" i="26"/>
  <c r="H8075" i="26"/>
  <c r="H8089" i="26"/>
  <c r="H8104" i="26"/>
  <c r="H8119" i="26"/>
  <c r="H8133" i="26"/>
  <c r="H8146" i="26"/>
  <c r="H8159" i="26"/>
  <c r="H8172" i="26"/>
  <c r="H8185" i="26"/>
  <c r="H8199" i="26"/>
  <c r="H8212" i="26"/>
  <c r="H8225" i="26"/>
  <c r="H8238" i="26"/>
  <c r="H8251" i="26"/>
  <c r="H8264" i="26"/>
  <c r="H8277" i="26"/>
  <c r="H8290" i="26"/>
  <c r="H8303" i="26"/>
  <c r="H8316" i="26"/>
  <c r="H8329" i="26"/>
  <c r="H8343" i="26"/>
  <c r="H8356" i="26"/>
  <c r="H8369" i="26"/>
  <c r="H8382" i="26"/>
  <c r="H8395" i="26"/>
  <c r="H8408" i="26"/>
  <c r="H8421" i="26"/>
  <c r="H8434" i="26"/>
  <c r="H8447" i="26"/>
  <c r="H8460" i="26"/>
  <c r="H8473" i="26"/>
  <c r="H8487" i="26"/>
  <c r="H8500" i="26"/>
  <c r="H8513" i="26"/>
  <c r="H8526" i="26"/>
  <c r="H8539" i="26"/>
  <c r="H8552" i="26"/>
  <c r="H8565" i="26"/>
  <c r="H8578" i="26"/>
  <c r="H8591" i="26"/>
  <c r="H8604" i="26"/>
  <c r="H8617" i="26"/>
  <c r="H8631" i="26"/>
  <c r="H8644" i="26"/>
  <c r="H8657" i="26"/>
  <c r="H8670" i="26"/>
  <c r="H8683" i="26"/>
  <c r="H8696" i="26"/>
  <c r="H8709" i="26"/>
  <c r="H8722" i="26"/>
  <c r="H8735" i="26"/>
  <c r="H8748" i="26"/>
  <c r="H8761" i="26"/>
  <c r="H8775" i="26"/>
  <c r="H8788" i="26"/>
  <c r="H8801" i="26"/>
  <c r="H8814" i="26"/>
  <c r="H8827" i="26"/>
  <c r="H8840" i="26"/>
  <c r="H8853" i="26"/>
  <c r="H8866" i="26"/>
  <c r="H8879" i="26"/>
  <c r="H8892" i="26"/>
  <c r="H8905" i="26"/>
  <c r="H8919" i="26"/>
  <c r="H8932" i="26"/>
  <c r="H8945" i="26"/>
  <c r="H8958" i="26"/>
  <c r="H8971" i="26"/>
  <c r="H8984" i="26"/>
  <c r="H8997" i="26"/>
  <c r="H9010" i="26"/>
  <c r="H9023" i="26"/>
  <c r="H9036" i="26"/>
  <c r="H9049" i="26"/>
  <c r="H9063" i="26"/>
  <c r="H9076" i="26"/>
  <c r="H9089" i="26"/>
  <c r="H9102" i="26"/>
  <c r="H9115" i="26"/>
  <c r="H9128" i="26"/>
  <c r="H9141" i="26"/>
  <c r="H9154" i="26"/>
  <c r="H9167" i="26"/>
  <c r="H9180" i="26"/>
  <c r="H9193" i="26"/>
  <c r="H9207" i="26"/>
  <c r="H9220" i="26"/>
  <c r="H9233" i="26"/>
  <c r="H9246" i="26"/>
  <c r="H9259" i="26"/>
  <c r="H9272" i="26"/>
  <c r="H9285" i="26"/>
  <c r="H9297" i="26"/>
  <c r="H9309" i="26"/>
  <c r="H9321" i="26"/>
  <c r="H9333" i="26"/>
  <c r="H9345" i="26"/>
  <c r="H9357" i="26"/>
  <c r="H9369" i="26"/>
  <c r="H9381" i="26"/>
  <c r="H9393" i="26"/>
  <c r="H9405" i="26"/>
  <c r="H9417" i="26"/>
  <c r="H9429" i="26"/>
  <c r="H9441" i="26"/>
  <c r="H9453" i="26"/>
  <c r="H9465" i="26"/>
  <c r="H9477" i="26"/>
  <c r="H9489" i="26"/>
  <c r="H9501" i="26"/>
  <c r="H9513" i="26"/>
  <c r="H9525" i="26"/>
  <c r="H9537" i="26"/>
  <c r="H9549" i="26"/>
  <c r="H9561" i="26"/>
  <c r="H9573" i="26"/>
  <c r="H9585" i="26"/>
  <c r="H9597" i="26"/>
  <c r="H9609" i="26"/>
  <c r="H9621" i="26"/>
  <c r="H9633" i="26"/>
  <c r="H9645" i="26"/>
  <c r="H9657" i="26"/>
  <c r="H9669" i="26"/>
  <c r="H9681" i="26"/>
  <c r="H9693" i="26"/>
  <c r="H9705" i="26"/>
  <c r="H9717" i="26"/>
  <c r="H9729" i="26"/>
  <c r="H9741" i="26"/>
  <c r="H9753" i="26"/>
  <c r="H9765" i="26"/>
  <c r="H9777" i="26"/>
  <c r="H9789" i="26"/>
  <c r="H9801" i="26"/>
  <c r="H9813" i="26"/>
  <c r="H9825" i="26"/>
  <c r="H9837" i="26"/>
  <c r="H9849" i="26"/>
  <c r="H9861" i="26"/>
  <c r="H9873" i="26"/>
  <c r="H9885" i="26"/>
  <c r="H9897" i="26"/>
  <c r="H9909" i="26"/>
  <c r="H9921" i="26"/>
  <c r="H9933" i="26"/>
  <c r="H9945" i="26"/>
  <c r="H9957" i="26"/>
  <c r="H9969" i="26"/>
  <c r="H9981" i="26"/>
  <c r="H9993" i="26"/>
  <c r="H10005" i="26"/>
  <c r="H293" i="26"/>
  <c r="H684" i="26"/>
  <c r="H988" i="26"/>
  <c r="H1252" i="26"/>
  <c r="H1444" i="26"/>
  <c r="H1666" i="26"/>
  <c r="H1844" i="26"/>
  <c r="H228" i="26"/>
  <c r="H818" i="26"/>
  <c r="H1297" i="26"/>
  <c r="H1669" i="26"/>
  <c r="H1932" i="26"/>
  <c r="H2186" i="26"/>
  <c r="H2373" i="26"/>
  <c r="H2616" i="26"/>
  <c r="H2785" i="26"/>
  <c r="H2959" i="26"/>
  <c r="H3092" i="26"/>
  <c r="H3285" i="26"/>
  <c r="H3416" i="26"/>
  <c r="H3559" i="26"/>
  <c r="H3677" i="26"/>
  <c r="H3824" i="26"/>
  <c r="H3933" i="26"/>
  <c r="H4042" i="26"/>
  <c r="H4136" i="26"/>
  <c r="H4238" i="26"/>
  <c r="H4335" i="26"/>
  <c r="H4432" i="26"/>
  <c r="H4518" i="26"/>
  <c r="H4612" i="26"/>
  <c r="H4697" i="26"/>
  <c r="H4782" i="26"/>
  <c r="H4852" i="26"/>
  <c r="H4925" i="26"/>
  <c r="H4983" i="26"/>
  <c r="H5058" i="26"/>
  <c r="H5118" i="26"/>
  <c r="H5190" i="26"/>
  <c r="H5247" i="26"/>
  <c r="H5309" i="26"/>
  <c r="H5358" i="26"/>
  <c r="H5419" i="26"/>
  <c r="H5467" i="26"/>
  <c r="H5524" i="26"/>
  <c r="H5571" i="26"/>
  <c r="H5624" i="26"/>
  <c r="H5668" i="26"/>
  <c r="H5718" i="26"/>
  <c r="H5759" i="26"/>
  <c r="H5806" i="26"/>
  <c r="H5839" i="26"/>
  <c r="H5883" i="26"/>
  <c r="H5922" i="26"/>
  <c r="H5968" i="26"/>
  <c r="H6007" i="26"/>
  <c r="H6053" i="26"/>
  <c r="H6086" i="26"/>
  <c r="H6128" i="26"/>
  <c r="H6163" i="26"/>
  <c r="H6207" i="26"/>
  <c r="H6238" i="26"/>
  <c r="H6278" i="26"/>
  <c r="H6313" i="26"/>
  <c r="H6354" i="26"/>
  <c r="H6390" i="26"/>
  <c r="H6431" i="26"/>
  <c r="H6463" i="26"/>
  <c r="H6507" i="26"/>
  <c r="H6539" i="26"/>
  <c r="H6578" i="26"/>
  <c r="H6606" i="26"/>
  <c r="H6642" i="26"/>
  <c r="H6673" i="26"/>
  <c r="H6708" i="26"/>
  <c r="H6734" i="26"/>
  <c r="H6765" i="26"/>
  <c r="H6789" i="26"/>
  <c r="H6820" i="26"/>
  <c r="H6846" i="26"/>
  <c r="H6878" i="26"/>
  <c r="H6902" i="26"/>
  <c r="H6933" i="26"/>
  <c r="H6959" i="26"/>
  <c r="H6990" i="26"/>
  <c r="H7017" i="26"/>
  <c r="H7048" i="26"/>
  <c r="H7072" i="26"/>
  <c r="H7103" i="26"/>
  <c r="H7129" i="26"/>
  <c r="H7161" i="26"/>
  <c r="H7184" i="26"/>
  <c r="H7216" i="26"/>
  <c r="H7242" i="26"/>
  <c r="H7273" i="26"/>
  <c r="H7299" i="26"/>
  <c r="H7331" i="26"/>
  <c r="H7354" i="26"/>
  <c r="H7386" i="26"/>
  <c r="H7409" i="26"/>
  <c r="H7437" i="26"/>
  <c r="H7460" i="26"/>
  <c r="H7489" i="26"/>
  <c r="H7511" i="26"/>
  <c r="H7540" i="26"/>
  <c r="H7561" i="26"/>
  <c r="H7587" i="26"/>
  <c r="H7609" i="26"/>
  <c r="H7635" i="26"/>
  <c r="H7655" i="26"/>
  <c r="H7681" i="26"/>
  <c r="H7703" i="26"/>
  <c r="H7729" i="26"/>
  <c r="H7750" i="26"/>
  <c r="H7776" i="26"/>
  <c r="H7797" i="26"/>
  <c r="H7823" i="26"/>
  <c r="H7845" i="26"/>
  <c r="H7871" i="26"/>
  <c r="H7890" i="26"/>
  <c r="H7917" i="26"/>
  <c r="H7938" i="26"/>
  <c r="H7964" i="26"/>
  <c r="H7983" i="26"/>
  <c r="H8007" i="26"/>
  <c r="H8026" i="26"/>
  <c r="H8050" i="26"/>
  <c r="H8070" i="26"/>
  <c r="H8094" i="26"/>
  <c r="H8112" i="26"/>
  <c r="H8136" i="26"/>
  <c r="H8154" i="26"/>
  <c r="H8176" i="26"/>
  <c r="H8193" i="26"/>
  <c r="H8215" i="26"/>
  <c r="H8232" i="26"/>
  <c r="H8254" i="26"/>
  <c r="H8272" i="26"/>
  <c r="H8293" i="26"/>
  <c r="H8311" i="26"/>
  <c r="H8333" i="26"/>
  <c r="H8350" i="26"/>
  <c r="H8372" i="26"/>
  <c r="H8389" i="26"/>
  <c r="H8411" i="26"/>
  <c r="H8429" i="26"/>
  <c r="H8451" i="26"/>
  <c r="H8468" i="26"/>
  <c r="H8490" i="26"/>
  <c r="H8507" i="26"/>
  <c r="H8529" i="26"/>
  <c r="H8547" i="26"/>
  <c r="H8568" i="26"/>
  <c r="H8586" i="26"/>
  <c r="H8608" i="26"/>
  <c r="H8625" i="26"/>
  <c r="H8647" i="26"/>
  <c r="H8664" i="26"/>
  <c r="H8686" i="26"/>
  <c r="H8704" i="26"/>
  <c r="H8725" i="26"/>
  <c r="H8743" i="26"/>
  <c r="H8765" i="26"/>
  <c r="H8782" i="26"/>
  <c r="H8804" i="26"/>
  <c r="H8821" i="26"/>
  <c r="H8843" i="26"/>
  <c r="H8861" i="26"/>
  <c r="H8883" i="26"/>
  <c r="H8900" i="26"/>
  <c r="H8922" i="26"/>
  <c r="H8939" i="26"/>
  <c r="H8961" i="26"/>
  <c r="H8979" i="26"/>
  <c r="H9000" i="26"/>
  <c r="H9018" i="26"/>
  <c r="H9040" i="26"/>
  <c r="H9057" i="26"/>
  <c r="H9079" i="26"/>
  <c r="H9096" i="26"/>
  <c r="H9118" i="26"/>
  <c r="H9136" i="26"/>
  <c r="H9157" i="26"/>
  <c r="H9175" i="26"/>
  <c r="H9197" i="26"/>
  <c r="H9214" i="26"/>
  <c r="H9236" i="26"/>
  <c r="H9253" i="26"/>
  <c r="H9275" i="26"/>
  <c r="H9292" i="26"/>
  <c r="H9312" i="26"/>
  <c r="H9328" i="26"/>
  <c r="H9348" i="26"/>
  <c r="H9364" i="26"/>
  <c r="H9384" i="26"/>
  <c r="H9400" i="26"/>
  <c r="H9420" i="26"/>
  <c r="H9436" i="26"/>
  <c r="H9456" i="26"/>
  <c r="H9472" i="26"/>
  <c r="H9492" i="26"/>
  <c r="H9508" i="26"/>
  <c r="H9528" i="26"/>
  <c r="H9544" i="26"/>
  <c r="H9564" i="26"/>
  <c r="H9580" i="26"/>
  <c r="H9600" i="26"/>
  <c r="H9616" i="26"/>
  <c r="H9636" i="26"/>
  <c r="H9652" i="26"/>
  <c r="H9672" i="26"/>
  <c r="H9688" i="26"/>
  <c r="H9708" i="26"/>
  <c r="H9724" i="26"/>
  <c r="H9744" i="26"/>
  <c r="H9760" i="26"/>
  <c r="H9780" i="26"/>
  <c r="H9796" i="26"/>
  <c r="H9816" i="26"/>
  <c r="H9832" i="26"/>
  <c r="H9852" i="26"/>
  <c r="H9868" i="26"/>
  <c r="H9888" i="26"/>
  <c r="H9904" i="26"/>
  <c r="H9924" i="26"/>
  <c r="H9940" i="26"/>
  <c r="H9960" i="26"/>
  <c r="H418" i="26"/>
  <c r="H998" i="26"/>
  <c r="H1323" i="26"/>
  <c r="H1712" i="26"/>
  <c r="H2047" i="26"/>
  <c r="H2254" i="26"/>
  <c r="H2446" i="26"/>
  <c r="H2623" i="26"/>
  <c r="H2849" i="26"/>
  <c r="H3003" i="26"/>
  <c r="H3168" i="26"/>
  <c r="H3305" i="26"/>
  <c r="H3475" i="26"/>
  <c r="H3596" i="26"/>
  <c r="H3721" i="26"/>
  <c r="H3834" i="26"/>
  <c r="H3972" i="26"/>
  <c r="H4065" i="26"/>
  <c r="H4176" i="26"/>
  <c r="H4267" i="26"/>
  <c r="H4375" i="26"/>
  <c r="H4458" i="26"/>
  <c r="H4557" i="26"/>
  <c r="H4637" i="26"/>
  <c r="H4730" i="26"/>
  <c r="H4805" i="26"/>
  <c r="H4876" i="26"/>
  <c r="H4938" i="26"/>
  <c r="H5009" i="26"/>
  <c r="H5076" i="26"/>
  <c r="H5151" i="26"/>
  <c r="H5206" i="26"/>
  <c r="H5272" i="26"/>
  <c r="H5322" i="26"/>
  <c r="H5383" i="26"/>
  <c r="H5436" i="26"/>
  <c r="H5492" i="26"/>
  <c r="H5534" i="26"/>
  <c r="H5590" i="26"/>
  <c r="H5636" i="26"/>
  <c r="H5686" i="26"/>
  <c r="H5724" i="26"/>
  <c r="H5774" i="26"/>
  <c r="H5810" i="26"/>
  <c r="H5859" i="26"/>
  <c r="H5895" i="26"/>
  <c r="H5939" i="26"/>
  <c r="H5975" i="26"/>
  <c r="H6020" i="26"/>
  <c r="H6061" i="26"/>
  <c r="H6102" i="26"/>
  <c r="H6134" i="26"/>
  <c r="H6176" i="26"/>
  <c r="H6210" i="26"/>
  <c r="H6254" i="26"/>
  <c r="H6287" i="26"/>
  <c r="H6328" i="26"/>
  <c r="H6359" i="26"/>
  <c r="H6401" i="26"/>
  <c r="H6437" i="26"/>
  <c r="H6479" i="26"/>
  <c r="H6510" i="26"/>
  <c r="H6551" i="26"/>
  <c r="H6581" i="26"/>
  <c r="H6620" i="26"/>
  <c r="H6652" i="26"/>
  <c r="H6685" i="26"/>
  <c r="H6711" i="26"/>
  <c r="H6743" i="26"/>
  <c r="H6769" i="26"/>
  <c r="H6801" i="26"/>
  <c r="H6825" i="26"/>
  <c r="H6855" i="26"/>
  <c r="H6881" i="26"/>
  <c r="H6913" i="26"/>
  <c r="H6939" i="26"/>
  <c r="H6971" i="26"/>
  <c r="H6995" i="26"/>
  <c r="H7025" i="26"/>
  <c r="H7052" i="26"/>
  <c r="H7083" i="26"/>
  <c r="H7106" i="26"/>
  <c r="H7139" i="26"/>
  <c r="H7165" i="26"/>
  <c r="H7196" i="26"/>
  <c r="H7222" i="26"/>
  <c r="H7253" i="26"/>
  <c r="H7276" i="26"/>
  <c r="H7309" i="26"/>
  <c r="H7335" i="26"/>
  <c r="H7366" i="26"/>
  <c r="H7390" i="26"/>
  <c r="H7418" i="26"/>
  <c r="H7442" i="26"/>
  <c r="H7470" i="26"/>
  <c r="H7493" i="26"/>
  <c r="H7522" i="26"/>
  <c r="H7545" i="26"/>
  <c r="H7571" i="26"/>
  <c r="H7590" i="26"/>
  <c r="H7617" i="26"/>
  <c r="H7638" i="26"/>
  <c r="H7665" i="26"/>
  <c r="H7685" i="26"/>
  <c r="H7712" i="26"/>
  <c r="H7732" i="26"/>
  <c r="H7758" i="26"/>
  <c r="H7780" i="26"/>
  <c r="H7806" i="26"/>
  <c r="H7826" i="26"/>
  <c r="H7852" i="26"/>
  <c r="H7874" i="26"/>
  <c r="H7900" i="26"/>
  <c r="H7921" i="26"/>
  <c r="H7947" i="26"/>
  <c r="H7967" i="26"/>
  <c r="H7991" i="26"/>
  <c r="H8011" i="26"/>
  <c r="H8035" i="26"/>
  <c r="H8053" i="26"/>
  <c r="H8077" i="26"/>
  <c r="H8097" i="26"/>
  <c r="H8121" i="26"/>
  <c r="H8140" i="26"/>
  <c r="H8161" i="26"/>
  <c r="H8179" i="26"/>
  <c r="H8201" i="26"/>
  <c r="H8218" i="26"/>
  <c r="H8240" i="26"/>
  <c r="H8257" i="26"/>
  <c r="H8279" i="26"/>
  <c r="H8297" i="26"/>
  <c r="H8319" i="26"/>
  <c r="H8336" i="26"/>
  <c r="H8358" i="26"/>
  <c r="H8375" i="26"/>
  <c r="H8397" i="26"/>
  <c r="H8415" i="26"/>
  <c r="H8436" i="26"/>
  <c r="H8454" i="26"/>
  <c r="H8476" i="26"/>
  <c r="H8493" i="26"/>
  <c r="H8515" i="26"/>
  <c r="H8532" i="26"/>
  <c r="H8554" i="26"/>
  <c r="H8572" i="26"/>
  <c r="H8593" i="26"/>
  <c r="H8611" i="26"/>
  <c r="H8633" i="26"/>
  <c r="H8650" i="26"/>
  <c r="H8672" i="26"/>
  <c r="H8689" i="26"/>
  <c r="H8711" i="26"/>
  <c r="H8729" i="26"/>
  <c r="H8751" i="26"/>
  <c r="H8768" i="26"/>
  <c r="H8790" i="26"/>
  <c r="H8807" i="26"/>
  <c r="H8829" i="26"/>
  <c r="H8847" i="26"/>
  <c r="H8868" i="26"/>
  <c r="H8886" i="26"/>
  <c r="H8908" i="26"/>
  <c r="H8925" i="26"/>
  <c r="H8947" i="26"/>
  <c r="H8964" i="26"/>
  <c r="H8986" i="26"/>
  <c r="H9004" i="26"/>
  <c r="H9025" i="26"/>
  <c r="H9043" i="26"/>
  <c r="H9065" i="26"/>
  <c r="H9082" i="26"/>
  <c r="H9104" i="26"/>
  <c r="H9121" i="26"/>
  <c r="H9143" i="26"/>
  <c r="H9161" i="26"/>
  <c r="H9183" i="26"/>
  <c r="H9200" i="26"/>
  <c r="H9222" i="26"/>
  <c r="H9239" i="26"/>
  <c r="H9261" i="26"/>
  <c r="H9279" i="26"/>
  <c r="H9299" i="26"/>
  <c r="H9315" i="26"/>
  <c r="H9335" i="26"/>
  <c r="H9351" i="26"/>
  <c r="H9371" i="26"/>
  <c r="H9387" i="26"/>
  <c r="H9407" i="26"/>
  <c r="H9423" i="26"/>
  <c r="H9443" i="26"/>
  <c r="H9459" i="26"/>
  <c r="H9479" i="26"/>
  <c r="H9495" i="26"/>
  <c r="H9515" i="26"/>
  <c r="H9531" i="26"/>
  <c r="H9551" i="26"/>
  <c r="H9567" i="26"/>
  <c r="H9587" i="26"/>
  <c r="H9603" i="26"/>
  <c r="H9623" i="26"/>
  <c r="H9639" i="26"/>
  <c r="H9659" i="26"/>
  <c r="H9675" i="26"/>
  <c r="H9695" i="26"/>
  <c r="H9711" i="26"/>
  <c r="H9731" i="26"/>
  <c r="H9747" i="26"/>
  <c r="H9767" i="26"/>
  <c r="H9783" i="26"/>
  <c r="H9803" i="26"/>
  <c r="H9819" i="26"/>
  <c r="H9839" i="26"/>
  <c r="H9855" i="26"/>
  <c r="H9875" i="26"/>
  <c r="H9891" i="26"/>
  <c r="H9911" i="26"/>
  <c r="H9927" i="26"/>
  <c r="H9947" i="26"/>
  <c r="H9963" i="26"/>
  <c r="H9983" i="26"/>
  <c r="H9999" i="26"/>
  <c r="H432" i="26"/>
  <c r="H1006" i="26"/>
  <c r="H1413" i="26"/>
  <c r="H1743" i="26"/>
  <c r="H2052" i="26"/>
  <c r="H2257" i="26"/>
  <c r="H2448" i="26"/>
  <c r="H2627" i="26"/>
  <c r="H2861" i="26"/>
  <c r="H3007" i="26"/>
  <c r="H3171" i="26"/>
  <c r="H3306" i="26"/>
  <c r="H3478" i="26"/>
  <c r="H3600" i="26"/>
  <c r="H3723" i="26"/>
  <c r="H3835" i="26"/>
  <c r="H3979" i="26"/>
  <c r="H4071" i="26"/>
  <c r="H4183" i="26"/>
  <c r="H4269" i="26"/>
  <c r="H4377" i="26"/>
  <c r="H4462" i="26"/>
  <c r="H4560" i="26"/>
  <c r="H4638" i="26"/>
  <c r="H4734" i="26"/>
  <c r="H4807" i="26"/>
  <c r="H4879" i="26"/>
  <c r="H4942" i="26"/>
  <c r="H5013" i="26"/>
  <c r="H5077" i="26"/>
  <c r="H5152" i="26"/>
  <c r="H5210" i="26"/>
  <c r="H5273" i="26"/>
  <c r="H5323" i="26"/>
  <c r="H5385" i="26"/>
  <c r="H5437" i="26"/>
  <c r="H5493" i="26"/>
  <c r="H5535" i="26"/>
  <c r="H5593" i="26"/>
  <c r="H5637" i="26"/>
  <c r="H5688" i="26"/>
  <c r="H5730" i="26"/>
  <c r="H5777" i="26"/>
  <c r="H5811" i="26"/>
  <c r="H5860" i="26"/>
  <c r="H5896" i="26"/>
  <c r="H5945" i="26"/>
  <c r="H5979" i="26"/>
  <c r="H6022" i="26"/>
  <c r="H6062" i="26"/>
  <c r="H6103" i="26"/>
  <c r="H6138" i="26"/>
  <c r="H6181" i="26"/>
  <c r="H6211" i="26"/>
  <c r="H6255" i="26"/>
  <c r="H6290" i="26"/>
  <c r="H6332" i="26"/>
  <c r="H6364" i="26"/>
  <c r="H6402" i="26"/>
  <c r="H6438" i="26"/>
  <c r="H6481" i="26"/>
  <c r="H6515" i="26"/>
  <c r="H6554" i="26"/>
  <c r="H6582" i="26"/>
  <c r="H6622" i="26"/>
  <c r="H6653" i="26"/>
  <c r="H6687" i="26"/>
  <c r="H6712" i="26"/>
  <c r="H6745" i="26"/>
  <c r="H6771" i="26"/>
  <c r="H6802" i="26"/>
  <c r="H6828" i="26"/>
  <c r="H6860" i="26"/>
  <c r="H6882" i="26"/>
  <c r="H6915" i="26"/>
  <c r="H6941" i="26"/>
  <c r="H6972" i="26"/>
  <c r="H6996" i="26"/>
  <c r="H7026" i="26"/>
  <c r="H7053" i="26"/>
  <c r="H7085" i="26"/>
  <c r="H7112" i="26"/>
  <c r="H7142" i="26"/>
  <c r="H7166" i="26"/>
  <c r="H7197" i="26"/>
  <c r="H7223" i="26"/>
  <c r="H7256" i="26"/>
  <c r="H7278" i="26"/>
  <c r="H7310" i="26"/>
  <c r="H7336" i="26"/>
  <c r="H7367" i="26"/>
  <c r="H7392" i="26"/>
  <c r="H7419" i="26"/>
  <c r="H7443" i="26"/>
  <c r="H7472" i="26"/>
  <c r="H7494" i="26"/>
  <c r="H7523" i="26"/>
  <c r="H7546" i="26"/>
  <c r="H7572" i="26"/>
  <c r="H7593" i="26"/>
  <c r="H7619" i="26"/>
  <c r="H7640" i="26"/>
  <c r="H7666" i="26"/>
  <c r="H7688" i="26"/>
  <c r="H7714" i="26"/>
  <c r="H7733" i="26"/>
  <c r="H7760" i="26"/>
  <c r="H7781" i="26"/>
  <c r="H7808" i="26"/>
  <c r="H7828" i="26"/>
  <c r="H7854" i="26"/>
  <c r="H7875" i="26"/>
  <c r="H7901" i="26"/>
  <c r="H7923" i="26"/>
  <c r="H7949" i="26"/>
  <c r="H7968" i="26"/>
  <c r="H7992" i="26"/>
  <c r="H8012" i="26"/>
  <c r="H8036" i="26"/>
  <c r="H8055" i="26"/>
  <c r="H8079" i="26"/>
  <c r="H8098" i="26"/>
  <c r="H8122" i="26"/>
  <c r="H8141" i="26"/>
  <c r="H8163" i="26"/>
  <c r="H8180" i="26"/>
  <c r="H8202" i="26"/>
  <c r="H8219" i="26"/>
  <c r="H8241" i="26"/>
  <c r="H8259" i="26"/>
  <c r="H8280" i="26"/>
  <c r="H8298" i="26"/>
  <c r="H8320" i="26"/>
  <c r="H8337" i="26"/>
  <c r="H8359" i="26"/>
  <c r="H8376" i="26"/>
  <c r="H8398" i="26"/>
  <c r="H8416" i="26"/>
  <c r="H8437" i="26"/>
  <c r="H8455" i="26"/>
  <c r="H8477" i="26"/>
  <c r="H8494" i="26"/>
  <c r="H8516" i="26"/>
  <c r="H8533" i="26"/>
  <c r="H8555" i="26"/>
  <c r="H8573" i="26"/>
  <c r="H8595" i="26"/>
  <c r="H8612" i="26"/>
  <c r="H8634" i="26"/>
  <c r="H8651" i="26"/>
  <c r="H8673" i="26"/>
  <c r="H8691" i="26"/>
  <c r="H8712" i="26"/>
  <c r="H8730" i="26"/>
  <c r="H8752" i="26"/>
  <c r="H8769" i="26"/>
  <c r="H8791" i="26"/>
  <c r="H8808" i="26"/>
  <c r="H8830" i="26"/>
  <c r="H8848" i="26"/>
  <c r="H8869" i="26"/>
  <c r="H8887" i="26"/>
  <c r="H8909" i="26"/>
  <c r="H8926" i="26"/>
  <c r="H8948" i="26"/>
  <c r="H8965" i="26"/>
  <c r="H8987" i="26"/>
  <c r="H9005" i="26"/>
  <c r="H9027" i="26"/>
  <c r="H9044" i="26"/>
  <c r="H9066" i="26"/>
  <c r="H9083" i="26"/>
  <c r="H9105" i="26"/>
  <c r="H9123" i="26"/>
  <c r="H9144" i="26"/>
  <c r="H9162" i="26"/>
  <c r="H9184" i="26"/>
  <c r="H9201" i="26"/>
  <c r="H9223" i="26"/>
  <c r="H9240" i="26"/>
  <c r="H9262" i="26"/>
  <c r="H9280" i="26"/>
  <c r="H9300" i="26"/>
  <c r="H9316" i="26"/>
  <c r="H9336" i="26"/>
  <c r="H9352" i="26"/>
  <c r="H9372" i="26"/>
  <c r="H9388" i="26"/>
  <c r="H9408" i="26"/>
  <c r="H9424" i="26"/>
  <c r="H9444" i="26"/>
  <c r="H9460" i="26"/>
  <c r="H9480" i="26"/>
  <c r="H9496" i="26"/>
  <c r="H9516" i="26"/>
  <c r="H9532" i="26"/>
  <c r="H9552" i="26"/>
  <c r="H9568" i="26"/>
  <c r="H9588" i="26"/>
  <c r="H9604" i="26"/>
  <c r="H9624" i="26"/>
  <c r="H9640" i="26"/>
  <c r="H9660" i="26"/>
  <c r="H9676" i="26"/>
  <c r="H9696" i="26"/>
  <c r="H9712" i="26"/>
  <c r="H9732" i="26"/>
  <c r="H9748" i="26"/>
  <c r="H9768" i="26"/>
  <c r="H496" i="26"/>
  <c r="H1082" i="26"/>
  <c r="H1472" i="26"/>
  <c r="H1747" i="26"/>
  <c r="H2054" i="26"/>
  <c r="H2272" i="26"/>
  <c r="H2495" i="26"/>
  <c r="H2688" i="26"/>
  <c r="H2871" i="26"/>
  <c r="H3034" i="26"/>
  <c r="H3192" i="26"/>
  <c r="H3350" i="26"/>
  <c r="H3482" i="26"/>
  <c r="H3610" i="26"/>
  <c r="H3753" i="26"/>
  <c r="H3872" i="26"/>
  <c r="H3981" i="26"/>
  <c r="H4082" i="26"/>
  <c r="H4185" i="26"/>
  <c r="H4284" i="26"/>
  <c r="H4380" i="26"/>
  <c r="H4470" i="26"/>
  <c r="H4561" i="26"/>
  <c r="H4651" i="26"/>
  <c r="H4738" i="26"/>
  <c r="H4814" i="26"/>
  <c r="H4882" i="26"/>
  <c r="H4951" i="26"/>
  <c r="H5018" i="26"/>
  <c r="H5082" i="26"/>
  <c r="H5153" i="26"/>
  <c r="H5216" i="26"/>
  <c r="H5275" i="26"/>
  <c r="H5332" i="26"/>
  <c r="H5386" i="26"/>
  <c r="H5441" i="26"/>
  <c r="H5494" i="26"/>
  <c r="H5544" i="26"/>
  <c r="H5594" i="26"/>
  <c r="H5645" i="26"/>
  <c r="H5689" i="26"/>
  <c r="H5738" i="26"/>
  <c r="H5778" i="26"/>
  <c r="H5818" i="26"/>
  <c r="H5861" i="26"/>
  <c r="H5902" i="26"/>
  <c r="H5946" i="26"/>
  <c r="H5984" i="26"/>
  <c r="H6025" i="26"/>
  <c r="H6067" i="26"/>
  <c r="H6104" i="26"/>
  <c r="H6146" i="26"/>
  <c r="H6182" i="26"/>
  <c r="H6218" i="26"/>
  <c r="H6256" i="26"/>
  <c r="H6293" i="26"/>
  <c r="H6334" i="26"/>
  <c r="H6370" i="26"/>
  <c r="H6406" i="26"/>
  <c r="H6445" i="26"/>
  <c r="H6482" i="26"/>
  <c r="H6522" i="26"/>
  <c r="H6555" i="26"/>
  <c r="H6588" i="26"/>
  <c r="H6623" i="26"/>
  <c r="H6656" i="26"/>
  <c r="H6688" i="26"/>
  <c r="H6720" i="26"/>
  <c r="H6746" i="26"/>
  <c r="H6774" i="26"/>
  <c r="H6803" i="26"/>
  <c r="H6831" i="26"/>
  <c r="H6861" i="26"/>
  <c r="H6887" i="26"/>
  <c r="H6916" i="26"/>
  <c r="H6945" i="26"/>
  <c r="H6973" i="26"/>
  <c r="H7001" i="26"/>
  <c r="H7028" i="26"/>
  <c r="H7057" i="26"/>
  <c r="H7086" i="26"/>
  <c r="H7115" i="26"/>
  <c r="H7143" i="26"/>
  <c r="H7169" i="26"/>
  <c r="H7198" i="26"/>
  <c r="H7227" i="26"/>
  <c r="H7257" i="26"/>
  <c r="H7285" i="26"/>
  <c r="H7311" i="26"/>
  <c r="H7340" i="26"/>
  <c r="H7368" i="26"/>
  <c r="H7396" i="26"/>
  <c r="H7420" i="26"/>
  <c r="H7446" i="26"/>
  <c r="H7473" i="26"/>
  <c r="H7498" i="26"/>
  <c r="H7524" i="26"/>
  <c r="H7549" i="26"/>
  <c r="H7573" i="26"/>
  <c r="H7597" i="26"/>
  <c r="H7620" i="26"/>
  <c r="H7643" i="26"/>
  <c r="H7667" i="26"/>
  <c r="H7691" i="26"/>
  <c r="H7715" i="26"/>
  <c r="H7738" i="26"/>
  <c r="H7761" i="26"/>
  <c r="H7785" i="26"/>
  <c r="H7809" i="26"/>
  <c r="H7833" i="26"/>
  <c r="H7856" i="26"/>
  <c r="H7878" i="26"/>
  <c r="H7902" i="26"/>
  <c r="H7926" i="26"/>
  <c r="H7950" i="26"/>
  <c r="H7972" i="26"/>
  <c r="H7993" i="26"/>
  <c r="H8015" i="26"/>
  <c r="H8037" i="26"/>
  <c r="H8059" i="26"/>
  <c r="H8080" i="26"/>
  <c r="H8101" i="26"/>
  <c r="H8123" i="26"/>
  <c r="H8144" i="26"/>
  <c r="H8164" i="26"/>
  <c r="H8183" i="26"/>
  <c r="H8203" i="26"/>
  <c r="H8223" i="26"/>
  <c r="H8242" i="26"/>
  <c r="H8262" i="26"/>
  <c r="H8281" i="26"/>
  <c r="H8301" i="26"/>
  <c r="H8321" i="26"/>
  <c r="H8340" i="26"/>
  <c r="H8360" i="26"/>
  <c r="H8380" i="26"/>
  <c r="H8399" i="26"/>
  <c r="H8419" i="26"/>
  <c r="H8439" i="26"/>
  <c r="H8458" i="26"/>
  <c r="H8478" i="26"/>
  <c r="H8497" i="26"/>
  <c r="H8517" i="26"/>
  <c r="H8537" i="26"/>
  <c r="H8556" i="26"/>
  <c r="H8576" i="26"/>
  <c r="H8596" i="26"/>
  <c r="H8615" i="26"/>
  <c r="H8635" i="26"/>
  <c r="H8655" i="26"/>
  <c r="H8674" i="26"/>
  <c r="H8694" i="26"/>
  <c r="H8713" i="26"/>
  <c r="H8733" i="26"/>
  <c r="H8753" i="26"/>
  <c r="H8772" i="26"/>
  <c r="H8792" i="26"/>
  <c r="H8812" i="26"/>
  <c r="H8831" i="26"/>
  <c r="H8851" i="26"/>
  <c r="H8871" i="26"/>
  <c r="H8890" i="26"/>
  <c r="H8910" i="26"/>
  <c r="H8929" i="26"/>
  <c r="H8949" i="26"/>
  <c r="H8969" i="26"/>
  <c r="H8988" i="26"/>
  <c r="H9008" i="26"/>
  <c r="H9028" i="26"/>
  <c r="H9047" i="26"/>
  <c r="H7" i="26"/>
  <c r="H9986" i="26"/>
  <c r="H9967" i="26"/>
  <c r="H9946" i="26"/>
  <c r="H9923" i="26"/>
  <c r="H9901" i="26"/>
  <c r="H9879" i="26"/>
  <c r="H9859" i="26"/>
  <c r="H9838" i="26"/>
  <c r="H9815" i="26"/>
  <c r="H9793" i="26"/>
  <c r="H9771" i="26"/>
  <c r="H9746" i="26"/>
  <c r="H9722" i="26"/>
  <c r="H9699" i="26"/>
  <c r="H9674" i="26"/>
  <c r="H9650" i="26"/>
  <c r="H9627" i="26"/>
  <c r="H9602" i="26"/>
  <c r="H9578" i="26"/>
  <c r="H9555" i="26"/>
  <c r="H9530" i="26"/>
  <c r="H9506" i="26"/>
  <c r="H9483" i="26"/>
  <c r="H9458" i="26"/>
  <c r="H9434" i="26"/>
  <c r="H9411" i="26"/>
  <c r="H9386" i="26"/>
  <c r="H9362" i="26"/>
  <c r="H9339" i="26"/>
  <c r="H9314" i="26"/>
  <c r="H9290" i="26"/>
  <c r="H9265" i="26"/>
  <c r="H9238" i="26"/>
  <c r="H9212" i="26"/>
  <c r="H9187" i="26"/>
  <c r="H9160" i="26"/>
  <c r="H9133" i="26"/>
  <c r="H9108" i="26"/>
  <c r="H9081" i="26"/>
  <c r="H9055" i="26"/>
  <c r="H9029" i="26"/>
  <c r="H8998" i="26"/>
  <c r="H8972" i="26"/>
  <c r="H8937" i="26"/>
  <c r="H8911" i="26"/>
  <c r="H8880" i="26"/>
  <c r="H8854" i="26"/>
  <c r="H8819" i="26"/>
  <c r="H8793" i="26"/>
  <c r="H8763" i="26"/>
  <c r="H8736" i="26"/>
  <c r="H8701" i="26"/>
  <c r="H8675" i="26"/>
  <c r="H8645" i="26"/>
  <c r="H8619" i="26"/>
  <c r="H8584" i="26"/>
  <c r="H8557" i="26"/>
  <c r="H8527" i="26"/>
  <c r="H8501" i="26"/>
  <c r="H8466" i="26"/>
  <c r="H8440" i="26"/>
  <c r="H8409" i="26"/>
  <c r="H8383" i="26"/>
  <c r="H8348" i="26"/>
  <c r="H8322" i="26"/>
  <c r="H8291" i="26"/>
  <c r="H8265" i="26"/>
  <c r="H8230" i="26"/>
  <c r="H8204" i="26"/>
  <c r="H8173" i="26"/>
  <c r="H8147" i="26"/>
  <c r="H8110" i="26"/>
  <c r="H8082" i="26"/>
  <c r="H8048" i="26"/>
  <c r="H8019" i="26"/>
  <c r="H7980" i="26"/>
  <c r="H7952" i="26"/>
  <c r="H7914" i="26"/>
  <c r="H7884" i="26"/>
  <c r="H7841" i="26"/>
  <c r="H7810" i="26"/>
  <c r="H7773" i="26"/>
  <c r="H7742" i="26"/>
  <c r="H7701" i="26"/>
  <c r="H7668" i="26"/>
  <c r="H7632" i="26"/>
  <c r="H7600" i="26"/>
  <c r="H7559" i="26"/>
  <c r="H7525" i="26"/>
  <c r="H7486" i="26"/>
  <c r="H7452" i="26"/>
  <c r="H7405" i="26"/>
  <c r="H7370" i="26"/>
  <c r="H7325" i="26"/>
  <c r="H7288" i="26"/>
  <c r="H7239" i="26"/>
  <c r="H7200" i="26"/>
  <c r="H7157" i="26"/>
  <c r="H7118" i="26"/>
  <c r="H7069" i="26"/>
  <c r="H7033" i="26"/>
  <c r="H6987" i="26"/>
  <c r="H6948" i="26"/>
  <c r="H6899" i="26"/>
  <c r="H6863" i="26"/>
  <c r="H6817" i="26"/>
  <c r="H6781" i="26"/>
  <c r="H6729" i="26"/>
  <c r="H6691" i="26"/>
  <c r="H6640" i="26"/>
  <c r="H6595" i="26"/>
  <c r="H6536" i="26"/>
  <c r="H6484" i="26"/>
  <c r="H6426" i="26"/>
  <c r="H6376" i="26"/>
  <c r="H6308" i="26"/>
  <c r="H6257" i="26"/>
  <c r="H6200" i="26"/>
  <c r="H6149" i="26"/>
  <c r="H6083" i="26"/>
  <c r="H6032" i="26"/>
  <c r="H5966" i="26"/>
  <c r="H5909" i="26"/>
  <c r="H5835" i="26"/>
  <c r="H5779" i="26"/>
  <c r="H5714" i="26"/>
  <c r="H5655" i="26"/>
  <c r="H5566" i="26"/>
  <c r="H5496" i="26"/>
  <c r="H5416" i="26"/>
  <c r="H5344" i="26"/>
  <c r="H5245" i="26"/>
  <c r="H5154" i="26"/>
  <c r="H5049" i="26"/>
  <c r="H4966" i="26"/>
  <c r="H4849" i="26"/>
  <c r="H4744" i="26"/>
  <c r="H4608" i="26"/>
  <c r="H4493" i="26"/>
  <c r="H4330" i="26"/>
  <c r="H4191" i="26"/>
  <c r="H4035" i="26"/>
  <c r="H3881" i="26"/>
  <c r="H3665" i="26"/>
  <c r="H3485" i="26"/>
  <c r="H3267" i="26"/>
  <c r="H3061" i="26"/>
  <c r="H2758" i="26"/>
  <c r="H2509" i="26"/>
  <c r="H2160" i="26"/>
  <c r="H1826" i="26"/>
  <c r="H1290" i="26"/>
  <c r="H498" i="26"/>
  <c r="H9988" i="26"/>
  <c r="H9949" i="26"/>
  <c r="H9903" i="26"/>
  <c r="H9863" i="26"/>
  <c r="H9818" i="26"/>
  <c r="H9775" i="26"/>
  <c r="H9727" i="26"/>
  <c r="H9682" i="26"/>
  <c r="H9631" i="26"/>
  <c r="H9583" i="26"/>
  <c r="H9538" i="26"/>
  <c r="H9487" i="26"/>
  <c r="H9439" i="26"/>
  <c r="H9394" i="26"/>
  <c r="H9343" i="26"/>
  <c r="H9295" i="26"/>
  <c r="H9247" i="26"/>
  <c r="H9191" i="26"/>
  <c r="H9139" i="26"/>
  <c r="H9090" i="26"/>
  <c r="H9031" i="26"/>
  <c r="H8974" i="26"/>
  <c r="H8913" i="26"/>
  <c r="H8856" i="26"/>
  <c r="H8795" i="26"/>
  <c r="H8739" i="26"/>
  <c r="H8677" i="26"/>
  <c r="H8621" i="26"/>
  <c r="H8560" i="26"/>
  <c r="H8503" i="26"/>
  <c r="H8442" i="26"/>
  <c r="H8385" i="26"/>
  <c r="H8295" i="26"/>
  <c r="H7987" i="26"/>
  <c r="H5720" i="26"/>
  <c r="H10006" i="26"/>
  <c r="H9985" i="26"/>
  <c r="H9964" i="26"/>
  <c r="H9943" i="26"/>
  <c r="H9922" i="26"/>
  <c r="H9900" i="26"/>
  <c r="H9878" i="26"/>
  <c r="H9856" i="26"/>
  <c r="H9835" i="26"/>
  <c r="H9814" i="26"/>
  <c r="H9792" i="26"/>
  <c r="H9770" i="26"/>
  <c r="H9745" i="26"/>
  <c r="H9721" i="26"/>
  <c r="H9698" i="26"/>
  <c r="H9673" i="26"/>
  <c r="H9649" i="26"/>
  <c r="H9626" i="26"/>
  <c r="H9601" i="26"/>
  <c r="H9577" i="26"/>
  <c r="H9554" i="26"/>
  <c r="H9529" i="26"/>
  <c r="H9505" i="26"/>
  <c r="H9482" i="26"/>
  <c r="H9457" i="26"/>
  <c r="H9433" i="26"/>
  <c r="H9410" i="26"/>
  <c r="H9385" i="26"/>
  <c r="H9361" i="26"/>
  <c r="H9338" i="26"/>
  <c r="H9313" i="26"/>
  <c r="H9289" i="26"/>
  <c r="H9264" i="26"/>
  <c r="H9237" i="26"/>
  <c r="H9211" i="26"/>
  <c r="H9186" i="26"/>
  <c r="H9159" i="26"/>
  <c r="H9132" i="26"/>
  <c r="H9107" i="26"/>
  <c r="H9080" i="26"/>
  <c r="H9054" i="26"/>
  <c r="H9024" i="26"/>
  <c r="H8995" i="26"/>
  <c r="H8963" i="26"/>
  <c r="H8936" i="26"/>
  <c r="H8907" i="26"/>
  <c r="H8877" i="26"/>
  <c r="H8845" i="26"/>
  <c r="H8818" i="26"/>
  <c r="H8789" i="26"/>
  <c r="H8759" i="26"/>
  <c r="H8728" i="26"/>
  <c r="H8700" i="26"/>
  <c r="H8671" i="26"/>
  <c r="H8641" i="26"/>
  <c r="H8610" i="26"/>
  <c r="H8583" i="26"/>
  <c r="H8553" i="26"/>
  <c r="H8524" i="26"/>
  <c r="H8492" i="26"/>
  <c r="H8465" i="26"/>
  <c r="H8435" i="26"/>
  <c r="H8406" i="26"/>
  <c r="H8374" i="26"/>
  <c r="H8347" i="26"/>
  <c r="H8317" i="26"/>
  <c r="H8288" i="26"/>
  <c r="H8256" i="26"/>
  <c r="H8229" i="26"/>
  <c r="H8200" i="26"/>
  <c r="H8170" i="26"/>
  <c r="H8139" i="26"/>
  <c r="H8109" i="26"/>
  <c r="H8076" i="26"/>
  <c r="H8044" i="26"/>
  <c r="H8010" i="26"/>
  <c r="H7979" i="26"/>
  <c r="H7946" i="26"/>
  <c r="H7911" i="26"/>
  <c r="H7873" i="26"/>
  <c r="H7839" i="26"/>
  <c r="H7805" i="26"/>
  <c r="H7769" i="26"/>
  <c r="H7731" i="26"/>
  <c r="H7698" i="26"/>
  <c r="H7664" i="26"/>
  <c r="H7628" i="26"/>
  <c r="H7589" i="26"/>
  <c r="H7558" i="26"/>
  <c r="H7521" i="26"/>
  <c r="H7481" i="26"/>
  <c r="H7441" i="26"/>
  <c r="H7404" i="26"/>
  <c r="H7365" i="26"/>
  <c r="H7322" i="26"/>
  <c r="H7275" i="26"/>
  <c r="H7237" i="26"/>
  <c r="H7194" i="26"/>
  <c r="H7152" i="26"/>
  <c r="H7105" i="26"/>
  <c r="H7067" i="26"/>
  <c r="H7024" i="26"/>
  <c r="H6982" i="26"/>
  <c r="H6938" i="26"/>
  <c r="H6897" i="26"/>
  <c r="H6854" i="26"/>
  <c r="H6814" i="26"/>
  <c r="H6768" i="26"/>
  <c r="H6726" i="26"/>
  <c r="H6684" i="26"/>
  <c r="H6636" i="26"/>
  <c r="H6580" i="26"/>
  <c r="H6530" i="26"/>
  <c r="H6478" i="26"/>
  <c r="H6419" i="26"/>
  <c r="H6358" i="26"/>
  <c r="H6307" i="26"/>
  <c r="H6250" i="26"/>
  <c r="H6194" i="26"/>
  <c r="H6133" i="26"/>
  <c r="H6082" i="26"/>
  <c r="H6019" i="26"/>
  <c r="H5955" i="26"/>
  <c r="H5894" i="26"/>
  <c r="H5833" i="26"/>
  <c r="H5773" i="26"/>
  <c r="H5705" i="26"/>
  <c r="H5634" i="26"/>
  <c r="H5561" i="26"/>
  <c r="H5486" i="26"/>
  <c r="H5406" i="26"/>
  <c r="H5320" i="26"/>
  <c r="H5241" i="26"/>
  <c r="H5140" i="26"/>
  <c r="H5043" i="26"/>
  <c r="H4933" i="26"/>
  <c r="H4839" i="26"/>
  <c r="H4726" i="26"/>
  <c r="H4602" i="26"/>
  <c r="H4453" i="26"/>
  <c r="H4329" i="26"/>
  <c r="H4170" i="26"/>
  <c r="H4029" i="26"/>
  <c r="H3832" i="26"/>
  <c r="H3664" i="26"/>
  <c r="H3460" i="26"/>
  <c r="H3231" i="26"/>
  <c r="H3002" i="26"/>
  <c r="H2757" i="26"/>
  <c r="H2445" i="26"/>
  <c r="H2126" i="26"/>
  <c r="H1708" i="26"/>
  <c r="H1184" i="26"/>
  <c r="H336" i="26"/>
  <c r="H10003" i="26"/>
  <c r="H9984" i="26"/>
  <c r="H9962" i="26"/>
  <c r="H9939" i="26"/>
  <c r="H9919" i="26"/>
  <c r="H9899" i="26"/>
  <c r="H9877" i="26"/>
  <c r="H9854" i="26"/>
  <c r="H9831" i="26"/>
  <c r="H9811" i="26"/>
  <c r="H9791" i="26"/>
  <c r="H9769" i="26"/>
  <c r="H9743" i="26"/>
  <c r="H9720" i="26"/>
  <c r="H9697" i="26"/>
  <c r="H9671" i="26"/>
  <c r="H9648" i="26"/>
  <c r="H9625" i="26"/>
  <c r="H9599" i="26"/>
  <c r="H9576" i="26"/>
  <c r="H9553" i="26"/>
  <c r="H9527" i="26"/>
  <c r="H9504" i="26"/>
  <c r="H9481" i="26"/>
  <c r="H9455" i="26"/>
  <c r="H9432" i="26"/>
  <c r="H9409" i="26"/>
  <c r="H9383" i="26"/>
  <c r="H9360" i="26"/>
  <c r="H9337" i="26"/>
  <c r="H9311" i="26"/>
  <c r="H9288" i="26"/>
  <c r="H9263" i="26"/>
  <c r="H9235" i="26"/>
  <c r="H9210" i="26"/>
  <c r="H9185" i="26"/>
  <c r="H9156" i="26"/>
  <c r="H9131" i="26"/>
  <c r="H9106" i="26"/>
  <c r="H9078" i="26"/>
  <c r="H9053" i="26"/>
  <c r="H9021" i="26"/>
  <c r="H8992" i="26"/>
  <c r="H8962" i="26"/>
  <c r="H8935" i="26"/>
  <c r="H8903" i="26"/>
  <c r="H8874" i="26"/>
  <c r="H8844" i="26"/>
  <c r="H8817" i="26"/>
  <c r="H8785" i="26"/>
  <c r="H8756" i="26"/>
  <c r="H8727" i="26"/>
  <c r="H8699" i="26"/>
  <c r="H8668" i="26"/>
  <c r="H8638" i="26"/>
  <c r="H8609" i="26"/>
  <c r="H8581" i="26"/>
  <c r="H8550" i="26"/>
  <c r="H8520" i="26"/>
  <c r="H8491" i="26"/>
  <c r="H8464" i="26"/>
  <c r="H8432" i="26"/>
  <c r="H8403" i="26"/>
  <c r="H8373" i="26"/>
  <c r="H8346" i="26"/>
  <c r="H8314" i="26"/>
  <c r="H8285" i="26"/>
  <c r="H8255" i="26"/>
  <c r="H8228" i="26"/>
  <c r="H8196" i="26"/>
  <c r="H8167" i="26"/>
  <c r="H8137" i="26"/>
  <c r="H8108" i="26"/>
  <c r="H8073" i="26"/>
  <c r="H8040" i="26"/>
  <c r="H8008" i="26"/>
  <c r="H7978" i="26"/>
  <c r="H7942" i="26"/>
  <c r="H7907" i="26"/>
  <c r="H7872" i="26"/>
  <c r="H7838" i="26"/>
  <c r="H7800" i="26"/>
  <c r="H7766" i="26"/>
  <c r="H7730" i="26"/>
  <c r="H7697" i="26"/>
  <c r="H7659" i="26"/>
  <c r="H7624" i="26"/>
  <c r="H7588" i="26"/>
  <c r="H7557" i="26"/>
  <c r="H7515" i="26"/>
  <c r="H7478" i="26"/>
  <c r="H7440" i="26"/>
  <c r="H7403" i="26"/>
  <c r="H7358" i="26"/>
  <c r="H7318" i="26"/>
  <c r="H7274" i="26"/>
  <c r="H7236" i="26"/>
  <c r="H7191" i="26"/>
  <c r="H7148" i="26"/>
  <c r="H7104" i="26"/>
  <c r="H7066" i="26"/>
  <c r="H7021" i="26"/>
  <c r="H6977" i="26"/>
  <c r="H6934" i="26"/>
  <c r="H6896" i="26"/>
  <c r="H6851" i="26"/>
  <c r="H6807" i="26"/>
  <c r="H6766" i="26"/>
  <c r="H6725" i="26"/>
  <c r="H6678" i="26"/>
  <c r="H6630" i="26"/>
  <c r="H6579" i="26"/>
  <c r="H6528" i="26"/>
  <c r="H6469" i="26"/>
  <c r="H6414" i="26"/>
  <c r="H6355" i="26"/>
  <c r="H6306" i="26"/>
  <c r="H6244" i="26"/>
  <c r="H6186" i="26"/>
  <c r="H6131" i="26"/>
  <c r="H6080" i="26"/>
  <c r="H6014" i="26"/>
  <c r="H5950" i="26"/>
  <c r="H5887" i="26"/>
  <c r="H5831" i="26"/>
  <c r="H5763" i="26"/>
  <c r="H5700" i="26"/>
  <c r="H5630" i="26"/>
  <c r="H5560" i="26"/>
  <c r="H5480" i="26"/>
  <c r="H5401" i="26"/>
  <c r="H5316" i="26"/>
  <c r="H5237" i="26"/>
  <c r="H5136" i="26"/>
  <c r="H5032" i="26"/>
  <c r="H4932" i="26"/>
  <c r="H4838" i="26"/>
  <c r="H4720" i="26"/>
  <c r="H4584" i="26"/>
  <c r="H4452" i="26"/>
  <c r="H4313" i="26"/>
  <c r="H4164" i="26"/>
  <c r="H3998" i="26"/>
  <c r="H3828" i="26"/>
  <c r="H3656" i="26"/>
  <c r="H3435" i="26"/>
  <c r="H3217" i="26"/>
  <c r="H2989" i="26"/>
  <c r="H2725" i="26"/>
  <c r="H2439" i="26"/>
  <c r="H2057" i="26"/>
  <c r="H1696" i="26"/>
  <c r="H1125" i="26"/>
  <c r="H316" i="26"/>
  <c r="Q31" i="21"/>
  <c r="Q14" i="21"/>
  <c r="H14" i="21"/>
  <c r="H11" i="21"/>
  <c r="Q11" i="21"/>
  <c r="Q16" i="21"/>
  <c r="H16" i="21"/>
  <c r="Q9" i="21"/>
  <c r="H9" i="21"/>
  <c r="Q12" i="21"/>
  <c r="H12" i="21"/>
  <c r="H17" i="21"/>
  <c r="Q17" i="21"/>
  <c r="Q10" i="21"/>
  <c r="H10" i="21"/>
  <c r="H15" i="21"/>
  <c r="Q15" i="21"/>
  <c r="H8" i="21"/>
  <c r="Q8" i="21"/>
  <c r="H13" i="21"/>
  <c r="Q13" i="21"/>
  <c r="P31" i="21"/>
  <c r="L8" i="19"/>
  <c r="L9" i="19"/>
  <c r="L10" i="19"/>
  <c r="L11" i="19"/>
  <c r="L12" i="19"/>
  <c r="L13" i="19"/>
  <c r="L14" i="19"/>
  <c r="L15" i="19"/>
  <c r="L16" i="19"/>
  <c r="L17" i="19"/>
  <c r="L18" i="19"/>
  <c r="L19" i="19"/>
  <c r="L20" i="19"/>
  <c r="L21" i="19"/>
  <c r="L7" i="19"/>
  <c r="K8" i="19"/>
  <c r="K9" i="19"/>
  <c r="K10" i="19"/>
  <c r="K11" i="19"/>
  <c r="K12" i="19"/>
  <c r="K13" i="19"/>
  <c r="K14" i="19"/>
  <c r="K15" i="19"/>
  <c r="K16" i="19"/>
  <c r="K17" i="19"/>
  <c r="K18" i="19"/>
  <c r="K19" i="19"/>
  <c r="K20" i="19"/>
  <c r="K21" i="19"/>
  <c r="K7" i="19"/>
  <c r="J8" i="19"/>
  <c r="J9" i="19"/>
  <c r="J10" i="19"/>
  <c r="J11" i="19"/>
  <c r="J12" i="19"/>
  <c r="J13" i="19"/>
  <c r="J14" i="19"/>
  <c r="J15" i="19"/>
  <c r="J16" i="19"/>
  <c r="J17" i="19"/>
  <c r="J18" i="19"/>
  <c r="J19" i="19"/>
  <c r="J20" i="19"/>
  <c r="J21" i="19"/>
  <c r="J7" i="19"/>
  <c r="I8" i="19"/>
  <c r="I9" i="19"/>
  <c r="I10" i="19"/>
  <c r="I11" i="19"/>
  <c r="I12" i="19"/>
  <c r="I13" i="19"/>
  <c r="I14" i="19"/>
  <c r="I15" i="19"/>
  <c r="I16" i="19"/>
  <c r="I17" i="19"/>
  <c r="I18" i="19"/>
  <c r="I19" i="19"/>
  <c r="I20" i="19"/>
  <c r="I21" i="19"/>
  <c r="I7" i="19"/>
  <c r="H8" i="19"/>
  <c r="H9" i="19"/>
  <c r="H10" i="19"/>
  <c r="H11" i="19"/>
  <c r="H12" i="19"/>
  <c r="H13" i="19"/>
  <c r="H14" i="19"/>
  <c r="H15" i="19"/>
  <c r="H16" i="19"/>
  <c r="H17" i="19"/>
  <c r="H18" i="19"/>
  <c r="H19" i="19"/>
  <c r="H20" i="19"/>
  <c r="H21" i="19"/>
  <c r="H7" i="19"/>
  <c r="G8" i="19"/>
  <c r="G9" i="19"/>
  <c r="G10" i="19"/>
  <c r="G11" i="19"/>
  <c r="G12" i="19"/>
  <c r="G13" i="19"/>
  <c r="G14" i="19"/>
  <c r="G15" i="19"/>
  <c r="G16" i="19"/>
  <c r="G17" i="19"/>
  <c r="G18" i="19"/>
  <c r="G19" i="19"/>
  <c r="G20" i="19"/>
  <c r="G21" i="19"/>
  <c r="G7" i="19"/>
  <c r="F8" i="19"/>
  <c r="F9" i="19"/>
  <c r="F10" i="19"/>
  <c r="F11" i="19"/>
  <c r="F12" i="19"/>
  <c r="F13" i="19"/>
  <c r="F14" i="19"/>
  <c r="F15" i="19"/>
  <c r="F16" i="19"/>
  <c r="F17" i="19"/>
  <c r="F18" i="19"/>
  <c r="F19" i="19"/>
  <c r="F20" i="19"/>
  <c r="F21" i="19"/>
  <c r="F7" i="19"/>
  <c r="E8" i="19"/>
  <c r="E9" i="19"/>
  <c r="E10" i="19"/>
  <c r="E11" i="19"/>
  <c r="E12" i="19"/>
  <c r="E13" i="19"/>
  <c r="E14" i="19"/>
  <c r="E15" i="19"/>
  <c r="E16" i="19"/>
  <c r="E17" i="19"/>
  <c r="E18" i="19"/>
  <c r="E19" i="19"/>
  <c r="E20" i="19"/>
  <c r="E21" i="19"/>
  <c r="E7" i="19"/>
  <c r="D8" i="19"/>
  <c r="D9" i="19"/>
  <c r="D10" i="19"/>
  <c r="D11" i="19"/>
  <c r="D12" i="19"/>
  <c r="D13" i="19"/>
  <c r="D14" i="19"/>
  <c r="D15" i="19"/>
  <c r="D16" i="19"/>
  <c r="D17" i="19"/>
  <c r="D18" i="19"/>
  <c r="D19" i="19"/>
  <c r="D20" i="19"/>
  <c r="D21" i="19"/>
  <c r="D7" i="19"/>
  <c r="C8" i="19"/>
  <c r="C9" i="19"/>
  <c r="C10" i="19"/>
  <c r="C11" i="19"/>
  <c r="C12" i="19"/>
  <c r="C13" i="19"/>
  <c r="C14" i="19"/>
  <c r="C15" i="19"/>
  <c r="C16" i="19"/>
  <c r="C17" i="19"/>
  <c r="C18" i="19"/>
  <c r="C19" i="19"/>
  <c r="C20" i="19"/>
  <c r="C21" i="19"/>
  <c r="C7" i="19"/>
  <c r="D5" i="19"/>
  <c r="D26" i="19" s="1"/>
  <c r="E5" i="19"/>
  <c r="E26" i="19" s="1"/>
  <c r="F5" i="19"/>
  <c r="F26" i="19" s="1"/>
  <c r="G5" i="19"/>
  <c r="G26" i="19" s="1"/>
  <c r="H5" i="19"/>
  <c r="H26" i="19" s="1"/>
  <c r="I5" i="19"/>
  <c r="I26" i="19" s="1"/>
  <c r="J5" i="19"/>
  <c r="J26" i="19" s="1"/>
  <c r="K5" i="19"/>
  <c r="K26" i="19" s="1"/>
  <c r="L5" i="19"/>
  <c r="L26" i="19" s="1"/>
  <c r="C5" i="19"/>
  <c r="C26" i="19" s="1"/>
  <c r="B24" i="19"/>
  <c r="B3" i="19"/>
  <c r="E41" i="16"/>
  <c r="H43" i="14"/>
  <c r="I43" i="14"/>
  <c r="J43" i="14"/>
  <c r="K43" i="14"/>
  <c r="G43" i="14"/>
  <c r="L24" i="26" l="1"/>
  <c r="M24" i="26" s="1"/>
  <c r="N24" i="26" s="1"/>
  <c r="L25" i="26"/>
  <c r="M25" i="26" s="1"/>
  <c r="N25" i="26" s="1"/>
  <c r="L26" i="26"/>
  <c r="M26" i="26" s="1"/>
  <c r="N26" i="26" s="1"/>
  <c r="L23" i="26"/>
  <c r="M23" i="26" s="1"/>
  <c r="N23" i="26" s="1"/>
  <c r="N19" i="26"/>
  <c r="N18" i="26"/>
  <c r="N17" i="26"/>
  <c r="N16" i="26"/>
  <c r="P17" i="21"/>
  <c r="O17" i="21"/>
  <c r="O9" i="21"/>
  <c r="P9" i="21"/>
  <c r="Q19" i="21"/>
  <c r="Q23" i="21"/>
  <c r="Q22" i="21"/>
  <c r="Q30" i="21" s="1"/>
  <c r="Q20" i="21"/>
  <c r="Q24" i="21"/>
  <c r="Q21" i="21"/>
  <c r="O16" i="21"/>
  <c r="P16" i="21"/>
  <c r="O8" i="21"/>
  <c r="P8" i="21"/>
  <c r="O12" i="21"/>
  <c r="P12" i="21"/>
  <c r="O13" i="21"/>
  <c r="P13" i="21"/>
  <c r="O15" i="21"/>
  <c r="P15" i="21"/>
  <c r="O11" i="21"/>
  <c r="P11" i="21"/>
  <c r="P10" i="21"/>
  <c r="O10" i="21"/>
  <c r="O14" i="21"/>
  <c r="P14" i="21"/>
  <c r="F5" i="16"/>
  <c r="G5" i="16" s="1"/>
  <c r="H5" i="16" s="1"/>
  <c r="I5" i="16" s="1"/>
  <c r="J5" i="16" s="1"/>
  <c r="K5" i="16" s="1"/>
  <c r="E29" i="16"/>
  <c r="G29" i="16" s="1"/>
  <c r="G9" i="16"/>
  <c r="H9" i="16" s="1"/>
  <c r="I9" i="16" s="1"/>
  <c r="J9" i="16" s="1"/>
  <c r="K9" i="16" s="1"/>
  <c r="H57" i="14"/>
  <c r="I57" i="14"/>
  <c r="J57" i="14"/>
  <c r="K57" i="14"/>
  <c r="G57" i="14"/>
  <c r="H41" i="14"/>
  <c r="I41" i="14"/>
  <c r="J41" i="14"/>
  <c r="K41" i="14"/>
  <c r="G41" i="14"/>
  <c r="H50" i="14"/>
  <c r="I44" i="14"/>
  <c r="J44" i="14"/>
  <c r="K44" i="14"/>
  <c r="H44" i="14"/>
  <c r="H35" i="14"/>
  <c r="I35" i="14"/>
  <c r="J35" i="14"/>
  <c r="K35" i="14"/>
  <c r="G35" i="14"/>
  <c r="H32" i="14"/>
  <c r="I32" i="14"/>
  <c r="J32" i="14"/>
  <c r="K32" i="14"/>
  <c r="G32" i="14"/>
  <c r="G23" i="14"/>
  <c r="G31" i="14" s="1"/>
  <c r="G33" i="14" s="1"/>
  <c r="H23" i="14"/>
  <c r="H31" i="14" s="1"/>
  <c r="H33" i="14" s="1"/>
  <c r="I23" i="14"/>
  <c r="J23" i="14"/>
  <c r="K23" i="14"/>
  <c r="G24" i="14"/>
  <c r="H24" i="14"/>
  <c r="I24" i="14"/>
  <c r="I31" i="14" s="1"/>
  <c r="J24" i="14"/>
  <c r="J31" i="14" s="1"/>
  <c r="K24" i="14"/>
  <c r="K31" i="14" s="1"/>
  <c r="G25" i="14"/>
  <c r="H25" i="14"/>
  <c r="I25" i="14"/>
  <c r="J25" i="14"/>
  <c r="K25" i="14"/>
  <c r="G26" i="14"/>
  <c r="H26" i="14"/>
  <c r="I26" i="14"/>
  <c r="J26" i="14"/>
  <c r="K26" i="14"/>
  <c r="G27" i="14"/>
  <c r="H27" i="14"/>
  <c r="I27" i="14"/>
  <c r="J27" i="14"/>
  <c r="K27" i="14"/>
  <c r="G28" i="14"/>
  <c r="H28" i="14"/>
  <c r="I28" i="14"/>
  <c r="J28" i="14"/>
  <c r="K28" i="14"/>
  <c r="G29" i="14"/>
  <c r="H29" i="14"/>
  <c r="I29" i="14"/>
  <c r="J29" i="14"/>
  <c r="K29" i="14"/>
  <c r="H22" i="14"/>
  <c r="I22" i="14"/>
  <c r="J22" i="14"/>
  <c r="K22" i="14"/>
  <c r="G22" i="14"/>
  <c r="B23" i="14"/>
  <c r="B24" i="14"/>
  <c r="B25" i="14"/>
  <c r="B26" i="14"/>
  <c r="B27" i="14"/>
  <c r="B28" i="14"/>
  <c r="B29" i="14"/>
  <c r="B22" i="14"/>
  <c r="G15" i="14"/>
  <c r="H15" i="14"/>
  <c r="I15" i="14"/>
  <c r="J15" i="14"/>
  <c r="K15" i="14"/>
  <c r="G16" i="14"/>
  <c r="H16" i="14"/>
  <c r="I16" i="14"/>
  <c r="I17" i="14" s="1"/>
  <c r="J16" i="14"/>
  <c r="K16" i="14"/>
  <c r="H14" i="14"/>
  <c r="I14" i="14"/>
  <c r="J14" i="14"/>
  <c r="K14" i="14"/>
  <c r="B15" i="14"/>
  <c r="B16" i="14"/>
  <c r="G14" i="14"/>
  <c r="B14" i="14"/>
  <c r="H10" i="14"/>
  <c r="I10" i="14"/>
  <c r="J10" i="14"/>
  <c r="K10" i="14"/>
  <c r="G10" i="14"/>
  <c r="B10" i="14"/>
  <c r="H9" i="14"/>
  <c r="I9" i="14"/>
  <c r="J9" i="14"/>
  <c r="K9" i="14"/>
  <c r="G9" i="14"/>
  <c r="B9" i="14"/>
  <c r="H7" i="14"/>
  <c r="I7" i="14"/>
  <c r="I11" i="14" s="1"/>
  <c r="J7" i="14"/>
  <c r="K7" i="14"/>
  <c r="H8" i="14"/>
  <c r="H11" i="14" s="1"/>
  <c r="I8" i="14"/>
  <c r="J8" i="14"/>
  <c r="K8" i="14"/>
  <c r="G8" i="14"/>
  <c r="G7" i="14"/>
  <c r="B8" i="14"/>
  <c r="B7" i="14"/>
  <c r="H4" i="14"/>
  <c r="I4" i="14"/>
  <c r="J4" i="14"/>
  <c r="K4" i="14"/>
  <c r="G4" i="14"/>
  <c r="H17" i="14"/>
  <c r="G17" i="14"/>
  <c r="K17" i="14"/>
  <c r="K11" i="14"/>
  <c r="J11" i="14"/>
  <c r="Q28" i="21" l="1"/>
  <c r="Q33" i="21"/>
  <c r="Q36" i="21" s="1"/>
  <c r="P19" i="21"/>
  <c r="P23" i="21"/>
  <c r="P21" i="21"/>
  <c r="P20" i="21"/>
  <c r="P24" i="21"/>
  <c r="P22" i="21"/>
  <c r="P28" i="21" s="1"/>
  <c r="P30" i="21" s="1"/>
  <c r="P33" i="21" s="1"/>
  <c r="P36" i="21" s="1"/>
  <c r="O19" i="21"/>
  <c r="O23" i="21"/>
  <c r="O22" i="21"/>
  <c r="O20" i="21"/>
  <c r="O24" i="21"/>
  <c r="O21" i="21"/>
  <c r="K33" i="14"/>
  <c r="J33" i="14"/>
  <c r="I33" i="14"/>
  <c r="J17" i="14"/>
  <c r="H19" i="14"/>
  <c r="I19" i="14"/>
  <c r="G11" i="14"/>
  <c r="G19" i="14" s="1"/>
  <c r="I50" i="14"/>
  <c r="J19" i="14"/>
  <c r="J50" i="14"/>
  <c r="K19" i="14"/>
  <c r="K50" i="14" s="1"/>
  <c r="O36" i="21" l="1"/>
  <c r="C25" i="22"/>
  <c r="D25" i="22" s="1"/>
  <c r="E23" i="12"/>
  <c r="J24" i="12"/>
  <c r="F8" i="13"/>
  <c r="F6" i="13"/>
  <c r="C33" i="12" l="1"/>
  <c r="C32" i="12"/>
  <c r="I11" i="12"/>
  <c r="I18" i="12"/>
  <c r="E12" i="12"/>
  <c r="E13" i="12"/>
  <c r="E14" i="12"/>
  <c r="E15" i="12"/>
  <c r="E11" i="12"/>
  <c r="D12" i="12"/>
  <c r="H12" i="12" s="1"/>
  <c r="D13" i="12"/>
  <c r="H13" i="12" s="1"/>
  <c r="D14" i="12"/>
  <c r="D15" i="12"/>
  <c r="H15" i="12" s="1"/>
  <c r="D11" i="12"/>
  <c r="B12" i="12"/>
  <c r="B13" i="12"/>
  <c r="B14" i="12"/>
  <c r="B15" i="12"/>
  <c r="B11" i="12"/>
  <c r="F18" i="12"/>
  <c r="E24" i="12" s="1"/>
  <c r="E25" i="12" s="1"/>
  <c r="J41" i="12" s="1"/>
  <c r="F17" i="12"/>
  <c r="G14" i="12"/>
  <c r="J14" i="12" s="1"/>
  <c r="C3" i="7"/>
  <c r="J12" i="10"/>
  <c r="J6" i="10"/>
  <c r="M7" i="10"/>
  <c r="M5" i="10"/>
  <c r="M4" i="10"/>
  <c r="G13" i="12" l="1"/>
  <c r="J13" i="12" s="1"/>
  <c r="C34" i="12"/>
  <c r="J33" i="12"/>
  <c r="H11" i="12"/>
  <c r="H14" i="12"/>
  <c r="G11" i="12"/>
  <c r="J11" i="12" s="1"/>
  <c r="I17" i="12"/>
  <c r="G12" i="12"/>
  <c r="J12" i="12" s="1"/>
  <c r="G15" i="12"/>
  <c r="J15" i="12" s="1"/>
  <c r="D34" i="12" l="1"/>
  <c r="E34" i="12" s="1"/>
  <c r="E33" i="12" s="1"/>
  <c r="J39" i="12" s="1"/>
  <c r="D33" i="12"/>
  <c r="D32" i="12"/>
  <c r="D36" i="12" s="1"/>
  <c r="J18" i="12"/>
  <c r="J31" i="12" s="1"/>
  <c r="J17" i="12"/>
  <c r="G18" i="12"/>
  <c r="G17" i="12"/>
  <c r="H18" i="12"/>
  <c r="H17" i="12"/>
  <c r="E32" i="12" s="1"/>
  <c r="J42" i="12" l="1"/>
  <c r="E36" i="12"/>
  <c r="J32" i="12"/>
  <c r="J34" i="12" s="1"/>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8" i="10"/>
  <c r="J25" i="12" l="1"/>
  <c r="J26" i="12" s="1"/>
  <c r="J38" i="12" s="1"/>
  <c r="J44" i="12" s="1"/>
  <c r="E28" i="16" s="1"/>
  <c r="D29" i="9"/>
  <c r="E29" i="9"/>
  <c r="F29" i="9"/>
  <c r="G29" i="9"/>
  <c r="H29" i="9"/>
  <c r="I29" i="9"/>
  <c r="J29" i="9"/>
  <c r="K29" i="9"/>
  <c r="L29" i="9"/>
  <c r="C29" i="9"/>
  <c r="J26" i="16" l="1"/>
  <c r="K17" i="16"/>
  <c r="G17" i="16"/>
  <c r="J17" i="16"/>
  <c r="F17" i="16"/>
  <c r="H17" i="16"/>
  <c r="I17" i="16"/>
  <c r="L6" i="8"/>
  <c r="G6" i="8"/>
  <c r="D8" i="8" a="1"/>
  <c r="D8" i="8" s="1"/>
  <c r="C8" i="8"/>
  <c r="M8" i="8" s="1"/>
  <c r="M9" i="8" s="1"/>
  <c r="M10" i="8" s="1"/>
  <c r="M11" i="8" s="1"/>
  <c r="M12" i="8" s="1"/>
  <c r="M13" i="8" s="1"/>
  <c r="M14" i="8" s="1"/>
  <c r="M15" i="8" s="1"/>
  <c r="M16" i="8" s="1"/>
  <c r="M17" i="8" s="1"/>
  <c r="M18" i="8" s="1"/>
  <c r="M19" i="8" s="1"/>
  <c r="M20" i="8" s="1"/>
  <c r="M21" i="8" s="1"/>
  <c r="M22" i="8" s="1"/>
  <c r="C9" i="8" l="1"/>
  <c r="C10" i="8" s="1"/>
  <c r="C11" i="8" s="1"/>
  <c r="C12" i="8" s="1"/>
  <c r="C13" i="8" s="1"/>
  <c r="C14" i="8" s="1"/>
  <c r="C15" i="8" s="1"/>
  <c r="C16" i="8" s="1"/>
  <c r="C17" i="8" s="1"/>
  <c r="C18" i="8" s="1"/>
  <c r="C19" i="8" s="1"/>
  <c r="C20" i="8" s="1"/>
  <c r="C21" i="8" s="1"/>
  <c r="C22" i="8" s="1"/>
  <c r="H8" i="8"/>
  <c r="H9" i="8" s="1"/>
  <c r="H10" i="8" s="1"/>
  <c r="H11" i="8" s="1"/>
  <c r="H12" i="8" s="1"/>
  <c r="H13" i="8" s="1"/>
  <c r="H14" i="8" s="1"/>
  <c r="H15" i="8" s="1"/>
  <c r="H16" i="8" s="1"/>
  <c r="H17" i="8" s="1"/>
  <c r="H18" i="8" s="1"/>
  <c r="H19" i="8" s="1"/>
  <c r="H20" i="8" s="1"/>
  <c r="H21" i="8" s="1"/>
  <c r="H22" i="8" s="1"/>
  <c r="D9" i="8"/>
  <c r="D17" i="8"/>
  <c r="D16" i="8"/>
  <c r="D15" i="8"/>
  <c r="D14" i="8"/>
  <c r="D13" i="8"/>
  <c r="D12" i="8"/>
  <c r="D11" i="8"/>
  <c r="D10" i="8"/>
  <c r="D20" i="8" l="1"/>
  <c r="E15" i="8"/>
  <c r="E16" i="8"/>
  <c r="D22" i="8"/>
  <c r="D19" i="8"/>
  <c r="E17" i="8"/>
  <c r="D21" i="8"/>
  <c r="E11" i="8"/>
  <c r="D18" i="8"/>
  <c r="E18" i="8" s="1"/>
  <c r="E13" i="8"/>
  <c r="E14" i="8"/>
  <c r="E9" i="8"/>
  <c r="E10" i="8"/>
  <c r="E12" i="8"/>
  <c r="E22" i="8" l="1"/>
  <c r="E20" i="8"/>
  <c r="E21" i="8"/>
  <c r="E19" i="8"/>
  <c r="B2" i="7"/>
  <c r="L3" i="7"/>
  <c r="K3" i="7"/>
  <c r="J3" i="7"/>
  <c r="I3" i="7"/>
  <c r="H3" i="7"/>
  <c r="G3" i="7"/>
  <c r="F3" i="7"/>
  <c r="E3" i="7"/>
  <c r="D3" i="7"/>
  <c r="C92" i="2"/>
  <c r="D92" i="2"/>
  <c r="E92" i="2"/>
  <c r="F92" i="2"/>
  <c r="G92" i="2"/>
  <c r="H92" i="2"/>
  <c r="I92" i="2"/>
  <c r="J92" i="2"/>
  <c r="K92" i="2"/>
  <c r="L92" i="2"/>
  <c r="C93" i="2"/>
  <c r="D93" i="2"/>
  <c r="E93" i="2"/>
  <c r="F93" i="2"/>
  <c r="G93" i="2"/>
  <c r="H93" i="2"/>
  <c r="I93" i="2"/>
  <c r="J93" i="2"/>
  <c r="K93" i="2"/>
  <c r="L93" i="2"/>
  <c r="C94" i="2"/>
  <c r="D94" i="2"/>
  <c r="E94" i="2"/>
  <c r="F94" i="2"/>
  <c r="G94" i="2"/>
  <c r="H94" i="2"/>
  <c r="I94" i="2"/>
  <c r="J94" i="2"/>
  <c r="K94" i="2"/>
  <c r="L94" i="2"/>
  <c r="C95" i="2"/>
  <c r="D95" i="2"/>
  <c r="E95" i="2"/>
  <c r="F95" i="2"/>
  <c r="G95" i="2"/>
  <c r="G98" i="2" s="1"/>
  <c r="H95" i="2"/>
  <c r="I95" i="2"/>
  <c r="J95" i="2"/>
  <c r="K95" i="2"/>
  <c r="L95" i="2"/>
  <c r="C96" i="2"/>
  <c r="D96" i="2"/>
  <c r="E96" i="2"/>
  <c r="F96" i="2"/>
  <c r="G96" i="2"/>
  <c r="H96" i="2"/>
  <c r="I96" i="2"/>
  <c r="J96" i="2"/>
  <c r="K96" i="2"/>
  <c r="L96" i="2"/>
  <c r="C97" i="2"/>
  <c r="D97" i="2"/>
  <c r="E97" i="2"/>
  <c r="F97" i="2"/>
  <c r="G97" i="2"/>
  <c r="H97" i="2"/>
  <c r="I97" i="2"/>
  <c r="J97" i="2"/>
  <c r="K97" i="2"/>
  <c r="L97" i="2"/>
  <c r="D91" i="2"/>
  <c r="E91" i="2"/>
  <c r="F91" i="2"/>
  <c r="G91" i="2"/>
  <c r="H91" i="2"/>
  <c r="I91" i="2"/>
  <c r="J91" i="2"/>
  <c r="K91" i="2"/>
  <c r="L91" i="2"/>
  <c r="C91" i="2"/>
  <c r="C82" i="2"/>
  <c r="C83" i="2"/>
  <c r="C88" i="2" s="1"/>
  <c r="D83" i="2"/>
  <c r="E83" i="2"/>
  <c r="F83" i="2"/>
  <c r="G83" i="2"/>
  <c r="H83" i="2"/>
  <c r="I83" i="2"/>
  <c r="J83" i="2"/>
  <c r="K83" i="2"/>
  <c r="L83" i="2"/>
  <c r="C84" i="2"/>
  <c r="D84" i="2"/>
  <c r="E84" i="2"/>
  <c r="F84" i="2"/>
  <c r="G84" i="2"/>
  <c r="H84" i="2"/>
  <c r="I84" i="2"/>
  <c r="J84" i="2"/>
  <c r="K84" i="2"/>
  <c r="L84" i="2"/>
  <c r="C85" i="2"/>
  <c r="D85" i="2"/>
  <c r="E85" i="2"/>
  <c r="F85" i="2"/>
  <c r="G85" i="2"/>
  <c r="H85" i="2"/>
  <c r="I85" i="2"/>
  <c r="J85" i="2"/>
  <c r="K85" i="2"/>
  <c r="L85" i="2"/>
  <c r="C86" i="2"/>
  <c r="D86" i="2"/>
  <c r="E86" i="2"/>
  <c r="F86" i="2"/>
  <c r="G86" i="2"/>
  <c r="H86" i="2"/>
  <c r="H88" i="2" s="1"/>
  <c r="I86" i="2"/>
  <c r="I88" i="2" s="1"/>
  <c r="J86" i="2"/>
  <c r="K86" i="2"/>
  <c r="L86" i="2"/>
  <c r="C87" i="2"/>
  <c r="D87" i="2"/>
  <c r="E87" i="2"/>
  <c r="F87" i="2"/>
  <c r="G87" i="2"/>
  <c r="H87" i="2"/>
  <c r="I87" i="2"/>
  <c r="J87" i="2"/>
  <c r="K87" i="2"/>
  <c r="L87" i="2"/>
  <c r="D82" i="2"/>
  <c r="E82" i="2"/>
  <c r="F82" i="2"/>
  <c r="G82" i="2"/>
  <c r="H82" i="2"/>
  <c r="I82" i="2"/>
  <c r="J82" i="2"/>
  <c r="K82" i="2"/>
  <c r="L82" i="2"/>
  <c r="L88" i="2" s="1"/>
  <c r="C73" i="2"/>
  <c r="C79" i="2" s="1"/>
  <c r="D73" i="2"/>
  <c r="E73" i="2"/>
  <c r="F73" i="2"/>
  <c r="G73" i="2"/>
  <c r="H73" i="2"/>
  <c r="I73" i="2"/>
  <c r="J73" i="2"/>
  <c r="K73" i="2"/>
  <c r="L73" i="2"/>
  <c r="C74" i="2"/>
  <c r="D74" i="2"/>
  <c r="E74" i="2"/>
  <c r="F74" i="2"/>
  <c r="G74" i="2"/>
  <c r="H74" i="2"/>
  <c r="I74" i="2"/>
  <c r="J74" i="2"/>
  <c r="K74" i="2"/>
  <c r="L74" i="2"/>
  <c r="C75" i="2"/>
  <c r="D75" i="2"/>
  <c r="E75" i="2"/>
  <c r="F75" i="2"/>
  <c r="F79" i="2" s="1"/>
  <c r="G75" i="2"/>
  <c r="H75" i="2"/>
  <c r="I75" i="2"/>
  <c r="J75" i="2"/>
  <c r="K75" i="2"/>
  <c r="L75" i="2"/>
  <c r="C76" i="2"/>
  <c r="D76" i="2"/>
  <c r="E76" i="2"/>
  <c r="F76" i="2"/>
  <c r="G76" i="2"/>
  <c r="H76" i="2"/>
  <c r="H79" i="2" s="1"/>
  <c r="I76" i="2"/>
  <c r="J76" i="2"/>
  <c r="K76" i="2"/>
  <c r="L76" i="2"/>
  <c r="C77" i="2"/>
  <c r="D77" i="2"/>
  <c r="E77" i="2"/>
  <c r="F77" i="2"/>
  <c r="G77" i="2"/>
  <c r="H77" i="2"/>
  <c r="I77" i="2"/>
  <c r="J77" i="2"/>
  <c r="J79" i="2" s="1"/>
  <c r="K77" i="2"/>
  <c r="L77" i="2"/>
  <c r="C78" i="2"/>
  <c r="D78" i="2"/>
  <c r="E78" i="2"/>
  <c r="F78" i="2"/>
  <c r="G78" i="2"/>
  <c r="H78" i="2"/>
  <c r="I78" i="2"/>
  <c r="J78" i="2"/>
  <c r="K78" i="2"/>
  <c r="L78" i="2"/>
  <c r="L79" i="2" s="1"/>
  <c r="D72" i="2"/>
  <c r="D79" i="2" s="1"/>
  <c r="E72" i="2"/>
  <c r="F72" i="2"/>
  <c r="G72" i="2"/>
  <c r="H72" i="2"/>
  <c r="I72" i="2"/>
  <c r="J72" i="2"/>
  <c r="K72" i="2"/>
  <c r="L72" i="2"/>
  <c r="C72" i="2"/>
  <c r="I79" i="2" l="1"/>
  <c r="E79" i="2"/>
  <c r="G88" i="2"/>
  <c r="F98" i="2"/>
  <c r="L98" i="2"/>
  <c r="L100" i="2" s="1"/>
  <c r="F88" i="2"/>
  <c r="F100" i="2" s="1"/>
  <c r="J98" i="2"/>
  <c r="E98" i="2"/>
  <c r="E100" i="2" s="1"/>
  <c r="I98" i="2"/>
  <c r="I100" i="2" s="1"/>
  <c r="K79" i="2"/>
  <c r="G79" i="2"/>
  <c r="G100" i="2" s="1"/>
  <c r="K88" i="2"/>
  <c r="K100" i="2" s="1"/>
  <c r="J88" i="2"/>
  <c r="E88" i="2"/>
  <c r="K98" i="2"/>
  <c r="D98" i="2"/>
  <c r="D88" i="2"/>
  <c r="D100" i="2" s="1"/>
  <c r="C98" i="2"/>
  <c r="C100" i="2" s="1"/>
  <c r="H98" i="2"/>
  <c r="H100" i="2" s="1"/>
  <c r="J100" i="2"/>
  <c r="H38" i="7"/>
  <c r="F38" i="7"/>
  <c r="D57" i="2"/>
  <c r="E57" i="2"/>
  <c r="F57" i="2"/>
  <c r="G57" i="2"/>
  <c r="H57" i="2"/>
  <c r="I57" i="2"/>
  <c r="J57" i="2"/>
  <c r="K57" i="2"/>
  <c r="L57" i="2"/>
  <c r="C57" i="2"/>
  <c r="D61" i="2"/>
  <c r="E61" i="2"/>
  <c r="F61" i="2"/>
  <c r="G61" i="2"/>
  <c r="H61" i="2"/>
  <c r="I61" i="2"/>
  <c r="J61" i="2"/>
  <c r="K61" i="2"/>
  <c r="L61" i="2"/>
  <c r="D62" i="2"/>
  <c r="E62" i="2"/>
  <c r="F62" i="2"/>
  <c r="G62" i="2"/>
  <c r="H62" i="2"/>
  <c r="I62" i="2"/>
  <c r="J62" i="2"/>
  <c r="K62" i="2"/>
  <c r="L62" i="2"/>
  <c r="C62" i="2"/>
  <c r="D60" i="2"/>
  <c r="E60" i="2"/>
  <c r="F60" i="2"/>
  <c r="G60" i="2"/>
  <c r="H60" i="2"/>
  <c r="I60" i="2"/>
  <c r="J60" i="2"/>
  <c r="K60" i="2"/>
  <c r="L60" i="2"/>
  <c r="C61" i="2"/>
  <c r="C60" i="2"/>
  <c r="L56" i="2"/>
  <c r="K56" i="2"/>
  <c r="J56" i="2"/>
  <c r="I56" i="2"/>
  <c r="H56" i="2"/>
  <c r="G56" i="2"/>
  <c r="F56" i="2"/>
  <c r="E56" i="2"/>
  <c r="D56" i="2"/>
  <c r="C56" i="2"/>
  <c r="L55" i="2"/>
  <c r="K55" i="2"/>
  <c r="J55" i="2"/>
  <c r="I55" i="2"/>
  <c r="H55" i="2"/>
  <c r="G55" i="2"/>
  <c r="F55" i="2"/>
  <c r="E55" i="2"/>
  <c r="D55" i="2"/>
  <c r="C55" i="2"/>
  <c r="L54" i="2"/>
  <c r="K54" i="2"/>
  <c r="J54" i="2"/>
  <c r="I54" i="2"/>
  <c r="H54" i="2"/>
  <c r="G54" i="2"/>
  <c r="F54" i="2"/>
  <c r="E54" i="2"/>
  <c r="D54" i="2"/>
  <c r="C54" i="2"/>
  <c r="L52" i="2"/>
  <c r="L28" i="19" s="1"/>
  <c r="K52" i="2"/>
  <c r="K28" i="19" s="1"/>
  <c r="J52" i="2"/>
  <c r="J28" i="19" s="1"/>
  <c r="I52" i="2"/>
  <c r="I28" i="19" s="1"/>
  <c r="H52" i="2"/>
  <c r="H28" i="19" s="1"/>
  <c r="G52" i="2"/>
  <c r="G28" i="19" s="1"/>
  <c r="F52" i="2"/>
  <c r="F28" i="19" s="1"/>
  <c r="E52" i="2"/>
  <c r="E28" i="19" s="1"/>
  <c r="D52" i="2"/>
  <c r="D28" i="19" s="1"/>
  <c r="C52" i="2"/>
  <c r="C28" i="19" s="1"/>
  <c r="L51" i="2"/>
  <c r="K51" i="2"/>
  <c r="J51" i="2"/>
  <c r="I51" i="2"/>
  <c r="H51" i="2"/>
  <c r="G51" i="2"/>
  <c r="F51" i="2"/>
  <c r="E51" i="2"/>
  <c r="D51" i="2"/>
  <c r="C51" i="2"/>
  <c r="L50" i="2"/>
  <c r="L40" i="7" s="1"/>
  <c r="K50" i="2"/>
  <c r="K31" i="19" s="1"/>
  <c r="J50" i="2"/>
  <c r="I50" i="2"/>
  <c r="H50" i="2"/>
  <c r="G50" i="2"/>
  <c r="F50" i="2"/>
  <c r="E50" i="2"/>
  <c r="D50" i="2"/>
  <c r="C50" i="2"/>
  <c r="L49" i="2"/>
  <c r="K49" i="2"/>
  <c r="J49" i="2"/>
  <c r="I49" i="2"/>
  <c r="I30" i="19" s="1"/>
  <c r="H49" i="2"/>
  <c r="G49" i="2"/>
  <c r="F49" i="2"/>
  <c r="E49" i="2"/>
  <c r="D49" i="2"/>
  <c r="C49" i="2"/>
  <c r="D48" i="2"/>
  <c r="E48" i="2"/>
  <c r="F48" i="2"/>
  <c r="G48" i="2"/>
  <c r="H48" i="2"/>
  <c r="I48" i="2"/>
  <c r="I29" i="19" s="1"/>
  <c r="J48" i="2"/>
  <c r="K48" i="2"/>
  <c r="L48" i="2"/>
  <c r="C48" i="2"/>
  <c r="J41" i="2"/>
  <c r="K41" i="2"/>
  <c r="D36" i="2"/>
  <c r="D41" i="2" s="1"/>
  <c r="E36" i="2"/>
  <c r="E41" i="2" s="1"/>
  <c r="F36" i="2"/>
  <c r="G36" i="2"/>
  <c r="H36" i="2"/>
  <c r="H41" i="2" s="1"/>
  <c r="I36" i="2"/>
  <c r="J36" i="2"/>
  <c r="K36" i="2"/>
  <c r="L36" i="2"/>
  <c r="L41" i="2" s="1"/>
  <c r="C36" i="2"/>
  <c r="C41" i="2" s="1"/>
  <c r="D30" i="2"/>
  <c r="E30" i="2"/>
  <c r="F30" i="2"/>
  <c r="G30" i="2"/>
  <c r="H30" i="2"/>
  <c r="I30" i="2"/>
  <c r="J30" i="2"/>
  <c r="K30" i="2"/>
  <c r="L30" i="2"/>
  <c r="C30" i="2"/>
  <c r="D24" i="2"/>
  <c r="E24" i="2"/>
  <c r="F24" i="2"/>
  <c r="G24" i="2"/>
  <c r="H24" i="2"/>
  <c r="I24" i="2"/>
  <c r="J24" i="2"/>
  <c r="K24" i="2"/>
  <c r="L24" i="2"/>
  <c r="C24" i="2"/>
  <c r="C21" i="2"/>
  <c r="D21" i="2"/>
  <c r="E21" i="2"/>
  <c r="F21" i="2"/>
  <c r="G21" i="2"/>
  <c r="H21" i="2"/>
  <c r="I21" i="2"/>
  <c r="J21" i="2"/>
  <c r="K21" i="2"/>
  <c r="L21" i="2"/>
  <c r="D15" i="2"/>
  <c r="E15" i="2"/>
  <c r="F15" i="2"/>
  <c r="G15" i="2"/>
  <c r="H15" i="2"/>
  <c r="I15" i="2"/>
  <c r="J15" i="2"/>
  <c r="K15" i="2"/>
  <c r="L15" i="2"/>
  <c r="C15" i="2"/>
  <c r="L9" i="2" a="1"/>
  <c r="L9" i="2" s="1"/>
  <c r="K9" i="2" a="1"/>
  <c r="K9" i="2" s="1"/>
  <c r="J9" i="2" a="1"/>
  <c r="J9" i="2" s="1"/>
  <c r="I9" i="2" a="1"/>
  <c r="I9" i="2" s="1"/>
  <c r="H9" i="2" a="1"/>
  <c r="H9" i="2"/>
  <c r="G9" i="2" a="1"/>
  <c r="G9" i="2"/>
  <c r="F9" i="2" a="1"/>
  <c r="F9" i="2" s="1"/>
  <c r="E9" i="2" a="1"/>
  <c r="E9" i="2" s="1"/>
  <c r="D9" i="2" a="1"/>
  <c r="D9" i="2" s="1"/>
  <c r="C9" i="2" a="1"/>
  <c r="C9" i="2" s="1"/>
  <c r="D6" i="2"/>
  <c r="E6" i="2"/>
  <c r="E38" i="7" s="1"/>
  <c r="F6" i="2"/>
  <c r="G6" i="2"/>
  <c r="H6" i="2"/>
  <c r="I6" i="2"/>
  <c r="J6" i="2"/>
  <c r="K6" i="2"/>
  <c r="K38" i="7" s="1"/>
  <c r="L6" i="2"/>
  <c r="L38" i="7" s="1"/>
  <c r="C6" i="2"/>
  <c r="L3" i="2"/>
  <c r="I61" i="28" s="1"/>
  <c r="D3" i="2"/>
  <c r="E3" i="2"/>
  <c r="F3" i="2"/>
  <c r="C61" i="28" s="1"/>
  <c r="G3" i="2"/>
  <c r="D61" i="28" s="1"/>
  <c r="H3" i="2"/>
  <c r="E61" i="28" s="1"/>
  <c r="I3" i="2"/>
  <c r="F61" i="28" s="1"/>
  <c r="J3" i="2"/>
  <c r="G61" i="28" s="1"/>
  <c r="K3" i="2"/>
  <c r="H61" i="28" s="1"/>
  <c r="C3" i="2"/>
  <c r="B2" i="2"/>
  <c r="E1" i="5"/>
  <c r="B6" i="5"/>
  <c r="E43" i="16" s="1"/>
  <c r="L10" i="2" l="1"/>
  <c r="C10" i="2"/>
  <c r="K25" i="2"/>
  <c r="K18" i="7" s="1"/>
  <c r="C41" i="30"/>
  <c r="C67" i="28"/>
  <c r="C83" i="28" s="1"/>
  <c r="C89" i="28" s="1"/>
  <c r="C16" i="31"/>
  <c r="F41" i="2"/>
  <c r="F9" i="7" s="1"/>
  <c r="K30" i="19"/>
  <c r="F29" i="19"/>
  <c r="D32" i="19"/>
  <c r="C31" i="19"/>
  <c r="D29" i="19"/>
  <c r="F32" i="19"/>
  <c r="H41" i="30"/>
  <c r="H67" i="28"/>
  <c r="H83" i="28" s="1"/>
  <c r="H89" i="28" s="1"/>
  <c r="G66" i="30"/>
  <c r="G68" i="30" s="1"/>
  <c r="G69" i="28"/>
  <c r="G72" i="28" s="1"/>
  <c r="C30" i="19"/>
  <c r="G32" i="19"/>
  <c r="K58" i="2"/>
  <c r="L63" i="2"/>
  <c r="F66" i="30"/>
  <c r="F68" i="30" s="1"/>
  <c r="F69" i="28"/>
  <c r="F72" i="28" s="1"/>
  <c r="E16" i="31"/>
  <c r="F40" i="7"/>
  <c r="F31" i="19"/>
  <c r="F63" i="2"/>
  <c r="E30" i="19"/>
  <c r="I32" i="19"/>
  <c r="L29" i="19"/>
  <c r="F30" i="19"/>
  <c r="H40" i="7"/>
  <c r="H31" i="19"/>
  <c r="J32" i="19"/>
  <c r="D63" i="2"/>
  <c r="G41" i="2"/>
  <c r="H29" i="19"/>
  <c r="J30" i="19"/>
  <c r="L31" i="19"/>
  <c r="I41" i="30"/>
  <c r="I67" i="28"/>
  <c r="I83" i="28" s="1"/>
  <c r="I89" i="28" s="1"/>
  <c r="G29" i="19"/>
  <c r="C32" i="19"/>
  <c r="L30" i="19"/>
  <c r="I66" i="30"/>
  <c r="I68" i="30" s="1"/>
  <c r="I69" i="28"/>
  <c r="I72" i="28" s="1"/>
  <c r="E29" i="19"/>
  <c r="E32" i="19"/>
  <c r="E40" i="16"/>
  <c r="H66" i="30"/>
  <c r="H68" i="30" s="1"/>
  <c r="H69" i="28"/>
  <c r="H72" i="28" s="1"/>
  <c r="L9" i="7"/>
  <c r="G16" i="31"/>
  <c r="K8" i="33"/>
  <c r="G17" i="31" s="1"/>
  <c r="D40" i="7"/>
  <c r="D31" i="19"/>
  <c r="J58" i="2"/>
  <c r="J65" i="2" s="1"/>
  <c r="J34" i="19" s="1"/>
  <c r="K9" i="7"/>
  <c r="F16" i="31"/>
  <c r="J8" i="33"/>
  <c r="F17" i="31" s="1"/>
  <c r="E40" i="7"/>
  <c r="E31" i="19"/>
  <c r="C58" i="2"/>
  <c r="G63" i="2"/>
  <c r="G41" i="30"/>
  <c r="G67" i="28"/>
  <c r="G83" i="28" s="1"/>
  <c r="G89" i="28" s="1"/>
  <c r="D30" i="19"/>
  <c r="H32" i="19"/>
  <c r="F41" i="30"/>
  <c r="F67" i="28"/>
  <c r="F83" i="28" s="1"/>
  <c r="F89" i="28" s="1"/>
  <c r="H7" i="2"/>
  <c r="C9" i="31" s="1"/>
  <c r="E66" i="30"/>
  <c r="E68" i="30" s="1"/>
  <c r="E69" i="28"/>
  <c r="E72" i="28" s="1"/>
  <c r="C29" i="19"/>
  <c r="G31" i="19"/>
  <c r="E63" i="2"/>
  <c r="E67" i="28"/>
  <c r="E83" i="28" s="1"/>
  <c r="E89" i="28" s="1"/>
  <c r="E41" i="30"/>
  <c r="D66" i="30"/>
  <c r="D68" i="30" s="1"/>
  <c r="D69" i="28"/>
  <c r="D72" i="28" s="1"/>
  <c r="D41" i="30"/>
  <c r="D67" i="28"/>
  <c r="D83" i="28" s="1"/>
  <c r="D89" i="28" s="1"/>
  <c r="C66" i="30"/>
  <c r="C68" i="30" s="1"/>
  <c r="C69" i="28"/>
  <c r="C72" i="28" s="1"/>
  <c r="K29" i="19"/>
  <c r="G30" i="19"/>
  <c r="I40" i="7"/>
  <c r="I31" i="19"/>
  <c r="K32" i="19"/>
  <c r="K40" i="7"/>
  <c r="L25" i="2"/>
  <c r="L18" i="7" s="1"/>
  <c r="I41" i="2"/>
  <c r="I8" i="33" s="1"/>
  <c r="E17" i="31" s="1"/>
  <c r="J29" i="19"/>
  <c r="H30" i="19"/>
  <c r="J40" i="7"/>
  <c r="J31" i="19"/>
  <c r="L32" i="19"/>
  <c r="D58" i="2"/>
  <c r="C40" i="7"/>
  <c r="L58" i="2"/>
  <c r="C27" i="7"/>
  <c r="C29" i="7"/>
  <c r="C31" i="7"/>
  <c r="C28" i="7"/>
  <c r="C30" i="7"/>
  <c r="D7" i="2"/>
  <c r="D5" i="7" s="1"/>
  <c r="D31" i="7"/>
  <c r="D28" i="7"/>
  <c r="D34" i="7" s="1"/>
  <c r="D29" i="7"/>
  <c r="D35" i="7" s="1"/>
  <c r="D30" i="7"/>
  <c r="D27" i="7"/>
  <c r="D33" i="7" s="1"/>
  <c r="K63" i="2"/>
  <c r="J63" i="2"/>
  <c r="C38" i="7"/>
  <c r="L7" i="2"/>
  <c r="L27" i="7"/>
  <c r="L33" i="7" s="1"/>
  <c r="L29" i="7"/>
  <c r="L35" i="7" s="1"/>
  <c r="L28" i="7"/>
  <c r="L34" i="7" s="1"/>
  <c r="L30" i="7"/>
  <c r="L31" i="7"/>
  <c r="I63" i="2"/>
  <c r="D38" i="7"/>
  <c r="K28" i="7"/>
  <c r="K34" i="7" s="1"/>
  <c r="K29" i="7"/>
  <c r="K35" i="7" s="1"/>
  <c r="K31" i="7"/>
  <c r="K30" i="7"/>
  <c r="K27" i="7"/>
  <c r="K33" i="7" s="1"/>
  <c r="H63" i="2"/>
  <c r="J28" i="7"/>
  <c r="J34" i="7" s="1"/>
  <c r="J29" i="7"/>
  <c r="J35" i="7" s="1"/>
  <c r="J30" i="7"/>
  <c r="J31" i="7"/>
  <c r="J27" i="7"/>
  <c r="J33" i="7" s="1"/>
  <c r="G38" i="7"/>
  <c r="I29" i="7"/>
  <c r="I35" i="7" s="1"/>
  <c r="I31" i="7"/>
  <c r="I28" i="7"/>
  <c r="I34" i="7" s="1"/>
  <c r="I30" i="7"/>
  <c r="I27" i="7"/>
  <c r="I33" i="7" s="1"/>
  <c r="E58" i="2"/>
  <c r="G58" i="2"/>
  <c r="G40" i="7"/>
  <c r="H29" i="7"/>
  <c r="H35" i="7" s="1"/>
  <c r="H30" i="7"/>
  <c r="H28" i="7"/>
  <c r="H34" i="7" s="1"/>
  <c r="H31" i="7"/>
  <c r="H27" i="7"/>
  <c r="H33" i="7" s="1"/>
  <c r="F58" i="2"/>
  <c r="F65" i="2" s="1"/>
  <c r="F34" i="19" s="1"/>
  <c r="G30" i="7"/>
  <c r="G31" i="7"/>
  <c r="G28" i="7"/>
  <c r="G34" i="7" s="1"/>
  <c r="G27" i="7"/>
  <c r="G33" i="7" s="1"/>
  <c r="G29" i="7"/>
  <c r="G35" i="7" s="1"/>
  <c r="I38" i="7"/>
  <c r="F30" i="7"/>
  <c r="F31" i="7"/>
  <c r="F28" i="7"/>
  <c r="F34" i="7" s="1"/>
  <c r="F27" i="7"/>
  <c r="F33" i="7" s="1"/>
  <c r="F29" i="7"/>
  <c r="F35" i="7" s="1"/>
  <c r="D9" i="7"/>
  <c r="H58" i="2"/>
  <c r="J38" i="7"/>
  <c r="E7" i="2"/>
  <c r="E5" i="7" s="1"/>
  <c r="E28" i="7"/>
  <c r="E34" i="7" s="1"/>
  <c r="E30" i="7"/>
  <c r="E31" i="7"/>
  <c r="E27" i="7"/>
  <c r="E33" i="7" s="1"/>
  <c r="E29" i="7"/>
  <c r="E35" i="7" s="1"/>
  <c r="I58" i="2"/>
  <c r="I65" i="2" s="1"/>
  <c r="I34" i="19" s="1"/>
  <c r="C63" i="2"/>
  <c r="L16" i="2"/>
  <c r="L17" i="7" s="1"/>
  <c r="K16" i="2"/>
  <c r="K17" i="7" s="1"/>
  <c r="F7" i="2"/>
  <c r="F5" i="7" s="1"/>
  <c r="E22" i="2"/>
  <c r="E9" i="7"/>
  <c r="H25" i="2"/>
  <c r="H18" i="7" s="1"/>
  <c r="G25" i="2"/>
  <c r="G18" i="7" s="1"/>
  <c r="I16" i="2"/>
  <c r="I17" i="7" s="1"/>
  <c r="D16" i="2"/>
  <c r="D17" i="7" s="1"/>
  <c r="K22" i="2"/>
  <c r="J10" i="2"/>
  <c r="H16" i="2"/>
  <c r="H17" i="7" s="1"/>
  <c r="G16" i="2"/>
  <c r="G17" i="7" s="1"/>
  <c r="F16" i="2"/>
  <c r="F17" i="7" s="1"/>
  <c r="F25" i="2"/>
  <c r="F18" i="7" s="1"/>
  <c r="C12" i="2"/>
  <c r="D10" i="2"/>
  <c r="E16" i="2"/>
  <c r="E17" i="7" s="1"/>
  <c r="D22" i="2"/>
  <c r="E25" i="2"/>
  <c r="E18" i="7" s="1"/>
  <c r="C22" i="2"/>
  <c r="D25" i="2"/>
  <c r="D18" i="7" s="1"/>
  <c r="F10" i="2"/>
  <c r="J16" i="2"/>
  <c r="J17" i="7" s="1"/>
  <c r="C25" i="2"/>
  <c r="C18" i="7" s="1"/>
  <c r="I7" i="2"/>
  <c r="C16" i="2"/>
  <c r="C17" i="7" s="1"/>
  <c r="L22" i="2"/>
  <c r="G12" i="2"/>
  <c r="I12" i="2"/>
  <c r="J22" i="2"/>
  <c r="J25" i="2"/>
  <c r="J18" i="7" s="1"/>
  <c r="G22" i="2"/>
  <c r="I10" i="2"/>
  <c r="J12" i="2"/>
  <c r="H10" i="2"/>
  <c r="D12" i="2"/>
  <c r="I22" i="2"/>
  <c r="I25" i="2"/>
  <c r="I18" i="7" s="1"/>
  <c r="H22" i="2"/>
  <c r="K7" i="2"/>
  <c r="J7" i="2"/>
  <c r="E10" i="2"/>
  <c r="E12" i="2"/>
  <c r="K10" i="2"/>
  <c r="K12" i="2"/>
  <c r="G10" i="2"/>
  <c r="L12" i="2"/>
  <c r="H12" i="2"/>
  <c r="F12" i="2"/>
  <c r="F22" i="2"/>
  <c r="G7" i="2"/>
  <c r="G5" i="7" s="1"/>
  <c r="H65" i="2" l="1"/>
  <c r="H34" i="19" s="1"/>
  <c r="K65" i="2"/>
  <c r="K34" i="19" s="1"/>
  <c r="L65" i="2"/>
  <c r="L34" i="19" s="1"/>
  <c r="I9" i="7"/>
  <c r="D65" i="2"/>
  <c r="E36" i="7"/>
  <c r="G9" i="7"/>
  <c r="O9" i="7" s="1"/>
  <c r="D34" i="19"/>
  <c r="D67" i="2"/>
  <c r="D39" i="7"/>
  <c r="E74" i="28"/>
  <c r="E91" i="28"/>
  <c r="E94" i="28" s="1"/>
  <c r="E96" i="28" s="1"/>
  <c r="I47" i="30"/>
  <c r="I59" i="30"/>
  <c r="I53" i="30"/>
  <c r="I71" i="30"/>
  <c r="I65" i="30"/>
  <c r="G91" i="28"/>
  <c r="G94" i="28" s="1"/>
  <c r="G96" i="28" s="1"/>
  <c r="G74" i="28"/>
  <c r="I74" i="28"/>
  <c r="I91" i="28"/>
  <c r="I94" i="28" s="1"/>
  <c r="I96" i="28" s="1"/>
  <c r="E47" i="30"/>
  <c r="E53" i="30"/>
  <c r="E71" i="30"/>
  <c r="E65" i="30"/>
  <c r="E59" i="30"/>
  <c r="H47" i="30"/>
  <c r="H59" i="30"/>
  <c r="H53" i="30"/>
  <c r="H71" i="30"/>
  <c r="H65" i="30"/>
  <c r="H5" i="7"/>
  <c r="N40" i="7"/>
  <c r="D16" i="31"/>
  <c r="H8" i="33"/>
  <c r="D17" i="31" s="1"/>
  <c r="G65" i="2"/>
  <c r="G34" i="19" s="1"/>
  <c r="G8" i="33"/>
  <c r="C17" i="31" s="1"/>
  <c r="C65" i="2"/>
  <c r="C39" i="7" s="1"/>
  <c r="E65" i="2"/>
  <c r="D47" i="30"/>
  <c r="D59" i="30"/>
  <c r="D53" i="30"/>
  <c r="D71" i="30"/>
  <c r="D65" i="30"/>
  <c r="D74" i="28"/>
  <c r="D91" i="28"/>
  <c r="D94" i="28" s="1"/>
  <c r="D96" i="28" s="1"/>
  <c r="J5" i="7"/>
  <c r="E9" i="31"/>
  <c r="H9" i="7"/>
  <c r="K5" i="7"/>
  <c r="F9" i="31"/>
  <c r="F47" i="30"/>
  <c r="F65" i="30"/>
  <c r="F59" i="30"/>
  <c r="F53" i="30"/>
  <c r="F71" i="30"/>
  <c r="F91" i="28"/>
  <c r="F94" i="28" s="1"/>
  <c r="F96" i="28" s="1"/>
  <c r="F74" i="28"/>
  <c r="H91" i="28"/>
  <c r="H94" i="28" s="1"/>
  <c r="H96" i="28" s="1"/>
  <c r="H74" i="28"/>
  <c r="I5" i="7"/>
  <c r="D9" i="31"/>
  <c r="J9" i="7"/>
  <c r="I36" i="7"/>
  <c r="K36" i="7"/>
  <c r="L5" i="7"/>
  <c r="G9" i="31"/>
  <c r="C91" i="28"/>
  <c r="C94" i="28" s="1"/>
  <c r="C96" i="28" s="1"/>
  <c r="C74" i="28"/>
  <c r="G47" i="30"/>
  <c r="G53" i="30"/>
  <c r="G65" i="30"/>
  <c r="G59" i="30"/>
  <c r="G71" i="30"/>
  <c r="C47" i="30"/>
  <c r="C59" i="30"/>
  <c r="C53" i="30"/>
  <c r="C71" i="30"/>
  <c r="C65" i="30"/>
  <c r="J36" i="7"/>
  <c r="D36" i="7"/>
  <c r="K67" i="2"/>
  <c r="K39" i="7"/>
  <c r="O38" i="7"/>
  <c r="F36" i="7"/>
  <c r="C34" i="7"/>
  <c r="O28" i="7"/>
  <c r="N28" i="7"/>
  <c r="O40" i="7"/>
  <c r="N38" i="7"/>
  <c r="O30" i="7"/>
  <c r="N30" i="7"/>
  <c r="G36" i="7"/>
  <c r="L36" i="7"/>
  <c r="O31" i="7"/>
  <c r="N31" i="7"/>
  <c r="C35" i="7"/>
  <c r="N29" i="7"/>
  <c r="O29" i="7"/>
  <c r="C33" i="7"/>
  <c r="N27" i="7"/>
  <c r="O27" i="7"/>
  <c r="H36" i="7"/>
  <c r="J67" i="2"/>
  <c r="J39" i="7"/>
  <c r="F67" i="2"/>
  <c r="F39" i="7"/>
  <c r="C67" i="2"/>
  <c r="I67" i="2"/>
  <c r="I39" i="7"/>
  <c r="H67" i="2"/>
  <c r="H39" i="7"/>
  <c r="L67" i="2"/>
  <c r="L39" i="7"/>
  <c r="I18" i="2"/>
  <c r="H103" i="5" s="1"/>
  <c r="D22" i="31" s="1"/>
  <c r="I13" i="2"/>
  <c r="G18" i="2"/>
  <c r="F103" i="5" s="1"/>
  <c r="G13" i="2"/>
  <c r="G11" i="7" s="1"/>
  <c r="F18" i="2"/>
  <c r="E103" i="5" s="1"/>
  <c r="F13" i="2"/>
  <c r="F11" i="7" s="1"/>
  <c r="H18" i="2"/>
  <c r="G103" i="5" s="1"/>
  <c r="C22" i="31" s="1"/>
  <c r="H13" i="2"/>
  <c r="N17" i="7"/>
  <c r="O17" i="7"/>
  <c r="C18" i="2"/>
  <c r="C13" i="2"/>
  <c r="C11" i="7" s="1"/>
  <c r="L18" i="2"/>
  <c r="K103" i="5" s="1"/>
  <c r="G22" i="31" s="1"/>
  <c r="L13" i="2"/>
  <c r="D18" i="2"/>
  <c r="C103" i="5" s="1"/>
  <c r="D13" i="2"/>
  <c r="D11" i="7" s="1"/>
  <c r="N18" i="7"/>
  <c r="O18" i="7"/>
  <c r="K18" i="2"/>
  <c r="J103" i="5" s="1"/>
  <c r="F22" i="31" s="1"/>
  <c r="K13" i="2"/>
  <c r="J18" i="2"/>
  <c r="I103" i="5" s="1"/>
  <c r="E22" i="31" s="1"/>
  <c r="J13" i="2"/>
  <c r="E18" i="2"/>
  <c r="E13" i="2"/>
  <c r="E11" i="7" s="1"/>
  <c r="D19" i="2"/>
  <c r="D12" i="7" s="1"/>
  <c r="G27" i="2" l="1"/>
  <c r="G19" i="2"/>
  <c r="G12" i="7" s="1"/>
  <c r="D32" i="5"/>
  <c r="E22" i="19" s="1"/>
  <c r="D103" i="5"/>
  <c r="B32" i="5"/>
  <c r="C22" i="19" s="1"/>
  <c r="B103" i="5"/>
  <c r="G67" i="2"/>
  <c r="N9" i="7"/>
  <c r="G39" i="7"/>
  <c r="N5" i="7"/>
  <c r="J6" i="33"/>
  <c r="F12" i="31" s="1"/>
  <c r="H54" i="30"/>
  <c r="H56" i="30" s="1"/>
  <c r="J32" i="5"/>
  <c r="K22" i="19" s="1"/>
  <c r="J36" i="14"/>
  <c r="G6" i="33"/>
  <c r="C12" i="31" s="1"/>
  <c r="E54" i="30"/>
  <c r="E56" i="30" s="1"/>
  <c r="G32" i="5"/>
  <c r="H22" i="19" s="1"/>
  <c r="G36" i="14"/>
  <c r="C54" i="30"/>
  <c r="C56" i="30" s="1"/>
  <c r="E32" i="5"/>
  <c r="F22" i="19" s="1"/>
  <c r="I11" i="7"/>
  <c r="D10" i="31"/>
  <c r="O5" i="7"/>
  <c r="J11" i="7"/>
  <c r="E10" i="31"/>
  <c r="I6" i="33"/>
  <c r="E12" i="31" s="1"/>
  <c r="G54" i="30"/>
  <c r="G56" i="30" s="1"/>
  <c r="I32" i="5"/>
  <c r="J22" i="19" s="1"/>
  <c r="I36" i="14"/>
  <c r="D27" i="2"/>
  <c r="D33" i="2" s="1"/>
  <c r="C32" i="5"/>
  <c r="D22" i="19" s="1"/>
  <c r="D54" i="30"/>
  <c r="D56" i="30" s="1"/>
  <c r="F32" i="5"/>
  <c r="G22" i="19" s="1"/>
  <c r="E67" i="2"/>
  <c r="E34" i="19"/>
  <c r="L11" i="7"/>
  <c r="G10" i="31"/>
  <c r="C34" i="19"/>
  <c r="I36" i="19"/>
  <c r="I41" i="19"/>
  <c r="K36" i="19"/>
  <c r="J35" i="19"/>
  <c r="F41" i="19"/>
  <c r="D35" i="19"/>
  <c r="D39" i="19"/>
  <c r="K35" i="19"/>
  <c r="G35" i="19"/>
  <c r="L41" i="19"/>
  <c r="K41" i="19"/>
  <c r="C38" i="19"/>
  <c r="F36" i="19"/>
  <c r="E41" i="19"/>
  <c r="H35" i="19"/>
  <c r="F38" i="19"/>
  <c r="G41" i="19"/>
  <c r="F39" i="19"/>
  <c r="C36" i="19"/>
  <c r="J37" i="19"/>
  <c r="K38" i="19"/>
  <c r="D40" i="19"/>
  <c r="L40" i="19"/>
  <c r="E35" i="19"/>
  <c r="J38" i="19"/>
  <c r="I37" i="19"/>
  <c r="E36" i="19"/>
  <c r="G37" i="19"/>
  <c r="I38" i="19"/>
  <c r="L36" i="19"/>
  <c r="F40" i="19"/>
  <c r="D36" i="19"/>
  <c r="K37" i="19"/>
  <c r="E37" i="19"/>
  <c r="H37" i="19"/>
  <c r="C40" i="19"/>
  <c r="L39" i="19"/>
  <c r="F37" i="19"/>
  <c r="K40" i="19"/>
  <c r="G38" i="19"/>
  <c r="H41" i="19"/>
  <c r="G39" i="19"/>
  <c r="H40" i="19"/>
  <c r="E38" i="19"/>
  <c r="I39" i="19"/>
  <c r="F35" i="19"/>
  <c r="L35" i="19"/>
  <c r="G36" i="19"/>
  <c r="H36" i="19"/>
  <c r="J36" i="19"/>
  <c r="K39" i="19"/>
  <c r="E40" i="19"/>
  <c r="L38" i="19"/>
  <c r="L37" i="19"/>
  <c r="J40" i="19"/>
  <c r="D38" i="19"/>
  <c r="C41" i="19"/>
  <c r="J39" i="19"/>
  <c r="E39" i="19"/>
  <c r="H38" i="19"/>
  <c r="C37" i="19"/>
  <c r="C35" i="19"/>
  <c r="J41" i="19"/>
  <c r="C39" i="19"/>
  <c r="D41" i="19"/>
  <c r="I40" i="19"/>
  <c r="D37" i="19"/>
  <c r="I35" i="19"/>
  <c r="G40" i="19"/>
  <c r="H39" i="19"/>
  <c r="L19" i="2"/>
  <c r="K6" i="33"/>
  <c r="G12" i="31" s="1"/>
  <c r="I54" i="30"/>
  <c r="I56" i="30" s="1"/>
  <c r="K32" i="5"/>
  <c r="L22" i="19" s="1"/>
  <c r="K36" i="14"/>
  <c r="I19" i="2"/>
  <c r="H6" i="33"/>
  <c r="D12" i="31" s="1"/>
  <c r="F54" i="30"/>
  <c r="F56" i="30" s="1"/>
  <c r="H32" i="5"/>
  <c r="I22" i="19" s="1"/>
  <c r="H36" i="14"/>
  <c r="E39" i="7"/>
  <c r="O39" i="7" s="1"/>
  <c r="K11" i="7"/>
  <c r="F10" i="31"/>
  <c r="H11" i="7"/>
  <c r="C10" i="31"/>
  <c r="I8" i="8" a="1"/>
  <c r="L27" i="2"/>
  <c r="L31" i="2" s="1"/>
  <c r="N33" i="7"/>
  <c r="O33" i="7"/>
  <c r="C36" i="7"/>
  <c r="I27" i="2"/>
  <c r="I33" i="2" s="1"/>
  <c r="F62" i="28" s="1"/>
  <c r="O35" i="7"/>
  <c r="N35" i="7"/>
  <c r="O34" i="7"/>
  <c r="N34" i="7"/>
  <c r="E21" i="7"/>
  <c r="E25" i="7"/>
  <c r="E13" i="7"/>
  <c r="E19" i="7" s="1"/>
  <c r="C25" i="7"/>
  <c r="C21" i="7"/>
  <c r="C13" i="7"/>
  <c r="E27" i="2"/>
  <c r="E28" i="2" s="1"/>
  <c r="E14" i="7" s="1"/>
  <c r="E19" i="2"/>
  <c r="E12" i="7" s="1"/>
  <c r="J6" i="7"/>
  <c r="J25" i="7"/>
  <c r="J21" i="7"/>
  <c r="J13" i="7"/>
  <c r="J19" i="7" s="1"/>
  <c r="C27" i="2"/>
  <c r="J27" i="2"/>
  <c r="J28" i="2" s="1"/>
  <c r="J14" i="7" s="1"/>
  <c r="C19" i="2"/>
  <c r="C12" i="7" s="1"/>
  <c r="J19" i="2"/>
  <c r="K6" i="7"/>
  <c r="K25" i="7"/>
  <c r="K21" i="7"/>
  <c r="K13" i="7"/>
  <c r="K19" i="7" s="1"/>
  <c r="H21" i="7"/>
  <c r="H25" i="7"/>
  <c r="H13" i="7"/>
  <c r="H19" i="7" s="1"/>
  <c r="H27" i="2"/>
  <c r="H7" i="7" s="1"/>
  <c r="K27" i="2"/>
  <c r="K28" i="2" s="1"/>
  <c r="K14" i="7" s="1"/>
  <c r="H19" i="2"/>
  <c r="K19" i="2"/>
  <c r="F6" i="7"/>
  <c r="F21" i="7"/>
  <c r="F25" i="7"/>
  <c r="F13" i="7"/>
  <c r="F19" i="7" s="1"/>
  <c r="H6" i="7"/>
  <c r="E6" i="7"/>
  <c r="D25" i="7"/>
  <c r="D21" i="7"/>
  <c r="D13" i="7"/>
  <c r="D19" i="7" s="1"/>
  <c r="D6" i="7"/>
  <c r="G6" i="7"/>
  <c r="G21" i="7"/>
  <c r="G25" i="7"/>
  <c r="G13" i="7"/>
  <c r="G19" i="7" s="1"/>
  <c r="F27" i="2"/>
  <c r="F28" i="2" s="1"/>
  <c r="F14" i="7" s="1"/>
  <c r="F19" i="2"/>
  <c r="F12" i="7" s="1"/>
  <c r="L6" i="7"/>
  <c r="L25" i="7"/>
  <c r="L21" i="7"/>
  <c r="L13" i="7"/>
  <c r="L19" i="7" s="1"/>
  <c r="I6" i="7"/>
  <c r="I25" i="7"/>
  <c r="I21" i="7"/>
  <c r="I13" i="7"/>
  <c r="I19" i="7" s="1"/>
  <c r="G33" i="2"/>
  <c r="D62" i="28" s="1"/>
  <c r="G31" i="2"/>
  <c r="G28" i="2"/>
  <c r="G14" i="7" s="1"/>
  <c r="D28" i="2"/>
  <c r="D14" i="7" s="1"/>
  <c r="D31" i="2"/>
  <c r="D7" i="7" l="1"/>
  <c r="O11" i="7"/>
  <c r="J12" i="7"/>
  <c r="E11" i="31"/>
  <c r="K12" i="7"/>
  <c r="F11" i="31"/>
  <c r="N11" i="7"/>
  <c r="H46" i="14"/>
  <c r="H48" i="14" s="1"/>
  <c r="H52" i="14" s="1"/>
  <c r="H38" i="14"/>
  <c r="H60" i="14" s="1"/>
  <c r="I12" i="7"/>
  <c r="N12" i="7" s="1"/>
  <c r="D11" i="31"/>
  <c r="J46" i="14"/>
  <c r="J48" i="14" s="1"/>
  <c r="J52" i="14" s="1"/>
  <c r="J59" i="14" s="1"/>
  <c r="J38" i="14"/>
  <c r="J60" i="14" s="1"/>
  <c r="L28" i="2"/>
  <c r="L14" i="7" s="1"/>
  <c r="N39" i="7"/>
  <c r="K46" i="14"/>
  <c r="K48" i="14" s="1"/>
  <c r="K52" i="14" s="1"/>
  <c r="K59" i="14" s="1"/>
  <c r="F7" i="16"/>
  <c r="K38" i="14"/>
  <c r="K60" i="14" s="1"/>
  <c r="L12" i="7"/>
  <c r="G11" i="31"/>
  <c r="I46" i="14"/>
  <c r="I48" i="14" s="1"/>
  <c r="I52" i="14" s="1"/>
  <c r="I59" i="14" s="1"/>
  <c r="I38" i="14"/>
  <c r="I60" i="14" s="1"/>
  <c r="D68" i="28"/>
  <c r="D64" i="28"/>
  <c r="F64" i="28"/>
  <c r="F68" i="28"/>
  <c r="G46" i="14"/>
  <c r="G48" i="14" s="1"/>
  <c r="G38" i="14"/>
  <c r="H12" i="7"/>
  <c r="C11" i="31"/>
  <c r="L33" i="2"/>
  <c r="I62" i="28" s="1"/>
  <c r="I15" i="8"/>
  <c r="I12" i="8"/>
  <c r="I17" i="8"/>
  <c r="I16" i="8"/>
  <c r="I13" i="8"/>
  <c r="J13" i="8" s="1"/>
  <c r="I11" i="8"/>
  <c r="I10" i="8"/>
  <c r="I9" i="8"/>
  <c r="I14" i="8"/>
  <c r="J7" i="7"/>
  <c r="I8" i="8"/>
  <c r="I31" i="2"/>
  <c r="O36" i="7"/>
  <c r="N36" i="7"/>
  <c r="I28" i="2"/>
  <c r="I14" i="7" s="1"/>
  <c r="L7" i="7"/>
  <c r="K7" i="7"/>
  <c r="C33" i="2"/>
  <c r="C38" i="2" s="1"/>
  <c r="B96" i="5" s="1"/>
  <c r="C31" i="2"/>
  <c r="C28" i="2"/>
  <c r="C14" i="7" s="1"/>
  <c r="G7" i="7"/>
  <c r="K31" i="2"/>
  <c r="J31" i="2"/>
  <c r="F31" i="2"/>
  <c r="J33" i="2"/>
  <c r="F7" i="7"/>
  <c r="F33" i="2"/>
  <c r="E7" i="7"/>
  <c r="N13" i="7"/>
  <c r="O13" i="7"/>
  <c r="C19" i="7"/>
  <c r="E31" i="2"/>
  <c r="O21" i="7"/>
  <c r="N21" i="7"/>
  <c r="E33" i="2"/>
  <c r="E8" i="7" s="1"/>
  <c r="O25" i="7"/>
  <c r="N25" i="7"/>
  <c r="O6" i="7"/>
  <c r="N6" i="7"/>
  <c r="K33" i="2"/>
  <c r="H62" i="28" s="1"/>
  <c r="H33" i="2"/>
  <c r="H28" i="2"/>
  <c r="H14" i="7" s="1"/>
  <c r="I7" i="7"/>
  <c r="H31" i="2"/>
  <c r="D34" i="2"/>
  <c r="D15" i="7" s="1"/>
  <c r="D38" i="2"/>
  <c r="L38" i="2"/>
  <c r="K96" i="5" s="1"/>
  <c r="G21" i="31" s="1"/>
  <c r="I38" i="2"/>
  <c r="H96" i="5" s="1"/>
  <c r="D21" i="31" s="1"/>
  <c r="I34" i="2"/>
  <c r="G38" i="2"/>
  <c r="F96" i="5" s="1"/>
  <c r="G34" i="2"/>
  <c r="G15" i="7" s="1"/>
  <c r="L34" i="2" l="1"/>
  <c r="D8" i="7"/>
  <c r="C34" i="2"/>
  <c r="C15" i="7" s="1"/>
  <c r="D23" i="7"/>
  <c r="C96" i="5"/>
  <c r="H8" i="7"/>
  <c r="E62" i="28"/>
  <c r="F84" i="28"/>
  <c r="F70" i="28"/>
  <c r="F80" i="28" s="1"/>
  <c r="I15" i="7"/>
  <c r="D13" i="31"/>
  <c r="J62" i="14"/>
  <c r="I23" i="7"/>
  <c r="D14" i="31"/>
  <c r="D70" i="28"/>
  <c r="D80" i="28" s="1"/>
  <c r="D84" i="28"/>
  <c r="L23" i="7"/>
  <c r="G14" i="31"/>
  <c r="F38" i="2"/>
  <c r="E96" i="5" s="1"/>
  <c r="C62" i="28"/>
  <c r="L15" i="7"/>
  <c r="G13" i="31"/>
  <c r="I62" i="14"/>
  <c r="I68" i="28"/>
  <c r="I64" i="28"/>
  <c r="F11" i="16"/>
  <c r="G7" i="16"/>
  <c r="G23" i="7"/>
  <c r="H64" i="28"/>
  <c r="H68" i="28"/>
  <c r="O12" i="7"/>
  <c r="J34" i="2"/>
  <c r="G62" i="28"/>
  <c r="H59" i="14"/>
  <c r="H62" i="14" s="1"/>
  <c r="K54" i="14"/>
  <c r="K55" i="14"/>
  <c r="F13" i="16" s="1"/>
  <c r="G13" i="16" s="1"/>
  <c r="H13" i="16" s="1"/>
  <c r="I13" i="16" s="1"/>
  <c r="J13" i="16" s="1"/>
  <c r="K13" i="16" s="1"/>
  <c r="N14" i="7"/>
  <c r="J14" i="8"/>
  <c r="K62" i="14"/>
  <c r="J16" i="8"/>
  <c r="I18" i="8"/>
  <c r="J18" i="8" s="1"/>
  <c r="I22" i="8"/>
  <c r="I20" i="8"/>
  <c r="I19" i="8"/>
  <c r="I21" i="8"/>
  <c r="J21" i="8" s="1"/>
  <c r="J9" i="8"/>
  <c r="J10" i="8"/>
  <c r="J11" i="8"/>
  <c r="J17" i="8"/>
  <c r="J12" i="8"/>
  <c r="J15" i="8"/>
  <c r="O7" i="7"/>
  <c r="C42" i="2"/>
  <c r="C44" i="2" s="1"/>
  <c r="C22" i="7" s="1"/>
  <c r="C23" i="7"/>
  <c r="K8" i="7"/>
  <c r="J38" i="2"/>
  <c r="I96" i="5" s="1"/>
  <c r="E21" i="31" s="1"/>
  <c r="J8" i="7"/>
  <c r="E34" i="2"/>
  <c r="E15" i="7" s="1"/>
  <c r="I8" i="7"/>
  <c r="O14" i="7"/>
  <c r="F8" i="7"/>
  <c r="H38" i="2"/>
  <c r="G96" i="5" s="1"/>
  <c r="C21" i="31" s="1"/>
  <c r="G8" i="7"/>
  <c r="H34" i="2"/>
  <c r="O19" i="7"/>
  <c r="N19" i="7"/>
  <c r="F34" i="2"/>
  <c r="F15" i="7" s="1"/>
  <c r="K38" i="2"/>
  <c r="J96" i="5" s="1"/>
  <c r="F21" i="31" s="1"/>
  <c r="K34" i="2"/>
  <c r="N7" i="7"/>
  <c r="E38" i="2"/>
  <c r="L8" i="7"/>
  <c r="D39" i="2"/>
  <c r="D42" i="2"/>
  <c r="D44" i="2" s="1"/>
  <c r="D22" i="7" s="1"/>
  <c r="L42" i="2"/>
  <c r="L44" i="2" s="1"/>
  <c r="L22" i="7" s="1"/>
  <c r="G42" i="2"/>
  <c r="G44" i="2" s="1"/>
  <c r="G22" i="7" s="1"/>
  <c r="G24" i="7" s="1"/>
  <c r="I42" i="2"/>
  <c r="I44" i="2" s="1"/>
  <c r="I22" i="7" s="1"/>
  <c r="F42" i="2" l="1"/>
  <c r="F44" i="2" s="1"/>
  <c r="F22" i="7" s="1"/>
  <c r="D24" i="7"/>
  <c r="F15" i="16"/>
  <c r="F19" i="16" s="1"/>
  <c r="E23" i="7"/>
  <c r="D96" i="5"/>
  <c r="G39" i="2"/>
  <c r="D48" i="30"/>
  <c r="D50" i="30" s="1"/>
  <c r="D72" i="30" s="1"/>
  <c r="D73" i="30" s="1"/>
  <c r="L24" i="7"/>
  <c r="F48" i="30"/>
  <c r="F50" i="30" s="1"/>
  <c r="F72" i="30" s="1"/>
  <c r="F73" i="30" s="1"/>
  <c r="H23" i="7"/>
  <c r="C14" i="31"/>
  <c r="H42" i="2"/>
  <c r="H44" i="2" s="1"/>
  <c r="D86" i="28"/>
  <c r="D90" i="28"/>
  <c r="D92" i="28" s="1"/>
  <c r="D98" i="28" s="1"/>
  <c r="K15" i="7"/>
  <c r="F13" i="31"/>
  <c r="G68" i="28"/>
  <c r="G64" i="28"/>
  <c r="C68" i="28"/>
  <c r="C64" i="28"/>
  <c r="H84" i="28"/>
  <c r="H70" i="28"/>
  <c r="H80" i="28" s="1"/>
  <c r="F23" i="7"/>
  <c r="C48" i="30"/>
  <c r="C50" i="30" s="1"/>
  <c r="C72" i="30" s="1"/>
  <c r="C73" i="30" s="1"/>
  <c r="I48" i="30"/>
  <c r="I50" i="30" s="1"/>
  <c r="I72" i="30" s="1"/>
  <c r="I73" i="30" s="1"/>
  <c r="F86" i="28"/>
  <c r="F90" i="28"/>
  <c r="F92" i="28" s="1"/>
  <c r="F98" i="28" s="1"/>
  <c r="G11" i="16"/>
  <c r="H7" i="16"/>
  <c r="I84" i="28"/>
  <c r="I70" i="28"/>
  <c r="I80" i="28" s="1"/>
  <c r="K65" i="14"/>
  <c r="K64" i="14"/>
  <c r="K23" i="7"/>
  <c r="F14" i="31"/>
  <c r="J23" i="7"/>
  <c r="N23" i="7" s="1"/>
  <c r="E14" i="31"/>
  <c r="J15" i="7"/>
  <c r="E13" i="31"/>
  <c r="I24" i="7"/>
  <c r="H15" i="7"/>
  <c r="C13" i="31"/>
  <c r="E64" i="28"/>
  <c r="E68" i="28"/>
  <c r="J19" i="8"/>
  <c r="I39" i="2"/>
  <c r="D15" i="31" s="1"/>
  <c r="E39" i="2"/>
  <c r="N8" i="8" a="1"/>
  <c r="J20" i="8"/>
  <c r="C24" i="7"/>
  <c r="J22" i="8"/>
  <c r="J39" i="2"/>
  <c r="E15" i="31" s="1"/>
  <c r="J42" i="2"/>
  <c r="J44" i="2" s="1"/>
  <c r="J22" i="7" s="1"/>
  <c r="E42" i="2"/>
  <c r="E44" i="2" s="1"/>
  <c r="E22" i="7" s="1"/>
  <c r="E24" i="7" s="1"/>
  <c r="F39" i="2"/>
  <c r="H39" i="2"/>
  <c r="C15" i="31" s="1"/>
  <c r="O8" i="7"/>
  <c r="L39" i="2"/>
  <c r="G15" i="31" s="1"/>
  <c r="K42" i="2"/>
  <c r="K44" i="2" s="1"/>
  <c r="K22" i="7" s="1"/>
  <c r="K24" i="7" s="1"/>
  <c r="K39" i="2"/>
  <c r="F15" i="31" s="1"/>
  <c r="N8" i="7"/>
  <c r="O23" i="7" l="1"/>
  <c r="G48" i="30"/>
  <c r="G50" i="30" s="1"/>
  <c r="G72" i="30" s="1"/>
  <c r="G73" i="30" s="1"/>
  <c r="F24" i="7"/>
  <c r="N15" i="7"/>
  <c r="O15" i="7"/>
  <c r="C70" i="28"/>
  <c r="C80" i="28" s="1"/>
  <c r="C84" i="28"/>
  <c r="I7" i="16"/>
  <c r="H11" i="16"/>
  <c r="G84" i="28"/>
  <c r="G70" i="28"/>
  <c r="G80" i="28" s="1"/>
  <c r="E84" i="28"/>
  <c r="E70" i="28"/>
  <c r="E80" i="28" s="1"/>
  <c r="I86" i="28"/>
  <c r="I90" i="28"/>
  <c r="I92" i="28" s="1"/>
  <c r="I98" i="28" s="1"/>
  <c r="H48" i="30"/>
  <c r="H50" i="30" s="1"/>
  <c r="H72" i="30" s="1"/>
  <c r="H73" i="30" s="1"/>
  <c r="J24" i="7"/>
  <c r="H90" i="28"/>
  <c r="H92" i="28" s="1"/>
  <c r="H98" i="28" s="1"/>
  <c r="H86" i="28"/>
  <c r="H22" i="7"/>
  <c r="H24" i="7" s="1"/>
  <c r="O24" i="7" s="1"/>
  <c r="E48" i="30"/>
  <c r="E50" i="30" s="1"/>
  <c r="E72" i="30" s="1"/>
  <c r="E73" i="30" s="1"/>
  <c r="N15" i="8"/>
  <c r="N16" i="8"/>
  <c r="N17" i="8"/>
  <c r="O17" i="8" s="1"/>
  <c r="N14" i="8"/>
  <c r="N12" i="8"/>
  <c r="N10" i="8"/>
  <c r="N13" i="8"/>
  <c r="N11" i="8"/>
  <c r="N9" i="8"/>
  <c r="N8" i="8"/>
  <c r="O22" i="7"/>
  <c r="F25" i="31" l="1"/>
  <c r="C25" i="31"/>
  <c r="D25" i="31"/>
  <c r="E25" i="31"/>
  <c r="G25" i="31"/>
  <c r="O13" i="8"/>
  <c r="G86" i="28"/>
  <c r="G90" i="28"/>
  <c r="G92" i="28" s="1"/>
  <c r="G98" i="28" s="1"/>
  <c r="C90" i="28"/>
  <c r="C92" i="28" s="1"/>
  <c r="C98" i="28" s="1"/>
  <c r="C86" i="28"/>
  <c r="E86" i="28"/>
  <c r="E90" i="28"/>
  <c r="E92" i="28" s="1"/>
  <c r="E98" i="28" s="1"/>
  <c r="N24" i="7"/>
  <c r="J7" i="16"/>
  <c r="I11" i="16"/>
  <c r="O11" i="8"/>
  <c r="N22" i="7"/>
  <c r="O16" i="8"/>
  <c r="N21" i="8"/>
  <c r="N19" i="8"/>
  <c r="N20" i="8"/>
  <c r="N22" i="8"/>
  <c r="N18" i="8"/>
  <c r="O18" i="8" s="1"/>
  <c r="O9" i="8"/>
  <c r="O10" i="8"/>
  <c r="O12" i="8"/>
  <c r="O14" i="8"/>
  <c r="O15" i="8"/>
  <c r="K7" i="16" l="1"/>
  <c r="K11" i="16" s="1"/>
  <c r="K15" i="16" s="1"/>
  <c r="J11" i="16"/>
  <c r="O20" i="8"/>
  <c r="O22" i="8"/>
  <c r="O19" i="8"/>
  <c r="O21" i="8"/>
  <c r="E27" i="16" l="1"/>
  <c r="E31" i="16" s="1"/>
  <c r="E37" i="16" s="1"/>
  <c r="K19" i="16"/>
  <c r="G15" i="16"/>
  <c r="G19" i="16" s="1"/>
  <c r="H15" i="16"/>
  <c r="H19" i="16" s="1"/>
  <c r="I15" i="16"/>
  <c r="I19" i="16" s="1"/>
  <c r="J15" i="16"/>
  <c r="J19" i="16"/>
  <c r="E36" i="16" l="1"/>
  <c r="E38" i="16" l="1"/>
  <c r="E42" i="16" l="1"/>
  <c r="E44" i="16" s="1"/>
  <c r="G26"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<sst xmlns="http://schemas.openxmlformats.org/spreadsheetml/2006/main" count="17279" uniqueCount="8718">
  <si>
    <t>Years</t>
  </si>
  <si>
    <t>Adjusted Equity Shares in Cr</t>
  </si>
  <si>
    <t>DERIVED:</t>
  </si>
  <si>
    <t>PRICE:</t>
  </si>
  <si>
    <t>Net Cash Flow</t>
  </si>
  <si>
    <t>Cash from Financing Activity</t>
  </si>
  <si>
    <t>Cash from Investing Activity</t>
  </si>
  <si>
    <t>Cash from Operating Activity</t>
  </si>
  <si>
    <t>Report Date</t>
  </si>
  <si>
    <t>CASH FLOW:</t>
  </si>
  <si>
    <t>Face value</t>
  </si>
  <si>
    <t>New Bonus Shares</t>
  </si>
  <si>
    <t>No. of Equity Shares</t>
  </si>
  <si>
    <t>Cash &amp; Bank</t>
  </si>
  <si>
    <t>Inventory</t>
  </si>
  <si>
    <t>Receivables</t>
  </si>
  <si>
    <t>Total</t>
  </si>
  <si>
    <t>Other Assets</t>
  </si>
  <si>
    <t>Investments</t>
  </si>
  <si>
    <t>Capital Work in Progress</t>
  </si>
  <si>
    <t>Net Block</t>
  </si>
  <si>
    <t>Other Liabilities</t>
  </si>
  <si>
    <t>Borrowings</t>
  </si>
  <si>
    <t>Reserves</t>
  </si>
  <si>
    <t>Equity Share Capital</t>
  </si>
  <si>
    <t>BALANCE SHEET</t>
  </si>
  <si>
    <t>Operating Profit</t>
  </si>
  <si>
    <t>Net profit</t>
  </si>
  <si>
    <t>Tax</t>
  </si>
  <si>
    <t>Profit before tax</t>
  </si>
  <si>
    <t>Interest</t>
  </si>
  <si>
    <t>Depreciation</t>
  </si>
  <si>
    <t>Other Income</t>
  </si>
  <si>
    <t>Expenses</t>
  </si>
  <si>
    <t>Sales</t>
  </si>
  <si>
    <t>Quarters</t>
  </si>
  <si>
    <t>Dividend Amount</t>
  </si>
  <si>
    <t>Other Expenses</t>
  </si>
  <si>
    <t>Selling and admin</t>
  </si>
  <si>
    <t>Employee Cost</t>
  </si>
  <si>
    <t>Other Mfr. Exp</t>
  </si>
  <si>
    <t>Power and Fuel</t>
  </si>
  <si>
    <t>Change in Inventory</t>
  </si>
  <si>
    <t>Raw Material Cost</t>
  </si>
  <si>
    <t>PROFIT &amp; LOSS</t>
  </si>
  <si>
    <t>Market Capitalization</t>
  </si>
  <si>
    <t>Current Price</t>
  </si>
  <si>
    <t>Face Value</t>
  </si>
  <si>
    <t>Number of shares</t>
  </si>
  <si>
    <t>META</t>
  </si>
  <si>
    <t>CURRENT VERSION</t>
  </si>
  <si>
    <t>PLEASE DO NOT MAKE ANY CHANGES TO THIS SHEET</t>
  </si>
  <si>
    <t>LATEST VERSION</t>
  </si>
  <si>
    <t>ASIAN PAINTS LTD</t>
  </si>
  <si>
    <t>COMPANY NAME</t>
  </si>
  <si>
    <t>Income Statement</t>
  </si>
  <si>
    <t>Sales Growth</t>
  </si>
  <si>
    <t>-</t>
  </si>
  <si>
    <t>COGS</t>
  </si>
  <si>
    <t>COGS % Sales</t>
  </si>
  <si>
    <t>Gross Profit</t>
  </si>
  <si>
    <t>Selling &amp; General Expenses</t>
  </si>
  <si>
    <t>S&amp;G Exp % Sales</t>
  </si>
  <si>
    <t>EBITDA</t>
  </si>
  <si>
    <t xml:space="preserve"> Interest % Sales</t>
  </si>
  <si>
    <t>Depreciation % Sales</t>
  </si>
  <si>
    <t>Earnings Before Tax</t>
  </si>
  <si>
    <t>Effective Tax Rate</t>
  </si>
  <si>
    <t>Net Profit</t>
  </si>
  <si>
    <t>Net Margin</t>
  </si>
  <si>
    <t>Dividend per share</t>
  </si>
  <si>
    <t>EPS Growth %</t>
  </si>
  <si>
    <t>Earnings per Share</t>
  </si>
  <si>
    <t>Dividend payout Ratio</t>
  </si>
  <si>
    <t>Retained Earnings</t>
  </si>
  <si>
    <t>Balance Sheet</t>
  </si>
  <si>
    <t>Total Liabilities</t>
  </si>
  <si>
    <t>Fixed Assets Net Block</t>
  </si>
  <si>
    <t>Total Non- Current Assets</t>
  </si>
  <si>
    <t>Total Current Assets</t>
  </si>
  <si>
    <t>Total Assets</t>
  </si>
  <si>
    <t>Check</t>
  </si>
  <si>
    <t>Cash from Operating Activity -</t>
  </si>
  <si>
    <t>Profit from operations</t>
  </si>
  <si>
    <t>Loans Advances</t>
  </si>
  <si>
    <t>Operating investments</t>
  </si>
  <si>
    <t>Operating Deposits</t>
  </si>
  <si>
    <t>Other WC items</t>
  </si>
  <si>
    <t>Working capital changes</t>
  </si>
  <si>
    <t>Direct taxes</t>
  </si>
  <si>
    <t>Cash from Investing Activity -</t>
  </si>
  <si>
    <t>Fixed assets purchased</t>
  </si>
  <si>
    <t>Fixed assets sold</t>
  </si>
  <si>
    <t>Investments sold</t>
  </si>
  <si>
    <t>Invest in subsidiaries</t>
  </si>
  <si>
    <t>Acquisition of companies</t>
  </si>
  <si>
    <t>Other investing items</t>
  </si>
  <si>
    <t>Cash from Financing Activity -</t>
  </si>
  <si>
    <t>Proceeds from shares</t>
  </si>
  <si>
    <t>Proceeds from debentures</t>
  </si>
  <si>
    <t>Redemption of debentures</t>
  </si>
  <si>
    <t>Proceeds from borrowings</t>
  </si>
  <si>
    <t>Repayment of borrowings</t>
  </si>
  <si>
    <t>Dividends paid</t>
  </si>
  <si>
    <t>Other financing items</t>
  </si>
  <si>
    <t>Cash Flow Statements</t>
  </si>
  <si>
    <t>Operating Activities</t>
  </si>
  <si>
    <t>Cash from Operating Activities</t>
  </si>
  <si>
    <t>Investing Activities</t>
  </si>
  <si>
    <t>Cash from Investment Activities</t>
  </si>
  <si>
    <t>Financing Activities</t>
  </si>
  <si>
    <t>Cash from Financing Activities</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</si>
  <si>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</si>
  <si>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</si>
  <si>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</si>
  <si>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</si>
  <si>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</si>
  <si>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</si>
  <si>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</si>
  <si>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</si>
  <si>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</si>
  <si>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</si>
  <si>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</si>
  <si>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</si>
  <si>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</si>
  <si>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</si>
  <si>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</si>
  <si>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</si>
  <si>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</si>
  <si>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</si>
  <si>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</si>
  <si>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</si>
  <si>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</si>
  <si>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</si>
  <si>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</si>
  <si>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</si>
  <si>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</si>
  <si>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</si>
  <si>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Cash Conversion Cycle (in days)</t>
  </si>
  <si>
    <t>CFO/Sales</t>
  </si>
  <si>
    <t>CFO/Total Assets</t>
  </si>
  <si>
    <t>CFO/Total Debt</t>
  </si>
  <si>
    <t xml:space="preserve"> EBITDA Margin</t>
  </si>
  <si>
    <t>Mean</t>
  </si>
  <si>
    <t>Median</t>
  </si>
  <si>
    <t>Trend</t>
  </si>
  <si>
    <t>Year Weight</t>
  </si>
  <si>
    <t>Year</t>
  </si>
  <si>
    <t>EPS</t>
  </si>
  <si>
    <t>EPS Growth</t>
  </si>
  <si>
    <t>Particulars</t>
  </si>
  <si>
    <t>Equity Capital</t>
  </si>
  <si>
    <t>Borrowings -</t>
  </si>
  <si>
    <t>Long term Borrowings</t>
  </si>
  <si>
    <t>Short term Borrowings</t>
  </si>
  <si>
    <t>Lease Liabilities</t>
  </si>
  <si>
    <t>Other Borrowings</t>
  </si>
  <si>
    <t>Other Liabilities -</t>
  </si>
  <si>
    <t>Non controlling int</t>
  </si>
  <si>
    <t>Trade Payables</t>
  </si>
  <si>
    <t>Advance from Customers</t>
  </si>
  <si>
    <t>Other liability items</t>
  </si>
  <si>
    <t>Fixed Assets -</t>
  </si>
  <si>
    <t>Land</t>
  </si>
  <si>
    <t>Building</t>
  </si>
  <si>
    <t>Plant Machinery</t>
  </si>
  <si>
    <t>Equipments</t>
  </si>
  <si>
    <t>Furniture n fittings</t>
  </si>
  <si>
    <t>Vehicles</t>
  </si>
  <si>
    <t>Intangible Assets</t>
  </si>
  <si>
    <t>Other fixed assets</t>
  </si>
  <si>
    <t>Gross Block</t>
  </si>
  <si>
    <t>Accumulated Depreciation</t>
  </si>
  <si>
    <t>CWIP</t>
  </si>
  <si>
    <t>Other Assets -</t>
  </si>
  <si>
    <t>Inventories</t>
  </si>
  <si>
    <t>Cash Equivalents</t>
  </si>
  <si>
    <t>Loans n Advances</t>
  </si>
  <si>
    <t>Other asset items</t>
  </si>
  <si>
    <t xml:space="preserve">Trade receivables </t>
  </si>
  <si>
    <t>Regression Beta - 2 Years Weekly</t>
  </si>
  <si>
    <t>Asian Paints Ltd.  Weekly Returns</t>
  </si>
  <si>
    <t>Date</t>
  </si>
  <si>
    <t>Closing Price</t>
  </si>
  <si>
    <t>Returns</t>
  </si>
  <si>
    <t>Nifty Returns</t>
  </si>
  <si>
    <t>Beta Drifting</t>
  </si>
  <si>
    <t>Beta 1</t>
  </si>
  <si>
    <t>Beta 2</t>
  </si>
  <si>
    <t>Beta 3</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</si>
  <si>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</si>
  <si>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</si>
  <si>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</si>
  <si>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</si>
  <si>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</si>
  <si>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</si>
  <si>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</si>
  <si>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</si>
  <si>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</si>
  <si>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</si>
  <si>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</si>
  <si>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</si>
  <si>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</si>
  <si>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</si>
  <si>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</si>
  <si>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</si>
  <si>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</si>
  <si>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</si>
  <si>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</si>
  <si>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</si>
  <si>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</si>
  <si>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</si>
  <si>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</si>
  <si>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</si>
  <si>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Levered Beta</t>
  </si>
  <si>
    <t>Raw Beta Weight</t>
  </si>
  <si>
    <t>Market Beta</t>
  </si>
  <si>
    <t>Market Beta Weight</t>
  </si>
  <si>
    <t>Adjusted Beta</t>
  </si>
  <si>
    <t>Weighted Average Cost of Capital</t>
  </si>
  <si>
    <t>All figures are in INR unless stated otherwise.</t>
  </si>
  <si>
    <t>Peer Comps</t>
  </si>
  <si>
    <t>Debt/</t>
  </si>
  <si>
    <t>Levered</t>
  </si>
  <si>
    <t>Unlevered</t>
  </si>
  <si>
    <t>Name</t>
  </si>
  <si>
    <t>Country</t>
  </si>
  <si>
    <t>Total Debt</t>
  </si>
  <si>
    <t>Total Equity</t>
  </si>
  <si>
    <r>
      <t xml:space="preserve">Tax Rate </t>
    </r>
    <r>
      <rPr>
        <vertAlign val="superscript"/>
        <sz val="11"/>
        <color theme="1"/>
        <rFont val="Calibri"/>
        <family val="2"/>
      </rPr>
      <t>1</t>
    </r>
  </si>
  <si>
    <t>Equity</t>
  </si>
  <si>
    <t>Capital</t>
  </si>
  <si>
    <r>
      <t xml:space="preserve">Beta </t>
    </r>
    <r>
      <rPr>
        <vertAlign val="superscript"/>
        <sz val="11"/>
        <color theme="1"/>
        <rFont val="Calibri"/>
        <family val="2"/>
      </rPr>
      <t>2</t>
    </r>
  </si>
  <si>
    <r>
      <t xml:space="preserve">Beta </t>
    </r>
    <r>
      <rPr>
        <vertAlign val="superscript"/>
        <sz val="11"/>
        <color theme="1"/>
        <rFont val="Calibri"/>
        <family val="2"/>
      </rPr>
      <t>3</t>
    </r>
  </si>
  <si>
    <t>India</t>
  </si>
  <si>
    <t>Average</t>
  </si>
  <si>
    <t>Cost of Debt</t>
  </si>
  <si>
    <t>Cost of Equity</t>
  </si>
  <si>
    <t>Pre-tax Cost of Debt</t>
  </si>
  <si>
    <t>Risk Free Rate</t>
  </si>
  <si>
    <t>Tax Rate</t>
  </si>
  <si>
    <t>Equity Risk Premium</t>
  </si>
  <si>
    <t>After Tax Cost of Debt</t>
  </si>
  <si>
    <r>
      <t xml:space="preserve">Levered Beta </t>
    </r>
    <r>
      <rPr>
        <vertAlign val="superscript"/>
        <sz val="11"/>
        <color theme="1"/>
        <rFont val="Calibri"/>
        <family val="2"/>
      </rPr>
      <t>4</t>
    </r>
  </si>
  <si>
    <t>Capital Structure</t>
  </si>
  <si>
    <t xml:space="preserve">Levered Beta </t>
  </si>
  <si>
    <t>Current</t>
  </si>
  <si>
    <t>Target</t>
  </si>
  <si>
    <t>Comps Median Unlevered Beta</t>
  </si>
  <si>
    <t xml:space="preserve">Target Debt/ Equity  </t>
  </si>
  <si>
    <t>Total Capitalization</t>
  </si>
  <si>
    <t>Debt / Equity</t>
  </si>
  <si>
    <t>1. Tax Rate considered as Marginal Tax Rate for the country</t>
  </si>
  <si>
    <t>2. Levered Beta is based on 5 year monthly data</t>
  </si>
  <si>
    <t>Equity Weight</t>
  </si>
  <si>
    <t>3. Unlevered Beta = Levered Beta/(1+(1-Tax Rate) x Debt/Equity)</t>
  </si>
  <si>
    <t>3. Levered Beta = Unlevered Beta/(1+(1-Tax Rate) x Debt/Equity)</t>
  </si>
  <si>
    <t>Debt Weight</t>
  </si>
  <si>
    <t>WACC</t>
  </si>
  <si>
    <t>Asian Paints</t>
  </si>
  <si>
    <t>Berger Paints</t>
  </si>
  <si>
    <t>Kansai Nerolac</t>
  </si>
  <si>
    <t>Akzo Nobel</t>
  </si>
  <si>
    <t>Indigo Paints</t>
  </si>
  <si>
    <t>S.No.</t>
  </si>
  <si>
    <t>CMP Rs.</t>
  </si>
  <si>
    <t>Mar Cap Rs.Cr.</t>
  </si>
  <si>
    <t>Debt Rs.Cr.</t>
  </si>
  <si>
    <t>Debt / Eq</t>
  </si>
  <si>
    <t>Annual</t>
  </si>
  <si>
    <t>Returns on Markets</t>
  </si>
  <si>
    <t>Average Return</t>
  </si>
  <si>
    <t>Dividend Yield</t>
  </si>
  <si>
    <t>Total Market Return</t>
  </si>
  <si>
    <r>
      <t xml:space="preserve">1.38% </t>
    </r>
    <r>
      <rPr>
        <vertAlign val="superscript"/>
        <sz val="11"/>
        <color theme="1"/>
        <rFont val="Calibri"/>
        <family val="2"/>
      </rPr>
      <t>1</t>
    </r>
  </si>
  <si>
    <t>Calculation of ROIC</t>
  </si>
  <si>
    <t>Current Assets</t>
  </si>
  <si>
    <t>Current Liabilities</t>
  </si>
  <si>
    <t>Total Current Liabilities</t>
  </si>
  <si>
    <t>Net Working Capital</t>
  </si>
  <si>
    <t>Non Current Assets</t>
  </si>
  <si>
    <t>Net Non Current Assets</t>
  </si>
  <si>
    <t>Invested Capital</t>
  </si>
  <si>
    <t>EBIT</t>
  </si>
  <si>
    <t>ROIC</t>
  </si>
  <si>
    <t>Calculation of Reinvestment Rate</t>
  </si>
  <si>
    <t>Net Capex</t>
  </si>
  <si>
    <t>Change in Working Capital</t>
  </si>
  <si>
    <t>Marginal Tax Rate</t>
  </si>
  <si>
    <t>EBIT(1-T)</t>
  </si>
  <si>
    <t>Reinvestment</t>
  </si>
  <si>
    <t>Reinvestment Rate</t>
  </si>
  <si>
    <t>4 Year Average</t>
  </si>
  <si>
    <t>4 Year Median</t>
  </si>
  <si>
    <t>Calculation of Growth Rate</t>
  </si>
  <si>
    <t>Intrinsic Growth</t>
  </si>
  <si>
    <t>Calculation of PV of FCFF</t>
  </si>
  <si>
    <t>EBIT (1-T)</t>
  </si>
  <si>
    <t>Less: Reinvestment Rate</t>
  </si>
  <si>
    <t>Free Cash Flow to Firm</t>
  </si>
  <si>
    <t>Discounting Factor</t>
  </si>
  <si>
    <t>PV of FCFF</t>
  </si>
  <si>
    <t>Expected Growth</t>
  </si>
  <si>
    <t>Terminal Growth</t>
  </si>
  <si>
    <t>Calculation of Terminal Value</t>
  </si>
  <si>
    <t>FCFF (n+1)</t>
  </si>
  <si>
    <t>Terminal Growth Rate</t>
  </si>
  <si>
    <t>Terminal Value</t>
  </si>
  <si>
    <t>Calculation of Enterprise Value</t>
  </si>
  <si>
    <t>PV of Terminal Value</t>
  </si>
  <si>
    <t>Value of Operating Asset</t>
  </si>
  <si>
    <t>Add: Cash</t>
  </si>
  <si>
    <t>Less: Debt</t>
  </si>
  <si>
    <t>Value of Equity</t>
  </si>
  <si>
    <t>No. of Shares</t>
  </si>
  <si>
    <t>Value per Share</t>
  </si>
  <si>
    <t>Sensitivity Analysis</t>
  </si>
  <si>
    <t>Retina Paints</t>
  </si>
  <si>
    <t>Siddhika Coatins</t>
  </si>
  <si>
    <t>Kamdhenu Venture</t>
  </si>
  <si>
    <t>Shalimar Paints</t>
  </si>
  <si>
    <t>Sirca Paints</t>
  </si>
  <si>
    <t>NP 12M Rs.Cr.</t>
  </si>
  <si>
    <t>Dep 12M Rs.Cr.</t>
  </si>
  <si>
    <t>EBIT 12M Rs.Cr.</t>
  </si>
  <si>
    <t>Sales Rs.Cr.</t>
  </si>
  <si>
    <t>EV</t>
  </si>
  <si>
    <t>Net Debt</t>
  </si>
  <si>
    <t>Cash End Rs.Cr.</t>
  </si>
  <si>
    <t xml:space="preserve">Mar Cap Rs.Cr. </t>
  </si>
  <si>
    <t>No. Eq. Shares Cr.</t>
  </si>
  <si>
    <t>Source: Screener.in</t>
  </si>
  <si>
    <t>Implied Value per Share</t>
  </si>
  <si>
    <t>Shares Outstanding</t>
  </si>
  <si>
    <t>Implied Market Value</t>
  </si>
  <si>
    <t>Implied Enterprise Value</t>
  </si>
  <si>
    <t>P/E</t>
  </si>
  <si>
    <t>EV/EBITDA</t>
  </si>
  <si>
    <t>EV/Revenue</t>
  </si>
  <si>
    <t>Low</t>
  </si>
  <si>
    <t>25th Percentile</t>
  </si>
  <si>
    <t>75th Percentile</t>
  </si>
  <si>
    <t>High</t>
  </si>
  <si>
    <t>Net Income</t>
  </si>
  <si>
    <t>Revenue</t>
  </si>
  <si>
    <t>Enterprise Value</t>
  </si>
  <si>
    <t>Equity Value</t>
  </si>
  <si>
    <t>Share Price</t>
  </si>
  <si>
    <t>Ticker</t>
  </si>
  <si>
    <t>Company</t>
  </si>
  <si>
    <t>Valuation</t>
  </si>
  <si>
    <t>Financials</t>
  </si>
  <si>
    <t>Market Data</t>
  </si>
  <si>
    <t>Comparable Company Valuation</t>
  </si>
  <si>
    <t>Amount in crores</t>
  </si>
  <si>
    <t>Football Field Analysis - Data</t>
  </si>
  <si>
    <t>Comps</t>
  </si>
  <si>
    <t>DCF Bear</t>
  </si>
  <si>
    <t>DCF Base</t>
  </si>
  <si>
    <t>DCF Bull</t>
  </si>
  <si>
    <t>52W H/L</t>
  </si>
  <si>
    <t>Open Low</t>
  </si>
  <si>
    <t>Open High</t>
  </si>
  <si>
    <t>Adj. Close</t>
  </si>
  <si>
    <t>Sorted Returns</t>
  </si>
  <si>
    <t>Std. Deviation</t>
  </si>
  <si>
    <t>Min</t>
  </si>
  <si>
    <t>Max</t>
  </si>
  <si>
    <t>Percentile</t>
  </si>
  <si>
    <t>Confidence</t>
  </si>
  <si>
    <t>Stock Price</t>
  </si>
  <si>
    <t>VAR%</t>
  </si>
  <si>
    <t>VAR (INR)</t>
  </si>
  <si>
    <t>CMP</t>
  </si>
  <si>
    <t>Replication</t>
  </si>
  <si>
    <t>Simulation Returns</t>
  </si>
  <si>
    <t>Historical Approach</t>
  </si>
  <si>
    <t>Monte Carlo Simulation</t>
  </si>
  <si>
    <t>About the company</t>
  </si>
  <si>
    <t>Financial Summary</t>
  </si>
  <si>
    <t>Return on Equity (ROE)</t>
  </si>
  <si>
    <t>Average Shareholder Equity</t>
  </si>
  <si>
    <t>Return on Equity</t>
  </si>
  <si>
    <t>ROE - Dupont Equation</t>
  </si>
  <si>
    <t>Net Profit Margin (A)</t>
  </si>
  <si>
    <t>Average Total Asset</t>
  </si>
  <si>
    <t>Asset Turnover Ratio (B)</t>
  </si>
  <si>
    <t>Equity Multiplier (C)</t>
  </si>
  <si>
    <t>Return on Equity (A*B*C)</t>
  </si>
  <si>
    <t>Return on Asset</t>
  </si>
  <si>
    <t>ROA - Dupont Equation</t>
  </si>
  <si>
    <t>Return on Asset (A*B)</t>
  </si>
  <si>
    <t xml:space="preserve"> </t>
  </si>
  <si>
    <t>SETFNIF50</t>
  </si>
  <si>
    <t>SBI-ETF NIFTY 50</t>
  </si>
  <si>
    <t>SETFNIFBK</t>
  </si>
  <si>
    <t>SBI-ETF NIFTY BANK</t>
  </si>
  <si>
    <t>KOTAKBKETF</t>
  </si>
  <si>
    <t>Kotak Banking ETF - Dividend Payout Option</t>
  </si>
  <si>
    <t>Hotels &amp; Resorts</t>
  </si>
  <si>
    <t>SILVERPRL</t>
  </si>
  <si>
    <t>Silver Pearl Hospitality &amp; Luxury Spaces Ltd</t>
  </si>
  <si>
    <t>Business Process Outsourcing (BPO)/ Knowledge Process Outsourcing (KPO)</t>
  </si>
  <si>
    <t>WEWIN</t>
  </si>
  <si>
    <t>We Win Ltd</t>
  </si>
  <si>
    <t>Specialty Chemicals</t>
  </si>
  <si>
    <t>AETHER</t>
  </si>
  <si>
    <t>Aether Industries Ltd</t>
  </si>
  <si>
    <t>IT Enabled Services</t>
  </si>
  <si>
    <t>EMUDHRA</t>
  </si>
  <si>
    <t>eMudhra Ltd</t>
  </si>
  <si>
    <t>Gems- Jewellery And Watches</t>
  </si>
  <si>
    <t>ETHOSLTD</t>
  </si>
  <si>
    <t>Ethos Ltd</t>
  </si>
  <si>
    <t>Other Agricultural Products</t>
  </si>
  <si>
    <t>TIERRA</t>
  </si>
  <si>
    <t>Tierra Agrotech Ltd</t>
  </si>
  <si>
    <t>Fertilizers</t>
  </si>
  <si>
    <t>PARADEEP</t>
  </si>
  <si>
    <t>Paradeep Phosphates Ltd</t>
  </si>
  <si>
    <t>Logistics Solution Provider</t>
  </si>
  <si>
    <t>DELHIVERY</t>
  </si>
  <si>
    <t>Delhivery Ltd</t>
  </si>
  <si>
    <t>Iron &amp; Steel Products</t>
  </si>
  <si>
    <t>VENUSPIPES</t>
  </si>
  <si>
    <t>Venus Pipes &amp; Tubes Ltd</t>
  </si>
  <si>
    <t>Financial Products Distributor</t>
  </si>
  <si>
    <t>PRUDENT</t>
  </si>
  <si>
    <t>Prudent Corporate Advisory Services Ltd</t>
  </si>
  <si>
    <t>Life Insurance</t>
  </si>
  <si>
    <t>LICI</t>
  </si>
  <si>
    <t>Life Insurance Corporation of India</t>
  </si>
  <si>
    <t>SILVERTUC</t>
  </si>
  <si>
    <t>Silver Touch Technologies Ltd</t>
  </si>
  <si>
    <t>Hospital</t>
  </si>
  <si>
    <t>RAINBOW</t>
  </si>
  <si>
    <t>Rainbow Children's Medicare Ltd</t>
  </si>
  <si>
    <t>Footwear</t>
  </si>
  <si>
    <t>CAMPUS</t>
  </si>
  <si>
    <t>Campus Activewear Ltd</t>
  </si>
  <si>
    <t>Precious Metals</t>
  </si>
  <si>
    <t>NVENTURES</t>
  </si>
  <si>
    <t>Nanavati Ventures Ltd</t>
  </si>
  <si>
    <t>E-Retail/ E-Commerce</t>
  </si>
  <si>
    <t>FONE4</t>
  </si>
  <si>
    <t>Fone4 Communications (India) Ltd</t>
  </si>
  <si>
    <t>GLHRL</t>
  </si>
  <si>
    <t>Global Longlife Hospital and Research Ltd</t>
  </si>
  <si>
    <t>Furniture- Home Furnishing- Flooring</t>
  </si>
  <si>
    <t>SFSL</t>
  </si>
  <si>
    <t>Shashwat Furnishing Solutions Ltd</t>
  </si>
  <si>
    <t>EIGHTY</t>
  </si>
  <si>
    <t>Eighty Jewellers Ltd</t>
  </si>
  <si>
    <t>HARIOMPIPE</t>
  </si>
  <si>
    <t>Hariom Pipe Industries Ltd</t>
  </si>
  <si>
    <t>Trading &amp; Distributors</t>
  </si>
  <si>
    <t>DHYAANI</t>
  </si>
  <si>
    <t>Dhyaani Tile and Marblez Ltd</t>
  </si>
  <si>
    <t>SEML</t>
  </si>
  <si>
    <t>Sunrise Efficient Marketing Ltd</t>
  </si>
  <si>
    <t>E-Learning</t>
  </si>
  <si>
    <t>VERANDA</t>
  </si>
  <si>
    <t>Veranda Learning Solutions Ltd</t>
  </si>
  <si>
    <t>UMAEXPORTS</t>
  </si>
  <si>
    <t>Uma Exports Ltd</t>
  </si>
  <si>
    <t>Plastic Products - Consumer</t>
  </si>
  <si>
    <t>AVROIND</t>
  </si>
  <si>
    <t>Avro India Ltd</t>
  </si>
  <si>
    <t>MOLOWVOL</t>
  </si>
  <si>
    <t>Motilal Oswal S&amp;P BSE Low Volatility ETF</t>
  </si>
  <si>
    <t>EVOQ</t>
  </si>
  <si>
    <t>Evoq Remedies Ltd</t>
  </si>
  <si>
    <t>Pharmaceuticals</t>
  </si>
  <si>
    <t>ACHYUT</t>
  </si>
  <si>
    <t>Achyut Healthcare Ltd</t>
  </si>
  <si>
    <t>Auto Components &amp; Equipments</t>
  </si>
  <si>
    <t>MSUMI</t>
  </si>
  <si>
    <t>Motherson Sumi Wiring India Ltd</t>
  </si>
  <si>
    <t>BCCL</t>
  </si>
  <si>
    <t>Bhatia Colour Chem Ltd</t>
  </si>
  <si>
    <t>Engineering- Designing &amp; Construction</t>
  </si>
  <si>
    <t>GMRP&amp;UI</t>
  </si>
  <si>
    <t>GMR Power and Urban Infra Ltd</t>
  </si>
  <si>
    <t>GATEWAY</t>
  </si>
  <si>
    <t>Gateway Distriparks Ltd</t>
  </si>
  <si>
    <t>Household Appliances</t>
  </si>
  <si>
    <t>EUREKAFORBE</t>
  </si>
  <si>
    <t>Eureka Forbes Ltd</t>
  </si>
  <si>
    <t>MAM150ETF</t>
  </si>
  <si>
    <t>Mirae Asset Nifty Midcap 150 ETF</t>
  </si>
  <si>
    <t>EKENNIS</t>
  </si>
  <si>
    <t>Ekennis Software Service Ltd</t>
  </si>
  <si>
    <t>BSLNIFTY</t>
  </si>
  <si>
    <t>Aditya Birla Sun Life Nifty ETF</t>
  </si>
  <si>
    <t>HEALTHY</t>
  </si>
  <si>
    <t>Aditya Birla Sun Life Nifty Healthcare ETF</t>
  </si>
  <si>
    <t>TECH</t>
  </si>
  <si>
    <t>Aditya Birla Sunlife Nifty IT ETF</t>
  </si>
  <si>
    <t>SILVER</t>
  </si>
  <si>
    <t>Aditya Birla Sun Life Silver ETF</t>
  </si>
  <si>
    <t>Computers - Software &amp; Consulting</t>
  </si>
  <si>
    <t>SOFTTECH</t>
  </si>
  <si>
    <t>Softtech Engineers Ltd</t>
  </si>
  <si>
    <t>MOMOMENTUM</t>
  </si>
  <si>
    <t>Motilal Oswal Nifty 200 Momentum 30 ETF</t>
  </si>
  <si>
    <t>Houseware</t>
  </si>
  <si>
    <t>MARUTIIPL</t>
  </si>
  <si>
    <t>Maruti Interior Products Ltd</t>
  </si>
  <si>
    <t>Speciality Retail</t>
  </si>
  <si>
    <t>MANYAVAR</t>
  </si>
  <si>
    <t>Vedant Fashions Ltd</t>
  </si>
  <si>
    <t>DEVIT</t>
  </si>
  <si>
    <t>Dev Information Technology Ltd</t>
  </si>
  <si>
    <t>SSTL</t>
  </si>
  <si>
    <t>Safa Systems &amp; Technologies Ltd</t>
  </si>
  <si>
    <t>Industrial Machinery</t>
  </si>
  <si>
    <t>QRIL</t>
  </si>
  <si>
    <t>Quality RO Industries Ltd</t>
  </si>
  <si>
    <t>Edible Oil</t>
  </si>
  <si>
    <t>AWL</t>
  </si>
  <si>
    <t>Adani Wilmar Ltd</t>
  </si>
  <si>
    <t>MAMFGETF</t>
  </si>
  <si>
    <t>Mirae Asset Nifty India Manufacturing ETF</t>
  </si>
  <si>
    <t>Stationary</t>
  </si>
  <si>
    <t>ALKOSIGN</t>
  </si>
  <si>
    <t>Alkosign Ltd</t>
  </si>
  <si>
    <t>ICICISILVE</t>
  </si>
  <si>
    <t>ICICI Prudential Silver ETF</t>
  </si>
  <si>
    <t>Diversified Commercial Services</t>
  </si>
  <si>
    <t>AGSTRA</t>
  </si>
  <si>
    <t>AGS Transact Technologies Ltd</t>
  </si>
  <si>
    <t>ICICIAUTO</t>
  </si>
  <si>
    <t>ICICI Prudential Nifty Auto ETF</t>
  </si>
  <si>
    <t>WFL</t>
  </si>
  <si>
    <t>Wonder Fibromats Ltd</t>
  </si>
  <si>
    <t>FABINO</t>
  </si>
  <si>
    <t>Fabino Life Sciences Ltd</t>
  </si>
  <si>
    <t>Education</t>
  </si>
  <si>
    <t>ASCENSIVE</t>
  </si>
  <si>
    <t>Ascensive Educare Ltd</t>
  </si>
  <si>
    <t>BCONCEPTS</t>
  </si>
  <si>
    <t>Brand Concepts Ltd</t>
  </si>
  <si>
    <t>CMSINFO</t>
  </si>
  <si>
    <t>CMS Info Systems Ltd</t>
  </si>
  <si>
    <t>DSPN50ETF</t>
  </si>
  <si>
    <t>DSP Nifty 50 ETF</t>
  </si>
  <si>
    <t>Advertising &amp; Media Agencies</t>
  </si>
  <si>
    <t>BRANDBUCKT</t>
  </si>
  <si>
    <t>Brandbucket Media &amp; Technology Ltd</t>
  </si>
  <si>
    <t>DSPQ50ETF</t>
  </si>
  <si>
    <t>DSP Nifty Midcap 150 Quality 50 ETF</t>
  </si>
  <si>
    <t>MONQ50</t>
  </si>
  <si>
    <t>Motilal Oswal Nasdaq Q 50 ETF</t>
  </si>
  <si>
    <t>WITS</t>
  </si>
  <si>
    <t>Wherrelz IT Solutions Ltd</t>
  </si>
  <si>
    <t>Packaging</t>
  </si>
  <si>
    <t>CLARA</t>
  </si>
  <si>
    <t>Clara Industries Ltd</t>
  </si>
  <si>
    <t>SUPRIYA</t>
  </si>
  <si>
    <t>Supriya Lifescience Ltd</t>
  </si>
  <si>
    <t>HPAL</t>
  </si>
  <si>
    <t>HP Adhesives Ltd</t>
  </si>
  <si>
    <t>Aerospace &amp; Defense</t>
  </si>
  <si>
    <t>DATAPATTNS</t>
  </si>
  <si>
    <t>Data Patterns (India) Ltd</t>
  </si>
  <si>
    <t>Pharmacy Retail</t>
  </si>
  <si>
    <t>MEDPLUS</t>
  </si>
  <si>
    <t>Medplus Health Services Ltd</t>
  </si>
  <si>
    <t>METROBRAND</t>
  </si>
  <si>
    <t>Metro Brands Ltd</t>
  </si>
  <si>
    <t>Software Products</t>
  </si>
  <si>
    <t>MAPMYINDIA</t>
  </si>
  <si>
    <t>C.E. Info Systems Ltd</t>
  </si>
  <si>
    <t>JETFREIGHT</t>
  </si>
  <si>
    <t>Jet Freight Logistics Ltd</t>
  </si>
  <si>
    <t>Residential- Commercial Projects</t>
  </si>
  <si>
    <t>SHRIRAMPPS</t>
  </si>
  <si>
    <t>Shriram Properties Ltd</t>
  </si>
  <si>
    <t>RATEGAIN</t>
  </si>
  <si>
    <t>RateGain Travel Technologies Ltd</t>
  </si>
  <si>
    <t>ZODIAC</t>
  </si>
  <si>
    <t>Zodiac Energy Ltd</t>
  </si>
  <si>
    <t>ANANDRATHI</t>
  </si>
  <si>
    <t>Anand Rathi Wealth Ltd</t>
  </si>
  <si>
    <t>MAHKTECH</t>
  </si>
  <si>
    <t>Mirae Asset Hang Seng TECH ETF</t>
  </si>
  <si>
    <t>Industrial Equipments</t>
  </si>
  <si>
    <t>TEGA</t>
  </si>
  <si>
    <t>Tega Industries Ltd</t>
  </si>
  <si>
    <t>General Insurance</t>
  </si>
  <si>
    <t>STARHEALTH</t>
  </si>
  <si>
    <t>Star Health and Allied Insurance Company Ltd</t>
  </si>
  <si>
    <t>HITECH</t>
  </si>
  <si>
    <t>Hi-Tech Pipes Ltd</t>
  </si>
  <si>
    <t>Consulting Services</t>
  </si>
  <si>
    <t>DMR</t>
  </si>
  <si>
    <t>DMR Hydroengineering &amp; Infrastructures Ltd</t>
  </si>
  <si>
    <t>GOCOLORS</t>
  </si>
  <si>
    <t>Go Fashion (India) Ltd</t>
  </si>
  <si>
    <t>Refineries &amp; Marketing</t>
  </si>
  <si>
    <t>OMNIPOTENT</t>
  </si>
  <si>
    <t>Omnipotent Industries Ltd</t>
  </si>
  <si>
    <t>Medical Equipment &amp; Supplies</t>
  </si>
  <si>
    <t>TARSONS</t>
  </si>
  <si>
    <t>Tarsons Products Ltd</t>
  </si>
  <si>
    <t>LATENTVIEW</t>
  </si>
  <si>
    <t>Latent View Analytics Ltd</t>
  </si>
  <si>
    <t>Restaurants</t>
  </si>
  <si>
    <t>SAPPHIRE</t>
  </si>
  <si>
    <t>Sapphire Foods India Ltd</t>
  </si>
  <si>
    <t>Financial Technology (Fintech)</t>
  </si>
  <si>
    <t>PAYTM</t>
  </si>
  <si>
    <t>One 97 Communications Ltd</t>
  </si>
  <si>
    <t>Civil Construction</t>
  </si>
  <si>
    <t>SGFRL</t>
  </si>
  <si>
    <t>Suyog Gurbaxani Funicular Ropeways Ltd</t>
  </si>
  <si>
    <t>POLICYBZR</t>
  </si>
  <si>
    <t>PB Fintech Ltd</t>
  </si>
  <si>
    <t>SIGACHI</t>
  </si>
  <si>
    <t>Sigachi Industries Ltd</t>
  </si>
  <si>
    <t>DSPNEWETF</t>
  </si>
  <si>
    <t>DSP Nifty 50 Equal Weight ETF</t>
  </si>
  <si>
    <t>SJS</t>
  </si>
  <si>
    <t>S.J.S. Enterprises Ltd</t>
  </si>
  <si>
    <t>Other Bank</t>
  </si>
  <si>
    <t>FINOPB</t>
  </si>
  <si>
    <t>Fino Payments Bank Ltd</t>
  </si>
  <si>
    <t>NHIT</t>
  </si>
  <si>
    <t>National Highways Infra Trust</t>
  </si>
  <si>
    <t>NYKAA</t>
  </si>
  <si>
    <t>FSN E-Commerce Ventures Ltd</t>
  </si>
  <si>
    <t>ICICICONSU</t>
  </si>
  <si>
    <t>ICICI Prudential Consumption ETF</t>
  </si>
  <si>
    <t>Consumer Electronics</t>
  </si>
  <si>
    <t>CWD</t>
  </si>
  <si>
    <t>CWD Ltd</t>
  </si>
  <si>
    <t>ADISHAKTI</t>
  </si>
  <si>
    <t>Adishakti Loha and Ispat Ltd</t>
  </si>
  <si>
    <t>SAMOR</t>
  </si>
  <si>
    <t>Samor Reality Ltd</t>
  </si>
  <si>
    <t>PROMAX</t>
  </si>
  <si>
    <t>Promax Power Ltd</t>
  </si>
  <si>
    <t>Asset Management Company</t>
  </si>
  <si>
    <t>ABSLAMC</t>
  </si>
  <si>
    <t>Aditya Birla Sun Life AMC Ltd</t>
  </si>
  <si>
    <t>SVRL</t>
  </si>
  <si>
    <t>Shri Venkatesh Refineries Ltd</t>
  </si>
  <si>
    <t>Trading - Textile Products</t>
  </si>
  <si>
    <t>GETALONG</t>
  </si>
  <si>
    <t>Getalong Enterprise Ltd</t>
  </si>
  <si>
    <t>PARAS</t>
  </si>
  <si>
    <t>Paras Defence and Space Technologies Ltd</t>
  </si>
  <si>
    <t>SBLI</t>
  </si>
  <si>
    <t>SBL Infratech Ltd</t>
  </si>
  <si>
    <t>MASPTOP50</t>
  </si>
  <si>
    <t>Mirae Asset S&amp;P 500 Top 50 ETF</t>
  </si>
  <si>
    <t>MTCL</t>
  </si>
  <si>
    <t>Markolines Traffic Controls Ltd</t>
  </si>
  <si>
    <t>PREVEST</t>
  </si>
  <si>
    <t>Prevest Denpro Ltd</t>
  </si>
  <si>
    <t>SANSERA</t>
  </si>
  <si>
    <t>Sansera Engineering Ltd</t>
  </si>
  <si>
    <t>AXISCETF</t>
  </si>
  <si>
    <t>AXIS CONSUMPTION ETF</t>
  </si>
  <si>
    <t>POBS</t>
  </si>
  <si>
    <t>PlatinumOne Business Services Ltd</t>
  </si>
  <si>
    <t>NBL</t>
  </si>
  <si>
    <t>Naapbooks Ltd</t>
  </si>
  <si>
    <t>Healthcare Service Provider</t>
  </si>
  <si>
    <t>VIJAYA</t>
  </si>
  <si>
    <t>Vijaya Diagnostic Centre Ltd</t>
  </si>
  <si>
    <t>AMIORG</t>
  </si>
  <si>
    <t>Ami Organics Ltd</t>
  </si>
  <si>
    <t>AXISHETF</t>
  </si>
  <si>
    <t>AXIS HEALTHCARE ETF</t>
  </si>
  <si>
    <t>AXISTECETF</t>
  </si>
  <si>
    <t>AXIS TECHNOLOGY ETF</t>
  </si>
  <si>
    <t>AASHKA</t>
  </si>
  <si>
    <t>Aashka Hospitals Ltd</t>
  </si>
  <si>
    <t>SHARPLINE</t>
  </si>
  <si>
    <t>Sharpline Broadcast Ltd</t>
  </si>
  <si>
    <t>Commodity Chemicals</t>
  </si>
  <si>
    <t>CHEMPLASTS</t>
  </si>
  <si>
    <t>Chemplast Sanmar Ltd</t>
  </si>
  <si>
    <t>Housing Finance Company</t>
  </si>
  <si>
    <t>APTUS</t>
  </si>
  <si>
    <t>Aptus Value Housing Finance India Ltd</t>
  </si>
  <si>
    <t>Cement &amp; Cement Products</t>
  </si>
  <si>
    <t>NUVOCO</t>
  </si>
  <si>
    <t>Nuvoco Vistas Corporation Ltd</t>
  </si>
  <si>
    <t>CARTRADE</t>
  </si>
  <si>
    <t>CarTrade Tech Ltd</t>
  </si>
  <si>
    <t>MFL</t>
  </si>
  <si>
    <t>Meghmani Finechem Ltd</t>
  </si>
  <si>
    <t>Pesticides &amp; Agrochemicals</t>
  </si>
  <si>
    <t>MOL</t>
  </si>
  <si>
    <t>Meghmani Organics Ltd</t>
  </si>
  <si>
    <t>DEVYANI</t>
  </si>
  <si>
    <t>Devyani International Ltd</t>
  </si>
  <si>
    <t>WINDLAS</t>
  </si>
  <si>
    <t>Windlas Biotech Ltd</t>
  </si>
  <si>
    <t>KRSNAA</t>
  </si>
  <si>
    <t>Krsnaa Diagnostics Ltd</t>
  </si>
  <si>
    <t>EXXARO</t>
  </si>
  <si>
    <t>Exxaro Tiles Ltd</t>
  </si>
  <si>
    <t>ICICIFMCG</t>
  </si>
  <si>
    <t>ICICI Prudential FMCG ETF</t>
  </si>
  <si>
    <t>ROLEXRINGS</t>
  </si>
  <si>
    <t>Rolex Rings Ltd</t>
  </si>
  <si>
    <t>Other Capital Market related Services</t>
  </si>
  <si>
    <t>GCSL</t>
  </si>
  <si>
    <t>Gretex Corporate Services Ltd</t>
  </si>
  <si>
    <t>MAFSETF</t>
  </si>
  <si>
    <t>Mirae Asset Nifty Financial Services ETF</t>
  </si>
  <si>
    <t>GLS</t>
  </si>
  <si>
    <t>Glenmark Life Sciences Ltd</t>
  </si>
  <si>
    <t>TATVA</t>
  </si>
  <si>
    <t>Tatva Chintan Pharma Chem Ltd</t>
  </si>
  <si>
    <t>ZOMATO</t>
  </si>
  <si>
    <t>Zomato Ltd</t>
  </si>
  <si>
    <t>AAPLUSTRAD</t>
  </si>
  <si>
    <t>AA Plus Tradelink Ltd</t>
  </si>
  <si>
    <t>CLEAN</t>
  </si>
  <si>
    <t>Clean Science and Technology Ltd</t>
  </si>
  <si>
    <t>GRINFRA</t>
  </si>
  <si>
    <t>G R Infraprojects Ltd</t>
  </si>
  <si>
    <t>FOCUS</t>
  </si>
  <si>
    <t>Focus Business Solution Ltd</t>
  </si>
  <si>
    <t>IPL</t>
  </si>
  <si>
    <t>India Pesticides Ltd</t>
  </si>
  <si>
    <t>TIMESGREEN</t>
  </si>
  <si>
    <t>Times Green Energy (India) Ltd</t>
  </si>
  <si>
    <t>Healthcare Research- Analytics &amp; Technology</t>
  </si>
  <si>
    <t>ADESHWAR</t>
  </si>
  <si>
    <t>Adeshwar Meditex Ltd</t>
  </si>
  <si>
    <t>KIMS</t>
  </si>
  <si>
    <t>Krishna Institute of Medical Sciences Ltd</t>
  </si>
  <si>
    <t>Dairy Products</t>
  </si>
  <si>
    <t>DODLA</t>
  </si>
  <si>
    <t>Dodla Dairy Ltd</t>
  </si>
  <si>
    <t>NAVODAYENT</t>
  </si>
  <si>
    <t>Navoday Enterprises Ltd</t>
  </si>
  <si>
    <t>SONACOMS</t>
  </si>
  <si>
    <t>Sona BLW Precision Forgings Ltd</t>
  </si>
  <si>
    <t>Iron &amp; Steel</t>
  </si>
  <si>
    <t>SHYAMMETL</t>
  </si>
  <si>
    <t>Shyam Metalics and Energy Ltd</t>
  </si>
  <si>
    <t>VINEETLAB</t>
  </si>
  <si>
    <t>Vineet Laboratories Ltd</t>
  </si>
  <si>
    <t>Heavy Electrical Equipment</t>
  </si>
  <si>
    <t>IWEL</t>
  </si>
  <si>
    <t>Inox Wind Energy Ltd</t>
  </si>
  <si>
    <t>ICICIPHARM</t>
  </si>
  <si>
    <t>ICICI Prudential Healthcare ETF</t>
  </si>
  <si>
    <t>MAFANG</t>
  </si>
  <si>
    <t>Mirae Asset NYSE FANG+ ETF</t>
  </si>
  <si>
    <t>Power - Transmission</t>
  </si>
  <si>
    <t>PGINVIT</t>
  </si>
  <si>
    <t>POWERGRID Infrastructure Investment Trust</t>
  </si>
  <si>
    <t>KGES</t>
  </si>
  <si>
    <t>Kuberan Global Edu Solutions Ltd</t>
  </si>
  <si>
    <t>Offshore Support Solution Drilling</t>
  </si>
  <si>
    <t>DEEPIND</t>
  </si>
  <si>
    <t>Deep Industries Ltd</t>
  </si>
  <si>
    <t>LODHA</t>
  </si>
  <si>
    <t>Macrotech Developers Ltd</t>
  </si>
  <si>
    <t>Other Food Products</t>
  </si>
  <si>
    <t>JETMALL</t>
  </si>
  <si>
    <t>Jetmall Spices and Masala Ltd</t>
  </si>
  <si>
    <t>RCAN</t>
  </si>
  <si>
    <t>Rajeshwari Cans Ltd</t>
  </si>
  <si>
    <t>EKI</t>
  </si>
  <si>
    <t>EKI Energy Services Ltd</t>
  </si>
  <si>
    <t>BARBEQUE</t>
  </si>
  <si>
    <t>Barbeque-Nation Hospitality Ltd</t>
  </si>
  <si>
    <t>NIKSTECH</t>
  </si>
  <si>
    <t>Niks Technology Ltd</t>
  </si>
  <si>
    <t>SUVIDHAA</t>
  </si>
  <si>
    <t>Suvidhaa Infoserve Ltd</t>
  </si>
  <si>
    <t>Digital Entertainment</t>
  </si>
  <si>
    <t>NAZARA</t>
  </si>
  <si>
    <t>Nazara Technologies Ltd</t>
  </si>
  <si>
    <t>SURYODAY</t>
  </si>
  <si>
    <t>Suryoday Small Finance Bank Ltd</t>
  </si>
  <si>
    <t>KALYANKJIL</t>
  </si>
  <si>
    <t>Kalyan Jewellers India Ltd</t>
  </si>
  <si>
    <t>LXCHEM</t>
  </si>
  <si>
    <t>Laxmi Organic Industries Ltd</t>
  </si>
  <si>
    <t>CRAFTSMAN</t>
  </si>
  <si>
    <t>Craftsman Automation Ltd</t>
  </si>
  <si>
    <t>ANURAS</t>
  </si>
  <si>
    <t>Anupam Rasayan India Ltd</t>
  </si>
  <si>
    <t>Other Textile Products</t>
  </si>
  <si>
    <t>SUUMAYA</t>
  </si>
  <si>
    <t>Suumaya Corporation Ltd</t>
  </si>
  <si>
    <t>Shipping</t>
  </si>
  <si>
    <t>KMEW</t>
  </si>
  <si>
    <t>Knowledge Marine &amp; Engineering Works Ltd</t>
  </si>
  <si>
    <t>Tour- Travel Related Services</t>
  </si>
  <si>
    <t>EASEMYTRIP</t>
  </si>
  <si>
    <t>Easy Trip Planners Ltd</t>
  </si>
  <si>
    <t>JUBLINGREA</t>
  </si>
  <si>
    <t>Jubilant Ingrevia Ltd</t>
  </si>
  <si>
    <t>MTARTECH</t>
  </si>
  <si>
    <t>MTAR Technologies Ltd</t>
  </si>
  <si>
    <t>ADJIA</t>
  </si>
  <si>
    <t>Adjia Technologies Ltd</t>
  </si>
  <si>
    <t>Sugar</t>
  </si>
  <si>
    <t>DAVANGERE</t>
  </si>
  <si>
    <t>Davangere Sugar Company Ltd</t>
  </si>
  <si>
    <t>HERANBA</t>
  </si>
  <si>
    <t>Heranba Industries Ltd</t>
  </si>
  <si>
    <t>Other Telecom Services</t>
  </si>
  <si>
    <t>RAILTEL</t>
  </si>
  <si>
    <t>RailTel Corporation of India Ltd</t>
  </si>
  <si>
    <t>NURECA</t>
  </si>
  <si>
    <t>Nureca Ltd</t>
  </si>
  <si>
    <t>Stockbroking &amp; Allied</t>
  </si>
  <si>
    <t>SMCGLOBAL*</t>
  </si>
  <si>
    <t>SMC Global Securities Ltd</t>
  </si>
  <si>
    <t>Distributors</t>
  </si>
  <si>
    <t>MRP</t>
  </si>
  <si>
    <t>MRP Agro Ltd</t>
  </si>
  <si>
    <t>Real Estate Investment Trusts (REITs)</t>
  </si>
  <si>
    <t>BIRET</t>
  </si>
  <si>
    <t>Brookfield India Real Estate Trust REIT</t>
  </si>
  <si>
    <t>STOVEKRAFT</t>
  </si>
  <si>
    <t>Stove Kraft Ltd</t>
  </si>
  <si>
    <t>HOMEFIRST</t>
  </si>
  <si>
    <t>Home First Finance Company India Ltd</t>
  </si>
  <si>
    <t>Paints</t>
  </si>
  <si>
    <t>INDIGOPNTS</t>
  </si>
  <si>
    <t>Indigo Paints Ltd</t>
  </si>
  <si>
    <t>Financial Institution</t>
  </si>
  <si>
    <t>IRFC</t>
  </si>
  <si>
    <t>Indian Railway Finance Corporation Ltd</t>
  </si>
  <si>
    <t>Non Banking Financial Company (NBFC)</t>
  </si>
  <si>
    <t>RFLL</t>
  </si>
  <si>
    <t>Rita Finance and Leasing Ltd</t>
  </si>
  <si>
    <t>INFRABEES</t>
  </si>
  <si>
    <t>NIPPON INDIA ETF INFRA BeES</t>
  </si>
  <si>
    <t>Waste Management</t>
  </si>
  <si>
    <t>AWHCL</t>
  </si>
  <si>
    <t>Antony Waste Handling Cell Ltd</t>
  </si>
  <si>
    <t>Packaged Foods</t>
  </si>
  <si>
    <t>BECTORFOOD</t>
  </si>
  <si>
    <t>Mrs. Bectors Food Specialities Ltd</t>
  </si>
  <si>
    <t>FAIRCHEMOR</t>
  </si>
  <si>
    <t>Fairchem Organics Ltd</t>
  </si>
  <si>
    <t>RVHL</t>
  </si>
  <si>
    <t>Ravinder Heights Ltd</t>
  </si>
  <si>
    <t>TARC</t>
  </si>
  <si>
    <t>Tarc Ltd</t>
  </si>
  <si>
    <t>RBA</t>
  </si>
  <si>
    <t>Restaurant Brands Asia Ltd</t>
  </si>
  <si>
    <t>Film Production- Distribution &amp; Exhibition</t>
  </si>
  <si>
    <t>NETPIX</t>
  </si>
  <si>
    <t>Net Pix Shorts Digital Media Ltd</t>
  </si>
  <si>
    <t>MAESGETF</t>
  </si>
  <si>
    <t>Mirae Asset ESG Sector Leaders ETF</t>
  </si>
  <si>
    <t>GLAND</t>
  </si>
  <si>
    <t>Gland Pharma Ltd</t>
  </si>
  <si>
    <t>Castings &amp; Forgings</t>
  </si>
  <si>
    <t>SAMRATFORG</t>
  </si>
  <si>
    <t>Samrat Forgings Ltd</t>
  </si>
  <si>
    <t>HANSUGAR</t>
  </si>
  <si>
    <t>Shree Hanuman Sugar &amp; Industries Ltd</t>
  </si>
  <si>
    <t>Household Products</t>
  </si>
  <si>
    <t>AMBICAAGAR</t>
  </si>
  <si>
    <t>AMBICA AGARBATHIES &amp; AROMA INDUSTRIES LTD</t>
  </si>
  <si>
    <t>LCCINFOTEC</t>
  </si>
  <si>
    <t>LCC INFOTECH LTD</t>
  </si>
  <si>
    <t>Other Electrical Equipment</t>
  </si>
  <si>
    <t>SGNTE</t>
  </si>
  <si>
    <t>SGN TELECOMS LTD</t>
  </si>
  <si>
    <t>GGAUTO</t>
  </si>
  <si>
    <t>G.G.AUTOMOTIVE GEARS LTD</t>
  </si>
  <si>
    <t>SHAMROIN</t>
  </si>
  <si>
    <t>SHAMROCK INDUSTRIAL CO.LTD</t>
  </si>
  <si>
    <t>Petrochemicals</t>
  </si>
  <si>
    <t>AADIIND</t>
  </si>
  <si>
    <t>AADI INDUSTRIES LTD</t>
  </si>
  <si>
    <t>SIDDHEGA</t>
  </si>
  <si>
    <t>SIDDHESWARI GARMENTS LTD</t>
  </si>
  <si>
    <t>KEEPLEARN</t>
  </si>
  <si>
    <t>DSJ keep Learning Ltd</t>
  </si>
  <si>
    <t>EUROLED</t>
  </si>
  <si>
    <t>EURO LEDER FASHION LTD</t>
  </si>
  <si>
    <t>PANJON</t>
  </si>
  <si>
    <t>PANJON LTD</t>
  </si>
  <si>
    <t>Plastic Products - Industrial</t>
  </si>
  <si>
    <t>PETPLST</t>
  </si>
  <si>
    <t>PET PLASTICS LTD</t>
  </si>
  <si>
    <t>UBEINDL</t>
  </si>
  <si>
    <t>UBE INDUSTRIES LTD</t>
  </si>
  <si>
    <t>SHRIGANG</t>
  </si>
  <si>
    <t>SHRI GANG INDUSTRIES AND ALLIED PRODUCTS LTD</t>
  </si>
  <si>
    <t>SURBHIN</t>
  </si>
  <si>
    <t>SURBHI INDUSTRIES LTD</t>
  </si>
  <si>
    <t>ROSEMER</t>
  </si>
  <si>
    <t>ROSE MERC.LTD</t>
  </si>
  <si>
    <t>SAICOM</t>
  </si>
  <si>
    <t>Saianand Commercial Limited</t>
  </si>
  <si>
    <t>ICDSLTD</t>
  </si>
  <si>
    <t>ICDS LTD</t>
  </si>
  <si>
    <t>PREMCAP</t>
  </si>
  <si>
    <t>PREMIER CAPITAL SERVICES LTD</t>
  </si>
  <si>
    <t>UPHOT</t>
  </si>
  <si>
    <t>U.P.HOTELS LTD</t>
  </si>
  <si>
    <t>Printing &amp; Publication</t>
  </si>
  <si>
    <t>INFOMEDIA</t>
  </si>
  <si>
    <t>INFOMEDIA PRESS LTD</t>
  </si>
  <si>
    <t>PBGLOBAL</t>
  </si>
  <si>
    <t>PB Global Ltd</t>
  </si>
  <si>
    <t>INRADIA</t>
  </si>
  <si>
    <t>INDIA RADIATORS LTD</t>
  </si>
  <si>
    <t>MEDIAONE</t>
  </si>
  <si>
    <t>MEDIAONE GLOBAL ENTERTAINMENT LTD</t>
  </si>
  <si>
    <t>BARODARY</t>
  </si>
  <si>
    <t>BARODA RAYON CORPORATION LTD</t>
  </si>
  <si>
    <t>Textiles</t>
  </si>
  <si>
    <t>SHINEFASH</t>
  </si>
  <si>
    <t>Shine Fashions (India) Ltd</t>
  </si>
  <si>
    <t>Banks</t>
  </si>
  <si>
    <t>EQUITASBNK</t>
  </si>
  <si>
    <t>Equitas Small Finance Bank Ltd</t>
  </si>
  <si>
    <t>Realty</t>
  </si>
  <si>
    <t>HEMIPROP</t>
  </si>
  <si>
    <t>Hemisphere Properties India Ltd</t>
  </si>
  <si>
    <t>VGIL</t>
  </si>
  <si>
    <t>Veer Global Infraconstruction Ltd</t>
  </si>
  <si>
    <t>Construction &amp; Engineering</t>
  </si>
  <si>
    <t>LIKHITHA</t>
  </si>
  <si>
    <t>Likhitha Infrastructure Ltd</t>
  </si>
  <si>
    <t>Plastic Products</t>
  </si>
  <si>
    <t>GMPL</t>
  </si>
  <si>
    <t>G M Polyplast Ltd</t>
  </si>
  <si>
    <t>Asset Management Cos.</t>
  </si>
  <si>
    <t>UTIAMC</t>
  </si>
  <si>
    <t>UTI Asset Management Company Ltd</t>
  </si>
  <si>
    <t>Defence</t>
  </si>
  <si>
    <t>MAZDOCK</t>
  </si>
  <si>
    <t>Mazagon Dock Shipbuilders Ltd</t>
  </si>
  <si>
    <t>ATAM</t>
  </si>
  <si>
    <t>Atam Valves Ltd</t>
  </si>
  <si>
    <t>Other Financial Services</t>
  </si>
  <si>
    <t>ANGELBRKG</t>
  </si>
  <si>
    <t>Angel Broking Ltd</t>
  </si>
  <si>
    <t>IT Consulting &amp; Software</t>
  </si>
  <si>
    <t>SECMARK</t>
  </si>
  <si>
    <t>SecMark Consultancy Ltd</t>
  </si>
  <si>
    <t>CHEMCON</t>
  </si>
  <si>
    <t>Chemcon Speciality Chemicals Ltd</t>
  </si>
  <si>
    <t>CAMS</t>
  </si>
  <si>
    <t>Computer Age Management Services Ltd</t>
  </si>
  <si>
    <t>Forest Products</t>
  </si>
  <si>
    <t>ADL</t>
  </si>
  <si>
    <t>Archidply Decor Ltd</t>
  </si>
  <si>
    <t>Other Elect.Equip./ Prod.</t>
  </si>
  <si>
    <t>ADVAIT</t>
  </si>
  <si>
    <t>Advait Infratech Ltd</t>
  </si>
  <si>
    <t>Internet Software &amp; Services</t>
  </si>
  <si>
    <t>ROUTE</t>
  </si>
  <si>
    <t>Route Mobile Ltd</t>
  </si>
  <si>
    <t>HAPPSTMNDS</t>
  </si>
  <si>
    <t>Happiest Minds Technologies Ltd</t>
  </si>
  <si>
    <t>UTIBANKETF</t>
  </si>
  <si>
    <t>UTI Bank Exchange Traded Fund (UTI Bank ETF)</t>
  </si>
  <si>
    <t>TOWERINFRA</t>
  </si>
  <si>
    <t>Tower Infrastructure Trust</t>
  </si>
  <si>
    <t>HBANKETF</t>
  </si>
  <si>
    <t>HDFC Banking ETF</t>
  </si>
  <si>
    <t>Holding Companies</t>
  </si>
  <si>
    <t>MAXINDIA</t>
  </si>
  <si>
    <t>Max India Ltd</t>
  </si>
  <si>
    <t>Transport Related Services</t>
  </si>
  <si>
    <t>HIPPOCABS</t>
  </si>
  <si>
    <t>Trekkingtoes.com Ltd</t>
  </si>
  <si>
    <t>ICICITECH</t>
  </si>
  <si>
    <t>ICICI Prudential IT ETF</t>
  </si>
  <si>
    <t>Healthcare Facilities</t>
  </si>
  <si>
    <t>MAXHEALTH</t>
  </si>
  <si>
    <t>Max Healthcare Institute Ltd</t>
  </si>
  <si>
    <t>ICICIALPLV</t>
  </si>
  <si>
    <t>&amp;#160;ICICI Prudential Alpha Low Vol 30 ETF&amp;#160;</t>
  </si>
  <si>
    <t>SBGLP</t>
  </si>
  <si>
    <t>Suratwwala Business Group Ltd</t>
  </si>
  <si>
    <t>MINDSPACE</t>
  </si>
  <si>
    <t>Mindspace Business Parks REIT</t>
  </si>
  <si>
    <t>Auto Parts &amp; Equipment</t>
  </si>
  <si>
    <t>NDRAUTO</t>
  </si>
  <si>
    <t>NDR Auto Components Ltd</t>
  </si>
  <si>
    <t>ROSSARI</t>
  </si>
  <si>
    <t>Rossari Biotech Ltd</t>
  </si>
  <si>
    <t>BOROLTD</t>
  </si>
  <si>
    <t>Borosil Ltd</t>
  </si>
  <si>
    <t>Other Industrial Products</t>
  </si>
  <si>
    <t>BONLON</t>
  </si>
  <si>
    <t>Bonlon Industries Ltd</t>
  </si>
  <si>
    <t>AARTISURF</t>
  </si>
  <si>
    <t>Aarti Surfactants Ltd</t>
  </si>
  <si>
    <t>Diversified</t>
  </si>
  <si>
    <t>BILLWIN</t>
  </si>
  <si>
    <t>Billwin Industries Ltd</t>
  </si>
  <si>
    <t>Finance (including NBFCs)</t>
  </si>
  <si>
    <t>BHARTIA</t>
  </si>
  <si>
    <t>Bhartia Bachat Ltd</t>
  </si>
  <si>
    <t>Agrochemicals</t>
  </si>
  <si>
    <t>NATURAL</t>
  </si>
  <si>
    <t>Natural Biocon (India) Ltd</t>
  </si>
  <si>
    <t>NIRMITEE</t>
  </si>
  <si>
    <t>Nirmitee Robotics India Ltd</t>
  </si>
  <si>
    <t>Transportation - Logistics</t>
  </si>
  <si>
    <t>DJML</t>
  </si>
  <si>
    <t>DJ Mediaprint &amp; Logistics Ltd</t>
  </si>
  <si>
    <t>POWERINDIA</t>
  </si>
  <si>
    <t>ABB Power Products and Systems India Ltd</t>
  </si>
  <si>
    <t>11DPD</t>
  </si>
  <si>
    <t>NIPPON INDIA EQUITY HYBRID FUND -  SEGREGATED PORTFOLIO 2DIVIDEND PLANDIVIDEND PAYOUT</t>
  </si>
  <si>
    <t>11AQR</t>
  </si>
  <si>
    <t>NIPPON INDIA EQUITY HYBRID FUND -  SEGREGATED PORTFOLIO 2DIRECT QUARTERLY DIVIDEND PLANREINVESTMENT</t>
  </si>
  <si>
    <t>11AQD</t>
  </si>
  <si>
    <t>NIPPON INDIA EQUITY HYBRID FUND -  SEGREGATED PORTFOLIO 2DIRECT QUARTERLY DIVIDEND PLANDIVIDEND PAYOUT</t>
  </si>
  <si>
    <t>11AMR</t>
  </si>
  <si>
    <t>NIPPON INDIA EQUITY HYBRID FUND -  SEGREGATED PORTFOLIO 2DIRECT MONTHLY DIVIDEND PLANREINVESTMENT</t>
  </si>
  <si>
    <t>11AMD</t>
  </si>
  <si>
    <t>NIPPON INDIA EQUITY HYBRID FUND -  SEGREGATED PORTFOLIO 2DIRECT MONTHLY DIVIDEND PLANDIVIDEND PAYOUT</t>
  </si>
  <si>
    <t>11AGG</t>
  </si>
  <si>
    <t>NIPPON INDIA EQUITY HYBRID FUND -  SEGREGATED PORTFOLIO 2DIRECT GROWTH PLAN GROWTH OPTIONGROWTH</t>
  </si>
  <si>
    <t>11ADR</t>
  </si>
  <si>
    <t>NIPPON INDIA EQUITY HYBRID FUND -  SEGREGATED PORTFOLIO 2DIRECT PLAN DIVIDEND PLANDIVIDEND REINVESTMENT</t>
  </si>
  <si>
    <t>11ADD</t>
  </si>
  <si>
    <t>NIPPON INDIA EQUITY HYBRID FUND -  SEGREGATED PORTFOLIO 2DIRECT PLAN DIVIDEND PLANDIVIDEND PAYOUT</t>
  </si>
  <si>
    <t>11QPR</t>
  </si>
  <si>
    <t>NIPPON INDIA EQUITY HYBRID FUND -  SEGREGATED PORTFOLIO 2QUARTERLY DIVIDEND PLANREINVESTMENT</t>
  </si>
  <si>
    <t>11QPD</t>
  </si>
  <si>
    <t>NIPPON INDIA EQUITY HYBRID FUND -  SEGREGATED PORTFOLIO 2QUARTERLY DIVIDEND PLANDIVIDEND PAYOUT</t>
  </si>
  <si>
    <t>11MPR</t>
  </si>
  <si>
    <t>NIPPON INDIA EQUITY HYBRID FUND -  SEGREGATED PORTFOLIO 2MONTHLY DIVIDEND PLANREINVESTMENT</t>
  </si>
  <si>
    <t>11MPD</t>
  </si>
  <si>
    <t>NIPPON INDIA EQUITY HYBRID FUND -  SEGREGATED PORTFOLIO 2MONTHLY DIVIDEND PLANDIVIDEND PAYOUT</t>
  </si>
  <si>
    <t>11GPG</t>
  </si>
  <si>
    <t>NIPPON INDIA EQUITY HYBRID FUND -  SEGREGATED PORTFOLIO 2GROWTH PLAN GROWTH OPTIONGROWTH</t>
  </si>
  <si>
    <t>11DPR</t>
  </si>
  <si>
    <t>NIPPON INDIA EQUITY HYBRID FUND -  SEGREGATED PORTFOLIO 2DIVIDEND PLANDIVIDEND REINVESTMENT</t>
  </si>
  <si>
    <t>COSPOWER</t>
  </si>
  <si>
    <t>Cospower Engineering Ltd</t>
  </si>
  <si>
    <t>Other Apparels &amp; Accessories</t>
  </si>
  <si>
    <t>ROJL</t>
  </si>
  <si>
    <t>RO Jewels Ltd</t>
  </si>
  <si>
    <t>08ADD</t>
  </si>
  <si>
    <t>NIPPON INDIA EQUITY SAVINGS FUND -  SEGREGATED PORTFOLIO 2 - DIRECT DIVIDEND PLAN(Issue Price: 0.01)</t>
  </si>
  <si>
    <t>08DPR</t>
  </si>
  <si>
    <t>NIPPON INDIA EQUITY SAVINGS FUND -  SEGREGATED PORTFOLIO 2 - DIVIDEND PLAN(Issue Price: 0.01)</t>
  </si>
  <si>
    <t>08AQR</t>
  </si>
  <si>
    <t>NIPPON INDIA EQUITY SAVINGS FUND -  SEGREGATED PORTFOLIO 2 - DIRECT QUARTERLY DIVIDEND PLAN(Issue Price: 0.01)</t>
  </si>
  <si>
    <t>08DPD</t>
  </si>
  <si>
    <t>08AQD</t>
  </si>
  <si>
    <t>08QPR</t>
  </si>
  <si>
    <t>NIPPON INDIA EQUITY SAVINGS FUND -  SEGREGATED PORTFOLIO 2 - QUARTERLY DIVIDEND PLAN(Issue Price: 0.01)</t>
  </si>
  <si>
    <t>08AGG</t>
  </si>
  <si>
    <t>NIPPON INDIA EQUITY SAVINGS FUND -  SEGREGATED PORTFOLIO 2 - DIRECT GROWTH PLAN(Issue Price: 0.01)</t>
  </si>
  <si>
    <t>08QPD</t>
  </si>
  <si>
    <t>08ABB</t>
  </si>
  <si>
    <t>NIPPON INDIA EQUITY SAVINGS FUND -  SEGREGATED PORTFOLIO 2 - DIRECT BONUS PLAN(Issue Price: 0.01)</t>
  </si>
  <si>
    <t>08GPG</t>
  </si>
  <si>
    <t>NIPPON INDIA EQUITY SAVINGS FUND -  SEGREGATED PORTFOLIO 2 - GROWTH PLAN(Issue Price: 0.01)</t>
  </si>
  <si>
    <t>08BPB</t>
  </si>
  <si>
    <t>NIPPON INDIA EQUITY SAVINGS FUND -  SEGREGATED PORTFOLIO 2 - BONUS PLAN(Issue Price: 0.01)</t>
  </si>
  <si>
    <t>08AMR</t>
  </si>
  <si>
    <t>NIPPON INDIA EQUITY SAVINGS FUND -  SEGREGATED PORTFOLIO 2 - DIRECT MONTHLY DIVIDEND PLAN(Issue Price: 0.01)</t>
  </si>
  <si>
    <t>08AMD</t>
  </si>
  <si>
    <t>08MPR</t>
  </si>
  <si>
    <t>NIPPON INDIA EQUITY SAVINGS FUND -  SEGREGATED PORTFOLIO 2 - MONTHLY DIVIDEND PLAN(Issue Price: 0.01)</t>
  </si>
  <si>
    <t>08ADR</t>
  </si>
  <si>
    <t>08MPD</t>
  </si>
  <si>
    <t>SBICARD</t>
  </si>
  <si>
    <t>SBI Cards and Payment Services Ltd</t>
  </si>
  <si>
    <t>Other Industrial Goods</t>
  </si>
  <si>
    <t>SMAUTO</t>
  </si>
  <si>
    <t>SM Auto Stamping Ltd</t>
  </si>
  <si>
    <t>SUVENPHAR</t>
  </si>
  <si>
    <t>Suven Pharmaceuticals Ltd</t>
  </si>
  <si>
    <t>Tea &amp; Coffee</t>
  </si>
  <si>
    <t>OCTAVIUSPL</t>
  </si>
  <si>
    <t>Octavius Plantations Ltd</t>
  </si>
  <si>
    <t>ICLORGANIC</t>
  </si>
  <si>
    <t>ICL Organic Dairy Products Ltd</t>
  </si>
  <si>
    <t>CBPL</t>
  </si>
  <si>
    <t>Chandra Bhagat Pharma Ltd</t>
  </si>
  <si>
    <t>Photographic Products</t>
  </si>
  <si>
    <t>UNIVPHOTO</t>
  </si>
  <si>
    <t>Universus Photo Imagings Ltd</t>
  </si>
  <si>
    <t>Auto Tyres &amp; Rubber Products</t>
  </si>
  <si>
    <t>BIRLATYRES</t>
  </si>
  <si>
    <t>Birla Tyres Ltd</t>
  </si>
  <si>
    <t>VARDHANCFL</t>
  </si>
  <si>
    <t>Vardhan Capital &amp; Finance Ltd</t>
  </si>
  <si>
    <t>JANUSCORP</t>
  </si>
  <si>
    <t>Janus Corporation Ltd</t>
  </si>
  <si>
    <t>TRANWAY</t>
  </si>
  <si>
    <t>Tranway Technologies Ltd</t>
  </si>
  <si>
    <t>MANXT50ETF</t>
  </si>
  <si>
    <t>Mirae Asset Nifty Next 50 ETF (MANXT50ETF)</t>
  </si>
  <si>
    <t>ICICIM150</t>
  </si>
  <si>
    <t>ICICI Prudential Midcap 150 ETF</t>
  </si>
  <si>
    <t>SUMICHEM</t>
  </si>
  <si>
    <t>Sumitomo Chemical India Ltd</t>
  </si>
  <si>
    <t>Healthcare Services</t>
  </si>
  <si>
    <t>ARTEMISMED</t>
  </si>
  <si>
    <t>Artemis Medicare Services Ltd</t>
  </si>
  <si>
    <t>GIANLIFE</t>
  </si>
  <si>
    <t>Gian Life Care Ltd</t>
  </si>
  <si>
    <t>ASSAMENT</t>
  </si>
  <si>
    <t>Assam Entrade Ltd</t>
  </si>
  <si>
    <t>Non-alcoholic Beverages</t>
  </si>
  <si>
    <t>VALENCIA</t>
  </si>
  <si>
    <t>Valencia Nutrition Ltd</t>
  </si>
  <si>
    <t>PRINCEPIPE</t>
  </si>
  <si>
    <t>Prince Pipes and Fittings Ltd</t>
  </si>
  <si>
    <t>EASUN</t>
  </si>
  <si>
    <t>Easun Capital Markets Ltd</t>
  </si>
  <si>
    <t>SHIL</t>
  </si>
  <si>
    <t>Somany Home Innovation Ltd</t>
  </si>
  <si>
    <t>UJJIVANSFB</t>
  </si>
  <si>
    <t>Ujjivan Small Finance Bank Ltd</t>
  </si>
  <si>
    <t>CSBBANK</t>
  </si>
  <si>
    <t>CSB Bank Ltd</t>
  </si>
  <si>
    <t>JSGLEASING</t>
  </si>
  <si>
    <t>JSG Leasing Ltd</t>
  </si>
  <si>
    <t>Containers &amp; Packaging</t>
  </si>
  <si>
    <t>ANUROOP</t>
  </si>
  <si>
    <t>Anuroop Packaging Ltd</t>
  </si>
  <si>
    <t>MOUNT</t>
  </si>
  <si>
    <t>Mount Housing and Infrastructure Ltd</t>
  </si>
  <si>
    <t>ABSLBANETF</t>
  </si>
  <si>
    <t>ADITYA BIRLA SUN LIFE BANKING ETF</t>
  </si>
  <si>
    <t>SHAHLON</t>
  </si>
  <si>
    <t>Shahlon Silk Industries Ltd</t>
  </si>
  <si>
    <t>GREENPANEL</t>
  </si>
  <si>
    <t>Greenpanel Industries Ltd</t>
  </si>
  <si>
    <t>VISHWARAJ</t>
  </si>
  <si>
    <t>Vishwaraj Sugar Industries Ltd</t>
  </si>
  <si>
    <t>GENSOL</t>
  </si>
  <si>
    <t>Gensol Engineering Ltd</t>
  </si>
  <si>
    <t>GOBLIN</t>
  </si>
  <si>
    <t>Goblin India Ltd</t>
  </si>
  <si>
    <t>NIESSPN</t>
  </si>
  <si>
    <t>NIPPON INDIA EQUITY SAVINGS FUND - SEGREGATED PORTFOLIO 1 - MONTHLY DIVIDEND PLAN REINVESTMENT</t>
  </si>
  <si>
    <t>NIESSPM</t>
  </si>
  <si>
    <t>NIPPON INDIA EQUITY SAVINGS FUND - SEGREGATED PORTFOLIO 1 - MONTHLY DIVIDEND PLANDIVIDEND PAYOUT</t>
  </si>
  <si>
    <t>NIESSPL</t>
  </si>
  <si>
    <t>NIPPON INDIA EQUITY SAVINGS FUND - SEGREGATED PORTFOLIO 1 - GROWTH PLAN GROWTH</t>
  </si>
  <si>
    <t>NIEHSPL</t>
  </si>
  <si>
    <t>NIPPON INDIA EQUITY HYBRID FUND -&amp;#160;SEGREGATED PORTFOLIO 1 - MONTHLY DIVIDEND PLAN DIVIDEND PAYOUT</t>
  </si>
  <si>
    <t>NIEHSPJ</t>
  </si>
  <si>
    <t>NIPPON INDIA EQUITY HYBRID FUND -&amp;#160;SEGREGATED PORTFOLIO 1 - DIVIDEND PLAN REINVESTMENT</t>
  </si>
  <si>
    <t>NIEHSPH</t>
  </si>
  <si>
    <t>NIPPON INDIA EQUITY HYBRID FUND -&amp;#160;SEGREGATED PORTFOLIO 1 - DIVIDEND PLAN DIVIDEND PAYOUT</t>
  </si>
  <si>
    <t>NIEHSPG</t>
  </si>
  <si>
    <t>NIPPON INDIA EQUITY HYBRID FUND -&amp;#160;SEGREGATED PORTFOLIO 1 - DIRECT GROWTH PLAN GROWTH</t>
  </si>
  <si>
    <t>NIESSPK</t>
  </si>
  <si>
    <t>NIPPON INDIA EQUITY SAVINGS FUND - SEGREGATED PORTFOLIO 1 - DIVIDEND PLAN REINVESTMENT</t>
  </si>
  <si>
    <t>NIEHSPE</t>
  </si>
  <si>
    <t>NIPPON INDIA EQUITY HYBRID FUND -&amp;#160;SEGREGATED PORTFOLIO 1 - QUARTERLY DIVIDEND PLAN DIVIDEND PAYOUT</t>
  </si>
  <si>
    <t>NIESSPH</t>
  </si>
  <si>
    <t>NIPPON INDIA EQUITY SAVINGS FUND - SEGREGATED PORTFOLIO 1 - DIRECT QUARTERLY DIVIDEND PLAN DIVIDEND PAYOUT</t>
  </si>
  <si>
    <t>NIEHSPD</t>
  </si>
  <si>
    <t>NIPPON INDIA EQUITY HYBRID FUND -&amp;#160;SEGREGATED PORTFOLIO 1 - GROWTH PLAN GROWTH</t>
  </si>
  <si>
    <t>NIESSPF</t>
  </si>
  <si>
    <t>NIPPON INDIA EQUITY SAVINGS FUND - SEGREGATED PORTFOLIO 1 - DIRECT MONTHLY DIVIDEND PLAN DIVIDEND PAYOUT</t>
  </si>
  <si>
    <t>NIESSPE</t>
  </si>
  <si>
    <t>NIPPON INDIA EQUITY SAVINGS FUND - SEGREGATED PORTFOLIO 1 - DIRECT GROWTH PLAN GROWTH</t>
  </si>
  <si>
    <t>NIESSPD</t>
  </si>
  <si>
    <t>NIPPON INDIA EQUITY SAVINGS FUND - SEGREGATED PORTFOLIO 1 - DIRECT DIVIDEND PLAN REINVESTMENT</t>
  </si>
  <si>
    <t>Travel Support Services</t>
  </si>
  <si>
    <t>IRCTC</t>
  </si>
  <si>
    <t>Indian Railway Catering and Tourism Corporation Ltd</t>
  </si>
  <si>
    <t>NIEHSPN</t>
  </si>
  <si>
    <t>NIPPON INDIA EQUITY HYBRID FUND -&amp;#160;SEGREGATED PORTFOLIO 1 - MONTHLY DIVIDEND PLAN REINVESTMENT</t>
  </si>
  <si>
    <t>NIEHSPM</t>
  </si>
  <si>
    <t>NIPPON INDIA EQUITY HYBRID FUND -&amp;#160;SEGREGATED PORTFOLIO 1 - DIRECT DIVIDEND PLAN DIVIDEND PAYOUT</t>
  </si>
  <si>
    <t>NIEHSPK</t>
  </si>
  <si>
    <t>NIPPON INDIA EQUITY HYBRID FUND -&amp;#160;SEGREGATED PORTFOLIO 1 - DIRECT QUARTERLY DIVIDEND PLAN REINVESTMENT</t>
  </si>
  <si>
    <t>NIEHSPI</t>
  </si>
  <si>
    <t>NIPPON INDIA EQUITY HYBRID FUND -&amp;#160;SEGREGATED PORTFOLIO 1 - DIRECT QUARTERLY DIVIDEND PLAN DIVIDEND PAYOUT</t>
  </si>
  <si>
    <t>NIEHSPF</t>
  </si>
  <si>
    <t>NIPPON INDIA EQUITY HYBRID FUND -&amp;#160;SEGREGATED PORTFOLIO 1 - QUARTERLY DIVIDEND PLAN REINVESTMENT</t>
  </si>
  <si>
    <t>NIEHSPC</t>
  </si>
  <si>
    <t>NIPPON INDIA EQUITY HYBRID FUND -&amp;#160;SEGREGATED PORTFOLIO 1 - DIRECT MONTHLY DIVIDEND PLAN REINVESTMENT</t>
  </si>
  <si>
    <t>NIEHSPB</t>
  </si>
  <si>
    <t>NIPPON INDIA EQUITY HYBRID FUND -&amp;#160;SEGREGATED PORTFOLIO 1 - DIRECT MONTHLY DIVIDEND PLAN DIVIDEND PAYOUT</t>
  </si>
  <si>
    <t>NIEHSPA</t>
  </si>
  <si>
    <t>NIPPON INDIA EQUITY HYBRID FUND -&amp;#160;SEGREGATED PORTFOLIO 1- DIRECT DIVIDEND PLAN REINVESTMENT</t>
  </si>
  <si>
    <t>FLUOROCHEM</t>
  </si>
  <si>
    <t>Gujarat Fluorochemicals Ltd</t>
  </si>
  <si>
    <t>NIESSPG</t>
  </si>
  <si>
    <t>NIPPON INDIA EQUITY SAVINGS FUND - SEGREGATED PORTFOLIO 1 - DIRECT MONTHLY DIVIDEND PLAN REINVESTMENT</t>
  </si>
  <si>
    <t>NIESSPA</t>
  </si>
  <si>
    <t>NIPPON INDIA EQUITY SAVINGS FUND - SEGREGATED PORTFOLIO 1 - BONUS PLANBONUS</t>
  </si>
  <si>
    <t>NIESSPP</t>
  </si>
  <si>
    <t>NIPPON INDIA EQUITY SAVINGS FUND - SEGREGATED PORTFOLIO 1 - QUARTERLY DIVIDEND PLAN REINVESTMENT</t>
  </si>
  <si>
    <t>NIESSPC</t>
  </si>
  <si>
    <t>NIPPON INDIA EQUITY SAVINGS FUND - SEGREGATED PORTFOLIO 1 - DIRECT DIVIDEND PLAN DIVIDEND PAYOUT</t>
  </si>
  <si>
    <t>NIESSPO</t>
  </si>
  <si>
    <t>NIPPON INDIA EQUITY SAVINGS FUND - SEGREGATED PORTFOLIO 1 - QUARTERLY DIVIDEND PLANDIVIDEND PAYOUT</t>
  </si>
  <si>
    <t>NIESSPB</t>
  </si>
  <si>
    <t>NIPPON INDIA EQUITY SAVINGS FUND - SEGREGATED PORTFOLIO 1 - DIRECT BONUS PLAN BONUS</t>
  </si>
  <si>
    <t>NIESSPI</t>
  </si>
  <si>
    <t>NIPPON INDIA EQUITY SAVINGS FUND - SEGREGATED PORTFOLIO 1 - DIRECT QUARTERLY DIVIDEND PLAN REINVESTMENT</t>
  </si>
  <si>
    <t>NIESSPJ</t>
  </si>
  <si>
    <t>NIPPON INDIA EQUITY SAVINGS FUND - SEGREGATED PORTFOLIO 1 - DIVIDEND PLANDIVIDEND PAYOUT</t>
  </si>
  <si>
    <t>Comm.Trading  &amp; Distribution</t>
  </si>
  <si>
    <t>ELLORATRAD</t>
  </si>
  <si>
    <t>Ellora Trading Ltd</t>
  </si>
  <si>
    <t>GALACTICO</t>
  </si>
  <si>
    <t>Galactico Corporate Services Ltd</t>
  </si>
  <si>
    <t>MISQUITA</t>
  </si>
  <si>
    <t>Misquita Engineering Ltd</t>
  </si>
  <si>
    <t>APMFINVEST</t>
  </si>
  <si>
    <t>APM Finvest Ltd</t>
  </si>
  <si>
    <t>IIFLSEC</t>
  </si>
  <si>
    <t>IIFL Securities Ltd</t>
  </si>
  <si>
    <t>IIFLWAM</t>
  </si>
  <si>
    <t>IIFL Wealth Management Ltd</t>
  </si>
  <si>
    <t>Personal Products</t>
  </si>
  <si>
    <t>NOVATEOR</t>
  </si>
  <si>
    <t>Novateor Research Laboratories Ltd</t>
  </si>
  <si>
    <t>ALPHALOGIC</t>
  </si>
  <si>
    <t>Alphalogic Techsys Ltd</t>
  </si>
  <si>
    <t>Medical Equipment</t>
  </si>
  <si>
    <t>TRANSPACT</t>
  </si>
  <si>
    <t>Transpact Enterprises Ltd</t>
  </si>
  <si>
    <t>SWSOLAR</t>
  </si>
  <si>
    <t>Sterling and Wilson Solar Ltd</t>
  </si>
  <si>
    <t>SPANDANA</t>
  </si>
  <si>
    <t>Spandana Sphoorty Financial Ltd</t>
  </si>
  <si>
    <t>ICICIBANKP</t>
  </si>
  <si>
    <t>ICICI Prudential Private Banks ETF</t>
  </si>
  <si>
    <t>SEACOAST</t>
  </si>
  <si>
    <t>Seacoast Shipping Services Ltd</t>
  </si>
  <si>
    <t>Advertising &amp; Media</t>
  </si>
  <si>
    <t>AFFLE</t>
  </si>
  <si>
    <t>Affle (India) Ltd</t>
  </si>
  <si>
    <t>NETFSNX150</t>
  </si>
  <si>
    <t>NIPPON INDIA ETF SENSEX NEXT 50</t>
  </si>
  <si>
    <t>ICICIBANKN</t>
  </si>
  <si>
    <t>ICICI Prudential Bank ETF</t>
  </si>
  <si>
    <t>DCMNVL</t>
  </si>
  <si>
    <t>DCM Nouvelle Ltd</t>
  </si>
  <si>
    <t>SKIEL</t>
  </si>
  <si>
    <t>SK International Export Ltd</t>
  </si>
  <si>
    <t>Specialty Retail</t>
  </si>
  <si>
    <t>CPML</t>
  </si>
  <si>
    <t>City Pulse Multiplex Ltd</t>
  </si>
  <si>
    <t>INDIAMART</t>
  </si>
  <si>
    <t>IndiaMART InterMESH Ltd</t>
  </si>
  <si>
    <t>SBC</t>
  </si>
  <si>
    <t>SBC Exports Ltd</t>
  </si>
  <si>
    <t>EARUM</t>
  </si>
  <si>
    <t>Earum Pharmaceuticals Ltd</t>
  </si>
  <si>
    <t>ARL</t>
  </si>
  <si>
    <t>Anand Rayons Ltd</t>
  </si>
  <si>
    <t>PARSHVA</t>
  </si>
  <si>
    <t>Parshva Enterprises Ltd</t>
  </si>
  <si>
    <t>INFRATRUST</t>
  </si>
  <si>
    <t>India Infrastructure Trust</t>
  </si>
  <si>
    <t>UTISXN50</t>
  </si>
  <si>
    <t>UTI S&amp;P BSE Sensex Next 50 ETF</t>
  </si>
  <si>
    <t>AXISCCGPG</t>
  </si>
  <si>
    <t>Axis&amp;#160;Capital&amp;#160;Builder&amp;#160;Fund&amp;#160;-&amp;#160;Series&amp;#160;4&amp;#160;(1582&amp;#160;days)&amp;#160;- Regular&amp;#160;Plan&amp;#160;-&amp;#160;Growth&amp;#160;Option</t>
  </si>
  <si>
    <t>AXISCCDPD</t>
  </si>
  <si>
    <t>Axis&amp;#160;Capital&amp;#160;Builder&amp;#160;Fund&amp;#160;-&amp;#160;Series&amp;#160;4&amp;#160;(1582&amp;#160;days)&amp;#160;-Regular&amp;#160;Plan&amp;#160;-&amp;#160;Dividend&amp;#160;Payout&amp;#160;Option</t>
  </si>
  <si>
    <t>AXISCCDGG</t>
  </si>
  <si>
    <t>Axis&amp;#160;Capital&amp;#160;Builder&amp;#160;Fund&amp;#160;-&amp;#160;Series&amp;#160;4&amp;#160;(1582&amp;#160;days)&amp;#160;-Direct&amp;#160;Plan&amp;#160;-&amp;#160;Growth&amp;#160;Option</t>
  </si>
  <si>
    <t>AXISCCDID</t>
  </si>
  <si>
    <t>Axis&amp;#160;Capital&amp;#160;Builder&amp;#160;Fund&amp;#160;-&amp;#160;Series&amp;#160;4&amp;#160;(1582&amp;#160;days)&amp;#160;-</t>
  </si>
  <si>
    <t>ABSLNN50ET</t>
  </si>
  <si>
    <t>Aditya Birla Sun Life Nifty Next 50 ETF</t>
  </si>
  <si>
    <t>IPRU9421</t>
  </si>
  <si>
    <t>ICICI Prudential Bharat Consumption Fund - Series 5 -  Direct Plan - Dividend Payout  Option</t>
  </si>
  <si>
    <t>IPRU9420</t>
  </si>
  <si>
    <t>ICICI Prudential Bharat Consumption Fund - Series 5 -  Direct Plan - Cumulative Option</t>
  </si>
  <si>
    <t>IPRU3219</t>
  </si>
  <si>
    <t>ICICI Prudential Bharat Consumption Fund - Series 5 - Dividend Payout Option</t>
  </si>
  <si>
    <t>IPRU3218</t>
  </si>
  <si>
    <t>ICICI Prudential Bharat Consumption Fund - Series 5 - Cumulative Option</t>
  </si>
  <si>
    <t>MAN50ETF</t>
  </si>
  <si>
    <t>MIRAE ASSET NIFTY 50 ETF (MAN50ETF)</t>
  </si>
  <si>
    <t>NIOSADD</t>
  </si>
  <si>
    <t>NIPPON INDIA MUTUAL FUND  INDIA OPPT FD  SR A DR DVP31JN22</t>
  </si>
  <si>
    <t>NIOSADG</t>
  </si>
  <si>
    <t>NIPPON INDIA MUTUAL FUND  INDIA OPPT FD  SR A DR GWTH31JN22</t>
  </si>
  <si>
    <t>NIOSAD</t>
  </si>
  <si>
    <t>NIPPON INDIA MUTUAL FUND  INDIA OPPT FD  SR A RG DVP31JN22</t>
  </si>
  <si>
    <t>NIOSAG</t>
  </si>
  <si>
    <t>NIPPON INDIA MUTUAL FUND  INDIA OPPT FD  SR A RG GWTH31JN22</t>
  </si>
  <si>
    <t>SETFSN50</t>
  </si>
  <si>
    <t>SBI - ETF - SENSEX NEXT 50</t>
  </si>
  <si>
    <t>KTKIND7DD</t>
  </si>
  <si>
    <t>Kotak India Growth Fund Series 7 - Direct Plan - Dividend Option</t>
  </si>
  <si>
    <t>KTKIND7DG</t>
  </si>
  <si>
    <t>Kotak India Growth Fund Series 7 - Direct Plan - Growth Option</t>
  </si>
  <si>
    <t>KTKIND7RD</t>
  </si>
  <si>
    <t>Kotak India Growth Fund Series 7 - Regular Plan - Dividend Option</t>
  </si>
  <si>
    <t>KTKIND7RG</t>
  </si>
  <si>
    <t>Kotak India Growth Fund Series 7 - Regular Plan - Growth Option</t>
  </si>
  <si>
    <t>ICICINXT50</t>
  </si>
  <si>
    <t>ICICI Prudential Nifty Next 50 ETF</t>
  </si>
  <si>
    <t>IPRU9371</t>
  </si>
  <si>
    <t>ICICI PRU Bharat Consumption Fund - Sr 4 - Direct Plan Dividend Payout</t>
  </si>
  <si>
    <t>IPRU9370</t>
  </si>
  <si>
    <t>ICICI PRU Bharat Consumption Fund - Sr 4 - Direct Plan Cumulative</t>
  </si>
  <si>
    <t>IPRU3169</t>
  </si>
  <si>
    <t>ICICI PRU Bharat Consumption Fund - Sr 4 - Dividend Payout Option</t>
  </si>
  <si>
    <t>IPRU3168</t>
  </si>
  <si>
    <t>ICICI PRU Bharat Consumption Fund - Sr 4 - Cumulative</t>
  </si>
  <si>
    <t>TVF2GZ</t>
  </si>
  <si>
    <t>TATA Value Fund Series  2 - Direct Plan  - Growth Option</t>
  </si>
  <si>
    <t>TVF2G</t>
  </si>
  <si>
    <t>TATA Value Fund Series  2 - Regular  Plan  - Growth Option</t>
  </si>
  <si>
    <t>TVF2DZ</t>
  </si>
  <si>
    <t>TATA Value Fund Series  2 - Direct Plan  - Dividend Payout Option</t>
  </si>
  <si>
    <t>TVF2D</t>
  </si>
  <si>
    <t>TATA Value Fund Series  2 - Regular Plan  - Dividend Payout Option</t>
  </si>
  <si>
    <t>IDFCEOS6DD</t>
  </si>
  <si>
    <t>IDFC Equity Opportunity - Series 6 - Direct Plan - Dividend Payout Option</t>
  </si>
  <si>
    <t>IDFCEOS6DG</t>
  </si>
  <si>
    <t>IDFC Equity Opportunity - Series 6 - Direct Plan - Growth Option</t>
  </si>
  <si>
    <t>IDFCEOS6RD</t>
  </si>
  <si>
    <t>IDFC Equity Opportunity - Series 6 - Regular Plan - Dividend Payout  Option</t>
  </si>
  <si>
    <t>IDFCEOS6RG</t>
  </si>
  <si>
    <t>IDFC Equity Opportunity - Series 6 - Regular Plan - Growth Option</t>
  </si>
  <si>
    <t>TVF1GZ</t>
  </si>
  <si>
    <t>Tata Vaue Fund Series 1 - Direct Plan - Growth Option</t>
  </si>
  <si>
    <t>TVF1G</t>
  </si>
  <si>
    <t>Tata Vaue Fund Series 1 - Regular Plan - Growth Option</t>
  </si>
  <si>
    <t>TVF1DZ</t>
  </si>
  <si>
    <t>Tata Vaue Fund Series 1 - Direct Plan - Dividend Payout Option</t>
  </si>
  <si>
    <t>TVF1D</t>
  </si>
  <si>
    <t>Tata Vaue Fund Series 1 - Regular Plan - Dividend Payout Option</t>
  </si>
  <si>
    <t>IPRU9346</t>
  </si>
  <si>
    <t>ICICI Prudential Bharat Consumption Fund  - Series 3 - Direct Plan - Dividend Payout Option</t>
  </si>
  <si>
    <t>IPRU9345</t>
  </si>
  <si>
    <t>ICICI Prudential Bharat Consumption Fund  - Series 3 -  Direct Plan - Cumulative Option</t>
  </si>
  <si>
    <t>IPRU3144</t>
  </si>
  <si>
    <t>ICICI Prudential Bharat Consumption Fund  - Series 3 - Dividend Payout Option</t>
  </si>
  <si>
    <t>IPRU3143</t>
  </si>
  <si>
    <t>ICICI Prudential Bharat Consumption Fund  - Series 3 - Cumulative Option</t>
  </si>
  <si>
    <t>KTKIND5DD</t>
  </si>
  <si>
    <t>Kotak India Growth Fund Series 5 - Direct Plan - Dividend Option</t>
  </si>
  <si>
    <t>KTKIND5DG</t>
  </si>
  <si>
    <t>Kotak India Growth Fund Series 5 - Direct Plan - Growth Option</t>
  </si>
  <si>
    <t>KTKIND5RD</t>
  </si>
  <si>
    <t>Kotak India Growth Fund Series 5 - Regular Plan - Dividend Option</t>
  </si>
  <si>
    <t>KTKIND5RG</t>
  </si>
  <si>
    <t>Kotak India Growth Fund Series 5 - Regular Plan - Growth Option</t>
  </si>
  <si>
    <t>ICICI500</t>
  </si>
  <si>
    <t>ICICI Prudential S&amp;P BSE 500 ETF</t>
  </si>
  <si>
    <t>IPRU9298</t>
  </si>
  <si>
    <t>ICICI Prudential Bharat Consumption Fund - Series 2 - Direct Plan Dividend Option</t>
  </si>
  <si>
    <t>IPRU9297</t>
  </si>
  <si>
    <t>ICICI Prudential Bharat Consumption Fund - Series 2 - Direct Plan Cumulative Option</t>
  </si>
  <si>
    <t>IPRU3096</t>
  </si>
  <si>
    <t>ICICI Prudential Bharat Consumption Fund - Series 2 - Dividend Option</t>
  </si>
  <si>
    <t>IPRU3095</t>
  </si>
  <si>
    <t>ICICI Prudential Bharat Consumption Fund - Series 2 - Cumulative Option</t>
  </si>
  <si>
    <t>INDINFR</t>
  </si>
  <si>
    <t>IndInfravit Trust</t>
  </si>
  <si>
    <t>ABSLRIF7DD</t>
  </si>
  <si>
    <t>Aditya Birla Sun Life Resurgent India Fund - Series 7 - Direct Plan - Dividend Payout</t>
  </si>
  <si>
    <t>ABSLRIF7DG</t>
  </si>
  <si>
    <t>Aditya Birla Sun Life Resurgent India Fund - Series 7 - Direct Plan - Growth Option</t>
  </si>
  <si>
    <t>ABSLRIF7RD</t>
  </si>
  <si>
    <t>Aditya Birla Sun Life Resurgent India Fund - Series 7 - Regular Plan - Dividend Payout</t>
  </si>
  <si>
    <t>ABSLRIF7RG</t>
  </si>
  <si>
    <t>Aditya Birla Sun Life Resurgent India Fund - Series 7 - Regular Plan - Growth Option</t>
  </si>
  <si>
    <t>ABSLRIF6DD</t>
  </si>
  <si>
    <t>ADITYA BIRLA SUN LIFE RESURGENT INDIA FUND - SERIES 6- DIRECT PLAN- DIVIDEND PAYOUT</t>
  </si>
  <si>
    <t>ABSLRIF6DG</t>
  </si>
  <si>
    <t>ADITYA BIRLA SUN LIFE RESURGENT INDIA FUND - SERIES 6- DIRECT PLAN- GROWTH</t>
  </si>
  <si>
    <t>ABSLRIF6RD</t>
  </si>
  <si>
    <t>ADITYA BIRLA SUN LIFE RESURGENT INDIA FUND - SERIES 6- REGULAR PLAN- DIVIDEND PAYOUT</t>
  </si>
  <si>
    <t>ABSLRIF6RG</t>
  </si>
  <si>
    <t>ADITYA BIRLA SUN LIFE RESURGENT INDIA FUND - SERIES 6- REGULAR PLAN- GROWTH</t>
  </si>
  <si>
    <t>DACE2DDP</t>
  </si>
  <si>
    <t>DSP BlackRock A C E Fund - Series 2 - Direct Plan - Dividend Payout  Option</t>
  </si>
  <si>
    <t>DACE2DG</t>
  </si>
  <si>
    <t>DSP BlackRock A C E Fund - Series 2 - Direct Plan - Growth Option</t>
  </si>
  <si>
    <t>DACE2RDP</t>
  </si>
  <si>
    <t>DSP BlackRock A C E Fund - Series 2 - Regular Plan - Dividend Payout Option</t>
  </si>
  <si>
    <t>DACE2RG</t>
  </si>
  <si>
    <t>DSP BlackRock A C E Fund - Series 2 - Regular Plan - Growth Option</t>
  </si>
  <si>
    <t>AXISCBGPG</t>
  </si>
  <si>
    <t>Axis Capital Builder Fund - Series 1 (1540 Days) - Regular Plan  - Growth</t>
  </si>
  <si>
    <t>AXISCBDPD</t>
  </si>
  <si>
    <t>Axis Capital Builder Fund - Series 1 (1540 Days) - Regular Plan  - Dividend Payout</t>
  </si>
  <si>
    <t>AXISCBDGG</t>
  </si>
  <si>
    <t>Axis Capital Builder Fund - Series 1 (1540 Days) - Direct Plan  - Growth</t>
  </si>
  <si>
    <t>AXISCBD1D</t>
  </si>
  <si>
    <t>Axis Capital Builder Fund - Series 1 (1540 Days) - Direct Plan  - Dividend Payout</t>
  </si>
  <si>
    <t>KTKIND4DG</t>
  </si>
  <si>
    <t>Kotak India Growth Fund   Series 4 - Direct Plan Growth Option</t>
  </si>
  <si>
    <t>KTKIND4DD</t>
  </si>
  <si>
    <t>KOTAK INDIA GROWTH FUND SERIES 4 DIRECT PLAN DIVIDEND OPTION</t>
  </si>
  <si>
    <t>KTKIND4RD</t>
  </si>
  <si>
    <t>Kotak India Growth Fund   Series 4 - Regular Plan Dividend Option</t>
  </si>
  <si>
    <t>KTKIND4RG</t>
  </si>
  <si>
    <t>Kotak India Growth Fund   Series 4 - Regular Plan Growth Option</t>
  </si>
  <si>
    <t>IPRU9237</t>
  </si>
  <si>
    <t>ICICI Prudential Value Fund - Series 20 - Direct Plan Dividend Option</t>
  </si>
  <si>
    <t>IPRU9236</t>
  </si>
  <si>
    <t>ICICI Prudential Value Fund - Series 20 - Direct Plan Cumulative Option</t>
  </si>
  <si>
    <t>IPRU3035</t>
  </si>
  <si>
    <t>ICICI Prudential Value Fund - Series 20 - Dividend Option</t>
  </si>
  <si>
    <t>IPRU3034</t>
  </si>
  <si>
    <t>ICICI Prudential Value Fund - Series 20 - Cumulative Option</t>
  </si>
  <si>
    <t>NCBFIVDD</t>
  </si>
  <si>
    <t>NIPPON INDIA MUTUAL FUND  CAPITAL BUILDER FD IV SRD RG DVP 18JN21</t>
  </si>
  <si>
    <t>NCBFIVDDG</t>
  </si>
  <si>
    <t>NIPPON INDIA MUTUAL FUND  CAPITAL BUILDER FD IV SRD DR GWTH 18JN21</t>
  </si>
  <si>
    <t>NCBFIVDG</t>
  </si>
  <si>
    <t>NIPPON INDIA MUTUAL FUND  CAPITAL BUILDER FD IV SRD RG GWTH 18JN21</t>
  </si>
  <si>
    <t>NCBFIVDDD</t>
  </si>
  <si>
    <t>NIPPON INDIA MUTUAL FUND  CAPITAL BUILDER FD IV SRD DR DVP 18JN21</t>
  </si>
  <si>
    <t>IPRU9221</t>
  </si>
  <si>
    <t>ICICI PRUDENTIAL VALUE FUND - SERIES 19  -DIRECT PLAN DIVIDEND PAYOUT OPTION</t>
  </si>
  <si>
    <t>IPRU9220</t>
  </si>
  <si>
    <t>ICICI PRUDENTIAL VALUE FUND - SERIES 19  - DIRECT PLAN CUMULATIVE OPTION</t>
  </si>
  <si>
    <t>IPRU3019</t>
  </si>
  <si>
    <t>ICICI PRUDENTIAL VALUE FUND - SERIES 19  - DIVIDEND PAYOUT OPTION</t>
  </si>
  <si>
    <t>IPRU3018</t>
  </si>
  <si>
    <t>ICICI PRUDENTIAL VALUE FUND - SERIES 19 - CUMULATIVE OPTION</t>
  </si>
  <si>
    <t>NCBFIVCD</t>
  </si>
  <si>
    <t>NIPPON INDIA MUTUAL FUND  CAPITAL BUILDER FD IV SR C RG DVP 20MR21</t>
  </si>
  <si>
    <t>NCBFIVBCG</t>
  </si>
  <si>
    <t>NIPPON INDIA MUTUAL FUND  CAPITAL BUILDER FD IV SR C DR GWTH 20MR21</t>
  </si>
  <si>
    <t>NCBFIVCG</t>
  </si>
  <si>
    <t>NIPPON INDIA MUTUAL FUND  CAPITAL BUILDER FD IV SR C RG GWTH 20MR21</t>
  </si>
  <si>
    <t>NCBFIVBCD</t>
  </si>
  <si>
    <t>NIPPON INDIA MUTUAL FUND  CAPITAL BUILDER FD IV SR C DR DVP 20MR21</t>
  </si>
  <si>
    <t>DACEFDDP</t>
  </si>
  <si>
    <t>DSP BLACKROCK A.C.E. Fund Series 1 - Direct - Dividend Payout</t>
  </si>
  <si>
    <t>DACEFDG</t>
  </si>
  <si>
    <t>DSP BLACKROCK A.C.E. Fund Series 1 - Direct Growth</t>
  </si>
  <si>
    <t>DACEFRDP</t>
  </si>
  <si>
    <t>DSP BLACKROCK A.C.E. Fund Series 1 - Regular-Dividend Payout</t>
  </si>
  <si>
    <t>DACEFRG</t>
  </si>
  <si>
    <t>DSP BLACKROCK A.C.E. Fund Series 1 - Regular Growth</t>
  </si>
  <si>
    <t>HHOF1140RD</t>
  </si>
  <si>
    <t>HDFC HOF-I-1140D November 2017(1) - Regular  Option - Dividend Payout Option</t>
  </si>
  <si>
    <t>HHOF1140RG</t>
  </si>
  <si>
    <t>HDFC HOF-I-1140D November 2017(1) - Regular Option - Growth Option</t>
  </si>
  <si>
    <t>HHOF1140DD</t>
  </si>
  <si>
    <t>HDFC HOF-I-1140D November 2017(1) - Direct Option - Dividend Payout Option</t>
  </si>
  <si>
    <t>HHOF1140DG</t>
  </si>
  <si>
    <t>HDFC HOF-I-1140D November 2017(1) - Direct Option - Growth Option</t>
  </si>
  <si>
    <t>ICICIB22</t>
  </si>
  <si>
    <t>BHARAT 22 ETF - ICICI Prudential AMC</t>
  </si>
  <si>
    <t>NCBFIVBG</t>
  </si>
  <si>
    <t>NIPPON INDIA MUTUAL FUND  CAPITAL BUILDER FD SR B RG GWTH 06JN21</t>
  </si>
  <si>
    <t>NCBFIVBD</t>
  </si>
  <si>
    <t>NIPPON INDIA MUTUAL FUND  CAPITAL BUILDER FD SR B RG DVP 06JN21</t>
  </si>
  <si>
    <t>NCBFIVBDG</t>
  </si>
  <si>
    <t>NIPPON INDIA MUTUAL FUND  CAPITAL BUILDER FD SR B DR GWTH 06JN21</t>
  </si>
  <si>
    <t>NCBFIVBDD</t>
  </si>
  <si>
    <t>NIPPON INDIA MUTUAL FUND  CAPITAL BUILDER FD SR B DR DVP 06JN21</t>
  </si>
  <si>
    <t>IPRU9216</t>
  </si>
  <si>
    <t>ICICI Prudential Value Fund Series 18 - Direct Plan Dividend Payout Option</t>
  </si>
  <si>
    <t>IPRU9215</t>
  </si>
  <si>
    <t>ICICI Prudential Value Fund Series 18 - Direct Plan Cumulative Option</t>
  </si>
  <si>
    <t>IPRU3014</t>
  </si>
  <si>
    <t>ICICI Prudential Value Fund Series 18 - Dividend Payout Option</t>
  </si>
  <si>
    <t>IPRU3013</t>
  </si>
  <si>
    <t>ICICI Prudential Value Fund Series 18 - Cumulative Option</t>
  </si>
  <si>
    <t>ABSLRIF5DD</t>
  </si>
  <si>
    <t>Aditya Birla Sun Life Resurgent India Fund - Series 5 - Direct Plan Dividend Payout</t>
  </si>
  <si>
    <t>ABSLRIF5DG</t>
  </si>
  <si>
    <t>Aditya Birla Sun Life Resurgent India Fund - Series 5 - Direct Plan Growth</t>
  </si>
  <si>
    <t>ABSLRIF5RD</t>
  </si>
  <si>
    <t>Aditya Birla Sun Life Resurgent India Fund - Series 5 - Regular Plan Dividend Payout</t>
  </si>
  <si>
    <t>ABSLRIF5RG</t>
  </si>
  <si>
    <t>Aditya Birla Sun Life Resurgent India Fund - Series 5 - Regular Plan Growth</t>
  </si>
  <si>
    <t>IPRU9206</t>
  </si>
  <si>
    <t>ICICI PRUDENTIAL VALUE FUND SERIES 17 - DIRECT PLAN DIVIDEND OPTION</t>
  </si>
  <si>
    <t>IPRU9205</t>
  </si>
  <si>
    <t>ICICI PRUDENTIAL VALUE FUND SERIES 17 - DIRECT PLAN CUMULATIVE OPTION</t>
  </si>
  <si>
    <t>IPRU3004</t>
  </si>
  <si>
    <t>ICICI PRUDENTIAL VALUE FUND SERIES 17 - DIVIDEND OPTION</t>
  </si>
  <si>
    <t>IPRU3003</t>
  </si>
  <si>
    <t>ICICI PRUDENTIAL VALUE FUND SERIES 17 - CUMULATIVE OPTION</t>
  </si>
  <si>
    <t>IPRU9194</t>
  </si>
  <si>
    <t>ICICI Prudential Value Fund - Series 16 - Direct Plan Dividend Payout Option</t>
  </si>
  <si>
    <t>IPRU9193</t>
  </si>
  <si>
    <t>ICICI Prudential Value Fund - Series 16 - Direct Plan Cumulative Option</t>
  </si>
  <si>
    <t>IPRU2992</t>
  </si>
  <si>
    <t>ICICI Prudential Value Fund - Series 16 - Dividend Payout Option</t>
  </si>
  <si>
    <t>IPRU2991</t>
  </si>
  <si>
    <t>ICICI Prudential Value Fund - Series 16 - Cumulative Option</t>
  </si>
  <si>
    <t>AXISAHGPG</t>
  </si>
  <si>
    <t>Axis Equity Advantage Fund - Series 2 Regular Plan - Growth</t>
  </si>
  <si>
    <t>AXISAHDGG</t>
  </si>
  <si>
    <t>Axis Equity Advantage Fund - Series 2 Direct Plan - Growth</t>
  </si>
  <si>
    <t>UTINEXT50</t>
  </si>
  <si>
    <t>UTI Nifty Next 50 ETF</t>
  </si>
  <si>
    <t>HEOFRD1100</t>
  </si>
  <si>
    <t>HDFC EQUITY OPPORTUNITIES FUND-II-1100D JUNE 2017(1) SERIES 2-REGULAR OPTION-DIVIDEND PAYOUT OPTION</t>
  </si>
  <si>
    <t>HEOFRG1100</t>
  </si>
  <si>
    <t>HDFC EQUITY OPPORTUNITIES FUND-II-1100D JUNE 2017(1) SERIES 2-REGULAR OPTION-GROWTH OPTION</t>
  </si>
  <si>
    <t>HEOFDD1100</t>
  </si>
  <si>
    <t>HDFC EQUITY OPPORTUNITIES FUND-II-1100D JUNE 2017(1) SERIES 2-DIRECT OPTION-DIVIDEND PAYOUT OPTION</t>
  </si>
  <si>
    <t>HEOFDG1100</t>
  </si>
  <si>
    <t>HDFC EQUITY OPPORTUNITIES FUND-II-1100D JUNE 2017(1) SERIES 2-DIRECT OPTION-GROWTH OPTION</t>
  </si>
  <si>
    <t>IPRU9190</t>
  </si>
  <si>
    <t>ICICI PRUDENTIAL VALUE FUND-SERIES 15-DIRECT PLAN DIVIDEND PAYOUT</t>
  </si>
  <si>
    <t>IPRU9189</t>
  </si>
  <si>
    <t>ICICI PRUDENTIAL VALUE FUND-SERIES 15-DIRECT PLAN CUMULATIVE</t>
  </si>
  <si>
    <t>IPRU2988</t>
  </si>
  <si>
    <t>ICICI PRUDENTIAL VALUE FUND-SERIES 15-DIVIDEND PAYOUT</t>
  </si>
  <si>
    <t>IPRU2987</t>
  </si>
  <si>
    <t>ICICI PRUDENTIAL VALUE FUND-SERIES 15-CUMULATIVE</t>
  </si>
  <si>
    <t>BSLRIFS4DD</t>
  </si>
  <si>
    <t>Aditya Birla Sun Life RESURGENT INDIA FUND â€“ SERIES 4 DIRECT DIVIDEND</t>
  </si>
  <si>
    <t>BSLRIFS4DG</t>
  </si>
  <si>
    <t>Aditya Birla Sun Life RESURGENT INDIA FUND â€“ SERIES 4 DIRECT GROWTH</t>
  </si>
  <si>
    <t>BSLRIFS4RD</t>
  </si>
  <si>
    <t>Aditya Birla Sun Life RESURGENT INDIA FUND â€“ SERIES 4 REGULAR DIVIDEND</t>
  </si>
  <si>
    <t>BSLRIFS4RG</t>
  </si>
  <si>
    <t>Aditya Birla Sun Life RESURGENT INDIA FUND â€“ SERIES 4 REGULAR GROWTH</t>
  </si>
  <si>
    <t>ICICILOVOL</t>
  </si>
  <si>
    <t>ICICI Prudential Nifty Low Vol 30 ETF</t>
  </si>
  <si>
    <t>HEOFRD1126</t>
  </si>
  <si>
    <t>HDFC EOF - II - 1126D May 2017(1)  plan under HDFC Equity Opportunities Fund - Series 2 - Regular</t>
  </si>
  <si>
    <t>HEOFRG1126</t>
  </si>
  <si>
    <t>HDFC EOF- II - 1126D May 2017(1) plan under HDFC Equity Opportunities Fund - Series2 - Regular</t>
  </si>
  <si>
    <t>HEOFDD1126</t>
  </si>
  <si>
    <t>HDFC EOF - II - 1126D May 2017(1)  plan under HDFC Equity Opportunities Fund - Series 2 - Direct</t>
  </si>
  <si>
    <t>HEOFDG1126</t>
  </si>
  <si>
    <t>HDFC EOF- II- 1126D May 2017(1)  plan under HDFC Equity Opportunities Fund- Series 2- Direct</t>
  </si>
  <si>
    <t>IPRU9172</t>
  </si>
  <si>
    <t>ICICI Prudential Value Fund Series 14 - Direct Plan Dividend Payout</t>
  </si>
  <si>
    <t>IPRU9171</t>
  </si>
  <si>
    <t>ICICI Prudential Value Fund Series 14 - Direct Plan Cumulative</t>
  </si>
  <si>
    <t>IPRU2970</t>
  </si>
  <si>
    <t>ICICI Prudential Value Fund Series 14 - Dividend Payout</t>
  </si>
  <si>
    <t>IPRU2969</t>
  </si>
  <si>
    <t>ICICI Prudential Value Fund Series 14 - Cumulative</t>
  </si>
  <si>
    <t>AXISAEGPG</t>
  </si>
  <si>
    <t>Axis Equity Advantage Fund- Series 1 Regular Plan- Growth</t>
  </si>
  <si>
    <t>AXISAEDGG</t>
  </si>
  <si>
    <t>Axis Equity Advantage Fund- Series 1 Direct Plan- Growth</t>
  </si>
  <si>
    <t>IPRU9157</t>
  </si>
  <si>
    <t>ICICI Prudential Value Fund Series- 13- Direct Plan Dividend Payout Option</t>
  </si>
  <si>
    <t>IPRU2955</t>
  </si>
  <si>
    <t>ICICI Prudential Value Fund- Series 13- Dividend Payout Option</t>
  </si>
  <si>
    <t>IPRU9135</t>
  </si>
  <si>
    <t>ICICI Prudential Value Fund Series 12 - Direct Plan Dividend Payout Option</t>
  </si>
  <si>
    <t>IPRU2933</t>
  </si>
  <si>
    <t>ICICI Prudential Value Fund Series 12 - Dividend Payout Option</t>
  </si>
  <si>
    <t>AXISE2GPG</t>
  </si>
  <si>
    <t>Axis Emerging Opportunities Fund-SR 2 (1400 D)-Regular Plan-Growth</t>
  </si>
  <si>
    <t>AXISE2DPD</t>
  </si>
  <si>
    <t>Axis Emerging Opportunities Fund-SR 2 (1400 D)-Regular Plan-Dividend Payout</t>
  </si>
  <si>
    <t>AXISE2DGG</t>
  </si>
  <si>
    <t>Axis Emerging Opportunities Fund-SR 2 (1400 D)-Direct Plan-Growth</t>
  </si>
  <si>
    <t>AXISE2D1D</t>
  </si>
  <si>
    <t>Axis Emerging Opportunities Fund-SR 2 (1400 D)-Direct Plan-Dividend Payout</t>
  </si>
  <si>
    <t>IDFSENSEXE</t>
  </si>
  <si>
    <t>IDFC SENSEX ETF</t>
  </si>
  <si>
    <t>BSLSENETFG</t>
  </si>
  <si>
    <t>BIRLA SUN LIFE SENSEX ETF</t>
  </si>
  <si>
    <t>ICICIMCAP</t>
  </si>
  <si>
    <t>ICICI Prudential Midcap Select ETF</t>
  </si>
  <si>
    <t>ICICINV20</t>
  </si>
  <si>
    <t>ICICI Prudential NV20 ETF</t>
  </si>
  <si>
    <t>LICNFNHGP</t>
  </si>
  <si>
    <t>LIC MF Exchange Traded Fund- NIFTY 100</t>
  </si>
  <si>
    <t>ROXY</t>
  </si>
  <si>
    <t>Roxy Exports Ltd</t>
  </si>
  <si>
    <t>SXETF</t>
  </si>
  <si>
    <t>HDFC Sensex ETF - Open Ended Traded Fund</t>
  </si>
  <si>
    <t>HDFCNIFETF</t>
  </si>
  <si>
    <t>HDFC Nifty ETF</t>
  </si>
  <si>
    <t>LICNETFSEN</t>
  </si>
  <si>
    <t>LIC MF EXCHANGE TRADED FUND- SENSEX</t>
  </si>
  <si>
    <t>LICNETFN50</t>
  </si>
  <si>
    <t>LIC MF EXCHANGE TRADED FUND- NIFTY 50</t>
  </si>
  <si>
    <t>UTINIFTETF</t>
  </si>
  <si>
    <t>UTI NIFTY ETF</t>
  </si>
  <si>
    <t>UTISENSETF</t>
  </si>
  <si>
    <t>UTI- SENSEX ETF</t>
  </si>
  <si>
    <t>BLFL</t>
  </si>
  <si>
    <t>Boston Leasing and Finance Ltd</t>
  </si>
  <si>
    <t>NIFTYEES</t>
  </si>
  <si>
    <t>Edelweiss Mutual Fund - Edelweiss Exchange Traded Scheme - Nifty ( Nifty EES )</t>
  </si>
  <si>
    <t>RAJPUTANA</t>
  </si>
  <si>
    <t>Rajputana Investment and Finance Ltd</t>
  </si>
  <si>
    <t>SETFBSE100</t>
  </si>
  <si>
    <t>SBI Mutual Fund - SBI - ETF BSE 100</t>
  </si>
  <si>
    <t>D3YRCEEDDP</t>
  </si>
  <si>
    <t>DSP BlackRock 3 Years Close Ended Equity Fund-Direct Plan - Dividend Payout</t>
  </si>
  <si>
    <t>D3YRCEEDG</t>
  </si>
  <si>
    <t>DSP BlackRock 3 Years Close Ended Equity Fund- Direct Plan - Growth</t>
  </si>
  <si>
    <t>D3YRCEERDP</t>
  </si>
  <si>
    <t>DSP BlackRock 3 Years Close Ended Equity Fund-Regular- Dividend Payout</t>
  </si>
  <si>
    <t>D3YRCEERG</t>
  </si>
  <si>
    <t>DSP BlackRock 3 Years Close Ended Equity Fund-Regular- Growth</t>
  </si>
  <si>
    <t>IPRU8711</t>
  </si>
  <si>
    <t>ICICI Prudential Growth Fund Series 3 (Direct Plan - Dividend Payout Option)</t>
  </si>
  <si>
    <t>IPRU2511</t>
  </si>
  <si>
    <t>ICICI Prudential Growth Fund Series 3 (Regular Plan - Dividend Payout Option)</t>
  </si>
  <si>
    <t>NETFSENSEX</t>
  </si>
  <si>
    <t>NIPPON INDIA ETF SENSEX</t>
  </si>
  <si>
    <t>QGO</t>
  </si>
  <si>
    <t>QGO Finance Ltd</t>
  </si>
  <si>
    <t>IPRU8628</t>
  </si>
  <si>
    <t>ICICI Prudential Growth Fund Series 2 (Direct Plan - Dividend Payout Option)</t>
  </si>
  <si>
    <t>IPRU2428</t>
  </si>
  <si>
    <t>ICICI Prudential Growth Fund Series 2 (Regular Plan - Dividend Payout Option)</t>
  </si>
  <si>
    <t>IPRU8601</t>
  </si>
  <si>
    <t>ICICI Prudential Growth Fund Series 1 (Direct Dividend Option)</t>
  </si>
  <si>
    <t>IPRU2401</t>
  </si>
  <si>
    <t>ICICI Prudential Growth Fund Series 1 (Regular Dividend Payout)</t>
  </si>
  <si>
    <t>QUASAR</t>
  </si>
  <si>
    <t>Quasar India Ltd</t>
  </si>
  <si>
    <t>IT Software Products</t>
  </si>
  <si>
    <t>RESPONSINF</t>
  </si>
  <si>
    <t>Response Informatics Ltd</t>
  </si>
  <si>
    <t>CPSEETF</t>
  </si>
  <si>
    <t>CPSE ETF</t>
  </si>
  <si>
    <t>KOTAKNIFTY</t>
  </si>
  <si>
    <t>Kotak Mahindra Mutual Fund - Kotak Nifty ETF</t>
  </si>
  <si>
    <t>NETFNIF100</t>
  </si>
  <si>
    <t>NIPPON INDIA ETF NIFTY 100</t>
  </si>
  <si>
    <t>ICICINF100</t>
  </si>
  <si>
    <t>ICICI Prudential Nifty 100 ETF</t>
  </si>
  <si>
    <t>ICICINIFTY</t>
  </si>
  <si>
    <t>ICICI Prudential Nifty ETF</t>
  </si>
  <si>
    <t>M100</t>
  </si>
  <si>
    <t>Motilal Oswal Mutual Fund - Motilal Oswal MOSt Shares Midcap 100 ETF- Growth option</t>
  </si>
  <si>
    <t>SBISENSEX</t>
  </si>
  <si>
    <t>SBI Mutual Fund - SBI Sensex ETF</t>
  </si>
  <si>
    <t>IDBIGOLD</t>
  </si>
  <si>
    <t>IDBI Mutual Fund - IDBI Gold ETF</t>
  </si>
  <si>
    <t>AXISGOLD</t>
  </si>
  <si>
    <t>Axis Mutual Fund - Axis Gold Exchange Traded Fund</t>
  </si>
  <si>
    <t>Edible Oils</t>
  </si>
  <si>
    <t>RAJOIL</t>
  </si>
  <si>
    <t>RAJ OIL MILLS Ltd</t>
  </si>
  <si>
    <t>SMCREDT</t>
  </si>
  <si>
    <t>SMC CREDITS Ltd</t>
  </si>
  <si>
    <t>SERVOTEACH</t>
  </si>
  <si>
    <t>Servoteach Industries Ltd</t>
  </si>
  <si>
    <t>CENTERAC</t>
  </si>
  <si>
    <t>CENTERAC TECHNOLOGIES Ltd</t>
  </si>
  <si>
    <t>Paper &amp; Paper Products</t>
  </si>
  <si>
    <t>SAFFRON</t>
  </si>
  <si>
    <t>Saffron Industries Limited</t>
  </si>
  <si>
    <t>XTGLOBAL</t>
  </si>
  <si>
    <t>Xtglobal Infotech Ltd</t>
  </si>
  <si>
    <t>KANSAFB</t>
  </si>
  <si>
    <t>KANSAL FIBRES Ltd</t>
  </si>
  <si>
    <t>KIRANSY-B</t>
  </si>
  <si>
    <t>KIRAN SYNTEX Ltd</t>
  </si>
  <si>
    <t>SIDDHA</t>
  </si>
  <si>
    <t>SIDDHA VENTURES Ltd</t>
  </si>
  <si>
    <t>PAOS</t>
  </si>
  <si>
    <t>Paos Industries Ltd</t>
  </si>
  <si>
    <t>TEXELIN</t>
  </si>
  <si>
    <t>TEXEL INDUSTRIES Ltd</t>
  </si>
  <si>
    <t>SURJIND</t>
  </si>
  <si>
    <t>SURAJ INDUSTRIES Ltd</t>
  </si>
  <si>
    <t>PHARMAID</t>
  </si>
  <si>
    <t>PHARMAIDS PHARMACEUTICALS Ltd</t>
  </si>
  <si>
    <t>TMTIND-B1</t>
  </si>
  <si>
    <t>TMT (INDIA) Ltd</t>
  </si>
  <si>
    <t>BKV</t>
  </si>
  <si>
    <t>BKV INDUSTRIES Ltd</t>
  </si>
  <si>
    <t>SHINDL</t>
  </si>
  <si>
    <t>SHARAT INDUSTRIES Ltd</t>
  </si>
  <si>
    <t>Computer Hardware</t>
  </si>
  <si>
    <t>VINTRON</t>
  </si>
  <si>
    <t>VINTRON INFORMATICS Ltd</t>
  </si>
  <si>
    <t>SBECSYS</t>
  </si>
  <si>
    <t>SBEC SYSTEMS (INDIA) Ltd</t>
  </si>
  <si>
    <t>S&amp;SPOWER</t>
  </si>
  <si>
    <t>S&amp;S POWER SWITCHGEAR Ltd</t>
  </si>
  <si>
    <t>MODINSU</t>
  </si>
  <si>
    <t>MODERN INSULATORS Ltd</t>
  </si>
  <si>
    <t>SMFIL</t>
  </si>
  <si>
    <t>Smiths &amp; Founders (India) Limited</t>
  </si>
  <si>
    <t>GRANDFONRY</t>
  </si>
  <si>
    <t>GRAND FOUNDRY Ltd</t>
  </si>
  <si>
    <t>GYTRIPA</t>
  </si>
  <si>
    <t>GAYATRI TISSUE &amp; PAPERS Ltd</t>
  </si>
  <si>
    <t>YASTF</t>
  </si>
  <si>
    <t>YASH TRADING &amp; FINANCE Ltd</t>
  </si>
  <si>
    <t>ARAVALIS</t>
  </si>
  <si>
    <t>ARAVALI SECURITIES &amp; FINANCE Ltd</t>
  </si>
  <si>
    <t>SPVGLOBAL</t>
  </si>
  <si>
    <t>SPV Global Trading Ltd</t>
  </si>
  <si>
    <t>TRCFIN</t>
  </si>
  <si>
    <t>TRC FINANCIAL SERVICES Ltd</t>
  </si>
  <si>
    <t>IDINFO</t>
  </si>
  <si>
    <t>ID Info Business Services Ltd</t>
  </si>
  <si>
    <t>NORTHPR</t>
  </si>
  <si>
    <t>NORTHERN PROJECTS Ltd</t>
  </si>
  <si>
    <t>RAJSPTR</t>
  </si>
  <si>
    <t>RAJASTHAN PETRO SYNTHETICS Ltd</t>
  </si>
  <si>
    <t>KKFIN</t>
  </si>
  <si>
    <t>K K Fincorp Limited</t>
  </si>
  <si>
    <t>ZGAEKWAR</t>
  </si>
  <si>
    <t>GAEKWAR MILLS Ltd</t>
  </si>
  <si>
    <t>AMALGAM</t>
  </si>
  <si>
    <t>AMALGAMATED ELECTRICITY CO.Ltd</t>
  </si>
  <si>
    <t>JAYBHCR</t>
  </si>
  <si>
    <t>JAYABHARAT CREDIT Ltd</t>
  </si>
  <si>
    <t>KARTKIN</t>
  </si>
  <si>
    <t>KARTIK INVESTMENTS TRUST Ltd</t>
  </si>
  <si>
    <t>ZGOLDINV</t>
  </si>
  <si>
    <t>GOLD ROCK INVESTMENTS Ltd</t>
  </si>
  <si>
    <t>KORE</t>
  </si>
  <si>
    <t>Kore Foods Ltd</t>
  </si>
  <si>
    <t>INDLEASE</t>
  </si>
  <si>
    <t>INDIA LEASE DEVELOPMENT Ltd</t>
  </si>
  <si>
    <t>ZYLOG</t>
  </si>
  <si>
    <t>ZYLOG SYSTEMS LTD</t>
  </si>
  <si>
    <t>ZYDUSWELL</t>
  </si>
  <si>
    <t>ZYDUS WELLNESS LTD</t>
  </si>
  <si>
    <t>ZUARIGLOB</t>
  </si>
  <si>
    <t>ZUARI GLOBAL LTD</t>
  </si>
  <si>
    <t>ZUARI</t>
  </si>
  <si>
    <t>ZUARI AGRO CHEMICALS LTD</t>
  </si>
  <si>
    <t>SME</t>
  </si>
  <si>
    <t>ZOTA</t>
  </si>
  <si>
    <t>Not Listed</t>
  </si>
  <si>
    <t>ZOTA HEALTH CARE LTD</t>
  </si>
  <si>
    <t>ZODIACVEN</t>
  </si>
  <si>
    <t>Zodiac Ventures LTD</t>
  </si>
  <si>
    <t>ZODJRDMKJ</t>
  </si>
  <si>
    <t>ZODIAC JRD- MKJ LTD</t>
  </si>
  <si>
    <t>ZODIAC ENERGY LTD</t>
  </si>
  <si>
    <t>ZODIACLOTH</t>
  </si>
  <si>
    <t>ZODIAC CLOTHING COMPANY LTD</t>
  </si>
  <si>
    <t>ZIM LABORATORIES LTD</t>
  </si>
  <si>
    <t>Electronic Components</t>
  </si>
  <si>
    <t>ZICOM</t>
  </si>
  <si>
    <t>ZICOM ELECTRONIC SECURITY SYSTEMS LTD</t>
  </si>
  <si>
    <t>ZENSARTECH</t>
  </si>
  <si>
    <t>ZENSAR TECHNOLOGIES LTD</t>
  </si>
  <si>
    <t>ZENOTECH LABORATORIES LTD</t>
  </si>
  <si>
    <t>Misc.Commercial Services</t>
  </si>
  <si>
    <t>ZENLABS ETHICA LTD</t>
  </si>
  <si>
    <t>ZENITH HEALTH CARE LTD</t>
  </si>
  <si>
    <t>ZENITH FIBRES LTD</t>
  </si>
  <si>
    <t>ZENITHEXPO</t>
  </si>
  <si>
    <t>ZENITH EXPORTS LTD</t>
  </si>
  <si>
    <t>ZENITHBIR</t>
  </si>
  <si>
    <t>ZENITH BIRLA INDIA LTD</t>
  </si>
  <si>
    <t>ZENITH BIRLA (INDIA) LTD</t>
  </si>
  <si>
    <t>ZENTEC</t>
  </si>
  <si>
    <t>ZEN TECHNOLOGIES LTD</t>
  </si>
  <si>
    <t>Broadcasting &amp; Cable TV</t>
  </si>
  <si>
    <t>ZEEMEDIA</t>
  </si>
  <si>
    <t>ZEE MEDIA CORPORATION LTD</t>
  </si>
  <si>
    <t>ZEELEARN</t>
  </si>
  <si>
    <t>ZEE LEARN LTD</t>
  </si>
  <si>
    <t>ZEEL</t>
  </si>
  <si>
    <t>ZEE ENTERTAINMENT ENTERPRISES LTD</t>
  </si>
  <si>
    <t>ZEAL AQUA LTD</t>
  </si>
  <si>
    <t>Z F STEERING GEAR INDIA LTD</t>
  </si>
  <si>
    <t>Z F STEERING GEAR (INDIA) LTD</t>
  </si>
  <si>
    <t>YUVRAAJHPL</t>
  </si>
  <si>
    <t>YUVRAAJ HYGIENE PRODUCTS LTD.</t>
  </si>
  <si>
    <t>YURANUS INFRASTRUCTURE LTD</t>
  </si>
  <si>
    <t>YUKEN INDIA LTD</t>
  </si>
  <si>
    <t>YUKEN (INDIA) LTD</t>
  </si>
  <si>
    <t>YUG DECOR LTD</t>
  </si>
  <si>
    <t>YORK EXPORTS LTD</t>
  </si>
  <si>
    <t>YOGYA ENTERPRISES LTD</t>
  </si>
  <si>
    <t>YOGI SUNG-WON INDIA LTD</t>
  </si>
  <si>
    <t>YOGI SUNG-WON (INDIA) LTD</t>
  </si>
  <si>
    <t>YKM INDUSTRIES LTD</t>
  </si>
  <si>
    <t>YESBANK</t>
  </si>
  <si>
    <t>YES BANK LTD</t>
  </si>
  <si>
    <t>YASHRAJ CONTAINEURS LTD</t>
  </si>
  <si>
    <t>YASHO INDUSTRIES LTD</t>
  </si>
  <si>
    <t>YASH PAPERS LTD</t>
  </si>
  <si>
    <t>YASH MANAGEMENT &amp; SATELLITE LTD</t>
  </si>
  <si>
    <t>YASH CHEMEX LTD</t>
  </si>
  <si>
    <t>YARN SYNDICATE LTD</t>
  </si>
  <si>
    <t>Investment Companies</t>
  </si>
  <si>
    <t>YAMINI INVESTMENTS COMPANY LTD</t>
  </si>
  <si>
    <t>XPROINDIA</t>
  </si>
  <si>
    <t>XPRO INDIA LTD</t>
  </si>
  <si>
    <t>XPRO(INDIA)</t>
  </si>
  <si>
    <t>XPRO (INDIA) LTD</t>
  </si>
  <si>
    <t>Telecom Equipment</t>
  </si>
  <si>
    <t>XLENERGY</t>
  </si>
  <si>
    <t>XL ENERGY LTD</t>
  </si>
  <si>
    <t>Internet Software &amp;amp; Services</t>
  </si>
  <si>
    <t>XELPMOC</t>
  </si>
  <si>
    <t>Xelpmoc Design and Tech Ltd</t>
  </si>
  <si>
    <t>BPO/KPO</t>
  </si>
  <si>
    <t>XCHANGING</t>
  </si>
  <si>
    <t>XCHANGING SOLUTIONS LTD</t>
  </si>
  <si>
    <t>WPIL LTD</t>
  </si>
  <si>
    <t>WORTH</t>
  </si>
  <si>
    <t>WORTH PERIPHERALS LTD</t>
  </si>
  <si>
    <t>WORTH INVESTMENT &amp; TRADING CO LTD</t>
  </si>
  <si>
    <t>WORLDWIDE LEATHER EXPORTS LTD</t>
  </si>
  <si>
    <t>Hotels</t>
  </si>
  <si>
    <t>WOODSVILLA LTD</t>
  </si>
  <si>
    <t>Other Leisure Facilities</t>
  </si>
  <si>
    <t>WONDERLA</t>
  </si>
  <si>
    <t>WONDERLA HOLIDAYS LTD</t>
  </si>
  <si>
    <t>WOMENS NEXT LOUNGERIES LTD</t>
  </si>
  <si>
    <t>WOMEN NETWORKS LTD</t>
  </si>
  <si>
    <t>WOCKPHARMA</t>
  </si>
  <si>
    <t>WOCKHARDT LTD</t>
  </si>
  <si>
    <t>WISEC GLOBAL LTD</t>
  </si>
  <si>
    <t>WIRES &amp; FABRIKS SA LTD</t>
  </si>
  <si>
    <t>WIPRO</t>
  </si>
  <si>
    <t>WIPRO LTD</t>
  </si>
  <si>
    <t>WINY COMMERCIAL &amp; FISCAL SERVICES LTD</t>
  </si>
  <si>
    <t>WINTAC LTD</t>
  </si>
  <si>
    <t>WINSOME</t>
  </si>
  <si>
    <t>WINSOME YARNS LTD</t>
  </si>
  <si>
    <t>WINSOME TEXTILE INDUSTRIES LTD</t>
  </si>
  <si>
    <t>Breweries &amp; Distilleries</t>
  </si>
  <si>
    <t>WINSOME BREWERIES LTD</t>
  </si>
  <si>
    <t>WINRO COMMERCIAL INDIA LTD</t>
  </si>
  <si>
    <t>WINRO COMMERCIAL (INDIA) LTD</t>
  </si>
  <si>
    <t>WINDMACHIN</t>
  </si>
  <si>
    <t>WINDSOR MACHINES LTD</t>
  </si>
  <si>
    <t>WIM PLAST LTD</t>
  </si>
  <si>
    <t>WILLAMAGOR</t>
  </si>
  <si>
    <t>WILLIAMSON MAGOR &amp; COMPANY LTD</t>
  </si>
  <si>
    <t>WILLIAMSON FINANCIAL SERVICES LTD</t>
  </si>
  <si>
    <t>Comm.Trading  &amp;amp; Distribution</t>
  </si>
  <si>
    <t>WORL</t>
  </si>
  <si>
    <t>White Organic Retail Ltd</t>
  </si>
  <si>
    <t>WHITE ORGANIC AGRO LTD</t>
  </si>
  <si>
    <t>WHIRLPOOL</t>
  </si>
  <si>
    <t>WHIRLPOOL OF INDIA LTD</t>
  </si>
  <si>
    <t>WHIRLPOOL OF (INDIA) LTD</t>
  </si>
  <si>
    <t>WHEELS</t>
  </si>
  <si>
    <t>WHEELS INDIA LTD</t>
  </si>
  <si>
    <t>WHEELS (INDIA) LTD</t>
  </si>
  <si>
    <t>WESTLIFE DEVELOPMENT LTD</t>
  </si>
  <si>
    <t>Iron &amp; Steel/Interm.Products</t>
  </si>
  <si>
    <t>WESTERN MINISTIL LTD</t>
  </si>
  <si>
    <t>WEST LEISURE RESORTS LTD</t>
  </si>
  <si>
    <t>WSTCSTPAPR</t>
  </si>
  <si>
    <t>WEST COAST PAPER MILLS LTD</t>
  </si>
  <si>
    <t>WEP SOLUTIONS LTD</t>
  </si>
  <si>
    <t>WENDT</t>
  </si>
  <si>
    <t>WENDT INDIA LTD</t>
  </si>
  <si>
    <t>WENDT (INDIA) LTD</t>
  </si>
  <si>
    <t>WELTERMAN INTERNATIONAL LTD</t>
  </si>
  <si>
    <t>WELINV</t>
  </si>
  <si>
    <t>WELSPUN INVESTMENTS AND COMMERCIALS LTD</t>
  </si>
  <si>
    <t>WELSPUNIND</t>
  </si>
  <si>
    <t>WELSPUN INDIA LTD</t>
  </si>
  <si>
    <t>WELENT</t>
  </si>
  <si>
    <t>WELSPUN ENTERPRISES LTD</t>
  </si>
  <si>
    <t>WELCORP</t>
  </si>
  <si>
    <t>WELSPUN CORP LTD</t>
  </si>
  <si>
    <t>WELSPUN (INDIA) LTD</t>
  </si>
  <si>
    <t>WELLNESS NONI LTD</t>
  </si>
  <si>
    <t>WELLESLEY CORPORATION LTD</t>
  </si>
  <si>
    <t>WELCURE DRUGS &amp; PHARMACEUTICALS LTD</t>
  </si>
  <si>
    <t>WELCAST STEELS LTD</t>
  </si>
  <si>
    <t>WEIZMANIND</t>
  </si>
  <si>
    <t>WEIZMANN LTD</t>
  </si>
  <si>
    <t>WEIZFOREX</t>
  </si>
  <si>
    <t>WEIZMANN FOREX LTD</t>
  </si>
  <si>
    <t>WEIZMANN FINCORP LTD</t>
  </si>
  <si>
    <t>WEBELSOLAR</t>
  </si>
  <si>
    <t>WEBSOL ENERGY SYSTEM LTD</t>
  </si>
  <si>
    <t>Others</t>
  </si>
  <si>
    <t>WEB ELEMENT SOLUTIONS LTD</t>
  </si>
  <si>
    <t>WEALTH</t>
  </si>
  <si>
    <t>WEALTH FIRST PORTFOLIO MANAGERS LTD</t>
  </si>
  <si>
    <t>WATERBASE LTD</t>
  </si>
  <si>
    <t>WARREN TEA LTD</t>
  </si>
  <si>
    <t>WARNER MULTIMEDIA LTD</t>
  </si>
  <si>
    <t>WANBURY</t>
  </si>
  <si>
    <t>WANBURY LTD</t>
  </si>
  <si>
    <t>WALLFORT FINANCIAL SERVICES LTD</t>
  </si>
  <si>
    <t>WALL STREET FINANCE LTD</t>
  </si>
  <si>
    <t>WALCHANNAG</t>
  </si>
  <si>
    <t>WALCHANDNAGAR INDUSTRIES LTD</t>
  </si>
  <si>
    <t>WALCHAND PEOPLEFIRST LTD</t>
  </si>
  <si>
    <t>WAGEND INFRA VENTURE LTD</t>
  </si>
  <si>
    <t>WABCOINDIA</t>
  </si>
  <si>
    <t>WABCO INDIA LTD</t>
  </si>
  <si>
    <t>WABCO(INDIA)</t>
  </si>
  <si>
    <t>WABCO (INDIA) LTD</t>
  </si>
  <si>
    <t>WAA SOLAR LTD</t>
  </si>
  <si>
    <t>W W TECHNOLOGY HOLDINGS LTD</t>
  </si>
  <si>
    <t>W S INDUSTRIES INDIA LTD</t>
  </si>
  <si>
    <t>WSI</t>
  </si>
  <si>
    <t>W S INDUSTRIES I LTD</t>
  </si>
  <si>
    <t>W S INDUSTRIES (INDIA) LTD</t>
  </si>
  <si>
    <t>W H BRADY &amp; CO LTD</t>
  </si>
  <si>
    <t>VYAPAR INDUSTRIES LTD</t>
  </si>
  <si>
    <t>VXLINSTR</t>
  </si>
  <si>
    <t>VXL INSTRUMENTS LTD.</t>
  </si>
  <si>
    <t>VTM LTD</t>
  </si>
  <si>
    <t>Cigarettes-Tobacco Products</t>
  </si>
  <si>
    <t>VSTIND</t>
  </si>
  <si>
    <t>VST INDUSTRIES LTD</t>
  </si>
  <si>
    <t>VSF PROJECTS LTD</t>
  </si>
  <si>
    <t>VRLLOG</t>
  </si>
  <si>
    <t>VRL LOGISTICS LTD</t>
  </si>
  <si>
    <t>VORA CONSTRUCTIONS LTD</t>
  </si>
  <si>
    <t>VOLTAS</t>
  </si>
  <si>
    <t>VOLTAS LTD</t>
  </si>
  <si>
    <t>VOLTAMP</t>
  </si>
  <si>
    <t>VOLTAMP TRANSFORMERS LTD</t>
  </si>
  <si>
    <t>VOLTAIRE LEASING &amp; FINANCE LTD</t>
  </si>
  <si>
    <t>VOITH PAPER FABRICS INDIA LTD</t>
  </si>
  <si>
    <t>VOITH PAPER FABRICS (INDIA) LTD</t>
  </si>
  <si>
    <t>Telecom Services</t>
  </si>
  <si>
    <t>IDEA</t>
  </si>
  <si>
    <t>VODAFONE IDEA LTD</t>
  </si>
  <si>
    <t>VMV HOLIDAYS LTD</t>
  </si>
  <si>
    <t>Marine Port &amp; Services</t>
  </si>
  <si>
    <t>VMS INDUSTRIES LTD</t>
  </si>
  <si>
    <t>Department Stores</t>
  </si>
  <si>
    <t>VMART</t>
  </si>
  <si>
    <t>V-MART RETAIL LTD</t>
  </si>
  <si>
    <t>VLSFINANCE</t>
  </si>
  <si>
    <t>VLS FINANCE LTD</t>
  </si>
  <si>
    <t>VKJ INFRADEVELOPERS LTD</t>
  </si>
  <si>
    <t>VJTF EDUSERVICES LTD</t>
  </si>
  <si>
    <t>Biotechnology</t>
  </si>
  <si>
    <t>VIVO BIO TECH LTD</t>
  </si>
  <si>
    <t>VIVIMEDLAB</t>
  </si>
  <si>
    <t>VIVIMED LABS LTD</t>
  </si>
  <si>
    <t>VIVID GLOBAL INDUSTRIES LTD</t>
  </si>
  <si>
    <t>VIVANZA BIOSCIENCES LTD</t>
  </si>
  <si>
    <t>VIVANTA INDUSTRIES LTD</t>
  </si>
  <si>
    <t>VITESSE AGRO LTD</t>
  </si>
  <si>
    <t>VISTAR AMAR LTD</t>
  </si>
  <si>
    <t>VISTA PHARMACEUTICALS LTD</t>
  </si>
  <si>
    <t>Movies &amp; Entertainment</t>
  </si>
  <si>
    <t>VISION CORPORATION LTD</t>
  </si>
  <si>
    <t>VISION CINEMAS LTD</t>
  </si>
  <si>
    <t>VISVEN</t>
  </si>
  <si>
    <t>Vishvprabha Ventures Ltd</t>
  </si>
  <si>
    <t>VISHNU</t>
  </si>
  <si>
    <t>VISHNU CHEMICALS LTD</t>
  </si>
  <si>
    <t>VISHAL FABRICS LTD</t>
  </si>
  <si>
    <t>VISHAL BEARINGS LTD</t>
  </si>
  <si>
    <t>VISESHINFO</t>
  </si>
  <si>
    <t>VISESH INFOTECNICS LTD</t>
  </si>
  <si>
    <t>VISCO TRADE ASSOCIATES LTD</t>
  </si>
  <si>
    <t>VISAKAIND</t>
  </si>
  <si>
    <t>VISAKA INDUSTRIES LTD</t>
  </si>
  <si>
    <t>VIVIDHA</t>
  </si>
  <si>
    <t>VISAGAR POLYTEX LTD</t>
  </si>
  <si>
    <t>VISAGAR FINANCIAL SERVICES LTD</t>
  </si>
  <si>
    <t>VISASTEEL</t>
  </si>
  <si>
    <t>VISA STEEL LTD</t>
  </si>
  <si>
    <t>VIRTUALSOFT SYSTEMS LTD</t>
  </si>
  <si>
    <t>VIRTUAL GLOBAL EDUCATION LTD</t>
  </si>
  <si>
    <t>VIRINCHI LTD</t>
  </si>
  <si>
    <t>VIRGO GLOBAL LTD</t>
  </si>
  <si>
    <t>VIRAT LEASING LTD</t>
  </si>
  <si>
    <t>VIRAT INDUSTRIES LTD</t>
  </si>
  <si>
    <t>VIRAT CRANE INDUSTRIES LTD</t>
  </si>
  <si>
    <t>VIPUL ORGANICS LTD</t>
  </si>
  <si>
    <t>VIPULLTD</t>
  </si>
  <si>
    <t>VIPUL LTD</t>
  </si>
  <si>
    <t>VIPPY SPINPRO LTD</t>
  </si>
  <si>
    <t>VIPIND</t>
  </si>
  <si>
    <t>VIP INDUSTRIES LTD</t>
  </si>
  <si>
    <t>VIPCLOTHNG</t>
  </si>
  <si>
    <t>VIP CLOTHING LTD</t>
  </si>
  <si>
    <t>VINYOFLEX LTD</t>
  </si>
  <si>
    <t>Fibres &amp; Plastics</t>
  </si>
  <si>
    <t>VINYLINDIA</t>
  </si>
  <si>
    <t>VINYL CHEMICALS INDIA LTD</t>
  </si>
  <si>
    <t>VINYL(INDIA)</t>
  </si>
  <si>
    <t>VINYL CHEMICALS (INDIA) LTD</t>
  </si>
  <si>
    <t>VINTAGE SECURITIES LTD</t>
  </si>
  <si>
    <t>VINNY</t>
  </si>
  <si>
    <t>VINNY OVERSEAS LTD</t>
  </si>
  <si>
    <t>Telecom Cables</t>
  </si>
  <si>
    <t>VINDHYATEL</t>
  </si>
  <si>
    <t>VINDHYA TELELINKS LTD</t>
  </si>
  <si>
    <t>VINAYAK POLYCON INTERNATIONAL LTD</t>
  </si>
  <si>
    <t>VINATIORGA</t>
  </si>
  <si>
    <t>VINATI ORGANICS LTD</t>
  </si>
  <si>
    <t>VINADITYA TRADING CO LTD</t>
  </si>
  <si>
    <t>VIMTALABS</t>
  </si>
  <si>
    <t>VIMTA LABS LTD</t>
  </si>
  <si>
    <t>VIMALOIL</t>
  </si>
  <si>
    <t>VIMAL OIL &amp; FOODS LTD</t>
  </si>
  <si>
    <t>VIKSIT ENGINEERING LTD</t>
  </si>
  <si>
    <t>VIKRAM THERMO INDIA LTD</t>
  </si>
  <si>
    <t>VIKRAM THERMO (INDIA) LTD</t>
  </si>
  <si>
    <t>VIKAS WSP LTD</t>
  </si>
  <si>
    <t>VIKAS PROPPANT &amp; GRANITE LTD</t>
  </si>
  <si>
    <t>VIKASMCORP</t>
  </si>
  <si>
    <t>Vikas Multicorp Ltd</t>
  </si>
  <si>
    <t>VIKASECO</t>
  </si>
  <si>
    <t>VIKAS ECOTECH LTD</t>
  </si>
  <si>
    <t>VIKALP SECURITIES LTD</t>
  </si>
  <si>
    <t>VIJIFIN</t>
  </si>
  <si>
    <t>VIJI FINANCE LTD</t>
  </si>
  <si>
    <t>VIJAYABANK</t>
  </si>
  <si>
    <t>VIJAYA BANK</t>
  </si>
  <si>
    <t>VIJAY TEXTILES LTD</t>
  </si>
  <si>
    <t>VIJAY SOLVEX LTD</t>
  </si>
  <si>
    <t>VIJSHAN</t>
  </si>
  <si>
    <t>VIJAY SHANTHI BUILDERS LTD</t>
  </si>
  <si>
    <t>VIDLI RESTAURANTS LTD</t>
  </si>
  <si>
    <t>VIDHIING</t>
  </si>
  <si>
    <t>VIDHI SPECIALTY FOOD INGREDIENTS LTD</t>
  </si>
  <si>
    <t>VIDEOIND</t>
  </si>
  <si>
    <t>VIDEOCON INDUSTRIES LTD</t>
  </si>
  <si>
    <t>VICTORY PAPER &amp; BOARDS INDIA LTD</t>
  </si>
  <si>
    <t>VICTORY PAPER &amp; BOARDS (INDIA) LTD</t>
  </si>
  <si>
    <t>VICTORIA MILLS LTD</t>
  </si>
  <si>
    <t>VICEROY</t>
  </si>
  <si>
    <t>VICEROY HOTELS LTD</t>
  </si>
  <si>
    <t>VIBRANT GLOBAL CAPITAL LTD</t>
  </si>
  <si>
    <t>VIAAN INDUSTRIES LTD</t>
  </si>
  <si>
    <t>VGUARD</t>
  </si>
  <si>
    <t>V-GUARD INDUSTRIES LTD</t>
  </si>
  <si>
    <t>VETO</t>
  </si>
  <si>
    <t>VETO SWITCHGEARS AND CABLES LTD</t>
  </si>
  <si>
    <t>VESUVIUS</t>
  </si>
  <si>
    <t>VESUVIUS INDIA LTD</t>
  </si>
  <si>
    <t>VESUVIUS (INDIA) LTD</t>
  </si>
  <si>
    <t>VERTOZ</t>
  </si>
  <si>
    <t>VERTOZ ADVERTISING LTD</t>
  </si>
  <si>
    <t>Construction Materials</t>
  </si>
  <si>
    <t>VERTICAL INDUSTRIES LTD</t>
  </si>
  <si>
    <t>VERTEX SECURITIES LTD</t>
  </si>
  <si>
    <t>VERONICA PRODUCTION LTD</t>
  </si>
  <si>
    <t>VERITAS INDIA LTD</t>
  </si>
  <si>
    <t>VERITAS (INDIA) LTD</t>
  </si>
  <si>
    <t>VERA</t>
  </si>
  <si>
    <t>VERA SYNTHETIC LTD</t>
  </si>
  <si>
    <t>VENUSREM</t>
  </si>
  <si>
    <t>VENUS REMEDIES LTD</t>
  </si>
  <si>
    <t>VENTURA TEXTILES LTD</t>
  </si>
  <si>
    <t>SHYAM</t>
  </si>
  <si>
    <t>VENTURA GUARANTY LTD.</t>
  </si>
  <si>
    <t>VENLON ENTERPRISES LTD</t>
  </si>
  <si>
    <t>VENKEYS</t>
  </si>
  <si>
    <t>VENKY'S INDIA LTD</t>
  </si>
  <si>
    <t>VENKY'S (INDIA) LTD</t>
  </si>
  <si>
    <t>VELJAN DENISON LTD</t>
  </si>
  <si>
    <t>VELAN HOTELS LTD</t>
  </si>
  <si>
    <t>VEGETABLE PRODUCTS LTD</t>
  </si>
  <si>
    <t>VEERHEALTH CARE LTD</t>
  </si>
  <si>
    <t>VEERAM ORNAMENTS LTD</t>
  </si>
  <si>
    <t>VEERAM INFRA ENGINEERING LTD</t>
  </si>
  <si>
    <t>Electric Utilities</t>
  </si>
  <si>
    <t>VEER ENERGY &amp; INFRASTRUCTURE LTD</t>
  </si>
  <si>
    <t>VEEJAY LAKSHMI ENGINEERING WORKS LTD</t>
  </si>
  <si>
    <t>VEDAVAAG SYSTEMS LTD</t>
  </si>
  <si>
    <t>Zinc</t>
  </si>
  <si>
    <t>VEDL</t>
  </si>
  <si>
    <t>VEDANTA LTD</t>
  </si>
  <si>
    <t>IT Networking Equipment</t>
  </si>
  <si>
    <t>VCU DATA MANAGEMENT LTD</t>
  </si>
  <si>
    <t>VCK CAPITAL MARKET SERVICES LTD</t>
  </si>
  <si>
    <t>VBC FERRO ALLOYS LTD</t>
  </si>
  <si>
    <t>VAX HOUSING FINANCE CORPORATION LTD</t>
  </si>
  <si>
    <t>VASWANI</t>
  </si>
  <si>
    <t>VASWANI INDUSTRIES LTD</t>
  </si>
  <si>
    <t>VASUNDHARA RASAYANS LTD</t>
  </si>
  <si>
    <t>VASCONEQ</t>
  </si>
  <si>
    <t>VASCON ENGINEERS LTD</t>
  </si>
  <si>
    <t>VASA</t>
  </si>
  <si>
    <t>VASA RETAIL AND OVERSEAS LTD</t>
  </si>
  <si>
    <t>VAS INFRASTRUCTURE LTD</t>
  </si>
  <si>
    <t>VARUN MERCANTILE LTD</t>
  </si>
  <si>
    <t>VBL</t>
  </si>
  <si>
    <t>VARUN BEVERAGES LTD</t>
  </si>
  <si>
    <t>VARROC</t>
  </si>
  <si>
    <t>VARROC ENGINEERING LTD</t>
  </si>
  <si>
    <t>VTL</t>
  </si>
  <si>
    <t>VARDHMAN TEXTILES LTD</t>
  </si>
  <si>
    <t>VSSL</t>
  </si>
  <si>
    <t>VARDHMAN SPECIAL STEELS LTD</t>
  </si>
  <si>
    <t>VARDMNPOLY</t>
  </si>
  <si>
    <t>VARDHMAN POLYTEX LTD</t>
  </si>
  <si>
    <t>VARDHMAN INDUSTRIES LTD</t>
  </si>
  <si>
    <t>VHL</t>
  </si>
  <si>
    <t>VARDHMAN HOLDINGS LTD</t>
  </si>
  <si>
    <t>VARDHMAN CONCRETE LTD</t>
  </si>
  <si>
    <t>VARDHACRLC</t>
  </si>
  <si>
    <t>VARDHMAN ACRYLICS LTD</t>
  </si>
  <si>
    <t>VARDHAMAN LABORATORIES LTD</t>
  </si>
  <si>
    <t>VAPI PAPER MILLS LTD</t>
  </si>
  <si>
    <t>VANTAGE KNOWLEDGE ACADEMY LTD</t>
  </si>
  <si>
    <t>VANTA BIOSCIENCE LTD</t>
  </si>
  <si>
    <t>VANI COMMERCIALS LTD</t>
  </si>
  <si>
    <t>VANDANA KNITWEAR LTD</t>
  </si>
  <si>
    <t>VAMSHI RUBBER LTD</t>
  </si>
  <si>
    <t>VAMA INDUSTRIES LTD</t>
  </si>
  <si>
    <t>VALSON INDUSTRIES LTD</t>
  </si>
  <si>
    <t>VALLEY MAGNESITE COMPANY LTD</t>
  </si>
  <si>
    <t>VALLABH STEELS LTD</t>
  </si>
  <si>
    <t>VALLABH POLY-PLAST INTERNATIONAL LTD</t>
  </si>
  <si>
    <t>VALIANT ORGANICS LTD</t>
  </si>
  <si>
    <t>VALIANT COMMUNICATIONS LTD</t>
  </si>
  <si>
    <t>VAKSONS AUTOMOBILES LTD</t>
  </si>
  <si>
    <t>VAKRANGEE</t>
  </si>
  <si>
    <t>VAKRANGEE LTD</t>
  </si>
  <si>
    <t>VAISHALI</t>
  </si>
  <si>
    <t>VAISHALI PHARMA LTD</t>
  </si>
  <si>
    <t>VAIBHAVGBL</t>
  </si>
  <si>
    <t>VAIBHAV GLOBAL LTD</t>
  </si>
  <si>
    <t>VAGHANI TECHNO-BUILD LTD</t>
  </si>
  <si>
    <t>VSCL</t>
  </si>
  <si>
    <t>VADIVARHE SPECIALITY CHEMICALS LTD</t>
  </si>
  <si>
    <t>VADILALIND</t>
  </si>
  <si>
    <t>VADILAL INDUSTRIES LTD</t>
  </si>
  <si>
    <t>VADILAL ENTERPRISES LTD</t>
  </si>
  <si>
    <t>VAARAD VENTURES LTD</t>
  </si>
  <si>
    <t>Utilities:Non-Elec.</t>
  </si>
  <si>
    <t>WABAG</t>
  </si>
  <si>
    <t>VA TECH WABAG LTD</t>
  </si>
  <si>
    <t>V2RETAIL</t>
  </si>
  <si>
    <t>V2 RETAIL LTD</t>
  </si>
  <si>
    <t>Commercial Vehicles</t>
  </si>
  <si>
    <t>VSTTILLERS</t>
  </si>
  <si>
    <t>V S T TILLERS TRACTORS LTD</t>
  </si>
  <si>
    <t>V R WOODART LTD</t>
  </si>
  <si>
    <t>VRFILMS</t>
  </si>
  <si>
    <t>V R Films &amp;amp; Studios Ltd</t>
  </si>
  <si>
    <t>V B INDUSTRIES LTD</t>
  </si>
  <si>
    <t>V B DESAI FINANCIAL SERVICES LTD</t>
  </si>
  <si>
    <t>UVSL</t>
  </si>
  <si>
    <t>UTTAM VALUE STEELS LTD</t>
  </si>
  <si>
    <t>UTTAMSUGAR</t>
  </si>
  <si>
    <t>UTTAM SUGAR MILLS LTD</t>
  </si>
  <si>
    <t>UTTAMSTL</t>
  </si>
  <si>
    <t>UTTAM GALVA STEELS LTD</t>
  </si>
  <si>
    <t>UTL INDUSTRIES LTD</t>
  </si>
  <si>
    <t>GOLDSHARE</t>
  </si>
  <si>
    <t>UTI MUTUAL FUND - UTI GOLD EXCHANGE TRADED FUND</t>
  </si>
  <si>
    <t>USHERAGRO</t>
  </si>
  <si>
    <t>USHER AGRO LTD</t>
  </si>
  <si>
    <t>USHDEV INTERNATIONAL LTD</t>
  </si>
  <si>
    <t>UCL</t>
  </si>
  <si>
    <t>USHANTI COLOUR CHEM LTD</t>
  </si>
  <si>
    <t>USHAKIRAN FINANCE LTD</t>
  </si>
  <si>
    <t>USHAMART</t>
  </si>
  <si>
    <t>USHA MARTIN LTD</t>
  </si>
  <si>
    <t>UMESLTD</t>
  </si>
  <si>
    <t>USHA MARTIN EDUCATION &amp; SOLUTIONS LTD</t>
  </si>
  <si>
    <t>USG TECH SOLUTIONS LTD</t>
  </si>
  <si>
    <t>URJA</t>
  </si>
  <si>
    <t>URJA GLOBAL LTD</t>
  </si>
  <si>
    <t>URAVI</t>
  </si>
  <si>
    <t>URAVI T AND WEDGE LAMPS LTD</t>
  </si>
  <si>
    <t>UPSURGE INVESTMENT &amp; FINANCE LTD</t>
  </si>
  <si>
    <t>UPL</t>
  </si>
  <si>
    <t>UPL LTD</t>
  </si>
  <si>
    <t>UPASANA FINANCE LTD</t>
  </si>
  <si>
    <t>UNJHA FORMULATIONS LTD</t>
  </si>
  <si>
    <t>UNIWORTH SECURITIES LTD</t>
  </si>
  <si>
    <t>UNIWORTH LTD</t>
  </si>
  <si>
    <t>UNIVERSAL STARCH-CHEM ALLIED LTD</t>
  </si>
  <si>
    <t>Aluminium</t>
  </si>
  <si>
    <t>UNIVERSAL PRIME ALUMINIUM LTD</t>
  </si>
  <si>
    <t>UNIVERSAL OFFICE AUTOMATION LTD</t>
  </si>
  <si>
    <t>UNIVERSAL CREDIT &amp; SECURITIES LTD</t>
  </si>
  <si>
    <t>UNIVCABLES</t>
  </si>
  <si>
    <t>UNIVERSAL CABLES LTD</t>
  </si>
  <si>
    <t>UNIVERSAL AUTOFOUNDRY LTD</t>
  </si>
  <si>
    <t>UNIVERSAL ARTS LTD</t>
  </si>
  <si>
    <t>UNIVASTU</t>
  </si>
  <si>
    <t>UNIVASTU INDIA LTD</t>
  </si>
  <si>
    <t>UNIVASTU (INDIA) LTD</t>
  </si>
  <si>
    <t>UNITY</t>
  </si>
  <si>
    <t>UNITY INFRAPROJECTS LTD</t>
  </si>
  <si>
    <t>UNITED VAN DER HORST LTD</t>
  </si>
  <si>
    <t>UNITED TEXTILES LTD</t>
  </si>
  <si>
    <t>MCDOWELL-N</t>
  </si>
  <si>
    <t>UNITED SPIRITS LTD</t>
  </si>
  <si>
    <t>UNITEDPOLY</t>
  </si>
  <si>
    <t>UNITED POLYFAB GUJARAT LTD</t>
  </si>
  <si>
    <t>UNITED LEASING &amp; INDUSTRIES LTD</t>
  </si>
  <si>
    <t>UNITED INTERACTIVE LTD</t>
  </si>
  <si>
    <t>UNITED DRILLING TOOLS LTD</t>
  </si>
  <si>
    <t>UNITED CREDIT LTD</t>
  </si>
  <si>
    <t>UBL</t>
  </si>
  <si>
    <t>UNITED BREWERIES LTD</t>
  </si>
  <si>
    <t>UNITEDBNK</t>
  </si>
  <si>
    <t>UNITED BANK OF INDIA</t>
  </si>
  <si>
    <t>UNITECH</t>
  </si>
  <si>
    <t>UNITECH LTD</t>
  </si>
  <si>
    <t>UNITECH INTERNATIONAL LTD</t>
  </si>
  <si>
    <t xml:space="preserve">Housing Finance </t>
  </si>
  <si>
    <t>UNISYS SOFTWARES &amp; HOLDING INDUSTRIES LTD</t>
  </si>
  <si>
    <t>UNISTAR MULTIMEDIA LTD</t>
  </si>
  <si>
    <t>UNISON METALS LTD</t>
  </si>
  <si>
    <t>UNISHIRE URBAN INFRA LTD</t>
  </si>
  <si>
    <t>UNIROYAL MARINE EXPORTS LTD</t>
  </si>
  <si>
    <t>UNIROYAL INDUSTRIES LTD</t>
  </si>
  <si>
    <t>UNIQUE ORGANICS LTD</t>
  </si>
  <si>
    <t>UNIPLY</t>
  </si>
  <si>
    <t>UNIPLY INDUSTRIES LTD</t>
  </si>
  <si>
    <t>UNIPLY DECOR LTD</t>
  </si>
  <si>
    <t>UNIENTER</t>
  </si>
  <si>
    <t>UNIPHOS ENTERPRISES LTD</t>
  </si>
  <si>
    <t>UNION QUALITY PLASTICS LTD</t>
  </si>
  <si>
    <t>UNIONBANK</t>
  </si>
  <si>
    <t>UNION BANK OF INDIA</t>
  </si>
  <si>
    <t>Other Apparels &amp;amp; Accessories</t>
  </si>
  <si>
    <t>UNIMOVR</t>
  </si>
  <si>
    <t>UNIMODE OVERSEAS LTD.</t>
  </si>
  <si>
    <t>UNIJOLLY INVESTMENTS CO LTD</t>
  </si>
  <si>
    <t>UNIINFO</t>
  </si>
  <si>
    <t>UNIINFO TELECOM SERVICES LTD</t>
  </si>
  <si>
    <t>Comm.Printing/Stationery</t>
  </si>
  <si>
    <t>UNICK FIX-A-FORM AND PRINTERS LTD</t>
  </si>
  <si>
    <t>UNICHEMLAB</t>
  </si>
  <si>
    <t>UNICHEM LABORATORIES LTD</t>
  </si>
  <si>
    <t>UNI ABEX ALLOY PRODUCTS LTD</t>
  </si>
  <si>
    <t>UMIYA TUBES LTD</t>
  </si>
  <si>
    <t>UMANGDAIRY</t>
  </si>
  <si>
    <t>UMANG DAIRIES LTD</t>
  </si>
  <si>
    <t>ULTRACEMCO</t>
  </si>
  <si>
    <t>ULTRATECH CEMENT LTD</t>
  </si>
  <si>
    <t>ULTRAMARINE &amp; PIGMENTS LTD</t>
  </si>
  <si>
    <t>ULTRACAB INDIA LTD</t>
  </si>
  <si>
    <t>ULTRACAB (INDIA) LTD</t>
  </si>
  <si>
    <t>UWCSL</t>
  </si>
  <si>
    <t>ULTRA WIRING CONNECTIVITY SYSTEM LTD</t>
  </si>
  <si>
    <t>UJJIVAN</t>
  </si>
  <si>
    <t>UJJIVAN FINANCIAL SERVICES LTD</t>
  </si>
  <si>
    <t>UJAAS</t>
  </si>
  <si>
    <t>UJAAS ENERGY LTD</t>
  </si>
  <si>
    <t>UGRO CAPITAL LTD</t>
  </si>
  <si>
    <t>UFO</t>
  </si>
  <si>
    <t>UFO MOVIEZ INDIA LTD</t>
  </si>
  <si>
    <t>UFO MOVIEZ (INDIA) LTD</t>
  </si>
  <si>
    <t>UFLEX</t>
  </si>
  <si>
    <t>UFLEX LTD</t>
  </si>
  <si>
    <t>UDAY JEWELLERY INDUSTRIES LTD</t>
  </si>
  <si>
    <t>UDAIPUR CEMENT WORKS LTD</t>
  </si>
  <si>
    <t>UCOBANK</t>
  </si>
  <si>
    <t>UCO BANK</t>
  </si>
  <si>
    <t>UCALFUEL</t>
  </si>
  <si>
    <t>UCAL FUEL SYSTEMS LTD</t>
  </si>
  <si>
    <t>U  H  ZAVERI LTD</t>
  </si>
  <si>
    <t>TYROON TEA CO LTD</t>
  </si>
  <si>
    <t>TYPHOON HOLDINGS LTD</t>
  </si>
  <si>
    <t>TYPHOON FINANCIAL SERVICES LTD</t>
  </si>
  <si>
    <t>TYCHE INDUSTRIES LTD</t>
  </si>
  <si>
    <t>TWINSTAR INDUSTRIES LTD</t>
  </si>
  <si>
    <t>TWIN ROSES TRADES &amp; AGENCIES LTD</t>
  </si>
  <si>
    <t>TVSSRICHAK</t>
  </si>
  <si>
    <t>TVS SRICHAKRA LTD</t>
  </si>
  <si>
    <t>2/3 Wheelers</t>
  </si>
  <si>
    <t>TVSMOTOR</t>
  </si>
  <si>
    <t>TVS MOTOR COMPANY LTD</t>
  </si>
  <si>
    <t>Storage Media &amp; Peripherals</t>
  </si>
  <si>
    <t>TVSELECT</t>
  </si>
  <si>
    <t>TVS ELECTRONICS LTD</t>
  </si>
  <si>
    <t>TV18BRDCST</t>
  </si>
  <si>
    <t>TV18 BROADCAST LTD</t>
  </si>
  <si>
    <t>TVVISION</t>
  </si>
  <si>
    <t>TV VISION LTD</t>
  </si>
  <si>
    <t>TVTODAY</t>
  </si>
  <si>
    <t>TV TODAY NETWORK LTD</t>
  </si>
  <si>
    <t>TUTICORIN ALKALI CHEMICALS &amp; FERTILISERS LTD</t>
  </si>
  <si>
    <t>TUNI TEXTILE MILLS LTD</t>
  </si>
  <si>
    <t>TUMUS ELECTRIC CORPORATION LTD</t>
  </si>
  <si>
    <t>TULSI</t>
  </si>
  <si>
    <t>TULSI EXTRUSIONS LTD</t>
  </si>
  <si>
    <t>TULIVE DEVELOPERS LTD</t>
  </si>
  <si>
    <t>TULIP STAR HOTELS LTD</t>
  </si>
  <si>
    <t>TULASEE BIO-ETHANOL LTD</t>
  </si>
  <si>
    <t>TIINDIA</t>
  </si>
  <si>
    <t>TUBE INVESTMENTS OF INDIA LTD</t>
  </si>
  <si>
    <t>TI(INDIA)</t>
  </si>
  <si>
    <t>TUBE INVESTMENTS OF (INDIA) LTD</t>
  </si>
  <si>
    <t>TTLEL</t>
  </si>
  <si>
    <t>TTL Enterprises Ltd</t>
  </si>
  <si>
    <t>TTKPRESTIG</t>
  </si>
  <si>
    <t>TTK PRESTIGE LTD</t>
  </si>
  <si>
    <t>TTKHLTCARE</t>
  </si>
  <si>
    <t>TTK HEALTHCARE LTD</t>
  </si>
  <si>
    <t>TTI ENTERPRISE LTD</t>
  </si>
  <si>
    <t>TROMBO EXTRACTIONS LTD</t>
  </si>
  <si>
    <t>TRIVIKRAMA INDUSTRIES LTD</t>
  </si>
  <si>
    <t>TRITURBINE</t>
  </si>
  <si>
    <t>TRIVENI TURBINE LTD</t>
  </si>
  <si>
    <t>TRIVENI GLASS LTD</t>
  </si>
  <si>
    <t>TRIVENIENT</t>
  </si>
  <si>
    <t>Triveni Enterprises Ltd</t>
  </si>
  <si>
    <t>TRIVENI</t>
  </si>
  <si>
    <t>TRIVENI ENGINEERING &amp; INDUSTRIES LTD</t>
  </si>
  <si>
    <t>TRITON VALVES LTD</t>
  </si>
  <si>
    <t>TRITON CORP LTD</t>
  </si>
  <si>
    <t>TRISHAKTI ELECTRONICS &amp; INDUSTRIES LTD</t>
  </si>
  <si>
    <t>TRIOCHEM PRODUCTS LTD</t>
  </si>
  <si>
    <t>TRIOMERC</t>
  </si>
  <si>
    <t>TRIO MERCANTILE &amp;amp; TRADING LTD.</t>
  </si>
  <si>
    <t>TRINITY LEAGUE INDIA LTD</t>
  </si>
  <si>
    <t>TRINITY LEAGUE (INDIA) LTD</t>
  </si>
  <si>
    <t>Food &amp; Drugs Retailing</t>
  </si>
  <si>
    <t>TRIMURTHI LTD</t>
  </si>
  <si>
    <t>TRIJAL INDUSTRIES LTD</t>
  </si>
  <si>
    <t>TRIGYN</t>
  </si>
  <si>
    <t>TRIGYN TECHNOLOGIES LTD</t>
  </si>
  <si>
    <t>TRIDENT TOOLS LTD</t>
  </si>
  <si>
    <t>TRIDENT TEXOFAB LTD</t>
  </si>
  <si>
    <t>TRIDENT</t>
  </si>
  <si>
    <t>TRIDENT LTD</t>
  </si>
  <si>
    <t>TRICOM FRUIT PRODUCTS LTD</t>
  </si>
  <si>
    <t>TBZ</t>
  </si>
  <si>
    <t>TRIBHOVANDAS BHIMJI ZAVERI LTD</t>
  </si>
  <si>
    <t>TRF</t>
  </si>
  <si>
    <t>TRF LTD</t>
  </si>
  <si>
    <t>TRESCON LTD</t>
  </si>
  <si>
    <t>TRENT</t>
  </si>
  <si>
    <t>TRENT LTD</t>
  </si>
  <si>
    <t>IT Consulting &amp;amp; Software</t>
  </si>
  <si>
    <t>TREJHARA</t>
  </si>
  <si>
    <t>Trejhara Solutions Ltd</t>
  </si>
  <si>
    <t>TREEHOUSE</t>
  </si>
  <si>
    <t>TREE HOUSE EDUCATION &amp; ACCESSORIES LTD</t>
  </si>
  <si>
    <t>TRANSWIND</t>
  </si>
  <si>
    <t>TRANSWIND INFRASTRUCTURES LTD</t>
  </si>
  <si>
    <t>TFL</t>
  </si>
  <si>
    <t>TRANSWARRANTY FINANCE LTD</t>
  </si>
  <si>
    <t>Surface Transportation</t>
  </si>
  <si>
    <t>TCI</t>
  </si>
  <si>
    <t>TRANSPORT CORPORATION OF INDIA LTD</t>
  </si>
  <si>
    <t>TRANSPORT CORPORATION OF (INDIA) LTD</t>
  </si>
  <si>
    <t>TRANSPEK INDUSTRY LTD</t>
  </si>
  <si>
    <t>TRANSOCEANIC PROPERTIES LTD</t>
  </si>
  <si>
    <t>TRANSGLOBE FOODS LTD</t>
  </si>
  <si>
    <t>TRANSGENE BIOTEK LTD</t>
  </si>
  <si>
    <t>TRANS-FREIGHT CONTAINERS LTD</t>
  </si>
  <si>
    <t>TRIL</t>
  </si>
  <si>
    <t>TRANSFORMERS AND RECTIFIERS INDIA LTD</t>
  </si>
  <si>
    <t>TRANSFORMERS AND RECTIFIERS (INDIA) LTD</t>
  </si>
  <si>
    <t>TRANSCORP INTERNATIONAL LTD</t>
  </si>
  <si>
    <t>TRANSCHEM LTD</t>
  </si>
  <si>
    <t>TRANSFIN</t>
  </si>
  <si>
    <t>TRANS FINANCIAL RESOURCES LTD.</t>
  </si>
  <si>
    <t>TRANS ASIA CORPORATION LTD</t>
  </si>
  <si>
    <t>TRADE WINGS LTD</t>
  </si>
  <si>
    <t>TPLPLASTEH</t>
  </si>
  <si>
    <t>TPL PLASTECH LTD</t>
  </si>
  <si>
    <t>TPI INDIA LTD</t>
  </si>
  <si>
    <t>TPI (INDIA) LTD</t>
  </si>
  <si>
    <t>TOYAM INDUSTRIES LTD</t>
  </si>
  <si>
    <t>TOWA SOKKI LTD</t>
  </si>
  <si>
    <t>Financial Institutions</t>
  </si>
  <si>
    <t>TFCILTD</t>
  </si>
  <si>
    <t>TOURISM FINANCE CORPORATION OF INDIA LTD</t>
  </si>
  <si>
    <t>TOURISM FINANCE CORPORATION OF (INDIA) LTD</t>
  </si>
  <si>
    <t>TOUCHWOOD</t>
  </si>
  <si>
    <t>TOUCHWOOD ENTERTAINMENT LTD</t>
  </si>
  <si>
    <t>TOTAL</t>
  </si>
  <si>
    <t>TOTAL TRANSPORT SYSTEMS LTD</t>
  </si>
  <si>
    <t>TOTAL EXPORTS LTD</t>
  </si>
  <si>
    <t>TORNTPOWER</t>
  </si>
  <si>
    <t>TORRENT POWER LTD</t>
  </si>
  <si>
    <t>TORNTPHARM</t>
  </si>
  <si>
    <t>TORRENT PHARMACEUTICALS LTD</t>
  </si>
  <si>
    <t>TOKYOPLAST</t>
  </si>
  <si>
    <t>TOKYO PLAST INTERNATIONAL LTD</t>
  </si>
  <si>
    <t>TOKYO FINANCE LTD</t>
  </si>
  <si>
    <t>Non-Durable Household Prod.</t>
  </si>
  <si>
    <t>TODAYS</t>
  </si>
  <si>
    <t>TODAYS WRITING INSTRUMENTS LTD</t>
  </si>
  <si>
    <t>TIVOLI CONSTRUCTION LTD</t>
  </si>
  <si>
    <t>TITAN SECURITIES LTD</t>
  </si>
  <si>
    <t>TITAN</t>
  </si>
  <si>
    <t>TITAN COMPANY LTD</t>
  </si>
  <si>
    <t>TITAN BIOTECH LTD</t>
  </si>
  <si>
    <t>TWL</t>
  </si>
  <si>
    <t>TITAGARH WAGONS LTD</t>
  </si>
  <si>
    <t>TITAANIUM TEN ENTERPRISE LTD</t>
  </si>
  <si>
    <t>TIRUPATI TYRES LTD</t>
  </si>
  <si>
    <t>TIRUPATI STARCH &amp; CHEMICALS LTD</t>
  </si>
  <si>
    <t>TIRUPATI SARJAN LTD</t>
  </si>
  <si>
    <t>TIRUPATI INDUSTRIES INDIA LTD</t>
  </si>
  <si>
    <t>TIRUPATI INDUSTRIES (INDIA) LTD</t>
  </si>
  <si>
    <t>TIRUPATIFL</t>
  </si>
  <si>
    <t>TIRUPATI FORGE LTD</t>
  </si>
  <si>
    <t>Furniture-Furnishing-Paints</t>
  </si>
  <si>
    <t>TIRUPATI FOAM LTD</t>
  </si>
  <si>
    <t>TIRUPATI FINLEASE LTD</t>
  </si>
  <si>
    <t>TIPSINDLTD</t>
  </si>
  <si>
    <t>TIPS INDUSTRIES LTD</t>
  </si>
  <si>
    <t>TINNA TRADE LTD</t>
  </si>
  <si>
    <t>TINNA RUBBER AND INFRASTRUCTURE LTD</t>
  </si>
  <si>
    <t>TIMKEN</t>
  </si>
  <si>
    <t>TIMKEN INDIA LTD</t>
  </si>
  <si>
    <t>TIMKEN (INDIA) LTD</t>
  </si>
  <si>
    <t>TIMEX GROUP INDIA LTD</t>
  </si>
  <si>
    <t>TIMEX GROUP (INDIA) LTD</t>
  </si>
  <si>
    <t>TIMESGTY</t>
  </si>
  <si>
    <t>TIMES GUARANTY LTD</t>
  </si>
  <si>
    <t>TIMETECHNO</t>
  </si>
  <si>
    <t>TIME TECHNOPLAST LTD</t>
  </si>
  <si>
    <t>TI</t>
  </si>
  <si>
    <t>TILAKNAGAR INDUSTRIES LTD</t>
  </si>
  <si>
    <t>TILAK</t>
  </si>
  <si>
    <t>Tilak Ventures Ltd</t>
  </si>
  <si>
    <t>TIL</t>
  </si>
  <si>
    <t>TIL LTD</t>
  </si>
  <si>
    <t>TIJARIA</t>
  </si>
  <si>
    <t>TIJARIA POLYPIPES LTD</t>
  </si>
  <si>
    <t>TIGER LOGISTICS INDIA LTD</t>
  </si>
  <si>
    <t>TIGER LOGISTICS (INDIA) LTD</t>
  </si>
  <si>
    <t>Oil Marketing &amp; Distribution</t>
  </si>
  <si>
    <t>TIDEWATER</t>
  </si>
  <si>
    <t>TIDE WATER OIL COMPANY INDIA LTD</t>
  </si>
  <si>
    <t>TIDE WATER OIL COMPANY (INDIA) LTD</t>
  </si>
  <si>
    <t>TIAAN AYURVEDIC &amp; HERBS LTD</t>
  </si>
  <si>
    <t>TIFIN</t>
  </si>
  <si>
    <t>TI FINANCIAL HOLDINGS LTD</t>
  </si>
  <si>
    <t>THYROCARE</t>
  </si>
  <si>
    <t>THYROCARE TECHNOLOGIES LTD</t>
  </si>
  <si>
    <t>THOMASCOTT</t>
  </si>
  <si>
    <t>THOMAS SCOTT INDIA LTD</t>
  </si>
  <si>
    <t>THOMAS SCOTT (INDIA) LTD</t>
  </si>
  <si>
    <t>THOMASCOOK</t>
  </si>
  <si>
    <t>THOMAS COOK INDIA LTD</t>
  </si>
  <si>
    <t>THOMAS COOK (INDIA) LTD</t>
  </si>
  <si>
    <t>TIRUMALCHM</t>
  </si>
  <si>
    <t>THIRUMALAI CHEMICALS LTD</t>
  </si>
  <si>
    <t>THIRUSUGAR</t>
  </si>
  <si>
    <t>THIRU AROORAN SUGARS LTD</t>
  </si>
  <si>
    <t>THIRDWAVE FINANCIAL INTERMEDIARIES LTD</t>
  </si>
  <si>
    <t>THIRANI PROJECTS LTD</t>
  </si>
  <si>
    <t>THINK INK STUDIO LTD</t>
  </si>
  <si>
    <t>THERMAX</t>
  </si>
  <si>
    <t>THERMAX LTD</t>
  </si>
  <si>
    <t>THEMISMED</t>
  </si>
  <si>
    <t>THEMIS MEDICARE LTD</t>
  </si>
  <si>
    <t>THEJO</t>
  </si>
  <si>
    <t>THEJO ENGINEERING LTD</t>
  </si>
  <si>
    <t>THE YAMUNA SYNDICATE LTD</t>
  </si>
  <si>
    <t>WIPL</t>
  </si>
  <si>
    <t>THE WESTERN INDIA PLYWOODS LTD</t>
  </si>
  <si>
    <t>UNITEDTEA</t>
  </si>
  <si>
    <t>THE UNITED NILGIRI TEA ESTATES COMPANY LTD</t>
  </si>
  <si>
    <t>UGARSUGAR</t>
  </si>
  <si>
    <t>THE UGAR SUGAR WORKS LTD</t>
  </si>
  <si>
    <t>TINPLATE</t>
  </si>
  <si>
    <t>THE TINPLATE COMPANY OF INDIA LTD</t>
  </si>
  <si>
    <t>THE TINPLATE COMPANY OF (INDIA) LTD</t>
  </si>
  <si>
    <t>STCINDIA</t>
  </si>
  <si>
    <t>THE STATE TRADING CORPORATION OF INDIA LTD</t>
  </si>
  <si>
    <t>STC(INDIA)</t>
  </si>
  <si>
    <t>THE STATE TRADING CORPORATION OF (INDIA) LTD</t>
  </si>
  <si>
    <t>SOUTHBANK</t>
  </si>
  <si>
    <t>THE SOUTH INDIAN BANK LTD</t>
  </si>
  <si>
    <t>Publishing</t>
  </si>
  <si>
    <t>SANDESH</t>
  </si>
  <si>
    <t>THE SANDESH LTD</t>
  </si>
  <si>
    <t>RUBYMILLS</t>
  </si>
  <si>
    <t>THE RUBY MILLS LTD</t>
  </si>
  <si>
    <t>RAMCOCEM</t>
  </si>
  <si>
    <t>THE RAMCO CEMENTS LTD</t>
  </si>
  <si>
    <t>THE PHOSPHATE COMPANY LTD</t>
  </si>
  <si>
    <t>PHOENIXLTD</t>
  </si>
  <si>
    <t>THE PHOENIX MILLS LTD</t>
  </si>
  <si>
    <t>PKTEA</t>
  </si>
  <si>
    <t>THE PERIA KARAMALAI TEA &amp; PRODUCE COMPANY LTD</t>
  </si>
  <si>
    <t>Mining</t>
  </si>
  <si>
    <t>ORISSAMINE</t>
  </si>
  <si>
    <t>THE ORISSA MINERALS DEVELOPMENT COMPANY LTD</t>
  </si>
  <si>
    <t>NIACL</t>
  </si>
  <si>
    <t>THE NEW INDIA ASSURANCE COMPANY LTD</t>
  </si>
  <si>
    <t>MOTOGENFIN</t>
  </si>
  <si>
    <t>THE MOTOR &amp; GENERAL FINANCE LTD</t>
  </si>
  <si>
    <t>TMRVL</t>
  </si>
  <si>
    <t>THE MANDHANA RETAIL VENTURES LTD</t>
  </si>
  <si>
    <t>KTKBANK</t>
  </si>
  <si>
    <t>THE KARNATAKA BANK LTD</t>
  </si>
  <si>
    <t>J&amp;KBANK</t>
  </si>
  <si>
    <t>THE JAMMU &amp; KASHMIR BANK LTD</t>
  </si>
  <si>
    <t>THEINVEST</t>
  </si>
  <si>
    <t>THE INVESTMENT TRUST OF INDIA LTD</t>
  </si>
  <si>
    <t>THE INVESTMENT TRUST OF (INDIA) LTD</t>
  </si>
  <si>
    <t>THE INDIAN WOOD PRODUCTS COMPANY LTD</t>
  </si>
  <si>
    <t>INDHOTEL</t>
  </si>
  <si>
    <t>THE INDIAN HOTELS COMPANY LTD</t>
  </si>
  <si>
    <t>INDIACEM</t>
  </si>
  <si>
    <t>THE INDIA CEMENTS LTD</t>
  </si>
  <si>
    <t>HITECHGEAR</t>
  </si>
  <si>
    <t>THE HI-TECH GEARS LTD</t>
  </si>
  <si>
    <t>GROBTEA</t>
  </si>
  <si>
    <t>THE GROB TEA COMPANY LTD</t>
  </si>
  <si>
    <t>GESHIP</t>
  </si>
  <si>
    <t>THE GREAT EASTERN SHIPPING COMPANY LTD</t>
  </si>
  <si>
    <t>FEDERALBNK</t>
  </si>
  <si>
    <t>THE FEDERAL BANK LTD</t>
  </si>
  <si>
    <t>BYKE</t>
  </si>
  <si>
    <t>THE BYKE HOSPITALITY LTD</t>
  </si>
  <si>
    <t>ANUP</t>
  </si>
  <si>
    <t>The Anup Engineering Ltd</t>
  </si>
  <si>
    <t>ANDHRSUGAR</t>
  </si>
  <si>
    <t>THE ANDHRA SUGARS LTD</t>
  </si>
  <si>
    <t>THANGAMAYL</t>
  </si>
  <si>
    <t>THANGAMAYIL JEWELLERY LTD</t>
  </si>
  <si>
    <t>THAMBBI MODERN SPINNING MILLS LTD</t>
  </si>
  <si>
    <t>THAKRAL SERVICES INDIA LTD</t>
  </si>
  <si>
    <t>THAKRAL SERVICES (INDIA) LTD</t>
  </si>
  <si>
    <t>THAKKERS DEVELOPERS LTD</t>
  </si>
  <si>
    <t>THACKER &amp; CO LTD</t>
  </si>
  <si>
    <t>TGV SRAAC LTD</t>
  </si>
  <si>
    <t>TGBHOTELS</t>
  </si>
  <si>
    <t>TGB BANQUETS AND HOTELS LTD</t>
  </si>
  <si>
    <t>TEXMOPIPES</t>
  </si>
  <si>
    <t>TEXMO PIPES AND PRODUCTS LTD</t>
  </si>
  <si>
    <t>TEXRAIL</t>
  </si>
  <si>
    <t>TEXMACO RAIL &amp; ENGINEERING LTD</t>
  </si>
  <si>
    <t>TEXINFRA</t>
  </si>
  <si>
    <t>TEXMACO INFRASTRUCTURE &amp; HOLDINGS LTD</t>
  </si>
  <si>
    <t>TERRAFORM REALSTATE LTD</t>
  </si>
  <si>
    <t>TERRAFORM MAGNUM LTD</t>
  </si>
  <si>
    <t>TERAI TEA CO LTD</t>
  </si>
  <si>
    <t>TERASOFT</t>
  </si>
  <si>
    <t>TERA SOFTWARE LTD</t>
  </si>
  <si>
    <t>TELECANOR GLOBAL LTD</t>
  </si>
  <si>
    <t>TEJNAKSH HEALTHCARE LTD</t>
  </si>
  <si>
    <t>TEJASNET</t>
  </si>
  <si>
    <t>TEJAS NETWORKS LTD</t>
  </si>
  <si>
    <t>TEESTA AGRO INDUSTRIES LTD</t>
  </si>
  <si>
    <t>TECHNVISION VENTURES LTD</t>
  </si>
  <si>
    <t>TECHNOJET CONSULTANTS LTD</t>
  </si>
  <si>
    <t>TECHNOFAB</t>
  </si>
  <si>
    <t>TECHNOFAB ENGINEERING LTD</t>
  </si>
  <si>
    <t>TIIL</t>
  </si>
  <si>
    <t>TECHNOCRAFT INDUSTRIES INDIA LTD</t>
  </si>
  <si>
    <t>TECHNOCRAFT INDUSTRIES (INDIA) LTD</t>
  </si>
  <si>
    <t>TECHNOE</t>
  </si>
  <si>
    <t>TECHNO ELECTRIC &amp; ENGINEERING COMPANY LTD</t>
  </si>
  <si>
    <t>TECHIN</t>
  </si>
  <si>
    <t>TECHINDIA NIRMAN LTD</t>
  </si>
  <si>
    <t>TECHM</t>
  </si>
  <si>
    <t>TECH MAHINDRA LTD</t>
  </si>
  <si>
    <t>Sp.Consumer Services</t>
  </si>
  <si>
    <t>TEAMLEASE</t>
  </si>
  <si>
    <t>TEAMLEASE SERVICES LTD</t>
  </si>
  <si>
    <t>TEA TIME LTD</t>
  </si>
  <si>
    <t>TDPOWERSYS</t>
  </si>
  <si>
    <t>TD POWER SYSTEMS LTD</t>
  </si>
  <si>
    <t>TCPLPACK</t>
  </si>
  <si>
    <t>TCPL PACKAGING LTD</t>
  </si>
  <si>
    <t>TCNSBRANDS</t>
  </si>
  <si>
    <t>TCNS CLOTHING CO LTD</t>
  </si>
  <si>
    <t>TCM LTD</t>
  </si>
  <si>
    <t>TCI INDUSTRIES LTD</t>
  </si>
  <si>
    <t>TCIFINANCE</t>
  </si>
  <si>
    <t>TCI FINANCE LTD</t>
  </si>
  <si>
    <t>TCIEXP</t>
  </si>
  <si>
    <t>TCI EXPRESS LTD</t>
  </si>
  <si>
    <t>TCIDEVELOP</t>
  </si>
  <si>
    <t>TCI DEVELOPERS LTD</t>
  </si>
  <si>
    <t>TCFC FINANCE LTD</t>
  </si>
  <si>
    <t>TAYO ROLLS LTD</t>
  </si>
  <si>
    <t>TAYLORMADE RENEWABLES LTD</t>
  </si>
  <si>
    <t>TAVERNIER RESOURCES LTD</t>
  </si>
  <si>
    <t>TATIA GLOBAL VENNTURE LTD</t>
  </si>
  <si>
    <t>TTML</t>
  </si>
  <si>
    <t>TATA TELESERVICES MAHARASHTRA LTD</t>
  </si>
  <si>
    <t>TATASTEEL</t>
  </si>
  <si>
    <t>TATA STEEL LTD</t>
  </si>
  <si>
    <t>TATASTLBSL</t>
  </si>
  <si>
    <t>Tata Steel Bsl LTD</t>
  </si>
  <si>
    <t>TATASPONGE</t>
  </si>
  <si>
    <t>TATA SPONGE IRON LTD</t>
  </si>
  <si>
    <t>TATAPOWER</t>
  </si>
  <si>
    <t>TATA POWER COMPANY LTD</t>
  </si>
  <si>
    <t>TATAMTRDVR</t>
  </si>
  <si>
    <t>TATA MOTORS LTD</t>
  </si>
  <si>
    <t>TATAMOTORS</t>
  </si>
  <si>
    <t>TATAMETALI</t>
  </si>
  <si>
    <t>TATA METALIKS LTD</t>
  </si>
  <si>
    <t>TATAINVEST</t>
  </si>
  <si>
    <t>TATA INVESTMENT CORPORATION LTD</t>
  </si>
  <si>
    <t>TATAGLOBAL</t>
  </si>
  <si>
    <t>TATA GLOBAL BEVERAGES LTD</t>
  </si>
  <si>
    <t>TATAELXSI</t>
  </si>
  <si>
    <t>TATA ELXSI LTD</t>
  </si>
  <si>
    <t>TCS</t>
  </si>
  <si>
    <t>TATA CONSULTANCY SERVICES LTD</t>
  </si>
  <si>
    <t>Telecom - Alternate Carriers</t>
  </si>
  <si>
    <t>TATACOMM</t>
  </si>
  <si>
    <t>TATA COMMUNICATIONS LTD</t>
  </si>
  <si>
    <t>TATACOFFEE</t>
  </si>
  <si>
    <t>TATA COFFEE LTD</t>
  </si>
  <si>
    <t>TATACHEM</t>
  </si>
  <si>
    <t>TATA CHEMICALS LTD</t>
  </si>
  <si>
    <t>TASTY DAIRY SPECIALITIES LTD</t>
  </si>
  <si>
    <t>TASTYBITE</t>
  </si>
  <si>
    <t>TASTY BITE EATABLES LTD</t>
  </si>
  <si>
    <t>TASHI INDIA LTD</t>
  </si>
  <si>
    <t>TASHI (INDIA) LTD</t>
  </si>
  <si>
    <t>TARMAT</t>
  </si>
  <si>
    <t>TARMAT LTD</t>
  </si>
  <si>
    <t>TARINI INTERNATIONAL LTD</t>
  </si>
  <si>
    <t>TARAPUR</t>
  </si>
  <si>
    <t>TARAPUR TRANSFORMERS LTD</t>
  </si>
  <si>
    <t>TARAI FOODS LTD</t>
  </si>
  <si>
    <t>TARAJEWELS</t>
  </si>
  <si>
    <t>TARA JEWELS LTD</t>
  </si>
  <si>
    <t>TARACHAND</t>
  </si>
  <si>
    <t>TARA CHAND LOGISTIC SOLUTIONS LTD</t>
  </si>
  <si>
    <t>TAPARIA TOOLS LTD</t>
  </si>
  <si>
    <t>TANVI FOODS INDIA LTD</t>
  </si>
  <si>
    <t>TANVI FOODS (INDIA) LTD</t>
  </si>
  <si>
    <t>TANTIACONS</t>
  </si>
  <si>
    <t>TANTIA CONSTRUCTIONS LTD</t>
  </si>
  <si>
    <t>TANLA</t>
  </si>
  <si>
    <t>TANLA SOLUTIONS LTD</t>
  </si>
  <si>
    <t>TANFAC INDUSTRIES LTD</t>
  </si>
  <si>
    <t>Aerospace</t>
  </si>
  <si>
    <t>TANEJA AEROSPACE &amp; AVIATION LTD</t>
  </si>
  <si>
    <t>TNTELE</t>
  </si>
  <si>
    <t>TAMILNADU TELECOMMUNICATION LTD</t>
  </si>
  <si>
    <t>TAMILNADU STEEL TUBES LTD</t>
  </si>
  <si>
    <t>TNPETRO</t>
  </si>
  <si>
    <t>TAMILNADU PETROPRODUCTS LTD</t>
  </si>
  <si>
    <t>TAMILNADU JAIBHARAT MILLS LTD</t>
  </si>
  <si>
    <t>TNPL</t>
  </si>
  <si>
    <t>TAMIL NADU NEWSPRINT &amp; PAPERS LTD</t>
  </si>
  <si>
    <t>TAMBOLI CAPITAL LTD</t>
  </si>
  <si>
    <t>TALWGYM</t>
  </si>
  <si>
    <t>TALWALKARS LIFESTYLES LTD</t>
  </si>
  <si>
    <t>TALWALKARS</t>
  </si>
  <si>
    <t>TALWALKARS BETTER VALUE FITNESS LTD</t>
  </si>
  <si>
    <t>TALBROS ENGINEERING LTD</t>
  </si>
  <si>
    <t>TALBROAUTO</t>
  </si>
  <si>
    <t>TALBROS AUTOMOTIVE COMPONENTS LTD</t>
  </si>
  <si>
    <t>TAKE</t>
  </si>
  <si>
    <t>TAKE SOLUTIONS LTD</t>
  </si>
  <si>
    <t>TAJGVK</t>
  </si>
  <si>
    <t>TAJ GVK HOTELS &amp; RESORTS LTD</t>
  </si>
  <si>
    <t>TAINWALCHM</t>
  </si>
  <si>
    <t>TAINWALA CHEMICAL AND PLASTIC I LTD</t>
  </si>
  <si>
    <t>TAI INDUSTRIES LTD</t>
  </si>
  <si>
    <t>TAAZA INTERNATIONAL LTD</t>
  </si>
  <si>
    <t>Airlines</t>
  </si>
  <si>
    <t>TAAL ENTERPRISES LTD</t>
  </si>
  <si>
    <t>TTL</t>
  </si>
  <si>
    <t>T T LTD</t>
  </si>
  <si>
    <t>T SPIRITUAL WORLD LTD</t>
  </si>
  <si>
    <t>T D POWER SYSTEMS LTD</t>
  </si>
  <si>
    <t>T &amp; I GLOBAL LTD</t>
  </si>
  <si>
    <t>SYSTEMATIX SECURITIES LTD</t>
  </si>
  <si>
    <t>SYSTEMATIX CORPORATE SERVICES LTD</t>
  </si>
  <si>
    <t>SYSCO INDUSTRIES LTD</t>
  </si>
  <si>
    <t>SYSCHEM INDIA LTD</t>
  </si>
  <si>
    <t>SYSCHEM (INDIA) LTD</t>
  </si>
  <si>
    <t>SYNTHIKO FOILS LTD</t>
  </si>
  <si>
    <t>SYNGENE</t>
  </si>
  <si>
    <t>SYNGENE INTERNATIONAL LTD</t>
  </si>
  <si>
    <t>SYNERGY GREEN INDUSTRIES LTD</t>
  </si>
  <si>
    <t>SYNDIBANK</t>
  </si>
  <si>
    <t>SYNDICATE BANK</t>
  </si>
  <si>
    <t>SYNCOM</t>
  </si>
  <si>
    <t>SYNCOM HEALTHCARE LTD</t>
  </si>
  <si>
    <t>SYNCOM FORMULATIONS INDIA LTD</t>
  </si>
  <si>
    <t>SYNCOM FORMULATIONS (INDIA) LTD</t>
  </si>
  <si>
    <t>SYMPHONY</t>
  </si>
  <si>
    <t>SYMPHONY LTD</t>
  </si>
  <si>
    <t>SYMBIOX INVESTMENT &amp; TRADING COMPANY LTD</t>
  </si>
  <si>
    <t>SYLPH TECHNOLOGIES LTD</t>
  </si>
  <si>
    <t>SYLPH EDUCATION SOLUTIONS LTD</t>
  </si>
  <si>
    <t>SYBLY INDUSTRIES LTD</t>
  </si>
  <si>
    <t>SWORD-EDGE COMMERCIALS LTD</t>
  </si>
  <si>
    <t>SWORD &amp; SHIELD PHARMA LTD</t>
  </si>
  <si>
    <t>SWITCHING TECHNOLOGIES GUNTHER LTD</t>
  </si>
  <si>
    <t>SWISS GLASCOAT EQUIPMENTS LTD</t>
  </si>
  <si>
    <t>SWELECTES</t>
  </si>
  <si>
    <t>SWELECT ENERGY SYSTEMS LTD</t>
  </si>
  <si>
    <t>SWASTIKA INVESTMART LTD</t>
  </si>
  <si>
    <t>SWASTIK SAFE DEPOSIT &amp; INVESTMENTS LTD</t>
  </si>
  <si>
    <t>SWASTI VINAYAKA SYNTHETICS LTD</t>
  </si>
  <si>
    <t>SWASTI VINAYAKA ART AND HERITAGE CORPORATION LTD</t>
  </si>
  <si>
    <t>SWARNSARITA GEMS LTD</t>
  </si>
  <si>
    <t>SWARNA SECURITIES LTD</t>
  </si>
  <si>
    <t>SWARAJENG</t>
  </si>
  <si>
    <t>SWARAJ ENGINES LTD</t>
  </si>
  <si>
    <t>SWARAJ AUTOMOTIVES LTD</t>
  </si>
  <si>
    <t>SWANENERGY</t>
  </si>
  <si>
    <t>SWAN ENERGY LTD</t>
  </si>
  <si>
    <t>SWAGTAM TRADING &amp; SERVICES LTD</t>
  </si>
  <si>
    <t>SWAGRUHA INFRASTRUCTURE LTD</t>
  </si>
  <si>
    <t>SWADESHI POLYTEX LTD</t>
  </si>
  <si>
    <t>SWADESHI INDUSTRIES LEASING CO LTD</t>
  </si>
  <si>
    <t>SW INVESTMENTS LTD</t>
  </si>
  <si>
    <t>SVP HOUSING LTD</t>
  </si>
  <si>
    <t>SVP GLOBAL VENTURES LTD</t>
  </si>
  <si>
    <t>SVC RESOURCES LTD</t>
  </si>
  <si>
    <t>SVCIND</t>
  </si>
  <si>
    <t>SVC INDUSTRIES Ltd</t>
  </si>
  <si>
    <t>SVARNIM TRADE UDYOG LTD</t>
  </si>
  <si>
    <t>SVARAJ TRADING &amp; AGENCIES LTD</t>
  </si>
  <si>
    <t>SVAM SOFTWARE LTD</t>
  </si>
  <si>
    <t>SVA INDIA LTD</t>
  </si>
  <si>
    <t>SVA (INDIA) LTD</t>
  </si>
  <si>
    <t>SUZLON</t>
  </si>
  <si>
    <t>SUZLON ENERGY LTD</t>
  </si>
  <si>
    <t>SUYOG TELEMATICS LTD</t>
  </si>
  <si>
    <t>SUVIDHA INFRAESTATE CORPORATION LTD</t>
  </si>
  <si>
    <t>SUVEN</t>
  </si>
  <si>
    <t>SUVEN LIFE SCIENCES LTD</t>
  </si>
  <si>
    <t>SUULD</t>
  </si>
  <si>
    <t>SUUMAYA LIFESTYLE LTD</t>
  </si>
  <si>
    <t>SUTLEJTEX</t>
  </si>
  <si>
    <t>SUTLEJ TEXTILES AND INDUSTRIES LTD</t>
  </si>
  <si>
    <t>SURFI</t>
  </si>
  <si>
    <t>SURYO FOODS &amp;amp; INDUSTRIES LTD.</t>
  </si>
  <si>
    <t>SURYAVANSHI SPINNING MILLS LTD</t>
  </si>
  <si>
    <t>SURYALATA SPINNING MILLS LTD</t>
  </si>
  <si>
    <t>SURYALAXMI</t>
  </si>
  <si>
    <t>SURYALAKSHMI COTTON MILLS LTD</t>
  </si>
  <si>
    <t>SURYAKRIPA FINANCE LTD</t>
  </si>
  <si>
    <t>SURYACHAKRA POWER CORPORATION LTD</t>
  </si>
  <si>
    <t>SURYAAMBA SPINNING MILLS LTD</t>
  </si>
  <si>
    <t>SURYAROSNI</t>
  </si>
  <si>
    <t>SURYA ROSHNI LTD</t>
  </si>
  <si>
    <t>SURYA INDIA LTD</t>
  </si>
  <si>
    <t>SURYA (INDIA) LTD</t>
  </si>
  <si>
    <t>SUREVIN</t>
  </si>
  <si>
    <t>SUREVIN BPO SERVICES LTD</t>
  </si>
  <si>
    <t>SURAT TEXTILE MILLS LTD</t>
  </si>
  <si>
    <t>SURANAT&amp;P</t>
  </si>
  <si>
    <t>SURANA TELECOM AND POWER LTD</t>
  </si>
  <si>
    <t>SURANASOL</t>
  </si>
  <si>
    <t>SURANA SOLAR LTD</t>
  </si>
  <si>
    <t>SURAJ PRODUCTS LTD</t>
  </si>
  <si>
    <t>SURAJ LTD</t>
  </si>
  <si>
    <t>SUPREMEX SHINE STEELS LTD</t>
  </si>
  <si>
    <t>SUPPETRO</t>
  </si>
  <si>
    <t>SUPREME PETROCHEM LTD</t>
  </si>
  <si>
    <t>SUPREMEINF</t>
  </si>
  <si>
    <t>SUPREME INFRASTRUCTURE INDIA LTD</t>
  </si>
  <si>
    <t>SUPREME INFRASTRUCTURE (INDIA) LTD</t>
  </si>
  <si>
    <t>SUPREMEIND</t>
  </si>
  <si>
    <t>SUPREME INDUSTRIES LTD</t>
  </si>
  <si>
    <t>SIIL</t>
  </si>
  <si>
    <t>SUPREME INDIA IMPEX LTD</t>
  </si>
  <si>
    <t>SUPREME HOLDINGS &amp; HOSPITALITY INDIA LTD</t>
  </si>
  <si>
    <t>SUPREME HOLDINGS &amp; HOSPITALITY (INDIA) LTD</t>
  </si>
  <si>
    <t>SUPREMEENG</t>
  </si>
  <si>
    <t>SUPREME ENGINEERING LTD</t>
  </si>
  <si>
    <t>SUPRAJIT</t>
  </si>
  <si>
    <t>SUPRAJIT ENGINEERING LTD</t>
  </si>
  <si>
    <t>SUPRA TRENDS LTD</t>
  </si>
  <si>
    <t>SUPRA PACIFIC MANAGEMENT CONSULTANCY LTD</t>
  </si>
  <si>
    <t>SUPERTEX INDUSTRIES LTD</t>
  </si>
  <si>
    <t>SUPERSHAKTI METALIKS LTD</t>
  </si>
  <si>
    <t>SUPERNOVA ADVERTISING LTD</t>
  </si>
  <si>
    <t>SIEL</t>
  </si>
  <si>
    <t>Superior Industrial Enterprises LTD</t>
  </si>
  <si>
    <t>SUPERIOR FINLEASE LTD</t>
  </si>
  <si>
    <t>SUPERHOUSE</t>
  </si>
  <si>
    <t>SUPERHOUSE LTD</t>
  </si>
  <si>
    <t>SUPERB PAPERS LTD</t>
  </si>
  <si>
    <t>SUPER TANNERY LTD</t>
  </si>
  <si>
    <t>SUPERSPIN</t>
  </si>
  <si>
    <t>SUPER SPINNING MILLS LTD</t>
  </si>
  <si>
    <t>SUPER SALES INDIA LTD</t>
  </si>
  <si>
    <t>SUPER SALES (INDIA) LTD</t>
  </si>
  <si>
    <t>SUPER FINE KNITTERS LTD</t>
  </si>
  <si>
    <t>SUPER DOMESTIC MACHINES LTD</t>
  </si>
  <si>
    <t>SUPER CROP SAFE LTD</t>
  </si>
  <si>
    <t>SUPER BAKERS INDIA LTD</t>
  </si>
  <si>
    <t>SUPER BAKERS (INDIA) LTD</t>
  </si>
  <si>
    <t>SUNTECK</t>
  </si>
  <si>
    <t>SUNTECK REALTY LTD</t>
  </si>
  <si>
    <t>SUNSTAR REALTY DEVELOPMENT LTD</t>
  </si>
  <si>
    <t>SUNSHINE CAPITAL LTD</t>
  </si>
  <si>
    <t>SUNSHIELD CHEMICALS LTD</t>
  </si>
  <si>
    <t>SUNRISE INDUSTRIAL TRADERS LTD</t>
  </si>
  <si>
    <t>SUNRAJDI</t>
  </si>
  <si>
    <t>SUNRAJ DIAMOND EXPORTS LTD.</t>
  </si>
  <si>
    <t>SUNIL INDUSTRIES LTD</t>
  </si>
  <si>
    <t>SUNILHITEC</t>
  </si>
  <si>
    <t>SUNIL HITECH ENGINEERS LTD</t>
  </si>
  <si>
    <t>SUNIL HEALTHCARE LTD</t>
  </si>
  <si>
    <t>SUNIL AGRO FOODS LTD</t>
  </si>
  <si>
    <t>SUNGOLD MEDIA AND ENTERTAINMENT LTD</t>
  </si>
  <si>
    <t>SUNGOLD CAPITAL LTD</t>
  </si>
  <si>
    <t>SUNFLAG</t>
  </si>
  <si>
    <t>SUNFLAG IRON AND STEEL COMPANY LTD</t>
  </si>
  <si>
    <t>SUNDRMFAST</t>
  </si>
  <si>
    <t>SUNDRAM FASTENERS LTD</t>
  </si>
  <si>
    <t>SUNDARAM</t>
  </si>
  <si>
    <t>SUNDARAM MULTI PAP LTD</t>
  </si>
  <si>
    <t>SUNDARMFIN</t>
  </si>
  <si>
    <t>SUNDARAM FINANCE LTD</t>
  </si>
  <si>
    <t>SUNDARMHLD</t>
  </si>
  <si>
    <t>SUNDARAM FINANCE HOLDINGS LTD</t>
  </si>
  <si>
    <t>SUNCLAYLTD</t>
  </si>
  <si>
    <t>SUNDARAM CLAYTON LTD</t>
  </si>
  <si>
    <t>SUNDRMBRAK</t>
  </si>
  <si>
    <t>SUNDARAM BRAKE LININGS LTD</t>
  </si>
  <si>
    <t>SUNCITY SYNTHETICS LTD</t>
  </si>
  <si>
    <t>SUNCARE TRADERS LTD</t>
  </si>
  <si>
    <t>SUNTV</t>
  </si>
  <si>
    <t>SUN TV NETWORK LTD</t>
  </si>
  <si>
    <t>SUN TECHNO OVERSEAS LTD</t>
  </si>
  <si>
    <t>SUN SOURCE INDIA LTD</t>
  </si>
  <si>
    <t>SUN SOURCE (INDIA) LTD</t>
  </si>
  <si>
    <t>SUN RETAIL LTD</t>
  </si>
  <si>
    <t>SUNPHARMA</t>
  </si>
  <si>
    <t>SUN PHARMACEUTICAL INDUSTRIES LTD</t>
  </si>
  <si>
    <t>SPARC</t>
  </si>
  <si>
    <t>SUN PHARMA ADVANCED RESEARCH COMPANY LTD</t>
  </si>
  <si>
    <t>SUN AND SHINE WORLDWIDE LTD</t>
  </si>
  <si>
    <t>SUMMITSEC</t>
  </si>
  <si>
    <t>SUMMIT SECURITIES LTD</t>
  </si>
  <si>
    <t>SUMIT</t>
  </si>
  <si>
    <t>SUMIT WOODS LTD</t>
  </si>
  <si>
    <t>SUMERU INDUSTRIES LTD</t>
  </si>
  <si>
    <t>SUMEETINDS</t>
  </si>
  <si>
    <t>SUMEET INDUSTRIES LTD</t>
  </si>
  <si>
    <t>SUMEDHA FISCAL SERVICES LTD</t>
  </si>
  <si>
    <t>SULABH ENGINEERS &amp; SERVICES LTD</t>
  </si>
  <si>
    <t>SUKHJIT STARCH &amp; CHEMICALS LTD</t>
  </si>
  <si>
    <t>SUJANAUNI</t>
  </si>
  <si>
    <t>SUJANA UNIVERSAL INDUSTRIES LTD</t>
  </si>
  <si>
    <t>SUJALA TRADING &amp; HOLDINGS LTD</t>
  </si>
  <si>
    <t>SUICH</t>
  </si>
  <si>
    <t>Suich Industries Ltd</t>
  </si>
  <si>
    <t>SUGAL &amp; DAMANI SHARE BROKERS LTD</t>
  </si>
  <si>
    <t>SUERYAA KNITWEAR LTD</t>
  </si>
  <si>
    <t>SUDITI INDUSTRIES LTD</t>
  </si>
  <si>
    <t>SUDARSCHEM</t>
  </si>
  <si>
    <t>SUDARSHAN CHEMICAL INDUSTRIES LTD</t>
  </si>
  <si>
    <t>SUDAL INDUSTRIES LTD</t>
  </si>
  <si>
    <t>SUCHITRA FINANCE &amp; TRADING COMPANY LTD</t>
  </si>
  <si>
    <t>SUBWAY FINANCE &amp; INVESTMENT CO LTD</t>
  </si>
  <si>
    <t>SUBROS</t>
  </si>
  <si>
    <t>SUBROS LTD</t>
  </si>
  <si>
    <t>SUBHASH SILK MILLS LTD</t>
  </si>
  <si>
    <t>SUBEX LTD</t>
  </si>
  <si>
    <t>SUBEX</t>
  </si>
  <si>
    <t>Subex LTD</t>
  </si>
  <si>
    <t>STYLAM INDUSTRIES LTD</t>
  </si>
  <si>
    <t>STURDY INDUSTRIES LTD</t>
  </si>
  <si>
    <t>STAR</t>
  </si>
  <si>
    <t>STRIDES PHARMA SCIENCE LTD</t>
  </si>
  <si>
    <t>STRATMONT INDUSTRIES LTD</t>
  </si>
  <si>
    <t>STOVEC INDUSTRIES LTD</t>
  </si>
  <si>
    <t>SGL</t>
  </si>
  <si>
    <t>STL GLOBAL LTD</t>
  </si>
  <si>
    <t>STINDIA</t>
  </si>
  <si>
    <t>STI INDIA LTD</t>
  </si>
  <si>
    <t>ST(INDIA)</t>
  </si>
  <si>
    <t>STI (INDIA) LTD</t>
  </si>
  <si>
    <t>STRTECH</t>
  </si>
  <si>
    <t>STERLITE TECHNOLOGIES LTD</t>
  </si>
  <si>
    <t>STERTOOLS</t>
  </si>
  <si>
    <t>STERLING TOOLS LTD</t>
  </si>
  <si>
    <t>STERLING SPINNERS LTD</t>
  </si>
  <si>
    <t>STRLGUA</t>
  </si>
  <si>
    <t>STERLING GUARANTY &amp;amp; FINANCE LTD.</t>
  </si>
  <si>
    <t>STERLING GREEN WOODS LTD</t>
  </si>
  <si>
    <t>STEP TWO CORPORATION LTD</t>
  </si>
  <si>
    <t>STELLAR CAPITAL SERVICES LTD</t>
  </si>
  <si>
    <t>STELLANT SECURITIES INDIA LTD</t>
  </si>
  <si>
    <t>STELLANT SECURITIES (INDIA) LTD</t>
  </si>
  <si>
    <t>STEL</t>
  </si>
  <si>
    <t>STEL HOLDINGS LTD</t>
  </si>
  <si>
    <t>STEELCO GUJARAT LTD</t>
  </si>
  <si>
    <t>STEELCAST LTD</t>
  </si>
  <si>
    <t>SSWL</t>
  </si>
  <si>
    <t>STEEL STRIPS WHEELS LTD</t>
  </si>
  <si>
    <t>Iron &amp;amp; Steel/Interm.Products</t>
  </si>
  <si>
    <t>STRIPMT</t>
  </si>
  <si>
    <t>STEEL STRIPS LTD.</t>
  </si>
  <si>
    <t>STEEL STRIPS INFRASTRUCTURES LTD</t>
  </si>
  <si>
    <t>STEELXIND</t>
  </si>
  <si>
    <t>STEEL EXCHANGE INDIA LTD</t>
  </si>
  <si>
    <t>STEEL EXCHANGE (INDIA) LTD</t>
  </si>
  <si>
    <t>STEELCITY</t>
  </si>
  <si>
    <t>STEEL CITY SECURITIES LTD</t>
  </si>
  <si>
    <t>SAIL</t>
  </si>
  <si>
    <t>STEEL AUTHORITY OF INDIA LTD</t>
  </si>
  <si>
    <t>STEEL AUTHORITY OF (INDIA) LTD</t>
  </si>
  <si>
    <t>SBIN</t>
  </si>
  <si>
    <t>STATE BANK OF INDIA</t>
  </si>
  <si>
    <t>STARLOG ENTERPRISES LTD</t>
  </si>
  <si>
    <t>STARLITE COMPONENTS LTD</t>
  </si>
  <si>
    <t>Other Non-Ferrous Metals</t>
  </si>
  <si>
    <t>STARLIT POWER SYSTEMS LTD</t>
  </si>
  <si>
    <t>STARCOM INFORMATION TECHNOLOGY LTD</t>
  </si>
  <si>
    <t>STARPAPER</t>
  </si>
  <si>
    <t>STAR PAPER MILLS LTD</t>
  </si>
  <si>
    <t>STAR DELTA TRANSFORMERS LTD</t>
  </si>
  <si>
    <t>STARCEMENT</t>
  </si>
  <si>
    <t>STAR CEMENT LTD</t>
  </si>
  <si>
    <t>STANROSE MAFATLAL INVESTMENTS AND FINANCE LTD</t>
  </si>
  <si>
    <t>STANPACKS INDIA LTD</t>
  </si>
  <si>
    <t>STANPACKS (INDIA) LTD</t>
  </si>
  <si>
    <t>STANDARD SURFACTANTS LTD</t>
  </si>
  <si>
    <t>STANDARD SHOE SOLE AND MOULD INDIA LTD</t>
  </si>
  <si>
    <t>STANDARD SHOE SOLE AND MOULD (INDIA) LTD</t>
  </si>
  <si>
    <t>SIL</t>
  </si>
  <si>
    <t>STANDARD INDUSTRIES LTD</t>
  </si>
  <si>
    <t>STANDARD CHARTERED PLC</t>
  </si>
  <si>
    <t>STANDARD CAPITAL MARKETS LTD</t>
  </si>
  <si>
    <t>STANDARD BATTERIES LTD</t>
  </si>
  <si>
    <t>SCAPDVR</t>
  </si>
  <si>
    <t>STAMPEDE CAPITAL LTD</t>
  </si>
  <si>
    <t>STAMPEDE</t>
  </si>
  <si>
    <t>SSPN FINANCE LTD</t>
  </si>
  <si>
    <t>SSPDL LTD</t>
  </si>
  <si>
    <t>SS ORGANICS LTD</t>
  </si>
  <si>
    <t>SRU STEELS LTD</t>
  </si>
  <si>
    <t>SRSLTD</t>
  </si>
  <si>
    <t>SRS LTD</t>
  </si>
  <si>
    <t>SRS FINANCE LTD</t>
  </si>
  <si>
    <t>SRM ENERGY LTD</t>
  </si>
  <si>
    <t>SRIPIPES</t>
  </si>
  <si>
    <t>SRIKALAHASTHI PIPES LTD</t>
  </si>
  <si>
    <t>SRI VAJRA GRANITES LTD</t>
  </si>
  <si>
    <t>SRI RAMAKRISHNA MILLS COIMBATORE LTD</t>
  </si>
  <si>
    <t>SRI NACHAMMAI COTTON MILLS LTD</t>
  </si>
  <si>
    <t>SRI LAKSHMI SARASWATHI TEXTILES ARNI LTD</t>
  </si>
  <si>
    <t>SKML</t>
  </si>
  <si>
    <t>SRI KRISHNA METCOM LTD</t>
  </si>
  <si>
    <t>SRI KRISHNA CONSTRUCTIONS INDIA LTD</t>
  </si>
  <si>
    <t>SRI KRISHNA CONSTRUCTIONS (INDIA) LTD</t>
  </si>
  <si>
    <t>SRI KPR INDUSTRIES LTD</t>
  </si>
  <si>
    <t>HAVISHA</t>
  </si>
  <si>
    <t>SRI HAVISHA HOSPITALITY AND INFRASTRUCTURE LTD</t>
  </si>
  <si>
    <t>SRI AMARNATH FINANCE LTD</t>
  </si>
  <si>
    <t>SABTN</t>
  </si>
  <si>
    <t>SRI ADHIKARI BROTHERS TELEVISION NETWORK LTD</t>
  </si>
  <si>
    <t>SRG HOUSING FINANCE LTD</t>
  </si>
  <si>
    <t>SRF</t>
  </si>
  <si>
    <t>SRF LTD</t>
  </si>
  <si>
    <t>SRESTHA FINVEST LTD</t>
  </si>
  <si>
    <t>SREINFRA</t>
  </si>
  <si>
    <t>SREI INFRASTRUCTURE FINANCE LTD</t>
  </si>
  <si>
    <t>SREEL</t>
  </si>
  <si>
    <t>SREELEATHERS LTD</t>
  </si>
  <si>
    <t>SREECHEM RESINS LTD</t>
  </si>
  <si>
    <t>SRHHYPOLTD</t>
  </si>
  <si>
    <t>SREE RAYALASEEMA HI-STRENGTH HYPO LTD</t>
  </si>
  <si>
    <t>SREE JAYALAKSHMI AUTOSPIN LTD</t>
  </si>
  <si>
    <t>SQUARE FOUR PROJECTS INDIA LTD</t>
  </si>
  <si>
    <t>SQUARE FOUR PROJECTS (INDIA) LTD</t>
  </si>
  <si>
    <t>SQSBFSI</t>
  </si>
  <si>
    <t>SQS INDIA BFSI LTD</t>
  </si>
  <si>
    <t>SPS INTERNATIONAL LTD</t>
  </si>
  <si>
    <t>SPS FINQUEST LTD</t>
  </si>
  <si>
    <t>Construction &amp;amp; Engineering</t>
  </si>
  <si>
    <t>SFIVL</t>
  </si>
  <si>
    <t>Spring Fields Infraventure Ltd</t>
  </si>
  <si>
    <t>SPRAYKING AGRO EQUIPMENT LTD</t>
  </si>
  <si>
    <t>SPORTKING INDIA LTD</t>
  </si>
  <si>
    <t>SPORTKING (INDIA) LTD</t>
  </si>
  <si>
    <t>SPMLINFRA</t>
  </si>
  <si>
    <t>SPML INFRA LTD</t>
  </si>
  <si>
    <t>SMPL</t>
  </si>
  <si>
    <t>SPLENDID METAL PRODUCTS LTD</t>
  </si>
  <si>
    <t>SPLIL</t>
  </si>
  <si>
    <t>SPL INDUSTRIES LTD</t>
  </si>
  <si>
    <t>SPICY ENTERTAINMENT AND MEDIA LTD</t>
  </si>
  <si>
    <t>SPICEJET LTD</t>
  </si>
  <si>
    <t>SPICEMOBI</t>
  </si>
  <si>
    <t>SPICE MOBILITY LTD</t>
  </si>
  <si>
    <t>SPICE ISLANDS APPARELS LTD</t>
  </si>
  <si>
    <t>SPENTEX</t>
  </si>
  <si>
    <t>SPENTEX INDUSTRIES LTD</t>
  </si>
  <si>
    <t>SPENTA INTERNATIONAL LTD</t>
  </si>
  <si>
    <t>SPENCERS</t>
  </si>
  <si>
    <t>Spencer's Retail LTD</t>
  </si>
  <si>
    <t>SPENCER</t>
  </si>
  <si>
    <t>Spencers Retail Ltd</t>
  </si>
  <si>
    <t>SPEL SEMICONDUCTOR LTD</t>
  </si>
  <si>
    <t>SPEEDAGE COMMERCIALS LTD</t>
  </si>
  <si>
    <t>SPECULAR MARKETING &amp; FINANCING LTD</t>
  </si>
  <si>
    <t>SPECTRUM FOODS LTD</t>
  </si>
  <si>
    <t>SPECTRUM</t>
  </si>
  <si>
    <t>SPECTRUM ELECTRICAL INDUSTRIES LTD</t>
  </si>
  <si>
    <t>SPECTRA INDUSTRIES LTD</t>
  </si>
  <si>
    <t>SPECIALITY</t>
  </si>
  <si>
    <t>SPECIALITY RESTAURANTS LTD</t>
  </si>
  <si>
    <t>SPARKLING INDIA FINSHARES LTD</t>
  </si>
  <si>
    <t>SPARC SYSTEMS LTD</t>
  </si>
  <si>
    <t>SPAN DIVERGENT LTD</t>
  </si>
  <si>
    <t>SPCENET</t>
  </si>
  <si>
    <t>SPACENET ENTERPRISES INDIA LTD</t>
  </si>
  <si>
    <t>SPACENET ENTERPRISES (INDIA) LTD</t>
  </si>
  <si>
    <t>SPACEAGE PRODUCTS LTD</t>
  </si>
  <si>
    <t>SPACE INCUBATRICS TECHNOLOGIES LTD</t>
  </si>
  <si>
    <t>SPACAPS</t>
  </si>
  <si>
    <t>SPA Capital Services Ltd</t>
  </si>
  <si>
    <t>SP CAPITAL FINANCING LTD</t>
  </si>
  <si>
    <t>SOWBHAGYA MEDIA LTD</t>
  </si>
  <si>
    <t>SOVEREIGN DIAMONDS LTD</t>
  </si>
  <si>
    <t>SPIC</t>
  </si>
  <si>
    <t>SOUTHERN PETROCHEMICALS INDUSTRIES CORPORATION LTD</t>
  </si>
  <si>
    <t>SOUTHERN ONLINE BIO TECHNOLOGIES LTD</t>
  </si>
  <si>
    <t>SOUTHERN MAGNESIUM &amp; CHEMICALS LTD</t>
  </si>
  <si>
    <t>SOUTHERN LATEX LTD</t>
  </si>
  <si>
    <t>SOUTHERN INFOSYS LTD</t>
  </si>
  <si>
    <t>SOUTHERN GAS LTD</t>
  </si>
  <si>
    <t>SOUTHWEST</t>
  </si>
  <si>
    <t>SOUTH WEST PINNACLE EXPLORATION LTD</t>
  </si>
  <si>
    <t>SOUTH INDIA PROJECTS LTD</t>
  </si>
  <si>
    <t>SOUTH INDIA PAPER MILLS LTD</t>
  </si>
  <si>
    <t>SOUTH ASIAN ENTERPRISES LTD</t>
  </si>
  <si>
    <t>SOURCE NATURAL FOODS &amp; HERBAL SUPPL LTD</t>
  </si>
  <si>
    <t>SOURCE INDUSTRIES INDIA LTD</t>
  </si>
  <si>
    <t>SOURCE INDUSTRIES (INDIA) LTD</t>
  </si>
  <si>
    <t>SORILINFRA</t>
  </si>
  <si>
    <t>SORIL INFRA RESOURCES LTD</t>
  </si>
  <si>
    <t>SOPHIA TRAEXPO LTD</t>
  </si>
  <si>
    <t>SONISOYA</t>
  </si>
  <si>
    <t>SONI SOYA PRODUCTS LTD</t>
  </si>
  <si>
    <t>SONI MEDICARE LTD</t>
  </si>
  <si>
    <t>SONATSOFTW</t>
  </si>
  <si>
    <t>SONATA SOFTWARE LTD</t>
  </si>
  <si>
    <t>SONAMCLOCK</t>
  </si>
  <si>
    <t>SONAM CLOCK LTD</t>
  </si>
  <si>
    <t>SONAL MERCANTILE LTD</t>
  </si>
  <si>
    <t>SONAL ADHESIVES LTD</t>
  </si>
  <si>
    <t>SOMICONVEY</t>
  </si>
  <si>
    <t>SOMI CONVEYOR BELTINGS LTD</t>
  </si>
  <si>
    <t>SOMANYCERA</t>
  </si>
  <si>
    <t>SOMANY CERAMICS LTD</t>
  </si>
  <si>
    <t>SOMATEX</t>
  </si>
  <si>
    <t>SOMA TEXTILES &amp; INDUSTRIES LTD</t>
  </si>
  <si>
    <t>SDBL</t>
  </si>
  <si>
    <t>SOM DISTILLERIES &amp; BREWERIES LTD</t>
  </si>
  <si>
    <t>SOM DATT FINANCE CORPORATION LTD</t>
  </si>
  <si>
    <t>SOLITAIRE MACHINE TOOLS LTD</t>
  </si>
  <si>
    <t>SOLIS MARKETING LTD</t>
  </si>
  <si>
    <t>SOLID STONE COMPANY LTD</t>
  </si>
  <si>
    <t>SOLID CONTAINERS LTD</t>
  </si>
  <si>
    <t>SOLID CARBIDE TOOLS LTD</t>
  </si>
  <si>
    <t>SOLEX</t>
  </si>
  <si>
    <t>SOLEX ENERGY LTD</t>
  </si>
  <si>
    <t>SOLARA</t>
  </si>
  <si>
    <t>SOLARA ACTIVE PHARMA SCIENCES LTD</t>
  </si>
  <si>
    <t>SOLARINDS</t>
  </si>
  <si>
    <t>SOLAR INDUSTRIES INDIA LTD</t>
  </si>
  <si>
    <t>SOLAR INDUSTRIES (INDIA) LTD</t>
  </si>
  <si>
    <t>SOFTTECH ENGINEERS LTD</t>
  </si>
  <si>
    <t>SOFTSOL INDIA LTD</t>
  </si>
  <si>
    <t>SOFTSOL (INDIA) LTD</t>
  </si>
  <si>
    <t>SOFTBPO GLOBAL SERVICES LTD</t>
  </si>
  <si>
    <t>SOFCOM SYSTEMS LTD</t>
  </si>
  <si>
    <t>SOBHAGYA MERCHANTILE LTD</t>
  </si>
  <si>
    <t>SOBHA</t>
  </si>
  <si>
    <t>SOBHA LTD</t>
  </si>
  <si>
    <t>SNOWMAN</t>
  </si>
  <si>
    <t>SNOWMAN LOGISTICS LTD</t>
  </si>
  <si>
    <t>SNL BEARINGS LTD</t>
  </si>
  <si>
    <t>SMVD</t>
  </si>
  <si>
    <t>SMVD POLY PACK LTD</t>
  </si>
  <si>
    <t>SMSPHARMA</t>
  </si>
  <si>
    <t>SMS PHARMACEUTICALS LTD</t>
  </si>
  <si>
    <t>SMSLIFE</t>
  </si>
  <si>
    <t>SMS LIFESCIENCES INDIA LTD</t>
  </si>
  <si>
    <t>SMS LIFESCIENCES (INDIA) LTD</t>
  </si>
  <si>
    <t>SMRUTHI ORGANICS LTD</t>
  </si>
  <si>
    <t>SMLISUZU</t>
  </si>
  <si>
    <t>SML ISUZU LTD</t>
  </si>
  <si>
    <t>SMIFS CAPITAL MARKETS LTD</t>
  </si>
  <si>
    <t>SMARTLINK</t>
  </si>
  <si>
    <t>SMARTLINK HOLDINGS LTD</t>
  </si>
  <si>
    <t>SMART FINSEC LTD</t>
  </si>
  <si>
    <t>SKYLINE VENTURES INDIA LTD</t>
  </si>
  <si>
    <t>SKYLINE VENTURES (INDIA) LTD</t>
  </si>
  <si>
    <t>SKYLINE MILLARS LTD</t>
  </si>
  <si>
    <t>SKY INDUSTRIES LTD</t>
  </si>
  <si>
    <t>SKY GOLD LTD</t>
  </si>
  <si>
    <t>SKSTEXTILE</t>
  </si>
  <si>
    <t>SKS TEXTILES LTD</t>
  </si>
  <si>
    <t>SKP SECURITIES LTD</t>
  </si>
  <si>
    <t>SKMEGGPROD</t>
  </si>
  <si>
    <t>SKM EGG PRODUCTS EXPORT INDIA LTD</t>
  </si>
  <si>
    <t>SKM EGG PRODUCTS EXPORT (INDIA) LTD</t>
  </si>
  <si>
    <t>SKIPPER</t>
  </si>
  <si>
    <t>SKIPPER LTD</t>
  </si>
  <si>
    <t>SKIL</t>
  </si>
  <si>
    <t>SKIL INFRASTRUCTURE LTD</t>
  </si>
  <si>
    <t>SKFINDIA</t>
  </si>
  <si>
    <t>SKF INDIA LTD</t>
  </si>
  <si>
    <t>SKF(INDIA)</t>
  </si>
  <si>
    <t>SKF (INDIA) LTD</t>
  </si>
  <si>
    <t>SJVN</t>
  </si>
  <si>
    <t>SJVN LTD</t>
  </si>
  <si>
    <t>SJ CORPORATION LTD</t>
  </si>
  <si>
    <t>SIYSIL</t>
  </si>
  <si>
    <t>SIYARAM SILK MILLS LTD</t>
  </si>
  <si>
    <t>SITINET</t>
  </si>
  <si>
    <t>SITI NETWORKS LTD</t>
  </si>
  <si>
    <t>SITASHREE</t>
  </si>
  <si>
    <t>SITA SHREE FOOD PRODUCTS LTD</t>
  </si>
  <si>
    <t>SITA ENTERPRISES LTD</t>
  </si>
  <si>
    <t>SIROHIA &amp; SONS LTD</t>
  </si>
  <si>
    <t>SIRCA</t>
  </si>
  <si>
    <t>SIRCA PAINTS INDIA LTD</t>
  </si>
  <si>
    <t>SIRCA PAINTS (INDIA) LTD</t>
  </si>
  <si>
    <t>SIR SHADI LAL ENTERPRISES LTD</t>
  </si>
  <si>
    <t>SIP INDUSTRIES LTD</t>
  </si>
  <si>
    <t>SPTL</t>
  </si>
  <si>
    <t>SINTEX PLASTICS TECHNOLOGY LTD</t>
  </si>
  <si>
    <t>SINTEX</t>
  </si>
  <si>
    <t>SINTEX INDUSTRIES LTD</t>
  </si>
  <si>
    <t>SINTERCOM</t>
  </si>
  <si>
    <t>SINTERCOM INDIA LTD</t>
  </si>
  <si>
    <t>SINTERCOM (INDIA) LTD</t>
  </si>
  <si>
    <t>SINNER ENERGY INDIA LTD</t>
  </si>
  <si>
    <t>SINNER ENERGY (INDIA) LTD</t>
  </si>
  <si>
    <t>SINNAR BIDI UDYOG LTD</t>
  </si>
  <si>
    <t>SINGER INDIA LTD</t>
  </si>
  <si>
    <t>SINGER (INDIA) LTD</t>
  </si>
  <si>
    <t>SINDU VALLEY TECHNOLOGIES LTD</t>
  </si>
  <si>
    <t>SINDHU TRADE LINKS LTD</t>
  </si>
  <si>
    <t>SINCLAIRS HOTELS LTD</t>
  </si>
  <si>
    <t>SIMRAN FARMS LTD</t>
  </si>
  <si>
    <t>SIMPLEX REALTY LTD</t>
  </si>
  <si>
    <t>SIMPLEX PAPERS LTD</t>
  </si>
  <si>
    <t>SIMPLEX MILLS COMPANY LTD</t>
  </si>
  <si>
    <t>SIMPLEXINF</t>
  </si>
  <si>
    <t>SIMPLEX INFRASTRUCTURES LTD</t>
  </si>
  <si>
    <t>SIMPLEX CASTINGS LTD</t>
  </si>
  <si>
    <t>SIMMONDS MARSHALL LTD</t>
  </si>
  <si>
    <t>SIMBHALS</t>
  </si>
  <si>
    <t>SIMBHAOLI SUGARS LTD</t>
  </si>
  <si>
    <t>SILVERPOINT INFRATECH LTD</t>
  </si>
  <si>
    <t>SILVER TOUCH TECHNOLOGIES LTD</t>
  </si>
  <si>
    <t>SILVER OAK INDIA LTD</t>
  </si>
  <si>
    <t>SILVER OAK COMMERCIAL LTD</t>
  </si>
  <si>
    <t>SILVER OAK (INDIA) LTD</t>
  </si>
  <si>
    <t>SILLYMONKS</t>
  </si>
  <si>
    <t>SILLY MONKS ENTERTAINMENT LTD</t>
  </si>
  <si>
    <t>SILGO</t>
  </si>
  <si>
    <t>SILGO RETAIL LTD</t>
  </si>
  <si>
    <t>SILINV</t>
  </si>
  <si>
    <t>SIL INVESTMENTS LTD</t>
  </si>
  <si>
    <t>SIKOZY REALTORS LTD</t>
  </si>
  <si>
    <t>SIKKO</t>
  </si>
  <si>
    <t>SIKKO INDUSTRIES LTD</t>
  </si>
  <si>
    <t>SIKA INTERPLANT SYSTEMS LTD</t>
  </si>
  <si>
    <t>SIGIND</t>
  </si>
  <si>
    <t>SIGNET INDUSTRIES LTD</t>
  </si>
  <si>
    <t>SIEMENS</t>
  </si>
  <si>
    <t>SIEMENS LTD</t>
  </si>
  <si>
    <t>SIEL FINANCIAL SERVICES LTD</t>
  </si>
  <si>
    <t>SIDH AUTOMOBILES LTD</t>
  </si>
  <si>
    <t>SIDDHARTH EDUCATION SERVICES LTD</t>
  </si>
  <si>
    <t>SICAL</t>
  </si>
  <si>
    <t>SICAL LOGISTICS LTD</t>
  </si>
  <si>
    <t>SICAGEN</t>
  </si>
  <si>
    <t>SICAGEN INDIA LTD</t>
  </si>
  <si>
    <t>SICAGEN (INDIA) LTD</t>
  </si>
  <si>
    <t>SIBAR AUTO PARTS LTD</t>
  </si>
  <si>
    <t>SI CAPITAL &amp; FINANCIAL SERVICES LTD</t>
  </si>
  <si>
    <t>SHYAMKAMAL INVESTMENTS LTD</t>
  </si>
  <si>
    <t>SHYAMA INFOSYS LTD</t>
  </si>
  <si>
    <t>SHYAMTEL</t>
  </si>
  <si>
    <t>SHYAM TELECOM LTD</t>
  </si>
  <si>
    <t>SHYAMCENT</t>
  </si>
  <si>
    <t>SHYAM CENTURY FERROUS LTD</t>
  </si>
  <si>
    <t>SHUKRA PHARMACEUTICALS LTD</t>
  </si>
  <si>
    <t>SHUKRA JEWELLERS LTD</t>
  </si>
  <si>
    <t>SKRABUL</t>
  </si>
  <si>
    <t>SHUKRA BULLIONS LTD.</t>
  </si>
  <si>
    <t>SHUBHLAXMI</t>
  </si>
  <si>
    <t>SHUBHLAXMI JEWEL ART LTD</t>
  </si>
  <si>
    <t>SHUBHAM POLYSPIN LTD</t>
  </si>
  <si>
    <t>SHRISTI INFRASTRUCTURE DEVELOPMENT CORPORATION LTD</t>
  </si>
  <si>
    <t>SRTRANSFIN</t>
  </si>
  <si>
    <t>SHRIRAM TRANSPORT FINANCE COMPANY LTD</t>
  </si>
  <si>
    <t>SHRIPISTON</t>
  </si>
  <si>
    <t>SHRIRAM PISTONS &amp; RINGS LTD</t>
  </si>
  <si>
    <t>SHRIRAMEPC</t>
  </si>
  <si>
    <t>SHRIRAM EPC LTD</t>
  </si>
  <si>
    <t>SHRIRAMCIT</t>
  </si>
  <si>
    <t>SHRIRAM CITY UNION FINANCE LTD</t>
  </si>
  <si>
    <t>SHRIRAM ASSET MANAGEMENT CO LTD</t>
  </si>
  <si>
    <t>SHRICON INDUSTRIES LTD</t>
  </si>
  <si>
    <t>SRIRAM</t>
  </si>
  <si>
    <t>SHRI RAM SWITCHGEARS LTD</t>
  </si>
  <si>
    <t>SHRI NIWAS LEASING AND FINANCE LTD</t>
  </si>
  <si>
    <t>SHRI KRISHNA DEVCON LTD</t>
  </si>
  <si>
    <t>SHRI KESHAV CEMENTS AND INFRA LTD</t>
  </si>
  <si>
    <t>SHRI KALYAN HOLDINGS LTD</t>
  </si>
  <si>
    <t>SHRI JAGDAMBA POLYMERS LTD</t>
  </si>
  <si>
    <t>SHRI DINESH MILLS LTD</t>
  </si>
  <si>
    <t>SHRI BHOLANATH CARPETS LTD</t>
  </si>
  <si>
    <t>SHRI BAJRANG ALLOYS LTD</t>
  </si>
  <si>
    <t>SHREYAS</t>
  </si>
  <si>
    <t>SHREYAS SHIPPING &amp; LOGISTICS LTD</t>
  </si>
  <si>
    <t>SHREYAS INTERMEDIATES LTD</t>
  </si>
  <si>
    <t>SHREYANIND</t>
  </si>
  <si>
    <t>SHREYANS INDUSTRIES LTD</t>
  </si>
  <si>
    <t>SHRENIK</t>
  </si>
  <si>
    <t>SHRENIK LTD</t>
  </si>
  <si>
    <t>SHREEVATSAA FINANCE &amp; LEASING LTD</t>
  </si>
  <si>
    <t>SHREESHAY ENGINEERS LTD</t>
  </si>
  <si>
    <t>OSWALSEEDS</t>
  </si>
  <si>
    <t>SHREEOSWAL SEEDS AND CHEMICALS LTD</t>
  </si>
  <si>
    <t>SHREENATH INVESTMENTS CO LTD</t>
  </si>
  <si>
    <t>SHREEJI TRANSLOGISTICS LTD</t>
  </si>
  <si>
    <t>SHREE WORSTEX LTD</t>
  </si>
  <si>
    <t>SVLL</t>
  </si>
  <si>
    <t>SHREE VASU LOGISTICS LTD</t>
  </si>
  <si>
    <t>SHREE TULSI ONLINE COM LTD</t>
  </si>
  <si>
    <t>TIRUPATI</t>
  </si>
  <si>
    <t>SHREE TIRUPATI BALAJEE FIBC LTD</t>
  </si>
  <si>
    <t>SHREE SURGOVIND TRADELINK LTD</t>
  </si>
  <si>
    <t>SHREE STEEL WIRE ROPES LTD</t>
  </si>
  <si>
    <t>SHREE SECURITIES LTD</t>
  </si>
  <si>
    <t>SHREE SALASAR INVESTMENT LTD</t>
  </si>
  <si>
    <t>RENUKA</t>
  </si>
  <si>
    <t>SHREE RENUKA SUGARS LTD</t>
  </si>
  <si>
    <t>RAMANEWS</t>
  </si>
  <si>
    <t>SHREE RAMA NEWSPRINT LTD</t>
  </si>
  <si>
    <t>SHREERAMA</t>
  </si>
  <si>
    <t>SHREE RAMA MULTI-TECH LTD</t>
  </si>
  <si>
    <t>SRPL</t>
  </si>
  <si>
    <t>SHREE RAM PROTEINS LTD</t>
  </si>
  <si>
    <t>SHREE RAJESHWARANAND PAPER MILLS LTD</t>
  </si>
  <si>
    <t>SHREE RAJASTHAN SYNTEX LTD</t>
  </si>
  <si>
    <t>SHREEPUSHK</t>
  </si>
  <si>
    <t>SHREE PUSHKAR CHEMICALS &amp; FERTILISERS LTD</t>
  </si>
  <si>
    <t>SHREE PRECOATED STEELS LTD</t>
  </si>
  <si>
    <t>Healthcare Supplies</t>
  </si>
  <si>
    <t>SHREE PACETRONIX LTD</t>
  </si>
  <si>
    <t>SHREE OM TRADES LTD</t>
  </si>
  <si>
    <t>SHREE NIDHI TRADING CO  LTD</t>
  </si>
  <si>
    <t>SHREE METALLOYS LTD</t>
  </si>
  <si>
    <t>SHREE MANUFACTURING CO LTD</t>
  </si>
  <si>
    <t>SHREE KRISHNA PAPER MILLS &amp; INDUSTRIES LTD</t>
  </si>
  <si>
    <t>SHREE KRISHNA INFRASTRUCTURE LTD</t>
  </si>
  <si>
    <t>SHREE KARTHIK PAPERS LTD</t>
  </si>
  <si>
    <t>SHREE HARI CHEMICALS EXPORT LTD</t>
  </si>
  <si>
    <t>SHREE GLOBAL TRADEFIN LTD</t>
  </si>
  <si>
    <t>SHREE GANESH REMEDIES LTD</t>
  </si>
  <si>
    <t>SGFL</t>
  </si>
  <si>
    <t>SHREE GANESH FORGINGS LTD</t>
  </si>
  <si>
    <t>SHREE GANESH ELASTOPLAST LTD</t>
  </si>
  <si>
    <t>SHREE GANESH BIOTECH INDIA LTD</t>
  </si>
  <si>
    <t>SHREE GANESH BIOTECH (INDIA) LTD</t>
  </si>
  <si>
    <t>SHREE DIGVIJAY CEMENT CO LTD</t>
  </si>
  <si>
    <t>SHREECEM</t>
  </si>
  <si>
    <t>SHREE CEMENT LTD</t>
  </si>
  <si>
    <t>SHREE BHAWANI PAPER MILLS LTD</t>
  </si>
  <si>
    <t>SHREE BHAVYA FABRICS LTD</t>
  </si>
  <si>
    <t>SHREE AJIT PULP AND PAPER LTD</t>
  </si>
  <si>
    <t>SHRADHA</t>
  </si>
  <si>
    <t>SHRADHA INFRAPROJECTS NAGPUR LTD</t>
  </si>
  <si>
    <t>SHOPERSTOP</t>
  </si>
  <si>
    <t>SHOPPERS STOP LTD</t>
  </si>
  <si>
    <t>SHIVOM INVESTMENT &amp; CONSULTANCY LTD</t>
  </si>
  <si>
    <t>SHIVKAMAL IMPEX LTD</t>
  </si>
  <si>
    <t>SHIVANSH FINSERVE LTD</t>
  </si>
  <si>
    <t>SHIVAMAUTO</t>
  </si>
  <si>
    <t>SHIVAM AUTOTECH LTD</t>
  </si>
  <si>
    <t>SHIVALIK RASAYAN LTD</t>
  </si>
  <si>
    <t>SHIVALIK BIMETAL CONTROLS LTD</t>
  </si>
  <si>
    <t>SHIVAGRICO IMPLEMENTS LTD</t>
  </si>
  <si>
    <t>SHIVATEX</t>
  </si>
  <si>
    <t>SHIVA TEXYARN LTD</t>
  </si>
  <si>
    <t>SHIVA SUITINGS LTD</t>
  </si>
  <si>
    <t>SHIVAMILLS</t>
  </si>
  <si>
    <t>SHIVA MILLS LTD</t>
  </si>
  <si>
    <t>SHIVMED</t>
  </si>
  <si>
    <t>SHIVA MEDICARE LTD.</t>
  </si>
  <si>
    <t>SHIVA GRANITO EXPORT LTD</t>
  </si>
  <si>
    <t>SHIVA GLOBAL AGRO INDUSTRIES LTD</t>
  </si>
  <si>
    <t>SHIVA CEMENT LTD</t>
  </si>
  <si>
    <t>SHISH INDUSTRIES LTD</t>
  </si>
  <si>
    <t>SHIRPUR-G</t>
  </si>
  <si>
    <t>SHIRPUR GOLD REFINERY LTD</t>
  </si>
  <si>
    <t>SCI</t>
  </si>
  <si>
    <t>SHIPPING CORPORATION OF INDIA LTD</t>
  </si>
  <si>
    <t>SHIPPING CORPORATION OF (INDIA) LTD</t>
  </si>
  <si>
    <t>SHILPI</t>
  </si>
  <si>
    <t>SHILPI CABLE TECHNOLOGIES LTD</t>
  </si>
  <si>
    <t>SHILPAMED</t>
  </si>
  <si>
    <t>SHILPA MEDICARE LTD</t>
  </si>
  <si>
    <t>SHILP GRAVURES LTD</t>
  </si>
  <si>
    <t>SHILCHAR TECHNOLOGIES LTD</t>
  </si>
  <si>
    <t>SHIKHAR LEASING &amp; TRADING LTD</t>
  </si>
  <si>
    <t>SHETRON LTD</t>
  </si>
  <si>
    <t>SHESHADRI INDUSTRIES LTD</t>
  </si>
  <si>
    <t>SHERVANI INDUSTRIAL SYNDICATE LTD</t>
  </si>
  <si>
    <t>SHERATON PROPERTIES &amp; FINANCE LTD</t>
  </si>
  <si>
    <t>SHEMAROO</t>
  </si>
  <si>
    <t>SHEMAROO ENTERTAINMENT LTD</t>
  </si>
  <si>
    <t>SHELTER INFRA PROJECTS LTD</t>
  </si>
  <si>
    <t>SPYL</t>
  </si>
  <si>
    <t>SHEKHAWATI POLY-YARN LTD</t>
  </si>
  <si>
    <t>SHEETAL DIAMONDS LTD</t>
  </si>
  <si>
    <t>SHEETAL COOL PRODUCTS LTD</t>
  </si>
  <si>
    <t>SFL</t>
  </si>
  <si>
    <t>SHEELA FOAM LTD</t>
  </si>
  <si>
    <t>SHASHIJIT INFRAPROJECTS LTD</t>
  </si>
  <si>
    <t>SHASHANK TRADERS LTD</t>
  </si>
  <si>
    <t>SHARP INVESTMENTS LTD</t>
  </si>
  <si>
    <t>SHARP INDIA LTD</t>
  </si>
  <si>
    <t>SHARP (INDIA) LTD</t>
  </si>
  <si>
    <t>SHARONBIO</t>
  </si>
  <si>
    <t>SHARON BIO-MEDICINE LTD</t>
  </si>
  <si>
    <t>SHARIKA ENTERPRISES LTD</t>
  </si>
  <si>
    <t>SHARE INDIA SECURITIES LTD</t>
  </si>
  <si>
    <t>SHARDUL SECURITIES LTD</t>
  </si>
  <si>
    <t>SHARDAMOTR</t>
  </si>
  <si>
    <t>SHARDA MOTOR INDUSTRIES LTD</t>
  </si>
  <si>
    <t>SHARDA ISPAT LTD</t>
  </si>
  <si>
    <t>SHARDACROP</t>
  </si>
  <si>
    <t>SHARDA CROPCHEM LTD</t>
  </si>
  <si>
    <t>SHARANAM INFRAPROJECT AND TRADING LTD</t>
  </si>
  <si>
    <t>SHARAD FIBRES &amp; YARN PROCESSORS LTD</t>
  </si>
  <si>
    <t>SHANTI</t>
  </si>
  <si>
    <t>SHANTI OVERSEAS INDIA LTD</t>
  </si>
  <si>
    <t>SHANTI OVERSEAS (INDIA) LTD</t>
  </si>
  <si>
    <t>SHANTI EDUCATIONAL INITIATIVES LTD</t>
  </si>
  <si>
    <t>SHANTIGEAR</t>
  </si>
  <si>
    <t>SHANTHI GEARS LTD</t>
  </si>
  <si>
    <t>SHANTANU SHEOREY AQUAKULT LTD</t>
  </si>
  <si>
    <t>SHANTAI INDUSTRIES LTD</t>
  </si>
  <si>
    <t>SHANKARA</t>
  </si>
  <si>
    <t>SHANKARA BUILDING PRODUCTS LTD</t>
  </si>
  <si>
    <t>SRD</t>
  </si>
  <si>
    <t>Shankar Lal Rampal Dye-Chem Ltd</t>
  </si>
  <si>
    <t>SHANGAR DECOR LTD</t>
  </si>
  <si>
    <t>Copper</t>
  </si>
  <si>
    <t>SHALIMAR WIRES INDUSTRIES LTD</t>
  </si>
  <si>
    <t>SHALIMAR PRODUCTIONS LTD</t>
  </si>
  <si>
    <t>SHALPAINTS</t>
  </si>
  <si>
    <t>SHALIMAR PAINTS LTD</t>
  </si>
  <si>
    <t>SHALIMAR AGENCIES LTD</t>
  </si>
  <si>
    <t>SHALIBHADRA FINANCE LTD</t>
  </si>
  <si>
    <t>SHALBY</t>
  </si>
  <si>
    <t>SHALBY LTD</t>
  </si>
  <si>
    <t>SHAKTIPUMP</t>
  </si>
  <si>
    <t>SHAKTI PUMPS INDIA LTD</t>
  </si>
  <si>
    <t>SHAKTI PUMPS (INDIA) LTD</t>
  </si>
  <si>
    <t>SHAIVAL</t>
  </si>
  <si>
    <t>SHAIVAL REALITY LTD</t>
  </si>
  <si>
    <t>SHAILY ENGINEERING PLASTICS LTD</t>
  </si>
  <si>
    <t>SHAILJA COMMERCIAL TRADE FRENZY LTD</t>
  </si>
  <si>
    <t>SHAHI SHIPPING LTD</t>
  </si>
  <si>
    <t>SHAH FOODS LTD</t>
  </si>
  <si>
    <t>SHAH CONSTRUCTION CO LTD</t>
  </si>
  <si>
    <t>SHAHALLOYS</t>
  </si>
  <si>
    <t>SHAH ALLOYS LTD</t>
  </si>
  <si>
    <t>SHABA CHEMICALS LTD</t>
  </si>
  <si>
    <t>SFL INTERNATIONAL LTD</t>
  </si>
  <si>
    <t>SEZAL</t>
  </si>
  <si>
    <t>SEZAL GLASS LTD</t>
  </si>
  <si>
    <t>SEYA INDUSTRIES LTD</t>
  </si>
  <si>
    <t>SEVEN HILL INDUSTRIES LTD</t>
  </si>
  <si>
    <t>SETCO</t>
  </si>
  <si>
    <t>SETCO AUTOMOTIVE LTD</t>
  </si>
  <si>
    <t>SESHAPAPER</t>
  </si>
  <si>
    <t>SESHASAYEE PAPER AND BOARDS LTD</t>
  </si>
  <si>
    <t>SERVOTECH</t>
  </si>
  <si>
    <t>SERVOTECH POWER SYSTEMS LTD</t>
  </si>
  <si>
    <t>SEQUENT</t>
  </si>
  <si>
    <t>SEQUENT SCIENTIFIC LTD</t>
  </si>
  <si>
    <t>SENTHIL INFOTEK LTD</t>
  </si>
  <si>
    <t>SENBO INDUSTRIES LTD</t>
  </si>
  <si>
    <t>SELLWIN TRADERS LTD</t>
  </si>
  <si>
    <t>Exploration &amp; Production</t>
  </si>
  <si>
    <t>SELAN</t>
  </si>
  <si>
    <t>SELAN EXPLORATION TECHNOLOGY LTD</t>
  </si>
  <si>
    <t>SELMCL</t>
  </si>
  <si>
    <t>SEL MANUFACTURING COMPANY LTD</t>
  </si>
  <si>
    <t>SIS</t>
  </si>
  <si>
    <t>SECURITY AND INTELLIGENCE SERVICES INDIA LTD</t>
  </si>
  <si>
    <t>SECURITY AND INTELLIGENCE SERVICES (INDIA) LTD</t>
  </si>
  <si>
    <t>SECURCRED</t>
  </si>
  <si>
    <t>SECUR CREDENTIALS LTD</t>
  </si>
  <si>
    <t>SEASONS TEXTILES LTD</t>
  </si>
  <si>
    <t>SEASONS FURNISHINGS LTD</t>
  </si>
  <si>
    <t>SEAMECLTD</t>
  </si>
  <si>
    <t>SEAMEC LTD</t>
  </si>
  <si>
    <t>SEA TV NETWORK LTD</t>
  </si>
  <si>
    <t>SEA GOLD AQUA FARMS LTD</t>
  </si>
  <si>
    <t>SCOOTERS INDIA LTD</t>
  </si>
  <si>
    <t>SCOOTERS (INDIA) LTD</t>
  </si>
  <si>
    <t>SCINTILLA COMMERCIAL &amp; CREDIT LTD</t>
  </si>
  <si>
    <t>SCHNEIDER</t>
  </si>
  <si>
    <t>SCHNEIDER ELECTRIC INFRASTRUCTURE LTD</t>
  </si>
  <si>
    <t>SCHAEFFLER</t>
  </si>
  <si>
    <t>SCHAEFFLER INDIA LTD</t>
  </si>
  <si>
    <t>SCHAEFFLER (INDIA) LTD</t>
  </si>
  <si>
    <t>SCHABLONA INDIA LTD</t>
  </si>
  <si>
    <t>SCHABLONA (INDIA) LTD</t>
  </si>
  <si>
    <t>SCANPOINT GEOMATICS LTD</t>
  </si>
  <si>
    <t>SCANDENT</t>
  </si>
  <si>
    <t>Scandent Imaging LTD</t>
  </si>
  <si>
    <t>SCAN STEELS LTD</t>
  </si>
  <si>
    <t>SCAN PROJECTS LTD</t>
  </si>
  <si>
    <t>SCAGRO</t>
  </si>
  <si>
    <t>SC Agrotech Ltd</t>
  </si>
  <si>
    <t>SBIGETS</t>
  </si>
  <si>
    <t>SBI MUTUAL FUND - SBI GOLD EXCHANGE TRADED SCHEME - GROWTH OPTION</t>
  </si>
  <si>
    <t>SBILIFE</t>
  </si>
  <si>
    <t>SBI LIFE INSURANCE COMPANY LTD</t>
  </si>
  <si>
    <t>SBEC SUGAR LTD</t>
  </si>
  <si>
    <t>SAYAJI INDUSTRIES LTD</t>
  </si>
  <si>
    <t>SAYAJI HOTELS LTD</t>
  </si>
  <si>
    <t>SAWACA BUSINESS MACHINES LTD</t>
  </si>
  <si>
    <t>Refineries/ Petro-Products</t>
  </si>
  <si>
    <t>SOTL</t>
  </si>
  <si>
    <t>SAVITA OIL TECHNOLOGIES LTD</t>
  </si>
  <si>
    <t>SAVERA INDUSTRIES LTD</t>
  </si>
  <si>
    <t>SAVEN TECHNOLOGIES LTD</t>
  </si>
  <si>
    <t>SAVANT INFOCOMM LTD</t>
  </si>
  <si>
    <t>SAVANI FINANCIALS LTD</t>
  </si>
  <si>
    <t>SAURASHTRA CEMENT LTD</t>
  </si>
  <si>
    <t>SAUMYA CONSULTANTS LTD</t>
  </si>
  <si>
    <t>SATYAM SILK MILLS LTD</t>
  </si>
  <si>
    <t>SATRAPROP</t>
  </si>
  <si>
    <t>SATRA PROPERTIES (INDIA) LTD.</t>
  </si>
  <si>
    <t>SATKAR FINLEASE LTD</t>
  </si>
  <si>
    <t>SATIN</t>
  </si>
  <si>
    <t>SATIN CREDITCARE NETWORK LTD</t>
  </si>
  <si>
    <t>SATIA INDUSTRIES LTD</t>
  </si>
  <si>
    <t>SATHAISPAT</t>
  </si>
  <si>
    <t>SATHAVAHANA ISPAT LTD</t>
  </si>
  <si>
    <t>SAT INDUSTRIES LTD</t>
  </si>
  <si>
    <t>SASTASUNDR</t>
  </si>
  <si>
    <t>SASTASUNDAR VENTURES LTD</t>
  </si>
  <si>
    <t>SASKEN</t>
  </si>
  <si>
    <t>SASKEN TECHNOLOGIES LTD</t>
  </si>
  <si>
    <t>SASHWAT TECHNOCRATS LTD</t>
  </si>
  <si>
    <t>SARVOTTAM FINVEST LTD</t>
  </si>
  <si>
    <t>SARVESHWAR</t>
  </si>
  <si>
    <t>SARVESHWAR FOODS LTD</t>
  </si>
  <si>
    <t>SARVAMANGAL MERCANTILE CO LTD</t>
  </si>
  <si>
    <t>SARUP INDUSTRIES LTD</t>
  </si>
  <si>
    <t>SARTHAK METALS LTD</t>
  </si>
  <si>
    <t>SARTHAK INDUSTRIES LTD</t>
  </si>
  <si>
    <t>SARTHAK GLOBAL LTD</t>
  </si>
  <si>
    <t>SARLAPOLY</t>
  </si>
  <si>
    <t>SARLA PERFORMANCE FIBERS LTD</t>
  </si>
  <si>
    <t>SAREGAMA</t>
  </si>
  <si>
    <t>SAREGAMA INDIA LTD</t>
  </si>
  <si>
    <t>SAREGAMA (INDIA) LTD</t>
  </si>
  <si>
    <t>SARDA PROTEINS LTD</t>
  </si>
  <si>
    <t>SARDA PLYWOOD INDUSTRIES LTD</t>
  </si>
  <si>
    <t>SARDA PAPERS LTD</t>
  </si>
  <si>
    <t>SARDAEN</t>
  </si>
  <si>
    <t>SARDA ENERGY &amp; MINERALS LTD</t>
  </si>
  <si>
    <t>SARASWATI COMMERCIAL INDIA LTD</t>
  </si>
  <si>
    <t>SARASWATI COMMERCIAL (INDIA) LTD</t>
  </si>
  <si>
    <t>SAR AUTO PRODUCTS LTD</t>
  </si>
  <si>
    <t>SAPTARISHI AGRO INDUSTRIES LTD</t>
  </si>
  <si>
    <t>SAPTAK CHEM AND BUSINESS LTD</t>
  </si>
  <si>
    <t>SANWARIA</t>
  </si>
  <si>
    <t>SANWARIA CONSUMER LTD</t>
  </si>
  <si>
    <t>SANTOSH INDUSTRIES LTD</t>
  </si>
  <si>
    <t>SANTOSH FINE-FAB LTD</t>
  </si>
  <si>
    <t>SANRHEA TECHNICAL TEXTILES LTD</t>
  </si>
  <si>
    <t>SANOFI</t>
  </si>
  <si>
    <t>SANOFI INDIA LTD</t>
  </si>
  <si>
    <t>SANOFI (INDIA) LTD</t>
  </si>
  <si>
    <t>SANMITRA COMMERCIAL LTD</t>
  </si>
  <si>
    <t>SANMIT INFRA LTD</t>
  </si>
  <si>
    <t>SANKHYA INFOTECH LTD</t>
  </si>
  <si>
    <t>SANJIVANI PARANTERAL LTD</t>
  </si>
  <si>
    <t>SANGUINE MEDIA LTD</t>
  </si>
  <si>
    <t>SANGINITA</t>
  </si>
  <si>
    <t>SANGINITA CHEMICALS LTD</t>
  </si>
  <si>
    <t>SANGHVIMOV</t>
  </si>
  <si>
    <t>SANGHVI MOVERS LTD</t>
  </si>
  <si>
    <t>SANGHVIFOR</t>
  </si>
  <si>
    <t>SANGHVI FORGING AND ENGINEERING LTD</t>
  </si>
  <si>
    <t>SANGHVI BRANDS LTD</t>
  </si>
  <si>
    <t>SANGHIIND</t>
  </si>
  <si>
    <t>SANGHI INDUSTRIES LTD</t>
  </si>
  <si>
    <t>SANGHI CORPORATE SERVICES LTD</t>
  </si>
  <si>
    <t>SANGAM RENEWABLES LTD</t>
  </si>
  <si>
    <t>SANGAMIND</t>
  </si>
  <si>
    <t>SANGAM INDIA LTD</t>
  </si>
  <si>
    <t>SANGAM (INDIA) LTD</t>
  </si>
  <si>
    <t>SANGAL PAPERS LTD</t>
  </si>
  <si>
    <t>SANG FROID LABS INDIA LTD</t>
  </si>
  <si>
    <t>SANG FROID LABS (INDIA) LTD</t>
  </si>
  <si>
    <t>SANDUR MANGANESE &amp; IRON ORES LTD</t>
  </si>
  <si>
    <t>SANDU PHARMACEUTICALS LTD</t>
  </si>
  <si>
    <t>SANDHAR</t>
  </si>
  <si>
    <t>SANDHAR TECHNOLOGIES LTD</t>
  </si>
  <si>
    <t>SANCO TRANS LTD</t>
  </si>
  <si>
    <t>SANCO</t>
  </si>
  <si>
    <t>SANCO INDUSTRIES LTD</t>
  </si>
  <si>
    <t>SANBLUE CORPORATION LTD</t>
  </si>
  <si>
    <t>SANATHNAGAR ENTERPRISES LTD</t>
  </si>
  <si>
    <t>SANASA TECH FEB LTD</t>
  </si>
  <si>
    <t>SAMYAK INTERNATIONAL LTD</t>
  </si>
  <si>
    <t>SAMTEX FASHIONS LTD</t>
  </si>
  <si>
    <t>SAMTEL INDIA LTD</t>
  </si>
  <si>
    <t>SAMTEL (INDIA) LTD</t>
  </si>
  <si>
    <t>SAMRAT PHARMACHEM LTD</t>
  </si>
  <si>
    <t>SAMPRE NUTRITIONS LTD</t>
  </si>
  <si>
    <t>SAMKRG PISTONS &amp; RINGS LTD</t>
  </si>
  <si>
    <t>SAMBHAAV</t>
  </si>
  <si>
    <t>SAMBHAAV MEDIA LTD</t>
  </si>
  <si>
    <t>SAMBANDAM SPINNING MILLS LTD</t>
  </si>
  <si>
    <t>SAM INDUSTRIES LTD</t>
  </si>
  <si>
    <t>SALZERELEC</t>
  </si>
  <si>
    <t>SALZER ELECTRONICS LTD</t>
  </si>
  <si>
    <t>SALORAINTL</t>
  </si>
  <si>
    <t>SALORA INTERNATIONAL LTD</t>
  </si>
  <si>
    <t>SALONA</t>
  </si>
  <si>
    <t>SALONA COTSPIN LTD</t>
  </si>
  <si>
    <t>SALGUTI INDUSTRIES LTD</t>
  </si>
  <si>
    <t>SALEM ERODE INVESTMENTS LTD</t>
  </si>
  <si>
    <t>SALASAR</t>
  </si>
  <si>
    <t>SALASAR TECHNO ENGINEERING LTD</t>
  </si>
  <si>
    <t>SAKUMA</t>
  </si>
  <si>
    <t>SAKUMA EXPORTS LTD</t>
  </si>
  <si>
    <t>SAKHTISUG</t>
  </si>
  <si>
    <t>SAKTHI SUGARS LTD</t>
  </si>
  <si>
    <t>SAKTHI FINANCE LTD</t>
  </si>
  <si>
    <t>SAKSOFT</t>
  </si>
  <si>
    <t>SAKSOFT LTD</t>
  </si>
  <si>
    <t>SAKETH</t>
  </si>
  <si>
    <t>SAKETH EXIM LTD</t>
  </si>
  <si>
    <t>SAKAR</t>
  </si>
  <si>
    <t>SAKAR HEALTHCARE LTD</t>
  </si>
  <si>
    <t>SAINT-GOBAIN SEKURIT INDIA LTD</t>
  </si>
  <si>
    <t>SAINT-GOBAIN SEKURIT (INDIA) LTD</t>
  </si>
  <si>
    <t>SAINIK FINANCE &amp; INDUSTRIES LTD</t>
  </si>
  <si>
    <t>SAI MOH AUTO LINKS LTD</t>
  </si>
  <si>
    <t>SAI INDUSTRIES LTD</t>
  </si>
  <si>
    <t>SAI CAPITAL LTD</t>
  </si>
  <si>
    <t>SAI BABA INVESTMENT AND COMMERCIAL ENTERPRISES LTD</t>
  </si>
  <si>
    <t>SAHYOG MULTIBASE LTD</t>
  </si>
  <si>
    <t>SAHYADRI INDUSTRIES LTD</t>
  </si>
  <si>
    <t>SAHARA ONE MEDIA &amp; ENTERTAINMENT LTD</t>
  </si>
  <si>
    <t>SAHARA HOUSINGFINA CORPORATION LTD</t>
  </si>
  <si>
    <t>SAGARSOFT INDIA LTD</t>
  </si>
  <si>
    <t>SAGARSOFT (INDIA) LTD</t>
  </si>
  <si>
    <t>SAGARDEEP</t>
  </si>
  <si>
    <t>SAGARDEEP ALLOYS LTD</t>
  </si>
  <si>
    <t>SAGAR TOURIST RESORTS LTD</t>
  </si>
  <si>
    <t>SAGAR SYSTECH LTD</t>
  </si>
  <si>
    <t>SAGAR SOYA PRODUCTS LTD</t>
  </si>
  <si>
    <t>SAGAR PRODUCTIONS LTD</t>
  </si>
  <si>
    <t>SAGAR DIAMONDS LTD</t>
  </si>
  <si>
    <t>SAGCEM</t>
  </si>
  <si>
    <t>SAGAR CEMENTS LTD</t>
  </si>
  <si>
    <t>SAFARI INDUSTRIES INDIA LTD</t>
  </si>
  <si>
    <t>SAFARI INDUSTRIES (INDIA) LTD</t>
  </si>
  <si>
    <t>SAFAL SECURITIES LTD</t>
  </si>
  <si>
    <t>SAFAL HERBS LTD</t>
  </si>
  <si>
    <t>SADHNA BROADCAST LTD</t>
  </si>
  <si>
    <t>SADHANA NITROCHEM LTD</t>
  </si>
  <si>
    <t>Roads &amp; Highways</t>
  </si>
  <si>
    <t>SADBHIN</t>
  </si>
  <si>
    <t>SADBHAV INFRASTRUCTURE PROJECT LTD</t>
  </si>
  <si>
    <t>SADBHAV</t>
  </si>
  <si>
    <t>SADBHAV ENGINEERING LTD</t>
  </si>
  <si>
    <t>SACHETA METALS LTD</t>
  </si>
  <si>
    <t>SABRIMALA INDUSTRIES INDIA LTD</t>
  </si>
  <si>
    <t>SABRIMALA INDUSTRIES (INDIA) LTD</t>
  </si>
  <si>
    <t>SABOO SODIUM CHLORO LTD</t>
  </si>
  <si>
    <t>SABOO BROTHERS LTD</t>
  </si>
  <si>
    <t>SAB INDUSTRIES LTD</t>
  </si>
  <si>
    <t>SABEVENTS</t>
  </si>
  <si>
    <t>SAB EVENTS &amp; GOVERNANCE NOW MEDIA LTD</t>
  </si>
  <si>
    <t>S&amp;T CORPORATION LTD</t>
  </si>
  <si>
    <t>S V TRADING &amp; AGENCIES LTD</t>
  </si>
  <si>
    <t>S V GLOBAL MILL LTD</t>
  </si>
  <si>
    <t>S T SERVICES LTD</t>
  </si>
  <si>
    <t>SSINFRA</t>
  </si>
  <si>
    <t>S S INFRASTRUCTURE DEVELOPMENT CONSULTANTS LTD</t>
  </si>
  <si>
    <t>S R K INDUSTRIES LTD</t>
  </si>
  <si>
    <t>S R INDUSTRIES LTD</t>
  </si>
  <si>
    <t>S R G SECURITIES FINANCE LTD</t>
  </si>
  <si>
    <t>SPAL</t>
  </si>
  <si>
    <t>S P APPARELS LTD</t>
  </si>
  <si>
    <t>SKUMAR</t>
  </si>
  <si>
    <t>S KUMARS.COM LTD.</t>
  </si>
  <si>
    <t>SHK</t>
  </si>
  <si>
    <t>S H KELKAR AND COMPANY LTD</t>
  </si>
  <si>
    <t>SEPOWER</t>
  </si>
  <si>
    <t>S E POWER LTD</t>
  </si>
  <si>
    <t>SCHAND</t>
  </si>
  <si>
    <t>S CHAND AND COMPANY LTD</t>
  </si>
  <si>
    <t>SALSTEEL</t>
  </si>
  <si>
    <t>S A L STEEL LTD</t>
  </si>
  <si>
    <t>S  M  GOLD LTD</t>
  </si>
  <si>
    <t>RUTTONSHA INTERNATIONAL RECTIFIER LTD</t>
  </si>
  <si>
    <t>RUTRON INTERNATIONAL LTD</t>
  </si>
  <si>
    <t>RUSHIL</t>
  </si>
  <si>
    <t>RUSHIL DECOR LTD</t>
  </si>
  <si>
    <t>RUPA</t>
  </si>
  <si>
    <t>RUPA &amp; COMPANY LTD</t>
  </si>
  <si>
    <t>RUNGTA IRRIGATION LTD</t>
  </si>
  <si>
    <t>RUIA AQUACULTURE FARMS LTD</t>
  </si>
  <si>
    <t>REPL</t>
  </si>
  <si>
    <t>RUDRABHISHEK ENTERPRISES LTD</t>
  </si>
  <si>
    <t>RUDRA GLOBAL INFRA PRODUCTS LTD</t>
  </si>
  <si>
    <t>RUCHIRA</t>
  </si>
  <si>
    <t>RUCHIRA PAPERS LTD</t>
  </si>
  <si>
    <t>RUCHIKA INDUSTRIES INDIA LTD</t>
  </si>
  <si>
    <t>RUCHIKA INDUSTRIES (INDIA) LTD</t>
  </si>
  <si>
    <t>RUCHISOYA</t>
  </si>
  <si>
    <t>RUCHI SOYA INDUSTRIES LTD</t>
  </si>
  <si>
    <t>RUCHINFRA</t>
  </si>
  <si>
    <t>RUCHI INFRASTRUCTURE LTD</t>
  </si>
  <si>
    <t>RUBRA MEDICAMENTS LTD</t>
  </si>
  <si>
    <t>RUBFILA INTERNATIONAL LTD</t>
  </si>
  <si>
    <t>RTS POWER CORPORATION LTD</t>
  </si>
  <si>
    <t>RSWM</t>
  </si>
  <si>
    <t>RSWM LTD</t>
  </si>
  <si>
    <t>RSD FINANCE LTD</t>
  </si>
  <si>
    <t>RSC INTERNATIONAL LTD</t>
  </si>
  <si>
    <t>RR FINANCIAL CONSULTANTS LTD</t>
  </si>
  <si>
    <t>RPGLIFE</t>
  </si>
  <si>
    <t>RPG LIFE SCIENCES LTD</t>
  </si>
  <si>
    <t>ROYALE MANOR HOTELS &amp; INDUSTRIES LTD</t>
  </si>
  <si>
    <t>ROHLTD</t>
  </si>
  <si>
    <t>ROYAL ORCHID HOTELS LTD</t>
  </si>
  <si>
    <t>ROYAL INDIA CORPORATION LTD</t>
  </si>
  <si>
    <t>ROYAL CUSHION VINYL PRODUCTS LTD</t>
  </si>
  <si>
    <t>ROTOGRAPHICS INDIA LTD</t>
  </si>
  <si>
    <t>ROTOGRAPHICS (INDIA) LTD</t>
  </si>
  <si>
    <t>ROTO PUMPS LTD</t>
  </si>
  <si>
    <t>ROSSELLIND</t>
  </si>
  <si>
    <t>ROSSELL INDIA LTD</t>
  </si>
  <si>
    <t>ROSSELL (INDIA) LTD</t>
  </si>
  <si>
    <t>ROSELABS FINANCE LTD</t>
  </si>
  <si>
    <t>ROOPSHRI</t>
  </si>
  <si>
    <t>Roopshri Resorts Ltd</t>
  </si>
  <si>
    <t>ROOPA INDUSTRIES LTD</t>
  </si>
  <si>
    <t>RONI HOUSEHOLDS LTD</t>
  </si>
  <si>
    <t>ROLTA</t>
  </si>
  <si>
    <t>ROLTA INDIA LTD</t>
  </si>
  <si>
    <t>ROLTA (INDIA) LTD</t>
  </si>
  <si>
    <t>ROLLT</t>
  </si>
  <si>
    <t>ROLLATAINERS LTD</t>
  </si>
  <si>
    <t>ROLCON ENGINEERING CO LTD</t>
  </si>
  <si>
    <t>ROHITFERRO</t>
  </si>
  <si>
    <t>ROHIT FERRO-TECH LTD</t>
  </si>
  <si>
    <t>RODIUM REALTY LTD</t>
  </si>
  <si>
    <t>ROCKON ENTERPRISES LTD</t>
  </si>
  <si>
    <t>RMG ALLOY STEEL LTD</t>
  </si>
  <si>
    <t>RMC SWITCHGEARS LTD</t>
  </si>
  <si>
    <t>RLF LTD</t>
  </si>
  <si>
    <t>RKEC</t>
  </si>
  <si>
    <t>RKEC PROJECTS LTD</t>
  </si>
  <si>
    <t>RITHWIK FACILITY MANAGEMENT SERVICES LTD</t>
  </si>
  <si>
    <t>RITESH PROPERTIES &amp; INDUSTRIES LTD</t>
  </si>
  <si>
    <t>RITESH INTERNATIONAL LTD</t>
  </si>
  <si>
    <t>RITES</t>
  </si>
  <si>
    <t>RITES LTD</t>
  </si>
  <si>
    <t>RITCO</t>
  </si>
  <si>
    <t>Ritco Logistics Ltd</t>
  </si>
  <si>
    <t>RISHIROOP LTD</t>
  </si>
  <si>
    <t>RISHI TECHTEX LTD</t>
  </si>
  <si>
    <t>RISHI LASER LTD</t>
  </si>
  <si>
    <t>RISHABH DIGHA STEEL &amp; ALLIED PRODUCTS LTD</t>
  </si>
  <si>
    <t>RISHAB SPECIAL YARNS LTD</t>
  </si>
  <si>
    <t>RISA INTERNATIONAL LTD</t>
  </si>
  <si>
    <t>RIGA SUGAR COMPANY LTD</t>
  </si>
  <si>
    <t>RIDINGS CONSULTING ENGINEERS INDIA LTD</t>
  </si>
  <si>
    <t>RIDINGS CONSULTING ENGINEERS (INDIA) LTD</t>
  </si>
  <si>
    <t>RIDHI SYNTHETICS LTD</t>
  </si>
  <si>
    <t>RIDDHI STEEL AND TUBE LTD</t>
  </si>
  <si>
    <t>RIDDHI SIDDHI GLUCO BIOLS LTD</t>
  </si>
  <si>
    <t>RIDDHI CORPORATE SERVICES LTD</t>
  </si>
  <si>
    <t>RICOAUTO</t>
  </si>
  <si>
    <t>RICO AUTO INDUSTRIES LTD</t>
  </si>
  <si>
    <t>RICHIRICH INVENTURES LTD</t>
  </si>
  <si>
    <t>RICHFIELD FINANCIAL SERVICES LTD</t>
  </si>
  <si>
    <t>RICHA INDUSTRIES LTD</t>
  </si>
  <si>
    <t>RICH UNIVERSE NETWORK LTD</t>
  </si>
  <si>
    <t>RIBA TEXTILES LTD</t>
  </si>
  <si>
    <t>RGF CAPITAL MARKETS LTD</t>
  </si>
  <si>
    <t>REXNORD ELECTRONICS &amp; CONTROLS LTD</t>
  </si>
  <si>
    <t>REVATHI</t>
  </si>
  <si>
    <t>REVATHI EQUIPMENT LTD</t>
  </si>
  <si>
    <t>Tea &amp;amp; Coffee</t>
  </si>
  <si>
    <t>RGRL</t>
  </si>
  <si>
    <t>Retro Green Revolution Ltd</t>
  </si>
  <si>
    <t>RESTILE CERAMICS LTD</t>
  </si>
  <si>
    <t>RESPONIND</t>
  </si>
  <si>
    <t>RESPONSIVE INDUSTRIES LTD</t>
  </si>
  <si>
    <t>RESONANCE SPECIALTIES LTD</t>
  </si>
  <si>
    <t>REPRO</t>
  </si>
  <si>
    <t>REPRO INDIA LTD</t>
  </si>
  <si>
    <t>REPRO (INDIA) LTD</t>
  </si>
  <si>
    <t>REPCOHOME</t>
  </si>
  <si>
    <t>REPCO HOME FINANCE LTD</t>
  </si>
  <si>
    <t>RJL</t>
  </si>
  <si>
    <t>RENAISSANCE JEWELLERY LTD</t>
  </si>
  <si>
    <t>Auto Parts &amp;amp; Equipment</t>
  </si>
  <si>
    <t>RGL</t>
  </si>
  <si>
    <t>Renaissance Global LTD</t>
  </si>
  <si>
    <t>REMSONSIND</t>
  </si>
  <si>
    <t>REMSONS INDUSTRIES LTD.</t>
  </si>
  <si>
    <t>REMI SECURITIES LTD</t>
  </si>
  <si>
    <t>REMI SALES &amp; ENGINEERING LTD</t>
  </si>
  <si>
    <t>REMI PROCESS PLANT &amp; MACHINERY LTD</t>
  </si>
  <si>
    <t>REMI ELEKTROTECHNIK LTD</t>
  </si>
  <si>
    <t>REMI EDELSTAHL TUBULARS LTD</t>
  </si>
  <si>
    <t>RELSTRUCT BUILDCON LTD</t>
  </si>
  <si>
    <t>RELIGARE</t>
  </si>
  <si>
    <t>RELIGARE ENTERPRISES LTD</t>
  </si>
  <si>
    <t>RELICAB CABLE MANUFACTURING LTD</t>
  </si>
  <si>
    <t>RELIC TECHNOLOGIES LTD</t>
  </si>
  <si>
    <t>RPOWER</t>
  </si>
  <si>
    <t>RELIANCE POWER LTD</t>
  </si>
  <si>
    <t>RNAM</t>
  </si>
  <si>
    <t>RELIANCE NIPPON LIFE ASSET MANAGEMENT LTD</t>
  </si>
  <si>
    <t>RNAVAL</t>
  </si>
  <si>
    <t>RELIANCE NAVAL AND ENGINEERING LTD</t>
  </si>
  <si>
    <t>RELINFRA</t>
  </si>
  <si>
    <t>RELIANCE INFRASTRUCTURE LTD</t>
  </si>
  <si>
    <t>Integrated Oil &amp; Gas</t>
  </si>
  <si>
    <t>RELIANCE</t>
  </si>
  <si>
    <t>RELIANCE INDUSTRIES LTD</t>
  </si>
  <si>
    <t>RIIL</t>
  </si>
  <si>
    <t>RELIANCE INDUSTRIAL INFRASTRUCTURE LTD</t>
  </si>
  <si>
    <t>RHFL</t>
  </si>
  <si>
    <t>RELIANCE HOME FINANCE LTD</t>
  </si>
  <si>
    <t>SHARIABEES</t>
  </si>
  <si>
    <t>Reliance ETF Shariah BeES</t>
  </si>
  <si>
    <t>PSUBNKBEES</t>
  </si>
  <si>
    <t>Reliance ETF PSU Bank BeES</t>
  </si>
  <si>
    <t>NIFTYBEES</t>
  </si>
  <si>
    <t>Reliance ETF Nifty BeES</t>
  </si>
  <si>
    <t>JUNIORBEES</t>
  </si>
  <si>
    <t>Reliance ETF Junior BeES</t>
  </si>
  <si>
    <t>HNGSNGBEES</t>
  </si>
  <si>
    <t>Reliance ETF Hang Seng BeES</t>
  </si>
  <si>
    <t>GOLDBEES</t>
  </si>
  <si>
    <t>Reliance ETF Gold BeES</t>
  </si>
  <si>
    <t>BANKBEES</t>
  </si>
  <si>
    <t>Reliance ETF Bank BeES</t>
  </si>
  <si>
    <t>RCOM</t>
  </si>
  <si>
    <t>RELIANCE COMMUNICATIONS LTD</t>
  </si>
  <si>
    <t>RELIANCE CHEMOTEX INDUSTRIES LTD</t>
  </si>
  <si>
    <t>RELCAPITAL</t>
  </si>
  <si>
    <t>RELIANCE CAPITAL LTD</t>
  </si>
  <si>
    <t>RELIABLE VENTURES INDIA LTD</t>
  </si>
  <si>
    <t>RELIABLE VENTURES (INDIA) LTD</t>
  </si>
  <si>
    <t>RELIABLE</t>
  </si>
  <si>
    <t>RELIABLE DATA SERVICES LTD</t>
  </si>
  <si>
    <t>RELAXO</t>
  </si>
  <si>
    <t>RELAXO FOOTWEARS LTD</t>
  </si>
  <si>
    <t>REKVINA LABORATORIES LTD</t>
  </si>
  <si>
    <t>REIL ELECTRICALS INDIA LTD</t>
  </si>
  <si>
    <t>REIL ELECTRICALS (INDIA) LTD</t>
  </si>
  <si>
    <t>REGENT ENTERPRISES LTD</t>
  </si>
  <si>
    <t>REGENCY TRUST LTD</t>
  </si>
  <si>
    <t>REGENCY INVESTMENTS LTD</t>
  </si>
  <si>
    <t>REGENCERAM</t>
  </si>
  <si>
    <t>REGENCY CERAMICS LTD</t>
  </si>
  <si>
    <t>REGALIAA REALTY LTD</t>
  </si>
  <si>
    <t>REGAL ENTERTAINMENT &amp; CONSULTANTS LTD</t>
  </si>
  <si>
    <t>REFNOL RESINS &amp; CHEMICALS LTD</t>
  </si>
  <si>
    <t>Industrial Gases</t>
  </si>
  <si>
    <t>REFEX</t>
  </si>
  <si>
    <t>REFEX INDUSTRIES LTD</t>
  </si>
  <si>
    <t>REDINGTON</t>
  </si>
  <si>
    <t>REDINGTON INDIA LTD</t>
  </si>
  <si>
    <t>REDINGTON (INDIA) LTD</t>
  </si>
  <si>
    <t>REDEX PROTECH LTD</t>
  </si>
  <si>
    <t>RECLTD</t>
  </si>
  <si>
    <t>REC LTD</t>
  </si>
  <si>
    <t>REAL TOUCH FINANCE LTD</t>
  </si>
  <si>
    <t>REAL STRIPS LTD</t>
  </si>
  <si>
    <t>REAL NEWS &amp; VIEWS LTD</t>
  </si>
  <si>
    <t>REAL GROWTH COMMERCIAL ENTERPRISES LTD</t>
  </si>
  <si>
    <t>RDB REALTY &amp; INFRASTRUCTURE LTD</t>
  </si>
  <si>
    <t>RDB RASAYANS LTD</t>
  </si>
  <si>
    <t>RCL RETAIL LTD</t>
  </si>
  <si>
    <t>RCI INDUSTRIES &amp; TECHNOLOGIES LTD</t>
  </si>
  <si>
    <t>RCC CEMENTS LTD</t>
  </si>
  <si>
    <t>RBLBANK</t>
  </si>
  <si>
    <t>RBL BANK LTD</t>
  </si>
  <si>
    <t>RAYMOND</t>
  </si>
  <si>
    <t>RAYMOND LTD</t>
  </si>
  <si>
    <t>RAYMED LABS LTD</t>
  </si>
  <si>
    <t>RAW EDGE INDUSTRIAL SOLUTIONS LTD</t>
  </si>
  <si>
    <t>RAVINDRA ENERGY LTD</t>
  </si>
  <si>
    <t>RAVILEELA GRANITES LTD</t>
  </si>
  <si>
    <t>RKDL</t>
  </si>
  <si>
    <t>RAVI KUMAR DISTILLERIES LTD</t>
  </si>
  <si>
    <t>RAVALGAON SUGAR FARM LTD</t>
  </si>
  <si>
    <t>RAUNAQ EPC INTERNATIONAL LTD</t>
  </si>
  <si>
    <t>RTNPOWER</t>
  </si>
  <si>
    <t>RATTANINDIA POWER LTD</t>
  </si>
  <si>
    <t>RTNINFRA</t>
  </si>
  <si>
    <t>RATTANINDIA INFRASTRUCTURE LTD</t>
  </si>
  <si>
    <t>RATNAMANI</t>
  </si>
  <si>
    <t>RATNAMANI METALS &amp; TUBES LTD</t>
  </si>
  <si>
    <t>RATNABHUMI DEVELOPERS LTD</t>
  </si>
  <si>
    <t>RATHI GRAPHIC TECHNOLOGIES LTD</t>
  </si>
  <si>
    <t>RATHI BARS LTD</t>
  </si>
  <si>
    <t>RASOI LTD</t>
  </si>
  <si>
    <t>RASI ELECTRODES LTD</t>
  </si>
  <si>
    <t>RCF</t>
  </si>
  <si>
    <t>RASHTRIYA CHEMICALS AND FERTILIZERS LTD</t>
  </si>
  <si>
    <t>RASANDIK ENGINEERING INDUSTRIES INDIA LTD</t>
  </si>
  <si>
    <t>RASANDIK ENGINEERING INDUSTRIES (INDIA) LTD</t>
  </si>
  <si>
    <t>RAS RESORTS &amp; APART HOTELS LTD</t>
  </si>
  <si>
    <t>RAPID INVESTMENTS LTD</t>
  </si>
  <si>
    <t>RAPICUT CARBIDES LTD</t>
  </si>
  <si>
    <t>RAP MEDIA LTD</t>
  </si>
  <si>
    <t>RANJEET MECHATRONICS LTD</t>
  </si>
  <si>
    <t>RML</t>
  </si>
  <si>
    <t>RANE MADRAS LTD</t>
  </si>
  <si>
    <t>RANEHOLDIN</t>
  </si>
  <si>
    <t>RANE HOLDINGS LTD</t>
  </si>
  <si>
    <t>RANEENGINE</t>
  </si>
  <si>
    <t>RANE ENGINE VALVE LTD</t>
  </si>
  <si>
    <t>RBL</t>
  </si>
  <si>
    <t>RANE BRAKE LINING LTD</t>
  </si>
  <si>
    <t>RANDER CORPORATION LTD</t>
  </si>
  <si>
    <t>RANASUG</t>
  </si>
  <si>
    <t>RANA SUGARS LTD</t>
  </si>
  <si>
    <t>RAMSONS PROJECTS LTD</t>
  </si>
  <si>
    <t>RAMSARUP</t>
  </si>
  <si>
    <t>RAMSARUP INDUSTRIES LTD</t>
  </si>
  <si>
    <t>RAMKY</t>
  </si>
  <si>
    <t>RAMKY INFRASTRUCTURE LTD</t>
  </si>
  <si>
    <t>RKFORGE</t>
  </si>
  <si>
    <t>RAMKRISHNA FORGINGS LTD</t>
  </si>
  <si>
    <t>RAMINFO LTD</t>
  </si>
  <si>
    <t>RAMGOPOLY</t>
  </si>
  <si>
    <t>RAMGOPAL POLYTEX LTD</t>
  </si>
  <si>
    <t>RAMCOSYS</t>
  </si>
  <si>
    <t>RAMCO SYSTEMS LTD</t>
  </si>
  <si>
    <t>RAMCOIND</t>
  </si>
  <si>
    <t>RAMCO INDUSTRIES LTD</t>
  </si>
  <si>
    <t>RAMCHANDRA LEASING &amp; FINANCE LTD</t>
  </si>
  <si>
    <t>RAMASIGNS INDUSTRIES LTD</t>
  </si>
  <si>
    <t>RAMA VISION LTD</t>
  </si>
  <si>
    <t>RAMASTEEL</t>
  </si>
  <si>
    <t>RAMA STEEL TUBES LTD</t>
  </si>
  <si>
    <t>RAMA PULP &amp; PAPERS LTD</t>
  </si>
  <si>
    <t>RAMA PHOSPHATES LTD</t>
  </si>
  <si>
    <t>RAMA PETROCHEMICALS LTD</t>
  </si>
  <si>
    <t>RAMA PAPER MILLS LTD</t>
  </si>
  <si>
    <t>RAM RATNA WIRES LTD</t>
  </si>
  <si>
    <t>RAM MINERALS AND CHEMICALS LTD</t>
  </si>
  <si>
    <t>RALLIS</t>
  </si>
  <si>
    <t>RALLIS INDIA LTD</t>
  </si>
  <si>
    <t>RALLIS (INDIA) LTD</t>
  </si>
  <si>
    <t>RAJVIR</t>
  </si>
  <si>
    <t>RAJVIR INDUSTRIES LTD</t>
  </si>
  <si>
    <t>RAJSREESUG</t>
  </si>
  <si>
    <t>RAJSHREE SUGARS &amp; CHEMICALS LTD</t>
  </si>
  <si>
    <t>RPPL</t>
  </si>
  <si>
    <t>RAJSHREE POLYPACK LTD</t>
  </si>
  <si>
    <t>RAJSANKET REALTY LTD</t>
  </si>
  <si>
    <t>RAJRATAN GLOBAL WIRE LTD</t>
  </si>
  <si>
    <t>RAJOO ENGINEERS LTD</t>
  </si>
  <si>
    <t>RAJNISH WELLNESS LTD</t>
  </si>
  <si>
    <t>RAJMET</t>
  </si>
  <si>
    <t>RAJNANDINI METAL LTD</t>
  </si>
  <si>
    <t>RAJKUMAR FORGE LTD</t>
  </si>
  <si>
    <t>RAJKOT INVESTMENT TRUST LTD</t>
  </si>
  <si>
    <t>RAJKAMAL SYNTHETICS LTD</t>
  </si>
  <si>
    <t>RAJESWARI INFRASTRUCTURE LTD</t>
  </si>
  <si>
    <t>RAJESHEXPO</t>
  </si>
  <si>
    <t>RAJESH EXPORTS LTD</t>
  </si>
  <si>
    <t>ARENTERP</t>
  </si>
  <si>
    <t>RAJDARSHAN INDUSTRIES LTD</t>
  </si>
  <si>
    <t>RAJATH FINANCE LTD</t>
  </si>
  <si>
    <t>RAJASTHAN TUBE MANUFACTURING CO LTD</t>
  </si>
  <si>
    <t>RAJASTHAN GASES LTD</t>
  </si>
  <si>
    <t>RAJASTHAN CYLINDERS &amp; CONTAINERS LTD</t>
  </si>
  <si>
    <t>RAJAPALAYAM MILLS LTD</t>
  </si>
  <si>
    <t>RAJA BAHADUR INTERNATIONAL LTD</t>
  </si>
  <si>
    <t>RAJTV</t>
  </si>
  <si>
    <t>RAJ TELEVISION NETWORK LTD</t>
  </si>
  <si>
    <t>RAJRAYON</t>
  </si>
  <si>
    <t>RAJ RAYON INDUSTRIES LTD</t>
  </si>
  <si>
    <t>RAJ PACKAGING INDUSTRIES LTD</t>
  </si>
  <si>
    <t>RAINBOWPAP</t>
  </si>
  <si>
    <t>RAINBOW PAPERS LTD</t>
  </si>
  <si>
    <t>RAINBOW FOUNDATIONS LTD</t>
  </si>
  <si>
    <t>RAINBOW DENIM LTD</t>
  </si>
  <si>
    <t>RAIN</t>
  </si>
  <si>
    <t>RAIN INDUSTRIES LTD</t>
  </si>
  <si>
    <t>RVNL</t>
  </si>
  <si>
    <t>Rail Vikas Nigam Ltd</t>
  </si>
  <si>
    <t>RAIDEEP INDUSTRIES LTD</t>
  </si>
  <si>
    <t>RAHUL MERCHANDISING LTD</t>
  </si>
  <si>
    <t>RAGHUVIR SYNTHETICS LTD</t>
  </si>
  <si>
    <t>RAGHUVANSH AGROFARMS LTD</t>
  </si>
  <si>
    <t>RAGHUNATH TOBACCO CO LTD</t>
  </si>
  <si>
    <t>RAGHUNATH INTERNATIONAL LTD</t>
  </si>
  <si>
    <t>RAGHAV PRODUCTIVITY ENHANCERS LTD</t>
  </si>
  <si>
    <t>RADIX INDUSTRIES INDIA LTD</t>
  </si>
  <si>
    <t>RADIX INDUSTRIES (INDIA) LTD</t>
  </si>
  <si>
    <t>RADICO</t>
  </si>
  <si>
    <t>RADICO KHAITAN LTD</t>
  </si>
  <si>
    <t>RADHIKA JEWELTECH LTD</t>
  </si>
  <si>
    <t>RADHEY TRADE HOLDING LTD</t>
  </si>
  <si>
    <t>RADHE DEVELOPERS INDIA LTD</t>
  </si>
  <si>
    <t>RADHE DEVELOPERS (INDIA) LTD</t>
  </si>
  <si>
    <t>RADHAGOBIND COMMERCIAL LTD</t>
  </si>
  <si>
    <t>RMCL</t>
  </si>
  <si>
    <t>RADHA MADHAV CORPORATION LTD</t>
  </si>
  <si>
    <t>RADAAN</t>
  </si>
  <si>
    <t>RADAAN MEDIAWORKS INDIA LTD</t>
  </si>
  <si>
    <t>RADAAN MEDIAWORKS (INDIA) LTD</t>
  </si>
  <si>
    <t>RACL GEARTECH LTD</t>
  </si>
  <si>
    <t>RAASI REFRACTORIES LTD</t>
  </si>
  <si>
    <t>RAAJ MEDISAFE INDIA LTD</t>
  </si>
  <si>
    <t>RAAJ MEDISAFE (INDIA) LTD</t>
  </si>
  <si>
    <t>R&amp;B DENIMS LTD</t>
  </si>
  <si>
    <t>R T EXPORTS LTD</t>
  </si>
  <si>
    <t>RSYSTEMS</t>
  </si>
  <si>
    <t>R SYSTEMS INTERNATIONAL LTD</t>
  </si>
  <si>
    <t>RSSOFTWARE</t>
  </si>
  <si>
    <t>R S SOFTWARE INDIA LTD</t>
  </si>
  <si>
    <t>R S SOFTWARE (INDIA) LTD</t>
  </si>
  <si>
    <t>R R SECURITIES LTD</t>
  </si>
  <si>
    <t>RPPINFRA</t>
  </si>
  <si>
    <t>R P P INFRA PROJECTS LTD</t>
  </si>
  <si>
    <t>RMDRIP</t>
  </si>
  <si>
    <t>R M DRIP AND SPRINKLERS SYSTEMS LTD</t>
  </si>
  <si>
    <t>R J SHAH &amp; CO LTD</t>
  </si>
  <si>
    <t>R J BIO-TECH LTD</t>
  </si>
  <si>
    <t>R B GUPTA FINANCIALS LTD</t>
  </si>
  <si>
    <t>QUINTEGRA</t>
  </si>
  <si>
    <t>QUINTEGRA SOLUTIONS LTD</t>
  </si>
  <si>
    <t>QUICKHEAL</t>
  </si>
  <si>
    <t>QUICK HEAL TECHNOLOGIES LTD</t>
  </si>
  <si>
    <t>QUEST SOFTECH INDIA LTD</t>
  </si>
  <si>
    <t>QUEST SOFTECH (INDIA) LTD</t>
  </si>
  <si>
    <t>QUEST FINANCIAL SERVICES LTD</t>
  </si>
  <si>
    <t>QUESS</t>
  </si>
  <si>
    <t>QUESS CORP LTD</t>
  </si>
  <si>
    <t>QNIFTY</t>
  </si>
  <si>
    <t>QUANTUM MUTUAL FUND - QUANTUM INDEX FUND ETF</t>
  </si>
  <si>
    <t>QGOLDHALF</t>
  </si>
  <si>
    <t>QUANTUM GOLD FUND - EXCHANGE TRADED FUND (ETF)</t>
  </si>
  <si>
    <t>QUANTUM DIGITAL VISION INDIA LTD</t>
  </si>
  <si>
    <t>QUANTUM DIGITAL VISION (INDIA) LTD</t>
  </si>
  <si>
    <t>QUANTUM BUILD-TECH LTD</t>
  </si>
  <si>
    <t>QUADRANT TELEVENTURES LTD</t>
  </si>
  <si>
    <t>PYXIS FINVEST LTD</t>
  </si>
  <si>
    <t>PVV INFRA LTD</t>
  </si>
  <si>
    <t>PVR</t>
  </si>
  <si>
    <t>PVR LTD</t>
  </si>
  <si>
    <t>PVP</t>
  </si>
  <si>
    <t>PVP VENTURES LTD</t>
  </si>
  <si>
    <t>PUSHPSONS INDUSTRIES LTD</t>
  </si>
  <si>
    <t>PUSHPREALM</t>
  </si>
  <si>
    <t>PUSHPANJALI REALMS AND INFRATECH LTD</t>
  </si>
  <si>
    <t>PURSHOTTAM INVESTOFIN LTD</t>
  </si>
  <si>
    <t>PURPLE ENTERTAINMENT LTD</t>
  </si>
  <si>
    <t>PUROHIT CONSTRUCTION LTD</t>
  </si>
  <si>
    <t>PURITY FLEX PACK LTD</t>
  </si>
  <si>
    <t>PURE GIFTCARAT LTD</t>
  </si>
  <si>
    <t>PURVA</t>
  </si>
  <si>
    <t>PURAVANKARA LTD</t>
  </si>
  <si>
    <t>PNB</t>
  </si>
  <si>
    <t>PUNJAB NATIONAL BANK</t>
  </si>
  <si>
    <t>PUNJAB COMMUNICATIONS LTD</t>
  </si>
  <si>
    <t>PUNJABCHEM</t>
  </si>
  <si>
    <t>PUNJAB CHEMICALS &amp; CROP PROTECTION LTD</t>
  </si>
  <si>
    <t>PUNJAB ALKALIES &amp; CHEMICALS LTD</t>
  </si>
  <si>
    <t>PSB</t>
  </si>
  <si>
    <t>PUNJAB &amp; SIND BANK</t>
  </si>
  <si>
    <t>PUNJLLOYD</t>
  </si>
  <si>
    <t>PUNJ LLOYD LTD</t>
  </si>
  <si>
    <t>PUNIT COMMERCIALS LTD</t>
  </si>
  <si>
    <t>PUNCTUAL TRADING LTD</t>
  </si>
  <si>
    <t>PULZ</t>
  </si>
  <si>
    <t>PULZ ELECTRONICS LTD</t>
  </si>
  <si>
    <t>PULSAR INTERNATIONAL LTD</t>
  </si>
  <si>
    <t>PDMJEPAPER</t>
  </si>
  <si>
    <t>PUDUMJEE PAPER PRODUCTS LTD</t>
  </si>
  <si>
    <t>PTL</t>
  </si>
  <si>
    <t>PTL ENTERPRISES LTD</t>
  </si>
  <si>
    <t>PTC INDUSTRIES LTD</t>
  </si>
  <si>
    <t>PTC</t>
  </si>
  <si>
    <t>PTC INDIA LTD</t>
  </si>
  <si>
    <t>PFS</t>
  </si>
  <si>
    <t>PTC INDIA FINANCIAL SERVICES LTD</t>
  </si>
  <si>
    <t>PTC (INDIA) LTD</t>
  </si>
  <si>
    <t>PSPPROJECT</t>
  </si>
  <si>
    <t>PSP PROJECTS LTD</t>
  </si>
  <si>
    <t>PSL</t>
  </si>
  <si>
    <t>PSL LTD</t>
  </si>
  <si>
    <t>PS IT INFRASTRUCTURE &amp; SERVICES LTD</t>
  </si>
  <si>
    <t>PROZONINTU</t>
  </si>
  <si>
    <t>PROZONE INTU PROPERTIES LTD</t>
  </si>
  <si>
    <t>PROVOGE</t>
  </si>
  <si>
    <t>PROVOGUE INDIA LTD</t>
  </si>
  <si>
    <t>PROVOGUE (INDIA) LTD</t>
  </si>
  <si>
    <t>PROVESTMENT SERVICES LTD</t>
  </si>
  <si>
    <t>PROSEED</t>
  </si>
  <si>
    <t>PROSEED INDIA LTD</t>
  </si>
  <si>
    <t>PROSEED (INDIA) LTD</t>
  </si>
  <si>
    <t>PROMACT IMPEX LTD</t>
  </si>
  <si>
    <t>PROLIFE</t>
  </si>
  <si>
    <t>PROLIFE INDUSTRIES LTD</t>
  </si>
  <si>
    <t>PROGRESSIVE EXTRACTIONS &amp; EXPORTS LTD</t>
  </si>
  <si>
    <t>PGHH</t>
  </si>
  <si>
    <t>PROCTER &amp; GAMBLE HYGIENE AND HEALTH CARE LTD</t>
  </si>
  <si>
    <t>PGHL</t>
  </si>
  <si>
    <t>Procter &amp; Gamble Health LTD</t>
  </si>
  <si>
    <t>PROCAL ELECTRONICS INDIA LTD</t>
  </si>
  <si>
    <t>PROCAL ELECTRONICS (INDIA) LTD</t>
  </si>
  <si>
    <t>PROAIM ENTERPRISES LTD</t>
  </si>
  <si>
    <t>PRO FIN CAPITAL SERVICES LTD</t>
  </si>
  <si>
    <t>PRIYA LTD</t>
  </si>
  <si>
    <t>PNC</t>
  </si>
  <si>
    <t>PRITISH NANDY COMMUNICATIONS LTD</t>
  </si>
  <si>
    <t>PRITIKA AUTO INDUSTRIES LTD</t>
  </si>
  <si>
    <t>PRITI</t>
  </si>
  <si>
    <t>PRITI INTERNATIONAL LTD</t>
  </si>
  <si>
    <t>PRITHVI EXCHANGE INDIA LTD</t>
  </si>
  <si>
    <t>PRITHVI EXCHANGE (INDIA) LTD</t>
  </si>
  <si>
    <t>PRISM MEDICO AND PHARMACY LTD</t>
  </si>
  <si>
    <t>PRSMJOHNSN</t>
  </si>
  <si>
    <t>PRISM JOHNSON LTD</t>
  </si>
  <si>
    <t>PRISM FINANCE LTD</t>
  </si>
  <si>
    <t>PRIME URBAN DEVELOPMENT INDIA LTD</t>
  </si>
  <si>
    <t>PRIME URBAN DEVELOPMENT (INDIA) LTD</t>
  </si>
  <si>
    <t>PRIMESECU</t>
  </si>
  <si>
    <t>PRIME SECURITIES LTD</t>
  </si>
  <si>
    <t>PRIME PROPERTY DEVELOPMENT CORPORATION LTD</t>
  </si>
  <si>
    <t>PRIME INDUSTRIES LTD</t>
  </si>
  <si>
    <t>PFOCUS</t>
  </si>
  <si>
    <t>PRIME FOCUS LTD</t>
  </si>
  <si>
    <t>PRIME CUSTOMER SERVICES LTD</t>
  </si>
  <si>
    <t>PRIME CAPITAL MARKET LTD</t>
  </si>
  <si>
    <t>PRIMA PLASTICS LTD</t>
  </si>
  <si>
    <t>PRIMA INDUSTRIES LTD</t>
  </si>
  <si>
    <t>PRIMA AGRO LTD</t>
  </si>
  <si>
    <t>PRICOLLTD</t>
  </si>
  <si>
    <t>PRICOL LTD</t>
  </si>
  <si>
    <t>PRESTIGE</t>
  </si>
  <si>
    <t>PRESTIGE ESTATES PROJECTS LTD</t>
  </si>
  <si>
    <t>PRESSMN</t>
  </si>
  <si>
    <t>PRESSMAN ADVERTISING LTD</t>
  </si>
  <si>
    <t>PRERNA INFRABUILD LTD</t>
  </si>
  <si>
    <t>PREMIER SYNTHETICS LTD</t>
  </si>
  <si>
    <t>PREMIERPOL</t>
  </si>
  <si>
    <t>PREMIER POLYFILM LTD</t>
  </si>
  <si>
    <t>PREMIER PIPES LTD</t>
  </si>
  <si>
    <t>PREMIER</t>
  </si>
  <si>
    <t>PREMIER LTD</t>
  </si>
  <si>
    <t>PREMEXPLN</t>
  </si>
  <si>
    <t>PREMIER EXPLOSIVES LTD</t>
  </si>
  <si>
    <t>PREMIER CHENNAI PROPERTIES LTD</t>
  </si>
  <si>
    <t>PREMCO GLOBAL LTD</t>
  </si>
  <si>
    <t>PREM SOMANI FINANCIAL SERVICES LTD</t>
  </si>
  <si>
    <t>PRECOT</t>
  </si>
  <si>
    <t>PRECOT MERIDIAN LTD</t>
  </si>
  <si>
    <t>PRECWIRE</t>
  </si>
  <si>
    <t>PRECISION WIRES INDIA LTD</t>
  </si>
  <si>
    <t>PRECISION WIRES (INDIA) LTD</t>
  </si>
  <si>
    <t>PRECISION ELECTRONICS LTD</t>
  </si>
  <si>
    <t>PRECISION CONTAINEURS LTD</t>
  </si>
  <si>
    <t>PRECAM</t>
  </si>
  <si>
    <t>PRECISION CAMSHAFTS LTD</t>
  </si>
  <si>
    <t>PRECIOUS TRADING &amp; INVESTMENTS LTD</t>
  </si>
  <si>
    <t>PRAXIS</t>
  </si>
  <si>
    <t>PRAXIS HOME RETAIL LTD</t>
  </si>
  <si>
    <t>PRATIKSHA CHEMICALS LTD</t>
  </si>
  <si>
    <t>PRATIK PANELS LTD</t>
  </si>
  <si>
    <t>DIAMONDYD</t>
  </si>
  <si>
    <t>PRATAAP SNACKS LTD</t>
  </si>
  <si>
    <t>PRASHANT INDIA LTD</t>
  </si>
  <si>
    <t>PRASHANT (INDIA) LTD</t>
  </si>
  <si>
    <t>PRANAVADITYA SPINNING MILLS LTD</t>
  </si>
  <si>
    <t>PRAKASH WOOLLEN &amp; SYNTHETIC MILLS LTD</t>
  </si>
  <si>
    <t>PRAKASHSTL</t>
  </si>
  <si>
    <t>PRAKASH STEELAGE LTD</t>
  </si>
  <si>
    <t>PPL</t>
  </si>
  <si>
    <t>Prakash Pipes Ltd</t>
  </si>
  <si>
    <t>PRAKASH</t>
  </si>
  <si>
    <t>PRAKASH INDUSTRIES LTD</t>
  </si>
  <si>
    <t>PRAKASHCON</t>
  </si>
  <si>
    <t>PRAKASH CONSTROWELL LTD</t>
  </si>
  <si>
    <t>PRAENG</t>
  </si>
  <si>
    <t>PRAJAY ENGINEERS SYNDICATE LTD</t>
  </si>
  <si>
    <t>PRAJIND</t>
  </si>
  <si>
    <t>PRAJ INDUSTRIES LTD</t>
  </si>
  <si>
    <t>PRAG BOSIMI SYNTHETICS LTD</t>
  </si>
  <si>
    <t>PRADIP</t>
  </si>
  <si>
    <t>PRADIP OVERSEAS LTD</t>
  </si>
  <si>
    <t>PRADHIN LTD</t>
  </si>
  <si>
    <t>PRADEEP METALS LTD</t>
  </si>
  <si>
    <t>PRABHU STEEL INDUSTRIES LTD</t>
  </si>
  <si>
    <t>PRABHAV INDUSTRIES LTD</t>
  </si>
  <si>
    <t>PRABHAT TELECOMS INDIA LTD</t>
  </si>
  <si>
    <t>PRABHAT TELECOMS (INDIA) LTD</t>
  </si>
  <si>
    <t>PRABHAT</t>
  </si>
  <si>
    <t>PRABHAT DAIRY LTD</t>
  </si>
  <si>
    <t>PPAP</t>
  </si>
  <si>
    <t>PPAP AUTOMOTIVE LTD</t>
  </si>
  <si>
    <t>POWERHOUSE GYM &amp; WELLNESS LTD</t>
  </si>
  <si>
    <t>POWERFUL</t>
  </si>
  <si>
    <t>POWERFUL TECHNOLOGIES LTD</t>
  </si>
  <si>
    <t>POWERMECH</t>
  </si>
  <si>
    <t>POWER MECH PROJECTS LTD</t>
  </si>
  <si>
    <t>POWERGRID</t>
  </si>
  <si>
    <t>POWER GRID CORPORATION OF INDIA LTD</t>
  </si>
  <si>
    <t>POWER GRID CORPORATION OF (INDIA) LTD</t>
  </si>
  <si>
    <t>PFC</t>
  </si>
  <si>
    <t>POWER FINANCE CORPORATION LTD</t>
  </si>
  <si>
    <t>PIGL</t>
  </si>
  <si>
    <t>POWER &amp; INSTRUMENTATION GUJARAT LTD</t>
  </si>
  <si>
    <t>PORWAL AUTO COMPONENTS LTD</t>
  </si>
  <si>
    <t>POPULAR ESTATE MANAGEMENT LTD</t>
  </si>
  <si>
    <t>POONA DAL &amp; OIL INDUSTRIES LTD</t>
  </si>
  <si>
    <t>POOJAWESTERN METALIKS LTD</t>
  </si>
  <si>
    <t>POOJA ENTERTAINMENT AND FILMS LTD</t>
  </si>
  <si>
    <t>PONNIERODE</t>
  </si>
  <si>
    <t>PONNI SUGARS ERODE LTD</t>
  </si>
  <si>
    <t>PONDY OXIDES &amp; CHEMICALS LTD</t>
  </si>
  <si>
    <t>POLYTEX INDIA LTD</t>
  </si>
  <si>
    <t>POLYTEX (INDIA) LTD</t>
  </si>
  <si>
    <t>POLYSPIN EXPORTS LTD</t>
  </si>
  <si>
    <t>POLYPLEX</t>
  </si>
  <si>
    <t>POLYPLEX CORPORATION LTD</t>
  </si>
  <si>
    <t>POLYMECHPLAST MACHINES LTD</t>
  </si>
  <si>
    <t>POLYMAC THERMOFORMERS LTD</t>
  </si>
  <si>
    <t>POLYLINK POLYMERS INDIA LTD</t>
  </si>
  <si>
    <t>POLYLINK POLYMERS (INDIA) LTD</t>
  </si>
  <si>
    <t>POLYGENTA TECHNOLOGIES LTD</t>
  </si>
  <si>
    <t>POLYCON INTERNATIONAL LTD</t>
  </si>
  <si>
    <t>POLYCHEM LTD</t>
  </si>
  <si>
    <t>POLYCAB</t>
  </si>
  <si>
    <t>Polycab India Ltd</t>
  </si>
  <si>
    <t>POLYMED</t>
  </si>
  <si>
    <t>POLY MEDICURE LTD</t>
  </si>
  <si>
    <t>POLSON LTD</t>
  </si>
  <si>
    <t>POLO QUEEN INDUSTRIAL AND FINTECH LTD</t>
  </si>
  <si>
    <t>POLO HOTELS LTD</t>
  </si>
  <si>
    <t>POKARNA</t>
  </si>
  <si>
    <t>POKARNA LTD</t>
  </si>
  <si>
    <t>PODDARMENT</t>
  </si>
  <si>
    <t>PODDAR PIGMENTS LTD</t>
  </si>
  <si>
    <t>PODDARHOUS</t>
  </si>
  <si>
    <t>PODDAR HOUSING AND DEVELOPMENT LTD</t>
  </si>
  <si>
    <t>POCL ENTERPRISES LTD</t>
  </si>
  <si>
    <t>POCHIRAJU</t>
  </si>
  <si>
    <t>POCHIRAJU INDUSTRIES LTD</t>
  </si>
  <si>
    <t>PNCINFRA</t>
  </si>
  <si>
    <t>PNC INFRATECH LTD</t>
  </si>
  <si>
    <t>PNBHOUSING</t>
  </si>
  <si>
    <t>PNB HOUSING FINANCE LTD</t>
  </si>
  <si>
    <t>PNBGILTS</t>
  </si>
  <si>
    <t>PNB GILTS LTD</t>
  </si>
  <si>
    <t>PMC FINCORP LTD</t>
  </si>
  <si>
    <t>PLASTIBLEN</t>
  </si>
  <si>
    <t>PLASTIBLENDS INDIA LTD</t>
  </si>
  <si>
    <t>PLASTIBLENDS (INDIA) LTD</t>
  </si>
  <si>
    <t>PLANTER POLYSACKS LTD</t>
  </si>
  <si>
    <t>PIX TRANSMISSIONS LTD</t>
  </si>
  <si>
    <t>PITTIENG</t>
  </si>
  <si>
    <t>PITTI ENGINEERING LTD</t>
  </si>
  <si>
    <t>PITHAMPUR POLY PRODUCTS LTD</t>
  </si>
  <si>
    <t>PIRPHYTO</t>
  </si>
  <si>
    <t>PIRAMAL PHYTOCARE LTD</t>
  </si>
  <si>
    <t>PEL</t>
  </si>
  <si>
    <t>PIRAMAL ENTERPRISES LTD</t>
  </si>
  <si>
    <t>PIONEER INVESTCORP LTD</t>
  </si>
  <si>
    <t>PIONEEREMB</t>
  </si>
  <si>
    <t>PIONEER EMBROIDERIES LTD</t>
  </si>
  <si>
    <t>PIONDIST</t>
  </si>
  <si>
    <t>PIONEER DISTILLERIES LTD</t>
  </si>
  <si>
    <t>PIONEER AGRO EXTRACTS LTD</t>
  </si>
  <si>
    <t>PILANIINVS</t>
  </si>
  <si>
    <t>PILANI INVESTMENT AND INDUSTRIES CORPORATION LTD</t>
  </si>
  <si>
    <t>PILITA</t>
  </si>
  <si>
    <t>PIL ITALICA LIFESTYLE LTD</t>
  </si>
  <si>
    <t>PIDILITIND</t>
  </si>
  <si>
    <t>PIDILITE INDUSTRIES LTD</t>
  </si>
  <si>
    <t>PICTUREHOUSE MEDIA LTD</t>
  </si>
  <si>
    <t>PICCADILY SUGAR &amp; ALLIED INDUSTRIES LTD</t>
  </si>
  <si>
    <t>PICCADILY AGRO INDUSTRIES LTD</t>
  </si>
  <si>
    <t>PIIND</t>
  </si>
  <si>
    <t>PI INDUSTRIES LTD</t>
  </si>
  <si>
    <t>PHYTO CHEM INDIA LTD</t>
  </si>
  <si>
    <t>PHYTO CHEM (INDIA) LTD</t>
  </si>
  <si>
    <t>PHOTOQUIP INDIA LTD</t>
  </si>
  <si>
    <t>PHOTOQUIP (INDIA) LTD</t>
  </si>
  <si>
    <t>PHOTON CAPITAL ADVISORS LTD</t>
  </si>
  <si>
    <t>PHOENIX TOWNSHIP LTD</t>
  </si>
  <si>
    <t>PHOENIX INTERNATIONAL LTD</t>
  </si>
  <si>
    <t>Carbon Black</t>
  </si>
  <si>
    <t>PHILIPCARB</t>
  </si>
  <si>
    <t>PHILLIPS CARBON BLACK LTD</t>
  </si>
  <si>
    <t>PHAARMASIA LTD</t>
  </si>
  <si>
    <t>PH TRADING LTD</t>
  </si>
  <si>
    <t>PH CAPITAL LTD</t>
  </si>
  <si>
    <t>PG INDUSTRY LTD</t>
  </si>
  <si>
    <t>PG FOILS LTD</t>
  </si>
  <si>
    <t>PGEL</t>
  </si>
  <si>
    <t>PG ELECTROPLAST LTD</t>
  </si>
  <si>
    <t>PFL INFOTECH LTD</t>
  </si>
  <si>
    <t>PFIZER</t>
  </si>
  <si>
    <t>PFIZER LTD</t>
  </si>
  <si>
    <t>PETRONET</t>
  </si>
  <si>
    <t>PETRONET LNG LTD</t>
  </si>
  <si>
    <t>PETRONENGG</t>
  </si>
  <si>
    <t>PETRON ENGINEERING CONSTRUCTION LTD</t>
  </si>
  <si>
    <t>PERVASIVE COMMODITIES LTD</t>
  </si>
  <si>
    <t>PERSISTENT</t>
  </si>
  <si>
    <t>PERSISTENT SYSTEMS LTD</t>
  </si>
  <si>
    <t>PERMANENT MAGNETS LTD</t>
  </si>
  <si>
    <t>PERFECTPAC LTD</t>
  </si>
  <si>
    <t>PERFECT-OCTAVE MEDIA PROJECTS LTD</t>
  </si>
  <si>
    <t>PERFECT</t>
  </si>
  <si>
    <t>PERFECT INFRAENGINEERS LTD</t>
  </si>
  <si>
    <t>PEOPLES INVESTMENTS LTD</t>
  </si>
  <si>
    <t>PENTOKEY ORGANY INDIA LTD</t>
  </si>
  <si>
    <t>PENTOKEY ORGANY (INDIA) LTD</t>
  </si>
  <si>
    <t>PENTAMEDIA GRAPHICS LTD</t>
  </si>
  <si>
    <t>PENTAGOLD</t>
  </si>
  <si>
    <t>PENTA GOLD LTD</t>
  </si>
  <si>
    <t>PENIND</t>
  </si>
  <si>
    <t>PENNAR INDUSTRIES LTD</t>
  </si>
  <si>
    <t>PENPEBS</t>
  </si>
  <si>
    <t>PENNAR ENGINEERED BUILDING SYSTEMS LTD</t>
  </si>
  <si>
    <t>PENINLAND</t>
  </si>
  <si>
    <t>PENINSULA LAND LTD</t>
  </si>
  <si>
    <t>PEETI SECURITIES LTD</t>
  </si>
  <si>
    <t>PEE CEE COSMA SOPE LTD</t>
  </si>
  <si>
    <t>PECOS HOTELS AND PUBS LTD</t>
  </si>
  <si>
    <t>PEARLPOLY</t>
  </si>
  <si>
    <t>PEARL POLYMERS LTD</t>
  </si>
  <si>
    <t>PGIL</t>
  </si>
  <si>
    <t>PEARL GLOBAL INDUSTRIES LTD</t>
  </si>
  <si>
    <t>PDSMFL</t>
  </si>
  <si>
    <t>PDS MULTINATIONAL FASHIONS LTD</t>
  </si>
  <si>
    <t>PCS TECHNOLOGY LTD</t>
  </si>
  <si>
    <t>PCJEWELLER</t>
  </si>
  <si>
    <t>PC JEWELLER LTD</t>
  </si>
  <si>
    <t>PBM POLYTEX LTD</t>
  </si>
  <si>
    <t>PBAINFRA</t>
  </si>
  <si>
    <t>PBA INFRASTRUCTURE LTD</t>
  </si>
  <si>
    <t>PAWANSUT HOLDINGS LTD</t>
  </si>
  <si>
    <t>PAUSHAK LTD</t>
  </si>
  <si>
    <t>PAUL MERCHANTS LTD</t>
  </si>
  <si>
    <t>PATSPINLTD</t>
  </si>
  <si>
    <t>PATSPIN INDIA LTD</t>
  </si>
  <si>
    <t>PATSPIN (INDIA) LTD</t>
  </si>
  <si>
    <t>PATIDAR BUILDCON LTD</t>
  </si>
  <si>
    <t>PATELS AIRTEMP INDIA LTD</t>
  </si>
  <si>
    <t>PATELS AIRTEMP (INDIA) LTD</t>
  </si>
  <si>
    <t>PATINTLOG</t>
  </si>
  <si>
    <t>PATEL INTEGRATED LOGISTICS LTD</t>
  </si>
  <si>
    <t>PATELENG</t>
  </si>
  <si>
    <t>PATEL ENGINEERING LTD</t>
  </si>
  <si>
    <t>PATDIAM JEWELLERY LTD</t>
  </si>
  <si>
    <t>PASUPATI SPG &amp; WVG MILLS LTD</t>
  </si>
  <si>
    <t>PASUPATI FINCAP LTD</t>
  </si>
  <si>
    <t>PASUPATI ACRYLON LTD</t>
  </si>
  <si>
    <t>PASHUPATI</t>
  </si>
  <si>
    <t>PASHUPATI COTSPIN LTD</t>
  </si>
  <si>
    <t>PASARI SPINNING MILLS LTD</t>
  </si>
  <si>
    <t>PARVATI SWEETNERS AND POWER LTD</t>
  </si>
  <si>
    <t>PARTH INDUSTRIES LTD</t>
  </si>
  <si>
    <t>PARSVNATH</t>
  </si>
  <si>
    <t>PARSVNATH DEVELOPERS LTD</t>
  </si>
  <si>
    <t>PARSHWANATH CORPORATION LTD</t>
  </si>
  <si>
    <t>PARSHARTI INVESTMENT LTD</t>
  </si>
  <si>
    <t>PARNAX LAB LTD</t>
  </si>
  <si>
    <t>PARNAV SPORTS ACADEMY LTD</t>
  </si>
  <si>
    <t>PARMESHWARI SILK MILLS LTD</t>
  </si>
  <si>
    <t>PARMAX PHARMA LTD</t>
  </si>
  <si>
    <t>PARLE SOFTWARE LTD</t>
  </si>
  <si>
    <t>PARKER AGROCHEM EXPORTS LTD</t>
  </si>
  <si>
    <t>PARIN</t>
  </si>
  <si>
    <t>PARIN FURNITURE LTD</t>
  </si>
  <si>
    <t>PARIKSHA FIN- INVEST- LEASE LTD</t>
  </si>
  <si>
    <t>PDPL</t>
  </si>
  <si>
    <t>PARENTERAL DRUGS INDIA LTD</t>
  </si>
  <si>
    <t>PARENTERAL DRUGS (INDIA) LTD</t>
  </si>
  <si>
    <t>PARAMOUNT COSMETICS INDIA LTD</t>
  </si>
  <si>
    <t>PARAMOUNT COSMETICS (INDIA) LTD</t>
  </si>
  <si>
    <t>PARACABLES</t>
  </si>
  <si>
    <t>PARAMOUNT COMMUNICATIONS LTD</t>
  </si>
  <si>
    <t>PARAGON FINANCE LTD</t>
  </si>
  <si>
    <t>PARAGMILK</t>
  </si>
  <si>
    <t>PARAG MILK FOODS LTD</t>
  </si>
  <si>
    <t>PARABDRUGS</t>
  </si>
  <si>
    <t>PARABOLIC DRUGS LTD</t>
  </si>
  <si>
    <t>PARINFRA</t>
  </si>
  <si>
    <t>Parab Infra Ltd</t>
  </si>
  <si>
    <t>PANYAM CEMENTS &amp; MINERAL INDUSTRIES LTD</t>
  </si>
  <si>
    <t>PANTH INFINITY LTD</t>
  </si>
  <si>
    <t>PANSARI</t>
  </si>
  <si>
    <t>PANSARI DEVELOPERS LTD</t>
  </si>
  <si>
    <t>PANKAJ POLYPACK LTD</t>
  </si>
  <si>
    <t>PANKAJ POLYMERS LTD</t>
  </si>
  <si>
    <t>PANKAJ PIYUSH TRADE &amp; INVESTMENT LTD</t>
  </si>
  <si>
    <t>PANCHSHEEL ORGANICS LTD</t>
  </si>
  <si>
    <t>PANCHMAHAL STEEL LTD</t>
  </si>
  <si>
    <t>PANASONIC ENERGY INDIA COMPANY LTD</t>
  </si>
  <si>
    <t>PANASONIC CARBON INDIA CO LTD</t>
  </si>
  <si>
    <t>PANAMAPET</t>
  </si>
  <si>
    <t>PANAMA PETROCHEM LTD</t>
  </si>
  <si>
    <t>PANAFIC INDUSTRIALS LTD</t>
  </si>
  <si>
    <t>PANACHE INNOVATIONS LTD</t>
  </si>
  <si>
    <t>PANACHE</t>
  </si>
  <si>
    <t>PANACHE DIGILIFE LTD</t>
  </si>
  <si>
    <t>PANACEABIO</t>
  </si>
  <si>
    <t>PANACEA BIOTEC LTD</t>
  </si>
  <si>
    <t>PAN INDIA CORPORATION LTD</t>
  </si>
  <si>
    <t>PAN ELECTRONICS INDIA LTD</t>
  </si>
  <si>
    <t>PAN ELECTRONICS (INDIA) LTD</t>
  </si>
  <si>
    <t>PALSOFT INFOSYSTEMS LTD</t>
  </si>
  <si>
    <t>PALREDTEC</t>
  </si>
  <si>
    <t>PALRED TECHNOLOGIES LTD</t>
  </si>
  <si>
    <t>PALM JEWELS LTD</t>
  </si>
  <si>
    <t>PALCO METALS LTD</t>
  </si>
  <si>
    <t>PALASHSECU</t>
  </si>
  <si>
    <t>PALASH SECURITIES LTD</t>
  </si>
  <si>
    <t>PAISALO</t>
  </si>
  <si>
    <t>PAISALO DIGITAL LTD</t>
  </si>
  <si>
    <t>PAGEIND</t>
  </si>
  <si>
    <t>PAGE INDUSTRIES LTD</t>
  </si>
  <si>
    <t>PAEL</t>
  </si>
  <si>
    <t>PAE LTD</t>
  </si>
  <si>
    <t>PADMANABH INDUSTRIES LTD</t>
  </si>
  <si>
    <t>PADMALAYA TELEFILMS LTD</t>
  </si>
  <si>
    <t>PADAM COTTON YARNS LTD</t>
  </si>
  <si>
    <t>PACT INDUSTRIES LTD</t>
  </si>
  <si>
    <t>PACIFIC INDUSTRIES LTD</t>
  </si>
  <si>
    <t>PACHELI INDUSTRIAL FINANCE LTD</t>
  </si>
  <si>
    <t>P M TELELINNKS LTD</t>
  </si>
  <si>
    <t>P  B  FILMS LTD</t>
  </si>
  <si>
    <t>OZONE WORLD LTD</t>
  </si>
  <si>
    <t>OVOBEL FOODS LTD</t>
  </si>
  <si>
    <t>OVERSEAS SYNTHETICS LTD</t>
  </si>
  <si>
    <t>OTCO INTERNATIONAL LTD</t>
  </si>
  <si>
    <t>OSWAL YARNS LTD</t>
  </si>
  <si>
    <t>OSWAL OVERSEAS LTD</t>
  </si>
  <si>
    <t>OSWAL LEASING LTD</t>
  </si>
  <si>
    <t>BINDALAGRO</t>
  </si>
  <si>
    <t>OSWAL CHEMICALS &amp; FERTILIZERS LTD</t>
  </si>
  <si>
    <t>OSWALAGRO</t>
  </si>
  <si>
    <t>OSWAL AGRO MILLS LTD</t>
  </si>
  <si>
    <t>OSIAJEE TEXFAB LTD</t>
  </si>
  <si>
    <t>OSEASPRE CONSULTANTS LTD</t>
  </si>
  <si>
    <t>OSCAR INVESTMENTS LTD</t>
  </si>
  <si>
    <t>OSCAR GLOBAL LTD</t>
  </si>
  <si>
    <t>ORTINLABSS</t>
  </si>
  <si>
    <t>ORTIN LABORATORIES LTD</t>
  </si>
  <si>
    <t>ORTEL</t>
  </si>
  <si>
    <t>ORTEL COMMUNICATIONS LTD</t>
  </si>
  <si>
    <t>OROSIL SMITHS INDIA LTD</t>
  </si>
  <si>
    <t>OROSIL SMITHS (INDIA) LTD</t>
  </si>
  <si>
    <t>ORISSA BENGAL CARRIER LTD</t>
  </si>
  <si>
    <t>ORIENTAL VENEER PRODUCTS LTD</t>
  </si>
  <si>
    <t>ORIENTALTL</t>
  </si>
  <si>
    <t>ORIENTAL TRIMEX LTD</t>
  </si>
  <si>
    <t>ORIENTHOT</t>
  </si>
  <si>
    <t>ORIENTAL HOTELS LTD</t>
  </si>
  <si>
    <t>OCCL</t>
  </si>
  <si>
    <t>ORIENTAL CARBON &amp; CHEMICALS LTD</t>
  </si>
  <si>
    <t>ORIENTBANK</t>
  </si>
  <si>
    <t>ORIENTAL BANK OF COMMERCE</t>
  </si>
  <si>
    <t>ORIENTAL AROMATICS LTD</t>
  </si>
  <si>
    <t>ORIENT TRADELINK LTD</t>
  </si>
  <si>
    <t>ORIENTREF</t>
  </si>
  <si>
    <t>ORIENT REFRACTORIES LTD</t>
  </si>
  <si>
    <t>ORIENTLTD</t>
  </si>
  <si>
    <t>ORIENT PRESS LTD</t>
  </si>
  <si>
    <t>ORIENTPPR</t>
  </si>
  <si>
    <t>ORIENT PAPER &amp; INDUSTRIES LTD</t>
  </si>
  <si>
    <t>GREENPOWER</t>
  </si>
  <si>
    <t>ORIENT GREEN POWER COMPANY LTD</t>
  </si>
  <si>
    <t>ORIENTELEC</t>
  </si>
  <si>
    <t>ORIENT ELECTRIC LTD</t>
  </si>
  <si>
    <t>ORIENTCEM</t>
  </si>
  <si>
    <t>ORIENT CEMENT LTD</t>
  </si>
  <si>
    <t>ORIENT BEVERAGES LTD</t>
  </si>
  <si>
    <t>ORIENTBELL</t>
  </si>
  <si>
    <t>ORIENT BELL LTD</t>
  </si>
  <si>
    <t>ORIENTABRA</t>
  </si>
  <si>
    <t>ORIENT ABRASIVES LTD</t>
  </si>
  <si>
    <t>ORICONENT</t>
  </si>
  <si>
    <t>ORICON ENTERPRISES LTD</t>
  </si>
  <si>
    <t>ORGANIC COATINGS LTD</t>
  </si>
  <si>
    <t>ORCHIDPHAR</t>
  </si>
  <si>
    <t>ORCHID PHARMA LTD</t>
  </si>
  <si>
    <t>ORBTEXP</t>
  </si>
  <si>
    <t>ORBIT EXPORTS LTD</t>
  </si>
  <si>
    <t>OFSS</t>
  </si>
  <si>
    <t>ORACLE FINANCIAL SERVICES SOFTWARE LTD</t>
  </si>
  <si>
    <t>ORACLE CREDIT LTD</t>
  </si>
  <si>
    <t>OPTOCIRCUI</t>
  </si>
  <si>
    <t>OPTO CIRCUITS INDIA LTD</t>
  </si>
  <si>
    <t>OPTO CIRCUITS (INDIA) LTD</t>
  </si>
  <si>
    <t>OPTIMUS FINANCE LTD</t>
  </si>
  <si>
    <t>OPTIEMUS</t>
  </si>
  <si>
    <t>OPTIEMUS INFRACOM LTD</t>
  </si>
  <si>
    <t>OPAL</t>
  </si>
  <si>
    <t>OPAL LUXURY TIME PRODUCTS LTD</t>
  </si>
  <si>
    <t>ONWARDTEC</t>
  </si>
  <si>
    <t>ONWARD TECHNOLOGIES LTD</t>
  </si>
  <si>
    <t>ONTIC FINSERVE LTD</t>
  </si>
  <si>
    <t>ONMOBILE</t>
  </si>
  <si>
    <t>ONMOBILE GLOBAL LTD</t>
  </si>
  <si>
    <t>ONESOURCE TECHMEDIA LTD</t>
  </si>
  <si>
    <t>ONESOURCE IDEAS VENTURE LTD</t>
  </si>
  <si>
    <t>ONELIFECAP</t>
  </si>
  <si>
    <t>ONELIFE CAPITAL ADVISORS LTD</t>
  </si>
  <si>
    <t>ONEPOINT</t>
  </si>
  <si>
    <t>ONE POINT ONE SOLUTIONS LTD</t>
  </si>
  <si>
    <t>OMNITEX INDUSTRIES INDIA LTD</t>
  </si>
  <si>
    <t>OMNITEX INDUSTRIES (INDIA) LTD</t>
  </si>
  <si>
    <t>OMNI AXS SOFTWARE LTD</t>
  </si>
  <si>
    <t>OMKARCHEM</t>
  </si>
  <si>
    <t>OMKAR SPECIALITY CHEMICALS LTD</t>
  </si>
  <si>
    <t>OMKAR PHARMACHEM LTD</t>
  </si>
  <si>
    <t>OMKAR OVERSEAS LTD</t>
  </si>
  <si>
    <t>OMFURN</t>
  </si>
  <si>
    <t>OMFURN INDIA LTD</t>
  </si>
  <si>
    <t>OMFURN (INDIA) LTD</t>
  </si>
  <si>
    <t>OMAXE</t>
  </si>
  <si>
    <t>OMAXE LTD</t>
  </si>
  <si>
    <t>OMAXAUTO</t>
  </si>
  <si>
    <t>OMAX AUTOS LTD</t>
  </si>
  <si>
    <t>OMANSH ENTERPRISES LTD</t>
  </si>
  <si>
    <t>OMMETALS</t>
  </si>
  <si>
    <t>OM METALS INFRAPROJECTS LTD</t>
  </si>
  <si>
    <t>OLYMPIC OIL INDUSTRIES LTD</t>
  </si>
  <si>
    <t xml:space="preserve">Gift Articles-Toys &amp; Cards </t>
  </si>
  <si>
    <t>OLYMPIC CARDS LTD</t>
  </si>
  <si>
    <t>Internet &amp; Catalogue Retail</t>
  </si>
  <si>
    <t>OLYMPIA INDUSTRIES LTD</t>
  </si>
  <si>
    <t>OLECTRA</t>
  </si>
  <si>
    <t>OLECTRA GREENTECH LTD</t>
  </si>
  <si>
    <t>OK PLAY INDIA LTD</t>
  </si>
  <si>
    <t>OK PLAY (INDIA) LTD</t>
  </si>
  <si>
    <t>OIL</t>
  </si>
  <si>
    <t>OIL INDIA LTD</t>
  </si>
  <si>
    <t>Oil Equipment &amp; Services</t>
  </si>
  <si>
    <t>OILCOUNTUB</t>
  </si>
  <si>
    <t>OIL COUNTRY TUBULAR LTD</t>
  </si>
  <si>
    <t>OIL (INDIA) LTD</t>
  </si>
  <si>
    <t>ONGC</t>
  </si>
  <si>
    <t>OIL &amp; NATURAL GAS CORPORATION LTD</t>
  </si>
  <si>
    <t>OFS TECHNOLOGIES LTD</t>
  </si>
  <si>
    <t>ODYSSEY TECHNOLOGIES LTD</t>
  </si>
  <si>
    <t>ODYSSEY CORPORATION LTD</t>
  </si>
  <si>
    <t>OCTAWARE TECHNOLOGIES LTD</t>
  </si>
  <si>
    <t>OCTAL CREDIT CAPITAL LTD</t>
  </si>
  <si>
    <t>OISL</t>
  </si>
  <si>
    <t>OCL IRON AND STEEL LTD</t>
  </si>
  <si>
    <t>OCEANIC FOODS LTD</t>
  </si>
  <si>
    <t>OCEANAA BIOTEK INDUSTRIES LTD</t>
  </si>
  <si>
    <t>OCEAN AGRO INDIA LTD</t>
  </si>
  <si>
    <t>OCEAN AGRO (INDIA) LTD</t>
  </si>
  <si>
    <t>OBJECTONE INFORMATION SYSTEMS LTD</t>
  </si>
  <si>
    <t>OBEROIRLTY</t>
  </si>
  <si>
    <t>OBEROI REALTY LTD</t>
  </si>
  <si>
    <t>OASIS TRADELINK LTD</t>
  </si>
  <si>
    <t>OASIS SECURITIES LTD</t>
  </si>
  <si>
    <t>O  P  CHAINS LTD</t>
  </si>
  <si>
    <t>NYSSA CORPORATION LTD</t>
  </si>
  <si>
    <t>NUWAY ORGANIC NATURALS INDIA LTD</t>
  </si>
  <si>
    <t>NUWAY ORGANIC NATURALS (INDIA) LTD</t>
  </si>
  <si>
    <t>NUTRICIRCLE LTD</t>
  </si>
  <si>
    <t>NUTRAPLUS INDIA LTD</t>
  </si>
  <si>
    <t>NUTRAPLUS (INDIA) LTD</t>
  </si>
  <si>
    <t>NUTECH GLOBAL LTD</t>
  </si>
  <si>
    <t>NUCLEUS</t>
  </si>
  <si>
    <t>NUCLEUS SOFTWARE EXPORTS LTD</t>
  </si>
  <si>
    <t>NUTEK</t>
  </si>
  <si>
    <t>NU TEK INDIA LTD</t>
  </si>
  <si>
    <t>NU TEK (INDIA) LTD</t>
  </si>
  <si>
    <t>NTPC</t>
  </si>
  <si>
    <t>NTPC LTD</t>
  </si>
  <si>
    <t>NTC INDUSTRIES LTD</t>
  </si>
  <si>
    <t>NIBL</t>
  </si>
  <si>
    <t>NRB INDUSTRIAL BEARINGS LTD</t>
  </si>
  <si>
    <t>NRBBEARING</t>
  </si>
  <si>
    <t>NRB BEARING LTD</t>
  </si>
  <si>
    <t>NPR FINANCE LTD</t>
  </si>
  <si>
    <t>NOVARTIS INDIA LTD</t>
  </si>
  <si>
    <t>NOVARTIS (INDIA) LTD</t>
  </si>
  <si>
    <t>NOVA PUBLICATIONS INDIA LTD</t>
  </si>
  <si>
    <t>NOVA PUBLICATIONS (INDIA) LTD</t>
  </si>
  <si>
    <t>NOVA IRON &amp; STEEL LTD</t>
  </si>
  <si>
    <t>NOUVEAU GLOBAL VENTURES LTD</t>
  </si>
  <si>
    <t>NOURITRANS EXIM LTD</t>
  </si>
  <si>
    <t>NORTHLINK FISCAL AND CAPITAL SERVICES LTD</t>
  </si>
  <si>
    <t>NSL</t>
  </si>
  <si>
    <t>Northern Spirits Ltd</t>
  </si>
  <si>
    <t>NECCLTD</t>
  </si>
  <si>
    <t>NORTH EASTERN CARRYING CORPORATION LTD</t>
  </si>
  <si>
    <t>NORRIS MEDICINES LTD</t>
  </si>
  <si>
    <t>NORBTEAEXP</t>
  </si>
  <si>
    <t>NORBEN TEA &amp; EXPORTS LTD</t>
  </si>
  <si>
    <t>NOIDATOLL</t>
  </si>
  <si>
    <t>NOIDA TOLL BRIDGE COMPANY LTD</t>
  </si>
  <si>
    <t>NOCIL</t>
  </si>
  <si>
    <t>NOCIL LTD</t>
  </si>
  <si>
    <t>NMDC</t>
  </si>
  <si>
    <t>NMDC LTD</t>
  </si>
  <si>
    <t>NLCINDIA</t>
  </si>
  <si>
    <t>NLC INDIA LTD</t>
  </si>
  <si>
    <t>NLC(INDIA)</t>
  </si>
  <si>
    <t>NLC (INDIA) LTD</t>
  </si>
  <si>
    <t>NKIND</t>
  </si>
  <si>
    <t>NK INDUSTRIES LTD</t>
  </si>
  <si>
    <t>NIYOGIN FINTECH LTD</t>
  </si>
  <si>
    <t>NIVI TRADING LTD</t>
  </si>
  <si>
    <t>NIVEDITA MERCANTILE &amp; FINANCING LTD</t>
  </si>
  <si>
    <t>NITTA GELATIN INDIA LTD</t>
  </si>
  <si>
    <t>NITTA GELATIN (INDIA) LTD</t>
  </si>
  <si>
    <t>NITIRAJ</t>
  </si>
  <si>
    <t>NITIRAJ ENGINEERS LTD</t>
  </si>
  <si>
    <t>NITINSPIN</t>
  </si>
  <si>
    <t>NITIN SPINNERS LTD</t>
  </si>
  <si>
    <t>NITINFIRE</t>
  </si>
  <si>
    <t>NITIN FIRE PROTECTION INDUSTRIES LTD</t>
  </si>
  <si>
    <t>NITIN CASTINGS LTD</t>
  </si>
  <si>
    <t>NITESHEST</t>
  </si>
  <si>
    <t>NITESH ESTATES LTD</t>
  </si>
  <si>
    <t>NITCO</t>
  </si>
  <si>
    <t>NITCO LTD</t>
  </si>
  <si>
    <t>NISHTHA FINANCE AND INVESTMENT INDIA LTD</t>
  </si>
  <si>
    <t>NISHTHA FINANCE AND INVESTMENT (INDIA) LTD</t>
  </si>
  <si>
    <t>NIRLON LTD</t>
  </si>
  <si>
    <t>NIRAV COMMERCIALS LTD</t>
  </si>
  <si>
    <t>NIRAJISPAT</t>
  </si>
  <si>
    <t>NIRAJ ISPAT INDUSTRIES LTD</t>
  </si>
  <si>
    <t>NIRAJ CEMENT STRUCTURALS LTD</t>
  </si>
  <si>
    <t>NINTEC SYSTEMS LTD</t>
  </si>
  <si>
    <t>NIMBUS PROJECTS LTD</t>
  </si>
  <si>
    <t>NIMBUS INDUSTRIES LTD</t>
  </si>
  <si>
    <t>NIMBUS FOODS INDUSTRIES LTD</t>
  </si>
  <si>
    <t>NILKANTH ENGINEERING LTD</t>
  </si>
  <si>
    <t>NILKAMAL</t>
  </si>
  <si>
    <t>NILKAMAL LTD</t>
  </si>
  <si>
    <t>NILE LTD</t>
  </si>
  <si>
    <t>NILACHAL REFRACTORIES LTD</t>
  </si>
  <si>
    <t>NILASPACES</t>
  </si>
  <si>
    <t>Nila Spaces Ltd</t>
  </si>
  <si>
    <t>NILAINFRA</t>
  </si>
  <si>
    <t>NILA INFRASTRUCTURES LTD</t>
  </si>
  <si>
    <t>NIKKI GLOBAL FINANCE LTD</t>
  </si>
  <si>
    <t>NIKHIL ADHESIVES LTD</t>
  </si>
  <si>
    <t>NIITTECH</t>
  </si>
  <si>
    <t>NIIT TECHNOLOGIES LTD</t>
  </si>
  <si>
    <t>IT Training Services</t>
  </si>
  <si>
    <t>NIITLTD</t>
  </si>
  <si>
    <t>NIIT LTD</t>
  </si>
  <si>
    <t>NIHAR INFO GLOBAL LTD</t>
  </si>
  <si>
    <t>NIDHI GRANITES LTD</t>
  </si>
  <si>
    <t>NICCO UCO ALLIANCE CREDIT LTD</t>
  </si>
  <si>
    <t>NICCO PARKS &amp; RESORTS LTD</t>
  </si>
  <si>
    <t>NHPC</t>
  </si>
  <si>
    <t>NHPC LTD</t>
  </si>
  <si>
    <t>NHC FOODS LTD</t>
  </si>
  <si>
    <t>NGL FINE-CHEM LTD</t>
  </si>
  <si>
    <t>NEXUS COMMODITIES AND TECHNOLOGIES LTD</t>
  </si>
  <si>
    <t>NEXTMEDIA</t>
  </si>
  <si>
    <t>NEXT MEDIAWORKS LTD</t>
  </si>
  <si>
    <t>NEWGEN</t>
  </si>
  <si>
    <t>NEWGEN SOFTWARE TECHNOLOGIES LTD</t>
  </si>
  <si>
    <t>NEWEVER TRADE WINGS LTD</t>
  </si>
  <si>
    <t>NEW SAGAR TRADING CO LTD</t>
  </si>
  <si>
    <t>NEW MARKETS ADVISORY LTD</t>
  </si>
  <si>
    <t>NEW LIGHT APPARELS LTD</t>
  </si>
  <si>
    <t>NDTV</t>
  </si>
  <si>
    <t>NEW DELHI TELEVISION LTD</t>
  </si>
  <si>
    <t>NEULANDLAB</t>
  </si>
  <si>
    <t>NEULAND LABORATORIES LTD</t>
  </si>
  <si>
    <t>NTL</t>
  </si>
  <si>
    <t>NEUEON TOWERS LTD</t>
  </si>
  <si>
    <t>NETWORK18</t>
  </si>
  <si>
    <t>NETWORK18 MEDIA &amp; INVESTMENTS LTD</t>
  </si>
  <si>
    <t>NETWORK LTD</t>
  </si>
  <si>
    <t>NETTLINX LTD</t>
  </si>
  <si>
    <t>NETRIPPLES SOFTWARE LTD</t>
  </si>
  <si>
    <t>NETLINK SOLUTIONS INDIA LTD</t>
  </si>
  <si>
    <t>NETLINK SOLUTIONS (INDIA) LTD</t>
  </si>
  <si>
    <t>NESTLEIND</t>
  </si>
  <si>
    <t>NESTLE INDIA LTD</t>
  </si>
  <si>
    <t>NESTLE (INDIA) LTD</t>
  </si>
  <si>
    <t>NESCO</t>
  </si>
  <si>
    <t>NESCO LTD</t>
  </si>
  <si>
    <t>NEPTUNE EXPORTS LTD</t>
  </si>
  <si>
    <t>NEOGEN</t>
  </si>
  <si>
    <t>Neogen Chemicals Ltd</t>
  </si>
  <si>
    <t>NEOGEM INDIA LTD</t>
  </si>
  <si>
    <t>NEOGEM (INDIA) LTD</t>
  </si>
  <si>
    <t>NEO INFRACON LTD</t>
  </si>
  <si>
    <t>NELCO</t>
  </si>
  <si>
    <t>NELCO LTD</t>
  </si>
  <si>
    <t>NELCAST</t>
  </si>
  <si>
    <t>NELCAST LTD</t>
  </si>
  <si>
    <t>NEIL INDUSTRIES LTD</t>
  </si>
  <si>
    <t>NEHA INTERNATIONAL LTD</t>
  </si>
  <si>
    <t>NEGOTIUM INTERNATIONAL TRADE LTD</t>
  </si>
  <si>
    <t>NEERAJ PAPER MARKETING LTD</t>
  </si>
  <si>
    <t>NEELKANTH ROCKMINERALS LTD</t>
  </si>
  <si>
    <t>NEELAMALAI AGRO INDUSTRIES LTD</t>
  </si>
  <si>
    <t>NECLIFE</t>
  </si>
  <si>
    <t>NECTAR LIFESCIENCES LTD</t>
  </si>
  <si>
    <t>NDA SECURITIES LTD</t>
  </si>
  <si>
    <t>NCL RESEARCH &amp; FINANCIAL SERVICES LTD</t>
  </si>
  <si>
    <t>NCLIND</t>
  </si>
  <si>
    <t>NCL INDUSTRIES LTD</t>
  </si>
  <si>
    <t>NCC</t>
  </si>
  <si>
    <t>NCC LTD</t>
  </si>
  <si>
    <t>NCC FINANCE LTD</t>
  </si>
  <si>
    <t>NCC BLUE WATER PRODUCTS LTD</t>
  </si>
  <si>
    <t>NBCC</t>
  </si>
  <si>
    <t>NBCC INDIA LTD</t>
  </si>
  <si>
    <t>NBCC (INDIA) LTD</t>
  </si>
  <si>
    <t>NB FOOTWEAR LTD</t>
  </si>
  <si>
    <t>NAYSAA SECURITIES LTD</t>
  </si>
  <si>
    <t>NAVNETEDUL</t>
  </si>
  <si>
    <t>NAVNEET EDUCATION LTD</t>
  </si>
  <si>
    <t>NAVKETAN MERCHANTS LTD</t>
  </si>
  <si>
    <t>NAVKARCORP</t>
  </si>
  <si>
    <t>NAVKAR CORPORATION LTD</t>
  </si>
  <si>
    <t>NAVKAR BUILDERS LTD</t>
  </si>
  <si>
    <t>NAVINFLUOR</t>
  </si>
  <si>
    <t>NAVIN FLUORINE INTERNATIONAL LTD</t>
  </si>
  <si>
    <t>NAVIGANT CORPORATE ADVISORS LTD</t>
  </si>
  <si>
    <t>NBVENTURES</t>
  </si>
  <si>
    <t>NAVA BHARAT VENTURES LTD</t>
  </si>
  <si>
    <t>NATURITE AGRO PRODUCTS LTD</t>
  </si>
  <si>
    <t>NATURAL CAPSULES LTD</t>
  </si>
  <si>
    <t>NATURA HUE CHEM LTD</t>
  </si>
  <si>
    <t>NATRAJ PROTEINS LTD</t>
  </si>
  <si>
    <t>NATNLSTEEL</t>
  </si>
  <si>
    <t>NATIONAL STEEL AND AGRO INDUSTRIES LTD</t>
  </si>
  <si>
    <t>NATIONAL STANDARD INDIA LTD</t>
  </si>
  <si>
    <t>NATIONAL STANDARD (INDIA) LTD</t>
  </si>
  <si>
    <t>NATIONAL PLYWOOD INDUSTRIES LTD</t>
  </si>
  <si>
    <t>NATIONAL PLASTIC TECHNOLOGIES LTD</t>
  </si>
  <si>
    <t>NATIONAL PLASTIC INDUSTRIES LTD</t>
  </si>
  <si>
    <t>NATIONAL PEROXIDE LTD</t>
  </si>
  <si>
    <t>NATIONAL OXYGEN LTD</t>
  </si>
  <si>
    <t>NATIONAL GENERAL INDUSTRIES LTD</t>
  </si>
  <si>
    <t>NATIONAL FITTINGS LTD</t>
  </si>
  <si>
    <t>NFL</t>
  </si>
  <si>
    <t>NATIONAL FERTILIZERS LTD</t>
  </si>
  <si>
    <t>NATIONALUM</t>
  </si>
  <si>
    <t>NATIONAL ALUMINIUM COMPANY LTD</t>
  </si>
  <si>
    <t>NATH PULP &amp; PAPER MILLS LTD</t>
  </si>
  <si>
    <t>NATHBIOGEN</t>
  </si>
  <si>
    <t>NATH BIO-GENES INDIA LTD</t>
  </si>
  <si>
    <t>NATH BIO-GENES (INDIA) LTD</t>
  </si>
  <si>
    <t>NATCOPHARM</t>
  </si>
  <si>
    <t>NATCO PHARMA LTD</t>
  </si>
  <si>
    <t>NATCO ECONOMICALS LTD</t>
  </si>
  <si>
    <t>NARMP</t>
  </si>
  <si>
    <t>NARMADA MACPLAST DRIP IRRIGATION SYSTEMS LTD.</t>
  </si>
  <si>
    <t>NARMADA GELATINES LTD</t>
  </si>
  <si>
    <t>NARMADA</t>
  </si>
  <si>
    <t>NARMADA AGROBASE LTD</t>
  </si>
  <si>
    <t>NARENDRA PROPERTIES LTD</t>
  </si>
  <si>
    <t>NIDL</t>
  </si>
  <si>
    <t>Narendra Investments (Delhi) Ltd</t>
  </si>
  <si>
    <t>NARBADA GEMS AND JEWELLERY LTD</t>
  </si>
  <si>
    <t>NARAYANI STEELS LTD</t>
  </si>
  <si>
    <t>NH</t>
  </si>
  <si>
    <t>NARAYANA HRUDAYALAYA LTD</t>
  </si>
  <si>
    <t>NANDANI</t>
  </si>
  <si>
    <t>NANDANI CREATION LTD</t>
  </si>
  <si>
    <t>NDL</t>
  </si>
  <si>
    <t>NANDAN DENIM LTD</t>
  </si>
  <si>
    <t>NAM SECURITIES LTD</t>
  </si>
  <si>
    <t>NSIL</t>
  </si>
  <si>
    <t>NALWA SONS INVESTMENTS LTD</t>
  </si>
  <si>
    <t>NALIN LEASE FINANCE LTD</t>
  </si>
  <si>
    <t>NAKODA GROUP OF INDUSTRIES LTD</t>
  </si>
  <si>
    <t>NAHARSPING</t>
  </si>
  <si>
    <t>NAHAR SPINNING MILLS LTD</t>
  </si>
  <si>
    <t>NAHARPOLY</t>
  </si>
  <si>
    <t>NAHAR POLY FILMS LTD</t>
  </si>
  <si>
    <t>NAHARINDUS</t>
  </si>
  <si>
    <t>NAHAR INDUSTRIAL ENTERPRISES LTD</t>
  </si>
  <si>
    <t>NAHARCAP</t>
  </si>
  <si>
    <t>NAHAR CAPITAL AND FINANCIAL SERVICES LTD</t>
  </si>
  <si>
    <t>NAGREEKEXP</t>
  </si>
  <si>
    <t>NAGREEKA EXPORTS LTD</t>
  </si>
  <si>
    <t>NAGREEKCAP</t>
  </si>
  <si>
    <t>NAGREEKA CAPITAL &amp; INFRASTRUCTURE LTD</t>
  </si>
  <si>
    <t>NAGPUR POWER &amp; INDUSTRIES LTD</t>
  </si>
  <si>
    <t>NAGAROIL</t>
  </si>
  <si>
    <t>NAGARJUNA OIL REFINERY LTD</t>
  </si>
  <si>
    <t>NAGAFERT</t>
  </si>
  <si>
    <t>NAGARJUNA FERTILIZERS AND CHEMICALS LTD</t>
  </si>
  <si>
    <t>NAGARJUNA AGRI TECH LTD</t>
  </si>
  <si>
    <t>NDGL</t>
  </si>
  <si>
    <t>NAGA DHUNSERI GROUP LTD</t>
  </si>
  <si>
    <t>NACLIND</t>
  </si>
  <si>
    <t>NACL INDUSTRIES LTD</t>
  </si>
  <si>
    <t>N2N TECHNOLOGIES LTD</t>
  </si>
  <si>
    <t>N R INTERNATIONAL LTD</t>
  </si>
  <si>
    <t>NRAIL</t>
  </si>
  <si>
    <t>N R AGARWAL INDUSTRIES LTD</t>
  </si>
  <si>
    <t>N G INDUSTRIES LTD</t>
  </si>
  <si>
    <t>N D METAL INDUSTRIES LTD</t>
  </si>
  <si>
    <t>NBIFIN</t>
  </si>
  <si>
    <t>N B I INDUSTRIAL FINANCE COMPANY LTD</t>
  </si>
  <si>
    <t>MYSTIC ELECTRONICS LTD</t>
  </si>
  <si>
    <t>MYSORE PETRO CHEMICALS LTD</t>
  </si>
  <si>
    <t>MY MONEY SECURITIES LTD</t>
  </si>
  <si>
    <t>MVL</t>
  </si>
  <si>
    <t>MVL LTD</t>
  </si>
  <si>
    <t>MUTHOOTFIN</t>
  </si>
  <si>
    <t>MUTHOOT FINANCE LTD</t>
  </si>
  <si>
    <t>MUTHOOTCAP</t>
  </si>
  <si>
    <t>MUTHOOT CAPITAL SERVICES LTD</t>
  </si>
  <si>
    <t>RADIOCITY</t>
  </si>
  <si>
    <t>MUSIC BROADCAST LTD</t>
  </si>
  <si>
    <t>MURUDCERA</t>
  </si>
  <si>
    <t>MURUDESHWAR CERAMICS LTD</t>
  </si>
  <si>
    <t>MUNOTH FINANCIAL SERVICES LTD</t>
  </si>
  <si>
    <t>MCLTD</t>
  </si>
  <si>
    <t>Munoth Communication Ltd</t>
  </si>
  <si>
    <t>MUNOTH CAPITAL MARKET LTD</t>
  </si>
  <si>
    <t>MUNJALSHOW</t>
  </si>
  <si>
    <t>MUNJAL SHOWA LTD</t>
  </si>
  <si>
    <t>MUNJALAU</t>
  </si>
  <si>
    <t>MUNJAL AUTO INDUSTRIES LTD</t>
  </si>
  <si>
    <t>MULTIPURPOSE TRADING &amp; AGENCIES LTD</t>
  </si>
  <si>
    <t>MULTIPLUS HOLDINGS LTD</t>
  </si>
  <si>
    <t>MULTIBASE INDIA LTD</t>
  </si>
  <si>
    <t>MULTIBASE (INDIA) LTD</t>
  </si>
  <si>
    <t>MCX</t>
  </si>
  <si>
    <t>MULTI COMMODITY EXCHANGE OF INDIA LTD</t>
  </si>
  <si>
    <t>MULTI COMMODITY EXCHANGE OF (INDIA) LTD</t>
  </si>
  <si>
    <t>MULLER &amp; PHIPPS INDIA LTD</t>
  </si>
  <si>
    <t>MULLER &amp; PHIPPS (INDIA) LTD</t>
  </si>
  <si>
    <t>MUKTAARTS</t>
  </si>
  <si>
    <t>MUKTA ARTS LTD</t>
  </si>
  <si>
    <t>MUKTA AGRICULTURE LTD</t>
  </si>
  <si>
    <t>MUKESH BABU FINANCIAL SERVICES LTD</t>
  </si>
  <si>
    <t>Iron &amp;amp; Steel Products</t>
  </si>
  <si>
    <t>MUKATPIP</t>
  </si>
  <si>
    <t>MUKAT PIPES LTD.-$</t>
  </si>
  <si>
    <t>MUKANDLTD</t>
  </si>
  <si>
    <t>MUKAND LTD</t>
  </si>
  <si>
    <t>MUKANDENGG</t>
  </si>
  <si>
    <t>MUKAND ENGINEERS LTD</t>
  </si>
  <si>
    <t>MUDUNURU LTD</t>
  </si>
  <si>
    <t>MUDRA FINANCIAL SERVICES LTD</t>
  </si>
  <si>
    <t>MUDIT FINLEASE LTD</t>
  </si>
  <si>
    <t>MTEDUCARE</t>
  </si>
  <si>
    <t>MT EDUCARE LTD</t>
  </si>
  <si>
    <t>MSTC</t>
  </si>
  <si>
    <t>MSTC Ltd</t>
  </si>
  <si>
    <t>MSTCLTD</t>
  </si>
  <si>
    <t>Mstc LTD</t>
  </si>
  <si>
    <t>MSR INDIA LTD</t>
  </si>
  <si>
    <t>MSR (INDIA) LTD</t>
  </si>
  <si>
    <t>MSPL</t>
  </si>
  <si>
    <t>MSP STEEL &amp; POWER LTD</t>
  </si>
  <si>
    <t>MRUGESH TRADING LTD</t>
  </si>
  <si>
    <t>MRO-TEK</t>
  </si>
  <si>
    <t>MRO-TEK REALTY LTD</t>
  </si>
  <si>
    <t>MRF</t>
  </si>
  <si>
    <t>MRF LTD</t>
  </si>
  <si>
    <t>MRC EXIM LTD</t>
  </si>
  <si>
    <t>MPSLTD</t>
  </si>
  <si>
    <t>MPS LTD</t>
  </si>
  <si>
    <t>MPL PLASTICS LTD</t>
  </si>
  <si>
    <t>MPIL CORPORATION LTD</t>
  </si>
  <si>
    <t>MPHASIS</t>
  </si>
  <si>
    <t>MPHASIS LTD</t>
  </si>
  <si>
    <t>MOUNT SHIVALIK INDUSTRIES LTD</t>
  </si>
  <si>
    <t>N100</t>
  </si>
  <si>
    <t>Motilal Oswal MOSt Shares NASDAQ-100 ETF</t>
  </si>
  <si>
    <t>M50</t>
  </si>
  <si>
    <t>Motilal Oswal MOSt Shares M50 ETF</t>
  </si>
  <si>
    <t>MOTILALOFS</t>
  </si>
  <si>
    <t>MOTILAL OSWAL FINANCIAL SERVICES LTD</t>
  </si>
  <si>
    <t>MOTHERSUMI</t>
  </si>
  <si>
    <t>MOTHERSON SUMI SYSTEMS LTD</t>
  </si>
  <si>
    <t>MOSERBAER</t>
  </si>
  <si>
    <t>MOSER-BAER I LTD</t>
  </si>
  <si>
    <t>MOSCHIP SEMICONDUCTOR TECHNOLOGY LTD</t>
  </si>
  <si>
    <t>MORYOIND</t>
  </si>
  <si>
    <t>MORYO INDUSTRIES LTD.</t>
  </si>
  <si>
    <t>MORGANITE CRUCIBLE INDIA LTD</t>
  </si>
  <si>
    <t>MORGANITE CRUCIBLE (INDIA) LTD</t>
  </si>
  <si>
    <t>MORGAN VENTURES LTD</t>
  </si>
  <si>
    <t>MOREPENLAB</t>
  </si>
  <si>
    <t>MOREPEN LABORATORIES LTD</t>
  </si>
  <si>
    <t>MORARKA FINANCE LTD</t>
  </si>
  <si>
    <t>MORARJEE</t>
  </si>
  <si>
    <t>MORARJEE TEXTILES LTD</t>
  </si>
  <si>
    <t>MOONGIPA SECURITIES LTD</t>
  </si>
  <si>
    <t>MOONGIPA CAPITAL FINANCE LTD</t>
  </si>
  <si>
    <t>MONTECARLO</t>
  </si>
  <si>
    <t>MONTE CARLO FASHIONS LTD</t>
  </si>
  <si>
    <t>MONSANTO</t>
  </si>
  <si>
    <t>MONSANTO INDIA LTD</t>
  </si>
  <si>
    <t>MONSANTO (INDIA) LTD</t>
  </si>
  <si>
    <t>MONOTYPE INDIA LTD</t>
  </si>
  <si>
    <t>MONOTYPE (INDIA) LTD</t>
  </si>
  <si>
    <t>MONNET PROJECT DEVELOPERS LTD</t>
  </si>
  <si>
    <t>AIONJSW</t>
  </si>
  <si>
    <t>MONNET ISPAT &amp; ENERGY LTD</t>
  </si>
  <si>
    <t>MONNET INDUSTRIES LTD</t>
  </si>
  <si>
    <t>MONEY MASTERS LEASING &amp; FINANCE LTD</t>
  </si>
  <si>
    <t>MONARCH NETWORTH CAPITAL LTD</t>
  </si>
  <si>
    <t>MOLDTECH</t>
  </si>
  <si>
    <t>MOLD-TEK TECHNOLOGIES LTD</t>
  </si>
  <si>
    <t>MOLDTKPAC</t>
  </si>
  <si>
    <t>MOLD-TEK PACKAGING LTD</t>
  </si>
  <si>
    <t>MOKSH</t>
  </si>
  <si>
    <t>MOKSH ORNAMENTS LTD</t>
  </si>
  <si>
    <t>MOIL</t>
  </si>
  <si>
    <t>MOIL LTD</t>
  </si>
  <si>
    <t>MOHOTAIND</t>
  </si>
  <si>
    <t>MOHOTA INDUSTRIES LTD</t>
  </si>
  <si>
    <t>MOHITE INDUSTRIES LTD</t>
  </si>
  <si>
    <t>MOHIT PAPER MILLS LTD</t>
  </si>
  <si>
    <t>MOHITIND</t>
  </si>
  <si>
    <t>MOHIT INDUSTRIES LTD</t>
  </si>
  <si>
    <t>MHHL</t>
  </si>
  <si>
    <t>MOHINI HEALTH &amp; HYGIENE LTD</t>
  </si>
  <si>
    <t>MODISON METALS LTD</t>
  </si>
  <si>
    <t>MODIPON LTD</t>
  </si>
  <si>
    <t>MODIRUBBER</t>
  </si>
  <si>
    <t>MODI RUBBER LTD</t>
  </si>
  <si>
    <t>MODI NATURALS LTD</t>
  </si>
  <si>
    <t>MODEX INTERNATIONAL SECURITIES LTD</t>
  </si>
  <si>
    <t>MDRNSTL</t>
  </si>
  <si>
    <t>MODERN STEELS LTD.-$</t>
  </si>
  <si>
    <t>MODERN SHARES &amp; STOCKBROKERS LTD</t>
  </si>
  <si>
    <t>MODERN INDIA LTD</t>
  </si>
  <si>
    <t>MODERN DAIRIES LTD</t>
  </si>
  <si>
    <t>MODERN CONVERTERS LTD</t>
  </si>
  <si>
    <t>MODERN (INDIA) LTD</t>
  </si>
  <si>
    <t>MODELLA WOOLLENS LTD</t>
  </si>
  <si>
    <t>MMTC</t>
  </si>
  <si>
    <t>MMTC LTD</t>
  </si>
  <si>
    <t>MMP</t>
  </si>
  <si>
    <t>MMP INDUSTRIES LTD</t>
  </si>
  <si>
    <t>Auto Tyres &amp;amp; Rubber Products</t>
  </si>
  <si>
    <t>MMRUBBR-B</t>
  </si>
  <si>
    <t>MM RUBBER COMPANY LTD.</t>
  </si>
  <si>
    <t>MMFL</t>
  </si>
  <si>
    <t>MM FORGINGS LTD</t>
  </si>
  <si>
    <t>MIVENMACH</t>
  </si>
  <si>
    <t>MIVEN MACHINE TOOLS LTD.</t>
  </si>
  <si>
    <t>MITTAL</t>
  </si>
  <si>
    <t>MITTAL LIFE STYLE LTD</t>
  </si>
  <si>
    <t>MITSU CHEM PLAST LTD</t>
  </si>
  <si>
    <t>MITSHI INDIA LTD</t>
  </si>
  <si>
    <t>MITSHI (INDIA) LTD</t>
  </si>
  <si>
    <t>MITCON</t>
  </si>
  <si>
    <t>MITCON CONSULTANCY &amp; ENGINEERING SERVICES LTD</t>
  </si>
  <si>
    <t>MISHTANN FOODS LTD</t>
  </si>
  <si>
    <t>MIDHANI</t>
  </si>
  <si>
    <t>MISHRA DHATU NIGAM LTD</t>
  </si>
  <si>
    <t>MISHKA EXIM LTD</t>
  </si>
  <si>
    <t>MIRZAINT</t>
  </si>
  <si>
    <t>MIRZA INTERNATIONAL LTD</t>
  </si>
  <si>
    <t>MIRCH TECHNOLOGIES INDIA LTD</t>
  </si>
  <si>
    <t>MIRCH TECHNOLOGIES (INDIA) LTD</t>
  </si>
  <si>
    <t>MIRCELECTR</t>
  </si>
  <si>
    <t>MIRC ELECTRONICS LTD</t>
  </si>
  <si>
    <t>MIPCO SEAMLESS RINGS GUJARAT LTD</t>
  </si>
  <si>
    <t>MINOLTA FINANCE LTD</t>
  </si>
  <si>
    <t>MINI DIAMONDS INDIA LTD</t>
  </si>
  <si>
    <t>MINI DIAMONDS (INDIA) LTD</t>
  </si>
  <si>
    <t>MINDTREE</t>
  </si>
  <si>
    <t>MINDTREE LTD</t>
  </si>
  <si>
    <t>MINDTECK</t>
  </si>
  <si>
    <t>MINDTECK INDIA LTD</t>
  </si>
  <si>
    <t>MINDTECK (INDIA) LTD</t>
  </si>
  <si>
    <t>MINDAIND</t>
  </si>
  <si>
    <t>MINDA INDUSTRIES LTD</t>
  </si>
  <si>
    <t>MINDA FINANCE LTD</t>
  </si>
  <si>
    <t>MINDACORP</t>
  </si>
  <si>
    <t>MINDA CORPORATION LTD</t>
  </si>
  <si>
    <t>MINAXI TEXTILES LTD</t>
  </si>
  <si>
    <t>MILTON</t>
  </si>
  <si>
    <t>MILTON INDUSTRIES LTD</t>
  </si>
  <si>
    <t>MILLENNIUM ONLINE SOLUTIONS  INDIA  LTD</t>
  </si>
  <si>
    <t>MILKFOOD LTD</t>
  </si>
  <si>
    <t>MILGREY FINANCE &amp; INVESTMENTS LTD</t>
  </si>
  <si>
    <t>MILESTONE GLOBAL LTD</t>
  </si>
  <si>
    <t>MILESTONE FURNITURE LTD</t>
  </si>
  <si>
    <t>MIHIKA INDUSTRIES LTD</t>
  </si>
  <si>
    <t>MIDWEST GOLD LTD</t>
  </si>
  <si>
    <t>Movies &amp;amp; Entertainment</t>
  </si>
  <si>
    <t>MIDVAL</t>
  </si>
  <si>
    <t>MIDVALLEY ENTERTAINMENT LTD.</t>
  </si>
  <si>
    <t>MIDEAST INTEGRATED STEELS LTD</t>
  </si>
  <si>
    <t>MIDAS INFRA TRADE LTD</t>
  </si>
  <si>
    <t>MID INDIA INDUSTRIES LTD</t>
  </si>
  <si>
    <t>MID EAST PORTFOLIO MANAGEMENT LTD</t>
  </si>
  <si>
    <t>MICROSE INDIA LTD</t>
  </si>
  <si>
    <t>MICROSE (INDIA) LTD</t>
  </si>
  <si>
    <t>MIC</t>
  </si>
  <si>
    <t>MIC ELECTRONICS LTD</t>
  </si>
  <si>
    <t>MFS INTERCORP LTD</t>
  </si>
  <si>
    <t>MFL INDIA LTD</t>
  </si>
  <si>
    <t>MFL (INDIA) LTD</t>
  </si>
  <si>
    <t>MAL</t>
  </si>
  <si>
    <t>Meyer Apparel Ltd</t>
  </si>
  <si>
    <t>MEWAT ZINC LTD</t>
  </si>
  <si>
    <t>MEWAR HI-TECH ENGINEERING LTD</t>
  </si>
  <si>
    <t>METROPOLIS</t>
  </si>
  <si>
    <t>Metropolis Healthcare Ltd</t>
  </si>
  <si>
    <t>METROGLOBAL LTD</t>
  </si>
  <si>
    <t>METKORE</t>
  </si>
  <si>
    <t>METKORE ALLOYS &amp; INDUSTRIES LTD</t>
  </si>
  <si>
    <t>METALFORGE</t>
  </si>
  <si>
    <t>METALYST FORGINGS LTD</t>
  </si>
  <si>
    <t>METAL COATINGS INDIA LTD</t>
  </si>
  <si>
    <t>METAL COATINGS (INDIA) LTD</t>
  </si>
  <si>
    <t>MESCO PHARMACEUTICALS LTD</t>
  </si>
  <si>
    <t>MERCURY TRADE LINKS LTD</t>
  </si>
  <si>
    <t>MERCURY METALS LTD</t>
  </si>
  <si>
    <t>MERCURY LABORATORIES LTD</t>
  </si>
  <si>
    <t>MERCK</t>
  </si>
  <si>
    <t>MERCK LTD</t>
  </si>
  <si>
    <t>MERCATOR</t>
  </si>
  <si>
    <t>MERCATOR LTD</t>
  </si>
  <si>
    <t>MERCANTILE VENTURES LTD</t>
  </si>
  <si>
    <t>MEP</t>
  </si>
  <si>
    <t>MEP INFRASTRUCTURE DEVELOPERS LTD</t>
  </si>
  <si>
    <t>MENON PISTONS LTD</t>
  </si>
  <si>
    <t>MENONBE</t>
  </si>
  <si>
    <t>MENON BEARINGS LTD</t>
  </si>
  <si>
    <t>MENA MANI INDUSTRIES LTD</t>
  </si>
  <si>
    <t>MELSTAR</t>
  </si>
  <si>
    <t>MELSTAR INFORMATION TECHNOLOGIES LTD</t>
  </si>
  <si>
    <t>MEHTA SECURITIES LTD</t>
  </si>
  <si>
    <t>MEHTA INTEGRATED FINANCE LTD</t>
  </si>
  <si>
    <t>MEHTA HOUSING FINANCE LTD</t>
  </si>
  <si>
    <t>MEHAI TECHNOLOGY LTD</t>
  </si>
  <si>
    <t>MEGRI SOFT LTD</t>
  </si>
  <si>
    <t>MEGLON INFRA-REAL INDIA LTD</t>
  </si>
  <si>
    <t>MEGLON INFRA-REAL (INDIA) LTD</t>
  </si>
  <si>
    <t>MEGH</t>
  </si>
  <si>
    <t>MEGHMANI ORGANICS LTD</t>
  </si>
  <si>
    <t>MEGASTAR FOODS LTD</t>
  </si>
  <si>
    <t>MEGASOFT</t>
  </si>
  <si>
    <t>MEGASOFT LTD</t>
  </si>
  <si>
    <t>MEGA NIRMAN AND INDUSTRIES LTD</t>
  </si>
  <si>
    <t>MEGA FIN INDIA LTD</t>
  </si>
  <si>
    <t>MEGA FIN (INDIA) LTD</t>
  </si>
  <si>
    <t>MEGA CORPORATION LTD</t>
  </si>
  <si>
    <t>MEFCOM CAPITAL MARKETS LTD</t>
  </si>
  <si>
    <t>MEFCOM AGRO INDUSTRIES LTD</t>
  </si>
  <si>
    <t>MEERA INDUSTRIES LTD</t>
  </si>
  <si>
    <t>MEENAKSHI STEEL INDUSTRIES LTD</t>
  </si>
  <si>
    <t>MEENAKSHI ENTERPRISES LTD</t>
  </si>
  <si>
    <t>MEDINOVA DIAGNOSTIC SERVICES LTD</t>
  </si>
  <si>
    <t>MEDICO REMEDIES LTD</t>
  </si>
  <si>
    <t>MIL</t>
  </si>
  <si>
    <t>Medico Intercontinental Ltd</t>
  </si>
  <si>
    <t>MEDI-CAPS LTD</t>
  </si>
  <si>
    <t>MEDICAMEN BIOTECH LTD</t>
  </si>
  <si>
    <t>MEDIA MATRIX WORLDWIDE LTD</t>
  </si>
  <si>
    <t>MBECL</t>
  </si>
  <si>
    <t>MCNALLY BHARAT ENGINEERING COMPANY LTD</t>
  </si>
  <si>
    <t>MCLEODRUSS</t>
  </si>
  <si>
    <t>MCLEOD RUSSEL INDIA LTD</t>
  </si>
  <si>
    <t>MCLEOD RUSSEL (INDIA) LTD</t>
  </si>
  <si>
    <t>MCDHOLDING</t>
  </si>
  <si>
    <t>MCDOWELL HOLDINGS LTD</t>
  </si>
  <si>
    <t>MBLINFRA</t>
  </si>
  <si>
    <t>MBL INFRASTRUCTURES LTD</t>
  </si>
  <si>
    <t>MAZDA</t>
  </si>
  <si>
    <t>MAZDA LTD</t>
  </si>
  <si>
    <t>MAYURUNIQ</t>
  </si>
  <si>
    <t>MAYUR UNIQUOTERS LTD</t>
  </si>
  <si>
    <t>MAYUR LEATHER PRODUCTS LTD</t>
  </si>
  <si>
    <t>MAYUR FLOORINGS LTD</t>
  </si>
  <si>
    <t>MAYUKH DEALTRADE LTD</t>
  </si>
  <si>
    <t>MAXIMUS INTERNATIONAL LTD</t>
  </si>
  <si>
    <t>MAXIMAA SYSTEMS LTD</t>
  </si>
  <si>
    <t>MAXHEIGHTS INFRASTRUCTURE LTD</t>
  </si>
  <si>
    <t>MAXVIL</t>
  </si>
  <si>
    <t>MAX VENTURES AND INDUSTRIES LTD</t>
  </si>
  <si>
    <t>MAX INDIA LTD</t>
  </si>
  <si>
    <t>MFSL</t>
  </si>
  <si>
    <t>MAX FINANCIAL SERVICES LTD</t>
  </si>
  <si>
    <t>MASL</t>
  </si>
  <si>
    <t>MAX ALERT SYSTEMS LTD.</t>
  </si>
  <si>
    <t>MAX(INDIA)</t>
  </si>
  <si>
    <t>MAX (INDIA) LTD</t>
  </si>
  <si>
    <t>MAWANASUG</t>
  </si>
  <si>
    <t>MAWANA SUGARS LTD</t>
  </si>
  <si>
    <t>MAVI INDUSTRIES LTD</t>
  </si>
  <si>
    <t>MAURIA UDYOG LTD</t>
  </si>
  <si>
    <t>MATRIMONY</t>
  </si>
  <si>
    <t>MATRIMONY COM LTD</t>
  </si>
  <si>
    <t>MATHEW EASOW RESEARCH SECURITIES LTD</t>
  </si>
  <si>
    <t>MASTER TRUST LTD</t>
  </si>
  <si>
    <t>MASTER CHEMICALS LTD</t>
  </si>
  <si>
    <t>MASTEK</t>
  </si>
  <si>
    <t>MASTEK LTD</t>
  </si>
  <si>
    <t>MASKINVEST</t>
  </si>
  <si>
    <t>MASK INVESTMENTS LTD</t>
  </si>
  <si>
    <t>MASFIN</t>
  </si>
  <si>
    <t>MAS FINANCIAL SERVICES LTD</t>
  </si>
  <si>
    <t>MDL</t>
  </si>
  <si>
    <t>MARVEL DECOR LTD</t>
  </si>
  <si>
    <t>Cars &amp; Utility Vehicles</t>
  </si>
  <si>
    <t>MARUTI</t>
  </si>
  <si>
    <t>MARUTI SUZUKI INDIA LTD</t>
  </si>
  <si>
    <t>MARUTI SUZUKI (INDIA) LTD</t>
  </si>
  <si>
    <t>MARUTI SECURITIES LTD</t>
  </si>
  <si>
    <t>MARUTI INFRASTRUCTURE LTD</t>
  </si>
  <si>
    <t>MARTIN BURN LTD</t>
  </si>
  <si>
    <t>MARSONS LTD</t>
  </si>
  <si>
    <t>MARSHALL</t>
  </si>
  <si>
    <t>MARSHALL MACHINES LTD</t>
  </si>
  <si>
    <t>MARKSANS</t>
  </si>
  <si>
    <t>MARKSANS PHARMA LTD</t>
  </si>
  <si>
    <t>MARKET CREATORS LTD</t>
  </si>
  <si>
    <t>MARIS SPINNERS LTD</t>
  </si>
  <si>
    <t>MARINE</t>
  </si>
  <si>
    <t>MARINE ELECTRICALS INDIA LTD</t>
  </si>
  <si>
    <t>MARINE ELECTRICALS (INDIA) LTD</t>
  </si>
  <si>
    <t>MARICO</t>
  </si>
  <si>
    <t>MARICO LTD</t>
  </si>
  <si>
    <t>MARGO FINANCE LTD</t>
  </si>
  <si>
    <t>MARG TECHNO PROJECTS LTD</t>
  </si>
  <si>
    <t>MARG LTD</t>
  </si>
  <si>
    <t>MARDIA SAMYOUNG CAPILLARY TUBES COMPANY LTD</t>
  </si>
  <si>
    <t>MARATHWADA REFRACTORIES LTD</t>
  </si>
  <si>
    <t>MARATHON</t>
  </si>
  <si>
    <t>MARATHON NEXTGEN REALTY LTD</t>
  </si>
  <si>
    <t>MARALOVER</t>
  </si>
  <si>
    <t>MARAL OVERSEAS LTD</t>
  </si>
  <si>
    <t>MANVIJAY DEVELOPMENT COMPANY LTD</t>
  </si>
  <si>
    <t>MANUGRAPH</t>
  </si>
  <si>
    <t>MANUGRAPH INDIA LTD</t>
  </si>
  <si>
    <t>MANUGRAPH (INDIA) LTD</t>
  </si>
  <si>
    <t>MANSOON TRADING CO LTD</t>
  </si>
  <si>
    <t>MANSI FINANCE CHENNAI LTD</t>
  </si>
  <si>
    <t>MANRAJ HOUSING FINANCE LTD</t>
  </si>
  <si>
    <t>MANPASAND</t>
  </si>
  <si>
    <t>MANPASAND BEVERAGES LTD</t>
  </si>
  <si>
    <t>MANORAMA INDUSTRIES LTD</t>
  </si>
  <si>
    <t>MANOMAY TEX INDIA LTD</t>
  </si>
  <si>
    <t>MANOMAY TEX (INDIA) LTD</t>
  </si>
  <si>
    <t>MANJEERA CONSTRUCTIONS LTD</t>
  </si>
  <si>
    <t>MANIPAL FINANCE CORPORATION LTD</t>
  </si>
  <si>
    <t>MANGALYA SOFT-TECH LTD</t>
  </si>
  <si>
    <t>MRPL</t>
  </si>
  <si>
    <t>MANGALORE REFINERY AND PETROCHEMICALS LTD</t>
  </si>
  <si>
    <t>MANGCHEFER</t>
  </si>
  <si>
    <t>MANGALORE CHEMICALS &amp; FERTILIZERS LTD</t>
  </si>
  <si>
    <t>MANGTIMBER</t>
  </si>
  <si>
    <t>MANGALAM TIMBER PRODUCTS LTD</t>
  </si>
  <si>
    <t>MANGALAM SEEDS LTD</t>
  </si>
  <si>
    <t>MANGALAM ORGANICS LTD</t>
  </si>
  <si>
    <t>MANGALAM INDUSTRIAL FINANCE LTD</t>
  </si>
  <si>
    <t>MANGALAM</t>
  </si>
  <si>
    <t>MANGALAM DRUGS AND ORGANICS LTD</t>
  </si>
  <si>
    <t>MANGLMCEM</t>
  </si>
  <si>
    <t>MANGALAM CEMENT LTD</t>
  </si>
  <si>
    <t>MANCREDIT</t>
  </si>
  <si>
    <t>MANGAL CREDIT AND FINCORP LTD.</t>
  </si>
  <si>
    <t>MANDHANA</t>
  </si>
  <si>
    <t>MANDHANA INDUSTRIES LTD</t>
  </si>
  <si>
    <t>MANAV</t>
  </si>
  <si>
    <t>MANAV INFRA PROJECTS LTD</t>
  </si>
  <si>
    <t>MANAS PROPERTIES LTD</t>
  </si>
  <si>
    <t>MANAPPURAM</t>
  </si>
  <si>
    <t>MANAPPURAM FINANCE LTD</t>
  </si>
  <si>
    <t>MANALIPETC</t>
  </si>
  <si>
    <t>MANALI PETROCHEMICALS LTD</t>
  </si>
  <si>
    <t>MANAKSTEEL</t>
  </si>
  <si>
    <t>MANAKSIA STEELS LTD</t>
  </si>
  <si>
    <t>MANAKSIA</t>
  </si>
  <si>
    <t>MANAKSIA LTD</t>
  </si>
  <si>
    <t>MANAKCOAT</t>
  </si>
  <si>
    <t>MANAKSIA COATED METALS &amp; INDUSTRIES LTD</t>
  </si>
  <si>
    <t>MANAKALUCO</t>
  </si>
  <si>
    <t>MANAKSIA ALUMINIUM COMPANY LTD</t>
  </si>
  <si>
    <t>MANINFRA</t>
  </si>
  <si>
    <t>MAN INFRACONSTRUCTION LTD</t>
  </si>
  <si>
    <t>MANINDS</t>
  </si>
  <si>
    <t>MAN INDUSTRIES INDIA LTD</t>
  </si>
  <si>
    <t>MAN INDUSTRIES (INDIA) LTD</t>
  </si>
  <si>
    <t>MALUPAPER</t>
  </si>
  <si>
    <t>MALU PAPER MILLS LTD</t>
  </si>
  <si>
    <t>MALLCOM INDIA LTD</t>
  </si>
  <si>
    <t>MALLCOM (INDIA) LTD</t>
  </si>
  <si>
    <t>MAKERS LABORATORIES LTD</t>
  </si>
  <si>
    <t>MAJESTIC RESEARCH SERVICES AND SOLUTIONS LTD</t>
  </si>
  <si>
    <t>MAJESTIC AUTO LTD</t>
  </si>
  <si>
    <t>MAJESCO</t>
  </si>
  <si>
    <t>MAJESCO LTD</t>
  </si>
  <si>
    <t>MAITRI ENTERPRISES LTD</t>
  </si>
  <si>
    <t>MAITHANALL</t>
  </si>
  <si>
    <t>MAITHAN ALLOYS LTD</t>
  </si>
  <si>
    <t>Containers &amp;amp; Packaging</t>
  </si>
  <si>
    <t>MAHIP</t>
  </si>
  <si>
    <t>Mahip Industries Ltd</t>
  </si>
  <si>
    <t>MAHLOG</t>
  </si>
  <si>
    <t>MAHINDRA LOGISTICS LTD</t>
  </si>
  <si>
    <t>MAHLIFE</t>
  </si>
  <si>
    <t>MAHINDRA LIFESPACE DEVELOPERS LTD</t>
  </si>
  <si>
    <t>MHRIL</t>
  </si>
  <si>
    <t>MAHINDRA HOLIDAYS &amp; RESORTS INDIA LTD</t>
  </si>
  <si>
    <t>MAHINDRA HOLIDAYS &amp; RESORTS (INDIA) LTD</t>
  </si>
  <si>
    <t>MAHINDCIE</t>
  </si>
  <si>
    <t>MAHINDRA CIE AUTOMOTIVE LTD</t>
  </si>
  <si>
    <t>M&amp;M</t>
  </si>
  <si>
    <t>MAHINDRA &amp; MAHINDRA LTD</t>
  </si>
  <si>
    <t>M&amp;MFIN</t>
  </si>
  <si>
    <t>MAHINDRA &amp; MAHINDRA FINANCIAL SERVICES LTD</t>
  </si>
  <si>
    <t>MAHICKRA</t>
  </si>
  <si>
    <t>MAHICKRA CHEMICALS LTD</t>
  </si>
  <si>
    <t>MAHESHWARI</t>
  </si>
  <si>
    <t>MAHESHWARI LOGISTICS LTD</t>
  </si>
  <si>
    <t>MAHESH</t>
  </si>
  <si>
    <t>Mahesh Developers Ltd</t>
  </si>
  <si>
    <t>MAHAVIR INDUSTRIES LTD</t>
  </si>
  <si>
    <t>MAHAVEER INFOWAY LTD</t>
  </si>
  <si>
    <t>MAHASHREE TRADING LTD</t>
  </si>
  <si>
    <t>MAHASAGAR TRAVELS LTD</t>
  </si>
  <si>
    <t>MAHSEAMLES</t>
  </si>
  <si>
    <t>MAHARASHTRA SEAMLESS LTD</t>
  </si>
  <si>
    <t>MAHSCOOTER</t>
  </si>
  <si>
    <t>MAHARASHTRA SCOOTERS LTD</t>
  </si>
  <si>
    <t>MAHARASHTRA CORPORATION LTD</t>
  </si>
  <si>
    <t>MAHANIVESH INDIA LTD</t>
  </si>
  <si>
    <t>MAHANIVESH (INDIA) LTD</t>
  </si>
  <si>
    <t>MTNL</t>
  </si>
  <si>
    <t>MAHANAGAR TELEPHONE NIGAM LTD</t>
  </si>
  <si>
    <t>MGL</t>
  </si>
  <si>
    <t>MAHANAGAR GAS LTD</t>
  </si>
  <si>
    <t>MAHAN INDUSTRIES LTD</t>
  </si>
  <si>
    <t>MAHASTEEL</t>
  </si>
  <si>
    <t>MAHAMAYA STEEL INDUSTRIES LTD</t>
  </si>
  <si>
    <t>MAHALAXMI SEAMLESS LTD</t>
  </si>
  <si>
    <t>MAHALAXMI RUBTECH LTD</t>
  </si>
  <si>
    <t>MAHAAN FOODS LTD</t>
  </si>
  <si>
    <t>MAHAPEXLTD</t>
  </si>
  <si>
    <t>MAHA RASHTRA APEX CORPORATION LTD</t>
  </si>
  <si>
    <t>MAGNUM</t>
  </si>
  <si>
    <t>MAGNUM VENTURES LTD</t>
  </si>
  <si>
    <t>MAGNANIMOUS TRADE &amp; FINANCE LTD</t>
  </si>
  <si>
    <t>MAGNA ELECTRO CASTINGS LTD</t>
  </si>
  <si>
    <t>MAGMA</t>
  </si>
  <si>
    <t>MAGMA FINCORP LTD</t>
  </si>
  <si>
    <t>MAGADSUGAR</t>
  </si>
  <si>
    <t>MAGADH SUGAR &amp; ENERGY LTD</t>
  </si>
  <si>
    <t>MAFATLAL INDUSTRIES LTD</t>
  </si>
  <si>
    <t>MAESTROS ELECTRONICS &amp; TELECOMMUNICATIONS SYSTEMS LTD</t>
  </si>
  <si>
    <t>MADRASFERT</t>
  </si>
  <si>
    <t>MADRAS FERTILIZERS LTD</t>
  </si>
  <si>
    <t>MPTODAY</t>
  </si>
  <si>
    <t>MADHYA PRADESH TODAY MEDIA LTD</t>
  </si>
  <si>
    <t>MBAPL</t>
  </si>
  <si>
    <t>MADHYA BHARAT AGRO PRODUCTS LTD</t>
  </si>
  <si>
    <t>MADHUVEER COM 18 NETWORK LTD</t>
  </si>
  <si>
    <t>MADHUSUDAN SECURITIES LTD</t>
  </si>
  <si>
    <t>MADHUSUDAN INDUSTRIES LTD</t>
  </si>
  <si>
    <t>MADHUR INDUSTRIES LTD</t>
  </si>
  <si>
    <t>MADHUCON</t>
  </si>
  <si>
    <t>MADHUCON PROJECTS LTD</t>
  </si>
  <si>
    <t>MADHUBAN CONSTRUCTIONS LTD</t>
  </si>
  <si>
    <t>MADHAV</t>
  </si>
  <si>
    <t>MADHAV MARBLES AND GRANITES LTD</t>
  </si>
  <si>
    <t>MADHAV INFRA PROJECTS LTD</t>
  </si>
  <si>
    <t>MCL</t>
  </si>
  <si>
    <t>MADHAV COPPER LTD</t>
  </si>
  <si>
    <t>MACRO INTERNATIONAL EXPORTS LTD</t>
  </si>
  <si>
    <t>MACPOWER</t>
  </si>
  <si>
    <t>MACPOWER CNC MACHINES LTD</t>
  </si>
  <si>
    <t>MACK TRADING CO LTD</t>
  </si>
  <si>
    <t>MACHINO PLASTICS LTD</t>
  </si>
  <si>
    <t>MAC HOTELS LTD</t>
  </si>
  <si>
    <t>MAC CHARLES INDIA LTD</t>
  </si>
  <si>
    <t>MAC CHARLES (INDIA) LTD</t>
  </si>
  <si>
    <t>MAANALU</t>
  </si>
  <si>
    <t>MAAN ALUMINIUM LTD</t>
  </si>
  <si>
    <t>M P AGRO INDUSTRIES LTD</t>
  </si>
  <si>
    <t>MKPL</t>
  </si>
  <si>
    <t>M K PROTEINS LTD</t>
  </si>
  <si>
    <t>M K  EXIM INDIA LTD</t>
  </si>
  <si>
    <t>M K  EXIM (INDIA) LTD</t>
  </si>
  <si>
    <t>M B PARIKH FINSTOCKS LTD</t>
  </si>
  <si>
    <t>LYPSAGEMS</t>
  </si>
  <si>
    <t>LYPSA GEMS &amp; JEWELLERY LTD</t>
  </si>
  <si>
    <t>LYNX MACHINERY &amp; COMMERCIALS LTD</t>
  </si>
  <si>
    <t>LYKIS LTD</t>
  </si>
  <si>
    <t>LYKALABS</t>
  </si>
  <si>
    <t>LYKA LABS LTD</t>
  </si>
  <si>
    <t>LWS KNITWEAR LTD</t>
  </si>
  <si>
    <t>LUXIND</t>
  </si>
  <si>
    <t>LUX INDUSTRIES LTD</t>
  </si>
  <si>
    <t>LUPIN</t>
  </si>
  <si>
    <t>LUPIN LTD</t>
  </si>
  <si>
    <t>LUMAXIND</t>
  </si>
  <si>
    <t>LUMAX INDUSTRIES LTD</t>
  </si>
  <si>
    <t>LUMAXTECH</t>
  </si>
  <si>
    <t>LUMAX AUTO TECHNOLOGIES LTD</t>
  </si>
  <si>
    <t>LUHARUKA MEDIA &amp; INFRA LTD</t>
  </si>
  <si>
    <t>Jute &amp; Jute Products</t>
  </si>
  <si>
    <t>LUDLOW JUTE &amp; SPECIALITIES LTD</t>
  </si>
  <si>
    <t>DAAWAT</t>
  </si>
  <si>
    <t>LT FOODS LTD</t>
  </si>
  <si>
    <t>LOYAL TEXTILE MILLS LTD</t>
  </si>
  <si>
    <t>LOYAL EQUIPMENTS LTD</t>
  </si>
  <si>
    <t>LOVABLE</t>
  </si>
  <si>
    <t>LOVABLE LINGERIE LTD</t>
  </si>
  <si>
    <t>LOTUSEYE</t>
  </si>
  <si>
    <t>LOTUS EYE HOSPITAL AND INSTITUTE LTD</t>
  </si>
  <si>
    <t>LOTUS CHOCOLATE CO LTD</t>
  </si>
  <si>
    <t>LORENZINI APPARELS LTD</t>
  </si>
  <si>
    <t>LORDS ISHWAR HOTELS LTD</t>
  </si>
  <si>
    <t>LORDS CHLORO ALKALI LTD</t>
  </si>
  <si>
    <t>LOOKS HEALTH SERVICES LTD</t>
  </si>
  <si>
    <t>LONGVIEW TEA COMPANY LTD</t>
  </si>
  <si>
    <t>LOKESHMACH</t>
  </si>
  <si>
    <t>LOKESH MACHINES LTD</t>
  </si>
  <si>
    <t>LOHIA SECURITIES LTD</t>
  </si>
  <si>
    <t>LSIL</t>
  </si>
  <si>
    <t>LLOYDS STEELS INDUSTRIES LTD</t>
  </si>
  <si>
    <t>LLOYDS METALS AND ENERGY LTD</t>
  </si>
  <si>
    <t>LKP SECURITIES LTD</t>
  </si>
  <si>
    <t>LKP FINANCE LTD</t>
  </si>
  <si>
    <t>LIPPI SYSTEMS LTD</t>
  </si>
  <si>
    <t>LINK PHARMA CHEM LTD</t>
  </si>
  <si>
    <t>LINDEINDIA</t>
  </si>
  <si>
    <t>LINDE INDIA LTD</t>
  </si>
  <si>
    <t>LINDE(INDIA)</t>
  </si>
  <si>
    <t>LINDE (INDIA) LTD</t>
  </si>
  <si>
    <t>LINCOLN</t>
  </si>
  <si>
    <t>LINCOLN PHARMACEUTICALS LTD</t>
  </si>
  <si>
    <t>LINCPEN</t>
  </si>
  <si>
    <t>LINC PEN &amp; PLASTICS LTD</t>
  </si>
  <si>
    <t>LINAKS</t>
  </si>
  <si>
    <t>LINAKS MICROELECTRONICS LTD.</t>
  </si>
  <si>
    <t>LIME CHEMICALS LTD</t>
  </si>
  <si>
    <t>LIKHAMI CONSULTING LTD</t>
  </si>
  <si>
    <t>LICHSGFIN</t>
  </si>
  <si>
    <t>LIC HOUSING FINANCE LTD</t>
  </si>
  <si>
    <t>LIBORD SECURITIES LTD</t>
  </si>
  <si>
    <t>LIBORD FINANCE LTD</t>
  </si>
  <si>
    <t>LIBERTSHOE</t>
  </si>
  <si>
    <t>LIBERTY SHOES LTD</t>
  </si>
  <si>
    <t>LIBAS</t>
  </si>
  <si>
    <t>LIBAS DESIGNS LTD</t>
  </si>
  <si>
    <t>LGBFORGE</t>
  </si>
  <si>
    <t>LGB FORGE LTD.</t>
  </si>
  <si>
    <t>LGBBROSLTD</t>
  </si>
  <si>
    <t>LG BALAKRISHNAN &amp; BROS LTD</t>
  </si>
  <si>
    <t>LEXUS</t>
  </si>
  <si>
    <t>LEXUS GRANITO INDIA LTD</t>
  </si>
  <si>
    <t>LEXUS GRANITO (INDIA) LTD</t>
  </si>
  <si>
    <t>LEX NIMBLE SOLUTIONS LTD</t>
  </si>
  <si>
    <t>LESHA INDUSTRIES LTD</t>
  </si>
  <si>
    <t>LEMONTREE</t>
  </si>
  <si>
    <t>LEMON TREE HOTELS LTD</t>
  </si>
  <si>
    <t>LEGACY MERCANTILE LTD</t>
  </si>
  <si>
    <t>LEENA CONSULTANCY LTD</t>
  </si>
  <si>
    <t>LEEL</t>
  </si>
  <si>
    <t>LEEL ELECTRICALS LTD</t>
  </si>
  <si>
    <t>LEE &amp; NEE SOFTWARES EXPORTS LTD</t>
  </si>
  <si>
    <t>LEDO TEA CO LTD</t>
  </si>
  <si>
    <t>LEADING LEASING FINANCE AND INVESTMENT COMPANY LTD</t>
  </si>
  <si>
    <t>LEAD FINANCIAL SERVICES LTD</t>
  </si>
  <si>
    <t>LAXMICOT</t>
  </si>
  <si>
    <t>LAXMI COTSPIN LTD</t>
  </si>
  <si>
    <t>LAWRESHWAR POLYMERS LTD</t>
  </si>
  <si>
    <t>LAURUSLABS</t>
  </si>
  <si>
    <t>LAURUS LABS LTD</t>
  </si>
  <si>
    <t>LATTEYS</t>
  </si>
  <si>
    <t>LATTEYS INDUSTRIES LTD</t>
  </si>
  <si>
    <t>LATENT LIGHT FINANCE LTD</t>
  </si>
  <si>
    <t>LASER DIAMONDS LTD</t>
  </si>
  <si>
    <t>LASA</t>
  </si>
  <si>
    <t>LASA SUPERGENERICS LTD</t>
  </si>
  <si>
    <t>LT</t>
  </si>
  <si>
    <t>LARSEN &amp; TOUBRO LTD</t>
  </si>
  <si>
    <t>LTI</t>
  </si>
  <si>
    <t>LARSEN &amp; TOUBRO INFOTECH LTD</t>
  </si>
  <si>
    <t>LPDC</t>
  </si>
  <si>
    <t>LANDMARK PROPERTY DEVELOPMENT COMPANY LTD</t>
  </si>
  <si>
    <t>LANDMARC LEISURE CORPORATION LTD</t>
  </si>
  <si>
    <t>LANCOR HOLDINGS LTD</t>
  </si>
  <si>
    <t>LANCER CONTAINER LINES LTD</t>
  </si>
  <si>
    <t>LAMBODHARA</t>
  </si>
  <si>
    <t>LAMBODHARA TEXTILES LTD</t>
  </si>
  <si>
    <t>LAKSHVILAS</t>
  </si>
  <si>
    <t>LAKSHMI VILAS BANK LTD</t>
  </si>
  <si>
    <t>LAKPRE</t>
  </si>
  <si>
    <t>LAKSHMI PRECISION SCREWS LTD</t>
  </si>
  <si>
    <t>LAKSHMI MILLS COMPANY LTD</t>
  </si>
  <si>
    <t>LAXMIMACH</t>
  </si>
  <si>
    <t>LAKSHMI MACHINE WORKS LTD</t>
  </si>
  <si>
    <t>LFIC</t>
  </si>
  <si>
    <t>LAKSHMI FINANCE &amp; INDUSTRIAL CORPORATION LTD</t>
  </si>
  <si>
    <t>LAKSHMI ELECTRICAL CONTROL SYSTEMS LTD</t>
  </si>
  <si>
    <t>LAKSHMI AUTOMATIC LOOM WORKS LTD</t>
  </si>
  <si>
    <t>LAKHOTIA POLYESTERS INDIA LTD</t>
  </si>
  <si>
    <t>LAKHOTIA POLYESTERS (INDIA) LTD</t>
  </si>
  <si>
    <t>LAHOTI OVERSEAS LTD</t>
  </si>
  <si>
    <t>LAGNAM</t>
  </si>
  <si>
    <t>LAGNAM SPINTEX LTD</t>
  </si>
  <si>
    <t>LAFFANS PETROCHEMICALS LTD</t>
  </si>
  <si>
    <t>LADDERUP FINANCE LTD</t>
  </si>
  <si>
    <t>LADAM AFFORDABLE HOUSING LTD</t>
  </si>
  <si>
    <t>LACTOSE INDIA LTD</t>
  </si>
  <si>
    <t>LACTOSE (INDIA) LTD</t>
  </si>
  <si>
    <t>LATIMMETAL</t>
  </si>
  <si>
    <t>La Tim Metal &amp;amp; Industries Ltd</t>
  </si>
  <si>
    <t>LAOPALA</t>
  </si>
  <si>
    <t>LA OPALA RG LTD</t>
  </si>
  <si>
    <t>LTTS</t>
  </si>
  <si>
    <t>L&amp;T TECHNOLOGY SERVICES LTD</t>
  </si>
  <si>
    <t>L&amp;TFH</t>
  </si>
  <si>
    <t>L&amp;T FINANCE HOLDINGS LTD</t>
  </si>
  <si>
    <t>L  P  NAVAL AND ENGINEERING LTD</t>
  </si>
  <si>
    <t>KWALITY PHARMACEUTICALS LTD</t>
  </si>
  <si>
    <t>KWALITY</t>
  </si>
  <si>
    <t>KWALITY LTD</t>
  </si>
  <si>
    <t>KWALITY CREDIT &amp; LEASING LTD</t>
  </si>
  <si>
    <t>KUWER INDUSTRIES LTD</t>
  </si>
  <si>
    <t>KUSHAL LTD</t>
  </si>
  <si>
    <t>KUSH INDUSTRIES LTD</t>
  </si>
  <si>
    <t>KUSAM ELECTRICAL INDUSTRIES LTD</t>
  </si>
  <si>
    <t>KUNSTSTOFFE INDUSTRIES LTD</t>
  </si>
  <si>
    <t>KUMAR WIRE CLOTH MANUFACTURING COMPANY LTD</t>
  </si>
  <si>
    <t>KULKARNI POWER &amp; TOOLS LTD</t>
  </si>
  <si>
    <t>KUBER UDYOG LTD</t>
  </si>
  <si>
    <t>KUANTUM PAPERS LTD</t>
  </si>
  <si>
    <t>KSERASERA</t>
  </si>
  <si>
    <t>KSS LTD</t>
  </si>
  <si>
    <t>KSL AND INDUSTRIES LTD</t>
  </si>
  <si>
    <t>KSK</t>
  </si>
  <si>
    <t>KSK ENERGY VENTURES LTD</t>
  </si>
  <si>
    <t>KSHITIZ INVESTMENT LTD</t>
  </si>
  <si>
    <t>KSHITIJPOL</t>
  </si>
  <si>
    <t>KSHITIJ POLYLINE LTD</t>
  </si>
  <si>
    <t>KSE LTD</t>
  </si>
  <si>
    <t>KSB</t>
  </si>
  <si>
    <t>KSB LTD</t>
  </si>
  <si>
    <t>KRYPTON INDUSTRIES LTD</t>
  </si>
  <si>
    <t>KRITIKA</t>
  </si>
  <si>
    <t>KRITIKA WIRES LTD</t>
  </si>
  <si>
    <t>KRITI NUTRIENTS LTD</t>
  </si>
  <si>
    <t>KRITI INDUSTRIES INDIA LTD</t>
  </si>
  <si>
    <t>KRITI INDUSTRIES (INDIA) LTD</t>
  </si>
  <si>
    <t>KRISHNA VENTURES LTD</t>
  </si>
  <si>
    <t>KRISHNA CAPITAL AND SECURITIES LTD</t>
  </si>
  <si>
    <t>KRISHANA</t>
  </si>
  <si>
    <t>KRISHANA PHOSCHEM LTD</t>
  </si>
  <si>
    <t>KRIDHANINF</t>
  </si>
  <si>
    <t>KRIDHAN INFRA LTD</t>
  </si>
  <si>
    <t>KRETTO SYSCON LTD</t>
  </si>
  <si>
    <t>KREON FINNANCIAL SERVICES LTD</t>
  </si>
  <si>
    <t>KREBSBIO</t>
  </si>
  <si>
    <t>KREBS BIOCHEMICALS AND INDUSTRIES LTD</t>
  </si>
  <si>
    <t>KRBL</t>
  </si>
  <si>
    <t>KRBL LTD</t>
  </si>
  <si>
    <t>KRATOS ENERGY &amp; INFRASTRUCTURE LTD</t>
  </si>
  <si>
    <t>KRANTI</t>
  </si>
  <si>
    <t>Kranti Industries Ltd</t>
  </si>
  <si>
    <t>KPITTECH</t>
  </si>
  <si>
    <t>KPIT Technologies Ltd</t>
  </si>
  <si>
    <t>KPIT</t>
  </si>
  <si>
    <t>KPIT TECHNOLOGIES LTD</t>
  </si>
  <si>
    <t>KOVILPATTI LAKSHMI ROLLER FLOUR MILLS LTD</t>
  </si>
  <si>
    <t>KOVALAM INVESTMENT &amp; TRADING CO LTD</t>
  </si>
  <si>
    <t>KOVAI MEDICAL CENTER &amp; HOSPITAL LTD</t>
  </si>
  <si>
    <t>KOTIA ENTERPRISES LTD</t>
  </si>
  <si>
    <t>KOTHARI WORLD FINANCE LTD</t>
  </si>
  <si>
    <t>KOTARISUG</t>
  </si>
  <si>
    <t>KOTHARI SUGARS AND CHEMICALS LTD</t>
  </si>
  <si>
    <t>KOTHARIPRO</t>
  </si>
  <si>
    <t>KOTHARI PRODUCTS LTD</t>
  </si>
  <si>
    <t>KOTHARIPET</t>
  </si>
  <si>
    <t>KOTHARI PETROCHEMICALS LTD</t>
  </si>
  <si>
    <t>KOTHARI FERMENTATION &amp; BIOCHEM LTD</t>
  </si>
  <si>
    <t>KTKSENSEX</t>
  </si>
  <si>
    <t>KOTAK SENSEX ETF</t>
  </si>
  <si>
    <t>KOTAKPSUBK</t>
  </si>
  <si>
    <t>KOTAK MAHINDRA MUTUAL FUND - KOTAK PSU BANK ETF</t>
  </si>
  <si>
    <t>KOTAKGOLD</t>
  </si>
  <si>
    <t>KOTAK MAHINDRA MUTUAL FUND - KOTAK GOLD EXCHANGE TRADED FUND</t>
  </si>
  <si>
    <t>KOTAKBANK</t>
  </si>
  <si>
    <t>KOTAK MAHINDRA BANK LTD</t>
  </si>
  <si>
    <t>KOPRAN</t>
  </si>
  <si>
    <t>KOPRAN LTD</t>
  </si>
  <si>
    <t>KONARK SYNTHETIC LTD</t>
  </si>
  <si>
    <t>KOME-ON COMMUNICATION LTD</t>
  </si>
  <si>
    <t>KOLTEPATIL</t>
  </si>
  <si>
    <t>KOLTE - PATIL DEVELOPERS LTD</t>
  </si>
  <si>
    <t>KOKUYOCMLN</t>
  </si>
  <si>
    <t>KOKUYO CAMLIN LTD</t>
  </si>
  <si>
    <t>KOHINOOR</t>
  </si>
  <si>
    <t>KOHINOOR FOODS LTD</t>
  </si>
  <si>
    <t>KNRCON</t>
  </si>
  <si>
    <t>KNR CONSTRUCTIONS LTD</t>
  </si>
  <si>
    <t>KMS MEDISURGI LTD</t>
  </si>
  <si>
    <t>KMG MILK FOOD LTD</t>
  </si>
  <si>
    <t>KMF BUILDERS &amp; DEVELOPERS LTD</t>
  </si>
  <si>
    <t>KMC SPECIALITY HOSPITALS INDIA LTD</t>
  </si>
  <si>
    <t>KMC SPECIALITY HOSPITALS (INDIA) LTD</t>
  </si>
  <si>
    <t>KLKELEC</t>
  </si>
  <si>
    <t>KLK Electrical Ltd</t>
  </si>
  <si>
    <t>K-LIFESTYLE &amp; INDUSTRIES LTD</t>
  </si>
  <si>
    <t>KLG CAPITAL SERVICES LTD</t>
  </si>
  <si>
    <t>KKVAPOW</t>
  </si>
  <si>
    <t>KKV AGRO POWERS LTD</t>
  </si>
  <si>
    <t>KKRRAFTON DEVELOPERS LTD</t>
  </si>
  <si>
    <t>KKALPANA PLASTICK LTD</t>
  </si>
  <si>
    <t>KKALPANA INDUSTRIES INDIA LTD</t>
  </si>
  <si>
    <t>KKALPANA INDUSTRIES (INDIA) LTD</t>
  </si>
  <si>
    <t>KJMC FINANCIAL SERVICES LTD</t>
  </si>
  <si>
    <t>KJMC CORPORATE ADVISORS INDIA LTD</t>
  </si>
  <si>
    <t>KJMC CORPORATE ADVISORS (INDIA) LTD</t>
  </si>
  <si>
    <t>KITEX</t>
  </si>
  <si>
    <t>KITEX GARMENTS LTD</t>
  </si>
  <si>
    <t>KISAN MOULDINGS LTD</t>
  </si>
  <si>
    <t>KIRLOSKAR PNEUMATIC CO LTD</t>
  </si>
  <si>
    <t>KIRLOSENG</t>
  </si>
  <si>
    <t>KIRLOSKAR OIL ENGINES LTD</t>
  </si>
  <si>
    <t>KIRLOSIND</t>
  </si>
  <si>
    <t>KIRLOSKAR INDUSTRIES LTD</t>
  </si>
  <si>
    <t>KIRLOSKAR FERROUS INDUSTRIES LTD</t>
  </si>
  <si>
    <t>KECL</t>
  </si>
  <si>
    <t>KIRLOSKAR ELECTRIC COMPANY LTD</t>
  </si>
  <si>
    <t>KIRLOSBROS</t>
  </si>
  <si>
    <t>KIRLOSKAR BROTHERS LTD</t>
  </si>
  <si>
    <t>KIRIINDUS</t>
  </si>
  <si>
    <t>KIRI INDUSTRIES LTD</t>
  </si>
  <si>
    <t>KIRAN VYAPAR LTD</t>
  </si>
  <si>
    <t>KIRAN PRINT-PACK LTD</t>
  </si>
  <si>
    <t>KIOCL</t>
  </si>
  <si>
    <t>KIOCL LTD</t>
  </si>
  <si>
    <t>KINTECH RENEWABLES LTD</t>
  </si>
  <si>
    <t>KINGS INFRA VENTURES LTD</t>
  </si>
  <si>
    <t>KINGFA</t>
  </si>
  <si>
    <t>KINGFA SCIENCE &amp; TECHNOLOGY INDIA LTD</t>
  </si>
  <si>
    <t>KINGFA SCIENCE &amp; TECHNOLOGY (INDIA) LTD</t>
  </si>
  <si>
    <t>KINETIC TRUST LTD</t>
  </si>
  <si>
    <t>KINETIC ENGINEERING LTD</t>
  </si>
  <si>
    <t>KIMIABL</t>
  </si>
  <si>
    <t>Kimia Biosciences Ltd</t>
  </si>
  <si>
    <t>KILPEST INDIA LTD</t>
  </si>
  <si>
    <t>KILPEST (INDIA) LTD</t>
  </si>
  <si>
    <t>KILITCH</t>
  </si>
  <si>
    <t>KILITCH DRUGS INDIA LTD</t>
  </si>
  <si>
    <t>KILITCH DRUGS (INDIA) LTD</t>
  </si>
  <si>
    <t>KILBURN</t>
  </si>
  <si>
    <t>KILBURN OFFICE AUTOMATION LTD.</t>
  </si>
  <si>
    <t>KILBURN ENGINEERING LTD</t>
  </si>
  <si>
    <t>KILBURN CHEMICALS LTD</t>
  </si>
  <si>
    <t>KIFS FINANCIAL SERVICES LTD</t>
  </si>
  <si>
    <t>KIDUJA INDIA LTD</t>
  </si>
  <si>
    <t>KIDUJA (INDIA) LTD</t>
  </si>
  <si>
    <t>KIDS MEDICAL SYSTEMS LTD</t>
  </si>
  <si>
    <t>KIC METALIKS LTD</t>
  </si>
  <si>
    <t>KHYATI MULTIMEDIA-ENTERTAINMENT LTD</t>
  </si>
  <si>
    <t>KHOOBSURAT LTD</t>
  </si>
  <si>
    <t>KHODAY INDIA LTD</t>
  </si>
  <si>
    <t>KHODAY (INDIA) LTD</t>
  </si>
  <si>
    <t>KHEMANI DISTRIBUTORS &amp; MARKETING LTD</t>
  </si>
  <si>
    <t>KHATOR FIBRE &amp; FABRICS LTD</t>
  </si>
  <si>
    <t>KHATAU EXIM LTD</t>
  </si>
  <si>
    <t>KHANDSE</t>
  </si>
  <si>
    <t>KHANDWALA SECURITIES LTD</t>
  </si>
  <si>
    <t>KHANDELWAL EXTRACTION LTD</t>
  </si>
  <si>
    <t>KHAITANLTD</t>
  </si>
  <si>
    <t>KHAITAN INDIA LTD</t>
  </si>
  <si>
    <t>KHAITANELE</t>
  </si>
  <si>
    <t>KHAITAN ELECTRICALS LTD.</t>
  </si>
  <si>
    <t>KHAITAN CHEMICALS &amp; FERTILIZERS LTD</t>
  </si>
  <si>
    <t>KHAITAN (INDIA) LTD</t>
  </si>
  <si>
    <t>KHADIM</t>
  </si>
  <si>
    <t>KHADIM INDIA LTD</t>
  </si>
  <si>
    <t>KHADIM (INDIA) LTD</t>
  </si>
  <si>
    <t>KG PETROCHEM LTD</t>
  </si>
  <si>
    <t>KG DENIM LTD</t>
  </si>
  <si>
    <t>KEYFINSERV</t>
  </si>
  <si>
    <t>Keynote Financial Services LTD</t>
  </si>
  <si>
    <t>KEYCORPSER</t>
  </si>
  <si>
    <t>KEYNOTE CORPORATE SERVICES LTD</t>
  </si>
  <si>
    <t>KEY CORP LTD</t>
  </si>
  <si>
    <t>KKCL</t>
  </si>
  <si>
    <t>KEWAL KIRAN CLOTHING LTD</t>
  </si>
  <si>
    <t>KESORAMIND</t>
  </si>
  <si>
    <t>KESORAM INDUSTRIES LTD</t>
  </si>
  <si>
    <t>KTIL</t>
  </si>
  <si>
    <t>KESAR TERMINALS &amp; INFRASTRUCTURE LTD</t>
  </si>
  <si>
    <t>KESAR PETROPRODUCTS LTD</t>
  </si>
  <si>
    <t>KESARENT</t>
  </si>
  <si>
    <t>KESAR ENTERPRISES LTD</t>
  </si>
  <si>
    <t>KERNEX</t>
  </si>
  <si>
    <t>KERNEX MICROSYSTEMS INDIA LTD</t>
  </si>
  <si>
    <t>KERNEX MICROSYSTEMS (INDIA) LTD</t>
  </si>
  <si>
    <t>KERALA AYURVEDA LTD</t>
  </si>
  <si>
    <t>KENVI JEWELS LTD</t>
  </si>
  <si>
    <t>KENNAMETAL INDIA LTD</t>
  </si>
  <si>
    <t>KENNAMETAL (INDIA) LTD</t>
  </si>
  <si>
    <t>KEMP &amp; COMPANY LTD</t>
  </si>
  <si>
    <t>KEMISTAR</t>
  </si>
  <si>
    <t>Kemistar Corporation LTD</t>
  </si>
  <si>
    <t>KELTECH ENERGIES LTD</t>
  </si>
  <si>
    <t>KELLTONTEC</t>
  </si>
  <si>
    <t>KELLTON TECH SOLUTIONS LTD</t>
  </si>
  <si>
    <t>KEI</t>
  </si>
  <si>
    <t>KEI INDUSTRIES LTD</t>
  </si>
  <si>
    <t>KEERTI</t>
  </si>
  <si>
    <t>KEERTI KNOWLEDGE AND SKILLS LTD</t>
  </si>
  <si>
    <t>KEERTHI INDUSTRIES LTD</t>
  </si>
  <si>
    <t>KEDIA CONSTRUCTION CO LTD</t>
  </si>
  <si>
    <t>KEC</t>
  </si>
  <si>
    <t>KEC INTERNATIONAL LTD</t>
  </si>
  <si>
    <t>KDDL</t>
  </si>
  <si>
    <t>KDDL LTD</t>
  </si>
  <si>
    <t>KD LEISURES LTD</t>
  </si>
  <si>
    <t>KCPSUGIND</t>
  </si>
  <si>
    <t>KCP SUGAR AND INDUSTRIES CORPORATION LTD</t>
  </si>
  <si>
    <t>KCP</t>
  </si>
  <si>
    <t>KCP LTD</t>
  </si>
  <si>
    <t>KCL INFRA PROJECTS LTD</t>
  </si>
  <si>
    <t>KCCL PLASTIC LTD</t>
  </si>
  <si>
    <t>KBS INDIA LTD</t>
  </si>
  <si>
    <t>KBS (INDIA) LTD</t>
  </si>
  <si>
    <t>KAYEL SECURITIES LTD</t>
  </si>
  <si>
    <t>KAYCEE INDUSTRIES LTD</t>
  </si>
  <si>
    <t>KAYA</t>
  </si>
  <si>
    <t>KAYA LTD</t>
  </si>
  <si>
    <t>KAY POWER AND PAPER LTD</t>
  </si>
  <si>
    <t>KAVVERITEL</t>
  </si>
  <si>
    <t>KAVVERI TELECOM PRODUCTS LTD</t>
  </si>
  <si>
    <t>KAVITA FABRICS LTD</t>
  </si>
  <si>
    <t>KAVIT INDUSTRIES LTD</t>
  </si>
  <si>
    <t>KSCL</t>
  </si>
  <si>
    <t>KAVERI SEED COMPANY LTD</t>
  </si>
  <si>
    <t>KAUSHALYA</t>
  </si>
  <si>
    <t>KAUSHALYA INFRASTRUCTURE DEVELOPMENT CORPORATION LTD</t>
  </si>
  <si>
    <t>KATARE SPINNING MILLS LTD</t>
  </si>
  <si>
    <t>KASHIRAM JAIN AND COMPANY LTD</t>
  </si>
  <si>
    <t>KGL</t>
  </si>
  <si>
    <t>KARUTURI GLOBAL LTD</t>
  </si>
  <si>
    <t>KARURVYSYA</t>
  </si>
  <si>
    <t>KARUR VYSYA BANK LTD</t>
  </si>
  <si>
    <t>KARNIMATA COLD STORAGE LTD</t>
  </si>
  <si>
    <t>KARNAVATI FINANCE LTD</t>
  </si>
  <si>
    <t>KARMAENG</t>
  </si>
  <si>
    <t>KARMA ENERGY LTD</t>
  </si>
  <si>
    <t>KARDA</t>
  </si>
  <si>
    <t>KARDA CONSTRUCTIONS LTD</t>
  </si>
  <si>
    <t>KARAN WOO-SIN LTD</t>
  </si>
  <si>
    <t>KAPSTON</t>
  </si>
  <si>
    <t>KAPSTON FACILITIES MANAGEMENT LTD</t>
  </si>
  <si>
    <t>KAPIL RAJ FINANCE LTD</t>
  </si>
  <si>
    <t>KAPIL COTEX LTD</t>
  </si>
  <si>
    <t>KAPASHI COMMERCIALS LTD</t>
  </si>
  <si>
    <t>KANUNGO FINANCIERS LTD</t>
  </si>
  <si>
    <t>KANSAINER</t>
  </si>
  <si>
    <t>KANSAI NEROLAC PAINTS LTD</t>
  </si>
  <si>
    <t>KANPUR PLASTIPACK LTD</t>
  </si>
  <si>
    <t>KANORICHEM</t>
  </si>
  <si>
    <t>KANORIA CHEMICALS &amp; INDUSTRIES LTD</t>
  </si>
  <si>
    <t>KANISHK STEEL INDUSTRIES LTD</t>
  </si>
  <si>
    <t>KANELIND</t>
  </si>
  <si>
    <t>Kanel Industries LTD</t>
  </si>
  <si>
    <t>KANDAGIRI SPINNING MILLS LTD</t>
  </si>
  <si>
    <t>KANCO TEA &amp; INDUSTRIES LTD</t>
  </si>
  <si>
    <t>KANCHI KARPOORAM LTD</t>
  </si>
  <si>
    <t>KANANIIND</t>
  </si>
  <si>
    <t>KANANI INDUSTRIES LTD</t>
  </si>
  <si>
    <t>KANAK KRISHI IMPLEMENTS LTD</t>
  </si>
  <si>
    <t>KAMRON LABORATORIES LTD</t>
  </si>
  <si>
    <t>KAMDHENU</t>
  </si>
  <si>
    <t>KAMDHENU LTD</t>
  </si>
  <si>
    <t>KAMATHOTEL</t>
  </si>
  <si>
    <t>KAMAT HOTELS I LTD</t>
  </si>
  <si>
    <t>KAMANWALA HOUSING CONSTRUCTION LTD</t>
  </si>
  <si>
    <t>KAMADGIRI FASHION LTD</t>
  </si>
  <si>
    <t>KAMA HOLDINGS LTD</t>
  </si>
  <si>
    <t>KSL</t>
  </si>
  <si>
    <t>KALYANI STEELS LTD</t>
  </si>
  <si>
    <t>KICL</t>
  </si>
  <si>
    <t>KALYANI INVESTMENT COMPANY LTD</t>
  </si>
  <si>
    <t>KALYANIFRG</t>
  </si>
  <si>
    <t>KALYANI FORGE LTD</t>
  </si>
  <si>
    <t>KALYANI</t>
  </si>
  <si>
    <t>KALYANI COMMERCIALS LTD</t>
  </si>
  <si>
    <t>KALPATPOWR</t>
  </si>
  <si>
    <t>KALPATARU POWER TRANSMISSION LTD</t>
  </si>
  <si>
    <t>KALPA COMMERCIAL LTD</t>
  </si>
  <si>
    <t>KALLAM TEXTILES LTD</t>
  </si>
  <si>
    <t>KAKATIYA TEXTILES LTD</t>
  </si>
  <si>
    <t>KAKATCEM</t>
  </si>
  <si>
    <t>KAKATIYA CEMENT SUGAR &amp; INDUSTRIES LTD</t>
  </si>
  <si>
    <t>KAJARIACER</t>
  </si>
  <si>
    <t>KAJARIA CERAMICS LTD</t>
  </si>
  <si>
    <t>KAISER CORPORATION LTD</t>
  </si>
  <si>
    <t>KAIRA CAN CO LTD</t>
  </si>
  <si>
    <t>KACHCHH MINERALS LTD</t>
  </si>
  <si>
    <t>KABSONS INDUSTRIES LTD</t>
  </si>
  <si>
    <t>KABRAEXTRU</t>
  </si>
  <si>
    <t>KABRA EXTRUSION TECHNIK LTD</t>
  </si>
  <si>
    <t>KABRA DRUGS LTD</t>
  </si>
  <si>
    <t>Coal</t>
  </si>
  <si>
    <t>KABRA COMMERCIAL LTD</t>
  </si>
  <si>
    <t>KAARYA FACILITIES AND SERVICES LTD</t>
  </si>
  <si>
    <t>KPIGLOBAL</t>
  </si>
  <si>
    <t>K.P.I. Global Infrastructure Ltd</t>
  </si>
  <si>
    <t>K&amp;R RAIL ENGINEERING LTD</t>
  </si>
  <si>
    <t>K Z LEASING &amp; FINANCE LTD</t>
  </si>
  <si>
    <t>KPRMILL</t>
  </si>
  <si>
    <t>K P R MILL LTD</t>
  </si>
  <si>
    <t>K P  ENERGY LTD</t>
  </si>
  <si>
    <t>KMSUGAR</t>
  </si>
  <si>
    <t>K M SUGAR MILLS LTD</t>
  </si>
  <si>
    <t>JYOTIRGAMYA ENTERPRISES LTD</t>
  </si>
  <si>
    <t>JYOTISTRUC</t>
  </si>
  <si>
    <t>JYOTI STRUCTURES LTD</t>
  </si>
  <si>
    <t>JYOTI RESINS &amp; ADHESIVES LTD</t>
  </si>
  <si>
    <t>JYOTI LTD</t>
  </si>
  <si>
    <t>JYOTHYLAB</t>
  </si>
  <si>
    <t>JYOTHY LABORATORIES LTD</t>
  </si>
  <si>
    <t>JYOTIN</t>
  </si>
  <si>
    <t>Jyot International Marketing Ltd</t>
  </si>
  <si>
    <t>JVLAGRO</t>
  </si>
  <si>
    <t>JVL AGRO INDUSTRIES LTD</t>
  </si>
  <si>
    <t>JUSTRIDE ENTERPRISES LTD</t>
  </si>
  <si>
    <t>JUSTDIAL</t>
  </si>
  <si>
    <t>JUST DIAL LTD</t>
  </si>
  <si>
    <t>JUPITER INFOMEDIA LTD</t>
  </si>
  <si>
    <t>JUPITER INDUSTRIES &amp; LEASING LTD</t>
  </si>
  <si>
    <t>JUNCTION FABRICS AND APPARELS LTD</t>
  </si>
  <si>
    <t>JUMBO FINANCE LTD</t>
  </si>
  <si>
    <t>JUMBO BAG LTD</t>
  </si>
  <si>
    <t>JMA</t>
  </si>
  <si>
    <t>JULLUNDUR MOTOR AGENCY DELHI LTD</t>
  </si>
  <si>
    <t>JUBILANT</t>
  </si>
  <si>
    <t>JUBILANT LIFE SCIENCES LTD</t>
  </si>
  <si>
    <t>JUBLINDS</t>
  </si>
  <si>
    <t>JUBILANT INDUSTRIES LTD</t>
  </si>
  <si>
    <t>JUBLFOOD</t>
  </si>
  <si>
    <t>JUBILANT FOODWORKS LTD</t>
  </si>
  <si>
    <t>JTL INFRA LTD</t>
  </si>
  <si>
    <t>JTEKTINDIA</t>
  </si>
  <si>
    <t>JTEKT INDIA LTD</t>
  </si>
  <si>
    <t>JTEKT(INDIA)</t>
  </si>
  <si>
    <t>JTEKT (INDIA) LTD</t>
  </si>
  <si>
    <t>JSWSTEEL</t>
  </si>
  <si>
    <t>JSW STEEL LTD</t>
  </si>
  <si>
    <t>JSWHL</t>
  </si>
  <si>
    <t>JSW HOLDINGS LTD</t>
  </si>
  <si>
    <t>JSWENERGY</t>
  </si>
  <si>
    <t>JSW ENERGY LTD</t>
  </si>
  <si>
    <t>JSL INDUSTRIES LTD</t>
  </si>
  <si>
    <t>JRI INDUSTRIES &amp; INFRASTRUCTURE LTD</t>
  </si>
  <si>
    <t>JPT SECURITIES LTD</t>
  </si>
  <si>
    <t>JOY REALTY LTD</t>
  </si>
  <si>
    <t>JOST'S ENGINEERING CO LTD</t>
  </si>
  <si>
    <t>JOONKTOLLEE TEA &amp; INDUSTRIES LTD</t>
  </si>
  <si>
    <t>JONJUA</t>
  </si>
  <si>
    <t>Jonjua Overseas Ltd</t>
  </si>
  <si>
    <t>JOINTECA EDUCATION SOLUTIONS LTD</t>
  </si>
  <si>
    <t>JOINDRE CAPITAL SERVICES LTD</t>
  </si>
  <si>
    <t>JCHAC</t>
  </si>
  <si>
    <t>JOHNSON CONTROLS – HITACHI AIR CONDITIONING INDIA LTD</t>
  </si>
  <si>
    <t>JOHNSON CONTROLS – HITACHI AIR CONDITIONING (INDIA) LTD</t>
  </si>
  <si>
    <t>JOCIL</t>
  </si>
  <si>
    <t>JOCIL LTD</t>
  </si>
  <si>
    <t>JMTAUTOLTD</t>
  </si>
  <si>
    <t>JMT AUTO LTD</t>
  </si>
  <si>
    <t>JMG CORPORATION LTD</t>
  </si>
  <si>
    <t>JMD VENTURES LTD</t>
  </si>
  <si>
    <t>JMCPROJECT</t>
  </si>
  <si>
    <t>JMC PROJECTS INDIA LTD</t>
  </si>
  <si>
    <t>JMC PROJECTS (INDIA) LTD</t>
  </si>
  <si>
    <t>JMFINANCIL</t>
  </si>
  <si>
    <t>JM FINANCIAL LTD</t>
  </si>
  <si>
    <t>JLA INFRAVILLE SHOPPERS LTD</t>
  </si>
  <si>
    <t>JKTYRE</t>
  </si>
  <si>
    <t>JK TYRE &amp; INDUSTRIES LTD</t>
  </si>
  <si>
    <t>JKPAPER</t>
  </si>
  <si>
    <t>JK PAPER LTD</t>
  </si>
  <si>
    <t>JKLAKSHMI</t>
  </si>
  <si>
    <t>JK LAKSHMI CEMENT LTD</t>
  </si>
  <si>
    <t>JKCEMENT</t>
  </si>
  <si>
    <t>JK CEMENT LTD</t>
  </si>
  <si>
    <t>JK AGRI GENETICS LTD</t>
  </si>
  <si>
    <t>JIYA ECO-PRODUCTS LTD</t>
  </si>
  <si>
    <t>JITFINFRA</t>
  </si>
  <si>
    <t>JITF INFRALOGISTICS LTD</t>
  </si>
  <si>
    <t>JINDWORLD</t>
  </si>
  <si>
    <t>JINDAL WORLDWIDE LTD</t>
  </si>
  <si>
    <t>JINDALSTEL</t>
  </si>
  <si>
    <t>JINDAL STEEL &amp; POWER LTD</t>
  </si>
  <si>
    <t>JSL</t>
  </si>
  <si>
    <t>JINDAL STAINLESS LTD</t>
  </si>
  <si>
    <t>JSLHISAR</t>
  </si>
  <si>
    <t>JINDAL STAINLESS HISAR LTD</t>
  </si>
  <si>
    <t>JINDALSAW</t>
  </si>
  <si>
    <t>JINDAL SAW LTD</t>
  </si>
  <si>
    <t>JPOLYINVST</t>
  </si>
  <si>
    <t>JINDAL POLY INVESTMENT AND FINANCE COMPANY LTD</t>
  </si>
  <si>
    <t>JINDALPOLY</t>
  </si>
  <si>
    <t>JINDAL POLY FILMS LTD</t>
  </si>
  <si>
    <t>JINDALPHOT</t>
  </si>
  <si>
    <t>JINDAL PHOTO LTD</t>
  </si>
  <si>
    <t>JINDAL LEASEFIN LTD</t>
  </si>
  <si>
    <t>JINDAL HOTELS LTD</t>
  </si>
  <si>
    <t>JINDRILL</t>
  </si>
  <si>
    <t>JINDAL DRILLING AND INDUSTRIES LTD</t>
  </si>
  <si>
    <t>JINDCOT</t>
  </si>
  <si>
    <t>JINDAL COTEX LTD</t>
  </si>
  <si>
    <t>JINDAL CAPITAL LTD</t>
  </si>
  <si>
    <t>JINAAM</t>
  </si>
  <si>
    <t>Jinaams Dress Ltd</t>
  </si>
  <si>
    <t>JIKIND</t>
  </si>
  <si>
    <t>JIK INDUSTRIES LTD</t>
  </si>
  <si>
    <t>JIGYASA INFRASTRUCTURE LTD</t>
  </si>
  <si>
    <t>JIGAR CABLES LTD</t>
  </si>
  <si>
    <t>JHS</t>
  </si>
  <si>
    <t>JHS SVENDGAARD LABORATORIES LTD</t>
  </si>
  <si>
    <t>JHAVERI CREDITS &amp; CAPITAL LTD</t>
  </si>
  <si>
    <t>JHANDEWALAS FOODS LTD</t>
  </si>
  <si>
    <t>JETKING INFOTRAIN LTD</t>
  </si>
  <si>
    <t>JETKNIT</t>
  </si>
  <si>
    <t>JET KNITWEARS LTD</t>
  </si>
  <si>
    <t>JET INFRAVENTURE LTD</t>
  </si>
  <si>
    <t>JET FREIGHT LOGISTICS LTD</t>
  </si>
  <si>
    <t>JETAIRWAYS</t>
  </si>
  <si>
    <t>JET AIRWAYS INDIA LTD</t>
  </si>
  <si>
    <t>JET AIRWAYS (INDIA) LTD</t>
  </si>
  <si>
    <t>JENBURKT PHARMACEUTICALS LTD</t>
  </si>
  <si>
    <t>JEEVAN SCIENTIFIC TECHNOLOGY LTD</t>
  </si>
  <si>
    <t>JD ORGOCHEM LTD</t>
  </si>
  <si>
    <t>JCT LTD</t>
  </si>
  <si>
    <t>JBMA</t>
  </si>
  <si>
    <t>JBM AUTO LTD</t>
  </si>
  <si>
    <t>JBFIND</t>
  </si>
  <si>
    <t>JBF INDUSTRIES LTD</t>
  </si>
  <si>
    <t>JBCHEPHARM</t>
  </si>
  <si>
    <t>JB CHEMICALS &amp; PHARMACEUTICALS LTD</t>
  </si>
  <si>
    <t>JAYSYNTH DYESTUFF INDIA LTD</t>
  </si>
  <si>
    <t>JAYSYNTH DYESTUFF (INDIA) LTD</t>
  </si>
  <si>
    <t>JAYSREETEA</t>
  </si>
  <si>
    <t>JAYSHREE TEA &amp; INDUSTRIES LTD</t>
  </si>
  <si>
    <t>JAYSHREE CHEMICALS LTD</t>
  </si>
  <si>
    <t>JPINFRATEC</t>
  </si>
  <si>
    <t>JAYPEE INFRATECH LTD</t>
  </si>
  <si>
    <t>JAYKAY ENTERPRISES LTD</t>
  </si>
  <si>
    <t>JAYBHARAT TEXTILES &amp; REAL ESTATE LTD</t>
  </si>
  <si>
    <t>JAYATMA INDUSTRIES LTD</t>
  </si>
  <si>
    <t>JAYATMA ENTERPRISES LTD</t>
  </si>
  <si>
    <t>JAYNECOIND</t>
  </si>
  <si>
    <t>JAYASWAL NECO INDUSTRIES LTD</t>
  </si>
  <si>
    <t>JAYAGROGN</t>
  </si>
  <si>
    <t>JAYANT AGRO ORGANICS LTD</t>
  </si>
  <si>
    <t>JAY USHIN LTD</t>
  </si>
  <si>
    <t>JAY SHREE TEA &amp; INDUSTRIES LTD</t>
  </si>
  <si>
    <t>JAYBARMARU</t>
  </si>
  <si>
    <t>JAY BHARAT MARUTI LTD</t>
  </si>
  <si>
    <t>JAUSS POLYMERS LTD</t>
  </si>
  <si>
    <t>JATTASHANKAR INDUSTIES LTD</t>
  </si>
  <si>
    <t>JASH</t>
  </si>
  <si>
    <t>JASH ENGINEERING LTD</t>
  </si>
  <si>
    <t>JASH DEALMARK LTD</t>
  </si>
  <si>
    <t>JASCH INDUSTRIES LTD</t>
  </si>
  <si>
    <t>JAMSHRI RANJITSINGHJI SPG  &amp; WVG  MILLS CO LTD</t>
  </si>
  <si>
    <t>JAMNAAUTO</t>
  </si>
  <si>
    <t>JAMNA AUTO INDUSTRIES LTD</t>
  </si>
  <si>
    <t>JAMES WARREN TEA LTD</t>
  </si>
  <si>
    <t>JALAN</t>
  </si>
  <si>
    <t>JALAN TRANSOLUTIONS INDIA LTD</t>
  </si>
  <si>
    <t>JALAN TRANSOLUTIONS (INDIA) LTD</t>
  </si>
  <si>
    <t>JAKHARIA</t>
  </si>
  <si>
    <t>JAKHARIA FABRIC LTD</t>
  </si>
  <si>
    <t>JAISUKH DEALERS LTD</t>
  </si>
  <si>
    <t>JPPOWER</t>
  </si>
  <si>
    <t>JAIPRAKASH POWER VENTURES LTD</t>
  </si>
  <si>
    <t>JPASSOCIAT</t>
  </si>
  <si>
    <t>JAIPRAKASH ASSOCIATES LTD</t>
  </si>
  <si>
    <t>JAIPAN INDUSTRIES LTD</t>
  </si>
  <si>
    <t>JAINEX AAMCOL LTD</t>
  </si>
  <si>
    <t>JAINCO PROJECTS INDIA LTD</t>
  </si>
  <si>
    <t>JAINCO PROJECTS (INDIA) LTD</t>
  </si>
  <si>
    <t>JAINSTUDIO</t>
  </si>
  <si>
    <t>JAIN STUDIOS LTD</t>
  </si>
  <si>
    <t>JAIN MARMO INDUSTRIES LTD</t>
  </si>
  <si>
    <t>JISLDVREQS</t>
  </si>
  <si>
    <t>JAIN IRRIGATION SYSTEMS LTD</t>
  </si>
  <si>
    <t>JISLJALEQS</t>
  </si>
  <si>
    <t>JAIHIND SYNTHETICS LTD</t>
  </si>
  <si>
    <t>JAIHINDPRO</t>
  </si>
  <si>
    <t>JAIHIND PROJECTS LTD</t>
  </si>
  <si>
    <t>JAI MATA GLASS LTD</t>
  </si>
  <si>
    <t>JAICORPLTD</t>
  </si>
  <si>
    <t>JAI CORP LTD</t>
  </si>
  <si>
    <t>JAIBALAJI</t>
  </si>
  <si>
    <t>JAI BALAJI INDUSTRIES LTD</t>
  </si>
  <si>
    <t>JAGSNPHARM</t>
  </si>
  <si>
    <t>JAGSONPAL PHARMACEUTICALS LTD</t>
  </si>
  <si>
    <t>JAGSONPAL FINANCE &amp; LEASING LTD</t>
  </si>
  <si>
    <t>JAGSON AIRLINES LTD</t>
  </si>
  <si>
    <t>JAGRAN</t>
  </si>
  <si>
    <t>JAGRAN PRAKASHAN LTD</t>
  </si>
  <si>
    <t>JAGJANANI TEXTILES LTD</t>
  </si>
  <si>
    <t>JAGATJIT INDUSTRIES LTD</t>
  </si>
  <si>
    <t>JAGAN LAMPS LTD</t>
  </si>
  <si>
    <t>JACKSON INVESTMENTS LTD</t>
  </si>
  <si>
    <t>J R FOODS LTD</t>
  </si>
  <si>
    <t>J L MORISON INDIA LTD</t>
  </si>
  <si>
    <t>J L MORISON (INDIA) LTD</t>
  </si>
  <si>
    <t>JKIL</t>
  </si>
  <si>
    <t>J KUMAR INFRAPROJECTS LTD</t>
  </si>
  <si>
    <t>J J FINANCE CORPORATION LTD</t>
  </si>
  <si>
    <t>J J EXPORTERS LTD</t>
  </si>
  <si>
    <t>J  TAPARIA PROJECTS LTD</t>
  </si>
  <si>
    <t>IZMO</t>
  </si>
  <si>
    <t>IZMO LTD</t>
  </si>
  <si>
    <t>IYKOT HITECH TOOLROOM LTD</t>
  </si>
  <si>
    <t>IVRCLINFRA</t>
  </si>
  <si>
    <t>IVRCL LTD</t>
  </si>
  <si>
    <t>IVP</t>
  </si>
  <si>
    <t>IVP LTD</t>
  </si>
  <si>
    <t>ITL INDUSTRIES LTD</t>
  </si>
  <si>
    <t>ITI</t>
  </si>
  <si>
    <t>ITI LTD</t>
  </si>
  <si>
    <t>ITDCEM</t>
  </si>
  <si>
    <t>ITD CEMENTATION INDIA LTD</t>
  </si>
  <si>
    <t>ITD CEMENTATION (INDIA) LTD</t>
  </si>
  <si>
    <t>ITC</t>
  </si>
  <si>
    <t>ITC LTD</t>
  </si>
  <si>
    <t>ISTREET NETWORK LTD</t>
  </si>
  <si>
    <t>IST LTD</t>
  </si>
  <si>
    <t>ISMTLTD</t>
  </si>
  <si>
    <t>ISMT LTD</t>
  </si>
  <si>
    <t>ISL CONSULTING LTD</t>
  </si>
  <si>
    <t>ISHWARSHAKTI HOLDINGS &amp; TRADERS LTD</t>
  </si>
  <si>
    <t>ISHITA DRUGS &amp; INDUSTRIES LTD</t>
  </si>
  <si>
    <t>ISHAN DYES &amp; CHEMICALS LTD</t>
  </si>
  <si>
    <t>ISHAAN INFRASTRUCTURES AND SHELTERS LTD</t>
  </si>
  <si>
    <t>ISGEC HEAVY ENGINEERING LTD</t>
  </si>
  <si>
    <t>ISF LTD</t>
  </si>
  <si>
    <t>IRIS MEDIAWORKS LTD</t>
  </si>
  <si>
    <t>IRISDOREME</t>
  </si>
  <si>
    <t>IRIS CLOTHINGS LTD</t>
  </si>
  <si>
    <t>IRIS BUSINESS SERVICES LTD</t>
  </si>
  <si>
    <t>IRCON</t>
  </si>
  <si>
    <t>IRCON INTERNATIONAL LTD</t>
  </si>
  <si>
    <t>IRBINVIT</t>
  </si>
  <si>
    <t>IRB InvIT Fund</t>
  </si>
  <si>
    <t>IRB</t>
  </si>
  <si>
    <t>IRB INFRASTRUCTURE DEVELOPERS LTD</t>
  </si>
  <si>
    <t>I-POWER SOLUTIONS INDIA LTD</t>
  </si>
  <si>
    <t>I-POWER SOLUTIONS (INDIA) LTD</t>
  </si>
  <si>
    <t>IPCALAB</t>
  </si>
  <si>
    <t>IPCA LABORATORIES LTD</t>
  </si>
  <si>
    <t>IP RINGS LTD</t>
  </si>
  <si>
    <t>ION EXCHANGE INDIA LTD</t>
  </si>
  <si>
    <t>ION EXCHANGE (INDIA) LTD</t>
  </si>
  <si>
    <t>IOLCP</t>
  </si>
  <si>
    <t>IOL CHEMICALS AND PHARMACEUTICALS LTD</t>
  </si>
  <si>
    <t>IO SYSTEM LTD</t>
  </si>
  <si>
    <t>INVICTA MEDITEK LTD</t>
  </si>
  <si>
    <t>INVESTMENT &amp; PRECISION CASTINGS LTD</t>
  </si>
  <si>
    <t>IVZINGOLD</t>
  </si>
  <si>
    <t>Invesco India Gold Exchange Traded Fund</t>
  </si>
  <si>
    <t>INVENTURE</t>
  </si>
  <si>
    <t>INVENTURE GROWTH &amp; SECURITIES LTD</t>
  </si>
  <si>
    <t>ISFT</t>
  </si>
  <si>
    <t>INTRASOFT TECHNOLOGIES LTD</t>
  </si>
  <si>
    <t>INTERWORLD DIGITAL LTD</t>
  </si>
  <si>
    <t>INTERNATIONAL TRAVEL HOUSE LTD</t>
  </si>
  <si>
    <t>IPAPPM</t>
  </si>
  <si>
    <t>INTERNATIONAL PAPER APPM LTD</t>
  </si>
  <si>
    <t>INTERNATIONAL HOUSING FINANCE CORPORATION LTD</t>
  </si>
  <si>
    <t>INTERNATIONAL DATA MANAGEMENT LTD</t>
  </si>
  <si>
    <t>INTERNATIONAL CONVEYORS LTD</t>
  </si>
  <si>
    <t>SUBCAPCITY</t>
  </si>
  <si>
    <t>INTERNATIONAL CONSTRUCTIONS LTD</t>
  </si>
  <si>
    <t>INTERNATIONAL COMBUSTION INDIA LTD</t>
  </si>
  <si>
    <t>INTERNATIONAL COMBUSTION (INDIA) LTD</t>
  </si>
  <si>
    <t>INTERLINK PETROLEUM LTD</t>
  </si>
  <si>
    <t>INDIGO</t>
  </si>
  <si>
    <t>INTERGLOBE AVIATION LTD</t>
  </si>
  <si>
    <t>INTERACTIVE FINANCIAL SERVICES LTD</t>
  </si>
  <si>
    <t>INTER STATE OIL CARRIER LTD</t>
  </si>
  <si>
    <t>INTER GLOBE FINANCE LTD</t>
  </si>
  <si>
    <t>INTENTECH</t>
  </si>
  <si>
    <t>INTENSE TECHNOLOGIES LTD</t>
  </si>
  <si>
    <t>INTELLIVATE CAPITAL VENTURES LTD</t>
  </si>
  <si>
    <t>INTELLIVATE CAPITAL ADVISORS LTD</t>
  </si>
  <si>
    <t>INTELLECT</t>
  </si>
  <si>
    <t>INTELLECT DESIGN ARENA LTD</t>
  </si>
  <si>
    <t>INTEGRATED THERMOPLASTICS LTD</t>
  </si>
  <si>
    <t>INTEGRATED TECHNOLOGIES LTD</t>
  </si>
  <si>
    <t>INTEGRATED PROTEINS LTD</t>
  </si>
  <si>
    <t>INTEGRATED FINANCIAL SERVICES LTD</t>
  </si>
  <si>
    <t>INTEGRATED CAPITAL SERVICES LTD</t>
  </si>
  <si>
    <t>INTEGRA TELECOMMUNICATION &amp; SOFTWARE LTD</t>
  </si>
  <si>
    <t>INTEGRA SWITCHGEAR LTD</t>
  </si>
  <si>
    <t>INTEGRA</t>
  </si>
  <si>
    <t>INTEGRA GARMENTS AND TEXTILES LTD</t>
  </si>
  <si>
    <t>INTEGRA ENGINEERING INDIA LTD</t>
  </si>
  <si>
    <t>INTEGRA ENGINEERING (INDIA) LTD</t>
  </si>
  <si>
    <t>INTCAPM</t>
  </si>
  <si>
    <t>INTEGRA CAPITAL MANAGEMENT LTD.</t>
  </si>
  <si>
    <t>INTEC CAPITAL LTD</t>
  </si>
  <si>
    <t>INSPIRISYS</t>
  </si>
  <si>
    <t>INSPIRISYS SOLUTIONS LTD</t>
  </si>
  <si>
    <t>INSILCO LTD</t>
  </si>
  <si>
    <t>INSECTICID</t>
  </si>
  <si>
    <t>INSECTICIDES INDIA LTD</t>
  </si>
  <si>
    <t>INSECTICIDES (INDIA) LTD</t>
  </si>
  <si>
    <t>INOXWIND</t>
  </si>
  <si>
    <t>INOX WIND LTD</t>
  </si>
  <si>
    <t>INOXLEISUR</t>
  </si>
  <si>
    <t>INOX LEISURE LTD</t>
  </si>
  <si>
    <t>INNOVATORS FACADE SYSTEMS LTD</t>
  </si>
  <si>
    <t>INNOVATIVE</t>
  </si>
  <si>
    <t>INNOVATIVE TYRES AND TUBES LTD</t>
  </si>
  <si>
    <t>INNOVATIVE TECH PACK LTD</t>
  </si>
  <si>
    <t>INNOVATIVE IDEALS AND SERVICES INDIA LTD</t>
  </si>
  <si>
    <t>INNOVATIVE IDEALS AND SERVICES (INDIA) LTD</t>
  </si>
  <si>
    <t>INNOVATION SOFTWARE EXPORTS LTD</t>
  </si>
  <si>
    <t>INNOVASSYNTH INVESTMENTS LTD</t>
  </si>
  <si>
    <t>INNOVANA</t>
  </si>
  <si>
    <t>INNOVANA THINKLABS LTD</t>
  </si>
  <si>
    <t>INNOCORP</t>
  </si>
  <si>
    <t>INNOCORP LTD.</t>
  </si>
  <si>
    <t>INLAND PRINTERS LTD</t>
  </si>
  <si>
    <t>INGERRAND</t>
  </si>
  <si>
    <t>INGERSOLL RAND INDIA LTD</t>
  </si>
  <si>
    <t>INGERSOLL RAND (INDIA) LTD</t>
  </si>
  <si>
    <t>INFRONICS SYSTEMS LTD</t>
  </si>
  <si>
    <t>INFRA INDUSTRIES LTD</t>
  </si>
  <si>
    <t>INFY</t>
  </si>
  <si>
    <t>INFOSYS LTD</t>
  </si>
  <si>
    <t>INFORMED TECHNOLOGIES INDIA LTD</t>
  </si>
  <si>
    <t>INFORMED TECHNOLOGIES (INDIA) LTD</t>
  </si>
  <si>
    <t>INFOBEAN</t>
  </si>
  <si>
    <t>INFOBEANS TECHNOLOGIES LTD</t>
  </si>
  <si>
    <t>NAUKRI</t>
  </si>
  <si>
    <t>INFO EDGE INDIA LTD</t>
  </si>
  <si>
    <t>INFO EDGE (INDIA) LTD</t>
  </si>
  <si>
    <t>INFLAME APPLIANCES LTD</t>
  </si>
  <si>
    <t>INFINITE</t>
  </si>
  <si>
    <t>INFINITE COMPUTER SOLUTIONS INDIA LTD</t>
  </si>
  <si>
    <t>INFINITE COMPUTER SOLUTIONS (INDIA) LTD</t>
  </si>
  <si>
    <t>INFIBEAM</t>
  </si>
  <si>
    <t>INFIBEAM AVENUES LTD</t>
  </si>
  <si>
    <t>INERTIA STEEL LTD</t>
  </si>
  <si>
    <t>INEOSSTYRO</t>
  </si>
  <si>
    <t>INEOS STYROLUTION INDIA LTD</t>
  </si>
  <si>
    <t>INEOS STYROLUTION (INDIA) LTD</t>
  </si>
  <si>
    <t>IITL</t>
  </si>
  <si>
    <t>INDUSTRIAL INVESTMENT TRUST LTD</t>
  </si>
  <si>
    <t>INDUSTRIAL &amp; PRUDENTIAL INVESTMENTS CO LTD</t>
  </si>
  <si>
    <t>INDUSINDBK</t>
  </si>
  <si>
    <t>INDUSIND BANK LTD</t>
  </si>
  <si>
    <t>INDUS FINANCE LTD</t>
  </si>
  <si>
    <t>INDUCTO STEEL LTD</t>
  </si>
  <si>
    <t>INDSWFTLTD</t>
  </si>
  <si>
    <t>IND-SWIFT LTD</t>
  </si>
  <si>
    <t>INDSWFTLAB</t>
  </si>
  <si>
    <t>IND-SWIFT LABORATORIES LTD</t>
  </si>
  <si>
    <t>INDSOYA LTD</t>
  </si>
  <si>
    <t>INDSIL HYDRO POWER AND MANGANESE LTD</t>
  </si>
  <si>
    <t>INDRANIB</t>
  </si>
  <si>
    <t>INDRAYANI BIOTECH LTD.</t>
  </si>
  <si>
    <t>INDRAMEDCO</t>
  </si>
  <si>
    <t>INDRAPRASTHA MEDICAL CORPORATION LTD</t>
  </si>
  <si>
    <t>IGL</t>
  </si>
  <si>
    <t>INDRAPRASTHA GAS LTD</t>
  </si>
  <si>
    <t>INDRA INDUSTRIES LTD</t>
  </si>
  <si>
    <t>INDOWIND</t>
  </si>
  <si>
    <t>INDOWIND ENERGY LTD</t>
  </si>
  <si>
    <t>INDOVATION TECHNOLOGIES LTD</t>
  </si>
  <si>
    <t>INDOSTAR</t>
  </si>
  <si>
    <t>INDOSTAR CAPITAL FINANCE LTD</t>
  </si>
  <si>
    <t>INDOSOLAR</t>
  </si>
  <si>
    <t>INDOSOLAR LTD</t>
  </si>
  <si>
    <t>NIPPOBATRY</t>
  </si>
  <si>
    <t>INDO-NATIONAL LTD</t>
  </si>
  <si>
    <t>INDOKEM LTD</t>
  </si>
  <si>
    <t>INDO-GLOBAL ENTERPRISES LTD</t>
  </si>
  <si>
    <t>INDOCO</t>
  </si>
  <si>
    <t>INDOCO REMEDIES LTD</t>
  </si>
  <si>
    <t>INDO-CITY INFOTECH LTD</t>
  </si>
  <si>
    <t>INDO US BIO-TECH LTD</t>
  </si>
  <si>
    <t>INDOTHAI</t>
  </si>
  <si>
    <t>INDO THAI SECURITIES LTD</t>
  </si>
  <si>
    <t>INDOTECH</t>
  </si>
  <si>
    <t>INDO TECH TRANSFORMERS LTD</t>
  </si>
  <si>
    <t>INDORAMA</t>
  </si>
  <si>
    <t>INDO RAMA SYNTHETICS INDIA LTD</t>
  </si>
  <si>
    <t>INDO RAMA SYNTHETICS (INDIA) LTD</t>
  </si>
  <si>
    <t>INDO PACIFIC PROJECTS LTD</t>
  </si>
  <si>
    <t>INDO GULF INDUSTRIES LTD</t>
  </si>
  <si>
    <t>INDO EURO INDCHEM LTD</t>
  </si>
  <si>
    <t>INDO CREDIT CAPITAL LTD</t>
  </si>
  <si>
    <t>ICIL</t>
  </si>
  <si>
    <t>INDO COUNT INDUSTRIES LTD</t>
  </si>
  <si>
    <t>INDO COTSPIN LTD</t>
  </si>
  <si>
    <t>INDO BORAX &amp; CHEMICALS LTD</t>
  </si>
  <si>
    <t>INDO ASIAN FINANCE LTD</t>
  </si>
  <si>
    <t>INDO AMINES LTD</t>
  </si>
  <si>
    <t>INDITRADE CAPITAL LTD</t>
  </si>
  <si>
    <t>INDIANIVESH LTD</t>
  </si>
  <si>
    <t>INDIAN TONERS &amp; DEVELOPERS LTD</t>
  </si>
  <si>
    <t>INDTERRAIN</t>
  </si>
  <si>
    <t>INDIAN TERRAIN FASHIONS LTD</t>
  </si>
  <si>
    <t>INDIAN SUCROSE LTD</t>
  </si>
  <si>
    <t>IOB</t>
  </si>
  <si>
    <t>INDIAN OVERSEAS BANK</t>
  </si>
  <si>
    <t>IOC</t>
  </si>
  <si>
    <t>INDIAN OIL CORPORATION LTD</t>
  </si>
  <si>
    <t>IMFA</t>
  </si>
  <si>
    <t>INDIAN METALS &amp; FERRO ALLOYS LTD</t>
  </si>
  <si>
    <t>INDIAN LINK CHAIN MANUFACTURES LTD</t>
  </si>
  <si>
    <t>INDIAN INFOTECH &amp; SOFTWARE LTD</t>
  </si>
  <si>
    <t>INDIANHUME</t>
  </si>
  <si>
    <t>INDIAN HUME PIPE COMPANY LTD</t>
  </si>
  <si>
    <t>INDIAN EXTRACTIONS LTD</t>
  </si>
  <si>
    <t>IEX</t>
  </si>
  <si>
    <t>INDIAN ENERGY EXCHANGE LTD</t>
  </si>
  <si>
    <t>INDIANCARD</t>
  </si>
  <si>
    <t>INDIAN CARD CLOTHING COMPANY LTD</t>
  </si>
  <si>
    <t>INDIAN BRIGHT STEEL CO LTD</t>
  </si>
  <si>
    <t>INDIANB</t>
  </si>
  <si>
    <t>INDIAN BANK</t>
  </si>
  <si>
    <t>INDIAN ACRYLICS LTD</t>
  </si>
  <si>
    <t>IBVENTURES</t>
  </si>
  <si>
    <t>INDIABULLS VENTURES LTD</t>
  </si>
  <si>
    <t>IBREALEST</t>
  </si>
  <si>
    <t>INDIABULLS REAL ESTATE LTD</t>
  </si>
  <si>
    <t>IBULISL</t>
  </si>
  <si>
    <t>INDIABULLS INTEGRATED SERVICES LTD</t>
  </si>
  <si>
    <t>IBULHSGFIN</t>
  </si>
  <si>
    <t>INDIABULLS HOUSING FINANCE LTD</t>
  </si>
  <si>
    <t>ITDC</t>
  </si>
  <si>
    <t>INDIA TOURISM DEVELOPMENT CORPORATION LTD</t>
  </si>
  <si>
    <t>INDIA STEEL WORKS LTD</t>
  </si>
  <si>
    <t>INDNIPPON</t>
  </si>
  <si>
    <t>INDIA NIPPON ELECTRICALS LTD</t>
  </si>
  <si>
    <t>IMPAL</t>
  </si>
  <si>
    <t>INDIA MOTOR PARTS AND ACCESSORIES LTD</t>
  </si>
  <si>
    <t>INDIA INFRASPACE LTD</t>
  </si>
  <si>
    <t>INDIA HOME LOAN LTD</t>
  </si>
  <si>
    <t>INDIGRID</t>
  </si>
  <si>
    <t>India Grid Trust</t>
  </si>
  <si>
    <t>INDIA GREEN REALITY LTD</t>
  </si>
  <si>
    <t>INDIAGLYCO</t>
  </si>
  <si>
    <t>INDIA GLYCOLS LTD</t>
  </si>
  <si>
    <t>INDIA GELATINE &amp; CHEMICALS LTD</t>
  </si>
  <si>
    <t>INDIA FINSEC LTD</t>
  </si>
  <si>
    <t>INDIA CEMENTS CAPITAL LTD</t>
  </si>
  <si>
    <t>INDERGIRI FINANCE LTD</t>
  </si>
  <si>
    <t>INDBANK</t>
  </si>
  <si>
    <t>INDBANK MERCHANT BANKING SERVICES LTD</t>
  </si>
  <si>
    <t>IND-AGIV COMMERCE LTD</t>
  </si>
  <si>
    <t>INDAG RUBBER LTD</t>
  </si>
  <si>
    <t>IND RENEWABLE ENERGY LTD</t>
  </si>
  <si>
    <t>IND BANK HOUSING LTD</t>
  </si>
  <si>
    <t>INCON ENGINEERS LTD</t>
  </si>
  <si>
    <t>INCEPTUM ENTERPRISES LTD</t>
  </si>
  <si>
    <t>INCAP LTD</t>
  </si>
  <si>
    <t>INANI SECURITIES LTD</t>
  </si>
  <si>
    <t>INANI MARBLES &amp; INDUSTRIES LTD</t>
  </si>
  <si>
    <t>IMPEXFERRO</t>
  </si>
  <si>
    <t>IMPEX FERRO TECH LTD</t>
  </si>
  <si>
    <t>INDLMETER</t>
  </si>
  <si>
    <t>IMP POWERS LTD</t>
  </si>
  <si>
    <t>IMEC SERVICES LTD</t>
  </si>
  <si>
    <t>IMC FINANCE LTD</t>
  </si>
  <si>
    <t>IM+ CAPITALS LTD</t>
  </si>
  <si>
    <t>IL&amp;FSTRANS</t>
  </si>
  <si>
    <t>IL&amp;FS TRANSPORTATION NETWORKS LTD</t>
  </si>
  <si>
    <t>IVC</t>
  </si>
  <si>
    <t>IL&amp;FS INVESTMENT MANAGERS LTD</t>
  </si>
  <si>
    <t>IL&amp;FSENGG</t>
  </si>
  <si>
    <t>IL&amp;FS ENGINEERING AND CONSTRUCTION COMPANY LTD</t>
  </si>
  <si>
    <t>IKF TECHNOLOGIES LTD</t>
  </si>
  <si>
    <t>IKAB SECURITIES &amp; INVESTMENT LTD</t>
  </si>
  <si>
    <t>IITLPROJ</t>
  </si>
  <si>
    <t>IITL PROJECTS LTD</t>
  </si>
  <si>
    <t>IIFL</t>
  </si>
  <si>
    <t>IIFL HOLDINGS LTD</t>
  </si>
  <si>
    <t>IGC INDUSTRIES LTD</t>
  </si>
  <si>
    <t>IGARASHI</t>
  </si>
  <si>
    <t>IGARASHI MOTORS INDIA LTD</t>
  </si>
  <si>
    <t>IGARASHI MOTORS (INDIA) LTD</t>
  </si>
  <si>
    <t>IGPL</t>
  </si>
  <si>
    <t>IG PETROCHEMICALS LTD</t>
  </si>
  <si>
    <t>IFM IMPEX GLOBAL LTD</t>
  </si>
  <si>
    <t>IFL ENTERPRISES LTD</t>
  </si>
  <si>
    <t>IFGLEXPOR</t>
  </si>
  <si>
    <t>IFGL REFRACTORIES LTD</t>
  </si>
  <si>
    <t>IFCI</t>
  </si>
  <si>
    <t>IFCI LTD</t>
  </si>
  <si>
    <t>IFBIND</t>
  </si>
  <si>
    <t>IFB INDUSTRIES LTD</t>
  </si>
  <si>
    <t>IFBAGRO</t>
  </si>
  <si>
    <t>IFB AGRO INDUSTRIES LTD</t>
  </si>
  <si>
    <t>IDFC</t>
  </si>
  <si>
    <t>IDFC LTD</t>
  </si>
  <si>
    <t>IDFCFIRSTB</t>
  </si>
  <si>
    <t>IDFC First Bank LTD</t>
  </si>
  <si>
    <t>IDFCBANK</t>
  </si>
  <si>
    <t>IDFC BANK LTD</t>
  </si>
  <si>
    <t>IDBI</t>
  </si>
  <si>
    <t>IDBI BANK LTD</t>
  </si>
  <si>
    <t>ICSA</t>
  </si>
  <si>
    <t>ICSA INDIA LTD</t>
  </si>
  <si>
    <t>ICSA (INDIA) LTD</t>
  </si>
  <si>
    <t>ICRA</t>
  </si>
  <si>
    <t>ICRA LTD</t>
  </si>
  <si>
    <t>ISEC</t>
  </si>
  <si>
    <t>ICICI SECURITIES LTD</t>
  </si>
  <si>
    <t>ICICISENSX</t>
  </si>
  <si>
    <t>ICICI Prudential Sensex ETF</t>
  </si>
  <si>
    <t>ICICIPRULI</t>
  </si>
  <si>
    <t>ICICI PRUDENTIAL LIFE INSURANCE COMPANY LTD</t>
  </si>
  <si>
    <t>ICICIGOLD</t>
  </si>
  <si>
    <t>ICICI Prudential Gold ETF</t>
  </si>
  <si>
    <t>ICICIGI</t>
  </si>
  <si>
    <t>ICICI LOMBARD GENERAL INSURANCE COMPANY LTD</t>
  </si>
  <si>
    <t>ICICIBANK</t>
  </si>
  <si>
    <t>ICICI BANK LTD</t>
  </si>
  <si>
    <t>ICEMAKE</t>
  </si>
  <si>
    <t>ICE MAKE REFRIGERATION LTD</t>
  </si>
  <si>
    <t>IB INFOTECH ENTERPRISES LTD</t>
  </si>
  <si>
    <t>HYPERSOFT TECHNOLOGIES LTD</t>
  </si>
  <si>
    <t>HUSYSLTD</t>
  </si>
  <si>
    <t>HUSYS CONSULTING LTD</t>
  </si>
  <si>
    <t>HBEL</t>
  </si>
  <si>
    <t>Humming Bird Education Ltd</t>
  </si>
  <si>
    <t>PAPERPROD</t>
  </si>
  <si>
    <t>HUHTAMAKI PPL LTD</t>
  </si>
  <si>
    <t>HUBTOWN</t>
  </si>
  <si>
    <t>HUBTOWN LTD</t>
  </si>
  <si>
    <t>HTMEDIA</t>
  </si>
  <si>
    <t>HT MEDIA LTD</t>
  </si>
  <si>
    <t>HSIL</t>
  </si>
  <si>
    <t>HSIL LTD</t>
  </si>
  <si>
    <t>HRB FLORICULTURE LTD</t>
  </si>
  <si>
    <t>HPL</t>
  </si>
  <si>
    <t>HPL ELECTRIC &amp; POWER LTD</t>
  </si>
  <si>
    <t>HPC BIOSCIENCES LTD</t>
  </si>
  <si>
    <t>HOWARD HOTELS LTD</t>
  </si>
  <si>
    <t>HOVS</t>
  </si>
  <si>
    <t>HOV SERVICES LTD</t>
  </si>
  <si>
    <t>HDFC</t>
  </si>
  <si>
    <t>HOUSING DEVELOPMENT FINANCE CORPORATION LTD</t>
  </si>
  <si>
    <t>HDIL</t>
  </si>
  <si>
    <t>HOUSING DEVELOPMENT AND INFRASTRUCTURE LTD</t>
  </si>
  <si>
    <t>HUDCO</t>
  </si>
  <si>
    <t>HOUSING &amp; URBAN DEVELOPMENT CORPORATION LTD</t>
  </si>
  <si>
    <t>HOTELRUGBY</t>
  </si>
  <si>
    <t>HOTEL RUGBY LTD</t>
  </si>
  <si>
    <t>HOTELEELA</t>
  </si>
  <si>
    <t>HOTEL LEELA VENTURE LTD</t>
  </si>
  <si>
    <t>HONAUT</t>
  </si>
  <si>
    <t>HONEYWELL AUTOMATION INDIA LTD</t>
  </si>
  <si>
    <t>HONEYWELL AUTOMATION (INDIA) LTD</t>
  </si>
  <si>
    <t>HONDAPOWER</t>
  </si>
  <si>
    <t>HONDA SIEL POWER PRODUCTS LTD</t>
  </si>
  <si>
    <t>HMT</t>
  </si>
  <si>
    <t>HMT LTD</t>
  </si>
  <si>
    <t>HITTCO TOOLS LTD</t>
  </si>
  <si>
    <t>Paper &amp;amp; Paper Products</t>
  </si>
  <si>
    <t>HITECHWIND</t>
  </si>
  <si>
    <t>Hi-Tech Winding Systems Ltd</t>
  </si>
  <si>
    <t>HI-TECH PIPES LTD</t>
  </si>
  <si>
    <t>HITECHCORP</t>
  </si>
  <si>
    <t>HITECH CORPORATION LTD</t>
  </si>
  <si>
    <t>HIT KIT GLOBAL SOLUTIONS LTD</t>
  </si>
  <si>
    <t>HISAR SPINNING MILLS LTD</t>
  </si>
  <si>
    <t>HISARMETAL</t>
  </si>
  <si>
    <t>HISAR METAL INDUSTRIES LTD</t>
  </si>
  <si>
    <t>HIRA AUTOMOBILES LTD</t>
  </si>
  <si>
    <t>HIPOLIN LTD</t>
  </si>
  <si>
    <t>HINDUSTHAN URBAN INFRASTRUCTURE LTD</t>
  </si>
  <si>
    <t>HINDUSTHAN UDYOG LTD</t>
  </si>
  <si>
    <t>HINDNATGLS</t>
  </si>
  <si>
    <t>HINDUSTHAN NATIONAL GLASS &amp; INDUSTRIES LTD</t>
  </si>
  <si>
    <t>HINDZINC</t>
  </si>
  <si>
    <t>HINDUSTAN ZINC LTD</t>
  </si>
  <si>
    <t>HINDUSTAN WIRES LTD</t>
  </si>
  <si>
    <t>HINDUNILVR</t>
  </si>
  <si>
    <t>HINDUSTAN UNILEVER LTD</t>
  </si>
  <si>
    <t>HINDUSTAN TIN WORKS LTD</t>
  </si>
  <si>
    <t>HINDPETRO</t>
  </si>
  <si>
    <t>HINDUSTAN PETROLEUM CORPORATION LTD</t>
  </si>
  <si>
    <t>HINDUSTAN ORGANIC CHEMICALS LTD</t>
  </si>
  <si>
    <t>HINDOILEXP</t>
  </si>
  <si>
    <t>HINDUSTAN OIL EXPLORATION COMPANY LTD</t>
  </si>
  <si>
    <t>HINDMOTORS</t>
  </si>
  <si>
    <t>HINDUSTAN MOTORS LTD</t>
  </si>
  <si>
    <t>HMVL</t>
  </si>
  <si>
    <t>HINDUSTAN MEDIA VENTURES LTD</t>
  </si>
  <si>
    <t>HINDUSTAN HOUSING CO LTD</t>
  </si>
  <si>
    <t>HINDUSTAN HARDY SPICER LTD</t>
  </si>
  <si>
    <t>HINDUSTAN FOODS LTD</t>
  </si>
  <si>
    <t>HINDUSTAN FLUOROCARBONS LTD</t>
  </si>
  <si>
    <t>HINDEVER</t>
  </si>
  <si>
    <t>HINDUSTAN EVEREST TOOLS LTD.</t>
  </si>
  <si>
    <t>HINDCOPPER</t>
  </si>
  <si>
    <t>HINDUSTAN COPPER LTD</t>
  </si>
  <si>
    <t>HCC</t>
  </si>
  <si>
    <t>HINDUSTAN CONSTRUCTION COMPANY LTD</t>
  </si>
  <si>
    <t>HINDCOMPOS</t>
  </si>
  <si>
    <t>HINDUSTAN COMPOSITES LTD</t>
  </si>
  <si>
    <t>HINDBIO</t>
  </si>
  <si>
    <t>HINDUSTAN BIO SCIENCES LTD.</t>
  </si>
  <si>
    <t>HINDUSTAN APPLIANCES LTD</t>
  </si>
  <si>
    <t>HAL</t>
  </si>
  <si>
    <t>HINDUSTAN AERONAUTICS LTD</t>
  </si>
  <si>
    <t>HINDUSTAN ADHESIVES LTD</t>
  </si>
  <si>
    <t>HINDUJAVEN</t>
  </si>
  <si>
    <t>HINDUJA VENTURES LTD</t>
  </si>
  <si>
    <t>HGS</t>
  </si>
  <si>
    <t>HINDUJA GLOBAL SOLUTIONS LTD</t>
  </si>
  <si>
    <t>HINDOOSTAN MILLS LTD</t>
  </si>
  <si>
    <t>HINDCON</t>
  </si>
  <si>
    <t>HINDCON CHEMICALS LTD</t>
  </si>
  <si>
    <t>HINDALCO</t>
  </si>
  <si>
    <t>HINDALCO INDUSTRIES LTD</t>
  </si>
  <si>
    <t>HINDSYNTEX</t>
  </si>
  <si>
    <t>HIND SYNTEX LTD</t>
  </si>
  <si>
    <t>HIND SECURITIES &amp; CREDITS LTD</t>
  </si>
  <si>
    <t>HIRECT</t>
  </si>
  <si>
    <t>HIND RECTIFIERS LTD</t>
  </si>
  <si>
    <t>HIND COMMERCE LTD</t>
  </si>
  <si>
    <t>HIND ALUMINIUM INDUSTRIES LTD</t>
  </si>
  <si>
    <t>HIMATSEIDE</t>
  </si>
  <si>
    <t>HIMATSINGKA SEIDE LTD</t>
  </si>
  <si>
    <t>HIMALCHULI FOOD PRODUCTS LTD</t>
  </si>
  <si>
    <t>HIMALAYA GRANITES LTD</t>
  </si>
  <si>
    <t>HIMALAYA FOOD INTERNATIONAL LTD</t>
  </si>
  <si>
    <t>HSCL</t>
  </si>
  <si>
    <t>HIMADRI SPECIALITY CHEMICAL LTD</t>
  </si>
  <si>
    <t>HFCL</t>
  </si>
  <si>
    <t>HIMACHAL FUTURISTIC COMMUNICATIONS LTD</t>
  </si>
  <si>
    <t>HIMACHAL FIBRES LTD</t>
  </si>
  <si>
    <t>HIM TEKNOFORGE LTD</t>
  </si>
  <si>
    <t>HILTON</t>
  </si>
  <si>
    <t>HILTON METAL FORGING LTD</t>
  </si>
  <si>
    <t>HIL</t>
  </si>
  <si>
    <t>HIL LTD</t>
  </si>
  <si>
    <t>HIKLASS</t>
  </si>
  <si>
    <t>Hi-Klass Trading and Investment Ltd</t>
  </si>
  <si>
    <t>HIKAL</t>
  </si>
  <si>
    <t>HIKAL LTD</t>
  </si>
  <si>
    <t>HIGH STREET FILATEX LTD</t>
  </si>
  <si>
    <t>HIGHGROUND</t>
  </si>
  <si>
    <t>HIGH GROUND ENTERPRISE LTD</t>
  </si>
  <si>
    <t>HIGH ENERGY BATTERIES INDIA LTD</t>
  </si>
  <si>
    <t>HIGH ENERGY BATTERIES (INDIA) LTD</t>
  </si>
  <si>
    <t>HEXAWARE</t>
  </si>
  <si>
    <t>HEXAWARE TECHNOLOGIES LTD</t>
  </si>
  <si>
    <t>HEXATRADEX</t>
  </si>
  <si>
    <t>HEXA TRADEX LTD</t>
  </si>
  <si>
    <t>HESTERBIO</t>
  </si>
  <si>
    <t>HESTER BIOSCIENCES LTD</t>
  </si>
  <si>
    <t>HEROMOTOCO</t>
  </si>
  <si>
    <t>HERO MOTOCORP LTD</t>
  </si>
  <si>
    <t>HERITGFOOD</t>
  </si>
  <si>
    <t>HERITAGE FOODS LTD</t>
  </si>
  <si>
    <t>HERCULES</t>
  </si>
  <si>
    <t>HERCULES HOISTS LTD</t>
  </si>
  <si>
    <t>HEMO ORGANIC LTD</t>
  </si>
  <si>
    <t>HEMANG RESOURCES LTD</t>
  </si>
  <si>
    <t>HEM HOLDINGS &amp; TRADING LTD</t>
  </si>
  <si>
    <t>HELPAGE</t>
  </si>
  <si>
    <t>Helpage Finlease Ltd</t>
  </si>
  <si>
    <t>HEIDELBERG</t>
  </si>
  <si>
    <t>HEIDELBERGCEMENT INDIA LTD</t>
  </si>
  <si>
    <t>HEIDELBERGCEMENT (INDIA) LTD</t>
  </si>
  <si>
    <t>HEG</t>
  </si>
  <si>
    <t>HEG LTD</t>
  </si>
  <si>
    <t>HEERA ISPAT LTD</t>
  </si>
  <si>
    <t>HECPROJECT</t>
  </si>
  <si>
    <t>HEC INFRA PROJECTS LTD</t>
  </si>
  <si>
    <t>HEALTHY INVESTMENTS LTD</t>
  </si>
  <si>
    <t>HCG</t>
  </si>
  <si>
    <t>HEALTHCARE GLOBAL ENTERPRISES LTD</t>
  </si>
  <si>
    <t>HDFCLIFE</t>
  </si>
  <si>
    <t>HDFC STANDARD LIFE INSURANCE COMPANY LTD</t>
  </si>
  <si>
    <t>HDFCMFGETF</t>
  </si>
  <si>
    <t>HDFC Mutual Fund - HDFC Gold Exchange Traded Fund</t>
  </si>
  <si>
    <t>HDFCBANK</t>
  </si>
  <si>
    <t>HDFC BANK LTD</t>
  </si>
  <si>
    <t>HDFCAMC</t>
  </si>
  <si>
    <t>HDFC ASSET MANAGEMENT COMPANY LTD</t>
  </si>
  <si>
    <t>HCLTECH</t>
  </si>
  <si>
    <t>HCL TECHNOLOGIES LTD</t>
  </si>
  <si>
    <t>HCL-INSYS</t>
  </si>
  <si>
    <t>HCL INFOSYSTEMS LTD</t>
  </si>
  <si>
    <t>HCKK VENTURES LTD</t>
  </si>
  <si>
    <t>HBLPOWER</t>
  </si>
  <si>
    <t>HBL POWER SYSTEMS LTD</t>
  </si>
  <si>
    <t>HBSL</t>
  </si>
  <si>
    <t>HB STOCKHOLDINGS LTD</t>
  </si>
  <si>
    <t>HB PORTFOLIO LTD</t>
  </si>
  <si>
    <t>HB LEASING &amp; FINANCE CO LTD</t>
  </si>
  <si>
    <t>HB ESTATE DEVELOPERS LTD</t>
  </si>
  <si>
    <t>HAZOOR MULTI PROJECTS LTD</t>
  </si>
  <si>
    <t>HAWKINS COOKERS LTD</t>
  </si>
  <si>
    <t>HAWA ENGINEERS LTD</t>
  </si>
  <si>
    <t>HAVELLS</t>
  </si>
  <si>
    <t>HAVELLS INDIA LTD</t>
  </si>
  <si>
    <t>HAVELLS (INDIA) LTD</t>
  </si>
  <si>
    <t>HATSUN</t>
  </si>
  <si>
    <t>HATSUN AGRO PRODUCT LTD</t>
  </si>
  <si>
    <t>HATHWAY</t>
  </si>
  <si>
    <t>HATHWAY CABLE &amp; DATACOM LTD</t>
  </si>
  <si>
    <t>Broadcasting &amp;amp; Cable TV</t>
  </si>
  <si>
    <t>HATHWAYB</t>
  </si>
  <si>
    <t>HATHWAY BHAWANI CABLETEL &amp;amp; DATACOM LTD.</t>
  </si>
  <si>
    <t>HASTI FINANCE LTD</t>
  </si>
  <si>
    <t>HAS LIFESTYLE LTD</t>
  </si>
  <si>
    <t>HARYANA LEATHER CHEMICALS LTD</t>
  </si>
  <si>
    <t>HARYANA FINANCIAL CORPORATION LTD</t>
  </si>
  <si>
    <t>HARYANA CAPFIN LTD</t>
  </si>
  <si>
    <t>HARRMALAYA</t>
  </si>
  <si>
    <t>HARRISONS MALAYALAM LTD</t>
  </si>
  <si>
    <t>HARMONY CAPITAL SERVICES LTD</t>
  </si>
  <si>
    <t>HARIYANA SHIP BREAKERS LTD</t>
  </si>
  <si>
    <t>HARIYANA METALS LTD</t>
  </si>
  <si>
    <t>HARITASEAT</t>
  </si>
  <si>
    <t>HARITA SEATING SYSTEMS LTD</t>
  </si>
  <si>
    <t>HARISH</t>
  </si>
  <si>
    <t>Harish Textile Engineers Ltd</t>
  </si>
  <si>
    <t>HARIA EXPORTS LTD</t>
  </si>
  <si>
    <t>HARIA APPARELS LTD</t>
  </si>
  <si>
    <t>HARI GOVIND INTERNATIONAL LTD</t>
  </si>
  <si>
    <t>HARDCASTLE &amp; WAUD MFG CO LTD</t>
  </si>
  <si>
    <t>HALDYN GLASS LTD</t>
  </si>
  <si>
    <t>HALDER VENTURE LTD</t>
  </si>
  <si>
    <t>H S INDIA LTD</t>
  </si>
  <si>
    <t>H S (INDIA) LTD</t>
  </si>
  <si>
    <t>H P COTTON TEXTILE MILLS LTD</t>
  </si>
  <si>
    <t>H K  TRADE INTERNATIONAL LTD</t>
  </si>
  <si>
    <t>HGINFRA</t>
  </si>
  <si>
    <t>H G INFRA ENGINEERING LTD</t>
  </si>
  <si>
    <t>GAL</t>
  </si>
  <si>
    <t>GYSCOAL ALLOYS LTD</t>
  </si>
  <si>
    <t>GYAN DEVELOPERS &amp; BUILDERS LTD</t>
  </si>
  <si>
    <t>GVKPIL</t>
  </si>
  <si>
    <t>GVK POWER &amp; INFRASTRUCTURE LTD</t>
  </si>
  <si>
    <t>GV FILMS LTD</t>
  </si>
  <si>
    <t>GULPOLY</t>
  </si>
  <si>
    <t>GULSHAN POLYOLS LTD</t>
  </si>
  <si>
    <t>GULSHAN CHEMFILL LTD</t>
  </si>
  <si>
    <t>GULFOILLUB</t>
  </si>
  <si>
    <t>GULF OIL LUBRICANTS INDIA LTD</t>
  </si>
  <si>
    <t>GULF OIL LUBRICANTS (INDIA) LTD</t>
  </si>
  <si>
    <t>GUJCHEM DISTILLERS INDIA LTD</t>
  </si>
  <si>
    <t>GUJCHEM DISTILLERS (INDIA) LTD</t>
  </si>
  <si>
    <t>GUJARAT TOOLROOM LTD</t>
  </si>
  <si>
    <t>GUJARAT THEMIS BIOSYN LTD</t>
  </si>
  <si>
    <t>GUJARAT TERCE LABORATORIES LTD</t>
  </si>
  <si>
    <t>GSPL</t>
  </si>
  <si>
    <t>GUJARAT STATE PETRONET LTD</t>
  </si>
  <si>
    <t>GUJARAT STATE FINANCIAL CORPORATION LTD</t>
  </si>
  <si>
    <t>GSFC</t>
  </si>
  <si>
    <t>GUJARAT STATE FERTILIZERS &amp; CHEMICALS LTD</t>
  </si>
  <si>
    <t>GSCLCEMENT</t>
  </si>
  <si>
    <t>GUJARAT SIDHEE CEMENT LTD</t>
  </si>
  <si>
    <t>GUJRAFFIA</t>
  </si>
  <si>
    <t>GUJARAT RAFFIA INDUSTRIES LTD</t>
  </si>
  <si>
    <t>GUJARAT POLY ELECTRONICS LTD</t>
  </si>
  <si>
    <t>GPPL</t>
  </si>
  <si>
    <t>GUJARAT PIPAVAV PORT LTD</t>
  </si>
  <si>
    <t>GUJARAT PETROSYNTHESE LTD</t>
  </si>
  <si>
    <t>GUJARAT NATURAL RESOURCES LTD</t>
  </si>
  <si>
    <t>GNFC</t>
  </si>
  <si>
    <t>GUJARAT NARMADA VALLEY FERTILIZERS AND CHEMICALS LTD</t>
  </si>
  <si>
    <t>GMDCLTD</t>
  </si>
  <si>
    <t>GUJARAT MINERAL DEVELOPMENT CORPORATION LTD</t>
  </si>
  <si>
    <t>GUJARAT METALLIC COAL &amp; COKE LTD</t>
  </si>
  <si>
    <t>GUJARAT MEDITECH LTD</t>
  </si>
  <si>
    <t>GLFL</t>
  </si>
  <si>
    <t>GUJARAT LEASE FINANCING LTD</t>
  </si>
  <si>
    <t>GUJARAT INVESTA LTD</t>
  </si>
  <si>
    <t>GUJARAT INTRUX LTD</t>
  </si>
  <si>
    <t>GIPCL</t>
  </si>
  <si>
    <t>GUJARAT INDUSTRIES POWER COMPANY LTD</t>
  </si>
  <si>
    <t>GUJARAT HY-SPIN LTD</t>
  </si>
  <si>
    <t>GUJARAT HOTELS LTD</t>
  </si>
  <si>
    <t>GUJGASLTD</t>
  </si>
  <si>
    <t>GUJARAT GAS LTD</t>
  </si>
  <si>
    <t>GUJARAT FOILS LTD</t>
  </si>
  <si>
    <t>GUJFLUORO</t>
  </si>
  <si>
    <t>GUJARAT FLUOROCHEMICALS LTD</t>
  </si>
  <si>
    <t>GUJARAT CREDIT CORPORATION LTD</t>
  </si>
  <si>
    <t>GUJARAT CRAFT INDUSTRIES LTD</t>
  </si>
  <si>
    <t>GUJARAT COTEX LTD</t>
  </si>
  <si>
    <t>GUJARAT CONTAINERS LTD</t>
  </si>
  <si>
    <t>GUJARAT BOROSIL LTD</t>
  </si>
  <si>
    <t>GUJAPOLLO</t>
  </si>
  <si>
    <t>GUJARAT APOLLO INDUSTRIES LTD</t>
  </si>
  <si>
    <t>GAEL</t>
  </si>
  <si>
    <t>GUJARAT AMBUJA EXPORTS LTD</t>
  </si>
  <si>
    <t>GUJALKALI</t>
  </si>
  <si>
    <t>GUJARAT ALKALIES AND CHEMICALS LTD</t>
  </si>
  <si>
    <t>GUFICBIO</t>
  </si>
  <si>
    <t>GUFIC BIOSCIENCES LTD</t>
  </si>
  <si>
    <t>GTV ENGINEERING LTD</t>
  </si>
  <si>
    <t>GTPL</t>
  </si>
  <si>
    <t>GTPL HATHWAY LTD</t>
  </si>
  <si>
    <t>GTNTEX</t>
  </si>
  <si>
    <t>GTN TEXTILES LTD</t>
  </si>
  <si>
    <t>GTNIND</t>
  </si>
  <si>
    <t>GTN INDUSTRIES LTD</t>
  </si>
  <si>
    <t>GTL</t>
  </si>
  <si>
    <t>GTL LTD</t>
  </si>
  <si>
    <t>GTLINFRA</t>
  </si>
  <si>
    <t>GTL INFRASTRUCTURE LTD</t>
  </si>
  <si>
    <t>G-TECH INFO-TRAINING LTD</t>
  </si>
  <si>
    <t>GSS</t>
  </si>
  <si>
    <t>GSS INFOTECH LTD</t>
  </si>
  <si>
    <t>GSL SECURITIES LTD</t>
  </si>
  <si>
    <t>GSL NOVA PETROCHEMICALS LTD</t>
  </si>
  <si>
    <t>GSB FINANCE LTD</t>
  </si>
  <si>
    <t>GRUH</t>
  </si>
  <si>
    <t>GRUH FINANCE LTD</t>
  </si>
  <si>
    <t>GRPLTD</t>
  </si>
  <si>
    <t>GRP LTD</t>
  </si>
  <si>
    <t>Real Estate Investment</t>
  </si>
  <si>
    <t>GROVY INDIA LTD</t>
  </si>
  <si>
    <t>GROVY (INDIA) LTD</t>
  </si>
  <si>
    <t>GROMO TRADE &amp; CONSULTANCY LTD</t>
  </si>
  <si>
    <t>GRM OVERSEAS LTD</t>
  </si>
  <si>
    <t>GRINDWELL</t>
  </si>
  <si>
    <t>GRINDWELL NORTON LTD</t>
  </si>
  <si>
    <t>GREYCELLS EDUCATION LTD</t>
  </si>
  <si>
    <t>GRETEX</t>
  </si>
  <si>
    <t>GRETEX INDUSTRIES LTD</t>
  </si>
  <si>
    <t>GREENPLY</t>
  </si>
  <si>
    <t>GREENPLY INDUSTRIES LTD</t>
  </si>
  <si>
    <t>GREENLAM</t>
  </si>
  <si>
    <t>GREENLAM INDUSTRIES LTD</t>
  </si>
  <si>
    <t>GREENCREST FINANCIAL SERVICES LTD</t>
  </si>
  <si>
    <t>GREAVESCOT</t>
  </si>
  <si>
    <t>GREAVES COTTON LTD</t>
  </si>
  <si>
    <t>GRAVITY INDIA LTD</t>
  </si>
  <si>
    <t>GRAVITY (INDIA) LTD</t>
  </si>
  <si>
    <t>GRAVITA</t>
  </si>
  <si>
    <t>GRAVITA INDIA LTD</t>
  </si>
  <si>
    <t>GRAVITA (INDIA) LTD</t>
  </si>
  <si>
    <t>GRAVISS HOSPITALITY LTD</t>
  </si>
  <si>
    <t>GRAUER &amp; WEIL INDIA LTD</t>
  </si>
  <si>
    <t>GRAUER &amp; WEIL (INDIA) LTD</t>
  </si>
  <si>
    <t>GRATEX INDUSTRIES LTD</t>
  </si>
  <si>
    <t>GRASIM</t>
  </si>
  <si>
    <t>GRASIM INDUSTRIES LTD</t>
  </si>
  <si>
    <t>GRAPHITE</t>
  </si>
  <si>
    <t>GRAPHITE INDIA LTD</t>
  </si>
  <si>
    <t>GRAPHITE (INDIA) LTD</t>
  </si>
  <si>
    <t>GRANULES</t>
  </si>
  <si>
    <t>GRANULES INDIA LTD</t>
  </si>
  <si>
    <t>GRANULES (INDIA) LTD</t>
  </si>
  <si>
    <t>GRANDEUR PRODUCTS LTD</t>
  </si>
  <si>
    <t>GRADIENTE INFOTAINMENT LTD</t>
  </si>
  <si>
    <t>GRACIOUS SOFTWARE LTD</t>
  </si>
  <si>
    <t>GPTINFRA</t>
  </si>
  <si>
    <t>GPT INFRAPROJECTS LTD</t>
  </si>
  <si>
    <t>GULFPETRO</t>
  </si>
  <si>
    <t>GP PETROLEUMS LTD</t>
  </si>
  <si>
    <t>GOYAL ASSOCIATES LTD</t>
  </si>
  <si>
    <t>GOWRA LEASING &amp; FINANCE LTD</t>
  </si>
  <si>
    <t>GOVIND RUBBER LTD</t>
  </si>
  <si>
    <t>GOTHI PLASCON INDIA LTD</t>
  </si>
  <si>
    <t>GOTHI PLASCON (INDIA) LTD</t>
  </si>
  <si>
    <t>GORANI INDUSTRIES LTD</t>
  </si>
  <si>
    <t>GOPALA POLYPLAST LTD</t>
  </si>
  <si>
    <t>GOPAL IRON &amp; STEELS CO GUJARAT LTD</t>
  </si>
  <si>
    <t>GOODYEAR INDIA LTD</t>
  </si>
  <si>
    <t>GOODYEAR (INDIA) LTD</t>
  </si>
  <si>
    <t>GOODRICKE GROUP LTD</t>
  </si>
  <si>
    <t>GOODLUCK</t>
  </si>
  <si>
    <t>GOODLUCK INDIA LTD</t>
  </si>
  <si>
    <t>GOODLUCK (INDIA) LTD</t>
  </si>
  <si>
    <t>GOLKUNDA DIAMONDS &amp; JEWELLERY LTD</t>
  </si>
  <si>
    <t>GOLKONDA ALUMINIUM EXTRUSIONS LTD</t>
  </si>
  <si>
    <t>GOLECHHA GLOBAL FINANCE LTD</t>
  </si>
  <si>
    <t>GOLDTECH</t>
  </si>
  <si>
    <t>GOLDSTONE TECHNOLOGIES LTD</t>
  </si>
  <si>
    <t>GOLDSTAR</t>
  </si>
  <si>
    <t>GOLDSTAR POWER LTD</t>
  </si>
  <si>
    <t>GOLDIAM</t>
  </si>
  <si>
    <t>GOLDIAM INTERNATIONAL LTD</t>
  </si>
  <si>
    <t>GOLDENTOBC</t>
  </si>
  <si>
    <t>GOLDEN TOBACCO LTD</t>
  </si>
  <si>
    <t>GOLDEN GOENKA FINCORP LTD</t>
  </si>
  <si>
    <t>GOLDEN CREST EDUCATION &amp; SERVICES LTD</t>
  </si>
  <si>
    <t>GOLDEN CARPETS LTD</t>
  </si>
  <si>
    <t>GOLDCREST CORPORATION LTD</t>
  </si>
  <si>
    <t>GOLDLINE</t>
  </si>
  <si>
    <t>Gold Line International Finvest Ltd</t>
  </si>
  <si>
    <t>GOLD COIN HEALTH FOODS LTD</t>
  </si>
  <si>
    <t>GOKUL SOLUTIONS LTD</t>
  </si>
  <si>
    <t>GOKUL</t>
  </si>
  <si>
    <t>GOKUL REFOILS AND SOLVENT LTD</t>
  </si>
  <si>
    <t>GOKULAGRO</t>
  </si>
  <si>
    <t>GOKUL AGRO RESOURCES LTD</t>
  </si>
  <si>
    <t>GOKEX</t>
  </si>
  <si>
    <t>GOKALDAS EXPORTS LTD</t>
  </si>
  <si>
    <t>GOKAK TEXTILES LTD</t>
  </si>
  <si>
    <t>GOGIA CAPITAL SERVICES LTD</t>
  </si>
  <si>
    <t>GOENKA</t>
  </si>
  <si>
    <t>GOENKA DIAMOND AND JEWELS LTD</t>
  </si>
  <si>
    <t>GOENKA BUSINESS &amp; FINANCE LTD</t>
  </si>
  <si>
    <t>GODREJPROP</t>
  </si>
  <si>
    <t>GODREJ PROPERTIES LTD</t>
  </si>
  <si>
    <t>GODREJIND</t>
  </si>
  <si>
    <t>GODREJ INDUSTRIES LTD</t>
  </si>
  <si>
    <t>GODREJCP</t>
  </si>
  <si>
    <t>GODREJ CONSUMER PRODUCTS LTD</t>
  </si>
  <si>
    <t>GODREJAGRO</t>
  </si>
  <si>
    <t>GODREJ AGROVET LTD</t>
  </si>
  <si>
    <t>GODHA</t>
  </si>
  <si>
    <t>GODHA CABCON &amp; INSULATION LTD</t>
  </si>
  <si>
    <t>GODFRYPHLP</t>
  </si>
  <si>
    <t>GODFREY PHILLIPS INDIA LTD</t>
  </si>
  <si>
    <t>GODFREY PHILLIPS (INDIA) LTD</t>
  </si>
  <si>
    <t>GPIL</t>
  </si>
  <si>
    <t>GODAWARI POWER AND ISPAT LTD</t>
  </si>
  <si>
    <t>GODAVARI DRUGS LTD</t>
  </si>
  <si>
    <t>GOCLCORP</t>
  </si>
  <si>
    <t>GOCL CORPORATION LTD</t>
  </si>
  <si>
    <t>GOACARBON</t>
  </si>
  <si>
    <t>GOA CARBON LTD</t>
  </si>
  <si>
    <t>GNA</t>
  </si>
  <si>
    <t>GNA AXLES LTD</t>
  </si>
  <si>
    <t>GMRINFRA</t>
  </si>
  <si>
    <t>GMR INFRASTRUCTURE LTD</t>
  </si>
  <si>
    <t>GMMPFAUDLR</t>
  </si>
  <si>
    <t>GMM PFAUDLER LTD</t>
  </si>
  <si>
    <t>GMBREW</t>
  </si>
  <si>
    <t>GM BREWERIES LTD</t>
  </si>
  <si>
    <t>Jute &amp;amp; Jute Products</t>
  </si>
  <si>
    <t>GLOSTERLTD</t>
  </si>
  <si>
    <t>Gloster Ltd</t>
  </si>
  <si>
    <t>GLOBUSSPR</t>
  </si>
  <si>
    <t>GLOBUS SPIRITS LTD</t>
  </si>
  <si>
    <t>GLOBUSCOR</t>
  </si>
  <si>
    <t>GLOBUS CORPORATION LTD.-$</t>
  </si>
  <si>
    <t>GLOBUS CONSTRUCTORS &amp; DEVELOPERS LTD</t>
  </si>
  <si>
    <t>GLOBE</t>
  </si>
  <si>
    <t>GLOBE TEXTILES INDIA LTD</t>
  </si>
  <si>
    <t>GLOBE TEXTILES (INDIA) LTD</t>
  </si>
  <si>
    <t>GICL</t>
  </si>
  <si>
    <t>GLOBE INTERNATIONAL CARRIERS LTD</t>
  </si>
  <si>
    <t>GLOBE COMMERCIALS LTD</t>
  </si>
  <si>
    <t>GLOBALSPACE TECHNOLOGIES LTD</t>
  </si>
  <si>
    <t>GLOBALVECT</t>
  </si>
  <si>
    <t>GLOBAL VECTRA HELICORP LTD</t>
  </si>
  <si>
    <t>GLOBOFFS</t>
  </si>
  <si>
    <t>GLOBAL OFFSHORE SERVICES LTD</t>
  </si>
  <si>
    <t>GLOBAL LAND MASTERS CORPORATION LTD</t>
  </si>
  <si>
    <t>GLOBAL INFRATECH &amp; FINANCE LTD</t>
  </si>
  <si>
    <t>GLOBAL</t>
  </si>
  <si>
    <t>GLOBAL EDUCATION LTD</t>
  </si>
  <si>
    <t>GLOBAL CAPITAL MARKETS LTD</t>
  </si>
  <si>
    <t>GLITTEK GRANITES LTD</t>
  </si>
  <si>
    <t>GLENMARK</t>
  </si>
  <si>
    <t>GLENMARK PHARMACEUTICALS LTD</t>
  </si>
  <si>
    <t>GLEAM</t>
  </si>
  <si>
    <t>Gleam Fabmat Ltd</t>
  </si>
  <si>
    <t>GLAXO</t>
  </si>
  <si>
    <t>GLAXOSMITHKLINE PHARMACEUTICALS LTD</t>
  </si>
  <si>
    <t>GSKCONS</t>
  </si>
  <si>
    <t>GLAXOSMITHKLINE CONSUMER HEALTHCARE LTD</t>
  </si>
  <si>
    <t>GLANCE FINANCE LTD</t>
  </si>
  <si>
    <t>GKWLIMITED</t>
  </si>
  <si>
    <t>GKW LTD</t>
  </si>
  <si>
    <t>GKB OPHTHALMICS LTD</t>
  </si>
  <si>
    <t>GITA RENEWABLE ENERGY LTD</t>
  </si>
  <si>
    <t>GIRIRAJ</t>
  </si>
  <si>
    <t>GIRIRAJ CIVIL DEVELOPERS LTD</t>
  </si>
  <si>
    <t>GIRDHARILAL SUGAR &amp; ALLIED INDUSTRIES LTD</t>
  </si>
  <si>
    <t>GINNIFILA</t>
  </si>
  <si>
    <t>GINNI FILAMENTS LTD</t>
  </si>
  <si>
    <t>GINI SILK MILLS LTD</t>
  </si>
  <si>
    <t>GILLETTE</t>
  </si>
  <si>
    <t>GILLETTE INDIA LTD</t>
  </si>
  <si>
    <t>GILLETTE (INDIA) LTD</t>
  </si>
  <si>
    <t>GILLANDERS</t>
  </si>
  <si>
    <t>GILLANDERS ARBUTHNOT &amp; COMPANY LTD</t>
  </si>
  <si>
    <t>GILADA FINANCE &amp; INVESTMENTS LTD</t>
  </si>
  <si>
    <t>GICHSGFIN</t>
  </si>
  <si>
    <t>GIC HOUSING FINANCE LTD</t>
  </si>
  <si>
    <t>GISOLUTION</t>
  </si>
  <si>
    <t>GI ENGINEERING SOLUTIONS LTD</t>
  </si>
  <si>
    <t>GHCL</t>
  </si>
  <si>
    <t>GHCL LTD</t>
  </si>
  <si>
    <t>GEOJITFSL</t>
  </si>
  <si>
    <t>GEOJIT FINANCIAL SERVICES LTD</t>
  </si>
  <si>
    <t>GENUSPOWER</t>
  </si>
  <si>
    <t>GENUS POWER INFRASTRUCTURES LTD</t>
  </si>
  <si>
    <t>GENUSPAPER</t>
  </si>
  <si>
    <t>GENUS PAPER &amp; BOARDS LTD</t>
  </si>
  <si>
    <t>GENOMIC VALLEY BIOTECH LTD</t>
  </si>
  <si>
    <t>GENNEX LABORATORIES LTD</t>
  </si>
  <si>
    <t>GENESYS</t>
  </si>
  <si>
    <t>GENESYS INTERNATIONAL CORPORATION LTD</t>
  </si>
  <si>
    <t>GENESIS IBRC INDIA LTD</t>
  </si>
  <si>
    <t>GENESIS IBRC (INDIA) LTD</t>
  </si>
  <si>
    <t>GENERIC ENGINEERING CONSTRUCTION AND PROJECTS LTD</t>
  </si>
  <si>
    <t>GICRE</t>
  </si>
  <si>
    <t>GENERAL INSURANCE CORPORATION OF INDIA</t>
  </si>
  <si>
    <t>GENERA AGRI CORP LTD</t>
  </si>
  <si>
    <t>GEMSTONE INVESTMENTS LTD</t>
  </si>
  <si>
    <t>GEMINI</t>
  </si>
  <si>
    <t>GEMINI COMMUNICATION LTD</t>
  </si>
  <si>
    <t>GEM SPINNERS INDIA LTD</t>
  </si>
  <si>
    <t>GEM SPINNERS (INDIA) LTD</t>
  </si>
  <si>
    <t>GEETANJALI CREDIT AND CAPITAL LTD</t>
  </si>
  <si>
    <t>GEEKAYWIRE</t>
  </si>
  <si>
    <t>GEEKAY WIRES LTD</t>
  </si>
  <si>
    <t>GEEFCEE FINANCE LTD</t>
  </si>
  <si>
    <t>GEECEE</t>
  </si>
  <si>
    <t>GEECEE VENTURES LTD</t>
  </si>
  <si>
    <t>GEE LTD</t>
  </si>
  <si>
    <t>GET&amp;D</t>
  </si>
  <si>
    <t>GE T&amp;D INDIA LTD</t>
  </si>
  <si>
    <t>GE T&amp;D (INDIA) LTD</t>
  </si>
  <si>
    <t>GEPIL</t>
  </si>
  <si>
    <t>GE POWER INDIA LTD</t>
  </si>
  <si>
    <t>GE POWER (INDIA) LTD</t>
  </si>
  <si>
    <t>GDL LEASING &amp; FINANCE LTD</t>
  </si>
  <si>
    <t>GCM SECURITIES LTD</t>
  </si>
  <si>
    <t>GCM COMMODITY &amp; DERIVATIVES LTD</t>
  </si>
  <si>
    <t>GCM CAPITAL ADVISORS LTD</t>
  </si>
  <si>
    <t>GBL INDUSTRIES LTD</t>
  </si>
  <si>
    <t>GAYATRI SUGARS LTD</t>
  </si>
  <si>
    <t>GAYAPROJ</t>
  </si>
  <si>
    <t>GAYATRI PROJECTS LTD</t>
  </si>
  <si>
    <t>GAYAHWS</t>
  </si>
  <si>
    <t>GAYATRI HIGHWAYS LTD</t>
  </si>
  <si>
    <t>GAYATRI BIOORGANICS LTD</t>
  </si>
  <si>
    <t>GAUTAM GEMS LTD</t>
  </si>
  <si>
    <t>GAUTAM EXIM LTD</t>
  </si>
  <si>
    <t>GAURAV MERCANTILES LTD</t>
  </si>
  <si>
    <t>GATI</t>
  </si>
  <si>
    <t>GATI LTD</t>
  </si>
  <si>
    <t>GDL</t>
  </si>
  <si>
    <t>GATEWAY DISTRIPARKS LTD</t>
  </si>
  <si>
    <t>GARFIBRES</t>
  </si>
  <si>
    <t>GARWARE TECHNICAL FIBRES LTD</t>
  </si>
  <si>
    <t>GARWARE SYNTHETICS LTD</t>
  </si>
  <si>
    <t>GARWARE POLYESTER LTD</t>
  </si>
  <si>
    <t>GARWARE MARINE INDUSTRIES LTD</t>
  </si>
  <si>
    <t>GARV INDUSTRIES LTD</t>
  </si>
  <si>
    <t>GARODIA CHEMICALS LTD</t>
  </si>
  <si>
    <t>GARNET INTERNATIONAL LTD</t>
  </si>
  <si>
    <t>GARNET CONSTRUCTION LTD</t>
  </si>
  <si>
    <t>GARG FURNACE LTD</t>
  </si>
  <si>
    <t>GARDENSILK</t>
  </si>
  <si>
    <t>GARDEN SILK MILLS LTD</t>
  </si>
  <si>
    <t>GRSE</t>
  </si>
  <si>
    <t>GARDEN REACH SHIPBUILDERS &amp; ENGINEERS LTD</t>
  </si>
  <si>
    <t>GARBI FINVEST LTD</t>
  </si>
  <si>
    <t>GANON PRODUCTS LTD</t>
  </si>
  <si>
    <t>GANGOTRI</t>
  </si>
  <si>
    <t>GANGOTRI TEXTILES LTD</t>
  </si>
  <si>
    <t>GANGESSECU</t>
  </si>
  <si>
    <t>GANGES SECURITIES LTD</t>
  </si>
  <si>
    <t>GANGA PHARMACEUTICALS LTD</t>
  </si>
  <si>
    <t>GANGA PAPERS INDIA LTD</t>
  </si>
  <si>
    <t>GANGA PAPERS (INDIA) LTD</t>
  </si>
  <si>
    <t>GANGAFORGE</t>
  </si>
  <si>
    <t>GANGA FORGING LTD</t>
  </si>
  <si>
    <t>GANECOS</t>
  </si>
  <si>
    <t>GANESHA ECOSPHERE LTD</t>
  </si>
  <si>
    <t>GANESHHOUC</t>
  </si>
  <si>
    <t>GANESH HOUSING CORPORATION LTD</t>
  </si>
  <si>
    <t>GANESH HOLDINGS LTD</t>
  </si>
  <si>
    <t>GANESH FILMS INDIA LTD</t>
  </si>
  <si>
    <t>GANESH FILMS (INDIA) LTD</t>
  </si>
  <si>
    <t>GANESH BENZOPLAST LTD</t>
  </si>
  <si>
    <t>GANDHITUBE</t>
  </si>
  <si>
    <t>GANDHI SPECIAL TUBES LTD</t>
  </si>
  <si>
    <t>GAMMNINFRA</t>
  </si>
  <si>
    <t>GAMMON INFRASTRUCTURE PROJECTS LTD</t>
  </si>
  <si>
    <t>GALLOPENT</t>
  </si>
  <si>
    <t>GALLOPS ENTERPRISE LTD.</t>
  </si>
  <si>
    <t>GALLANTT</t>
  </si>
  <si>
    <t>GALLANTT METAL LTD</t>
  </si>
  <si>
    <t>GALLISPAT</t>
  </si>
  <si>
    <t>GALLANTT ISPAT LTD</t>
  </si>
  <si>
    <t>GALAXYSURF</t>
  </si>
  <si>
    <t>GALAXY SURFACTANTS LTD</t>
  </si>
  <si>
    <t>GALAXY ENTERTAINMENT CORPORATION LTD</t>
  </si>
  <si>
    <t>GALAXY BEARINGS LTD</t>
  </si>
  <si>
    <t>GALAXY AGRICO EXPORTS LTD</t>
  </si>
  <si>
    <t>GALADA POWER &amp; TELECOMMUNICATION LTD</t>
  </si>
  <si>
    <t>GALADA FINANCE LTD</t>
  </si>
  <si>
    <t>GALA GLOBAL PRODUCTS LTD</t>
  </si>
  <si>
    <t>GAJRA BEVEL GEARS LTD</t>
  </si>
  <si>
    <t>GAJANAN SECURITIES SERVICES LTD</t>
  </si>
  <si>
    <t>GAIL</t>
  </si>
  <si>
    <t>GAIL INDIA LTD</t>
  </si>
  <si>
    <t>GAIL (INDIA) LTD</t>
  </si>
  <si>
    <t>GAGAN POLYCOT INDIA LTD</t>
  </si>
  <si>
    <t>GAGAN POLYCOT (INDIA) LTD</t>
  </si>
  <si>
    <t>Integrated Oil &amp;amp; Gas</t>
  </si>
  <si>
    <t>GAGAN</t>
  </si>
  <si>
    <t>GAGAN GASES LTD.</t>
  </si>
  <si>
    <t>GABRIEL</t>
  </si>
  <si>
    <t>GABRIEL INDIA LTD</t>
  </si>
  <si>
    <t>GABRIEL (INDIA) LTD</t>
  </si>
  <si>
    <t>GKP</t>
  </si>
  <si>
    <t>G. K. P. Printing &amp;amp; Packaging Ltd</t>
  </si>
  <si>
    <t>G S AUTO INTERNATIONAL LTD</t>
  </si>
  <si>
    <t>G K CONSULTANTS LTD</t>
  </si>
  <si>
    <t>G G ENGINEERING LTD</t>
  </si>
  <si>
    <t>G G DANDEKAR MACHINE WORKS LTD</t>
  </si>
  <si>
    <t>G D TRADING &amp; AGENCIES LTD</t>
  </si>
  <si>
    <t>FUTURISTIC SOLUTIONS LTD</t>
  </si>
  <si>
    <t>FUTURISTIC SECURITIES LTD</t>
  </si>
  <si>
    <t>FSC</t>
  </si>
  <si>
    <t>FUTURE SUPPLY CHAIN SOLUTIONS LTD</t>
  </si>
  <si>
    <t>FRETAIL</t>
  </si>
  <si>
    <t>FUTURE RETAIL LTD</t>
  </si>
  <si>
    <t>FMNL</t>
  </si>
  <si>
    <t>FUTURE MARKET NETWORKS LTD</t>
  </si>
  <si>
    <t>FLFL</t>
  </si>
  <si>
    <t>FUTURE LIFESTYLE FASHIONS LTD</t>
  </si>
  <si>
    <t>FELDVR</t>
  </si>
  <si>
    <t>FUTURE ENTERPRISES LTD</t>
  </si>
  <si>
    <t>FEL</t>
  </si>
  <si>
    <t>FCONSUMER</t>
  </si>
  <si>
    <t>FUTURE CONSUMER LTD</t>
  </si>
  <si>
    <t>FUNNY SOFTWARE LTD</t>
  </si>
  <si>
    <t>FRUITION VENTURE LTD</t>
  </si>
  <si>
    <t>FRONTLINE SECURITIES LTD</t>
  </si>
  <si>
    <t>FRONTLINE CORPORATION LTD</t>
  </si>
  <si>
    <t>FRONTBUSS</t>
  </si>
  <si>
    <t>FRONTLINE BUSINESS SOLUTIONS LTD.</t>
  </si>
  <si>
    <t>FRONTIER SPRINGS LTD</t>
  </si>
  <si>
    <t>FRONTIER CAPITAL LTD</t>
  </si>
  <si>
    <t>FRESHTROP FRUITS LTD</t>
  </si>
  <si>
    <t>FREDUN PHARMACEUTICALS LTD</t>
  </si>
  <si>
    <t>FRASER</t>
  </si>
  <si>
    <t>Fraser and Company Ltd</t>
  </si>
  <si>
    <t>FRANKLIN LEASING AND FINANCE LTD</t>
  </si>
  <si>
    <t>FRANKLIN INDUSTRIES LTD</t>
  </si>
  <si>
    <t>FOURTH GENERATION INFORMATION SYSTEMS LTD</t>
  </si>
  <si>
    <t>FOURTHDIM</t>
  </si>
  <si>
    <t>FOURTH DIMENSION SOLUTIONS LTD</t>
  </si>
  <si>
    <t>FOUNDRY FUEL PRODUCTS LTD</t>
  </si>
  <si>
    <t>FOSECOIND</t>
  </si>
  <si>
    <t>FOSECO INDIA LTD</t>
  </si>
  <si>
    <t>FOSECO (INDIA) LTD</t>
  </si>
  <si>
    <t>FORTUNE INTERNATIONAL LTD</t>
  </si>
  <si>
    <t>FORTIS MALAR HOSPITALS LTD</t>
  </si>
  <si>
    <t>FORTIS</t>
  </si>
  <si>
    <t>FORTIS HEALTHCARE LTD</t>
  </si>
  <si>
    <t>FORCE MOTORS LTD</t>
  </si>
  <si>
    <t>FORBES &amp; COMPANY LTD</t>
  </si>
  <si>
    <t>FOODS &amp; INNS LTD</t>
  </si>
  <si>
    <t>FOMENTO RESORTS &amp; HOTELS LTD</t>
  </si>
  <si>
    <t>FOCUS SUITES SOLUTIONS &amp; SERVICES LTD</t>
  </si>
  <si>
    <t>FOCUS LIGHTING AND FIXTURES LTD</t>
  </si>
  <si>
    <t>FOCUS INDUSTRIAL RESOURCES LTD</t>
  </si>
  <si>
    <t>FLUIDOMAT LTD</t>
  </si>
  <si>
    <t>FLORENCE INVESTECH LTD</t>
  </si>
  <si>
    <t>FLORA TEXTILES LTD</t>
  </si>
  <si>
    <t>FLORA CORPORATION LTD</t>
  </si>
  <si>
    <t>FLEXITUFF</t>
  </si>
  <si>
    <t>FLEXITUFF VENTURES INTERNATIONAL LTD</t>
  </si>
  <si>
    <t>FLEX FOODS LTD</t>
  </si>
  <si>
    <t>FIVE X TRADECOM LTD</t>
  </si>
  <si>
    <t>FIVE CORE EXIM LTD</t>
  </si>
  <si>
    <t>FIVECORE</t>
  </si>
  <si>
    <t>FIVE CORE ELECTRONICS LTD</t>
  </si>
  <si>
    <t>FISCHER CHEMIC LTD</t>
  </si>
  <si>
    <t>FSL</t>
  </si>
  <si>
    <t>FIRSTSOURCE SOLUTIONS LTD</t>
  </si>
  <si>
    <t>FIRSTOBJECT TECHNOLOGIES LTD</t>
  </si>
  <si>
    <t>FIRST CUSTODIAN FUND INDIA LTD</t>
  </si>
  <si>
    <t>FIRST CUSTODIAN FUND (INDIA) LTD</t>
  </si>
  <si>
    <t>FINPIPE</t>
  </si>
  <si>
    <t>FINOLEX INDUSTRIES LTD</t>
  </si>
  <si>
    <t>FINCABLES</t>
  </si>
  <si>
    <t>FINOLEX CABLES LTD</t>
  </si>
  <si>
    <t>FINKURVE FINANCIAL SERVICES LTD</t>
  </si>
  <si>
    <t>FCL</t>
  </si>
  <si>
    <t>FINEOTEX CHEMICAL LTD</t>
  </si>
  <si>
    <t>FINELINE</t>
  </si>
  <si>
    <t>FINE-LINE CIRCUITS LTD.</t>
  </si>
  <si>
    <t>FINEORG</t>
  </si>
  <si>
    <t>FINE ORGANIC INDUSTRIES LTD</t>
  </si>
  <si>
    <t>FILTRA CONSULTANTS AND ENGINEERS LTD</t>
  </si>
  <si>
    <t>FILATEX</t>
  </si>
  <si>
    <t>FILATEX INDIA LTD</t>
  </si>
  <si>
    <t>FILATEX FASHIONS LTD</t>
  </si>
  <si>
    <t>FILATEX (INDIA) LTD</t>
  </si>
  <si>
    <t>FIEMIND</t>
  </si>
  <si>
    <t>FIEM INDUSTRIES LTD</t>
  </si>
  <si>
    <t>FIBERWEB INDIA LTD</t>
  </si>
  <si>
    <t>FIBERWEB (INDIA) LTD</t>
  </si>
  <si>
    <t>FGP LTD</t>
  </si>
  <si>
    <t>FERVENT SYNERGIES LTD</t>
  </si>
  <si>
    <t>FACT</t>
  </si>
  <si>
    <t>FERTILIZERS AND CHEMICALS TRAVANCORE LTD</t>
  </si>
  <si>
    <t>FERRO ALLOYS CORPORATION LTD</t>
  </si>
  <si>
    <t>FENOPLAST LTD</t>
  </si>
  <si>
    <t>FELIX</t>
  </si>
  <si>
    <t>FELIX INDUSTRIES LTD</t>
  </si>
  <si>
    <t>FMGOETZE</t>
  </si>
  <si>
    <t>FEDERAL-MOGUL GOETZE INDIA LTD</t>
  </si>
  <si>
    <t>FEDERAL-MOGUL GOETZE (INDIA) LTD</t>
  </si>
  <si>
    <t>FDC</t>
  </si>
  <si>
    <t>FDC LTD</t>
  </si>
  <si>
    <t>FCSSOFT</t>
  </si>
  <si>
    <t>FCS SOFTWARE SOLUTIONS LTD</t>
  </si>
  <si>
    <t>FAZE THREE LTD</t>
  </si>
  <si>
    <t>FAIRCHEM</t>
  </si>
  <si>
    <t>FAIRCHEM SPECIALITY LTD</t>
  </si>
  <si>
    <t>FAIR DEAL FILAMENTS LTD</t>
  </si>
  <si>
    <t>FACOR ALLOYS LTD</t>
  </si>
  <si>
    <t>F MEC INTERNATIONAL FINANCIAL SERVICES LTD</t>
  </si>
  <si>
    <t>EXPO GAS CONTAINERS LTD</t>
  </si>
  <si>
    <t>EXPLICIT FINANCE LTD</t>
  </si>
  <si>
    <t>EXPLEOSOL</t>
  </si>
  <si>
    <t>Expleo Solutions LTD</t>
  </si>
  <si>
    <t>EXIDEIND</t>
  </si>
  <si>
    <t>EXIDE INDUSTRIES LTD</t>
  </si>
  <si>
    <t>EXCEL</t>
  </si>
  <si>
    <t>EXCEL REALTY N INFRA LTD</t>
  </si>
  <si>
    <t>EXCELINDUS</t>
  </si>
  <si>
    <t>EXCEL INDUSTRIES LTD</t>
  </si>
  <si>
    <t>EXCELCROP</t>
  </si>
  <si>
    <t>EXCEL CROP CARE LTD</t>
  </si>
  <si>
    <t>EVERLON SYNTHETICS LTD</t>
  </si>
  <si>
    <t>EVERGREEN TEXTILES LTD</t>
  </si>
  <si>
    <t>EVEREST ORGANICS LTD</t>
  </si>
  <si>
    <t>EKC</t>
  </si>
  <si>
    <t>EVEREST KANTO CYLINDER LTD</t>
  </si>
  <si>
    <t>EVERESTIND</t>
  </si>
  <si>
    <t>EVEREST INDUSTRIES LTD</t>
  </si>
  <si>
    <t>EVEREADY</t>
  </si>
  <si>
    <t>EVEREADY INDUSTRIES INDIA LTD</t>
  </si>
  <si>
    <t>EVEREADY INDUSTRIES (INDIA) LTD</t>
  </si>
  <si>
    <t>EVANS</t>
  </si>
  <si>
    <t>Evans Electric Ltd</t>
  </si>
  <si>
    <t>EUROTEXIND</t>
  </si>
  <si>
    <t>Eurotex Industries and Exports LTD</t>
  </si>
  <si>
    <t>EUROTEX INDUSTRIES &amp; EXPORTS LTD</t>
  </si>
  <si>
    <t>EUROMULTI</t>
  </si>
  <si>
    <t>EURO MULTIVISION LTD</t>
  </si>
  <si>
    <t>EIFFL</t>
  </si>
  <si>
    <t>EURO INDIA FRESH FOODS LTD</t>
  </si>
  <si>
    <t>EUROCERA</t>
  </si>
  <si>
    <t>EURO CERAMICS LTD</t>
  </si>
  <si>
    <t>EURO ASIA EXPORTS LTD</t>
  </si>
  <si>
    <t>EUREKA INDUSTRIES LTD</t>
  </si>
  <si>
    <t>ETT LTD</t>
  </si>
  <si>
    <t>ESTER</t>
  </si>
  <si>
    <t>ESTER INDUSTRIES LTD</t>
  </si>
  <si>
    <t>ESTEEM BIO ORGANIC FOOD PROCESSING  LTD</t>
  </si>
  <si>
    <t>ESSELPACK</t>
  </si>
  <si>
    <t>ESSEL PROPACK LTD</t>
  </si>
  <si>
    <t>ESSARSHPNG</t>
  </si>
  <si>
    <t>ESSAR SHIPPING LTD</t>
  </si>
  <si>
    <t>ESSAR SECURITIES LTD</t>
  </si>
  <si>
    <t>ESSDEE</t>
  </si>
  <si>
    <t>ESS DEE ALUMINIUM LTD</t>
  </si>
  <si>
    <t>ESKAY K'N'IT INDIA LTD</t>
  </si>
  <si>
    <t>ESKAY K'N'IT (INDIA) LTD</t>
  </si>
  <si>
    <t>ESHA MEDIA RESEARCH LTD</t>
  </si>
  <si>
    <t>ESCORTS</t>
  </si>
  <si>
    <t>ESCORTS LTD</t>
  </si>
  <si>
    <t>ESCORTS FINANCE LTD</t>
  </si>
  <si>
    <t>ESCORP ASSET MANAGEMENT LTD</t>
  </si>
  <si>
    <t>ESABINDIA</t>
  </si>
  <si>
    <t>ESAB INDIA LTD</t>
  </si>
  <si>
    <t>ESAB(INDIA)</t>
  </si>
  <si>
    <t>ESAB (INDIA) LTD</t>
  </si>
  <si>
    <t>ESAAR INDIA LTD</t>
  </si>
  <si>
    <t>ESAAR (INDIA) LTD</t>
  </si>
  <si>
    <t>ERP SOFT SYSTEMS LTD</t>
  </si>
  <si>
    <t>EROSMEDIA</t>
  </si>
  <si>
    <t>EROS INTERNATIONAL MEDIA LTD</t>
  </si>
  <si>
    <t>ERIS</t>
  </si>
  <si>
    <t>ERIS LIFESCIENCES LTD</t>
  </si>
  <si>
    <t>EQUITAS</t>
  </si>
  <si>
    <t>EQUITAS HOLDINGS LTD</t>
  </si>
  <si>
    <t>EPSOM PROPERTIES LTD</t>
  </si>
  <si>
    <t>EPIC ENERGY LTD</t>
  </si>
  <si>
    <t>EPC INDUSTRIE LTD</t>
  </si>
  <si>
    <t>EON</t>
  </si>
  <si>
    <t>EON ELECTRIC LTD</t>
  </si>
  <si>
    <t>ENVAIR ELECTRODYNE LTD</t>
  </si>
  <si>
    <t>ENIL</t>
  </si>
  <si>
    <t>ENTERTAINMENT NETWORK INDIA LTD</t>
  </si>
  <si>
    <t>ENTERTAINMENT NETWORK (INDIA) LTD</t>
  </si>
  <si>
    <t>ENTERPRISE INTERNATIONAL LTD</t>
  </si>
  <si>
    <t>ENKEI WHEELS INDIA LTD</t>
  </si>
  <si>
    <t>ENKEI WHEELS (INDIA) LTD</t>
  </si>
  <si>
    <t>ENGINERSIN</t>
  </si>
  <si>
    <t>ENGINEERS INDIA LTD</t>
  </si>
  <si>
    <t>ENGINEERS (INDIA) LTD</t>
  </si>
  <si>
    <t>ENERGYDEV</t>
  </si>
  <si>
    <t>ENERGY DEVELOPMENT COMPANY LTD</t>
  </si>
  <si>
    <t>ENDURANCE</t>
  </si>
  <si>
    <t>ENDURANCE TECHNOLOGIES LTD</t>
  </si>
  <si>
    <t>ENCASH ENTERTAINMENT LTD</t>
  </si>
  <si>
    <t>ENBEE TRADE &amp; FINANCE LTD</t>
  </si>
  <si>
    <t>EMPOWER INDIA LTD</t>
  </si>
  <si>
    <t>EMPOWER (INDIA) LTD</t>
  </si>
  <si>
    <t>EMPIRE INDUSTRIES LTD</t>
  </si>
  <si>
    <t>EMPEE SUGARS &amp; CHEMICALS LTD</t>
  </si>
  <si>
    <t>EDL</t>
  </si>
  <si>
    <t>EMPEE DISTILLERIES LTD</t>
  </si>
  <si>
    <t>EMMSONS INTERNATIONAL LTD</t>
  </si>
  <si>
    <t>EMMESSAR BIOTECH &amp; NUTRITION LTD</t>
  </si>
  <si>
    <t>EMMBI</t>
  </si>
  <si>
    <t>EMMBI INDUSTRIES LTD</t>
  </si>
  <si>
    <t>EMKAYTOOLS</t>
  </si>
  <si>
    <t>EMKAY TAPS AND CUTTING TOOLS LTD</t>
  </si>
  <si>
    <t>EMKAY</t>
  </si>
  <si>
    <t>EMKAY GLOBAL FINANCIAL SERVICES LTD</t>
  </si>
  <si>
    <t>EMGEE CABLES &amp; COMMUNICATIONS LTD</t>
  </si>
  <si>
    <t>EMERALD LEISURES LTD</t>
  </si>
  <si>
    <t>EMERALD LEASING FINANCE &amp; INVESTMENT COMPANY LTD</t>
  </si>
  <si>
    <t>EMCO</t>
  </si>
  <si>
    <t>EMCO LTD</t>
  </si>
  <si>
    <t>EMBASSY</t>
  </si>
  <si>
    <t>Embassy Office Parks REIT</t>
  </si>
  <si>
    <t>EMAMIREAL</t>
  </si>
  <si>
    <t>EMAMI REALTY LTD</t>
  </si>
  <si>
    <t>EMAMI PAPER MILLS LTD</t>
  </si>
  <si>
    <t>EMAMIPAP</t>
  </si>
  <si>
    <t>Emami Paper Mills LTD</t>
  </si>
  <si>
    <t>EMAMILTD</t>
  </si>
  <si>
    <t>EMAMI LTD</t>
  </si>
  <si>
    <t>EMA INDIA LTD</t>
  </si>
  <si>
    <t>EMA (INDIA) LTD</t>
  </si>
  <si>
    <t>ELPRO INTERNATIONAL LTD</t>
  </si>
  <si>
    <t>ELNET TECHNOLOGIES LTD</t>
  </si>
  <si>
    <t>ELIXIR CAPITAL LTD</t>
  </si>
  <si>
    <t>ELGIRUBCO</t>
  </si>
  <si>
    <t>ELGI RUBBER COMPANY LTD</t>
  </si>
  <si>
    <t>ELGIEQUIP</t>
  </si>
  <si>
    <t>ELGI EQUIPMENTS LTD</t>
  </si>
  <si>
    <t>ELEGANT MARBLES &amp; GRANI INDUSTRIES LTD</t>
  </si>
  <si>
    <t>ELEGANT FLORICULTURE &amp; AGROTECH INDIA LTD</t>
  </si>
  <si>
    <t>ELEGANT FLORICULTURE &amp; AGROTECH (INDIA) LTD</t>
  </si>
  <si>
    <t>ELECTHERM</t>
  </si>
  <si>
    <t>ELECTROTHERM INDIA LTD</t>
  </si>
  <si>
    <t>ELECTROTHERM (INDIA) LTD</t>
  </si>
  <si>
    <t>ELECTROSL</t>
  </si>
  <si>
    <t>ELECTROSTEEL STEELS LTD</t>
  </si>
  <si>
    <t>ELECTCAST</t>
  </si>
  <si>
    <t>ELECTROSTEEL CASTINGS LTD</t>
  </si>
  <si>
    <t>ELECON</t>
  </si>
  <si>
    <t>ELECON ENGINEERING COMPANY LTD</t>
  </si>
  <si>
    <t>ELDECO HOUSING &amp; INDUSTRIES LTD</t>
  </si>
  <si>
    <t>ELCID INVESTMENTS LTD</t>
  </si>
  <si>
    <t>ELANTAS BECK INDIA LTD</t>
  </si>
  <si>
    <t>ELANTAS BECK (INDIA) LTD</t>
  </si>
  <si>
    <t>ELANGO INDUSTRIES LTD</t>
  </si>
  <si>
    <t>ELAND</t>
  </si>
  <si>
    <t>E-LAND APPAREL LTD</t>
  </si>
  <si>
    <t>EKAM LEASING &amp; FINANCE CO LTD</t>
  </si>
  <si>
    <t>EML</t>
  </si>
  <si>
    <t>Ejecta Marketing Ltd</t>
  </si>
  <si>
    <t>EIMCOELECO</t>
  </si>
  <si>
    <t>EIMCO ELECON INDIA LTD</t>
  </si>
  <si>
    <t>EIMCO ELECON (INDIA) LTD</t>
  </si>
  <si>
    <t>EIHOTEL</t>
  </si>
  <si>
    <t>EIH LTD</t>
  </si>
  <si>
    <t>EIHAHOTELS</t>
  </si>
  <si>
    <t>EIH ASSOCIATED HOTELS LTD</t>
  </si>
  <si>
    <t>EIDPARRY</t>
  </si>
  <si>
    <t>EID PARRY INDIA LTD</t>
  </si>
  <si>
    <t>EID PARRY (INDIA) LTD</t>
  </si>
  <si>
    <t>EICHERMOT</t>
  </si>
  <si>
    <t>EICHER MOTORS LTD</t>
  </si>
  <si>
    <t>EDYNAMICS SOLUTIONS LTD</t>
  </si>
  <si>
    <t>EDUEXEL INFOTAINMENT LTD</t>
  </si>
  <si>
    <t>EDUCOMP</t>
  </si>
  <si>
    <t>EDUCOMP SOLUTIONS LTD</t>
  </si>
  <si>
    <t>EDELWEISS</t>
  </si>
  <si>
    <t>EDELWEISS FINANCIAL SERVICES LTD</t>
  </si>
  <si>
    <t>ECS BIZTECH LTD</t>
  </si>
  <si>
    <t>ECOPLAST LTD</t>
  </si>
  <si>
    <t>ECONO TRADE INDIA LTD</t>
  </si>
  <si>
    <t>ECONO TRADE (INDIA) LTD</t>
  </si>
  <si>
    <t>ECOBOARD INDUSTRIES LTD</t>
  </si>
  <si>
    <t>ECO RECYCLING LTD</t>
  </si>
  <si>
    <t>ECO FRIENDLY FOOD PROCESSING PARK LTD</t>
  </si>
  <si>
    <t>ECLERX</t>
  </si>
  <si>
    <t>ECLERX SERVICES LTD</t>
  </si>
  <si>
    <t>ECEIND</t>
  </si>
  <si>
    <t>ECE INDUSTRIES LTD</t>
  </si>
  <si>
    <t>EASUNREYRL</t>
  </si>
  <si>
    <t>EASUN REYROLLE LTD</t>
  </si>
  <si>
    <t>EASTERN TREADS LTD</t>
  </si>
  <si>
    <t>EASTSILK</t>
  </si>
  <si>
    <t>EASTERN SILK INDUSTRIES LTD</t>
  </si>
  <si>
    <t>EAST INDIA SECURITIES LTD</t>
  </si>
  <si>
    <t>EAST COAST STEEL LTD</t>
  </si>
  <si>
    <t>EAST BUILDTECH LTD</t>
  </si>
  <si>
    <t>E2E</t>
  </si>
  <si>
    <t>E2E NETWORKS LTD</t>
  </si>
  <si>
    <t>E COM INFOTECH I LTD</t>
  </si>
  <si>
    <t>DYNPRO</t>
  </si>
  <si>
    <t>DYNEMIC PRODUCTS LTD</t>
  </si>
  <si>
    <t>DYNAVISION LTD</t>
  </si>
  <si>
    <t>DYNAMIC PORTFOLIO MANAGEMENT &amp; SERVICES LTD</t>
  </si>
  <si>
    <t>DYNAMIC INDUSTRIES LTD</t>
  </si>
  <si>
    <t>DYNAMIC CABLES LTD</t>
  </si>
  <si>
    <t>DYNAMIC ARCHISTRUCTURES LTD</t>
  </si>
  <si>
    <t>DYNAMATECH</t>
  </si>
  <si>
    <t>DYNAMATIC TECHNOLOGIES LTD</t>
  </si>
  <si>
    <t>DSSL</t>
  </si>
  <si>
    <t>DYNACONS SYSTEMS &amp; SOLUTIONS LTD</t>
  </si>
  <si>
    <t>DWITIYA</t>
  </si>
  <si>
    <t>Dwitiya Trading Ltd</t>
  </si>
  <si>
    <t>DWARKESH</t>
  </si>
  <si>
    <t>DWARIKESH SUGAR INDUSTRIES LTD</t>
  </si>
  <si>
    <t>DUTRON POLYMERS LTD</t>
  </si>
  <si>
    <t>DUROPACK LTD</t>
  </si>
  <si>
    <t>DUNCAN ENGINEERING LTD</t>
  </si>
  <si>
    <t>DUKE OFFSHORE LTD</t>
  </si>
  <si>
    <t>DUGAR HOUSING DEVELOPMENTS LTD</t>
  </si>
  <si>
    <t>DUCON</t>
  </si>
  <si>
    <t>DUCON INFRATECHNOLOGIES LTD</t>
  </si>
  <si>
    <t>DREDGECORP</t>
  </si>
  <si>
    <t>DREDGING CORPORATION OF INDIA LTD</t>
  </si>
  <si>
    <t>DREDGING CORPORATION OF (INDIA) LTD</t>
  </si>
  <si>
    <t>DRA CONSULTANTS LTD</t>
  </si>
  <si>
    <t>DRREDDY</t>
  </si>
  <si>
    <t>DR REDDY'S LABORATORIES LTD</t>
  </si>
  <si>
    <t>DR LALCHANDANI LABS LTD</t>
  </si>
  <si>
    <t>LALPATHLAB</t>
  </si>
  <si>
    <t>DR LAL PATH LABS LTD</t>
  </si>
  <si>
    <t>DR HABEEBULLAH LIFE SCIENCES LTD</t>
  </si>
  <si>
    <t>DR AGARWALS EYE HOSPITAL LTD</t>
  </si>
  <si>
    <t>DQE</t>
  </si>
  <si>
    <t>DQ ENTERTAINMENT INTERNATIONAL LTD</t>
  </si>
  <si>
    <t>DPSCLTD</t>
  </si>
  <si>
    <t>DPSC LTD</t>
  </si>
  <si>
    <t>DONEAR</t>
  </si>
  <si>
    <t>DONEAR INDUSTRIES LTD</t>
  </si>
  <si>
    <t>DOLPHINOFF</t>
  </si>
  <si>
    <t>DOLPHIN OFFSHORE ENTERPRISES INDIA LTD</t>
  </si>
  <si>
    <t>DOLPHIN OFFSHORE ENTERPRISES (INDIA) LTD</t>
  </si>
  <si>
    <t>DOLPHIN MEDICAL SERVICES LTD</t>
  </si>
  <si>
    <t>DOLLAR</t>
  </si>
  <si>
    <t>DOLLAR INDUSTRIES LTD</t>
  </si>
  <si>
    <t>DOLFIN RUBBERS LTD</t>
  </si>
  <si>
    <t>DOLAT INVESTMENTS LTD</t>
  </si>
  <si>
    <t>DLINKINDIA</t>
  </si>
  <si>
    <t>D-LINK INDIA LTD</t>
  </si>
  <si>
    <t>DLINK(INDIA)</t>
  </si>
  <si>
    <t>D-LINK (INDIA) LTD</t>
  </si>
  <si>
    <t>DLF</t>
  </si>
  <si>
    <t>DLF LTD</t>
  </si>
  <si>
    <t>DIXON</t>
  </si>
  <si>
    <t>DIXON TECHNOLOGIES INDIA LTD</t>
  </si>
  <si>
    <t>DIXON TECHNOLOGIES (INDIA) LTD</t>
  </si>
  <si>
    <t>DIVYASHAKTI GRANITES LTD</t>
  </si>
  <si>
    <t>DIVYA JYOTI INDUSTRIES LTD</t>
  </si>
  <si>
    <t>DIVISLAB</t>
  </si>
  <si>
    <t>DIVI'S LABORATORIES LTD</t>
  </si>
  <si>
    <t>DIVINUS FABRICS LTD</t>
  </si>
  <si>
    <t>DCAL</t>
  </si>
  <si>
    <t>DISHMAN CARBOGEN AMCIS LTD</t>
  </si>
  <si>
    <t>DISHA RESOURCES LTD</t>
  </si>
  <si>
    <t>DISHTV</t>
  </si>
  <si>
    <t>DISH TV INDIA LTD</t>
  </si>
  <si>
    <t>DISH TV (INDIA) LTD</t>
  </si>
  <si>
    <t>DISA INDIA LTD</t>
  </si>
  <si>
    <t>DISA (INDIA) LTD</t>
  </si>
  <si>
    <t>DION GLOBAL SOLUTIONS LTD</t>
  </si>
  <si>
    <t>DBL</t>
  </si>
  <si>
    <t>DILIP BUILDCON LTD</t>
  </si>
  <si>
    <t>DNAMEDIA</t>
  </si>
  <si>
    <t>DILIGENT MEDIA CORPORATION LTD</t>
  </si>
  <si>
    <t>DILIGENT INDUSTRIES LTD</t>
  </si>
  <si>
    <t>DIL LTD</t>
  </si>
  <si>
    <t>DGL</t>
  </si>
  <si>
    <t>Diksha Greens Ltd</t>
  </si>
  <si>
    <t>DIKSAT TRANSWORLD LTD</t>
  </si>
  <si>
    <t>DIGJAMLTD</t>
  </si>
  <si>
    <t>DIGJAM LTD</t>
  </si>
  <si>
    <t>DGCONTENT</t>
  </si>
  <si>
    <t>Digicontent Ltd</t>
  </si>
  <si>
    <t>DIGGI MULTITRADE LTD</t>
  </si>
  <si>
    <t>DICIND</t>
  </si>
  <si>
    <t>DIC INDIA LTD</t>
  </si>
  <si>
    <t>DIC (INDIA) LTD</t>
  </si>
  <si>
    <t>DIANA TEA CO LTD</t>
  </si>
  <si>
    <t>DIAPOWER</t>
  </si>
  <si>
    <t>DIAMOND POWER INFRA LTD</t>
  </si>
  <si>
    <t>DIAMINES &amp; CHEMICALS LTD</t>
  </si>
  <si>
    <t>DIAMANT INFRASTRUCTURE LTD</t>
  </si>
  <si>
    <t>DVL</t>
  </si>
  <si>
    <t>Dhunseri Ventures LTD</t>
  </si>
  <si>
    <t>DTIL</t>
  </si>
  <si>
    <t>DHUNSERI TEA &amp; INDUSTRIES LTD</t>
  </si>
  <si>
    <t>DPL</t>
  </si>
  <si>
    <t>DHUNSERI PETROCHEM LTD</t>
  </si>
  <si>
    <t>DHUNINV</t>
  </si>
  <si>
    <t>DHUNSERI INVESTMENTS LTD</t>
  </si>
  <si>
    <t>DHRUVA CAPITAL SERVICES LTD</t>
  </si>
  <si>
    <t>DHRUV WELLNESS LTD</t>
  </si>
  <si>
    <t>DHRUV ESTATES LTD</t>
  </si>
  <si>
    <t>DHRUV CONSULTANCY SERVICES LTD</t>
  </si>
  <si>
    <t>DHP INDIA LTD</t>
  </si>
  <si>
    <t>DHP (INDIA) LTD</t>
  </si>
  <si>
    <t>DHOOT INDUSTRIAL FINANCE LTD</t>
  </si>
  <si>
    <t>DHENU BUILDCON INFRA LTD</t>
  </si>
  <si>
    <t>DHARSUGAR</t>
  </si>
  <si>
    <t>DHARANI SUGARS &amp; CHEMICALS LTD</t>
  </si>
  <si>
    <t>DHARANI FINANCE LTD</t>
  </si>
  <si>
    <t>DHARAMSI MORARJI CHEMICAL CO LTD</t>
  </si>
  <si>
    <t>DHANVARSHA FINVEST LTD</t>
  </si>
  <si>
    <t>DHANVANTRI JEEVAN REKHA LTD</t>
  </si>
  <si>
    <t>DRL</t>
  </si>
  <si>
    <t>DHANUKA REALTY LTD</t>
  </si>
  <si>
    <t>DHANUKA COMMERCIAL LTD</t>
  </si>
  <si>
    <t>DHANUKA</t>
  </si>
  <si>
    <t>DHANUKA AGRITECH LTD</t>
  </si>
  <si>
    <t>DHANLEELA INVESTMENTS &amp; TRADING COMPANY LTD</t>
  </si>
  <si>
    <t>DHANLAXMI FABRICS LTD</t>
  </si>
  <si>
    <t>DHANLAXMI COTEX LTD</t>
  </si>
  <si>
    <t>DHANBANK</t>
  </si>
  <si>
    <t>DHANLAXMI BANK LTD</t>
  </si>
  <si>
    <t>DEL</t>
  </si>
  <si>
    <t>Dhanashree Electronics Ltd</t>
  </si>
  <si>
    <t>DHANALAXMI ROTO SPINNERS LTD</t>
  </si>
  <si>
    <t>DHANADA CORPORATION LTD</t>
  </si>
  <si>
    <t>DHAMPURE SPECIALITY SUGARS LTD</t>
  </si>
  <si>
    <t>DHAMPURSUG</t>
  </si>
  <si>
    <t>DHAMPUR SUGAR MILLS LTD</t>
  </si>
  <si>
    <t>DHABRIYA POLYWOOD LTD</t>
  </si>
  <si>
    <t>DFMFOODS</t>
  </si>
  <si>
    <t>DFM FOODS LTD</t>
  </si>
  <si>
    <t>DHFL</t>
  </si>
  <si>
    <t>DEWAN HOUSING FINANCE CORPORATION LTD</t>
  </si>
  <si>
    <t>DEVOTED CONSTRUCTION LTD</t>
  </si>
  <si>
    <t>DEVKI LEASING &amp; FINANCE LTD</t>
  </si>
  <si>
    <t>DEVINSU TRADING LTD</t>
  </si>
  <si>
    <t>DEVINE IMPEX LTD</t>
  </si>
  <si>
    <t>DEVHARI EXPORTS INDIA LTD</t>
  </si>
  <si>
    <t>DEVHARI EXPORTS (INDIA) LTD</t>
  </si>
  <si>
    <t>DEV INFORMATION TECHNOLOGY LTD</t>
  </si>
  <si>
    <t>DESH RAKSHAK AUSHDHALAYA LTD</t>
  </si>
  <si>
    <t>DENIS CHEM LAB LTD</t>
  </si>
  <si>
    <t>DENABANK</t>
  </si>
  <si>
    <t>DENA BANK</t>
  </si>
  <si>
    <t>DEN</t>
  </si>
  <si>
    <t>DEN NETWORKS LTD</t>
  </si>
  <si>
    <t>DELTRON LTD</t>
  </si>
  <si>
    <t>DELTON CABLES LTD</t>
  </si>
  <si>
    <t>DELTAMAGNT</t>
  </si>
  <si>
    <t>DELTA MAGNETS LTD</t>
  </si>
  <si>
    <t>DELTA INDUSTRIAL RESOURCES LTD</t>
  </si>
  <si>
    <t>DELTACORP</t>
  </si>
  <si>
    <t>DELTA CORP LTD</t>
  </si>
  <si>
    <t>DEKSON CASTINGS LTD</t>
  </si>
  <si>
    <t>DEEPTI ALLOY STEEL LTD</t>
  </si>
  <si>
    <t>DEEPAK SPINNERS LTD</t>
  </si>
  <si>
    <t>DEEPAKNTR</t>
  </si>
  <si>
    <t>DEEPAK NITRITE LTD</t>
  </si>
  <si>
    <t>DEEPAKFERT</t>
  </si>
  <si>
    <t>DEEPAK FERTILIZERS AND PETROCHEMICALS CORPORATION LTD</t>
  </si>
  <si>
    <t>DEEP POLYMERS LTD</t>
  </si>
  <si>
    <t>DEEP INDUSTRIES LTD</t>
  </si>
  <si>
    <t>DEEP DIAMOND INDIA LTD</t>
  </si>
  <si>
    <t>DEEP DIAMOND (INDIA) LTD</t>
  </si>
  <si>
    <t>DECOROUS INVESTMENT &amp; TRADING CO LTD</t>
  </si>
  <si>
    <t>DECO-MICA LTD</t>
  </si>
  <si>
    <t>DECILLION FINANCE LTD</t>
  </si>
  <si>
    <t>DECCAN POLYPACKS LTD</t>
  </si>
  <si>
    <t>DECCAN</t>
  </si>
  <si>
    <t>Deccan Health Care Ltd</t>
  </si>
  <si>
    <t>DECCAN GOLD MINES LTD</t>
  </si>
  <si>
    <t>DECCANCE</t>
  </si>
  <si>
    <t>DECCAN CEMENTS LTD</t>
  </si>
  <si>
    <t>DECCAN BEARINGS LTD</t>
  </si>
  <si>
    <t>DSML</t>
  </si>
  <si>
    <t>DEBOCK SALES AND MARKETING LTD</t>
  </si>
  <si>
    <t>DENORA</t>
  </si>
  <si>
    <t>DE NORA INDIA LTD</t>
  </si>
  <si>
    <t>DE NORA (INDIA) LTD</t>
  </si>
  <si>
    <t>DCW</t>
  </si>
  <si>
    <t>DCW LTD</t>
  </si>
  <si>
    <t>DCMSHRIRAM</t>
  </si>
  <si>
    <t>DCM SHRIRAM LTD</t>
  </si>
  <si>
    <t>DCM SHRIRAM INDUSTRIES LTD</t>
  </si>
  <si>
    <t>DCM</t>
  </si>
  <si>
    <t>DCM LTD</t>
  </si>
  <si>
    <t>DCMFINSERV</t>
  </si>
  <si>
    <t>DCM FINANCIAL SERVICES LTD</t>
  </si>
  <si>
    <t>DCBBANK</t>
  </si>
  <si>
    <t>DCB BANK LTD</t>
  </si>
  <si>
    <t>DBSTOCKBRO</t>
  </si>
  <si>
    <t>DB INTERNATIONAL STOCK BROKERS LTD</t>
  </si>
  <si>
    <t>DAULAT SECURITIES LTD</t>
  </si>
  <si>
    <t>DATAMATICS</t>
  </si>
  <si>
    <t>DATAMATICS GLOBAL SERVICES LTD</t>
  </si>
  <si>
    <t>DARSHAN ORNA LTD</t>
  </si>
  <si>
    <t>DARJEELING ROPEWAY COMPANY LTD</t>
  </si>
  <si>
    <t>DANUBE INDUSTRIES LTD</t>
  </si>
  <si>
    <t>DANLAW TECHNOLOGIES INDIA LTD</t>
  </si>
  <si>
    <t>DANLAW TECHNOLOGIES (INDIA) LTD</t>
  </si>
  <si>
    <t>DANGEE</t>
  </si>
  <si>
    <t>DANGEE DUMS LTD</t>
  </si>
  <si>
    <t>DAMODARIND</t>
  </si>
  <si>
    <t>DAMODAR INDUSTRIES LTD</t>
  </si>
  <si>
    <t>DALMIA INDUSTRIAL DEVELOPMENT LTD</t>
  </si>
  <si>
    <t>DALMIASUG</t>
  </si>
  <si>
    <t>DALMIA BHARAT SUGAR AND INDUSTRIES LTD</t>
  </si>
  <si>
    <t>Cement &amp;amp; Cement Products</t>
  </si>
  <si>
    <t>DALBHARAT</t>
  </si>
  <si>
    <t>Dalmia Bharat Ltd</t>
  </si>
  <si>
    <t>DALAL STREET INVESTMENTS LTD</t>
  </si>
  <si>
    <t>DAIKAFFIL CHEMICALS INDIA LTD</t>
  </si>
  <si>
    <t>DAIKAFFIL CHEMICALS (INDIA) LTD</t>
  </si>
  <si>
    <t>DAI-ICHI KARKARIA LTD</t>
  </si>
  <si>
    <t>DABUR</t>
  </si>
  <si>
    <t>DABUR INDIA LTD</t>
  </si>
  <si>
    <t>DABUR (INDIA) LTD</t>
  </si>
  <si>
    <t>D&amp;H INDIA LTD</t>
  </si>
  <si>
    <t>D&amp;H (INDIA) LTD</t>
  </si>
  <si>
    <t>DPWIRES</t>
  </si>
  <si>
    <t>D P WIRES LTD</t>
  </si>
  <si>
    <t>DPABHUSHAN</t>
  </si>
  <si>
    <t>D P ABHUSHAN LTD</t>
  </si>
  <si>
    <t>DBREALTY</t>
  </si>
  <si>
    <t>D B REALTY LTD</t>
  </si>
  <si>
    <t>DBCORP</t>
  </si>
  <si>
    <t>D B CORP LTD</t>
  </si>
  <si>
    <t>CYIENT</t>
  </si>
  <si>
    <t>CYIENT LTD</t>
  </si>
  <si>
    <t>CYBERTECH</t>
  </si>
  <si>
    <t>CYBERTECH SYSTEMS AND SOFTWARE LTD</t>
  </si>
  <si>
    <t>CYBERMATE INFOTEK LTD</t>
  </si>
  <si>
    <t>CYBERMEDIA</t>
  </si>
  <si>
    <t>CYBER MEDIA INDIA LTD</t>
  </si>
  <si>
    <t>CYBER MEDIA (INDIA) LTD</t>
  </si>
  <si>
    <t>CYBELE INDUSTRIES LTD</t>
  </si>
  <si>
    <t>CURATECH</t>
  </si>
  <si>
    <t>CURA TECHNOLOGIES LTD</t>
  </si>
  <si>
    <t>CUPID</t>
  </si>
  <si>
    <t>CUPID LTD</t>
  </si>
  <si>
    <t>CUMMINSIND</t>
  </si>
  <si>
    <t>CUMMINS INDIA LTD</t>
  </si>
  <si>
    <t>CUMMINS (INDIA) LTD</t>
  </si>
  <si>
    <t>CUBICAL FINANCIAL SERVICES LTD</t>
  </si>
  <si>
    <t>CUBEXTUB</t>
  </si>
  <si>
    <t>CUBEX TUBINGS LTD</t>
  </si>
  <si>
    <t>CSL FINANCE LTD</t>
  </si>
  <si>
    <t>CRP RISK MANAGEMENT LTD</t>
  </si>
  <si>
    <t>CROWN TOURS LTD</t>
  </si>
  <si>
    <t>CROWN</t>
  </si>
  <si>
    <t>CROWN LIFTERS LTD</t>
  </si>
  <si>
    <t>CROMPTON</t>
  </si>
  <si>
    <t>CROMPTON GREAVES CONSUMER ELECTRICALS LTD</t>
  </si>
  <si>
    <t>CRISIL</t>
  </si>
  <si>
    <t>CRISIL LTD</t>
  </si>
  <si>
    <t>CRIMSON METAL ENGINEERING COMPANY LTD</t>
  </si>
  <si>
    <t>CRESTCHEM LTD</t>
  </si>
  <si>
    <t>CREST</t>
  </si>
  <si>
    <t>CREST VENTURES LTD</t>
  </si>
  <si>
    <t>CRESSANDA SOLUTIONS LTD</t>
  </si>
  <si>
    <t>CRESCENT LEASING LTD</t>
  </si>
  <si>
    <t>CREDITACC</t>
  </si>
  <si>
    <t>CREDITACCESS GRAMEEN LTD</t>
  </si>
  <si>
    <t>CREATIVE</t>
  </si>
  <si>
    <t>CREATIVE PERIPHERALS AND DISTRIBUTION LTD</t>
  </si>
  <si>
    <t>CREATIVEYE</t>
  </si>
  <si>
    <t>CREATIVE EYE LTD</t>
  </si>
  <si>
    <t>CREATIVE CASTINGS LTD</t>
  </si>
  <si>
    <t>CRAZY INFOTECH LTD</t>
  </si>
  <si>
    <t>CRAVATEX LTD</t>
  </si>
  <si>
    <t>CRANEX LTD</t>
  </si>
  <si>
    <t>CRANES SOFTWARE INTERNATIONAL LTD</t>
  </si>
  <si>
    <t>CRANE INFRASTRUCTURE LTD</t>
  </si>
  <si>
    <t>CKFSL</t>
  </si>
  <si>
    <t>Cox &amp;amp; Kings Financial Service Ltd</t>
  </si>
  <si>
    <t>COX&amp;KINGS</t>
  </si>
  <si>
    <t>COX &amp; KINGS LTD</t>
  </si>
  <si>
    <t>COVIDH TECHNOLOGIES LTD</t>
  </si>
  <si>
    <t>COVENTRY COIL-O-MATIC HARYANA LTD</t>
  </si>
  <si>
    <t>COUNCODOS</t>
  </si>
  <si>
    <t>COUNTRY CONDO'S LTD</t>
  </si>
  <si>
    <t>CCHHL</t>
  </si>
  <si>
    <t>COUNTRY CLUB HOSPITALITY &amp; HOLIDAYS LTD</t>
  </si>
  <si>
    <t>COSYN LTD</t>
  </si>
  <si>
    <t>COSMOFILMS</t>
  </si>
  <si>
    <t>COSMO FILMS LTD</t>
  </si>
  <si>
    <t>COSMO FERRITES LTD</t>
  </si>
  <si>
    <t>COSCO INDIA LTD</t>
  </si>
  <si>
    <t>COSCO (INDIA) LTD</t>
  </si>
  <si>
    <t>COSBOARD INDUSTRIES LTD</t>
  </si>
  <si>
    <t>CORPBANK</t>
  </si>
  <si>
    <t>CORPORATION BANK</t>
  </si>
  <si>
    <t>CORPORATE MERCHANT BANKERS LTD</t>
  </si>
  <si>
    <t>CORPORATE COURIER AND CARGO LTD</t>
  </si>
  <si>
    <t>COROMANDEL</t>
  </si>
  <si>
    <t>COROMANDEL INTERNATIONAL LTD</t>
  </si>
  <si>
    <t>COROMANDEL ENGINEERING COMPANY LTD</t>
  </si>
  <si>
    <t>COROMANDEL AGRO PRODUCTS &amp; OILS LTD</t>
  </si>
  <si>
    <t>CORDSCABLE</t>
  </si>
  <si>
    <t>CORDS CABLE INDUSTRIES LTD</t>
  </si>
  <si>
    <t>CORNE</t>
  </si>
  <si>
    <t>CORAL NEWSPRINTS LTD.</t>
  </si>
  <si>
    <t>CORAL LABORATORIES LTD</t>
  </si>
  <si>
    <t>CORALFINAC</t>
  </si>
  <si>
    <t>CORAL INDIA FINANCE &amp; HOUSING LTD</t>
  </si>
  <si>
    <t>CONTROLPR</t>
  </si>
  <si>
    <t>CONTROL PRINT LTD</t>
  </si>
  <si>
    <t>CONTI</t>
  </si>
  <si>
    <t>CONTINENTAL SEEDS AND CHEMICALS LTD</t>
  </si>
  <si>
    <t>CONTINENTAL SECURITIES LTD</t>
  </si>
  <si>
    <t>CONTINENTAL PETROLEUMS LTD</t>
  </si>
  <si>
    <t>CONTINENTAL CONTROLS LTD</t>
  </si>
  <si>
    <t>CONTINENTAL CHEMICALS LTD</t>
  </si>
  <si>
    <t>CONTIL INDIA LTD</t>
  </si>
  <si>
    <t>CONTIL (INDIA) LTD</t>
  </si>
  <si>
    <t>CONTAINERWAY INTERNATIONAL LTD</t>
  </si>
  <si>
    <t>CONCOR</t>
  </si>
  <si>
    <t>CONTAINER CORPORATION OF INDIA LTD</t>
  </si>
  <si>
    <t>CONTAINER CORPORATION OF (INDIA) LTD</t>
  </si>
  <si>
    <t>CONSOFINVT</t>
  </si>
  <si>
    <t>CONSOLIDATED FINVEST &amp; HOLDINGS LTD</t>
  </si>
  <si>
    <t>CCCL</t>
  </si>
  <si>
    <t>CONSOLIDATED CONSTRUCTION CONSORTIUM LTD</t>
  </si>
  <si>
    <t>CONSECUTIVE INVESTMENT &amp; TRADING COMPANY LTD</t>
  </si>
  <si>
    <t>CONFIDENCE PETROLEUM INDIA LTD</t>
  </si>
  <si>
    <t>CONFIPET</t>
  </si>
  <si>
    <t>Confidence Petroleum India LTD</t>
  </si>
  <si>
    <t>CONFIDENCE PETROLEUM (INDIA) LTD</t>
  </si>
  <si>
    <t>CFEL</t>
  </si>
  <si>
    <t>Confidence Futuristic Energetech Ltd</t>
  </si>
  <si>
    <t>CONFIDENCE FINANCE AND TRADING LTD</t>
  </si>
  <si>
    <t>CONCRETE CREDIT LTD</t>
  </si>
  <si>
    <t>CONCORD DRUGS LTD</t>
  </si>
  <si>
    <t>CONART ENGINEERS LTD</t>
  </si>
  <si>
    <t>COMPUTER POINT LTD</t>
  </si>
  <si>
    <t>COMPUSOFT</t>
  </si>
  <si>
    <t>COMPUCOM SOFTWARE LTD</t>
  </si>
  <si>
    <t>COMPINFO</t>
  </si>
  <si>
    <t>COMPUAGE INFOCOM LTD</t>
  </si>
  <si>
    <t>COMPETENT AUTOMOBILES CO LTD</t>
  </si>
  <si>
    <t>COMMEX TECHNOLOGY LTD</t>
  </si>
  <si>
    <t>COMMERCIAL SYN BAGS LTD</t>
  </si>
  <si>
    <t>CEBBCO</t>
  </si>
  <si>
    <t>COMMERCIAL ENGINEERS &amp; BODY BUILDERS CO LTD</t>
  </si>
  <si>
    <t>COMFORT INTECH LTD</t>
  </si>
  <si>
    <t>COMFORT FINCAP LTD</t>
  </si>
  <si>
    <t>COMFORT COMMOTRADE LTD</t>
  </si>
  <si>
    <t>COMBAT DRUGS LTD</t>
  </si>
  <si>
    <t>COLORCHIPS NEW MEDIA LTD</t>
  </si>
  <si>
    <t>COLINZ LABORATORIES LTD</t>
  </si>
  <si>
    <t>COLPAL</t>
  </si>
  <si>
    <t>COLGATE PALMOLIVE INDIA LTD</t>
  </si>
  <si>
    <t>COLGATE PALMOLIVE (INDIA) LTD</t>
  </si>
  <si>
    <t>COFFEEDAY</t>
  </si>
  <si>
    <t>COFFEE DAY ENTERPRISES LTD</t>
  </si>
  <si>
    <t>COCHINSHIP</t>
  </si>
  <si>
    <t>COCHIN SHIPYARD LTD</t>
  </si>
  <si>
    <t>COCHIN MINERALS &amp; RUTILE LTD</t>
  </si>
  <si>
    <t>COCHIN MALABAR ESTATES &amp; INDUSTRIES LTD</t>
  </si>
  <si>
    <t>COASTAL ROADWAYS LTD</t>
  </si>
  <si>
    <t>COASTAL CORPORATION LTD</t>
  </si>
  <si>
    <t>COALINDIA</t>
  </si>
  <si>
    <t>COAL INDIA LTD</t>
  </si>
  <si>
    <t>COAL(INDIA)</t>
  </si>
  <si>
    <t>COAL (INDIA) LTD</t>
  </si>
  <si>
    <t>CNI RESEARCH LTD</t>
  </si>
  <si>
    <t>CMMIPL</t>
  </si>
  <si>
    <t>CMM INFRAPROJECTS LTD</t>
  </si>
  <si>
    <t>CMICABLES</t>
  </si>
  <si>
    <t>CMI LTD</t>
  </si>
  <si>
    <t>CMI FPE LTD</t>
  </si>
  <si>
    <t>CLIO INFOTECH LTD</t>
  </si>
  <si>
    <t>CLASSIC LEASING &amp; FINANCE LTD</t>
  </si>
  <si>
    <t>CLASSIC GLOBAL FINANCE &amp; CAPITAL LTD</t>
  </si>
  <si>
    <t>CLASSIC FILAMENTS LTD</t>
  </si>
  <si>
    <t>CLASSIC ELECTRICALS LTD</t>
  </si>
  <si>
    <t>CLNINDIA</t>
  </si>
  <si>
    <t>CLARIANT CHEMICALS INDIA LTD</t>
  </si>
  <si>
    <t>CLN(INDIA)</t>
  </si>
  <si>
    <t>CLARIANT CHEMICALS (INDIA) LTD</t>
  </si>
  <si>
    <t>CLEDUCATE</t>
  </si>
  <si>
    <t>CL EDUCATE LTD</t>
  </si>
  <si>
    <t>CKPPRODUCT</t>
  </si>
  <si>
    <t>CKP PRODUCTS LTD</t>
  </si>
  <si>
    <t>CKPLEISURE</t>
  </si>
  <si>
    <t>CKP LEISURE LTD</t>
  </si>
  <si>
    <t>CITYON SYSTEMS INDIA LTD</t>
  </si>
  <si>
    <t>CITYON SYSTEMS (INDIA) LTD</t>
  </si>
  <si>
    <t>CITYMAN LTD</t>
  </si>
  <si>
    <t>CUB</t>
  </si>
  <si>
    <t>CITY UNION BANK LTD</t>
  </si>
  <si>
    <t>CITY ONLINE SERVICES LTD</t>
  </si>
  <si>
    <t>CITIZEN INFOLINE LTD</t>
  </si>
  <si>
    <t>CITIPORT FINANCIAL SERVICES LTD</t>
  </si>
  <si>
    <t>CITADEL REALTY AND DEVELOPERS LTD</t>
  </si>
  <si>
    <t>CISTRO TELELINK LTD</t>
  </si>
  <si>
    <t>CIPLA</t>
  </si>
  <si>
    <t>CIPLA LTD</t>
  </si>
  <si>
    <t>CINEVISTA</t>
  </si>
  <si>
    <t>CINEVISTA LTD</t>
  </si>
  <si>
    <t>CINERAD COMMUNICATIONS LTD</t>
  </si>
  <si>
    <t>CINELINE</t>
  </si>
  <si>
    <t>CINELINE INDIA LTD</t>
  </si>
  <si>
    <t>CINELINE (INDIA) LTD</t>
  </si>
  <si>
    <t>CINDRELLA HOTELS LTD</t>
  </si>
  <si>
    <t>CINDRELLA FINANCIAL SERVICES LTD</t>
  </si>
  <si>
    <t>CIMMCO</t>
  </si>
  <si>
    <t>CIMMCO LTD</t>
  </si>
  <si>
    <t>CIL SECURITIES LTD</t>
  </si>
  <si>
    <t>CNOVAPETRO</t>
  </si>
  <si>
    <t>CIL NOVA PETROCHEMICALS LTD</t>
  </si>
  <si>
    <t>CIGNITITEC</t>
  </si>
  <si>
    <t>CIGNITI TECHNOLOGIES LTD</t>
  </si>
  <si>
    <t>CHCL</t>
  </si>
  <si>
    <t>Cian Healthcare Ltd</t>
  </si>
  <si>
    <t>CIAN AGRO INDUSTRIES &amp; INFRASTRUCTURE LTD</t>
  </si>
  <si>
    <t>CHROMATIC</t>
  </si>
  <si>
    <t>CHROMATIC INDIA LTD</t>
  </si>
  <si>
    <t>CHROMATIC (INDIA) LTD</t>
  </si>
  <si>
    <t>CHPL INDUSTRIES LTD</t>
  </si>
  <si>
    <t>CHOWGULE STEAMSHIPS LTD</t>
  </si>
  <si>
    <t>CHOTHANI FOODS LTD</t>
  </si>
  <si>
    <t>CHORDIA FOOD PRODUCTS LTD</t>
  </si>
  <si>
    <t>CHOLAFIN</t>
  </si>
  <si>
    <t>CHOLAMANDALAM INVESTMENT AND FINANCE COMPANY LTD</t>
  </si>
  <si>
    <t>CHOLAHLDNG</t>
  </si>
  <si>
    <t>Cholamandalam Financial Holdings LTD</t>
  </si>
  <si>
    <t>CHOKSI LABORATORIES LTD</t>
  </si>
  <si>
    <t>CHOKSI IMAGING LTD</t>
  </si>
  <si>
    <t>CHOICE INTERNATIONAL LTD</t>
  </si>
  <si>
    <t>CHL LTD</t>
  </si>
  <si>
    <t>CHITRADURGA SPINTEX LTD</t>
  </si>
  <si>
    <t>CHEVIOT CO LTD</t>
  </si>
  <si>
    <t>CHENNPETRO</t>
  </si>
  <si>
    <t>CHENNAI PETROLEUM CORPORATION LTD</t>
  </si>
  <si>
    <t>CHENNAI MEENAKSHI MULTISPECIALITY HOSPITAL LTD</t>
  </si>
  <si>
    <t>CHENNAI FERROUS INDUSTRIES LTD</t>
  </si>
  <si>
    <t>CHEMTECH INDUSTRIAL VALVES LTD</t>
  </si>
  <si>
    <t>CHEMO PHARMA LABORATORIES LTD</t>
  </si>
  <si>
    <t>CHEMIESYNTH VAPI LTD</t>
  </si>
  <si>
    <t>CHEMFAB</t>
  </si>
  <si>
    <t>CHEMFAB ALKALIS LTD</t>
  </si>
  <si>
    <t>CHEMCRUX ENTERPRISES LTD</t>
  </si>
  <si>
    <t>CHEMBOND CHEMICALS LTD</t>
  </si>
  <si>
    <t>CHD DEVELOPERS LTD</t>
  </si>
  <si>
    <t>CHD CHEMICALS LTD</t>
  </si>
  <si>
    <t>CHASE BRIGHT STEEL LTD</t>
  </si>
  <si>
    <t>CHARTERED LOGISTICS LTD</t>
  </si>
  <si>
    <t>CHARTERED CAPITAL &amp; INVESTMENT LTD</t>
  </si>
  <si>
    <t>CHARMS INDUSTRIES LTD</t>
  </si>
  <si>
    <t>CHANNEL NINE ENTERTAINMENT LTD</t>
  </si>
  <si>
    <t>CHANDRIMA MERCANTILES LTD</t>
  </si>
  <si>
    <t>CHANDRA PRABHU INTERNATIONAL LTD</t>
  </si>
  <si>
    <t>CHANDNI TEXTILES ENGINEERING IND  LTD</t>
  </si>
  <si>
    <t>CHANDNIMACH</t>
  </si>
  <si>
    <t>Chandni Machines Ltd</t>
  </si>
  <si>
    <t>CHAMBLFERT</t>
  </si>
  <si>
    <t>CHAMBAL FERTILIZERS &amp; CHEMICALS LTD</t>
  </si>
  <si>
    <t>CHAMBAL BREWERIES &amp; DISTILLERIES LTD</t>
  </si>
  <si>
    <t>CHAMAN LAL SETIA EXPORTS LTD</t>
  </si>
  <si>
    <t>CHAMAK HOLDINGS LTD</t>
  </si>
  <si>
    <t>CHALET</t>
  </si>
  <si>
    <t>Chalet Hotels Ltd</t>
  </si>
  <si>
    <t>CHADHA PAPERS LTD</t>
  </si>
  <si>
    <t>CG-VAK SOFTWARE &amp; EXPORTS LTD</t>
  </si>
  <si>
    <t>CGPOWER</t>
  </si>
  <si>
    <t>CG POWER AND INDUSTRIAL SOLUTIONS LTD</t>
  </si>
  <si>
    <t>CESCVENTURE</t>
  </si>
  <si>
    <t>CESC Ventures Ltd</t>
  </si>
  <si>
    <t>CESCVENT</t>
  </si>
  <si>
    <t>CESC Ventures LTD</t>
  </si>
  <si>
    <t>CESC</t>
  </si>
  <si>
    <t>CESC LTD</t>
  </si>
  <si>
    <t>CES LTD</t>
  </si>
  <si>
    <t>CEREBRAINT</t>
  </si>
  <si>
    <t>CEREBRA INTEGRATED TECHNOLOGIES LTD</t>
  </si>
  <si>
    <t>CERA</t>
  </si>
  <si>
    <t>CERA SANITARYWARE LTD</t>
  </si>
  <si>
    <t>CENTURY TWENTYFIRST PORTFOLIO LTD</t>
  </si>
  <si>
    <t>CENTURYTEX</t>
  </si>
  <si>
    <t>CENTURY TEXTILES &amp; INDUSTRIES LTD</t>
  </si>
  <si>
    <t>CENTURYPLY</t>
  </si>
  <si>
    <t>CENTURY PLYBOARDS INDIA LTD</t>
  </si>
  <si>
    <t>CENTURY PLYBOARDS (INDIA) LTD</t>
  </si>
  <si>
    <t>CENTEXT</t>
  </si>
  <si>
    <t>CENTURY EXTRUSIONS LTD</t>
  </si>
  <si>
    <t>CENTENKA</t>
  </si>
  <si>
    <t>CENTURY ENKA LTD</t>
  </si>
  <si>
    <t>CENTUM</t>
  </si>
  <si>
    <t>CENTUM ELECTRONICS LTD</t>
  </si>
  <si>
    <t>CENTRUM</t>
  </si>
  <si>
    <t>CENTRUM CAPITAL LTD</t>
  </si>
  <si>
    <t>CENTRAL PROVINCES RAILWAYS CO LTD</t>
  </si>
  <si>
    <t>CDSL</t>
  </si>
  <si>
    <t>CENTRAL DEPOSITORY SERVICES INDIA LTD</t>
  </si>
  <si>
    <t>CENTRAL DEPOSITORY SERVICES (INDIA) LTD</t>
  </si>
  <si>
    <t>CENTRALBK</t>
  </si>
  <si>
    <t>CENTRAL BANK OF INDIA</t>
  </si>
  <si>
    <t>CENTENIAL SURGICAL SUTURE LTD</t>
  </si>
  <si>
    <t>CENLUB INDUSTRIES LTD</t>
  </si>
  <si>
    <t>CELLA SPACE LTD</t>
  </si>
  <si>
    <t>CELESTIAL</t>
  </si>
  <si>
    <t>CELESTIAL BIOLABS LTD</t>
  </si>
  <si>
    <t>CELEBRITY</t>
  </si>
  <si>
    <t>CELEBRITY FASHIONS LTD</t>
  </si>
  <si>
    <t>CEINSYS TECH LTD</t>
  </si>
  <si>
    <t>CEETA INDUSTRIES LTD</t>
  </si>
  <si>
    <t>CEENIK EXPORTS INDIA LTD</t>
  </si>
  <si>
    <t>CEENIK EXPORTS (INDIA) LTD</t>
  </si>
  <si>
    <t>CEEJAY FINANCE LTD</t>
  </si>
  <si>
    <t>CEATLTD</t>
  </si>
  <si>
    <t>CEAT LTD</t>
  </si>
  <si>
    <t>CCL</t>
  </si>
  <si>
    <t>CCL PRODUCTS INDIA LTD</t>
  </si>
  <si>
    <t>CCL PRODUCTS (INDIA) LTD</t>
  </si>
  <si>
    <t>CCL INTERNATIONAL LTD</t>
  </si>
  <si>
    <t>CATVISION LTD</t>
  </si>
  <si>
    <t>CAT TECHNOLOGIES LTD</t>
  </si>
  <si>
    <t>CASTROLIND</t>
  </si>
  <si>
    <t>CASTROL INDIA LTD</t>
  </si>
  <si>
    <t>CASTROL (INDIA) LTD</t>
  </si>
  <si>
    <t>CASTEXTECH</t>
  </si>
  <si>
    <t>CASTEX TECHNOLOGIES LTD</t>
  </si>
  <si>
    <t>CARNATION INDUSTRIES LTD</t>
  </si>
  <si>
    <t>CAREERP</t>
  </si>
  <si>
    <t>CAREER POINT LTD</t>
  </si>
  <si>
    <t>CARERATING</t>
  </si>
  <si>
    <t>CARE RATINGS LTD</t>
  </si>
  <si>
    <t>CARBORUNIV</t>
  </si>
  <si>
    <t>CARBORUNDUM UNIVERSAL LTD</t>
  </si>
  <si>
    <t>CAPTAIN TECHNOCAST LTD</t>
  </si>
  <si>
    <t>CAPTAIN POLYPLAST LTD</t>
  </si>
  <si>
    <t>CAPTAIN PIPES LTD</t>
  </si>
  <si>
    <t>CAPROLACTAM CHEMICALS LTD</t>
  </si>
  <si>
    <t>CAPRIHANS INDIA LTD</t>
  </si>
  <si>
    <t>CAPRIHANS (INDIA) LTD</t>
  </si>
  <si>
    <t>CAPRICORN SYSTEMS GLOBAL SOLUTIONS LTD</t>
  </si>
  <si>
    <t>CGCL</t>
  </si>
  <si>
    <t>CAPRI GLOBAL CAPITAL LTD</t>
  </si>
  <si>
    <t>CAPLIPOINT</t>
  </si>
  <si>
    <t>CAPLIN POINT LABORATORIES LTD</t>
  </si>
  <si>
    <t>CAPTRUST</t>
  </si>
  <si>
    <t>CAPITAL TRUST LTD</t>
  </si>
  <si>
    <t>CAPITAL TRADE LINKS LTD</t>
  </si>
  <si>
    <t>CAPITAL INDIA FINANCE LTD</t>
  </si>
  <si>
    <t>CAPF</t>
  </si>
  <si>
    <t>CAPITAL FIRST LTD</t>
  </si>
  <si>
    <t>CAPFIN INDIA LTD</t>
  </si>
  <si>
    <t>CAPFIN (INDIA) LTD</t>
  </si>
  <si>
    <t>CAPACITE</t>
  </si>
  <si>
    <t>CAPACIT'E INFRAPROJECTS LTD</t>
  </si>
  <si>
    <t>CANTABIL</t>
  </si>
  <si>
    <t>CANTABIL RETAIL INDIA LTD</t>
  </si>
  <si>
    <t>CANTABIL RETAIL (INDIA) LTD</t>
  </si>
  <si>
    <t>CANOPY FINANCE LTD</t>
  </si>
  <si>
    <t>CANBK</t>
  </si>
  <si>
    <t>CANARA BANK</t>
  </si>
  <si>
    <t>CANFINHOME</t>
  </si>
  <si>
    <t>CAN FIN HOMES LTD</t>
  </si>
  <si>
    <t>CAMSON SEEDS LTD</t>
  </si>
  <si>
    <t>CAMSON BIO TECHNOLOGIES LTD</t>
  </si>
  <si>
    <t>CAMLINFINE</t>
  </si>
  <si>
    <t>CAMLIN FINE SCIENCES LTD</t>
  </si>
  <si>
    <t>CAMEX LTD</t>
  </si>
  <si>
    <t>CTE</t>
  </si>
  <si>
    <t>CAMBRIDGE TECHNOLOGY ENTERPRISES LTD</t>
  </si>
  <si>
    <t>CALSOFT</t>
  </si>
  <si>
    <t>CALIFORNIA SOFTWARE COMPANY LTD</t>
  </si>
  <si>
    <t>CALCOM VISION LTD</t>
  </si>
  <si>
    <t>CADSYS</t>
  </si>
  <si>
    <t>CADSYS INDIA LTD</t>
  </si>
  <si>
    <t>CADSYS (INDIA) LTD</t>
  </si>
  <si>
    <t>CADILAHC</t>
  </si>
  <si>
    <t>CADILA HEALTHCARE LTD</t>
  </si>
  <si>
    <t>C J GELATINE PRODUCTS LTD</t>
  </si>
  <si>
    <t>CANDC</t>
  </si>
  <si>
    <t>C &amp; C CONSTRUCTIONS LTD</t>
  </si>
  <si>
    <t>BWL LTD</t>
  </si>
  <si>
    <t>BUTTERFLY</t>
  </si>
  <si>
    <t>BUTTERFLY GANDHIMATHI APPLIANCES LTD</t>
  </si>
  <si>
    <t>BURNPUR</t>
  </si>
  <si>
    <t>BURNPUR CEMENT LTD</t>
  </si>
  <si>
    <t>BULLISH BONDS &amp; HOLDINGS LTD</t>
  </si>
  <si>
    <t>BUDGE BUDGE COMPANY LTD</t>
  </si>
  <si>
    <t>BSL</t>
  </si>
  <si>
    <t>BSL LTD</t>
  </si>
  <si>
    <t>BSELINFRA</t>
  </si>
  <si>
    <t>BSEL INFRASTRUCTURE REALTY LTD</t>
  </si>
  <si>
    <t>BSE</t>
  </si>
  <si>
    <t>BSE LTD</t>
  </si>
  <si>
    <t>BROOKS</t>
  </si>
  <si>
    <t>BROOKS LABORATORIES LTD</t>
  </si>
  <si>
    <t>BRONZE INFRA-TECH LTD</t>
  </si>
  <si>
    <t>BRITANNIA</t>
  </si>
  <si>
    <t>BRITANNIA INDUSTRIES LTD</t>
  </si>
  <si>
    <t>BRILLIANT PORTFOLIOS LTD</t>
  </si>
  <si>
    <t>BRIJLEAS</t>
  </si>
  <si>
    <t>BRIJLAXMI LEASING &amp;amp; FINANCE LTD.</t>
  </si>
  <si>
    <t>BCG</t>
  </si>
  <si>
    <t>BRIGHTCOM GROUP LTD</t>
  </si>
  <si>
    <t>BRIGHT</t>
  </si>
  <si>
    <t>BRIGHT SOLAR LTD</t>
  </si>
  <si>
    <t>BRIGHT BROTHERS LTD</t>
  </si>
  <si>
    <t>BRIGADE</t>
  </si>
  <si>
    <t>BRIGADE ENTERPRISES LTD</t>
  </si>
  <si>
    <t>BRIDGE SECURITIES LTD</t>
  </si>
  <si>
    <t>BRAWN BIOTECH LTD</t>
  </si>
  <si>
    <t>BRAND REALTY SERVICES LTD</t>
  </si>
  <si>
    <t>BRAND CONCEPTS LTD</t>
  </si>
  <si>
    <t>BRAHMAPUTRA INFRASTRUCTURE LTD</t>
  </si>
  <si>
    <t>BRADY &amp; MORRIS ENGINEERING CO LTD</t>
  </si>
  <si>
    <t>BPL</t>
  </si>
  <si>
    <t>BPL LTD</t>
  </si>
  <si>
    <t>BOTHRA METALS &amp; ALLOYS LTD</t>
  </si>
  <si>
    <t>BOSTON TEKNOWSYS INDIA LTD</t>
  </si>
  <si>
    <t>BOSTON TEKNOWSYS (INDIA) LTD</t>
  </si>
  <si>
    <t>BOSCHLTD</t>
  </si>
  <si>
    <t>BOSCH LTD</t>
  </si>
  <si>
    <t>BOROSIL</t>
  </si>
  <si>
    <t>BOROSIL GLASS WORKS LTD</t>
  </si>
  <si>
    <t>BONANZA INDUSTRIES LTD</t>
  </si>
  <si>
    <t>BOMBAY WIRE ROPES LTD</t>
  </si>
  <si>
    <t>BSHSL</t>
  </si>
  <si>
    <t>BOMBAY SUPER HYBRID SEEDS LTD</t>
  </si>
  <si>
    <t>BRFL</t>
  </si>
  <si>
    <t>BOMBAY RAYON FASHIONS LTD</t>
  </si>
  <si>
    <t>BOMBAY POTTERIES &amp; TILES LTD</t>
  </si>
  <si>
    <t>BOMBAY OXYGEN INVESTMENTS LTD</t>
  </si>
  <si>
    <t>BOMDYEING</t>
  </si>
  <si>
    <t>BOMBAY DYEING &amp; MFG COMPANY LTD</t>
  </si>
  <si>
    <t>BOMBAY CYCLE &amp; MOTOR AGENCY LTD</t>
  </si>
  <si>
    <t>BBTC</t>
  </si>
  <si>
    <t>BOMBAY BURMAH TRADING CORPORATION LTD</t>
  </si>
  <si>
    <t>BOHRA</t>
  </si>
  <si>
    <t>BOHRA INDUSTRIES LTD</t>
  </si>
  <si>
    <t>BODHTREE CONSULTING LTD</t>
  </si>
  <si>
    <t>BODALCHEM</t>
  </si>
  <si>
    <t>BODAL CHEMICALS LTD</t>
  </si>
  <si>
    <t>BNR UDYOG LTD</t>
  </si>
  <si>
    <t>BNK CAPITAL MARKETS LTD</t>
  </si>
  <si>
    <t>BMW</t>
  </si>
  <si>
    <t>BMW Industries Ltd</t>
  </si>
  <si>
    <t>BMB MUSIC &amp; MAGNETICS LTD</t>
  </si>
  <si>
    <t>BLUECHIP STOCKSPIN LTD</t>
  </si>
  <si>
    <t>BLUEBLOOD VENTURES LTD</t>
  </si>
  <si>
    <t>BLUESTARCO</t>
  </si>
  <si>
    <t>BLUE STAR LTD</t>
  </si>
  <si>
    <t>BLUE PEARL TEXSPIN LTD</t>
  </si>
  <si>
    <t>BLUEDART</t>
  </si>
  <si>
    <t>BLUE DART EXPRESS LTD</t>
  </si>
  <si>
    <t>BLUECOAST</t>
  </si>
  <si>
    <t>BLUE COAST HOTELS LTD</t>
  </si>
  <si>
    <t>BLUE CLOUD SOFTECH SOLUTIONS LTD</t>
  </si>
  <si>
    <t>BLUE CIRCLE SERVICES LTD</t>
  </si>
  <si>
    <t>BLUE CHIP TEX INDUSTRIES LTD</t>
  </si>
  <si>
    <t>BLUE BLENDS INDIA LTD</t>
  </si>
  <si>
    <t>BLUEBLENDS</t>
  </si>
  <si>
    <t>BLUE BLENDS I LTD</t>
  </si>
  <si>
    <t>BLUE BLENDS (INDIA) LTD</t>
  </si>
  <si>
    <t>BLS</t>
  </si>
  <si>
    <t>BLS INTERNATIONAL SERVICES LTD</t>
  </si>
  <si>
    <t>BLS INFOTECH LTD</t>
  </si>
  <si>
    <t>BLOOM INDUSTRIES LTD</t>
  </si>
  <si>
    <t>BLOOM DEKOR LTD</t>
  </si>
  <si>
    <t>BLISSGVS</t>
  </si>
  <si>
    <t>BLISS GVS PHARMA LTD</t>
  </si>
  <si>
    <t>BLBLIMITED</t>
  </si>
  <si>
    <t>BLB LTD</t>
  </si>
  <si>
    <t>BLACK ROSE INDUSTRIES LTD</t>
  </si>
  <si>
    <t>BKMINDST</t>
  </si>
  <si>
    <t>BKM INDUSTRIES LTD</t>
  </si>
  <si>
    <t>BSOFT</t>
  </si>
  <si>
    <t>BIRLASOFT LTD</t>
  </si>
  <si>
    <t>BSLGOLDETF</t>
  </si>
  <si>
    <t>Birla Sun Life Mutual Fund - Birla Sun Life Gold ETF</t>
  </si>
  <si>
    <t>BIRLA PRECISION TECHNOLOGIES LTD</t>
  </si>
  <si>
    <t>BIRLA COTSYN INDIA LTD</t>
  </si>
  <si>
    <t>BIRLA COTSYN (INDIA) LTD</t>
  </si>
  <si>
    <t>BIRLACORPN</t>
  </si>
  <si>
    <t>BIRLA CORPORATION LTD</t>
  </si>
  <si>
    <t>BIRLACABLE</t>
  </si>
  <si>
    <t>BIRLA CABLE LTD</t>
  </si>
  <si>
    <t>BIRDHI CHAND PANNALAL AGENCIES LTD</t>
  </si>
  <si>
    <t>BIOPAC INDIA CORPORATION LTD</t>
  </si>
  <si>
    <t>BIOFILCHEM</t>
  </si>
  <si>
    <t>BIOFIL CHEMICALS &amp; PHARMACEUTICALS LTD</t>
  </si>
  <si>
    <t>BIOCON</t>
  </si>
  <si>
    <t>BIOCON LTD</t>
  </si>
  <si>
    <t>BIO GREEN PAPERS LTD</t>
  </si>
  <si>
    <t>BINNY MILLS LTD</t>
  </si>
  <si>
    <t>BINNY LTD</t>
  </si>
  <si>
    <t>BINDAL EXPORTS LTD</t>
  </si>
  <si>
    <t>BINAYAK TEX PROCESSORS LTD</t>
  </si>
  <si>
    <t>BINANIIND</t>
  </si>
  <si>
    <t>BINANI INDUSTRIES LTD</t>
  </si>
  <si>
    <t>BIMETAL BEARINGS LTD</t>
  </si>
  <si>
    <t>BILCARE LTD</t>
  </si>
  <si>
    <t>BILENERGY</t>
  </si>
  <si>
    <t>BIL ENERGY SYSTEMS LTD</t>
  </si>
  <si>
    <t>BIJOY HANS LTD</t>
  </si>
  <si>
    <t>BIHAR SPONGE IRON LTD</t>
  </si>
  <si>
    <t>BIGBLOC</t>
  </si>
  <si>
    <t>BIGBLOC CONSTRUCTION LTD</t>
  </si>
  <si>
    <t>BHUSANSTL</t>
  </si>
  <si>
    <t>BHUSHAN STEEL LTD</t>
  </si>
  <si>
    <t>BHORUKA ALUMINIUM LTD</t>
  </si>
  <si>
    <t>BHILWARA TECHNICAL TEXTILES LTD</t>
  </si>
  <si>
    <t>BHILWARA SPINNERS LTD</t>
  </si>
  <si>
    <t>BHATIA COMMUNICATIONS &amp; RETAIL INDIA LTD</t>
  </si>
  <si>
    <t>BHATIA COMMUNICATIONS &amp; RETAIL (INDIA) LTD</t>
  </si>
  <si>
    <t>BHASKAR AGROCHEMICALS LTD</t>
  </si>
  <si>
    <t>BIL</t>
  </si>
  <si>
    <t>BHARTIYA INTERNATIONAL LTD</t>
  </si>
  <si>
    <t>INFRATEL</t>
  </si>
  <si>
    <t>BHARTI INFRATEL LTD</t>
  </si>
  <si>
    <t>BHARTIARTL</t>
  </si>
  <si>
    <t>BHARTI AIRTEL LTD</t>
  </si>
  <si>
    <t>BGLOBAL</t>
  </si>
  <si>
    <t>BHARATIYA GLOBAL INFOMEDIA LTD</t>
  </si>
  <si>
    <t>BHARATIDIL</t>
  </si>
  <si>
    <t>BHARATI DEFENCE AND INFRASTRUCTURE LTD</t>
  </si>
  <si>
    <t>BHARATWIRE</t>
  </si>
  <si>
    <t>BHARAT WIRE ROPES LTD</t>
  </si>
  <si>
    <t>BHARAT TEXTILES &amp; PROOFING INDUSTRIES LTD</t>
  </si>
  <si>
    <t>BHARAT SEATS LTD</t>
  </si>
  <si>
    <t>BRNL</t>
  </si>
  <si>
    <t>BHARAT ROAD NETWORK LTD</t>
  </si>
  <si>
    <t>BHARATRAS</t>
  </si>
  <si>
    <t>BHARAT RASAYAN LTD</t>
  </si>
  <si>
    <t>BPCL</t>
  </si>
  <si>
    <t>BHARAT PETROLEUM CORPORATION LTD</t>
  </si>
  <si>
    <t>BHARAT PARENTERALS LTD</t>
  </si>
  <si>
    <t>BHARAT IMMUNOLOGICALS &amp; BIOLOGICALS CORPORATION LTD</t>
  </si>
  <si>
    <t>BHEL</t>
  </si>
  <si>
    <t>BHARAT HEAVY ELECTRICALS LTD</t>
  </si>
  <si>
    <t>BHARATGEAR</t>
  </si>
  <si>
    <t>BHARAT GEARS LTD</t>
  </si>
  <si>
    <t>BHARATFORG</t>
  </si>
  <si>
    <t>BHARAT FORGE LTD</t>
  </si>
  <si>
    <t>BHARATFIN</t>
  </si>
  <si>
    <t>BHARAT FINANCIAL INCLUSION LTD</t>
  </si>
  <si>
    <t>BEL</t>
  </si>
  <si>
    <t>BHARAT ELECTRONICS LTD</t>
  </si>
  <si>
    <t>BDL</t>
  </si>
  <si>
    <t>BHARAT DYNAMICS LTD</t>
  </si>
  <si>
    <t>BBL</t>
  </si>
  <si>
    <t>BHARAT BIJLEE LTD</t>
  </si>
  <si>
    <t>BHARAT BHUSHAN SHARE &amp; COMMODITY BROKERS LTD</t>
  </si>
  <si>
    <t>BHARAT AGRI FERT &amp; REALTY LTD</t>
  </si>
  <si>
    <t>BEPL</t>
  </si>
  <si>
    <t>BHANSALI ENGINEERING POLYMERS LTD</t>
  </si>
  <si>
    <t>BHANDERI INFRACON LTD</t>
  </si>
  <si>
    <t>BHANDARI</t>
  </si>
  <si>
    <t>BHANDARI HOSIERY EXPORTS LTD</t>
  </si>
  <si>
    <t>BHAKTI GEMS AND JEWELLERY LTD</t>
  </si>
  <si>
    <t>BHAGYAPROP</t>
  </si>
  <si>
    <t>BHAGYANAGAR PROPERTIES LTD</t>
  </si>
  <si>
    <t>BHAGYANGR</t>
  </si>
  <si>
    <t>BHAGYANAGAR INDIA LTD</t>
  </si>
  <si>
    <t>BHAGYANAGAR (INDIA) LTD</t>
  </si>
  <si>
    <t>BHAGWATI OXYGEN LTD</t>
  </si>
  <si>
    <t>BHAGWATI AUTOCAST LTD</t>
  </si>
  <si>
    <t>BHAGIRADHA CHEMICALS &amp; INDUSTRIES LTD</t>
  </si>
  <si>
    <t>BHAGERIA</t>
  </si>
  <si>
    <t>BHAGERIA INDUSTRIES LTD</t>
  </si>
  <si>
    <t>BGRENERGY</t>
  </si>
  <si>
    <t>BGR ENERGY SYSTEMS LTD</t>
  </si>
  <si>
    <t>BGIL FILMS &amp; TECHNOLOGIES LTD</t>
  </si>
  <si>
    <t>BFL ASSET FINVEST LTD</t>
  </si>
  <si>
    <t>BFUTILITIE</t>
  </si>
  <si>
    <t>BF UTILITIES LTD</t>
  </si>
  <si>
    <t>BFINVEST</t>
  </si>
  <si>
    <t>BF INVESTMENT LTD</t>
  </si>
  <si>
    <t>BETEX INDIA LTD</t>
  </si>
  <si>
    <t>BETEX (INDIA) LTD</t>
  </si>
  <si>
    <t>BETA</t>
  </si>
  <si>
    <t>BETA DRUGS LTD</t>
  </si>
  <si>
    <t>BEST EASTERN HOTELS LTD</t>
  </si>
  <si>
    <t>BERYL SECURITIES LTD</t>
  </si>
  <si>
    <t>BERYL DRUGS LTD</t>
  </si>
  <si>
    <t>BERVIN INVESTMENT &amp; LEASING LTD</t>
  </si>
  <si>
    <t>BERGEPAINT</t>
  </si>
  <si>
    <t>BERGER PAINTS I LTD</t>
  </si>
  <si>
    <t>BENTLEY COMMERCIAL ENTERPRISES LTD</t>
  </si>
  <si>
    <t>BENGAL TEA &amp; FABRICS LTD</t>
  </si>
  <si>
    <t>BENGAL STEEL INDUSTRIES LTD</t>
  </si>
  <si>
    <t>BENGAL &amp; ASSAM COMPANY LTD</t>
  </si>
  <si>
    <t>BENARES HOTELS LTD</t>
  </si>
  <si>
    <t>BENARA BEARINGS AND PISTONS LTD</t>
  </si>
  <si>
    <t>BEML</t>
  </si>
  <si>
    <t>BEML LTD</t>
  </si>
  <si>
    <t>BEMCO HYDRAULICS LTD</t>
  </si>
  <si>
    <t>BELLA CASA FASHION &amp; RETAIL LTD</t>
  </si>
  <si>
    <t>BEEYU OVERSEAS LTD</t>
  </si>
  <si>
    <t>BEEKAY STEEL INDUSTRIES LTD</t>
  </si>
  <si>
    <t>BEEKAY NIRYAT LTD</t>
  </si>
  <si>
    <t>BEDMUTHA</t>
  </si>
  <si>
    <t>BEDMUTHA INDUSTRIES LTD</t>
  </si>
  <si>
    <t>BEARDSELL</t>
  </si>
  <si>
    <t>BEARDSELL LTD</t>
  </si>
  <si>
    <t>BDH INDUSTRIES LTD</t>
  </si>
  <si>
    <t>BCPL RAILWAY INFRASTRUCTURE LTD</t>
  </si>
  <si>
    <t>BCL INDUSTRIES LTD</t>
  </si>
  <si>
    <t>BCL ENTERPRISES LTD</t>
  </si>
  <si>
    <t>BCC FUBA INDIA LTD</t>
  </si>
  <si>
    <t>BCC FUBA (INDIA) LTD</t>
  </si>
  <si>
    <t>BAZEL INTERNATIONAL LTD</t>
  </si>
  <si>
    <t>BAYERCROP</t>
  </si>
  <si>
    <t>BAYER CROPSCIENCE LTD</t>
  </si>
  <si>
    <t>BATLIBOI LTD</t>
  </si>
  <si>
    <t>BATAINDIA</t>
  </si>
  <si>
    <t>BATA INDIA LTD</t>
  </si>
  <si>
    <t>BATA(INDIA)</t>
  </si>
  <si>
    <t>BATA (INDIA) LTD</t>
  </si>
  <si>
    <t>BASF</t>
  </si>
  <si>
    <t>BASF INDIA LTD</t>
  </si>
  <si>
    <t>BASF (INDIA) LTD</t>
  </si>
  <si>
    <t>BASANT AGRO TECH INDIA LTD</t>
  </si>
  <si>
    <t>BASANT AGRO TECH (INDIA) LTD</t>
  </si>
  <si>
    <t>BARTRONICS</t>
  </si>
  <si>
    <t>BARTRONICS INDIA LTD</t>
  </si>
  <si>
    <t>BARTRONICS (INDIA) LTD</t>
  </si>
  <si>
    <t>BARON INFOTECH LTD</t>
  </si>
  <si>
    <t>BARODA EXTRUSION LTD</t>
  </si>
  <si>
    <t>BVCL</t>
  </si>
  <si>
    <t>BARAK VALLEY CEMENTS LTD</t>
  </si>
  <si>
    <t>BANSWRAS</t>
  </si>
  <si>
    <t>BANSWARA SYNTEX LTD</t>
  </si>
  <si>
    <t>BANSISONS TEA INDUSTRIES LTD</t>
  </si>
  <si>
    <t>BANSAL ROOFING PRODUCTS LTD</t>
  </si>
  <si>
    <t>BANSAL</t>
  </si>
  <si>
    <t>BANSAL MULTIFLEX LTD</t>
  </si>
  <si>
    <t>BANARISUG</t>
  </si>
  <si>
    <t>BANNARI AMMAN SUGARS LTD</t>
  </si>
  <si>
    <t>BASML</t>
  </si>
  <si>
    <t>BANNARI AMMAN SPINNING MILLS LTD</t>
  </si>
  <si>
    <t>BANKA</t>
  </si>
  <si>
    <t>BANKA BIOLOO LTD</t>
  </si>
  <si>
    <t>MAHABANK</t>
  </si>
  <si>
    <t>BANK OF MAHARASHTRA</t>
  </si>
  <si>
    <t>BANKINDIA</t>
  </si>
  <si>
    <t>BANK OF INDIA</t>
  </si>
  <si>
    <t>BANKBARODA</t>
  </si>
  <si>
    <t>BANK OF BARODA</t>
  </si>
  <si>
    <t>BANGALORE FORT FARMS LTD</t>
  </si>
  <si>
    <t>BANG</t>
  </si>
  <si>
    <t>BANG OVERSEAS LTD</t>
  </si>
  <si>
    <t>BANDHANBNK</t>
  </si>
  <si>
    <t>BANDHAN BANK LTD</t>
  </si>
  <si>
    <t>BANCOINDIA</t>
  </si>
  <si>
    <t>BANCO PRODUCTS I LTD</t>
  </si>
  <si>
    <t>BANAS FINANCE LTD</t>
  </si>
  <si>
    <t>BANARBEADS</t>
  </si>
  <si>
    <t>BANARAS BEADS LTD</t>
  </si>
  <si>
    <t>BAMPSL SECURITIES LTD</t>
  </si>
  <si>
    <t>BAMBINO AGRO INDUSTRIES LTD</t>
  </si>
  <si>
    <t>BALURGHAT TECHNOLOGIES LTD</t>
  </si>
  <si>
    <t>BALRAMCHIN</t>
  </si>
  <si>
    <t>BALRAMPUR CHINI MILLS LTD</t>
  </si>
  <si>
    <t>BALMER LAWRIE INVESTMENTS LTD</t>
  </si>
  <si>
    <t>BALMLAWRIE</t>
  </si>
  <si>
    <t>BALMER LAWRIE &amp; COMPANY LTD</t>
  </si>
  <si>
    <t>BALLARPUR</t>
  </si>
  <si>
    <t>BALLARPUR INDUSTRIES LTD</t>
  </si>
  <si>
    <t>BALKRISHNA</t>
  </si>
  <si>
    <t>BALKRISHNA PAPER MILLS LTD</t>
  </si>
  <si>
    <t>BALKRISIND</t>
  </si>
  <si>
    <t>BALKRISHNA INDUSTRIES LTD</t>
  </si>
  <si>
    <t>BALGOPAL COMMERCIAL LTD</t>
  </si>
  <si>
    <t>Unknown</t>
  </si>
  <si>
    <t>BALAXI</t>
  </si>
  <si>
    <t>Balaxi Ventures LTD</t>
  </si>
  <si>
    <t>BALASORE ALLOYS LTD</t>
  </si>
  <si>
    <t>BALAJITELE</t>
  </si>
  <si>
    <t>BALAJI TELEFILMS LTD</t>
  </si>
  <si>
    <t>BALAMINES</t>
  </si>
  <si>
    <t>BALAJI AMINES LTD</t>
  </si>
  <si>
    <t>BALPHARMA</t>
  </si>
  <si>
    <t>BAL PHARMA LTD</t>
  </si>
  <si>
    <t>BAJRANG FINANCE LTD</t>
  </si>
  <si>
    <t>BAJAJ STEEL INDUSTRIES LTD</t>
  </si>
  <si>
    <t>BAJAJHLDNG</t>
  </si>
  <si>
    <t>BAJAJ HOLDINGS &amp; INVESTMENT LTD</t>
  </si>
  <si>
    <t>BAJAJHIND</t>
  </si>
  <si>
    <t>BAJAJ HINDUSTHAN SUGAR LTD</t>
  </si>
  <si>
    <t>BAJAJ HEALTHCARE LTD</t>
  </si>
  <si>
    <t>BAJAJ GLOBAL LTD</t>
  </si>
  <si>
    <t>BAJAJFINSV</t>
  </si>
  <si>
    <t>BAJAJ FINSERV LTD</t>
  </si>
  <si>
    <t>BAJFINANCE</t>
  </si>
  <si>
    <t>BAJAJ FINANCE LTD</t>
  </si>
  <si>
    <t>BAJAJELEC</t>
  </si>
  <si>
    <t>BAJAJ ELECTRICALS LTD</t>
  </si>
  <si>
    <t>BAJAJCORP</t>
  </si>
  <si>
    <t>BAJAJ CORP LTD</t>
  </si>
  <si>
    <t>BAJAJCON</t>
  </si>
  <si>
    <t>Bajaj Consumer Care LTD</t>
  </si>
  <si>
    <t>BAJAJ-AUTO</t>
  </si>
  <si>
    <t>BAJAJ AUTO LTD</t>
  </si>
  <si>
    <t>BAID LEASING AND FINANCE CO LTD</t>
  </si>
  <si>
    <t>BAGADIA COLOURCHEM LTD</t>
  </si>
  <si>
    <t>BAFNAPHARM</t>
  </si>
  <si>
    <t>BAFNA PHARMACEUTICALS LTD</t>
  </si>
  <si>
    <t>BACIL PHARMA LTD</t>
  </si>
  <si>
    <t>BABA ARTS LTD</t>
  </si>
  <si>
    <t>B2B SOFTWARE TECHNOLOGIES LTD</t>
  </si>
  <si>
    <t>BTSYN</t>
  </si>
  <si>
    <t>B.T. Syndicate Ltd</t>
  </si>
  <si>
    <t>BBTCL</t>
  </si>
  <si>
    <t>B&amp;B TRIPLEWALL CONTAINERS LTD</t>
  </si>
  <si>
    <t>B&amp;A PACKAGING INDIA LTD</t>
  </si>
  <si>
    <t>B&amp;A PACKAGING (INDIA) LTD</t>
  </si>
  <si>
    <t>B N RATHI SECURITIES LTD</t>
  </si>
  <si>
    <t>BLKASHYAP</t>
  </si>
  <si>
    <t>B L KASHYAP AND SONS LTD</t>
  </si>
  <si>
    <t>B C  POWER CONTROLS LTD</t>
  </si>
  <si>
    <t>BAGFILMS</t>
  </si>
  <si>
    <t>B A G FILMS AND MEDIA LTD</t>
  </si>
  <si>
    <t>B &amp; A LTD</t>
  </si>
  <si>
    <t>B  P  CAPITAL LTD</t>
  </si>
  <si>
    <t>AYOKI MERCANTILE LTD</t>
  </si>
  <si>
    <t>AYMSYNTEX</t>
  </si>
  <si>
    <t>AYM SYNTEX LTD</t>
  </si>
  <si>
    <t>AYEPEE LAMITUBES LTD</t>
  </si>
  <si>
    <t>AXTEL INDUSTRIES LTD</t>
  </si>
  <si>
    <t>AXON VENTURES LTD</t>
  </si>
  <si>
    <t>AXITA</t>
  </si>
  <si>
    <t>Axita Cotton Ltd</t>
  </si>
  <si>
    <t>AXISCADES</t>
  </si>
  <si>
    <t>AXISCADES ENGINEERING TECHNOLOGIES LTD</t>
  </si>
  <si>
    <t>AXISBANK</t>
  </si>
  <si>
    <t>AXIS BANK LTD</t>
  </si>
  <si>
    <t>AXEL POLYMERS LTD</t>
  </si>
  <si>
    <t>AVTIL ENTERPRISE LTD</t>
  </si>
  <si>
    <t>AVTNPL</t>
  </si>
  <si>
    <t>AVT NATURAL PRODUCTS LTD</t>
  </si>
  <si>
    <t>AVSL</t>
  </si>
  <si>
    <t>AVSL INDUSTRIES LTD</t>
  </si>
  <si>
    <t>AVONMORE CAPITAL &amp; MANAGEMENT SERVICES LTD</t>
  </si>
  <si>
    <t>AVONMPL</t>
  </si>
  <si>
    <t>AVON MOLDPLAST LTD</t>
  </si>
  <si>
    <t>AVON LIFESCIENCES LTD</t>
  </si>
  <si>
    <t>AVIVA INDUSTRIES LTD</t>
  </si>
  <si>
    <t>AVI PRODUCTS INDIA LTD</t>
  </si>
  <si>
    <t>AVI PRODUCTS (INDIA) LTD</t>
  </si>
  <si>
    <t>AVI POLYMERS LTD</t>
  </si>
  <si>
    <t>AVG</t>
  </si>
  <si>
    <t>AVG LOGISTICS LTD</t>
  </si>
  <si>
    <t>AVANTIFEED</t>
  </si>
  <si>
    <t>AVANTI FEEDS LTD</t>
  </si>
  <si>
    <t>AVANTEL LTD</t>
  </si>
  <si>
    <t>AVANCE TECHNOLOGIES LTD</t>
  </si>
  <si>
    <t>AVAILABLE FINANCE LTD</t>
  </si>
  <si>
    <t>AVADHSUGAR</t>
  </si>
  <si>
    <t>AVADH SUGAR &amp; ENERGY LTD</t>
  </si>
  <si>
    <t>AUTUMN BUILDERS LTD</t>
  </si>
  <si>
    <t>AUTORIDERS INTERNATIONAL LTD</t>
  </si>
  <si>
    <t>ASAL</t>
  </si>
  <si>
    <t>AUTOMOTIVE STAMPINGS AND ASSEMBLIES LTD</t>
  </si>
  <si>
    <t>AUTOAXLES</t>
  </si>
  <si>
    <t>AUTOMOTIVE AXLES LTD</t>
  </si>
  <si>
    <t>AUTOMOBILE CORPORATION OF GOA LTD</t>
  </si>
  <si>
    <t>AUTOLITIND</t>
  </si>
  <si>
    <t>AUTOLITE INDIA LTD</t>
  </si>
  <si>
    <t>AUTOLITE (INDIA) LTD</t>
  </si>
  <si>
    <t>AUTOIND</t>
  </si>
  <si>
    <t>AUTOLINE INDUSTRIES LTD</t>
  </si>
  <si>
    <t>AUTO PINS INDIA LTD</t>
  </si>
  <si>
    <t>AUTO PINS (INDIA) LTD</t>
  </si>
  <si>
    <t>AUTHUM INVESTMENT &amp; INFRASTRUCTURE LTD</t>
  </si>
  <si>
    <t>AUSTIN ENGINEERING CO LTD</t>
  </si>
  <si>
    <t>AUSOMENT</t>
  </si>
  <si>
    <t>AUSOM ENTERPRISE LTD</t>
  </si>
  <si>
    <t>AUROMA COKE LTD</t>
  </si>
  <si>
    <t>AUROPHARMA</t>
  </si>
  <si>
    <t>AUROBINDO PHARMA LTD</t>
  </si>
  <si>
    <t>AURO LABORATORIES LTD</t>
  </si>
  <si>
    <t>AURIONPRO</t>
  </si>
  <si>
    <t>AURIONPRO SOLUTIONS LTD</t>
  </si>
  <si>
    <t>AURDIS</t>
  </si>
  <si>
    <t>AURANGABAD DISTILLERY LTD</t>
  </si>
  <si>
    <t>AUNDE FAZE THREE AUTOFAB LTD</t>
  </si>
  <si>
    <t>AUBANK</t>
  </si>
  <si>
    <t>AU SMALL FINANCE BANK LTD</t>
  </si>
  <si>
    <t>ATV PROJECTS INDIA LTD</t>
  </si>
  <si>
    <t>ATV PROJECTS (INDIA) LTD</t>
  </si>
  <si>
    <t>ATUL</t>
  </si>
  <si>
    <t>ATUL LTD</t>
  </si>
  <si>
    <t>ATULAUTO</t>
  </si>
  <si>
    <t>ATUL AUTO LTD</t>
  </si>
  <si>
    <t>ATLAS JEWELLERY INDIA LTD</t>
  </si>
  <si>
    <t>ATLAS JEWELLERY (INDIA) LTD</t>
  </si>
  <si>
    <t>ATLASCYCLE</t>
  </si>
  <si>
    <t>ATLAS CYCLES HARYANA LTD</t>
  </si>
  <si>
    <t>ATLANTA</t>
  </si>
  <si>
    <t>ATLANTA LTD</t>
  </si>
  <si>
    <t>ATLANTA DEVCON LTD</t>
  </si>
  <si>
    <t>ATISHAY LTD</t>
  </si>
  <si>
    <t>ATHENAGLO</t>
  </si>
  <si>
    <t>Athena Global Technologies Ltd-$</t>
  </si>
  <si>
    <t>ATHENA CONSTRUCTIONS LTD</t>
  </si>
  <si>
    <t>ATHARV ENTERPRISES LTD</t>
  </si>
  <si>
    <t>ASYA INFOSOFT LTD</t>
  </si>
  <si>
    <t>ASUTOSH ENTERPRISES LTD</t>
  </si>
  <si>
    <t>ASTRON</t>
  </si>
  <si>
    <t>ASTRON PAPER &amp; BOARD MILL LTD</t>
  </si>
  <si>
    <t>ASTRAZEN</t>
  </si>
  <si>
    <t>ASTRAZENECA PHARMA INDIA LTD</t>
  </si>
  <si>
    <t>ASTRAZENECA PHARMA (INDIA) LTD</t>
  </si>
  <si>
    <t>ASTRAL</t>
  </si>
  <si>
    <t>ASTRAL POLY TECHNIK LTD</t>
  </si>
  <si>
    <t>ASTRAMICRO</t>
  </si>
  <si>
    <t>ASTRA MICROWAVE PRODUCTS LTD</t>
  </si>
  <si>
    <t>ASTERDM</t>
  </si>
  <si>
    <t>ASTER DM HEALTHCARE LTD</t>
  </si>
  <si>
    <t>ASTEC</t>
  </si>
  <si>
    <t>ASTEC LIFESCIENCES LTD</t>
  </si>
  <si>
    <t>ASSOCIATED ALCOHOLS &amp; BREWERIES LTD</t>
  </si>
  <si>
    <t>ASSAMCO</t>
  </si>
  <si>
    <t>ASSAM COMPANY INDIA LTD</t>
  </si>
  <si>
    <t>ASSAM COMPANY (INDIA) LTD</t>
  </si>
  <si>
    <t>ASPIRA PATHLAB &amp; DIAGNOSTICS LTD</t>
  </si>
  <si>
    <t>ASPINWALL</t>
  </si>
  <si>
    <t>ASPINWALL AND COMPANY LTD</t>
  </si>
  <si>
    <t>ASM TECHNOLOGIES LTD</t>
  </si>
  <si>
    <t>ASLIND</t>
  </si>
  <si>
    <t>ASL INDUSTRIES LTD</t>
  </si>
  <si>
    <t>ASIT C MEHTA FINANCIAL SERVICES LTD</t>
  </si>
  <si>
    <t>ASISL</t>
  </si>
  <si>
    <t>ASIS LOGISTICS LTD</t>
  </si>
  <si>
    <t>ASIAN TEA &amp; EXPORTS LTD</t>
  </si>
  <si>
    <t>ASIAN STAR CO LTD</t>
  </si>
  <si>
    <t>ASIAN PETROPRODUCTS &amp; EXPORTS LTD</t>
  </si>
  <si>
    <t>ASIANPAINT</t>
  </si>
  <si>
    <t>ASIAN OILFIELD SERVICES LTD</t>
  </si>
  <si>
    <t>AHLWEST</t>
  </si>
  <si>
    <t>ASIAN HOTELS WEST LTD</t>
  </si>
  <si>
    <t>ASIANHOTNR</t>
  </si>
  <si>
    <t>ASIAN HOTELS NORTH LTD</t>
  </si>
  <si>
    <t>AHLEAST</t>
  </si>
  <si>
    <t>ASIAN HOTELS EAST LTD</t>
  </si>
  <si>
    <t>ASIANTILES</t>
  </si>
  <si>
    <t>ASIAN GRANITO INDIA LTD</t>
  </si>
  <si>
    <t>ASIAN GRANITO (INDIA) LTD</t>
  </si>
  <si>
    <t>ASIAN FLORA LTD</t>
  </si>
  <si>
    <t>ASIA PACK LTD</t>
  </si>
  <si>
    <t>ASIA CAPITAL LTD</t>
  </si>
  <si>
    <t>ASI INDUSTRIES LTD</t>
  </si>
  <si>
    <t>ASHUTOSH PAPER MILLS LTD</t>
  </si>
  <si>
    <t>ASHRAM ONLINE COM LTD</t>
  </si>
  <si>
    <t>ASHOKA REFINERIES LTD</t>
  </si>
  <si>
    <t>ASHOKA METCAST LTD</t>
  </si>
  <si>
    <t>ASHOKA</t>
  </si>
  <si>
    <t>ASHOKA BUILDCON LTD</t>
  </si>
  <si>
    <t>ASHOKLEY</t>
  </si>
  <si>
    <t>ASHOK LEYLAND LTD</t>
  </si>
  <si>
    <t>ASHOK ALCO-CHEM LTD</t>
  </si>
  <si>
    <t>ASHNOOR TEXTILE MILLS LTD</t>
  </si>
  <si>
    <t>ASHNISHA INDUSTRIES LTD</t>
  </si>
  <si>
    <t>ASHISH POLYPLAST LTD</t>
  </si>
  <si>
    <t>ASHIRWAD STEELS &amp; INDUSTRIES LTD</t>
  </si>
  <si>
    <t>ASHIRWAD CAPITAL LTD</t>
  </si>
  <si>
    <t>ASHIMASYN</t>
  </si>
  <si>
    <t>ASHIMA LTD</t>
  </si>
  <si>
    <t>ASHIKACR</t>
  </si>
  <si>
    <t>ASHIKA CREDIT CAPITAL LTD.</t>
  </si>
  <si>
    <t>ASHIANA ISPAT LTD</t>
  </si>
  <si>
    <t>ASHIANA</t>
  </si>
  <si>
    <t>ASHIANA HOUSING LTD</t>
  </si>
  <si>
    <t>ASHIANA AGRO INDUSTRIES LTD</t>
  </si>
  <si>
    <t>ASHARI AGENCIES LTD</t>
  </si>
  <si>
    <t>AGOL</t>
  </si>
  <si>
    <t>Ashapuri Gold Ornament Ltd</t>
  </si>
  <si>
    <t>ASHAPURMIN</t>
  </si>
  <si>
    <t>ASHAPURA MINECHEM LTD</t>
  </si>
  <si>
    <t>AIFL</t>
  </si>
  <si>
    <t>ASHAPURA INTIMATES FASHION LTD</t>
  </si>
  <si>
    <t>ASAHISONG</t>
  </si>
  <si>
    <t>ASAHI SONGWON COLORS LTD</t>
  </si>
  <si>
    <t>ASAHI INDUSTRIES LTD</t>
  </si>
  <si>
    <t>ASAHIINDIA</t>
  </si>
  <si>
    <t>ASAHI INDIA GLASS LTD</t>
  </si>
  <si>
    <t>ARYAN</t>
  </si>
  <si>
    <t>Aryan Share and Stock Brokers Ltd</t>
  </si>
  <si>
    <t>ARYAMAN FINANCIAL SERVICES LTD</t>
  </si>
  <si>
    <t>ARYAMAN CAPITAL MARKETS LTD</t>
  </si>
  <si>
    <t>ARVSMART</t>
  </si>
  <si>
    <t>ARVIND SMARTSPACES LTD</t>
  </si>
  <si>
    <t>ARVIND</t>
  </si>
  <si>
    <t>ARVIND LTD</t>
  </si>
  <si>
    <t>ARVINDFASN</t>
  </si>
  <si>
    <t>Arvind Fashions Ltd</t>
  </si>
  <si>
    <t>ARVEE</t>
  </si>
  <si>
    <t>ARVEE LABORATORIES INDIA LTD</t>
  </si>
  <si>
    <t>ARVEE LABORATORIES (INDIA) LTD</t>
  </si>
  <si>
    <t>ARUNA HOTELS LTD</t>
  </si>
  <si>
    <t>ARTSON ENGINEERING LTD</t>
  </si>
  <si>
    <t>AGLSL</t>
  </si>
  <si>
    <t>ARTEMIS GLOBAL LIFE SCIENCES LTD</t>
  </si>
  <si>
    <t>ARTEMISELC</t>
  </si>
  <si>
    <t>Artemis Electricals Ltd</t>
  </si>
  <si>
    <t>ARTEFACT PROJECTS LTD</t>
  </si>
  <si>
    <t>ARTECH POWER &amp; TRADING LTD</t>
  </si>
  <si>
    <t>ARTNIRMAN</t>
  </si>
  <si>
    <t>ART NIRMAN LTD</t>
  </si>
  <si>
    <t>ARSSINFRA</t>
  </si>
  <si>
    <t>ARSS INFRASTRUCTURE PROJECTS LTD</t>
  </si>
  <si>
    <t>ARSHIYA</t>
  </si>
  <si>
    <t>ARSHIYA LTD</t>
  </si>
  <si>
    <t>ARROWTEX</t>
  </si>
  <si>
    <t>ARROW TEXTILES LTD</t>
  </si>
  <si>
    <t>ARROWGREEN</t>
  </si>
  <si>
    <t>ARROW GREENTECH LTD</t>
  </si>
  <si>
    <t>AROMA ENTERPRISES INDIA LTD</t>
  </si>
  <si>
    <t>AROMA ENTERPRISES (INDIA) LTD</t>
  </si>
  <si>
    <t>AROGRANITE</t>
  </si>
  <si>
    <t>ARO GRANITE INDUSTRIES LTD</t>
  </si>
  <si>
    <t>ARNOLD HOLDINGS LTD</t>
  </si>
  <si>
    <t>ARNAV CORPORATION LTD</t>
  </si>
  <si>
    <t>ARMS PAPER LTD</t>
  </si>
  <si>
    <t>ARMAN</t>
  </si>
  <si>
    <t>Arman Holdings Ltd</t>
  </si>
  <si>
    <t>ARMANFIN</t>
  </si>
  <si>
    <t>ARMAN FINANCIAL SERVICES LTD</t>
  </si>
  <si>
    <t>ARIS INTERNATIONAL LTD</t>
  </si>
  <si>
    <t>ARIHANT'S SECURITIES LTD</t>
  </si>
  <si>
    <t>ARIHANT TOURNESOL LTD</t>
  </si>
  <si>
    <t>ARIHANTSUP</t>
  </si>
  <si>
    <t>ARIHANT SUPERSTRUCTURES LTD</t>
  </si>
  <si>
    <t>ARIHANT INSTITUTE LTD</t>
  </si>
  <si>
    <t>ARIHANT</t>
  </si>
  <si>
    <t>ARIHANT FOUNDATIONS &amp; HOUSING LTD</t>
  </si>
  <si>
    <t>ARIHANT CAPITAL MARKETS LTD</t>
  </si>
  <si>
    <t>ARIES</t>
  </si>
  <si>
    <t>ARIES AGRO LTD</t>
  </si>
  <si>
    <t>ARFIN INDIA LTD</t>
  </si>
  <si>
    <t>ARFIN (INDIA) LTD</t>
  </si>
  <si>
    <t>AREX INDUSTRIES LTD</t>
  </si>
  <si>
    <t>ARDI INVESTMENT &amp; TRADING LTD</t>
  </si>
  <si>
    <t>ARCOTECH</t>
  </si>
  <si>
    <t>ARCOTECH LTD</t>
  </si>
  <si>
    <t>ARCHIT ORGANOSYS LTD</t>
  </si>
  <si>
    <t>ARCHIES</t>
  </si>
  <si>
    <t>ARCHIES LTD</t>
  </si>
  <si>
    <t>ARCHIDPLY</t>
  </si>
  <si>
    <t>ARCHIDPLY INDUSTRIES LTD</t>
  </si>
  <si>
    <t>ARCHANA SOFTWARE LTD</t>
  </si>
  <si>
    <t>ARCEE INDUSTRIES LTD</t>
  </si>
  <si>
    <t>ARC FINANCE LTD</t>
  </si>
  <si>
    <t>ARAMBHAN HOSPITALITY SERVICES LTD</t>
  </si>
  <si>
    <t>AQUA PUMPS INFRA VENTURES LTD</t>
  </si>
  <si>
    <t>APUNKA INVEST COMMERCIAL LTD</t>
  </si>
  <si>
    <t>APTECHT</t>
  </si>
  <si>
    <t>APTECH LTD</t>
  </si>
  <si>
    <t>APPLE FINANCE LTD</t>
  </si>
  <si>
    <t>APOORVA LEASING FINANCE AND INVESTMENT COMPANY LTD</t>
  </si>
  <si>
    <t>APOLLOTYRE</t>
  </si>
  <si>
    <t>APOLLO TYRES LTD</t>
  </si>
  <si>
    <t>APOLLO TRICOAT TUBES LTD</t>
  </si>
  <si>
    <t>APOLSINHOT</t>
  </si>
  <si>
    <t>APOLLO SINDOORI HOTELS LTD</t>
  </si>
  <si>
    <t>APOLLO PIPES LTD</t>
  </si>
  <si>
    <t>APOLLO</t>
  </si>
  <si>
    <t>APOLLO MICRO SYSTEMS LTD</t>
  </si>
  <si>
    <t>APOLLOHOSP</t>
  </si>
  <si>
    <t>APOLLO HOSPITALS ENTERPRISE LTD</t>
  </si>
  <si>
    <t>APOLLO FINVEST INDIA LTD</t>
  </si>
  <si>
    <t>APOLLO FINVEST (INDIA) LTD</t>
  </si>
  <si>
    <t>APM INDUSTRIES LTD</t>
  </si>
  <si>
    <t>APLAYA</t>
  </si>
  <si>
    <t>Aplaya Creations Ltd</t>
  </si>
  <si>
    <t>APLAB LTD</t>
  </si>
  <si>
    <t>APLAPOLLO</t>
  </si>
  <si>
    <t>APL APOLLO TUBES LTD</t>
  </si>
  <si>
    <t>APIS INDIA LTD</t>
  </si>
  <si>
    <t>APIS (INDIA) LTD</t>
  </si>
  <si>
    <t>APEX HOME FINANCE LTD</t>
  </si>
  <si>
    <t>APEX</t>
  </si>
  <si>
    <t>APEX FROZEN FOODS LTD</t>
  </si>
  <si>
    <t>APCOTEXIND</t>
  </si>
  <si>
    <t>APCOTEX INDUSTRIES LTD</t>
  </si>
  <si>
    <t>APARINDS</t>
  </si>
  <si>
    <t>APAR INDUSTRIES LTD</t>
  </si>
  <si>
    <t>ANUPAM FINSERV LTD</t>
  </si>
  <si>
    <t>ANUP MALLEABLE LTD</t>
  </si>
  <si>
    <t>ANUH PHARMA LTD</t>
  </si>
  <si>
    <t>ANUBHAV INFRASTRUCTURE LTD</t>
  </si>
  <si>
    <t>ANUBHAV INDUSTRIAL RESOURCES LTD</t>
  </si>
  <si>
    <t>ANTARIKSH INDUSTRIES LTD</t>
  </si>
  <si>
    <t>ANTGRAPHIC</t>
  </si>
  <si>
    <t>ANTARCTICA LTD</t>
  </si>
  <si>
    <t>ANSHUNI COMMERCIALS LTD</t>
  </si>
  <si>
    <t>ANSALAPI</t>
  </si>
  <si>
    <t>ANSAL PROPERTIES &amp; INFRASTRUCTURE LTD</t>
  </si>
  <si>
    <t>ANSALHSG</t>
  </si>
  <si>
    <t>ANSAL HOUSING AND CONSTRUCTION LTD</t>
  </si>
  <si>
    <t>ANSAL BUILDWELL LTD</t>
  </si>
  <si>
    <t>ANS INDUSTRIES LTD</t>
  </si>
  <si>
    <t>ANNA INFRASTRUCTURES LTD</t>
  </si>
  <si>
    <t>ANMOL</t>
  </si>
  <si>
    <t>Anmol India Ltd</t>
  </si>
  <si>
    <t>ANKUSH FINSTOCK LTD</t>
  </si>
  <si>
    <t>ANKITMETAL</t>
  </si>
  <si>
    <t>ANKIT METAL &amp; POWER LTD</t>
  </si>
  <si>
    <t>ANKA INDIA LTD</t>
  </si>
  <si>
    <t>ANKA (INDIA) LTD</t>
  </si>
  <si>
    <t>ANJANI SYNTHETICS LTD</t>
  </si>
  <si>
    <t>APCL</t>
  </si>
  <si>
    <t>ANJANI PORTLAND CEMENT LTD</t>
  </si>
  <si>
    <t>ANJANI FOODS LTD</t>
  </si>
  <si>
    <t>ANJANI FINANCE LTD</t>
  </si>
  <si>
    <t>ANISHA IMPEX LTD</t>
  </si>
  <si>
    <t>ANIKINDS</t>
  </si>
  <si>
    <t>ANIK INDUSTRIES LTD</t>
  </si>
  <si>
    <t>AISL</t>
  </si>
  <si>
    <t>ANI INTEGRATED SERVICES LTD</t>
  </si>
  <si>
    <t>ANGEL FIBERS LTD</t>
  </si>
  <si>
    <t>ANG LIFESCIENCES INDIA LTD</t>
  </si>
  <si>
    <t>ANG LIFESCIENCES (INDIA) LTD</t>
  </si>
  <si>
    <t>ANGIND</t>
  </si>
  <si>
    <t>ANG INDUSTRIES LTD</t>
  </si>
  <si>
    <t>ANERI FINCAP LTD</t>
  </si>
  <si>
    <t>ANDREW YULE &amp; COMPANY LTD</t>
  </si>
  <si>
    <t>ANDHRA PETROCHEMICALS LTD</t>
  </si>
  <si>
    <t>ANDHRACEMT</t>
  </si>
  <si>
    <t>ANDHRA CEMENTS LTD</t>
  </si>
  <si>
    <t>ANDHRABANK</t>
  </si>
  <si>
    <t>ANDHRA BANK</t>
  </si>
  <si>
    <t>ANANTRAJ</t>
  </si>
  <si>
    <t>ANANT RAJ LTD</t>
  </si>
  <si>
    <t>ANAND PROJECTS LTD</t>
  </si>
  <si>
    <t>AMSONS APPARELS LTD</t>
  </si>
  <si>
    <t>AMRUTANJAN</t>
  </si>
  <si>
    <t>AMRUTANJAN HEALTH CARE LTD</t>
  </si>
  <si>
    <t>AMRIT CORP LTD</t>
  </si>
  <si>
    <t>AMRAWORLD AGRICO LTD</t>
  </si>
  <si>
    <t>AMRAPALI INDUSTRIES LTD</t>
  </si>
  <si>
    <t>AMRAPALI FINCAP LTD</t>
  </si>
  <si>
    <t>AMRAPALI CAPITAL AND FINANCE SERVICES LTD</t>
  </si>
  <si>
    <t>AMRADEEP INDUSTRIES LTD</t>
  </si>
  <si>
    <t>AMJLAND</t>
  </si>
  <si>
    <t>AMJ LAND HOLDINGS LTD</t>
  </si>
  <si>
    <t>AMIT SECURITIES LTD</t>
  </si>
  <si>
    <t>AMIT INTERNATIONAL LTD</t>
  </si>
  <si>
    <t>AMINES &amp; PLASTICIZERS LTD</t>
  </si>
  <si>
    <t>AMIN TANNERY LTD</t>
  </si>
  <si>
    <t>AMFORGE INDUSTRIES LTD</t>
  </si>
  <si>
    <t>AMDIND</t>
  </si>
  <si>
    <t>AMD INDUSTRIES LTD</t>
  </si>
  <si>
    <t>AMCO INDIA LTD</t>
  </si>
  <si>
    <t>AMCO (INDIA) LTD</t>
  </si>
  <si>
    <t>AMBUJACEM</t>
  </si>
  <si>
    <t>AMBUJA CEMENTS LTD</t>
  </si>
  <si>
    <t>AMBITION MICA LTD</t>
  </si>
  <si>
    <t>AMBIKCO</t>
  </si>
  <si>
    <t>AMBIKA COTTON MILLS LTD</t>
  </si>
  <si>
    <t>AMBER</t>
  </si>
  <si>
    <t>AMBER ENTERPRISES INDIA LTD</t>
  </si>
  <si>
    <t>AMBER ENTERPRISES (INDIA) LTD</t>
  </si>
  <si>
    <t>AIHL</t>
  </si>
  <si>
    <t>Ambassador Intra Holdings Ltd</t>
  </si>
  <si>
    <t>AMBAR PROTEIN INDUSTRIES LTD</t>
  </si>
  <si>
    <t>AMBANIORG</t>
  </si>
  <si>
    <t>AMBANI ORGANICS LTD</t>
  </si>
  <si>
    <t>AMBALAL SARABHAI ENTERPRISES LTD</t>
  </si>
  <si>
    <t>AMBA ENTERPRISES LTD</t>
  </si>
  <si>
    <t>AMAZE ENTERTECH LTD</t>
  </si>
  <si>
    <t>AMARNATH SECURITIES LTD</t>
  </si>
  <si>
    <t>AMARJOTHI SPINNING MILLS LTD</t>
  </si>
  <si>
    <t>AMARAJABAT</t>
  </si>
  <si>
    <t>AMARA RAJA BATTERIES LTD</t>
  </si>
  <si>
    <t>AMANI TRADING &amp; EXPORTS LTD</t>
  </si>
  <si>
    <t>AMAL LTD</t>
  </si>
  <si>
    <t>ALUFLUORIDE LTD</t>
  </si>
  <si>
    <t>ALSTONE TEXTILES INDIA LTD</t>
  </si>
  <si>
    <t>ALSTONE TEXTILES (INDIA) LTD</t>
  </si>
  <si>
    <t>ALPSMOTOR</t>
  </si>
  <si>
    <t>Alps Motor Finance Ltd</t>
  </si>
  <si>
    <t>ALPSINDUS</t>
  </si>
  <si>
    <t>ALPS INDUSTRIES LTD</t>
  </si>
  <si>
    <t>ALPINE HOUSING DEVELOPMENT CORPORATION LTD</t>
  </si>
  <si>
    <t>ALPHAGEO</t>
  </si>
  <si>
    <t>ALPHAGEO INDIA LTD</t>
  </si>
  <si>
    <t>ALPHAGEO (INDIA) LTD</t>
  </si>
  <si>
    <t>ALPA</t>
  </si>
  <si>
    <t>ALPA LABORATORIES LTD</t>
  </si>
  <si>
    <t>ALOKTEXT</t>
  </si>
  <si>
    <t>ALOK INDUSTRIES LTD</t>
  </si>
  <si>
    <t>ALNA TRADING &amp; EXPORTS LTD</t>
  </si>
  <si>
    <t>ALMONDZ</t>
  </si>
  <si>
    <t>ALMONDZ GLOBAL SECURITIES LTD</t>
  </si>
  <si>
    <t>ALLSEC</t>
  </si>
  <si>
    <t>ALLSEC TECHNOLOGIES LTD</t>
  </si>
  <si>
    <t>ADSL</t>
  </si>
  <si>
    <t>ALLIED DIGITAL SERVICES LTD</t>
  </si>
  <si>
    <t>ALLIED COMPUTERS INTERNATIONAL ASIA LTD</t>
  </si>
  <si>
    <t>ALLIANCE INTEGRATED METALIKS LTD</t>
  </si>
  <si>
    <t>ALLCARGO</t>
  </si>
  <si>
    <t>ALLCARGO LOGISTICS LTD</t>
  </si>
  <si>
    <t>ALBK</t>
  </si>
  <si>
    <t>ALLAHABAD BANK</t>
  </si>
  <si>
    <t>ALKYLAMINE</t>
  </si>
  <si>
    <t>ALKYL AMINES CHEMICALS LTD</t>
  </si>
  <si>
    <t>ALKEM</t>
  </si>
  <si>
    <t>ALKEM LABORATORIES LTD</t>
  </si>
  <si>
    <t>ALKALI</t>
  </si>
  <si>
    <t>ALKALI METALS LTD</t>
  </si>
  <si>
    <t>ALKA SECURITIES LTD</t>
  </si>
  <si>
    <t>ALKA INDIA LTD</t>
  </si>
  <si>
    <t>ALKA DIAMOND INDUSTRIES LTD</t>
  </si>
  <si>
    <t>ALKA (INDIA) LTD</t>
  </si>
  <si>
    <t>ALICON</t>
  </si>
  <si>
    <t>ALICON CASTALLOY LTD</t>
  </si>
  <si>
    <t>ALFRED HERBERT INDIA LTD</t>
  </si>
  <si>
    <t>ALFRED HERBERT (INDIA) LTD</t>
  </si>
  <si>
    <t>ALFAVISION OVERSEAS INDIA LTD</t>
  </si>
  <si>
    <t>ALFAVISION OVERSEAS (INDIA) LTD</t>
  </si>
  <si>
    <t>ALFA TRANSFORMERS LTD</t>
  </si>
  <si>
    <t>ALFA ICA INDIA LTD</t>
  </si>
  <si>
    <t>ALFA ICA (INDIA) LTD</t>
  </si>
  <si>
    <t>ALEXANDER STAMPS AND COIN LTD</t>
  </si>
  <si>
    <t>APLLTD</t>
  </si>
  <si>
    <t>ALEMBIC PHARMACEUTICALS LTD</t>
  </si>
  <si>
    <t>ALEMBICLTD</t>
  </si>
  <si>
    <t>ALEMBIC LTD</t>
  </si>
  <si>
    <t>ALCHEMIST REALTY LTD</t>
  </si>
  <si>
    <t>ALCHEM</t>
  </si>
  <si>
    <t>ALCHEMIST LTD</t>
  </si>
  <si>
    <t>ALCHEMIST CORPORATION LTD</t>
  </si>
  <si>
    <t>ALBERTDAVD</t>
  </si>
  <si>
    <t>ALBERT DAVID LTD</t>
  </si>
  <si>
    <t>ALANKIT</t>
  </si>
  <si>
    <t>ALANKIT LTD</t>
  </si>
  <si>
    <t>ALAN SCOTT INDUSTRIES LTD</t>
  </si>
  <si>
    <t>ALACRITY SECURITIES LTD</t>
  </si>
  <si>
    <t>AKZOINDIA</t>
  </si>
  <si>
    <t>AKZO NOBEL INDIA LTD</t>
  </si>
  <si>
    <t>AKZO(INDIA)</t>
  </si>
  <si>
    <t>AKZO NOBEL (INDIA) LTD</t>
  </si>
  <si>
    <t>AKSHARCHEM</t>
  </si>
  <si>
    <t>AKSHARCHEM INDIA LTD</t>
  </si>
  <si>
    <t>AKSHARCHEM (INDIA) LTD</t>
  </si>
  <si>
    <t>AKSHAR SPINTEX LTD</t>
  </si>
  <si>
    <t>AKSHOPTFBR</t>
  </si>
  <si>
    <t>AKSH OPTIFIBRE LTD</t>
  </si>
  <si>
    <t>AKME STAR HOUSING FINANCE LTD</t>
  </si>
  <si>
    <t>AKM LACE AND EMBROTEX LTD</t>
  </si>
  <si>
    <t>AKI INDIA LTD</t>
  </si>
  <si>
    <t>AKI (INDIA) LTD</t>
  </si>
  <si>
    <t>AKG</t>
  </si>
  <si>
    <t>AKG EXIM LTD</t>
  </si>
  <si>
    <t>AKASHDEEP METAL INDUSTRIES LTD</t>
  </si>
  <si>
    <t>AKASH</t>
  </si>
  <si>
    <t>AKASH INFRA PROJECTS LTD</t>
  </si>
  <si>
    <t>AKAR AUTO INDUSTRIES LTD</t>
  </si>
  <si>
    <t>AJWA FUN WORLD &amp; RESORT LTD</t>
  </si>
  <si>
    <t>AJOONI</t>
  </si>
  <si>
    <t>AJOONI BIOTECH LTD</t>
  </si>
  <si>
    <t>AJMERA</t>
  </si>
  <si>
    <t>AJMERA REALTY &amp; INFRA INDIA LTD</t>
  </si>
  <si>
    <t>AJMERA REALTY &amp; INFRA (INDIA) LTD</t>
  </si>
  <si>
    <t>AJEL LTD</t>
  </si>
  <si>
    <t>AJCON GLOBAL SERVICES LTD</t>
  </si>
  <si>
    <t>AJANTA SOYA LTD</t>
  </si>
  <si>
    <t>AJANTPHARM</t>
  </si>
  <si>
    <t>AJANTA PHARMA LTD</t>
  </si>
  <si>
    <t>AISHWARYA TELECOM LTD</t>
  </si>
  <si>
    <t>AIROLAM</t>
  </si>
  <si>
    <t>AIRO LAM LTD</t>
  </si>
  <si>
    <t>AIRAN</t>
  </si>
  <si>
    <t>AIRAN LTD</t>
  </si>
  <si>
    <t>AIMCO PESTICIDES LTD</t>
  </si>
  <si>
    <t>AIAENG</t>
  </si>
  <si>
    <t>AIA ENGINEERING LTD</t>
  </si>
  <si>
    <t>AI CHAMPDANY INDUSTRIES LTD</t>
  </si>
  <si>
    <t>AHMEDABAD STEELCRAFT LTD</t>
  </si>
  <si>
    <t>AHLUCONT</t>
  </si>
  <si>
    <t>AHLUWALIA CONTRACTS INDIA LTD</t>
  </si>
  <si>
    <t>AHLUWALIA CONTRACTS (INDIA) LTD</t>
  </si>
  <si>
    <t>AHLADA</t>
  </si>
  <si>
    <t>AHLADA ENGINEERS LTD</t>
  </si>
  <si>
    <t>AHIMSA</t>
  </si>
  <si>
    <t>AHIMSA INDUSTRIES LTD</t>
  </si>
  <si>
    <t>ATFL</t>
  </si>
  <si>
    <t>AGRO TECH FOODS LTD</t>
  </si>
  <si>
    <t>AGROPHOS</t>
  </si>
  <si>
    <t>AGRO PHOS INDIA LTD</t>
  </si>
  <si>
    <t>AGRO PHOS (INDIA) LTD</t>
  </si>
  <si>
    <t>AGRITECH</t>
  </si>
  <si>
    <t>AGRI-TECH INDIA LTD</t>
  </si>
  <si>
    <t>AGRI-TECH (INDIA) LTD</t>
  </si>
  <si>
    <t>AGRIMONY COMMODITIES LTD</t>
  </si>
  <si>
    <t>AGIO PAPER &amp; INDUSTRIES LTD</t>
  </si>
  <si>
    <t>AGI INFRA LTD</t>
  </si>
  <si>
    <t>AGCNET</t>
  </si>
  <si>
    <t>AGC NETWORKS LTD</t>
  </si>
  <si>
    <t>AGARIND</t>
  </si>
  <si>
    <t>AGARWAL INDUSTRIAL CORPORATION LTD</t>
  </si>
  <si>
    <t>AFFORDABLE ROBOTIC &amp; AUTOMATION LTD</t>
  </si>
  <si>
    <t>AEGISCHEM</t>
  </si>
  <si>
    <t>AEGIS LOGISTICS LTD</t>
  </si>
  <si>
    <t>ADVITIYA TRADE INDIA LTD</t>
  </si>
  <si>
    <t>ADVITIYA TRADE (INDIA) LTD</t>
  </si>
  <si>
    <t>ADVIK LABORATORIES LTD</t>
  </si>
  <si>
    <t>ADVIK CAPITAL LTD</t>
  </si>
  <si>
    <t>ADVENT COMPUTER SERVICES LTD</t>
  </si>
  <si>
    <t>ADVANIHOTR</t>
  </si>
  <si>
    <t>ADVANI HOTELS &amp; RESORTS INDIA LTD</t>
  </si>
  <si>
    <t>ADVANI HOTELS &amp; RESORTS (INDIA) LTD</t>
  </si>
  <si>
    <t>ADVENZYMES</t>
  </si>
  <si>
    <t>ADVANCED ENZYME TECHNOLOGIES LTD</t>
  </si>
  <si>
    <t>ADVANCE SYNTEX LTD</t>
  </si>
  <si>
    <t>ADVANCE POWERINFRA TECH LTD</t>
  </si>
  <si>
    <t>ADVANCE PETROCHEMICALS LTD</t>
  </si>
  <si>
    <t>ADVANCE METERING TECHNOLOGY LTD</t>
  </si>
  <si>
    <t>ADVANCE LIFESTYLES LTD</t>
  </si>
  <si>
    <t>ADS DIAGNOSTIC LTD</t>
  </si>
  <si>
    <t>ADROITINFO</t>
  </si>
  <si>
    <t>ADROIT INFOTECH LTD</t>
  </si>
  <si>
    <t>ADORWELD</t>
  </si>
  <si>
    <t>ADOR WELDING LTD</t>
  </si>
  <si>
    <t>ADOR MULTIPRODUCTS LTD</t>
  </si>
  <si>
    <t>ADOR FONTECH LTD</t>
  </si>
  <si>
    <t>AD-MANUM FINANCE LTD</t>
  </si>
  <si>
    <t>ADLABS</t>
  </si>
  <si>
    <t>ADLABS ENTERTAINMENT LTD</t>
  </si>
  <si>
    <t>ADITYA VISION LTD</t>
  </si>
  <si>
    <t>ADITYA SPINNERS LTD</t>
  </si>
  <si>
    <t>ADITYA ISPAT LTD</t>
  </si>
  <si>
    <t>ADITYA CONSUMER MARKETING LTD</t>
  </si>
  <si>
    <t>BIRLAMONEY</t>
  </si>
  <si>
    <t>ADITYA BIRLA MONEY LTD</t>
  </si>
  <si>
    <t>ABFRL</t>
  </si>
  <si>
    <t>ADITYA BIRLA FASHION AND RETAIL LTD</t>
  </si>
  <si>
    <t>ABCAPITAL</t>
  </si>
  <si>
    <t>ADITYA BIRLA CAPITAL LTD</t>
  </si>
  <si>
    <t>ADITRI INDUSTRIES LTD</t>
  </si>
  <si>
    <t>ADINATH TEXTILES LTD</t>
  </si>
  <si>
    <t>ADINATH EXIM RESOURCES LTD</t>
  </si>
  <si>
    <t>ADI RASAYAN LTD</t>
  </si>
  <si>
    <t>ADHUNIK</t>
  </si>
  <si>
    <t>ADHUNIK METALIKS LTD</t>
  </si>
  <si>
    <t>ADHUNIKIND</t>
  </si>
  <si>
    <t>ADHUNIK INDUSTRIES LTD</t>
  </si>
  <si>
    <t>ADHIRAJ DISTRIBUTORS LTD</t>
  </si>
  <si>
    <t>ADHBHUT INFRASTRUCTURE LTD</t>
  </si>
  <si>
    <t>ADHARSHILA CAPITAL SERVICES LTD</t>
  </si>
  <si>
    <t>ADFFOODS</t>
  </si>
  <si>
    <t>ADF FOODS LTD</t>
  </si>
  <si>
    <t>ADD-SHOP PROMOTIONS LTD</t>
  </si>
  <si>
    <t>ADDI INDUSTRIES LTD</t>
  </si>
  <si>
    <t>ADCON CAPITAL SERVICES LTD</t>
  </si>
  <si>
    <t>ADC INDIA COMMUNICATIONS LTD</t>
  </si>
  <si>
    <t>ADARSH PLANT PROTECT LTD</t>
  </si>
  <si>
    <t>ADARSH MERCANTILE LTD</t>
  </si>
  <si>
    <t>ADANITRANS</t>
  </si>
  <si>
    <t>ADANI TRANSMISSION LTD</t>
  </si>
  <si>
    <t>ADANIPOWER</t>
  </si>
  <si>
    <t>ADANI POWER LTD</t>
  </si>
  <si>
    <t>ADANIPORTS</t>
  </si>
  <si>
    <t>ADANI PORTS AND SPECIAL ECONOMIC ZONE LTD</t>
  </si>
  <si>
    <t>ADANIGREEN</t>
  </si>
  <si>
    <t>ADANI GREEN ENERGY LTD</t>
  </si>
  <si>
    <t>ADANIGAS</t>
  </si>
  <si>
    <t>ADANI GAS LTD</t>
  </si>
  <si>
    <t>ADANIENT</t>
  </si>
  <si>
    <t>ADANI ENTERPRISES LTD</t>
  </si>
  <si>
    <t>ACTIVE CLOTHING CO LTD</t>
  </si>
  <si>
    <t>ACTION FINANCIAL SERVICES INDIA LTD</t>
  </si>
  <si>
    <t>ACTION FINANCIAL SERVICES (INDIA) LTD</t>
  </si>
  <si>
    <t>ACE</t>
  </si>
  <si>
    <t>ACTION CONSTRUCTION EQUIPMENT LTD</t>
  </si>
  <si>
    <t>ACRYSIL LTD</t>
  </si>
  <si>
    <t>ACROW</t>
  </si>
  <si>
    <t>ACROW INDIA LTD.</t>
  </si>
  <si>
    <t>ACME RESOURCES LTD</t>
  </si>
  <si>
    <t>ACKNIT INDUSTRIES LTD</t>
  </si>
  <si>
    <t>ACI INFOCOM LTD</t>
  </si>
  <si>
    <t>ACHAL</t>
  </si>
  <si>
    <t>Achal Investments Ltd</t>
  </si>
  <si>
    <t>ACE SOFTWARE EXPORTS LTD</t>
  </si>
  <si>
    <t>ACE MEN ENGG WORKS LTD</t>
  </si>
  <si>
    <t>ACEINTEG</t>
  </si>
  <si>
    <t>ACE INTEGRATED SOLUTIONS LTD</t>
  </si>
  <si>
    <t>ACE EDUTREND LTD</t>
  </si>
  <si>
    <t>ACCURACY</t>
  </si>
  <si>
    <t>ACCURACY SHIPPING LTD</t>
  </si>
  <si>
    <t>ACCORD</t>
  </si>
  <si>
    <t>ACCORD SYNERGY LTD</t>
  </si>
  <si>
    <t>ACCELYA</t>
  </si>
  <si>
    <t>ACCELYA KALE SOLUTIONS LTD</t>
  </si>
  <si>
    <t>ACCEL LTD</t>
  </si>
  <si>
    <t>ACC</t>
  </si>
  <si>
    <t>ACC LTD</t>
  </si>
  <si>
    <t>ABM KNOWLEDGEWARE LTD</t>
  </si>
  <si>
    <t>ABMINTLTD</t>
  </si>
  <si>
    <t>ABM INTERNATIONAL LTD</t>
  </si>
  <si>
    <t>ABIRAMI FINANCIAL SERVICES INDIA LTD</t>
  </si>
  <si>
    <t>ABIRAMI FINANCIAL SERVICES (INDIA) LTD</t>
  </si>
  <si>
    <t>ABHISHEK INFRAVENTURES LTD</t>
  </si>
  <si>
    <t>ABHISHEK FINLEASE LTD</t>
  </si>
  <si>
    <t>ABHINAV LEASING &amp; FINANCE LTD</t>
  </si>
  <si>
    <t>ABHINAV CAPITAL SERVICES LTD</t>
  </si>
  <si>
    <t>ABHIJIT TRADING COMPANY LTD</t>
  </si>
  <si>
    <t>ABGSHIP</t>
  </si>
  <si>
    <t>ABG SHIPYARD LTD</t>
  </si>
  <si>
    <t>ABC INDIA LTD</t>
  </si>
  <si>
    <t>ABC GAS INTERNATIONAL LTD</t>
  </si>
  <si>
    <t>ABC (INDIA) LTD</t>
  </si>
  <si>
    <t>ABBOTINDIA</t>
  </si>
  <si>
    <t>ABBOTT INDIA LTD</t>
  </si>
  <si>
    <t>ABBOT(INDIA)</t>
  </si>
  <si>
    <t>ABBOTT (INDIA) LTD</t>
  </si>
  <si>
    <t>ABB</t>
  </si>
  <si>
    <t>ABB INDIA LTD</t>
  </si>
  <si>
    <t>ABANS ENTERPRISES LTD</t>
  </si>
  <si>
    <t>ABAN</t>
  </si>
  <si>
    <t>ABAN OFFSHORE LTD</t>
  </si>
  <si>
    <t>AAYUSH FOOD AND HERBS LTD</t>
  </si>
  <si>
    <t>AAVAS</t>
  </si>
  <si>
    <t>AAVAS FINANCIERS LTD</t>
  </si>
  <si>
    <t>AASWA TRADING &amp; EXPORTS LTD</t>
  </si>
  <si>
    <t>AASHEE INFOTECH LTD</t>
  </si>
  <si>
    <t>AARVI</t>
  </si>
  <si>
    <t>AARVI ENCON LTD</t>
  </si>
  <si>
    <t>AARVEEDEN</t>
  </si>
  <si>
    <t>AARVEE DENIMS &amp; EXPORTS LTD</t>
  </si>
  <si>
    <t>AARV INFRATEL LTD</t>
  </si>
  <si>
    <t>AARTIIND</t>
  </si>
  <si>
    <t>AARTI INDUSTRIES LTD</t>
  </si>
  <si>
    <t>AARTIDRUGS</t>
  </si>
  <si>
    <t>AARTI DRUGS LTD</t>
  </si>
  <si>
    <t>AARTECH</t>
  </si>
  <si>
    <t>Aartech Solonics Ltd</t>
  </si>
  <si>
    <t>AARON</t>
  </si>
  <si>
    <t>AARON INDUSTRIES LTD</t>
  </si>
  <si>
    <t>AAREY DRUGS &amp; PHARMACEUTICALS LTD</t>
  </si>
  <si>
    <t>AARSHYAM</t>
  </si>
  <si>
    <t>Aar Shyam India Investment Company Ltd</t>
  </si>
  <si>
    <t>AAR COMMERCIAL COMPANY LTD</t>
  </si>
  <si>
    <t>AANCHAL ISPAT LTD</t>
  </si>
  <si>
    <t>AANANDA LAKSHMI SPINNING MILLS LTD</t>
  </si>
  <si>
    <t>AAKASH</t>
  </si>
  <si>
    <t>AAKASH EXPLORATION SERVICES LTD</t>
  </si>
  <si>
    <t>AADHAAR VENTURES INDIA LTD</t>
  </si>
  <si>
    <t>AADHAAR VENTURES (INDIA) LTD</t>
  </si>
  <si>
    <t>A2ZINFRA</t>
  </si>
  <si>
    <t>A2Z INFRA ENGINEERING LTD</t>
  </si>
  <si>
    <t>A-1 ACID LTD</t>
  </si>
  <si>
    <t>AFEL</t>
  </si>
  <si>
    <t>A.F. Enterprises Ltd</t>
  </si>
  <si>
    <t>A K CAPITAL SERVICES LTD</t>
  </si>
  <si>
    <t>A K  SPINTEX LTD</t>
  </si>
  <si>
    <t>A INFRASTRUCTURE LTD</t>
  </si>
  <si>
    <t>AMJUMBO</t>
  </si>
  <si>
    <t>A AND M JUMBO BAGS LTD</t>
  </si>
  <si>
    <t>A &amp; M FEBCON LTD</t>
  </si>
  <si>
    <t>8KMILES</t>
  </si>
  <si>
    <t>8K MILES SOFTWARE SERVICES LTD</t>
  </si>
  <si>
    <t>7SEAS ENTERTAINMENT LTD</t>
  </si>
  <si>
    <t>7NR RETAIL LTD</t>
  </si>
  <si>
    <t>63MOONS</t>
  </si>
  <si>
    <t>63 MOONS TECHNOLOGIES LTD</t>
  </si>
  <si>
    <t>5PAISA</t>
  </si>
  <si>
    <t>5PAISA CAPITAL LTD</t>
  </si>
  <si>
    <t>3PLAND</t>
  </si>
  <si>
    <t>3P LAND HOLDINGS LTD</t>
  </si>
  <si>
    <t>3MINDIA</t>
  </si>
  <si>
    <t>3M INDIA LTD</t>
  </si>
  <si>
    <t>3M(INDIA)</t>
  </si>
  <si>
    <t>3M (INDIA) LTD</t>
  </si>
  <si>
    <t>3IINFOTECH</t>
  </si>
  <si>
    <t>3I INFOTECH LTD</t>
  </si>
  <si>
    <t>21STCENMGM</t>
  </si>
  <si>
    <t>21ST CENTURY MANAGEMENT SERVICES LTD</t>
  </si>
  <si>
    <t>20MICRONS</t>
  </si>
  <si>
    <t>20 MICRONS LTD</t>
  </si>
  <si>
    <t>Industry</t>
  </si>
  <si>
    <t>NSE</t>
  </si>
  <si>
    <t>COMPANY_NAME</t>
  </si>
  <si>
    <t xml:space="preserve">   52 Week (High - INR 3394.90 &amp; Low - 2124.75)</t>
  </si>
  <si>
    <t xml:space="preserve">Asian Paints Ltd is an Indian multinational paint company, headquartered in Mumbai. The company is engaged in the business of manufacturing, selling and distribution of paints, coatings, products related to home décor, bath fittings and providing related services. Asian Paints is India's largest paints company by market share. The company has 27 paint manufacturing facilities in 15 countries, servicing consumers in over 60 countries. Asian Paints is also present in the home improvement and décor space in India.
</t>
  </si>
  <si>
    <t>Financial Stability</t>
  </si>
  <si>
    <t>Final Score</t>
  </si>
  <si>
    <t>Altman's Z Score</t>
  </si>
  <si>
    <t>Return on Asset (E)</t>
  </si>
  <si>
    <t>Total Sales</t>
  </si>
  <si>
    <t>Sales / Total Assets</t>
  </si>
  <si>
    <t>Market Cap / Long term Liabilities (D)</t>
  </si>
  <si>
    <t>Long term Liabilities</t>
  </si>
  <si>
    <t>Market Cap</t>
  </si>
  <si>
    <t>Market Cap / Long term Liabilities</t>
  </si>
  <si>
    <t>EBIT/Total Assets (C)</t>
  </si>
  <si>
    <t>EBIT / Total Assets</t>
  </si>
  <si>
    <t>Retained Earnings / Total Assets (B)</t>
  </si>
  <si>
    <t>Retained Earnings / Total Assets</t>
  </si>
  <si>
    <t>Working Capital / Total Assets (A)</t>
  </si>
  <si>
    <t>Working Capital</t>
  </si>
  <si>
    <t>Working Capital / Total Assets</t>
  </si>
  <si>
    <t>Altman's Z Score Analysis</t>
  </si>
  <si>
    <t>Value at Risk - Asian Paints Ltd. (Historical)</t>
  </si>
  <si>
    <t>Calculation of Value at Risk - Asian Paints Ltd.</t>
  </si>
  <si>
    <t>Value at Risk - Asian Paints Ltd. (Monte Carlo)</t>
  </si>
  <si>
    <t xml:space="preserve">Calculation of Value at Risk - Asian Paints Ltd. </t>
  </si>
  <si>
    <r>
      <t>Asian Paints is the </t>
    </r>
    <r>
      <rPr>
        <sz val="9"/>
        <color rgb="FF606F7B"/>
        <rFont val="Arial"/>
        <family val="2"/>
      </rPr>
      <t>largest</t>
    </r>
    <r>
      <rPr>
        <sz val="9"/>
        <color rgb="FF606F7B"/>
        <rFont val="Arial"/>
        <family val="2"/>
      </rPr>
      <t> home decor company in India. The 80+yr old company has major brands like Asian Paints, Apco, etc under its umbrella. The co. is into wall paints, wall coverings, waterproofing, texture painting, wall stickers, mechanized tools, adhesives, modular kitchens, sanitaryware, lightings, soft furnishings, and uPVC windows.</t>
    </r>
  </si>
  <si>
    <t>Key Financial Metrics</t>
  </si>
  <si>
    <t>INR (Crs)</t>
  </si>
  <si>
    <t>Sales Growth (y-o-y)</t>
  </si>
  <si>
    <t>Gross Profit Margins (%)</t>
  </si>
  <si>
    <t>EBITDA Margins (%)</t>
  </si>
  <si>
    <t>EBIT Margins (%)</t>
  </si>
  <si>
    <t>EBIT M</t>
  </si>
  <si>
    <t>Net Margins (%)</t>
  </si>
  <si>
    <t>Earnings Per Share (In Rs)</t>
  </si>
  <si>
    <t>EPS Growth (y-o-y)</t>
  </si>
  <si>
    <t>Dividend Per Share (In Rs)</t>
  </si>
  <si>
    <t>Share Price - 5Y</t>
  </si>
  <si>
    <t>Key Financial Ratios</t>
  </si>
  <si>
    <t>Price to Earnings</t>
  </si>
  <si>
    <t>price to earnings</t>
  </si>
  <si>
    <t>Market cap</t>
  </si>
  <si>
    <t>Debt</t>
  </si>
  <si>
    <t>Cash</t>
  </si>
  <si>
    <t>EV/EBTIDA</t>
  </si>
  <si>
    <t>EV/Sales</t>
  </si>
  <si>
    <t>Book Value of Equity</t>
  </si>
  <si>
    <t>P/B</t>
  </si>
  <si>
    <t>Price to Book Value</t>
  </si>
  <si>
    <t>Return on Equity (%)</t>
  </si>
  <si>
    <t>Return on Captial Employed (%)</t>
  </si>
  <si>
    <t>ROCE</t>
  </si>
  <si>
    <t>CE</t>
  </si>
  <si>
    <t>Volume - 5Y</t>
  </si>
  <si>
    <t>Total Turnover (Rs.)</t>
  </si>
  <si>
    <t>Shareholder's name</t>
  </si>
  <si>
    <t>SBI Mutual Fund</t>
  </si>
  <si>
    <t>Elcid Investments Limited</t>
  </si>
  <si>
    <t>ICICI Prudential Mutual Fund</t>
  </si>
  <si>
    <t>Top 10 Shareholders</t>
  </si>
  <si>
    <t>N. Shares (in Crs)</t>
  </si>
  <si>
    <t>Market Value (in Crs)</t>
  </si>
  <si>
    <t>% Holding</t>
  </si>
  <si>
    <t>Rupen Investment &amp; Industries Pvt. Ltd.</t>
  </si>
  <si>
    <t>Shubhit Holdings Pvt. Ltd.</t>
  </si>
  <si>
    <t>Geetanjali Trading and Investments Pvt. Ltd.</t>
  </si>
  <si>
    <t>Smiti Holding and Trading Co. Pvt. Ltd.</t>
  </si>
  <si>
    <t>Sattva Holding and Trading Pvt. Ltd.</t>
  </si>
  <si>
    <t>Sudhanva Investments &amp; Trading Co. Pvt. Ltd.</t>
  </si>
  <si>
    <t>FII</t>
  </si>
  <si>
    <t>DII</t>
  </si>
  <si>
    <t>Promoters</t>
  </si>
  <si>
    <t>Public &amp; Govt.</t>
  </si>
  <si>
    <t>Shareholding Pattern</t>
  </si>
  <si>
    <t>Share Price as on 31/08</t>
  </si>
  <si>
    <t>Number of Share o/s</t>
  </si>
  <si>
    <t>Less: Cash &amp; Equivalents</t>
  </si>
  <si>
    <t>Add: Total Debt</t>
  </si>
  <si>
    <t>Add: Minority Interest</t>
  </si>
  <si>
    <t>Vice-Chairman</t>
  </si>
  <si>
    <t>Managerial Remuneration</t>
  </si>
  <si>
    <t>R. Seshasayee</t>
  </si>
  <si>
    <t>Amit Syngle</t>
  </si>
  <si>
    <t>Manish Choksi</t>
  </si>
  <si>
    <t>R. J. Jeyamurugan</t>
  </si>
  <si>
    <t>Remuneration</t>
  </si>
  <si>
    <t>Designation</t>
  </si>
  <si>
    <t>X of Median Salary</t>
  </si>
  <si>
    <t>Chairman</t>
  </si>
  <si>
    <t>MD &amp; CEO</t>
  </si>
  <si>
    <t>CFO, CS &amp; CO</t>
  </si>
  <si>
    <t>Recent Updates</t>
  </si>
  <si>
    <t>Asian Paints’ Q1 FY26 profit fell 6% YoY to ₹1,100 crore, though decorative paint volumes grew 4% on resilient retail demand. Brokerages remain mixed, with targets ranging from ₹2,300 to ₹2,500.</t>
  </si>
  <si>
    <t>In broader industry conditions &amp; outlook June quarter was hit by early monsoon and price wars, weighing on earnings across paint companies. Still, urban markets showed some recovery, and the festive season is expected to lift demand.</t>
  </si>
  <si>
    <t>On September 1, 2025, Asian Paints rose 2.13% to ₹2,571.10, though still 24% below its 52-week high. In late August, the stock also posted smaller gains of 1.05% and 0.15%, closing at ₹2,517.40 and ₹2,491.15.</t>
  </si>
  <si>
    <t>Sources: Company Annual Report FY25, Screener.in, Times of India, NSE</t>
  </si>
  <si>
    <t>Prepared by: Aditya Sakpal</t>
  </si>
  <si>
    <t>Prepared By: Aditya Sakpal</t>
  </si>
  <si>
    <t>TABLE OF CONTENTS</t>
  </si>
  <si>
    <t>Asian Paints Comparable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</si>
</sst>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_(* \(#,##0.00\);_(* &quot;-&quot;??_);_(@_)"/>
    <numFmt numFmtId="165" formatCode="[$-409]mmm\-yy;@"/>
    <numFmt numFmtId="166" formatCode="&quot;₹&quot;\ #,##0.0;\(&quot;₹&quot;\ #,##0.0\);\-"/>
    <numFmt numFmtId="167" formatCode="&quot;₹&quot;\ #,##0.0;\(&quot;₹&quot;\ #,##0.0\)"/>
    <numFmt numFmtId="168" formatCode="0.00&quot;x&quot;"/>
    <numFmt numFmtId="169" formatCode="yyyy&quot;A&quot;"/>
    <numFmt numFmtId="170" formatCode="yyyy&quot;E&quot;"/>
    <numFmt numFmtId="171" formatCode="#,##0.0"/>
    <numFmt numFmtId="172" formatCode="#,##0.0;\(#,##0.0\);\-"/>
    <numFmt numFmtId="173" formatCode="0.0%"/>
    <numFmt numFmtId="174" formatCode="0.0\x"/>
    <numFmt numFmtId="175" formatCode="0.00\x"/>
    <numFmt numFmtId="176" formatCode="0.0"/>
    <numFmt numFmtId="177" formatCode="#,##0.0;\(#,##0.0\)"/>
  </numFmts>
  <fonts count="40" x14ac:knownFonts="1">
    <font>
      <sz val="11"/>
      <color theme="1"/>
      <name val="Calibri"/>
      <family val="2"/>
    </font>
    <font>
      <sz val="11"/>
      <color theme="0"/>
      <name val="Calibri"/>
      <family val="2"/>
    </font>
    <font>
      <sz val="11"/>
      <color theme="1"/>
      <name val="Aptos Narrow"/>
      <family val="2"/>
      <scheme val="minor"/>
    </font>
    <font>
      <b/>
      <sz val="11"/>
      <color theme="1"/>
      <name val="Aptos Narrow"/>
      <family val="2"/>
      <scheme val="minor"/>
    </font>
    <font>
      <sz val="11"/>
      <name val="Aptos Narrow"/>
      <family val="2"/>
      <scheme val="minor"/>
    </font>
    <font>
      <b/>
      <sz val="11"/>
      <color theme="0"/>
      <name val="Aptos Narrow"/>
      <family val="2"/>
      <scheme val="minor"/>
    </font>
    <font>
      <sz val="11"/>
      <color theme="0"/>
      <name val="Aptos Narrow"/>
      <family val="2"/>
      <scheme val="minor"/>
    </font>
    <font>
      <u/>
      <sz val="11"/>
      <color theme="10"/>
      <name val="Calibri"/>
      <family val="2"/>
    </font>
    <font>
      <i/>
      <sz val="11"/>
      <color theme="0" tint="-0.34998626667073579"/>
      <name val="Calibri"/>
      <family val="2"/>
    </font>
    <font>
      <i/>
      <sz val="11"/>
      <color theme="0" tint="-0.249977111117893"/>
      <name val="Calibri"/>
      <family val="2"/>
    </font>
    <font>
      <b/>
      <sz val="11"/>
      <color theme="1"/>
      <name val="Calibri"/>
      <family val="2"/>
    </font>
    <font>
      <i/>
      <sz val="11"/>
      <color theme="1"/>
      <name val="Calibri"/>
      <family val="2"/>
    </font>
    <font>
      <sz val="11"/>
      <color theme="1"/>
      <name val="Calibri"/>
      <family val="2"/>
    </font>
    <font>
      <b/>
      <sz val="11"/>
      <color theme="0"/>
      <name val="Calibri"/>
      <family val="2"/>
    </font>
    <font>
      <i/>
      <sz val="10"/>
      <color theme="1"/>
      <name val="calibri"/>
      <family val="2"/>
    </font>
    <font>
      <vertAlign val="superscript"/>
      <sz val="11"/>
      <color theme="1"/>
      <name val="Calibri"/>
      <family val="2"/>
    </font>
    <font>
      <sz val="11"/>
      <color rgb="FF3333FF"/>
      <name val="calibri"/>
      <family val="2"/>
    </font>
    <font>
      <i/>
      <sz val="9"/>
      <color theme="1"/>
      <name val="calibri"/>
      <family val="2"/>
    </font>
    <font>
      <sz val="11"/>
      <name val="calibri"/>
      <family val="2"/>
    </font>
    <font>
      <b/>
      <sz val="14"/>
      <color theme="0"/>
      <name val="calibri"/>
      <family val="2"/>
    </font>
    <font>
      <sz val="14"/>
      <color theme="0"/>
      <name val="calibri"/>
      <family val="2"/>
    </font>
    <font>
      <sz val="14"/>
      <color rgb="FF212529"/>
      <name val="Segoe UI"/>
      <family val="2"/>
    </font>
    <font>
      <sz val="11"/>
      <color theme="3" tint="9.9978637043366805E-2"/>
      <name val="Calibri"/>
      <family val="2"/>
    </font>
    <font>
      <sz val="11"/>
      <color theme="1"/>
      <name val="Arial Narrow"/>
      <family val="2"/>
    </font>
    <font>
      <sz val="12"/>
      <color theme="1"/>
      <name val="calibri"/>
      <family val="2"/>
    </font>
    <font>
      <b/>
      <sz val="12"/>
      <color theme="0"/>
      <name val="calibri"/>
      <family val="2"/>
    </font>
    <font>
      <sz val="11"/>
      <color rgb="FFEC6821"/>
      <name val="Calibri"/>
      <family val="2"/>
    </font>
    <font>
      <sz val="11"/>
      <color rgb="FF7C64A3"/>
      <name val="Calibri"/>
      <family val="2"/>
    </font>
    <font>
      <b/>
      <sz val="22"/>
      <color rgb="FF7C64A3"/>
      <name val="calibri"/>
      <family val="2"/>
    </font>
    <font>
      <b/>
      <sz val="14"/>
      <color rgb="FF7C64A3"/>
      <name val="calibri"/>
      <family val="2"/>
    </font>
    <font>
      <b/>
      <sz val="11"/>
      <name val="calibri"/>
      <family val="2"/>
    </font>
    <font>
      <b/>
      <i/>
      <sz val="11"/>
      <color rgb="FF7C64A3"/>
      <name val="calibri"/>
      <family val="2"/>
    </font>
    <font>
      <b/>
      <sz val="18"/>
      <color theme="0"/>
      <name val="calibri"/>
      <family val="2"/>
    </font>
    <font>
      <b/>
      <sz val="12"/>
      <color rgb="FF7C64A3"/>
      <name val="calibri"/>
      <family val="2"/>
    </font>
    <font>
      <sz val="9"/>
      <color rgb="FF606F7B"/>
      <name val="Arial"/>
      <family val="2"/>
    </font>
    <font>
      <i/>
      <sz val="8"/>
      <color theme="1"/>
      <name val="Calibri"/>
      <family val="2"/>
    </font>
    <font>
      <sz val="10"/>
      <color theme="1"/>
      <name val="Calibri"/>
      <family val="2"/>
    </font>
    <font>
      <b/>
      <sz val="10"/>
      <color theme="1"/>
      <name val="Calibri"/>
      <family val="2"/>
    </font>
    <font>
      <b/>
      <sz val="12"/>
      <color theme="1"/>
      <name val="Calibri"/>
      <family val="2"/>
    </font>
    <font>
      <b/>
      <sz val="20"/>
      <color theme="0"/>
      <name val="Calibri"/>
      <family val="2"/>
    </font>
  </fonts>
  <fills count="10">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3"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7C64A3"/>
        <bgColor indexed="64"/>
      </patternFill>
    </fill>
    <fill>
      <patternFill patternType="solid">
        <fgColor rgb="FFC8BED8"/>
        <bgColor indexed="64"/>
      </patternFill>
    </fill>
  </fills>
  <borders count="33">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right/>
      <top style="thin">
        <color theme="3" tint="9.9948118533890809E-2"/>
      </top>
      <bottom/>
      <diagonal/>
    </border>
    <border>
      <left/>
      <right/>
      <top style="thin">
        <color theme="3" tint="9.9948118533890809E-2"/>
      </top>
      <bottom style="thin">
        <color theme="3" tint="9.9948118533890809E-2"/>
      </bottom>
      <diagonal/>
    </border>
    <border>
      <left/>
      <right/>
      <top style="dotted">
        <color theme="3" tint="9.9948118533890809E-2"/>
      </top>
      <bottom style="dotted">
        <color theme="3" tint="9.9948118533890809E-2"/>
      </bottom>
      <diagonal/>
    </border>
    <border>
      <left/>
      <right/>
      <top style="dotted">
        <color theme="3" tint="9.9948118533890809E-2"/>
      </top>
      <bottom/>
      <diagonal/>
    </border>
    <border>
      <left/>
      <right/>
      <top/>
      <bottom style="dotted">
        <color theme="3" tint="9.9948118533890809E-2"/>
      </bottom>
      <diagonal/>
    </border>
    <border>
      <left/>
      <right/>
      <top style="thin">
        <color theme="3" tint="9.9917600024414813E-2"/>
      </top>
      <bottom/>
      <diagonal/>
    </border>
    <border>
      <left/>
      <right/>
      <top/>
      <bottom style="thin">
        <color theme="3" tint="9.9917600024414813E-2"/>
      </bottom>
      <diagonal/>
    </border>
    <border>
      <left/>
      <right/>
      <top/>
      <bottom style="medium">
        <color indexed="64"/>
      </bottom>
      <diagonal/>
    </border>
    <border>
      <left/>
      <right/>
      <top style="medium">
        <color indexed="64"/>
      </top>
      <bottom style="thin">
        <color auto="1"/>
      </bottom>
      <diagonal/>
    </border>
    <border>
      <left/>
      <right/>
      <top/>
      <bottom style="thin">
        <color theme="3" tint="9.9948118533890809E-2"/>
      </bottom>
      <diagonal/>
    </border>
    <border>
      <left/>
      <right/>
      <top style="thin">
        <color rgb="FF002060"/>
      </top>
      <bottom/>
      <diagonal/>
    </border>
    <border>
      <left/>
      <right/>
      <top/>
      <bottom style="thin">
        <color rgb="FF002060"/>
      </bottom>
      <diagonal/>
    </border>
    <border>
      <left/>
      <right/>
      <top style="hair">
        <color auto="1"/>
      </top>
      <bottom/>
      <diagonal/>
    </border>
    <border>
      <left/>
      <right/>
      <top style="hair">
        <color rgb="FF002060"/>
      </top>
      <bottom style="hair">
        <color rgb="FF002060"/>
      </bottom>
      <diagonal/>
    </border>
    <border>
      <left/>
      <right/>
      <top style="thin">
        <color rgb="FF002060"/>
      </top>
      <bottom style="medium">
        <color rgb="FF002060"/>
      </bottom>
      <diagonal/>
    </border>
    <border>
      <left/>
      <right/>
      <top style="thin">
        <color rgb="FF002060"/>
      </top>
      <bottom style="thin">
        <color rgb="FF002060"/>
      </bottom>
      <diagonal/>
    </border>
    <border>
      <left/>
      <right/>
      <top/>
      <bottom style="thin">
        <color theme="0"/>
      </bottom>
      <diagonal/>
    </border>
    <border>
      <left/>
      <right/>
      <top style="dashed">
        <color theme="3" tint="9.9948118533890809E-2"/>
      </top>
      <bottom style="dashed">
        <color theme="3" tint="9.9948118533890809E-2"/>
      </bottom>
      <diagonal/>
    </border>
    <border>
      <left/>
      <right/>
      <top style="hair">
        <color theme="3" tint="9.9948118533890809E-2"/>
      </top>
      <bottom style="hair">
        <color theme="3" tint="9.9948118533890809E-2"/>
      </bottom>
      <diagonal/>
    </border>
    <border>
      <left/>
      <right/>
      <top style="thin">
        <color theme="3" tint="9.9917600024414813E-2"/>
      </top>
      <bottom style="thin">
        <color theme="3" tint="9.9917600024414813E-2"/>
      </bottom>
      <diagonal/>
    </border>
    <border>
      <left/>
      <right/>
      <top/>
      <bottom style="hair">
        <color theme="3" tint="9.9948118533890809E-2"/>
      </bottom>
      <diagonal/>
    </border>
    <border>
      <left/>
      <right/>
      <top/>
      <bottom style="medium">
        <color rgb="FF7C64A3"/>
      </bottom>
      <diagonal/>
    </border>
    <border>
      <left/>
      <right/>
      <top style="hair">
        <color rgb="FF7C64A3"/>
      </top>
      <bottom style="hair">
        <color rgb="FF7C64A3"/>
      </bottom>
      <diagonal/>
    </border>
    <border>
      <left/>
      <right/>
      <top/>
      <bottom style="thin">
        <color theme="0" tint="-0.24994659260841701"/>
      </bottom>
      <diagonal/>
    </border>
    <border>
      <left/>
      <right/>
      <top style="hair">
        <color auto="1"/>
      </top>
      <bottom style="hair">
        <color auto="1"/>
      </bottom>
      <diagonal/>
    </border>
    <border>
      <left/>
      <right/>
      <top/>
      <bottom style="hair">
        <color auto="1"/>
      </bottom>
      <diagonal/>
    </border>
    <border>
      <left/>
      <right/>
      <top style="hair">
        <color auto="1"/>
      </top>
      <bottom style="thin">
        <color auto="1"/>
      </bottom>
      <diagonal/>
    </border>
    <border>
      <left/>
      <right/>
      <top style="thin">
        <color auto="1"/>
      </top>
      <bottom style="hair">
        <color auto="1"/>
      </bottom>
      <diagonal/>
    </border>
    <border>
      <left/>
      <right/>
      <top style="thin">
        <color auto="1"/>
      </top>
      <bottom style="medium">
        <color auto="1"/>
      </bottom>
      <diagonal/>
    </border>
  </borders>
  <cellStyleXfs count="11">
    <xf numFmtId="0" fontId="0" fillId="0" borderId="0"/>
    <xf numFmtId="43" fontId="2" fillId="0" borderId="0" applyFont="0" applyFill="0" applyBorder="0" applyAlignment="0" applyProtection="0"/>
    <xf numFmtId="0" fontId="2" fillId="0" borderId="0"/>
    <xf numFmtId="0" fontId="6" fillId="2" borderId="0" applyNumberFormat="0" applyBorder="0" applyAlignment="0" applyProtection="0"/>
    <xf numFmtId="0" fontId="7" fillId="0" borderId="0" applyNumberFormat="0" applyFill="0" applyBorder="0" applyAlignment="0" applyProtection="0">
      <alignment vertical="top"/>
      <protection locked="0"/>
    </xf>
    <xf numFmtId="9" fontId="12" fillId="0" borderId="0" applyFont="0" applyFill="0" applyBorder="0" applyAlignment="0" applyProtection="0"/>
    <xf numFmtId="43" fontId="2" fillId="0" borderId="0" applyFont="0" applyFill="0" applyBorder="0" applyAlignment="0" applyProtection="0"/>
    <xf numFmtId="0" fontId="7" fillId="0" borderId="0" applyNumberFormat="0" applyFill="0" applyBorder="0" applyAlignment="0" applyProtection="0">
      <alignment vertical="top"/>
      <protection locked="0"/>
    </xf>
    <xf numFmtId="0" fontId="2" fillId="0" borderId="0"/>
    <xf numFmtId="9" fontId="2" fillId="0" borderId="0" applyFont="0" applyFill="0" applyBorder="0" applyAlignment="0" applyProtection="0"/>
    <xf numFmtId="0" fontId="23" fillId="0" borderId="0"/>
  </cellStyleXfs>
  <cellXfs count="312">
    <xf numFmtId="0" fontId="0" fillId="0" borderId="0" xfId="0"/>
    <xf numFmtId="43" fontId="0" fillId="0" borderId="0" xfId="1" applyFont="1" applyBorder="1"/>
    <xf numFmtId="164" fontId="0" fillId="0" borderId="0" xfId="1" applyNumberFormat="1" applyFont="1" applyBorder="1"/>
    <xf numFmtId="43" fontId="3" fillId="0" borderId="0" xfId="1" applyFont="1" applyBorder="1"/>
    <xf numFmtId="0" fontId="2" fillId="0" borderId="0" xfId="2"/>
    <xf numFmtId="43" fontId="2" fillId="0" borderId="0" xfId="1" applyFont="1" applyBorder="1"/>
    <xf numFmtId="165" fontId="4" fillId="0" borderId="0" xfId="1" applyNumberFormat="1" applyFont="1" applyFill="1" applyBorder="1"/>
    <xf numFmtId="165" fontId="5" fillId="3" borderId="0" xfId="2" applyNumberFormat="1" applyFont="1" applyFill="1" applyAlignment="1">
      <alignment horizontal="center"/>
    </xf>
    <xf numFmtId="165" fontId="5" fillId="3" borderId="0" xfId="1" applyNumberFormat="1" applyFont="1" applyFill="1" applyBorder="1"/>
    <xf numFmtId="17" fontId="1" fillId="4" borderId="0" xfId="0" applyNumberFormat="1" applyFont="1" applyFill="1"/>
    <xf numFmtId="166" fontId="0" fillId="0" borderId="0" xfId="0" applyNumberFormat="1"/>
    <xf numFmtId="3" fontId="2" fillId="0" borderId="0" xfId="2" applyNumberFormat="1"/>
    <xf numFmtId="0" fontId="8" fillId="0" borderId="0" xfId="0" applyFont="1" applyAlignment="1">
      <alignment horizontal="right"/>
    </xf>
    <xf numFmtId="10" fontId="8" fillId="0" borderId="0" xfId="0" applyNumberFormat="1" applyFont="1"/>
    <xf numFmtId="0" fontId="9" fillId="0" borderId="0" xfId="0" applyFont="1"/>
    <xf numFmtId="0" fontId="0" fillId="5" borderId="0" xfId="0" applyFill="1"/>
    <xf numFmtId="17" fontId="1" fillId="5" borderId="0" xfId="0" applyNumberFormat="1" applyFont="1" applyFill="1"/>
    <xf numFmtId="167" fontId="0" fillId="0" borderId="0" xfId="0" applyNumberFormat="1"/>
    <xf numFmtId="10" fontId="8" fillId="0" borderId="0" xfId="0" applyNumberFormat="1" applyFont="1" applyAlignment="1">
      <alignment horizontal="right"/>
    </xf>
    <xf numFmtId="10" fontId="0" fillId="0" borderId="0" xfId="0" applyNumberFormat="1"/>
    <xf numFmtId="166" fontId="10" fillId="0" borderId="0" xfId="0" applyNumberFormat="1" applyFont="1"/>
    <xf numFmtId="43" fontId="11" fillId="0" borderId="0" xfId="1" applyFont="1" applyFill="1" applyBorder="1"/>
    <xf numFmtId="0" fontId="11" fillId="0" borderId="0" xfId="0" applyFont="1"/>
    <xf numFmtId="17" fontId="0" fillId="0" borderId="0" xfId="0" applyNumberFormat="1"/>
    <xf numFmtId="3" fontId="0" fillId="0" borderId="0" xfId="0" applyNumberFormat="1"/>
    <xf numFmtId="0" fontId="10" fillId="0" borderId="0" xfId="0" applyFont="1"/>
    <xf numFmtId="43" fontId="3" fillId="0" borderId="1" xfId="1" applyFont="1" applyBorder="1"/>
    <xf numFmtId="167" fontId="10" fillId="0" borderId="1" xfId="0" applyNumberFormat="1" applyFont="1" applyBorder="1"/>
    <xf numFmtId="43" fontId="10" fillId="0" borderId="1" xfId="1" applyFont="1" applyBorder="1"/>
    <xf numFmtId="166" fontId="10" fillId="0" borderId="1" xfId="0" applyNumberFormat="1" applyFont="1" applyBorder="1"/>
    <xf numFmtId="0" fontId="10" fillId="0" borderId="1" xfId="0" applyFont="1" applyBorder="1"/>
    <xf numFmtId="0" fontId="0" fillId="0" borderId="2" xfId="0" applyBorder="1"/>
    <xf numFmtId="10" fontId="0" fillId="0" borderId="2" xfId="0" applyNumberFormat="1" applyBorder="1"/>
    <xf numFmtId="0" fontId="0" fillId="0" borderId="3" xfId="0" applyBorder="1"/>
    <xf numFmtId="10" fontId="0" fillId="0" borderId="3" xfId="0" applyNumberFormat="1" applyBorder="1"/>
    <xf numFmtId="168" fontId="0" fillId="0" borderId="3" xfId="0" applyNumberFormat="1" applyBorder="1"/>
    <xf numFmtId="168" fontId="0" fillId="0" borderId="2" xfId="0" applyNumberFormat="1" applyBorder="1"/>
    <xf numFmtId="168" fontId="0" fillId="0" borderId="0" xfId="0" applyNumberFormat="1"/>
    <xf numFmtId="1" fontId="0" fillId="0" borderId="2" xfId="0" applyNumberFormat="1" applyBorder="1"/>
    <xf numFmtId="1" fontId="0" fillId="0" borderId="0" xfId="0" applyNumberFormat="1"/>
    <xf numFmtId="1" fontId="0" fillId="0" borderId="3" xfId="0" applyNumberFormat="1" applyBorder="1"/>
    <xf numFmtId="0" fontId="0" fillId="0" borderId="0" xfId="0" applyAlignment="1">
      <alignment horizontal="left"/>
    </xf>
    <xf numFmtId="169" fontId="0" fillId="0" borderId="0" xfId="0" applyNumberFormat="1" applyAlignment="1">
      <alignment horizontal="right"/>
    </xf>
    <xf numFmtId="170" fontId="0" fillId="0" borderId="0" xfId="0" applyNumberFormat="1" applyAlignment="1">
      <alignment horizontal="right"/>
    </xf>
    <xf numFmtId="171" fontId="0" fillId="0" borderId="0" xfId="0" applyNumberFormat="1"/>
    <xf numFmtId="0" fontId="0" fillId="6" borderId="0" xfId="0" applyFill="1" applyAlignment="1">
      <alignment horizontal="left"/>
    </xf>
    <xf numFmtId="170" fontId="0" fillId="6" borderId="0" xfId="0" applyNumberFormat="1" applyFill="1" applyAlignment="1">
      <alignment horizontal="right"/>
    </xf>
    <xf numFmtId="171" fontId="0" fillId="6" borderId="0" xfId="0" applyNumberFormat="1" applyFill="1"/>
    <xf numFmtId="10" fontId="0" fillId="6" borderId="0" xfId="0" applyNumberFormat="1" applyFill="1"/>
    <xf numFmtId="0" fontId="10" fillId="0" borderId="4" xfId="0" applyFont="1" applyBorder="1"/>
    <xf numFmtId="0" fontId="10" fillId="0" borderId="5" xfId="0" applyFont="1" applyBorder="1"/>
    <xf numFmtId="172" fontId="1" fillId="5" borderId="0" xfId="0" applyNumberFormat="1" applyFont="1" applyFill="1"/>
    <xf numFmtId="172" fontId="0" fillId="0" borderId="0" xfId="0" applyNumberFormat="1"/>
    <xf numFmtId="172" fontId="0" fillId="0" borderId="6" xfId="0" applyNumberFormat="1" applyBorder="1"/>
    <xf numFmtId="172" fontId="0" fillId="0" borderId="8" xfId="0" applyNumberFormat="1" applyBorder="1"/>
    <xf numFmtId="172" fontId="10" fillId="0" borderId="5" xfId="0" applyNumberFormat="1" applyFont="1" applyBorder="1"/>
    <xf numFmtId="172" fontId="0" fillId="0" borderId="7" xfId="0" applyNumberFormat="1" applyBorder="1"/>
    <xf numFmtId="172" fontId="0" fillId="0" borderId="9" xfId="0" applyNumberFormat="1" applyBorder="1"/>
    <xf numFmtId="172" fontId="0" fillId="0" borderId="10" xfId="0" applyNumberFormat="1" applyBorder="1"/>
    <xf numFmtId="172" fontId="10" fillId="0" borderId="7" xfId="0" applyNumberFormat="1" applyFont="1" applyBorder="1"/>
    <xf numFmtId="4" fontId="0" fillId="0" borderId="0" xfId="0" applyNumberFormat="1"/>
    <xf numFmtId="10" fontId="0" fillId="0" borderId="0" xfId="5" applyNumberFormat="1" applyFont="1"/>
    <xf numFmtId="0" fontId="0" fillId="0" borderId="0" xfId="0" applyAlignment="1">
      <alignment horizontal="right"/>
    </xf>
    <xf numFmtId="14" fontId="0" fillId="0" borderId="0" xfId="0" applyNumberFormat="1" applyAlignment="1">
      <alignment horizontal="left"/>
    </xf>
    <xf numFmtId="10" fontId="0" fillId="0" borderId="0" xfId="5" applyNumberFormat="1" applyFont="1" applyAlignment="1"/>
    <xf numFmtId="0" fontId="13" fillId="5" borderId="0" xfId="0" applyFont="1" applyFill="1" applyAlignment="1">
      <alignment horizontal="center"/>
    </xf>
    <xf numFmtId="0" fontId="10" fillId="0" borderId="3" xfId="0" applyFont="1" applyBorder="1"/>
    <xf numFmtId="0" fontId="10" fillId="0" borderId="3" xfId="0" applyFont="1" applyBorder="1" applyAlignment="1">
      <alignment horizontal="right"/>
    </xf>
    <xf numFmtId="2" fontId="0" fillId="0" borderId="0" xfId="0" applyNumberFormat="1"/>
    <xf numFmtId="0" fontId="0" fillId="0" borderId="11" xfId="0" applyBorder="1"/>
    <xf numFmtId="0" fontId="11" fillId="0" borderId="12" xfId="0" applyFont="1" applyBorder="1" applyAlignment="1">
      <alignment horizontal="center"/>
    </xf>
    <xf numFmtId="0" fontId="11" fillId="0" borderId="12" xfId="0" applyFont="1" applyBorder="1" applyAlignment="1">
      <alignment horizontal="centerContinuous"/>
    </xf>
    <xf numFmtId="0" fontId="10" fillId="0" borderId="13" xfId="0" applyFont="1" applyBorder="1" applyAlignment="1">
      <alignment horizontal="right"/>
    </xf>
    <xf numFmtId="0" fontId="10" fillId="0" borderId="13" xfId="0" applyFont="1" applyBorder="1"/>
    <xf numFmtId="0" fontId="0" fillId="6" borderId="0" xfId="0" applyFill="1"/>
    <xf numFmtId="2" fontId="0" fillId="6" borderId="0" xfId="0" applyNumberFormat="1" applyFill="1"/>
    <xf numFmtId="0" fontId="14" fillId="0" borderId="0" xfId="0" applyFont="1"/>
    <xf numFmtId="0" fontId="0" fillId="0" borderId="14" xfId="0" applyBorder="1"/>
    <xf numFmtId="0" fontId="0" fillId="0" borderId="14" xfId="0" applyBorder="1" applyAlignment="1">
      <alignment horizontal="right"/>
    </xf>
    <xf numFmtId="0" fontId="0" fillId="0" borderId="15" xfId="0" applyBorder="1" applyAlignment="1">
      <alignment vertical="top"/>
    </xf>
    <xf numFmtId="0" fontId="0" fillId="0" borderId="15" xfId="0" applyBorder="1" applyAlignment="1">
      <alignment horizontal="right" vertical="top"/>
    </xf>
    <xf numFmtId="0" fontId="0" fillId="0" borderId="0" xfId="0" applyAlignment="1">
      <alignment vertical="top"/>
    </xf>
    <xf numFmtId="0" fontId="16" fillId="0" borderId="0" xfId="0" applyFont="1"/>
    <xf numFmtId="171" fontId="16" fillId="0" borderId="0" xfId="0" applyNumberFormat="1" applyFont="1"/>
    <xf numFmtId="10" fontId="16" fillId="0" borderId="0" xfId="0" applyNumberFormat="1" applyFont="1" applyAlignment="1">
      <alignment vertical="top"/>
    </xf>
    <xf numFmtId="10" fontId="0" fillId="7" borderId="0" xfId="5" applyNumberFormat="1" applyFont="1" applyFill="1" applyAlignment="1"/>
    <xf numFmtId="2" fontId="0" fillId="7" borderId="0" xfId="0" applyNumberFormat="1" applyFill="1"/>
    <xf numFmtId="0" fontId="10" fillId="0" borderId="2" xfId="0" applyFont="1" applyBorder="1"/>
    <xf numFmtId="10" fontId="0" fillId="0" borderId="2" xfId="5" applyNumberFormat="1" applyFont="1" applyBorder="1"/>
    <xf numFmtId="2" fontId="0" fillId="0" borderId="2" xfId="0" applyNumberFormat="1" applyBorder="1"/>
    <xf numFmtId="10" fontId="0" fillId="0" borderId="3" xfId="5" applyNumberFormat="1" applyFont="1" applyBorder="1"/>
    <xf numFmtId="2" fontId="0" fillId="0" borderId="3" xfId="0" applyNumberFormat="1" applyBorder="1"/>
    <xf numFmtId="10" fontId="16" fillId="0" borderId="0" xfId="5" applyNumberFormat="1" applyFont="1"/>
    <xf numFmtId="10" fontId="0" fillId="0" borderId="0" xfId="0" applyNumberFormat="1" applyAlignment="1">
      <alignment horizontal="right"/>
    </xf>
    <xf numFmtId="0" fontId="0" fillId="0" borderId="16" xfId="0" applyBorder="1"/>
    <xf numFmtId="10" fontId="0" fillId="7" borderId="16" xfId="5" applyNumberFormat="1" applyFont="1" applyFill="1" applyBorder="1"/>
    <xf numFmtId="2" fontId="0" fillId="7" borderId="0" xfId="0" applyNumberFormat="1" applyFill="1" applyAlignment="1">
      <alignment horizontal="right"/>
    </xf>
    <xf numFmtId="10" fontId="0" fillId="7" borderId="16" xfId="0" applyNumberFormat="1" applyFill="1" applyBorder="1"/>
    <xf numFmtId="10" fontId="16" fillId="0" borderId="0" xfId="0" applyNumberFormat="1" applyFont="1"/>
    <xf numFmtId="10" fontId="0" fillId="0" borderId="0" xfId="5" applyNumberFormat="1" applyFont="1" applyBorder="1"/>
    <xf numFmtId="10" fontId="0" fillId="0" borderId="16" xfId="5" applyNumberFormat="1" applyFont="1" applyBorder="1"/>
    <xf numFmtId="10" fontId="0" fillId="0" borderId="16" xfId="0" applyNumberFormat="1" applyBorder="1"/>
    <xf numFmtId="2" fontId="0" fillId="0" borderId="16" xfId="0" applyNumberFormat="1" applyBorder="1"/>
    <xf numFmtId="10" fontId="0" fillId="7" borderId="0" xfId="0" applyNumberFormat="1" applyFill="1"/>
    <xf numFmtId="0" fontId="17" fillId="0" borderId="0" xfId="0" applyFont="1"/>
    <xf numFmtId="10" fontId="0" fillId="0" borderId="0" xfId="5" applyNumberFormat="1" applyFont="1" applyFill="1" applyBorder="1"/>
    <xf numFmtId="0" fontId="10" fillId="6" borderId="0" xfId="0" applyFont="1" applyFill="1"/>
    <xf numFmtId="10" fontId="10" fillId="6" borderId="0" xfId="0" applyNumberFormat="1" applyFont="1" applyFill="1"/>
    <xf numFmtId="0" fontId="0" fillId="0" borderId="0" xfId="0" applyAlignment="1">
      <alignment horizontal="right" vertical="top"/>
    </xf>
    <xf numFmtId="0" fontId="16" fillId="0" borderId="0" xfId="0" applyFont="1" applyAlignment="1">
      <alignment horizontal="right"/>
    </xf>
    <xf numFmtId="0" fontId="10" fillId="0" borderId="0" xfId="0" applyFont="1" applyAlignment="1">
      <alignment horizontal="right"/>
    </xf>
    <xf numFmtId="171" fontId="18" fillId="0" borderId="0" xfId="0" applyNumberFormat="1" applyFont="1"/>
    <xf numFmtId="2" fontId="18" fillId="0" borderId="0" xfId="0" applyNumberFormat="1" applyFont="1"/>
    <xf numFmtId="0" fontId="21" fillId="0" borderId="0" xfId="0" applyFont="1"/>
    <xf numFmtId="0" fontId="10" fillId="0" borderId="0" xfId="0" applyFont="1" applyAlignment="1">
      <alignment horizontal="left"/>
    </xf>
    <xf numFmtId="0" fontId="0" fillId="0" borderId="17" xfId="0" applyBorder="1"/>
    <xf numFmtId="172" fontId="0" fillId="0" borderId="17" xfId="0" applyNumberFormat="1" applyBorder="1"/>
    <xf numFmtId="0" fontId="10" fillId="0" borderId="14" xfId="0" applyFont="1" applyBorder="1"/>
    <xf numFmtId="172" fontId="10" fillId="0" borderId="14" xfId="0" applyNumberFormat="1" applyFont="1" applyBorder="1"/>
    <xf numFmtId="0" fontId="10" fillId="0" borderId="18" xfId="0" applyFont="1" applyBorder="1"/>
    <xf numFmtId="172" fontId="10" fillId="0" borderId="18" xfId="0" applyNumberFormat="1" applyFont="1" applyBorder="1"/>
    <xf numFmtId="172" fontId="10" fillId="0" borderId="0" xfId="0" applyNumberFormat="1" applyFont="1"/>
    <xf numFmtId="0" fontId="0" fillId="0" borderId="18" xfId="0" applyBorder="1"/>
    <xf numFmtId="10" fontId="10" fillId="0" borderId="18" xfId="5" applyNumberFormat="1" applyFont="1" applyBorder="1"/>
    <xf numFmtId="10" fontId="16" fillId="0" borderId="17" xfId="0" applyNumberFormat="1" applyFont="1" applyBorder="1"/>
    <xf numFmtId="172" fontId="18" fillId="0" borderId="17" xfId="0" applyNumberFormat="1" applyFont="1" applyBorder="1"/>
    <xf numFmtId="10" fontId="0" fillId="0" borderId="17" xfId="0" applyNumberFormat="1" applyBorder="1"/>
    <xf numFmtId="10" fontId="10" fillId="0" borderId="18" xfId="0" applyNumberFormat="1" applyFont="1" applyBorder="1"/>
    <xf numFmtId="43" fontId="0" fillId="0" borderId="0" xfId="0" applyNumberFormat="1"/>
    <xf numFmtId="43" fontId="10" fillId="0" borderId="18" xfId="0" applyNumberFormat="1" applyFont="1" applyBorder="1"/>
    <xf numFmtId="43" fontId="10" fillId="0" borderId="0" xfId="0" applyNumberFormat="1" applyFont="1"/>
    <xf numFmtId="0" fontId="22" fillId="0" borderId="0" xfId="0" applyFont="1"/>
    <xf numFmtId="10" fontId="12" fillId="0" borderId="0" xfId="5" applyNumberFormat="1" applyFont="1"/>
    <xf numFmtId="0" fontId="10" fillId="0" borderId="15" xfId="0" applyFont="1" applyBorder="1"/>
    <xf numFmtId="17" fontId="10" fillId="0" borderId="15" xfId="0" applyNumberFormat="1" applyFont="1" applyBorder="1"/>
    <xf numFmtId="17" fontId="10" fillId="0" borderId="0" xfId="0" applyNumberFormat="1" applyFont="1"/>
    <xf numFmtId="10" fontId="10" fillId="0" borderId="0" xfId="5" applyNumberFormat="1" applyFont="1" applyBorder="1"/>
    <xf numFmtId="10" fontId="10" fillId="0" borderId="0" xfId="5" applyNumberFormat="1" applyFont="1"/>
    <xf numFmtId="10" fontId="12" fillId="0" borderId="0" xfId="5" applyNumberFormat="1" applyFont="1" applyBorder="1"/>
    <xf numFmtId="43" fontId="1" fillId="0" borderId="0" xfId="0" applyNumberFormat="1" applyFont="1"/>
    <xf numFmtId="10" fontId="10" fillId="0" borderId="0" xfId="0" applyNumberFormat="1" applyFont="1"/>
    <xf numFmtId="2" fontId="0" fillId="0" borderId="0" xfId="5" applyNumberFormat="1" applyFont="1"/>
    <xf numFmtId="2" fontId="0" fillId="0" borderId="0" xfId="5" applyNumberFormat="1" applyFont="1" applyAlignment="1">
      <alignment horizontal="right"/>
    </xf>
    <xf numFmtId="2" fontId="0" fillId="0" borderId="0" xfId="0" applyNumberFormat="1" applyAlignment="1">
      <alignment horizontal="right"/>
    </xf>
    <xf numFmtId="171" fontId="10" fillId="0" borderId="0" xfId="0" applyNumberFormat="1" applyFont="1"/>
    <xf numFmtId="171" fontId="10" fillId="6" borderId="19" xfId="0" applyNumberFormat="1" applyFont="1" applyFill="1" applyBorder="1"/>
    <xf numFmtId="0" fontId="10" fillId="6" borderId="19" xfId="0" applyFont="1" applyFill="1" applyBorder="1"/>
    <xf numFmtId="2" fontId="0" fillId="0" borderId="17" xfId="0" applyNumberFormat="1" applyBorder="1"/>
    <xf numFmtId="3" fontId="0" fillId="0" borderId="17" xfId="0" applyNumberFormat="1" applyBorder="1"/>
    <xf numFmtId="174" fontId="0" fillId="6" borderId="17" xfId="0" applyNumberFormat="1" applyFill="1" applyBorder="1"/>
    <xf numFmtId="0" fontId="0" fillId="6" borderId="17" xfId="0" applyFill="1" applyBorder="1"/>
    <xf numFmtId="174" fontId="10" fillId="6" borderId="17" xfId="0" applyNumberFormat="1" applyFont="1" applyFill="1" applyBorder="1"/>
    <xf numFmtId="0" fontId="10" fillId="6" borderId="17" xfId="0" applyFont="1" applyFill="1" applyBorder="1"/>
    <xf numFmtId="174" fontId="18" fillId="5" borderId="17" xfId="0" applyNumberFormat="1" applyFont="1" applyFill="1" applyBorder="1" applyAlignment="1">
      <alignment horizontal="right"/>
    </xf>
    <xf numFmtId="0" fontId="0" fillId="5" borderId="17" xfId="0" applyFill="1" applyBorder="1" applyAlignment="1">
      <alignment horizontal="right"/>
    </xf>
    <xf numFmtId="3" fontId="18" fillId="5" borderId="17" xfId="0" applyNumberFormat="1" applyFont="1" applyFill="1" applyBorder="1" applyAlignment="1">
      <alignment horizontal="right"/>
    </xf>
    <xf numFmtId="3" fontId="0" fillId="5" borderId="17" xfId="0" applyNumberFormat="1" applyFill="1" applyBorder="1" applyAlignment="1">
      <alignment horizontal="right"/>
    </xf>
    <xf numFmtId="3" fontId="18" fillId="5" borderId="17" xfId="0" applyNumberFormat="1" applyFont="1" applyFill="1" applyBorder="1" applyAlignment="1">
      <alignment horizontal="right" wrapText="1"/>
    </xf>
    <xf numFmtId="2" fontId="18" fillId="5" borderId="17" xfId="0" applyNumberFormat="1" applyFont="1" applyFill="1" applyBorder="1" applyAlignment="1">
      <alignment horizontal="right" wrapText="1"/>
    </xf>
    <xf numFmtId="0" fontId="0" fillId="5" borderId="17" xfId="0" applyFill="1" applyBorder="1" applyAlignment="1">
      <alignment horizontal="left"/>
    </xf>
    <xf numFmtId="0" fontId="18" fillId="5" borderId="17" xfId="0" applyFont="1" applyFill="1" applyBorder="1" applyAlignment="1">
      <alignment horizontal="left"/>
    </xf>
    <xf numFmtId="174" fontId="18" fillId="6" borderId="17" xfId="0" applyNumberFormat="1" applyFont="1" applyFill="1" applyBorder="1" applyAlignment="1">
      <alignment horizontal="right"/>
    </xf>
    <xf numFmtId="2" fontId="18" fillId="6" borderId="17" xfId="0" applyNumberFormat="1" applyFont="1" applyFill="1" applyBorder="1" applyAlignment="1">
      <alignment horizontal="right"/>
    </xf>
    <xf numFmtId="3" fontId="18" fillId="6" borderId="17" xfId="0" applyNumberFormat="1" applyFont="1" applyFill="1" applyBorder="1" applyAlignment="1">
      <alignment horizontal="right"/>
    </xf>
    <xf numFmtId="3" fontId="18" fillId="6" borderId="17" xfId="0" applyNumberFormat="1" applyFont="1" applyFill="1" applyBorder="1" applyAlignment="1">
      <alignment horizontal="right" wrapText="1"/>
    </xf>
    <xf numFmtId="3" fontId="0" fillId="6" borderId="17" xfId="0" applyNumberFormat="1" applyFill="1" applyBorder="1" applyAlignment="1">
      <alignment horizontal="right"/>
    </xf>
    <xf numFmtId="2" fontId="18" fillId="6" borderId="17" xfId="0" applyNumberFormat="1" applyFont="1" applyFill="1" applyBorder="1" applyAlignment="1">
      <alignment horizontal="right" wrapText="1"/>
    </xf>
    <xf numFmtId="2" fontId="18" fillId="6" borderId="17" xfId="0" applyNumberFormat="1" applyFont="1" applyFill="1" applyBorder="1" applyAlignment="1">
      <alignment horizontal="left"/>
    </xf>
    <xf numFmtId="0" fontId="18" fillId="6" borderId="17" xfId="0" applyFont="1" applyFill="1" applyBorder="1" applyAlignment="1">
      <alignment horizontal="left"/>
    </xf>
    <xf numFmtId="2" fontId="13" fillId="0" borderId="0" xfId="0" applyNumberFormat="1" applyFont="1" applyAlignment="1">
      <alignment horizontal="right"/>
    </xf>
    <xf numFmtId="2" fontId="13" fillId="0" borderId="0" xfId="0" applyNumberFormat="1" applyFont="1" applyAlignment="1">
      <alignment horizontal="right" wrapText="1"/>
    </xf>
    <xf numFmtId="2" fontId="13" fillId="0" borderId="0" xfId="0" applyNumberFormat="1" applyFont="1" applyAlignment="1">
      <alignment horizontal="left"/>
    </xf>
    <xf numFmtId="0" fontId="0" fillId="0" borderId="15" xfId="0" applyBorder="1"/>
    <xf numFmtId="0" fontId="11" fillId="0" borderId="15" xfId="0" applyFont="1" applyBorder="1"/>
    <xf numFmtId="0" fontId="0" fillId="0" borderId="21" xfId="0" applyBorder="1"/>
    <xf numFmtId="0" fontId="0" fillId="0" borderId="21" xfId="0" applyBorder="1" applyAlignment="1">
      <alignment horizontal="right"/>
    </xf>
    <xf numFmtId="4" fontId="0" fillId="0" borderId="21" xfId="0" applyNumberFormat="1" applyBorder="1"/>
    <xf numFmtId="15" fontId="0" fillId="0" borderId="0" xfId="0" applyNumberFormat="1" applyAlignment="1">
      <alignment horizontal="left"/>
    </xf>
    <xf numFmtId="0" fontId="0" fillId="0" borderId="22" xfId="0" applyBorder="1" applyAlignment="1">
      <alignment horizontal="left"/>
    </xf>
    <xf numFmtId="0" fontId="0" fillId="0" borderId="22" xfId="0" applyBorder="1" applyAlignment="1">
      <alignment horizontal="right"/>
    </xf>
    <xf numFmtId="0" fontId="0" fillId="0" borderId="22" xfId="0" applyBorder="1"/>
    <xf numFmtId="10" fontId="0" fillId="0" borderId="22" xfId="5" applyNumberFormat="1" applyFont="1" applyBorder="1"/>
    <xf numFmtId="3" fontId="0" fillId="0" borderId="22" xfId="0" applyNumberFormat="1" applyBorder="1"/>
    <xf numFmtId="173" fontId="0" fillId="0" borderId="22" xfId="0" applyNumberFormat="1" applyBorder="1" applyAlignment="1">
      <alignment horizontal="right"/>
    </xf>
    <xf numFmtId="173" fontId="0" fillId="0" borderId="24" xfId="0" applyNumberFormat="1" applyBorder="1" applyAlignment="1">
      <alignment horizontal="right"/>
    </xf>
    <xf numFmtId="10" fontId="0" fillId="0" borderId="24" xfId="5" applyNumberFormat="1" applyFont="1" applyBorder="1"/>
    <xf numFmtId="0" fontId="10" fillId="0" borderId="23" xfId="0" applyFont="1" applyBorder="1" applyAlignment="1">
      <alignment horizontal="left"/>
    </xf>
    <xf numFmtId="0" fontId="10" fillId="0" borderId="23" xfId="0" applyFont="1" applyBorder="1" applyAlignment="1">
      <alignment horizontal="right"/>
    </xf>
    <xf numFmtId="173" fontId="0" fillId="0" borderId="24" xfId="0" applyNumberFormat="1" applyBorder="1" applyAlignment="1">
      <alignment horizontal="left"/>
    </xf>
    <xf numFmtId="173" fontId="0" fillId="0" borderId="22" xfId="0" applyNumberFormat="1" applyBorder="1" applyAlignment="1">
      <alignment horizontal="left"/>
    </xf>
    <xf numFmtId="10" fontId="0" fillId="0" borderId="24" xfId="5" applyNumberFormat="1" applyFont="1" applyBorder="1" applyAlignment="1">
      <alignment horizontal="right"/>
    </xf>
    <xf numFmtId="3" fontId="0" fillId="0" borderId="24" xfId="0" applyNumberFormat="1" applyBorder="1" applyAlignment="1">
      <alignment horizontal="right"/>
    </xf>
    <xf numFmtId="10" fontId="0" fillId="0" borderId="22" xfId="5" applyNumberFormat="1" applyFont="1" applyBorder="1" applyAlignment="1">
      <alignment horizontal="right"/>
    </xf>
    <xf numFmtId="3" fontId="0" fillId="0" borderId="22" xfId="0" applyNumberFormat="1" applyBorder="1" applyAlignment="1">
      <alignment horizontal="right"/>
    </xf>
    <xf numFmtId="0" fontId="0" fillId="0" borderId="24" xfId="0" applyBorder="1" applyAlignment="1">
      <alignment horizontal="left"/>
    </xf>
    <xf numFmtId="0" fontId="0" fillId="0" borderId="24" xfId="0" applyBorder="1" applyAlignment="1">
      <alignment horizontal="right"/>
    </xf>
    <xf numFmtId="0" fontId="0" fillId="0" borderId="24" xfId="0" applyBorder="1"/>
    <xf numFmtId="0" fontId="10" fillId="0" borderId="23" xfId="0" applyFont="1" applyBorder="1"/>
    <xf numFmtId="0" fontId="0" fillId="0" borderId="23" xfId="0" applyBorder="1"/>
    <xf numFmtId="0" fontId="0" fillId="0" borderId="0" xfId="0" applyAlignment="1">
      <alignment wrapText="1"/>
    </xf>
    <xf numFmtId="0" fontId="2" fillId="0" borderId="0" xfId="8"/>
    <xf numFmtId="0" fontId="26" fillId="0" borderId="0" xfId="0" applyFont="1"/>
    <xf numFmtId="0" fontId="27" fillId="0" borderId="0" xfId="0" applyFont="1"/>
    <xf numFmtId="43" fontId="28" fillId="0" borderId="0" xfId="0" applyNumberFormat="1" applyFont="1" applyAlignment="1">
      <alignment horizontal="left"/>
    </xf>
    <xf numFmtId="0" fontId="0" fillId="8" borderId="0" xfId="0" applyFill="1"/>
    <xf numFmtId="0" fontId="29" fillId="0" borderId="0" xfId="0" applyFont="1" applyAlignment="1">
      <alignment horizontal="left"/>
    </xf>
    <xf numFmtId="0" fontId="29" fillId="0" borderId="0" xfId="0" applyFont="1"/>
    <xf numFmtId="4" fontId="2" fillId="0" borderId="0" xfId="2" applyNumberFormat="1"/>
    <xf numFmtId="0" fontId="0" fillId="9" borderId="0" xfId="0" applyFill="1"/>
    <xf numFmtId="0" fontId="10" fillId="9" borderId="0" xfId="0" applyFont="1" applyFill="1"/>
    <xf numFmtId="10" fontId="10" fillId="9" borderId="0" xfId="5" applyNumberFormat="1" applyFont="1" applyFill="1"/>
    <xf numFmtId="174" fontId="10" fillId="9" borderId="0" xfId="5" applyNumberFormat="1" applyFont="1" applyFill="1"/>
    <xf numFmtId="175" fontId="10" fillId="9" borderId="0" xfId="5" applyNumberFormat="1" applyFont="1" applyFill="1"/>
    <xf numFmtId="0" fontId="0" fillId="0" borderId="25" xfId="0" applyBorder="1"/>
    <xf numFmtId="0" fontId="25" fillId="0" borderId="0" xfId="0" applyFont="1" applyAlignment="1">
      <alignment horizontal="center"/>
    </xf>
    <xf numFmtId="17" fontId="10" fillId="0" borderId="0" xfId="0" applyNumberFormat="1" applyFont="1" applyAlignment="1">
      <alignment horizontal="right"/>
    </xf>
    <xf numFmtId="17" fontId="30" fillId="0" borderId="0" xfId="0" applyNumberFormat="1" applyFont="1" applyAlignment="1">
      <alignment horizontal="right"/>
    </xf>
    <xf numFmtId="176" fontId="10" fillId="9" borderId="0" xfId="0" applyNumberFormat="1" applyFont="1" applyFill="1"/>
    <xf numFmtId="176" fontId="31" fillId="0" borderId="0" xfId="0" applyNumberFormat="1" applyFont="1" applyAlignment="1">
      <alignment horizontal="right"/>
    </xf>
    <xf numFmtId="0" fontId="1" fillId="8" borderId="25" xfId="0" applyFont="1" applyFill="1" applyBorder="1" applyAlignment="1">
      <alignment wrapText="1"/>
    </xf>
    <xf numFmtId="0" fontId="1" fillId="8" borderId="0" xfId="0" applyFont="1" applyFill="1"/>
    <xf numFmtId="17" fontId="1" fillId="8" borderId="0" xfId="0" applyNumberFormat="1" applyFont="1" applyFill="1"/>
    <xf numFmtId="17" fontId="1" fillId="8" borderId="0" xfId="0" applyNumberFormat="1" applyFont="1" applyFill="1" applyAlignment="1">
      <alignment horizontal="center"/>
    </xf>
    <xf numFmtId="0" fontId="13" fillId="8" borderId="0" xfId="0" applyFont="1" applyFill="1" applyAlignment="1">
      <alignment horizontal="center"/>
    </xf>
    <xf numFmtId="0" fontId="1" fillId="8" borderId="0" xfId="0" applyFont="1" applyFill="1" applyAlignment="1">
      <alignment horizontal="left"/>
    </xf>
    <xf numFmtId="17" fontId="1" fillId="8" borderId="0" xfId="0" applyNumberFormat="1" applyFont="1" applyFill="1" applyAlignment="1">
      <alignment horizontal="right"/>
    </xf>
    <xf numFmtId="9" fontId="1" fillId="8" borderId="0" xfId="5" applyFont="1" applyFill="1" applyAlignment="1">
      <alignment horizontal="right"/>
    </xf>
    <xf numFmtId="0" fontId="27" fillId="8" borderId="0" xfId="0" applyFont="1" applyFill="1"/>
    <xf numFmtId="0" fontId="13" fillId="8" borderId="0" xfId="0" applyFont="1" applyFill="1"/>
    <xf numFmtId="0" fontId="33" fillId="0" borderId="15" xfId="0" applyFont="1" applyBorder="1"/>
    <xf numFmtId="0" fontId="13" fillId="8" borderId="0" xfId="0" applyFont="1" applyFill="1" applyAlignment="1">
      <alignment horizontal="left"/>
    </xf>
    <xf numFmtId="0" fontId="13" fillId="8" borderId="0" xfId="0" applyFont="1" applyFill="1" applyAlignment="1">
      <alignment horizontal="right" wrapText="1"/>
    </xf>
    <xf numFmtId="0" fontId="13" fillId="8" borderId="0" xfId="0" applyFont="1" applyFill="1" applyAlignment="1">
      <alignment horizontal="right"/>
    </xf>
    <xf numFmtId="0" fontId="13" fillId="8" borderId="15" xfId="0" applyFont="1" applyFill="1" applyBorder="1"/>
    <xf numFmtId="17" fontId="13" fillId="8" borderId="0" xfId="0" applyNumberFormat="1" applyFont="1" applyFill="1"/>
    <xf numFmtId="0" fontId="19" fillId="8" borderId="0" xfId="0" applyFont="1" applyFill="1"/>
    <xf numFmtId="0" fontId="25" fillId="8" borderId="0" xfId="0" applyFont="1" applyFill="1"/>
    <xf numFmtId="10" fontId="10" fillId="0" borderId="26" xfId="0" applyNumberFormat="1" applyFont="1" applyBorder="1"/>
    <xf numFmtId="43" fontId="0" fillId="0" borderId="26" xfId="0" applyNumberFormat="1" applyBorder="1"/>
    <xf numFmtId="43" fontId="0" fillId="6" borderId="26" xfId="0" applyNumberFormat="1" applyFill="1" applyBorder="1"/>
    <xf numFmtId="15" fontId="0" fillId="8" borderId="0" xfId="0" applyNumberFormat="1" applyFill="1" applyAlignment="1">
      <alignment horizontal="left"/>
    </xf>
    <xf numFmtId="0" fontId="0" fillId="8" borderId="0" xfId="0" applyFill="1" applyAlignment="1">
      <alignment horizontal="right"/>
    </xf>
    <xf numFmtId="0" fontId="33" fillId="0" borderId="0" xfId="0" applyFont="1"/>
    <xf numFmtId="0" fontId="20" fillId="8" borderId="0" xfId="0" applyFont="1" applyFill="1"/>
    <xf numFmtId="0" fontId="1" fillId="0" borderId="0" xfId="0" applyFont="1"/>
    <xf numFmtId="17" fontId="1" fillId="0" borderId="0" xfId="0" applyNumberFormat="1" applyFont="1"/>
    <xf numFmtId="0" fontId="34" fillId="0" borderId="0" xfId="0" applyFont="1" applyAlignment="1">
      <alignment wrapText="1"/>
    </xf>
    <xf numFmtId="43" fontId="13" fillId="0" borderId="0" xfId="0" applyNumberFormat="1" applyFont="1" applyAlignment="1">
      <alignment horizontal="center"/>
    </xf>
    <xf numFmtId="0" fontId="0" fillId="0" borderId="27" xfId="0" applyBorder="1"/>
    <xf numFmtId="0" fontId="35" fillId="0" borderId="0" xfId="0" applyFont="1"/>
    <xf numFmtId="9" fontId="0" fillId="0" borderId="0" xfId="5" applyFont="1"/>
    <xf numFmtId="0" fontId="13" fillId="0" borderId="0" xfId="0" applyFont="1" applyAlignment="1">
      <alignment horizontal="left"/>
    </xf>
    <xf numFmtId="0" fontId="13" fillId="0" borderId="0" xfId="0" applyFont="1" applyAlignment="1">
      <alignment horizontal="right"/>
    </xf>
    <xf numFmtId="0" fontId="13" fillId="0" borderId="0" xfId="0" applyFont="1" applyAlignment="1">
      <alignment horizontal="center"/>
    </xf>
    <xf numFmtId="15" fontId="0" fillId="0" borderId="0" xfId="0" applyNumberFormat="1"/>
    <xf numFmtId="17" fontId="13" fillId="8" borderId="0" xfId="0" applyNumberFormat="1" applyFont="1" applyFill="1" applyAlignment="1">
      <alignment horizontal="right"/>
    </xf>
    <xf numFmtId="0" fontId="0" fillId="0" borderId="0" xfId="0" applyAlignment="1">
      <alignment vertical="top" wrapText="1"/>
    </xf>
    <xf numFmtId="0" fontId="36" fillId="0" borderId="0" xfId="0" applyFont="1"/>
    <xf numFmtId="171" fontId="36" fillId="0" borderId="0" xfId="0" applyNumberFormat="1" applyFont="1" applyAlignment="1">
      <alignment horizontal="right"/>
    </xf>
    <xf numFmtId="10" fontId="36" fillId="0" borderId="0" xfId="5" applyNumberFormat="1" applyFont="1" applyAlignment="1">
      <alignment horizontal="right"/>
    </xf>
    <xf numFmtId="171" fontId="37" fillId="0" borderId="0" xfId="0" applyNumberFormat="1" applyFont="1" applyAlignment="1">
      <alignment horizontal="right"/>
    </xf>
    <xf numFmtId="0" fontId="36" fillId="0" borderId="28" xfId="0" applyFont="1" applyBorder="1"/>
    <xf numFmtId="0" fontId="14" fillId="0" borderId="28" xfId="0" applyFont="1" applyBorder="1"/>
    <xf numFmtId="10" fontId="14" fillId="0" borderId="28" xfId="0" applyNumberFormat="1" applyFont="1" applyBorder="1"/>
    <xf numFmtId="10" fontId="36" fillId="0" borderId="28" xfId="0" applyNumberFormat="1" applyFont="1" applyBorder="1"/>
    <xf numFmtId="2" fontId="36" fillId="0" borderId="28" xfId="0" applyNumberFormat="1" applyFont="1" applyBorder="1"/>
    <xf numFmtId="168" fontId="36" fillId="0" borderId="28" xfId="0" applyNumberFormat="1" applyFont="1" applyBorder="1"/>
    <xf numFmtId="43" fontId="36" fillId="0" borderId="28" xfId="0" applyNumberFormat="1" applyFont="1" applyBorder="1"/>
    <xf numFmtId="0" fontId="36" fillId="0" borderId="29" xfId="0" applyFont="1" applyBorder="1"/>
    <xf numFmtId="168" fontId="36" fillId="0" borderId="29" xfId="0" applyNumberFormat="1" applyFont="1" applyBorder="1"/>
    <xf numFmtId="3" fontId="36" fillId="0" borderId="29" xfId="0" applyNumberFormat="1" applyFont="1" applyBorder="1"/>
    <xf numFmtId="0" fontId="36" fillId="0" borderId="26" xfId="0" applyFont="1" applyBorder="1"/>
    <xf numFmtId="10" fontId="36" fillId="0" borderId="26" xfId="5" applyNumberFormat="1" applyFont="1" applyBorder="1" applyAlignment="1">
      <alignment horizontal="right"/>
    </xf>
    <xf numFmtId="0" fontId="0" fillId="0" borderId="26" xfId="0" applyBorder="1"/>
    <xf numFmtId="2" fontId="0" fillId="0" borderId="26" xfId="0" applyNumberFormat="1" applyBorder="1"/>
    <xf numFmtId="0" fontId="0" fillId="0" borderId="30" xfId="0" applyBorder="1"/>
    <xf numFmtId="171" fontId="36" fillId="0" borderId="30" xfId="0" applyNumberFormat="1" applyFont="1" applyBorder="1" applyAlignment="1">
      <alignment horizontal="right"/>
    </xf>
    <xf numFmtId="0" fontId="0" fillId="0" borderId="31" xfId="0" applyBorder="1" applyAlignment="1">
      <alignment horizontal="left" indent="1"/>
    </xf>
    <xf numFmtId="0" fontId="0" fillId="0" borderId="31" xfId="0" applyBorder="1"/>
    <xf numFmtId="177" fontId="36" fillId="0" borderId="31" xfId="0" applyNumberFormat="1" applyFont="1" applyBorder="1" applyAlignment="1">
      <alignment horizontal="right"/>
    </xf>
    <xf numFmtId="0" fontId="0" fillId="0" borderId="28" xfId="0" applyBorder="1" applyAlignment="1">
      <alignment horizontal="left" indent="1"/>
    </xf>
    <xf numFmtId="0" fontId="0" fillId="0" borderId="28" xfId="0" applyBorder="1"/>
    <xf numFmtId="177" fontId="36" fillId="0" borderId="28" xfId="0" applyNumberFormat="1" applyFont="1" applyBorder="1" applyAlignment="1">
      <alignment horizontal="right"/>
    </xf>
    <xf numFmtId="0" fontId="0" fillId="0" borderId="16" xfId="0" applyBorder="1" applyAlignment="1">
      <alignment horizontal="left" indent="1"/>
    </xf>
    <xf numFmtId="177" fontId="36" fillId="0" borderId="16" xfId="0" applyNumberFormat="1" applyFont="1" applyBorder="1" applyAlignment="1">
      <alignment horizontal="right"/>
    </xf>
    <xf numFmtId="0" fontId="10" fillId="0" borderId="32" xfId="0" applyFont="1" applyBorder="1"/>
    <xf numFmtId="0" fontId="0" fillId="0" borderId="32" xfId="0" applyBorder="1"/>
    <xf numFmtId="171" fontId="10" fillId="0" borderId="32" xfId="0" applyNumberFormat="1" applyFont="1" applyBorder="1"/>
    <xf numFmtId="0" fontId="17" fillId="0" borderId="0" xfId="0" applyFont="1" applyAlignment="1">
      <alignment vertical="top"/>
    </xf>
    <xf numFmtId="0" fontId="38" fillId="0" borderId="0" xfId="0" applyFont="1"/>
    <xf numFmtId="0" fontId="13" fillId="8" borderId="0" xfId="0" applyFont="1" applyFill="1" applyAlignment="1">
      <alignment horizontal="center"/>
    </xf>
    <xf numFmtId="0" fontId="25" fillId="8" borderId="0" xfId="0" applyFont="1" applyFill="1" applyAlignment="1">
      <alignment horizontal="center"/>
    </xf>
    <xf numFmtId="0" fontId="32" fillId="8" borderId="0" xfId="0" applyFont="1" applyFill="1" applyAlignment="1">
      <alignment horizontal="center"/>
    </xf>
    <xf numFmtId="0" fontId="19" fillId="8" borderId="0" xfId="0" applyFont="1" applyFill="1" applyAlignment="1">
      <alignment horizontal="center"/>
    </xf>
    <xf numFmtId="0" fontId="13" fillId="8" borderId="20" xfId="0" applyFont="1" applyFill="1" applyBorder="1" applyAlignment="1">
      <alignment horizontal="center"/>
    </xf>
    <xf numFmtId="0" fontId="0" fillId="0" borderId="0" xfId="0" applyAlignment="1">
      <alignment horizontal="center"/>
    </xf>
    <xf numFmtId="0" fontId="0" fillId="8" borderId="0" xfId="0" applyFill="1" applyAlignment="1">
      <alignment horizontal="center"/>
    </xf>
    <xf numFmtId="0" fontId="24" fillId="0" borderId="0" xfId="0" applyFont="1" applyAlignment="1">
      <alignment horizontal="left" vertical="top" wrapText="1"/>
    </xf>
    <xf numFmtId="0" fontId="0" fillId="0" borderId="0" xfId="0" applyAlignment="1">
      <alignment horizontal="left" vertical="top" wrapText="1"/>
    </xf>
    <xf numFmtId="0" fontId="0" fillId="0" borderId="26" xfId="0" applyBorder="1" applyAlignment="1">
      <alignment horizontal="right"/>
    </xf>
    <xf numFmtId="0" fontId="0" fillId="0" borderId="0" xfId="0" applyAlignment="1">
      <alignment horizontal="left" wrapText="1"/>
    </xf>
    <xf numFmtId="17" fontId="13" fillId="8" borderId="0" xfId="0" applyNumberFormat="1" applyFont="1" applyFill="1" applyAlignment="1">
      <alignment horizontal="right"/>
    </xf>
    <xf numFmtId="0" fontId="0" fillId="0" borderId="0" xfId="0" applyAlignment="1">
      <alignment horizontal="right"/>
    </xf>
    <xf numFmtId="171" fontId="36" fillId="0" borderId="26" xfId="0" applyNumberFormat="1" applyFont="1" applyBorder="1" applyAlignment="1">
      <alignment horizontal="right"/>
    </xf>
    <xf numFmtId="17" fontId="13" fillId="8" borderId="0" xfId="0" applyNumberFormat="1" applyFont="1" applyFill="1" applyAlignment="1">
      <alignment horizontal="center"/>
    </xf>
    <xf numFmtId="171" fontId="36" fillId="0" borderId="0" xfId="0" applyNumberFormat="1" applyFont="1" applyAlignment="1">
      <alignment horizontal="right"/>
    </xf>
    <xf numFmtId="43" fontId="25" fillId="8" borderId="0" xfId="0" applyNumberFormat="1" applyFont="1" applyFill="1" applyAlignment="1">
      <alignment horizontal="center"/>
    </xf>
    <xf numFmtId="0" fontId="0" fillId="0" borderId="27" xfId="0" applyBorder="1" applyAlignment="1">
      <alignment horizontal="left" vertical="top" wrapText="1"/>
    </xf>
    <xf numFmtId="0" fontId="39" fillId="8" borderId="0" xfId="0" applyFont="1" applyFill="1" applyAlignment="1">
      <alignment horizontal="left"/>
    </xf>
    <xf numFmtId="0" fontId="0" fillId="8" borderId="0" xfId="0" applyFill="1" applyAlignment="1">
      <alignment horizontal="left"/>
    </xf>
    <xf numFmtId="43" fontId="7" fillId="0" borderId="0" xfId="4" applyNumberFormat="1" applyBorder="1" applyAlignment="1" applyProtection="1">
      <alignment horizontal="center"/>
    </xf>
    <xf numFmtId="43" fontId="5" fillId="2" borderId="0" xfId="3" applyNumberFormat="1" applyFont="1" applyBorder="1" applyAlignment="1">
      <alignment horizontal="center"/>
    </xf>
  </cellXfs>
  <cellStyles count="11">
    <cellStyle name="Accent6 2" xfId="3" xr:uid="{966598B6-3469-415D-824E-D62079DEA630}"/>
    <cellStyle name="Comma 2" xfId="1" xr:uid="{46B53A94-10BF-42D1-8679-DAE5F563D366}"/>
    <cellStyle name="Comma 2 2" xfId="6" xr:uid="{6F1AD752-E1F3-4F94-B94F-D0005DC4EF87}"/>
    <cellStyle name="Hyperlink" xfId="4" builtinId="8"/>
    <cellStyle name="Hyperlink 2" xfId="7" xr:uid="{B5E0FAAD-D46E-48C0-BDD9-11EE029947B0}"/>
    <cellStyle name="Normal" xfId="0" builtinId="0"/>
    <cellStyle name="Normal 2" xfId="2" xr:uid="{DA5F298C-21E1-480B-8988-D1298A662494}"/>
    <cellStyle name="Normal 2 2" xfId="10" xr:uid="{EEB13679-7BBE-4C56-8502-BECFFD53CCCE}"/>
    <cellStyle name="Normal 3" xfId="8" xr:uid="{A2595091-CF2F-4279-9063-1F221BA5D41D}"/>
    <cellStyle name="Percent" xfId="5" builtinId="5"/>
    <cellStyle name="Percent 3" xfId="9" xr:uid="{F76D2602-737E-4A49-BB4E-1C7B5EF9A6E2}"/>
  </cellStyles>
  <dxfs count="1">
    <dxf>
      <font>
        <b/>
        <i val="0"/>
        <color theme="0"/>
      </font>
      <fill>
        <patternFill>
          <bgColor theme="5"/>
        </patternFill>
      </fill>
    </dxf>
  </dxfs>
  <tableStyles count="0" defaultTableStyle="TableStyleMedium2" defaultPivotStyle="PivotStyleLight16"/>
  <colors>
    <mruColors>
      <color rgb="FF7C64A3"/>
      <color rgb="FFAB9CC4"/>
      <color rgb="FFC8BED8"/>
      <color rgb="FF937FB3"/>
      <color rgb="FFB8ABCD"/>
      <color rgb="FFEC6821"/>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C64A3"/>
            </a:solidFill>
            <a:ln>
              <a:noFill/>
            </a:ln>
            <a:effectLst/>
          </c:spPr>
          <c:invertIfNegative val="0"/>
          <c:dPt>
            <c:idx val="0"/>
            <c:invertIfNegative val="0"/>
            <c:bubble3D val="0"/>
            <c:spPr>
              <a:solidFill>
                <a:srgbClr val="C8BED8"/>
              </a:solidFill>
              <a:ln>
                <a:noFill/>
              </a:ln>
              <a:effectLst/>
            </c:spPr>
            <c:extLst>
              <c:ext xmlns:c16="http://schemas.microsoft.com/office/drawing/2014/chart" uri="{C3380CC4-5D6E-409C-BE32-E72D297353CC}">
                <c16:uniqueId val="{00000001-4A7A-40AA-BB1C-0BA1B974EFD3}"/>
              </c:ext>
            </c:extLst>
          </c:dPt>
          <c:dPt>
            <c:idx val="1"/>
            <c:invertIfNegative val="0"/>
            <c:bubble3D val="0"/>
            <c:spPr>
              <a:solidFill>
                <a:srgbClr val="937FB3"/>
              </a:solidFill>
              <a:ln>
                <a:noFill/>
              </a:ln>
              <a:effectLst/>
            </c:spPr>
            <c:extLst>
              <c:ext xmlns:c16="http://schemas.microsoft.com/office/drawing/2014/chart" uri="{C3380CC4-5D6E-409C-BE32-E72D297353CC}">
                <c16:uniqueId val="{00000003-4A7A-40AA-BB1C-0BA1B974EFD3}"/>
              </c:ext>
            </c:extLst>
          </c:dPt>
          <c:dPt>
            <c:idx val="2"/>
            <c:invertIfNegative val="0"/>
            <c:bubble3D val="0"/>
            <c:extLst>
              <c:ext xmlns:c16="http://schemas.microsoft.com/office/drawing/2014/chart" uri="{C3380CC4-5D6E-409C-BE32-E72D297353CC}">
                <c16:uniqueId val="{00000005-4A7A-40AA-BB1C-0BA1B974EFD3}"/>
              </c:ext>
            </c:extLst>
          </c:dPt>
          <c:dPt>
            <c:idx val="3"/>
            <c:invertIfNegative val="0"/>
            <c:bubble3D val="0"/>
            <c:spPr>
              <a:solidFill>
                <a:srgbClr val="AB9CC4"/>
              </a:solidFill>
              <a:ln>
                <a:noFill/>
              </a:ln>
              <a:effectLst/>
            </c:spPr>
            <c:extLst>
              <c:ext xmlns:c16="http://schemas.microsoft.com/office/drawing/2014/chart" uri="{C3380CC4-5D6E-409C-BE32-E72D297353CC}">
                <c16:uniqueId val="{00000007-4A7A-40AA-BB1C-0BA1B974EFD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44651</c:v>
                </c:pt>
                <c:pt idx="1">
                  <c:v>45016</c:v>
                </c:pt>
                <c:pt idx="2">
                  <c:v>45382</c:v>
                </c:pt>
                <c:pt idx="3">
                  <c:v>45747</c:v>
                </c:pt>
              </c:numCache>
            </c:numRef>
          </c:cat>
          <c:val>
            <c:numRef>
              <c:f>'Dupont Analysis'!$F$69:$I$69</c:f>
              <c:numCache>
                <c:formatCode>#,##0.0</c:formatCode>
                <c:ptCount val="4"/>
                <c:pt idx="0">
                  <c:v>29101.279999999999</c:v>
                </c:pt>
                <c:pt idx="1">
                  <c:v>34488.589999999997</c:v>
                </c:pt>
                <c:pt idx="2">
                  <c:v>35494.730000000003</c:v>
                </c:pt>
                <c:pt idx="3">
                  <c:v>33905.620000000003</c:v>
                </c:pt>
              </c:numCache>
            </c:numRef>
          </c:val>
          <c:extLst>
            <c:ext xmlns:c16="http://schemas.microsoft.com/office/drawing/2014/chart" uri="{C3380CC4-5D6E-409C-BE32-E72D297353CC}">
              <c16:uniqueId val="{00000006-4A7A-40AA-BB1C-0BA1B974EFD3}"/>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7C64A3"/>
              </a:solidFill>
              <a:ln>
                <a:noFill/>
              </a:ln>
              <a:effectLst/>
            </c:spPr>
            <c:extLst>
              <c:ext xmlns:c16="http://schemas.microsoft.com/office/drawing/2014/chart" uri="{C3380CC4-5D6E-409C-BE32-E72D297353CC}">
                <c16:uniqueId val="{00000001-E908-476C-8C8C-94F270B22E1C}"/>
              </c:ext>
            </c:extLst>
          </c:dPt>
          <c:dPt>
            <c:idx val="1"/>
            <c:invertIfNegative val="0"/>
            <c:bubble3D val="0"/>
            <c:spPr>
              <a:solidFill>
                <a:srgbClr val="937FB3"/>
              </a:solidFill>
              <a:ln>
                <a:noFill/>
              </a:ln>
              <a:effectLst/>
            </c:spPr>
            <c:extLst>
              <c:ext xmlns:c16="http://schemas.microsoft.com/office/drawing/2014/chart" uri="{C3380CC4-5D6E-409C-BE32-E72D297353CC}">
                <c16:uniqueId val="{00000003-E908-476C-8C8C-94F270B22E1C}"/>
              </c:ext>
            </c:extLst>
          </c:dPt>
          <c:dPt>
            <c:idx val="2"/>
            <c:invertIfNegative val="0"/>
            <c:bubble3D val="0"/>
            <c:spPr>
              <a:solidFill>
                <a:srgbClr val="AB9CC4"/>
              </a:solidFill>
              <a:ln>
                <a:noFill/>
              </a:ln>
              <a:effectLst/>
            </c:spPr>
            <c:extLst>
              <c:ext xmlns:c16="http://schemas.microsoft.com/office/drawing/2014/chart" uri="{C3380CC4-5D6E-409C-BE32-E72D297353CC}">
                <c16:uniqueId val="{00000005-E908-476C-8C8C-94F270B22E1C}"/>
              </c:ext>
            </c:extLst>
          </c:dPt>
          <c:dPt>
            <c:idx val="3"/>
            <c:invertIfNegative val="0"/>
            <c:bubble3D val="0"/>
            <c:spPr>
              <a:solidFill>
                <a:srgbClr val="C8BED8"/>
              </a:solidFill>
              <a:ln>
                <a:noFill/>
              </a:ln>
              <a:effectLst/>
            </c:spPr>
            <c:extLst>
              <c:ext xmlns:c16="http://schemas.microsoft.com/office/drawing/2014/chart" uri="{C3380CC4-5D6E-409C-BE32-E72D297353CC}">
                <c16:uniqueId val="{00000007-E908-476C-8C8C-94F270B22E1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44651</c:v>
                </c:pt>
                <c:pt idx="1">
                  <c:v>45016</c:v>
                </c:pt>
                <c:pt idx="2">
                  <c:v>45382</c:v>
                </c:pt>
                <c:pt idx="3">
                  <c:v>45747</c:v>
                </c:pt>
              </c:numCache>
            </c:numRef>
          </c:cat>
          <c:val>
            <c:numRef>
              <c:f>'Dupont Analysis'!$F$68:$I$68</c:f>
              <c:numCache>
                <c:formatCode>#,##0.0</c:formatCode>
                <c:ptCount val="4"/>
                <c:pt idx="0">
                  <c:v>5438.8699999999972</c:v>
                </c:pt>
                <c:pt idx="1">
                  <c:v>4383.3299999999945</c:v>
                </c:pt>
                <c:pt idx="2">
                  <c:v>4009.1300000000028</c:v>
                </c:pt>
                <c:pt idx="3">
                  <c:v>3769.4900000000025</c:v>
                </c:pt>
              </c:numCache>
            </c:numRef>
          </c:val>
          <c:extLst>
            <c:ext xmlns:c16="http://schemas.microsoft.com/office/drawing/2014/chart" uri="{C3380CC4-5D6E-409C-BE32-E72D297353CC}">
              <c16:uniqueId val="{00000006-E908-476C-8C8C-94F270B22E1C}"/>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8BED8"/>
              </a:solidFill>
              <a:ln>
                <a:noFill/>
              </a:ln>
              <a:effectLst/>
            </c:spPr>
            <c:extLst>
              <c:ext xmlns:c16="http://schemas.microsoft.com/office/drawing/2014/chart" uri="{C3380CC4-5D6E-409C-BE32-E72D297353CC}">
                <c16:uniqueId val="{00000001-29CA-418F-B0FA-49A8C3C31B5D}"/>
              </c:ext>
            </c:extLst>
          </c:dPt>
          <c:dPt>
            <c:idx val="1"/>
            <c:invertIfNegative val="0"/>
            <c:bubble3D val="0"/>
            <c:spPr>
              <a:solidFill>
                <a:srgbClr val="AB9CC4"/>
              </a:solidFill>
              <a:ln>
                <a:noFill/>
              </a:ln>
              <a:effectLst/>
            </c:spPr>
            <c:extLst>
              <c:ext xmlns:c16="http://schemas.microsoft.com/office/drawing/2014/chart" uri="{C3380CC4-5D6E-409C-BE32-E72D297353CC}">
                <c16:uniqueId val="{00000003-29CA-418F-B0FA-49A8C3C31B5D}"/>
              </c:ext>
            </c:extLst>
          </c:dPt>
          <c:dPt>
            <c:idx val="2"/>
            <c:invertIfNegative val="0"/>
            <c:bubble3D val="0"/>
            <c:spPr>
              <a:solidFill>
                <a:srgbClr val="937FB3"/>
              </a:solidFill>
              <a:ln>
                <a:noFill/>
              </a:ln>
              <a:effectLst/>
            </c:spPr>
            <c:extLst>
              <c:ext xmlns:c16="http://schemas.microsoft.com/office/drawing/2014/chart" uri="{C3380CC4-5D6E-409C-BE32-E72D297353CC}">
                <c16:uniqueId val="{00000005-29CA-418F-B0FA-49A8C3C31B5D}"/>
              </c:ext>
            </c:extLst>
          </c:dPt>
          <c:dPt>
            <c:idx val="3"/>
            <c:invertIfNegative val="0"/>
            <c:bubble3D val="0"/>
            <c:spPr>
              <a:solidFill>
                <a:srgbClr val="7C64A3"/>
              </a:solidFill>
              <a:ln>
                <a:noFill/>
              </a:ln>
              <a:effectLst/>
            </c:spPr>
            <c:extLst>
              <c:ext xmlns:c16="http://schemas.microsoft.com/office/drawing/2014/chart" uri="{C3380CC4-5D6E-409C-BE32-E72D297353CC}">
                <c16:uniqueId val="{00000007-29CA-418F-B0FA-49A8C3C31B5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44651</c:v>
                </c:pt>
                <c:pt idx="1">
                  <c:v>45016</c:v>
                </c:pt>
                <c:pt idx="2">
                  <c:v>45382</c:v>
                </c:pt>
                <c:pt idx="3">
                  <c:v>45747</c:v>
                </c:pt>
              </c:numCache>
            </c:numRef>
          </c:cat>
          <c:val>
            <c:numRef>
              <c:f>'Dupont Analysis'!$F$73:$I$73</c:f>
              <c:numCache>
                <c:formatCode>#,##0.0</c:formatCode>
                <c:ptCount val="4"/>
                <c:pt idx="0">
                  <c:v>21656.885000000002</c:v>
                </c:pt>
                <c:pt idx="1">
                  <c:v>24368.880000000001</c:v>
                </c:pt>
                <c:pt idx="2">
                  <c:v>27840.050000000003</c:v>
                </c:pt>
                <c:pt idx="3">
                  <c:v>30128.010000000002</c:v>
                </c:pt>
              </c:numCache>
            </c:numRef>
          </c:val>
          <c:extLst>
            <c:ext xmlns:c16="http://schemas.microsoft.com/office/drawing/2014/chart" uri="{C3380CC4-5D6E-409C-BE32-E72D297353CC}">
              <c16:uniqueId val="{00000008-29CA-418F-B0FA-49A8C3C31B5D}"/>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7C64A3"/>
              </a:solidFill>
              <a:ln>
                <a:noFill/>
              </a:ln>
              <a:effectLst/>
            </c:spPr>
            <c:extLst>
              <c:ext xmlns:c16="http://schemas.microsoft.com/office/drawing/2014/chart" uri="{C3380CC4-5D6E-409C-BE32-E72D297353CC}">
                <c16:uniqueId val="{00000001-949E-4545-B47D-B91D6A0C7491}"/>
              </c:ext>
            </c:extLst>
          </c:dPt>
          <c:dPt>
            <c:idx val="1"/>
            <c:invertIfNegative val="0"/>
            <c:bubble3D val="0"/>
            <c:spPr>
              <a:solidFill>
                <a:srgbClr val="937FB3"/>
              </a:solidFill>
              <a:ln>
                <a:noFill/>
              </a:ln>
              <a:effectLst/>
            </c:spPr>
            <c:extLst>
              <c:ext xmlns:c16="http://schemas.microsoft.com/office/drawing/2014/chart" uri="{C3380CC4-5D6E-409C-BE32-E72D297353CC}">
                <c16:uniqueId val="{00000003-949E-4545-B47D-B91D6A0C7491}"/>
              </c:ext>
            </c:extLst>
          </c:dPt>
          <c:dPt>
            <c:idx val="2"/>
            <c:invertIfNegative val="0"/>
            <c:bubble3D val="0"/>
            <c:spPr>
              <a:solidFill>
                <a:srgbClr val="AB9CC4"/>
              </a:solidFill>
              <a:ln>
                <a:noFill/>
              </a:ln>
              <a:effectLst/>
            </c:spPr>
            <c:extLst>
              <c:ext xmlns:c16="http://schemas.microsoft.com/office/drawing/2014/chart" uri="{C3380CC4-5D6E-409C-BE32-E72D297353CC}">
                <c16:uniqueId val="{00000005-949E-4545-B47D-B91D6A0C7491}"/>
              </c:ext>
            </c:extLst>
          </c:dPt>
          <c:dPt>
            <c:idx val="3"/>
            <c:invertIfNegative val="0"/>
            <c:bubble3D val="0"/>
            <c:spPr>
              <a:solidFill>
                <a:srgbClr val="C8BED8"/>
              </a:solidFill>
              <a:ln>
                <a:noFill/>
              </a:ln>
              <a:effectLst/>
            </c:spPr>
            <c:extLst>
              <c:ext xmlns:c16="http://schemas.microsoft.com/office/drawing/2014/chart" uri="{C3380CC4-5D6E-409C-BE32-E72D297353CC}">
                <c16:uniqueId val="{00000007-949E-4545-B47D-B91D6A0C7491}"/>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44651</c:v>
                </c:pt>
                <c:pt idx="1">
                  <c:v>45016</c:v>
                </c:pt>
                <c:pt idx="2">
                  <c:v>45382</c:v>
                </c:pt>
                <c:pt idx="3">
                  <c:v>45747</c:v>
                </c:pt>
              </c:numCache>
            </c:numRef>
          </c:cat>
          <c:val>
            <c:numRef>
              <c:f>'Dupont Analysis'!$F$80:$I$80</c:f>
              <c:numCache>
                <c:formatCode>0.00%</c:formatCode>
                <c:ptCount val="4"/>
                <c:pt idx="0">
                  <c:v>0.4086633593622323</c:v>
                </c:pt>
                <c:pt idx="1">
                  <c:v>0.29414581165683923</c:v>
                </c:pt>
                <c:pt idx="2">
                  <c:v>0.23093714295259907</c:v>
                </c:pt>
                <c:pt idx="3">
                  <c:v>0.1977276083183773</c:v>
                </c:pt>
              </c:numCache>
            </c:numRef>
          </c:val>
          <c:extLst>
            <c:ext xmlns:c16="http://schemas.microsoft.com/office/drawing/2014/chart" uri="{C3380CC4-5D6E-409C-BE32-E72D297353CC}">
              <c16:uniqueId val="{00000008-949E-4545-B47D-B91D6A0C7491}"/>
            </c:ext>
          </c:extLst>
        </c:ser>
        <c:dLbls>
          <c:dLblPos val="outEnd"/>
          <c:showLegendKey val="0"/>
          <c:showVal val="1"/>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7C64A3"/>
              </a:solidFill>
              <a:ln>
                <a:noFill/>
              </a:ln>
              <a:effectLst/>
            </c:spPr>
            <c:extLst>
              <c:ext xmlns:c16="http://schemas.microsoft.com/office/drawing/2014/chart" uri="{C3380CC4-5D6E-409C-BE32-E72D297353CC}">
                <c16:uniqueId val="{0000000B-76A7-4BC2-B31F-1C870A8392A8}"/>
              </c:ext>
            </c:extLst>
          </c:dPt>
          <c:dPt>
            <c:idx val="1"/>
            <c:invertIfNegative val="0"/>
            <c:bubble3D val="0"/>
            <c:spPr>
              <a:solidFill>
                <a:srgbClr val="937FB3"/>
              </a:solidFill>
              <a:ln>
                <a:noFill/>
              </a:ln>
              <a:effectLst/>
            </c:spPr>
            <c:extLst>
              <c:ext xmlns:c16="http://schemas.microsoft.com/office/drawing/2014/chart" uri="{C3380CC4-5D6E-409C-BE32-E72D297353CC}">
                <c16:uniqueId val="{0000000D-76A7-4BC2-B31F-1C870A8392A8}"/>
              </c:ext>
            </c:extLst>
          </c:dPt>
          <c:dPt>
            <c:idx val="2"/>
            <c:invertIfNegative val="0"/>
            <c:bubble3D val="0"/>
            <c:spPr>
              <a:solidFill>
                <a:srgbClr val="AB9CC4"/>
              </a:solidFill>
              <a:ln>
                <a:noFill/>
              </a:ln>
              <a:effectLst/>
            </c:spPr>
            <c:extLst>
              <c:ext xmlns:c16="http://schemas.microsoft.com/office/drawing/2014/chart" uri="{C3380CC4-5D6E-409C-BE32-E72D297353CC}">
                <c16:uniqueId val="{0000000F-76A7-4BC2-B31F-1C870A8392A8}"/>
              </c:ext>
            </c:extLst>
          </c:dPt>
          <c:dPt>
            <c:idx val="3"/>
            <c:invertIfNegative val="0"/>
            <c:bubble3D val="0"/>
            <c:spPr>
              <a:solidFill>
                <a:srgbClr val="C8BED8"/>
              </a:solidFill>
              <a:ln>
                <a:noFill/>
              </a:ln>
              <a:effectLst/>
            </c:spPr>
            <c:extLst>
              <c:ext xmlns:c16="http://schemas.microsoft.com/office/drawing/2014/chart" uri="{C3380CC4-5D6E-409C-BE32-E72D297353CC}">
                <c16:uniqueId val="{00000011-76A7-4BC2-B31F-1C870A8392A8}"/>
              </c:ext>
            </c:extLst>
          </c:dPt>
          <c:dLbls>
            <c:spPr>
              <a:noFill/>
              <a:ln>
                <a:noFill/>
              </a:ln>
              <a:effectLst/>
            </c:spPr>
            <c:txPr>
              <a:bodyPr wrap="square" lIns="38100" tIns="19050" rIns="38100" bIns="19050" anchor="ctr">
                <a:spAutoFit/>
              </a:bodyPr>
              <a:lstStyle/>
              <a:p>
                <a:pPr>
                  <a:defRPr sz="8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Analysis'!$F$83:$I$83</c:f>
              <c:numCache>
                <c:formatCode>mmm\-yy</c:formatCode>
                <c:ptCount val="4"/>
                <c:pt idx="0">
                  <c:v>44651</c:v>
                </c:pt>
                <c:pt idx="1">
                  <c:v>45016</c:v>
                </c:pt>
                <c:pt idx="2">
                  <c:v>45382</c:v>
                </c:pt>
                <c:pt idx="3">
                  <c:v>45747</c:v>
                </c:pt>
              </c:numCache>
            </c:numRef>
          </c:cat>
          <c:val>
            <c:numRef>
              <c:f>'Dupont Analysis'!$F$86:$I$86</c:f>
              <c:numCache>
                <c:formatCode>0.00%</c:formatCode>
                <c:ptCount val="4"/>
                <c:pt idx="0">
                  <c:v>0.2511381484456327</c:v>
                </c:pt>
                <c:pt idx="1">
                  <c:v>0.17987408530880344</c:v>
                </c:pt>
                <c:pt idx="2">
                  <c:v>0.1440058476906472</c:v>
                </c:pt>
                <c:pt idx="3">
                  <c:v>0.12511579755848468</c:v>
                </c:pt>
              </c:numCache>
            </c:numRef>
          </c:val>
          <c:extLst>
            <c:ext xmlns:c16="http://schemas.microsoft.com/office/drawing/2014/chart" uri="{C3380CC4-5D6E-409C-BE32-E72D297353CC}">
              <c16:uniqueId val="{00000012-76A7-4BC2-B31F-1C870A8392A8}"/>
            </c:ext>
          </c:extLst>
        </c:ser>
        <c:dLbls>
          <c:dLblPos val="outEnd"/>
          <c:showLegendKey val="0"/>
          <c:showVal val="1"/>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37FB3"/>
              </a:solidFill>
              <a:ln>
                <a:noFill/>
              </a:ln>
              <a:effectLst/>
            </c:spPr>
            <c:extLst>
              <c:ext xmlns:c16="http://schemas.microsoft.com/office/drawing/2014/chart" uri="{C3380CC4-5D6E-409C-BE32-E72D297353CC}">
                <c16:uniqueId val="{00000001-AC57-4E1E-9FA0-1A0296219ED4}"/>
              </c:ext>
            </c:extLst>
          </c:dPt>
          <c:dPt>
            <c:idx val="1"/>
            <c:invertIfNegative val="0"/>
            <c:bubble3D val="0"/>
            <c:spPr>
              <a:solidFill>
                <a:srgbClr val="7C64A3"/>
              </a:solidFill>
              <a:ln>
                <a:noFill/>
              </a:ln>
              <a:effectLst/>
            </c:spPr>
            <c:extLst>
              <c:ext xmlns:c16="http://schemas.microsoft.com/office/drawing/2014/chart" uri="{C3380CC4-5D6E-409C-BE32-E72D297353CC}">
                <c16:uniqueId val="{00000003-AC57-4E1E-9FA0-1A0296219ED4}"/>
              </c:ext>
            </c:extLst>
          </c:dPt>
          <c:dPt>
            <c:idx val="2"/>
            <c:invertIfNegative val="0"/>
            <c:bubble3D val="0"/>
            <c:spPr>
              <a:solidFill>
                <a:srgbClr val="AB9CC4"/>
              </a:solidFill>
              <a:ln>
                <a:noFill/>
              </a:ln>
              <a:effectLst/>
            </c:spPr>
            <c:extLst>
              <c:ext xmlns:c16="http://schemas.microsoft.com/office/drawing/2014/chart" uri="{C3380CC4-5D6E-409C-BE32-E72D297353CC}">
                <c16:uniqueId val="{00000005-AC57-4E1E-9FA0-1A0296219ED4}"/>
              </c:ext>
            </c:extLst>
          </c:dPt>
          <c:dPt>
            <c:idx val="3"/>
            <c:invertIfNegative val="0"/>
            <c:bubble3D val="0"/>
            <c:spPr>
              <a:solidFill>
                <a:srgbClr val="C8BED8"/>
              </a:solidFill>
              <a:ln>
                <a:noFill/>
              </a:ln>
              <a:effectLst/>
            </c:spPr>
            <c:extLst>
              <c:ext xmlns:c16="http://schemas.microsoft.com/office/drawing/2014/chart" uri="{C3380CC4-5D6E-409C-BE32-E72D297353CC}">
                <c16:uniqueId val="{00000007-AC57-4E1E-9FA0-1A0296219ED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44651</c:v>
                </c:pt>
                <c:pt idx="1">
                  <c:v>45016</c:v>
                </c:pt>
                <c:pt idx="2">
                  <c:v>45382</c:v>
                </c:pt>
                <c:pt idx="3">
                  <c:v>45747</c:v>
                </c:pt>
              </c:numCache>
            </c:numRef>
          </c:cat>
          <c:val>
            <c:numRef>
              <c:f>'Dupont Analysis'!$F$78:$I$78</c:f>
              <c:numCache>
                <c:formatCode>0.00\x</c:formatCode>
                <c:ptCount val="4"/>
                <c:pt idx="0">
                  <c:v>1.6272452508373143</c:v>
                </c:pt>
                <c:pt idx="1">
                  <c:v>1.6352873241960166</c:v>
                </c:pt>
                <c:pt idx="2">
                  <c:v>1.6036650362192053</c:v>
                </c:pt>
                <c:pt idx="3">
                  <c:v>1.5803568548244327</c:v>
                </c:pt>
              </c:numCache>
            </c:numRef>
          </c:val>
          <c:extLst>
            <c:ext xmlns:c16="http://schemas.microsoft.com/office/drawing/2014/chart" uri="{C3380CC4-5D6E-409C-BE32-E72D297353CC}">
              <c16:uniqueId val="{00000008-AC57-4E1E-9FA0-1A0296219ED4}"/>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x"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C64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Score'!$F$41:$I$41</c:f>
              <c:numCache>
                <c:formatCode>mmm\-yy</c:formatCode>
                <c:ptCount val="4"/>
                <c:pt idx="0">
                  <c:v>44651</c:v>
                </c:pt>
                <c:pt idx="1">
                  <c:v>45016</c:v>
                </c:pt>
                <c:pt idx="2">
                  <c:v>45382</c:v>
                </c:pt>
                <c:pt idx="3">
                  <c:v>45747</c:v>
                </c:pt>
              </c:numCache>
            </c:numRef>
          </c:cat>
          <c:val>
            <c:numRef>
              <c:f>'Altman Z Score'!$F$44:$I$44</c:f>
              <c:numCache>
                <c:formatCode>0.00%</c:formatCode>
                <c:ptCount val="4"/>
                <c:pt idx="0">
                  <c:v>0.27028938825520732</c:v>
                </c:pt>
                <c:pt idx="1">
                  <c:v>0.26661243717350297</c:v>
                </c:pt>
                <c:pt idx="2">
                  <c:v>0.22640788180371277</c:v>
                </c:pt>
                <c:pt idx="3">
                  <c:v>0.21382660330585321</c:v>
                </c:pt>
              </c:numCache>
            </c:numRef>
          </c:val>
          <c:extLst>
            <c:ext xmlns:c16="http://schemas.microsoft.com/office/drawing/2014/chart" uri="{C3380CC4-5D6E-409C-BE32-E72D297353CC}">
              <c16:uniqueId val="{00000000-BB70-456D-8FC7-A0467FCC0DAC}"/>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C64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Score'!$F$47:$I$47</c:f>
              <c:numCache>
                <c:formatCode>mmm\-yy</c:formatCode>
                <c:ptCount val="4"/>
                <c:pt idx="0">
                  <c:v>44651</c:v>
                </c:pt>
                <c:pt idx="1">
                  <c:v>45016</c:v>
                </c:pt>
                <c:pt idx="2">
                  <c:v>45382</c:v>
                </c:pt>
                <c:pt idx="3">
                  <c:v>45747</c:v>
                </c:pt>
              </c:numCache>
            </c:numRef>
          </c:cat>
          <c:val>
            <c:numRef>
              <c:f>'Altman Z Score'!$F$50:$I$50</c:f>
              <c:numCache>
                <c:formatCode>0.00%</c:formatCode>
                <c:ptCount val="4"/>
                <c:pt idx="0">
                  <c:v>0.15689226136107726</c:v>
                </c:pt>
                <c:pt idx="1">
                  <c:v>7.4593870360478515E-2</c:v>
                </c:pt>
                <c:pt idx="2">
                  <c:v>2.7256488712498129E-2</c:v>
                </c:pt>
                <c:pt idx="3">
                  <c:v>4.5813162467777481E-2</c:v>
                </c:pt>
              </c:numCache>
            </c:numRef>
          </c:val>
          <c:extLst>
            <c:ext xmlns:c16="http://schemas.microsoft.com/office/drawing/2014/chart" uri="{C3380CC4-5D6E-409C-BE32-E72D297353CC}">
              <c16:uniqueId val="{00000008-0CEA-4391-9BA6-A0683AAC2201}"/>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C64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Score'!$F$53:$I$53</c:f>
              <c:numCache>
                <c:formatCode>mmm\-yy</c:formatCode>
                <c:ptCount val="4"/>
                <c:pt idx="0">
                  <c:v>44651</c:v>
                </c:pt>
                <c:pt idx="1">
                  <c:v>45016</c:v>
                </c:pt>
                <c:pt idx="2">
                  <c:v>45382</c:v>
                </c:pt>
                <c:pt idx="3">
                  <c:v>45747</c:v>
                </c:pt>
              </c:numCache>
            </c:numRef>
          </c:cat>
          <c:val>
            <c:numRef>
              <c:f>'Altman Z Score'!$F$56:$I$56</c:f>
              <c:numCache>
                <c:formatCode>0.00%</c:formatCode>
                <c:ptCount val="4"/>
                <c:pt idx="0">
                  <c:v>0.28909598783540502</c:v>
                </c:pt>
                <c:pt idx="1">
                  <c:v>0.23357007338825311</c:v>
                </c:pt>
                <c:pt idx="2">
                  <c:v>0.200810213248689</c:v>
                </c:pt>
                <c:pt idx="3">
                  <c:v>0.17755973019494162</c:v>
                </c:pt>
              </c:numCache>
            </c:numRef>
          </c:val>
          <c:extLst>
            <c:ext xmlns:c16="http://schemas.microsoft.com/office/drawing/2014/chart" uri="{C3380CC4-5D6E-409C-BE32-E72D297353CC}">
              <c16:uniqueId val="{0000000A-01FE-4DD6-B4F5-BF4C9F7CBC8A}"/>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C64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Score'!$F$65:$I$65</c:f>
              <c:numCache>
                <c:formatCode>mmm\-yy</c:formatCode>
                <c:ptCount val="4"/>
                <c:pt idx="0">
                  <c:v>44651</c:v>
                </c:pt>
                <c:pt idx="1">
                  <c:v>45016</c:v>
                </c:pt>
                <c:pt idx="2">
                  <c:v>45382</c:v>
                </c:pt>
                <c:pt idx="3">
                  <c:v>45747</c:v>
                </c:pt>
              </c:numCache>
            </c:numRef>
          </c:cat>
          <c:val>
            <c:numRef>
              <c:f>'Altman Z Score'!$F$68:$I$68</c:f>
              <c:numCache>
                <c:formatCode>0.00%</c:formatCode>
                <c:ptCount val="4"/>
                <c:pt idx="0">
                  <c:v>1.267564027679593</c:v>
                </c:pt>
                <c:pt idx="1">
                  <c:v>1.3378388809949675</c:v>
                </c:pt>
                <c:pt idx="2">
                  <c:v>1.1870841453246856</c:v>
                </c:pt>
                <c:pt idx="3">
                  <c:v>1.1169606575468825</c:v>
                </c:pt>
              </c:numCache>
            </c:numRef>
          </c:val>
          <c:extLst>
            <c:ext xmlns:c16="http://schemas.microsoft.com/office/drawing/2014/chart" uri="{C3380CC4-5D6E-409C-BE32-E72D297353CC}">
              <c16:uniqueId val="{0000000A-E173-46C8-B488-57C5438A6024}"/>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C64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Score'!$F$71:$I$71</c:f>
              <c:numCache>
                <c:formatCode>mmm\-yy</c:formatCode>
                <c:ptCount val="4"/>
                <c:pt idx="0">
                  <c:v>44651</c:v>
                </c:pt>
                <c:pt idx="1">
                  <c:v>45016</c:v>
                </c:pt>
                <c:pt idx="2">
                  <c:v>45382</c:v>
                </c:pt>
                <c:pt idx="3">
                  <c:v>45747</c:v>
                </c:pt>
              </c:numCache>
            </c:numRef>
          </c:cat>
          <c:val>
            <c:numRef>
              <c:f>'Altman Z Score'!$F$72:$I$72</c:f>
              <c:numCache>
                <c:formatCode>0.0</c:formatCode>
                <c:ptCount val="4"/>
                <c:pt idx="0">
                  <c:v>143.08681457526254</c:v>
                </c:pt>
                <c:pt idx="1">
                  <c:v>111.21863352194178</c:v>
                </c:pt>
                <c:pt idx="2">
                  <c:v>79.572759525379425</c:v>
                </c:pt>
                <c:pt idx="3">
                  <c:v>71.609212684472041</c:v>
                </c:pt>
              </c:numCache>
            </c:numRef>
          </c:val>
          <c:extLst>
            <c:ext xmlns:c16="http://schemas.microsoft.com/office/drawing/2014/chart" uri="{C3380CC4-5D6E-409C-BE32-E72D297353CC}">
              <c16:uniqueId val="{00000008-9C20-43CC-8835-7F3F31283063}"/>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C64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Score'!$F$59:$I$59</c:f>
              <c:numCache>
                <c:formatCode>mmm\-yy</c:formatCode>
                <c:ptCount val="4"/>
                <c:pt idx="0">
                  <c:v>44651</c:v>
                </c:pt>
                <c:pt idx="1">
                  <c:v>45016</c:v>
                </c:pt>
                <c:pt idx="2">
                  <c:v>45382</c:v>
                </c:pt>
                <c:pt idx="3">
                  <c:v>45747</c:v>
                </c:pt>
              </c:numCache>
            </c:numRef>
          </c:cat>
          <c:val>
            <c:numRef>
              <c:f>'Altman Z Score'!$F$62:$I$62</c:f>
              <c:numCache>
                <c:formatCode>0.00%</c:formatCode>
                <c:ptCount val="4"/>
                <c:pt idx="0">
                  <c:v>186.1691642285806</c:v>
                </c:pt>
                <c:pt idx="1">
                  <c:v>137.06618873619749</c:v>
                </c:pt>
                <c:pt idx="2">
                  <c:v>110.35476800986508</c:v>
                </c:pt>
                <c:pt idx="3">
                  <c:v>105.4983968410114</c:v>
                </c:pt>
              </c:numCache>
            </c:numRef>
          </c:val>
          <c:extLst>
            <c:ext xmlns:c16="http://schemas.microsoft.com/office/drawing/2014/chart" uri="{C3380CC4-5D6E-409C-BE32-E72D297353CC}">
              <c16:uniqueId val="{00000002-6821-4119-A563-7C0F962DCF34}"/>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'Stk Data'!$B$2</c:f>
              <c:strCache>
                <c:ptCount val="1"/>
                <c:pt idx="0">
                  <c:v>Adj. Close</c:v>
                </c:pt>
              </c:strCache>
            </c:strRef>
          </c:tx>
          <c:spPr>
            <a:ln w="28575" cap="rnd">
              <a:solidFill>
                <a:srgbClr val="7C64A3"/>
              </a:solidFill>
              <a:round/>
            </a:ln>
            <a:effectLst/>
          </c:spPr>
          <c:marker>
            <c:symbol val="none"/>
          </c:marker>
          <c:cat>
            <c:numRef>
              <c:f>'Stk Data'!$A$3:$A$1158</c:f>
              <c:numCache>
                <c:formatCode>d\-mmm\-yy</c:formatCode>
                <c:ptCount val="1156"/>
                <c:pt idx="0">
                  <c:v>44197</c:v>
                </c:pt>
                <c:pt idx="1">
                  <c:v>44200</c:v>
                </c:pt>
                <c:pt idx="2">
                  <c:v>44201</c:v>
                </c:pt>
                <c:pt idx="3">
                  <c:v>44202</c:v>
                </c:pt>
                <c:pt idx="4">
                  <c:v>44203</c:v>
                </c:pt>
                <c:pt idx="5">
                  <c:v>44204</c:v>
                </c:pt>
                <c:pt idx="6">
                  <c:v>44207</c:v>
                </c:pt>
                <c:pt idx="7">
                  <c:v>44208</c:v>
                </c:pt>
                <c:pt idx="8">
                  <c:v>44209</c:v>
                </c:pt>
                <c:pt idx="9">
                  <c:v>44210</c:v>
                </c:pt>
                <c:pt idx="10">
                  <c:v>44211</c:v>
                </c:pt>
                <c:pt idx="11">
                  <c:v>44214</c:v>
                </c:pt>
                <c:pt idx="12">
                  <c:v>44215</c:v>
                </c:pt>
                <c:pt idx="13">
                  <c:v>44216</c:v>
                </c:pt>
                <c:pt idx="14">
                  <c:v>44217</c:v>
                </c:pt>
                <c:pt idx="15">
                  <c:v>44218</c:v>
                </c:pt>
                <c:pt idx="16">
                  <c:v>44221</c:v>
                </c:pt>
                <c:pt idx="17">
                  <c:v>44223</c:v>
                </c:pt>
                <c:pt idx="18">
                  <c:v>44224</c:v>
                </c:pt>
                <c:pt idx="19">
                  <c:v>44225</c:v>
                </c:pt>
                <c:pt idx="20">
                  <c:v>44228</c:v>
                </c:pt>
                <c:pt idx="21">
                  <c:v>44229</c:v>
                </c:pt>
                <c:pt idx="22">
                  <c:v>44230</c:v>
                </c:pt>
                <c:pt idx="23">
                  <c:v>44231</c:v>
                </c:pt>
                <c:pt idx="24">
                  <c:v>44232</c:v>
                </c:pt>
                <c:pt idx="25">
                  <c:v>44235</c:v>
                </c:pt>
                <c:pt idx="26">
                  <c:v>44236</c:v>
                </c:pt>
                <c:pt idx="27">
                  <c:v>44237</c:v>
                </c:pt>
                <c:pt idx="28">
                  <c:v>44238</c:v>
                </c:pt>
                <c:pt idx="29">
                  <c:v>44239</c:v>
                </c:pt>
                <c:pt idx="30">
                  <c:v>44242</c:v>
                </c:pt>
                <c:pt idx="31">
                  <c:v>44243</c:v>
                </c:pt>
                <c:pt idx="32">
                  <c:v>44244</c:v>
                </c:pt>
                <c:pt idx="33">
                  <c:v>44245</c:v>
                </c:pt>
                <c:pt idx="34">
                  <c:v>44246</c:v>
                </c:pt>
                <c:pt idx="35">
                  <c:v>44249</c:v>
                </c:pt>
                <c:pt idx="36">
                  <c:v>44250</c:v>
                </c:pt>
                <c:pt idx="37">
                  <c:v>44251</c:v>
                </c:pt>
                <c:pt idx="38">
                  <c:v>44252</c:v>
                </c:pt>
                <c:pt idx="39">
                  <c:v>44253</c:v>
                </c:pt>
                <c:pt idx="40">
                  <c:v>44256</c:v>
                </c:pt>
                <c:pt idx="41">
                  <c:v>44257</c:v>
                </c:pt>
                <c:pt idx="42">
                  <c:v>44258</c:v>
                </c:pt>
                <c:pt idx="43">
                  <c:v>44259</c:v>
                </c:pt>
                <c:pt idx="44">
                  <c:v>44260</c:v>
                </c:pt>
                <c:pt idx="45">
                  <c:v>44263</c:v>
                </c:pt>
                <c:pt idx="46">
                  <c:v>44264</c:v>
                </c:pt>
                <c:pt idx="47">
                  <c:v>44265</c:v>
                </c:pt>
                <c:pt idx="48">
                  <c:v>44267</c:v>
                </c:pt>
                <c:pt idx="49">
                  <c:v>44270</c:v>
                </c:pt>
                <c:pt idx="50">
                  <c:v>44271</c:v>
                </c:pt>
                <c:pt idx="51">
                  <c:v>44272</c:v>
                </c:pt>
                <c:pt idx="52">
                  <c:v>44273</c:v>
                </c:pt>
                <c:pt idx="53">
                  <c:v>44274</c:v>
                </c:pt>
                <c:pt idx="54">
                  <c:v>44277</c:v>
                </c:pt>
                <c:pt idx="55">
                  <c:v>44278</c:v>
                </c:pt>
                <c:pt idx="56">
                  <c:v>44279</c:v>
                </c:pt>
                <c:pt idx="57">
                  <c:v>44280</c:v>
                </c:pt>
                <c:pt idx="58">
                  <c:v>44281</c:v>
                </c:pt>
                <c:pt idx="59">
                  <c:v>44285</c:v>
                </c:pt>
                <c:pt idx="60">
                  <c:v>44286</c:v>
                </c:pt>
                <c:pt idx="61">
                  <c:v>44287</c:v>
                </c:pt>
                <c:pt idx="62">
                  <c:v>44291</c:v>
                </c:pt>
                <c:pt idx="63">
                  <c:v>44292</c:v>
                </c:pt>
                <c:pt idx="64">
                  <c:v>44293</c:v>
                </c:pt>
                <c:pt idx="65">
                  <c:v>44294</c:v>
                </c:pt>
                <c:pt idx="66">
                  <c:v>44295</c:v>
                </c:pt>
                <c:pt idx="67">
                  <c:v>44298</c:v>
                </c:pt>
                <c:pt idx="68">
                  <c:v>44299</c:v>
                </c:pt>
                <c:pt idx="69">
                  <c:v>44301</c:v>
                </c:pt>
                <c:pt idx="70">
                  <c:v>44302</c:v>
                </c:pt>
                <c:pt idx="71">
                  <c:v>44305</c:v>
                </c:pt>
                <c:pt idx="72">
                  <c:v>44306</c:v>
                </c:pt>
                <c:pt idx="73">
                  <c:v>44308</c:v>
                </c:pt>
                <c:pt idx="74">
                  <c:v>44309</c:v>
                </c:pt>
                <c:pt idx="75">
                  <c:v>44312</c:v>
                </c:pt>
                <c:pt idx="76">
                  <c:v>44313</c:v>
                </c:pt>
                <c:pt idx="77">
                  <c:v>44314</c:v>
                </c:pt>
                <c:pt idx="78">
                  <c:v>44315</c:v>
                </c:pt>
                <c:pt idx="79">
                  <c:v>44316</c:v>
                </c:pt>
                <c:pt idx="80">
                  <c:v>44319</c:v>
                </c:pt>
                <c:pt idx="81">
                  <c:v>44320</c:v>
                </c:pt>
                <c:pt idx="82">
                  <c:v>44321</c:v>
                </c:pt>
                <c:pt idx="83">
                  <c:v>44322</c:v>
                </c:pt>
                <c:pt idx="84">
                  <c:v>44323</c:v>
                </c:pt>
                <c:pt idx="85">
                  <c:v>44326</c:v>
                </c:pt>
                <c:pt idx="86">
                  <c:v>44327</c:v>
                </c:pt>
                <c:pt idx="87">
                  <c:v>44328</c:v>
                </c:pt>
                <c:pt idx="88">
                  <c:v>44330</c:v>
                </c:pt>
                <c:pt idx="89">
                  <c:v>44333</c:v>
                </c:pt>
                <c:pt idx="90">
                  <c:v>44334</c:v>
                </c:pt>
                <c:pt idx="91">
                  <c:v>44335</c:v>
                </c:pt>
                <c:pt idx="92">
                  <c:v>44336</c:v>
                </c:pt>
                <c:pt idx="93">
                  <c:v>44337</c:v>
                </c:pt>
                <c:pt idx="94">
                  <c:v>44340</c:v>
                </c:pt>
                <c:pt idx="95">
                  <c:v>44341</c:v>
                </c:pt>
                <c:pt idx="96">
                  <c:v>44342</c:v>
                </c:pt>
                <c:pt idx="97">
                  <c:v>44343</c:v>
                </c:pt>
                <c:pt idx="98">
                  <c:v>44344</c:v>
                </c:pt>
                <c:pt idx="99">
                  <c:v>44347</c:v>
                </c:pt>
                <c:pt idx="100">
                  <c:v>44348</c:v>
                </c:pt>
                <c:pt idx="101">
                  <c:v>44349</c:v>
                </c:pt>
                <c:pt idx="102">
                  <c:v>44350</c:v>
                </c:pt>
                <c:pt idx="103">
                  <c:v>44351</c:v>
                </c:pt>
                <c:pt idx="104">
                  <c:v>44354</c:v>
                </c:pt>
                <c:pt idx="105">
                  <c:v>44355</c:v>
                </c:pt>
                <c:pt idx="106">
                  <c:v>44356</c:v>
                </c:pt>
                <c:pt idx="107">
                  <c:v>44357</c:v>
                </c:pt>
                <c:pt idx="108">
                  <c:v>44358</c:v>
                </c:pt>
                <c:pt idx="109">
                  <c:v>44361</c:v>
                </c:pt>
                <c:pt idx="110">
                  <c:v>44362</c:v>
                </c:pt>
                <c:pt idx="111">
                  <c:v>44363</c:v>
                </c:pt>
                <c:pt idx="112">
                  <c:v>44364</c:v>
                </c:pt>
                <c:pt idx="113">
                  <c:v>44365</c:v>
                </c:pt>
                <c:pt idx="114">
                  <c:v>44368</c:v>
                </c:pt>
                <c:pt idx="115">
                  <c:v>44369</c:v>
                </c:pt>
                <c:pt idx="116">
                  <c:v>44370</c:v>
                </c:pt>
                <c:pt idx="117">
                  <c:v>44371</c:v>
                </c:pt>
                <c:pt idx="118">
                  <c:v>44372</c:v>
                </c:pt>
                <c:pt idx="119">
                  <c:v>44375</c:v>
                </c:pt>
                <c:pt idx="120">
                  <c:v>44376</c:v>
                </c:pt>
                <c:pt idx="121">
                  <c:v>44377</c:v>
                </c:pt>
                <c:pt idx="122">
                  <c:v>44378</c:v>
                </c:pt>
                <c:pt idx="123">
                  <c:v>44379</c:v>
                </c:pt>
                <c:pt idx="124">
                  <c:v>44382</c:v>
                </c:pt>
                <c:pt idx="125">
                  <c:v>44383</c:v>
                </c:pt>
                <c:pt idx="126">
                  <c:v>44384</c:v>
                </c:pt>
                <c:pt idx="127">
                  <c:v>44385</c:v>
                </c:pt>
                <c:pt idx="128">
                  <c:v>44386</c:v>
                </c:pt>
                <c:pt idx="129">
                  <c:v>44389</c:v>
                </c:pt>
                <c:pt idx="130">
                  <c:v>44390</c:v>
                </c:pt>
                <c:pt idx="131">
                  <c:v>44391</c:v>
                </c:pt>
                <c:pt idx="132">
                  <c:v>44392</c:v>
                </c:pt>
                <c:pt idx="133">
                  <c:v>44393</c:v>
                </c:pt>
                <c:pt idx="134">
                  <c:v>44396</c:v>
                </c:pt>
                <c:pt idx="135">
                  <c:v>44397</c:v>
                </c:pt>
                <c:pt idx="136">
                  <c:v>44399</c:v>
                </c:pt>
                <c:pt idx="137">
                  <c:v>44400</c:v>
                </c:pt>
                <c:pt idx="138">
                  <c:v>44403</c:v>
                </c:pt>
                <c:pt idx="139">
                  <c:v>44404</c:v>
                </c:pt>
                <c:pt idx="140">
                  <c:v>44405</c:v>
                </c:pt>
                <c:pt idx="141">
                  <c:v>44406</c:v>
                </c:pt>
                <c:pt idx="142">
                  <c:v>44407</c:v>
                </c:pt>
                <c:pt idx="143">
                  <c:v>44410</c:v>
                </c:pt>
                <c:pt idx="144">
                  <c:v>44411</c:v>
                </c:pt>
                <c:pt idx="145">
                  <c:v>44412</c:v>
                </c:pt>
                <c:pt idx="146">
                  <c:v>44413</c:v>
                </c:pt>
                <c:pt idx="147">
                  <c:v>44414</c:v>
                </c:pt>
                <c:pt idx="148">
                  <c:v>44417</c:v>
                </c:pt>
                <c:pt idx="149">
                  <c:v>44418</c:v>
                </c:pt>
                <c:pt idx="150">
                  <c:v>44419</c:v>
                </c:pt>
                <c:pt idx="151">
                  <c:v>44420</c:v>
                </c:pt>
                <c:pt idx="152">
                  <c:v>44421</c:v>
                </c:pt>
                <c:pt idx="153">
                  <c:v>44424</c:v>
                </c:pt>
                <c:pt idx="154">
                  <c:v>44425</c:v>
                </c:pt>
                <c:pt idx="155">
                  <c:v>44426</c:v>
                </c:pt>
                <c:pt idx="156">
                  <c:v>44428</c:v>
                </c:pt>
                <c:pt idx="157">
                  <c:v>44431</c:v>
                </c:pt>
                <c:pt idx="158">
                  <c:v>44432</c:v>
                </c:pt>
                <c:pt idx="159">
                  <c:v>44433</c:v>
                </c:pt>
                <c:pt idx="160">
                  <c:v>44434</c:v>
                </c:pt>
                <c:pt idx="161">
                  <c:v>44435</c:v>
                </c:pt>
                <c:pt idx="162">
                  <c:v>44438</c:v>
                </c:pt>
                <c:pt idx="163">
                  <c:v>44439</c:v>
                </c:pt>
                <c:pt idx="164">
                  <c:v>44440</c:v>
                </c:pt>
                <c:pt idx="165">
                  <c:v>44441</c:v>
                </c:pt>
                <c:pt idx="166">
                  <c:v>44442</c:v>
                </c:pt>
                <c:pt idx="167">
                  <c:v>44445</c:v>
                </c:pt>
                <c:pt idx="168">
                  <c:v>44446</c:v>
                </c:pt>
                <c:pt idx="169">
                  <c:v>44447</c:v>
                </c:pt>
                <c:pt idx="170">
                  <c:v>44448</c:v>
                </c:pt>
                <c:pt idx="171">
                  <c:v>44452</c:v>
                </c:pt>
                <c:pt idx="172">
                  <c:v>44453</c:v>
                </c:pt>
                <c:pt idx="173">
                  <c:v>44454</c:v>
                </c:pt>
                <c:pt idx="174">
                  <c:v>44455</c:v>
                </c:pt>
                <c:pt idx="175">
                  <c:v>44456</c:v>
                </c:pt>
                <c:pt idx="176">
                  <c:v>44459</c:v>
                </c:pt>
                <c:pt idx="177">
                  <c:v>44460</c:v>
                </c:pt>
                <c:pt idx="178">
                  <c:v>44461</c:v>
                </c:pt>
                <c:pt idx="179">
                  <c:v>44462</c:v>
                </c:pt>
                <c:pt idx="180">
                  <c:v>44463</c:v>
                </c:pt>
                <c:pt idx="181">
                  <c:v>44466</c:v>
                </c:pt>
                <c:pt idx="182">
                  <c:v>44467</c:v>
                </c:pt>
                <c:pt idx="183">
                  <c:v>44468</c:v>
                </c:pt>
                <c:pt idx="184">
                  <c:v>44469</c:v>
                </c:pt>
                <c:pt idx="185">
                  <c:v>44470</c:v>
                </c:pt>
                <c:pt idx="186">
                  <c:v>44473</c:v>
                </c:pt>
                <c:pt idx="187">
                  <c:v>44474</c:v>
                </c:pt>
                <c:pt idx="188">
                  <c:v>44475</c:v>
                </c:pt>
                <c:pt idx="189">
                  <c:v>44476</c:v>
                </c:pt>
                <c:pt idx="190">
                  <c:v>44477</c:v>
                </c:pt>
                <c:pt idx="191">
                  <c:v>44480</c:v>
                </c:pt>
                <c:pt idx="192">
                  <c:v>44481</c:v>
                </c:pt>
                <c:pt idx="193">
                  <c:v>44482</c:v>
                </c:pt>
                <c:pt idx="194">
                  <c:v>44483</c:v>
                </c:pt>
                <c:pt idx="195">
                  <c:v>44487</c:v>
                </c:pt>
                <c:pt idx="196">
                  <c:v>44488</c:v>
                </c:pt>
                <c:pt idx="197">
                  <c:v>44489</c:v>
                </c:pt>
                <c:pt idx="198">
                  <c:v>44490</c:v>
                </c:pt>
                <c:pt idx="199">
                  <c:v>44491</c:v>
                </c:pt>
                <c:pt idx="200">
                  <c:v>44494</c:v>
                </c:pt>
                <c:pt idx="201">
                  <c:v>44495</c:v>
                </c:pt>
                <c:pt idx="202">
                  <c:v>44496</c:v>
                </c:pt>
                <c:pt idx="203">
                  <c:v>44497</c:v>
                </c:pt>
                <c:pt idx="204">
                  <c:v>44498</c:v>
                </c:pt>
                <c:pt idx="205">
                  <c:v>44501</c:v>
                </c:pt>
                <c:pt idx="206">
                  <c:v>44502</c:v>
                </c:pt>
                <c:pt idx="207">
                  <c:v>44503</c:v>
                </c:pt>
                <c:pt idx="208">
                  <c:v>44504</c:v>
                </c:pt>
                <c:pt idx="209">
                  <c:v>44508</c:v>
                </c:pt>
                <c:pt idx="210">
                  <c:v>44509</c:v>
                </c:pt>
                <c:pt idx="211">
                  <c:v>44510</c:v>
                </c:pt>
                <c:pt idx="212">
                  <c:v>44511</c:v>
                </c:pt>
                <c:pt idx="213">
                  <c:v>44512</c:v>
                </c:pt>
                <c:pt idx="214">
                  <c:v>44515</c:v>
                </c:pt>
                <c:pt idx="215">
                  <c:v>44516</c:v>
                </c:pt>
                <c:pt idx="216">
                  <c:v>44517</c:v>
                </c:pt>
                <c:pt idx="217">
                  <c:v>44518</c:v>
                </c:pt>
                <c:pt idx="218">
                  <c:v>44522</c:v>
                </c:pt>
                <c:pt idx="219">
                  <c:v>44523</c:v>
                </c:pt>
                <c:pt idx="220">
                  <c:v>44524</c:v>
                </c:pt>
                <c:pt idx="221">
                  <c:v>44525</c:v>
                </c:pt>
                <c:pt idx="222">
                  <c:v>44526</c:v>
                </c:pt>
                <c:pt idx="223">
                  <c:v>44529</c:v>
                </c:pt>
                <c:pt idx="224">
                  <c:v>44530</c:v>
                </c:pt>
                <c:pt idx="225">
                  <c:v>44531</c:v>
                </c:pt>
                <c:pt idx="226">
                  <c:v>44532</c:v>
                </c:pt>
                <c:pt idx="227">
                  <c:v>44533</c:v>
                </c:pt>
                <c:pt idx="228">
                  <c:v>44536</c:v>
                </c:pt>
                <c:pt idx="229">
                  <c:v>44537</c:v>
                </c:pt>
                <c:pt idx="230">
                  <c:v>44538</c:v>
                </c:pt>
                <c:pt idx="231">
                  <c:v>44539</c:v>
                </c:pt>
                <c:pt idx="232">
                  <c:v>44540</c:v>
                </c:pt>
                <c:pt idx="233">
                  <c:v>44543</c:v>
                </c:pt>
                <c:pt idx="234">
                  <c:v>44544</c:v>
                </c:pt>
                <c:pt idx="235">
                  <c:v>44545</c:v>
                </c:pt>
                <c:pt idx="236">
                  <c:v>44546</c:v>
                </c:pt>
                <c:pt idx="237">
                  <c:v>44547</c:v>
                </c:pt>
                <c:pt idx="238">
                  <c:v>44550</c:v>
                </c:pt>
                <c:pt idx="239">
                  <c:v>44551</c:v>
                </c:pt>
                <c:pt idx="240">
                  <c:v>44552</c:v>
                </c:pt>
                <c:pt idx="241">
                  <c:v>44553</c:v>
                </c:pt>
                <c:pt idx="242">
                  <c:v>44554</c:v>
                </c:pt>
                <c:pt idx="243">
                  <c:v>44557</c:v>
                </c:pt>
                <c:pt idx="244">
                  <c:v>44558</c:v>
                </c:pt>
                <c:pt idx="245">
                  <c:v>44559</c:v>
                </c:pt>
                <c:pt idx="246">
                  <c:v>44560</c:v>
                </c:pt>
                <c:pt idx="247">
                  <c:v>44561</c:v>
                </c:pt>
                <c:pt idx="248">
                  <c:v>44564</c:v>
                </c:pt>
                <c:pt idx="249">
                  <c:v>44565</c:v>
                </c:pt>
                <c:pt idx="250">
                  <c:v>44566</c:v>
                </c:pt>
                <c:pt idx="251">
                  <c:v>44567</c:v>
                </c:pt>
                <c:pt idx="252">
                  <c:v>44568</c:v>
                </c:pt>
                <c:pt idx="253">
                  <c:v>44571</c:v>
                </c:pt>
                <c:pt idx="254">
                  <c:v>44572</c:v>
                </c:pt>
                <c:pt idx="255">
                  <c:v>44573</c:v>
                </c:pt>
                <c:pt idx="256">
                  <c:v>44574</c:v>
                </c:pt>
                <c:pt idx="257">
                  <c:v>44575</c:v>
                </c:pt>
                <c:pt idx="258">
                  <c:v>44578</c:v>
                </c:pt>
                <c:pt idx="259">
                  <c:v>44579</c:v>
                </c:pt>
                <c:pt idx="260">
                  <c:v>44580</c:v>
                </c:pt>
                <c:pt idx="261">
                  <c:v>44581</c:v>
                </c:pt>
                <c:pt idx="262">
                  <c:v>44582</c:v>
                </c:pt>
                <c:pt idx="263">
                  <c:v>44585</c:v>
                </c:pt>
                <c:pt idx="264">
                  <c:v>44586</c:v>
                </c:pt>
                <c:pt idx="265">
                  <c:v>44588</c:v>
                </c:pt>
                <c:pt idx="266">
                  <c:v>44589</c:v>
                </c:pt>
                <c:pt idx="267">
                  <c:v>44592</c:v>
                </c:pt>
                <c:pt idx="268">
                  <c:v>44593</c:v>
                </c:pt>
                <c:pt idx="269">
                  <c:v>44594</c:v>
                </c:pt>
                <c:pt idx="270">
                  <c:v>44595</c:v>
                </c:pt>
                <c:pt idx="271">
                  <c:v>44596</c:v>
                </c:pt>
                <c:pt idx="272">
                  <c:v>44599</c:v>
                </c:pt>
                <c:pt idx="273">
                  <c:v>44600</c:v>
                </c:pt>
                <c:pt idx="274">
                  <c:v>44601</c:v>
                </c:pt>
                <c:pt idx="275">
                  <c:v>44602</c:v>
                </c:pt>
                <c:pt idx="276">
                  <c:v>44603</c:v>
                </c:pt>
                <c:pt idx="277">
                  <c:v>44606</c:v>
                </c:pt>
                <c:pt idx="278">
                  <c:v>44607</c:v>
                </c:pt>
                <c:pt idx="279">
                  <c:v>44608</c:v>
                </c:pt>
                <c:pt idx="280">
                  <c:v>44609</c:v>
                </c:pt>
                <c:pt idx="281">
                  <c:v>44610</c:v>
                </c:pt>
                <c:pt idx="282">
                  <c:v>44613</c:v>
                </c:pt>
                <c:pt idx="283">
                  <c:v>44614</c:v>
                </c:pt>
                <c:pt idx="284">
                  <c:v>44615</c:v>
                </c:pt>
                <c:pt idx="285">
                  <c:v>44616</c:v>
                </c:pt>
                <c:pt idx="286">
                  <c:v>44617</c:v>
                </c:pt>
                <c:pt idx="287">
                  <c:v>44620</c:v>
                </c:pt>
                <c:pt idx="288">
                  <c:v>44622</c:v>
                </c:pt>
                <c:pt idx="289">
                  <c:v>44623</c:v>
                </c:pt>
                <c:pt idx="290">
                  <c:v>44624</c:v>
                </c:pt>
                <c:pt idx="291">
                  <c:v>44627</c:v>
                </c:pt>
                <c:pt idx="292">
                  <c:v>44628</c:v>
                </c:pt>
                <c:pt idx="293">
                  <c:v>44629</c:v>
                </c:pt>
                <c:pt idx="294">
                  <c:v>44630</c:v>
                </c:pt>
                <c:pt idx="295">
                  <c:v>44631</c:v>
                </c:pt>
                <c:pt idx="296">
                  <c:v>44634</c:v>
                </c:pt>
                <c:pt idx="297">
                  <c:v>44635</c:v>
                </c:pt>
                <c:pt idx="298">
                  <c:v>44636</c:v>
                </c:pt>
                <c:pt idx="299">
                  <c:v>44637</c:v>
                </c:pt>
                <c:pt idx="300">
                  <c:v>44641</c:v>
                </c:pt>
                <c:pt idx="301">
                  <c:v>44642</c:v>
                </c:pt>
                <c:pt idx="302">
                  <c:v>44643</c:v>
                </c:pt>
                <c:pt idx="303">
                  <c:v>44644</c:v>
                </c:pt>
                <c:pt idx="304">
                  <c:v>44645</c:v>
                </c:pt>
                <c:pt idx="305">
                  <c:v>44648</c:v>
                </c:pt>
                <c:pt idx="306">
                  <c:v>44649</c:v>
                </c:pt>
                <c:pt idx="307">
                  <c:v>44650</c:v>
                </c:pt>
                <c:pt idx="308">
                  <c:v>44651</c:v>
                </c:pt>
                <c:pt idx="309">
                  <c:v>44652</c:v>
                </c:pt>
                <c:pt idx="310">
                  <c:v>44655</c:v>
                </c:pt>
                <c:pt idx="311">
                  <c:v>44656</c:v>
                </c:pt>
                <c:pt idx="312">
                  <c:v>44657</c:v>
                </c:pt>
                <c:pt idx="313">
                  <c:v>44658</c:v>
                </c:pt>
                <c:pt idx="314">
                  <c:v>44659</c:v>
                </c:pt>
                <c:pt idx="315">
                  <c:v>44662</c:v>
                </c:pt>
                <c:pt idx="316">
                  <c:v>44663</c:v>
                </c:pt>
                <c:pt idx="317">
                  <c:v>44664</c:v>
                </c:pt>
                <c:pt idx="318">
                  <c:v>44669</c:v>
                </c:pt>
                <c:pt idx="319">
                  <c:v>44670</c:v>
                </c:pt>
                <c:pt idx="320">
                  <c:v>44671</c:v>
                </c:pt>
                <c:pt idx="321">
                  <c:v>44672</c:v>
                </c:pt>
                <c:pt idx="322">
                  <c:v>44673</c:v>
                </c:pt>
                <c:pt idx="323">
                  <c:v>44676</c:v>
                </c:pt>
                <c:pt idx="324">
                  <c:v>44677</c:v>
                </c:pt>
                <c:pt idx="325">
                  <c:v>44678</c:v>
                </c:pt>
                <c:pt idx="326">
                  <c:v>44679</c:v>
                </c:pt>
                <c:pt idx="327">
                  <c:v>44680</c:v>
                </c:pt>
                <c:pt idx="328">
                  <c:v>44683</c:v>
                </c:pt>
                <c:pt idx="329">
                  <c:v>44685</c:v>
                </c:pt>
                <c:pt idx="330">
                  <c:v>44686</c:v>
                </c:pt>
                <c:pt idx="331">
                  <c:v>44687</c:v>
                </c:pt>
                <c:pt idx="332">
                  <c:v>44690</c:v>
                </c:pt>
                <c:pt idx="333">
                  <c:v>44691</c:v>
                </c:pt>
                <c:pt idx="334">
                  <c:v>44692</c:v>
                </c:pt>
                <c:pt idx="335">
                  <c:v>44693</c:v>
                </c:pt>
                <c:pt idx="336">
                  <c:v>44694</c:v>
                </c:pt>
                <c:pt idx="337">
                  <c:v>44697</c:v>
                </c:pt>
                <c:pt idx="338">
                  <c:v>44698</c:v>
                </c:pt>
                <c:pt idx="339">
                  <c:v>44699</c:v>
                </c:pt>
                <c:pt idx="340">
                  <c:v>44700</c:v>
                </c:pt>
                <c:pt idx="341">
                  <c:v>44701</c:v>
                </c:pt>
                <c:pt idx="342">
                  <c:v>44704</c:v>
                </c:pt>
                <c:pt idx="343">
                  <c:v>44705</c:v>
                </c:pt>
                <c:pt idx="344">
                  <c:v>44706</c:v>
                </c:pt>
                <c:pt idx="345">
                  <c:v>44707</c:v>
                </c:pt>
                <c:pt idx="346">
                  <c:v>44708</c:v>
                </c:pt>
                <c:pt idx="347">
                  <c:v>44711</c:v>
                </c:pt>
                <c:pt idx="348">
                  <c:v>44712</c:v>
                </c:pt>
                <c:pt idx="349">
                  <c:v>44713</c:v>
                </c:pt>
                <c:pt idx="350">
                  <c:v>44714</c:v>
                </c:pt>
                <c:pt idx="351">
                  <c:v>44715</c:v>
                </c:pt>
                <c:pt idx="352">
                  <c:v>44718</c:v>
                </c:pt>
                <c:pt idx="353">
                  <c:v>44719</c:v>
                </c:pt>
                <c:pt idx="354">
                  <c:v>44720</c:v>
                </c:pt>
                <c:pt idx="355">
                  <c:v>44721</c:v>
                </c:pt>
                <c:pt idx="356">
                  <c:v>44722</c:v>
                </c:pt>
                <c:pt idx="357">
                  <c:v>44725</c:v>
                </c:pt>
                <c:pt idx="358">
                  <c:v>44726</c:v>
                </c:pt>
                <c:pt idx="359">
                  <c:v>44727</c:v>
                </c:pt>
                <c:pt idx="360">
                  <c:v>44728</c:v>
                </c:pt>
                <c:pt idx="361">
                  <c:v>44729</c:v>
                </c:pt>
                <c:pt idx="362">
                  <c:v>44732</c:v>
                </c:pt>
                <c:pt idx="363">
                  <c:v>44733</c:v>
                </c:pt>
                <c:pt idx="364">
                  <c:v>44734</c:v>
                </c:pt>
                <c:pt idx="365">
                  <c:v>44735</c:v>
                </c:pt>
                <c:pt idx="366">
                  <c:v>44736</c:v>
                </c:pt>
                <c:pt idx="367">
                  <c:v>44739</c:v>
                </c:pt>
                <c:pt idx="368">
                  <c:v>44740</c:v>
                </c:pt>
                <c:pt idx="369">
                  <c:v>44741</c:v>
                </c:pt>
                <c:pt idx="370">
                  <c:v>44742</c:v>
                </c:pt>
                <c:pt idx="371">
                  <c:v>44743</c:v>
                </c:pt>
                <c:pt idx="372">
                  <c:v>44746</c:v>
                </c:pt>
                <c:pt idx="373">
                  <c:v>44747</c:v>
                </c:pt>
                <c:pt idx="374">
                  <c:v>44748</c:v>
                </c:pt>
                <c:pt idx="375">
                  <c:v>44749</c:v>
                </c:pt>
                <c:pt idx="376">
                  <c:v>44750</c:v>
                </c:pt>
                <c:pt idx="377">
                  <c:v>44753</c:v>
                </c:pt>
                <c:pt idx="378">
                  <c:v>44754</c:v>
                </c:pt>
                <c:pt idx="379">
                  <c:v>44755</c:v>
                </c:pt>
                <c:pt idx="380">
                  <c:v>44756</c:v>
                </c:pt>
                <c:pt idx="381">
                  <c:v>44757</c:v>
                </c:pt>
                <c:pt idx="382">
                  <c:v>44760</c:v>
                </c:pt>
                <c:pt idx="383">
                  <c:v>44761</c:v>
                </c:pt>
                <c:pt idx="384">
                  <c:v>44762</c:v>
                </c:pt>
                <c:pt idx="385">
                  <c:v>44763</c:v>
                </c:pt>
                <c:pt idx="386">
                  <c:v>44764</c:v>
                </c:pt>
                <c:pt idx="387">
                  <c:v>44767</c:v>
                </c:pt>
                <c:pt idx="388">
                  <c:v>44768</c:v>
                </c:pt>
                <c:pt idx="389">
                  <c:v>44769</c:v>
                </c:pt>
                <c:pt idx="390">
                  <c:v>44770</c:v>
                </c:pt>
                <c:pt idx="391">
                  <c:v>44771</c:v>
                </c:pt>
                <c:pt idx="392">
                  <c:v>44774</c:v>
                </c:pt>
                <c:pt idx="393">
                  <c:v>44775</c:v>
                </c:pt>
                <c:pt idx="394">
                  <c:v>44776</c:v>
                </c:pt>
                <c:pt idx="395">
                  <c:v>44777</c:v>
                </c:pt>
                <c:pt idx="396">
                  <c:v>44778</c:v>
                </c:pt>
                <c:pt idx="397">
                  <c:v>44781</c:v>
                </c:pt>
                <c:pt idx="398">
                  <c:v>44783</c:v>
                </c:pt>
                <c:pt idx="399">
                  <c:v>44784</c:v>
                </c:pt>
                <c:pt idx="400">
                  <c:v>44785</c:v>
                </c:pt>
                <c:pt idx="401">
                  <c:v>44789</c:v>
                </c:pt>
                <c:pt idx="402">
                  <c:v>44790</c:v>
                </c:pt>
                <c:pt idx="403">
                  <c:v>44791</c:v>
                </c:pt>
                <c:pt idx="404">
                  <c:v>44792</c:v>
                </c:pt>
                <c:pt idx="405">
                  <c:v>44795</c:v>
                </c:pt>
                <c:pt idx="406">
                  <c:v>44796</c:v>
                </c:pt>
                <c:pt idx="407">
                  <c:v>44797</c:v>
                </c:pt>
                <c:pt idx="408">
                  <c:v>44798</c:v>
                </c:pt>
                <c:pt idx="409">
                  <c:v>44799</c:v>
                </c:pt>
                <c:pt idx="410">
                  <c:v>44802</c:v>
                </c:pt>
                <c:pt idx="411">
                  <c:v>44803</c:v>
                </c:pt>
                <c:pt idx="412">
                  <c:v>44805</c:v>
                </c:pt>
                <c:pt idx="413">
                  <c:v>44806</c:v>
                </c:pt>
                <c:pt idx="414">
                  <c:v>44809</c:v>
                </c:pt>
                <c:pt idx="415">
                  <c:v>44810</c:v>
                </c:pt>
                <c:pt idx="416">
                  <c:v>44811</c:v>
                </c:pt>
                <c:pt idx="417">
                  <c:v>44812</c:v>
                </c:pt>
                <c:pt idx="418">
                  <c:v>44813</c:v>
                </c:pt>
                <c:pt idx="419">
                  <c:v>44816</c:v>
                </c:pt>
                <c:pt idx="420">
                  <c:v>44817</c:v>
                </c:pt>
                <c:pt idx="421">
                  <c:v>44818</c:v>
                </c:pt>
                <c:pt idx="422">
                  <c:v>44819</c:v>
                </c:pt>
                <c:pt idx="423">
                  <c:v>44820</c:v>
                </c:pt>
                <c:pt idx="424">
                  <c:v>44823</c:v>
                </c:pt>
                <c:pt idx="425">
                  <c:v>44824</c:v>
                </c:pt>
                <c:pt idx="426">
                  <c:v>44825</c:v>
                </c:pt>
                <c:pt idx="427">
                  <c:v>44826</c:v>
                </c:pt>
                <c:pt idx="428">
                  <c:v>44827</c:v>
                </c:pt>
                <c:pt idx="429">
                  <c:v>44830</c:v>
                </c:pt>
                <c:pt idx="430">
                  <c:v>44831</c:v>
                </c:pt>
                <c:pt idx="431">
                  <c:v>44832</c:v>
                </c:pt>
                <c:pt idx="432">
                  <c:v>44833</c:v>
                </c:pt>
                <c:pt idx="433">
                  <c:v>44834</c:v>
                </c:pt>
                <c:pt idx="434">
                  <c:v>44837</c:v>
                </c:pt>
                <c:pt idx="435">
                  <c:v>44838</c:v>
                </c:pt>
                <c:pt idx="436">
                  <c:v>44840</c:v>
                </c:pt>
                <c:pt idx="437">
                  <c:v>44841</c:v>
                </c:pt>
                <c:pt idx="438">
                  <c:v>44844</c:v>
                </c:pt>
                <c:pt idx="439">
                  <c:v>44845</c:v>
                </c:pt>
                <c:pt idx="440">
                  <c:v>44846</c:v>
                </c:pt>
                <c:pt idx="441">
                  <c:v>44847</c:v>
                </c:pt>
                <c:pt idx="442">
                  <c:v>44848</c:v>
                </c:pt>
                <c:pt idx="443">
                  <c:v>44851</c:v>
                </c:pt>
                <c:pt idx="444">
                  <c:v>44852</c:v>
                </c:pt>
                <c:pt idx="445">
                  <c:v>44853</c:v>
                </c:pt>
                <c:pt idx="446">
                  <c:v>44854</c:v>
                </c:pt>
                <c:pt idx="447">
                  <c:v>44855</c:v>
                </c:pt>
                <c:pt idx="448">
                  <c:v>44858</c:v>
                </c:pt>
                <c:pt idx="449">
                  <c:v>44859</c:v>
                </c:pt>
                <c:pt idx="450">
                  <c:v>44861</c:v>
                </c:pt>
                <c:pt idx="451">
                  <c:v>44862</c:v>
                </c:pt>
                <c:pt idx="452">
                  <c:v>44865</c:v>
                </c:pt>
                <c:pt idx="453">
                  <c:v>44866</c:v>
                </c:pt>
                <c:pt idx="454">
                  <c:v>44867</c:v>
                </c:pt>
                <c:pt idx="455">
                  <c:v>44868</c:v>
                </c:pt>
                <c:pt idx="456">
                  <c:v>44869</c:v>
                </c:pt>
                <c:pt idx="457">
                  <c:v>44872</c:v>
                </c:pt>
                <c:pt idx="458">
                  <c:v>44874</c:v>
                </c:pt>
                <c:pt idx="459">
                  <c:v>44875</c:v>
                </c:pt>
                <c:pt idx="460">
                  <c:v>44876</c:v>
                </c:pt>
                <c:pt idx="461">
                  <c:v>44879</c:v>
                </c:pt>
                <c:pt idx="462">
                  <c:v>44880</c:v>
                </c:pt>
                <c:pt idx="463">
                  <c:v>44881</c:v>
                </c:pt>
                <c:pt idx="464">
                  <c:v>44882</c:v>
                </c:pt>
                <c:pt idx="465">
                  <c:v>44883</c:v>
                </c:pt>
                <c:pt idx="466">
                  <c:v>44886</c:v>
                </c:pt>
                <c:pt idx="467">
                  <c:v>44887</c:v>
                </c:pt>
                <c:pt idx="468">
                  <c:v>44888</c:v>
                </c:pt>
                <c:pt idx="469">
                  <c:v>44889</c:v>
                </c:pt>
                <c:pt idx="470">
                  <c:v>44890</c:v>
                </c:pt>
                <c:pt idx="471">
                  <c:v>44893</c:v>
                </c:pt>
                <c:pt idx="472">
                  <c:v>44894</c:v>
                </c:pt>
                <c:pt idx="473">
                  <c:v>44895</c:v>
                </c:pt>
                <c:pt idx="474">
                  <c:v>44896</c:v>
                </c:pt>
                <c:pt idx="475">
                  <c:v>44897</c:v>
                </c:pt>
                <c:pt idx="476">
                  <c:v>44900</c:v>
                </c:pt>
                <c:pt idx="477">
                  <c:v>44901</c:v>
                </c:pt>
                <c:pt idx="478">
                  <c:v>44902</c:v>
                </c:pt>
                <c:pt idx="479">
                  <c:v>44903</c:v>
                </c:pt>
                <c:pt idx="480">
                  <c:v>44904</c:v>
                </c:pt>
                <c:pt idx="481">
                  <c:v>44907</c:v>
                </c:pt>
                <c:pt idx="482">
                  <c:v>44908</c:v>
                </c:pt>
                <c:pt idx="483">
                  <c:v>44909</c:v>
                </c:pt>
                <c:pt idx="484">
                  <c:v>44910</c:v>
                </c:pt>
                <c:pt idx="485">
                  <c:v>44911</c:v>
                </c:pt>
                <c:pt idx="486">
                  <c:v>44914</c:v>
                </c:pt>
                <c:pt idx="487">
                  <c:v>44915</c:v>
                </c:pt>
                <c:pt idx="488">
                  <c:v>44916</c:v>
                </c:pt>
                <c:pt idx="489">
                  <c:v>44917</c:v>
                </c:pt>
                <c:pt idx="490">
                  <c:v>44918</c:v>
                </c:pt>
                <c:pt idx="491">
                  <c:v>44921</c:v>
                </c:pt>
                <c:pt idx="492">
                  <c:v>44922</c:v>
                </c:pt>
                <c:pt idx="493">
                  <c:v>44923</c:v>
                </c:pt>
                <c:pt idx="494">
                  <c:v>44924</c:v>
                </c:pt>
                <c:pt idx="495">
                  <c:v>44925</c:v>
                </c:pt>
                <c:pt idx="496">
                  <c:v>44928</c:v>
                </c:pt>
                <c:pt idx="497">
                  <c:v>44929</c:v>
                </c:pt>
                <c:pt idx="498">
                  <c:v>44930</c:v>
                </c:pt>
                <c:pt idx="499">
                  <c:v>44931</c:v>
                </c:pt>
                <c:pt idx="500">
                  <c:v>44932</c:v>
                </c:pt>
                <c:pt idx="501">
                  <c:v>44935</c:v>
                </c:pt>
                <c:pt idx="502">
                  <c:v>44936</c:v>
                </c:pt>
                <c:pt idx="503">
                  <c:v>44937</c:v>
                </c:pt>
                <c:pt idx="504">
                  <c:v>44938</c:v>
                </c:pt>
                <c:pt idx="505">
                  <c:v>44939</c:v>
                </c:pt>
                <c:pt idx="506">
                  <c:v>44942</c:v>
                </c:pt>
                <c:pt idx="507">
                  <c:v>44943</c:v>
                </c:pt>
                <c:pt idx="508">
                  <c:v>44944</c:v>
                </c:pt>
                <c:pt idx="509">
                  <c:v>44945</c:v>
                </c:pt>
                <c:pt idx="510">
                  <c:v>44946</c:v>
                </c:pt>
                <c:pt idx="511">
                  <c:v>44949</c:v>
                </c:pt>
                <c:pt idx="512">
                  <c:v>44950</c:v>
                </c:pt>
                <c:pt idx="513">
                  <c:v>44951</c:v>
                </c:pt>
                <c:pt idx="514">
                  <c:v>44953</c:v>
                </c:pt>
                <c:pt idx="515">
                  <c:v>44956</c:v>
                </c:pt>
                <c:pt idx="516">
                  <c:v>44957</c:v>
                </c:pt>
                <c:pt idx="517">
                  <c:v>44958</c:v>
                </c:pt>
                <c:pt idx="518">
                  <c:v>44959</c:v>
                </c:pt>
                <c:pt idx="519">
                  <c:v>44960</c:v>
                </c:pt>
                <c:pt idx="520">
                  <c:v>44963</c:v>
                </c:pt>
                <c:pt idx="521">
                  <c:v>44964</c:v>
                </c:pt>
                <c:pt idx="522">
                  <c:v>44965</c:v>
                </c:pt>
                <c:pt idx="523">
                  <c:v>44966</c:v>
                </c:pt>
                <c:pt idx="524">
                  <c:v>44967</c:v>
                </c:pt>
                <c:pt idx="525">
                  <c:v>44970</c:v>
                </c:pt>
                <c:pt idx="526">
                  <c:v>44971</c:v>
                </c:pt>
                <c:pt idx="527">
                  <c:v>44972</c:v>
                </c:pt>
                <c:pt idx="528">
                  <c:v>44973</c:v>
                </c:pt>
                <c:pt idx="529">
                  <c:v>44974</c:v>
                </c:pt>
                <c:pt idx="530">
                  <c:v>44977</c:v>
                </c:pt>
                <c:pt idx="531">
                  <c:v>44978</c:v>
                </c:pt>
                <c:pt idx="532">
                  <c:v>44979</c:v>
                </c:pt>
                <c:pt idx="533">
                  <c:v>44980</c:v>
                </c:pt>
                <c:pt idx="534">
                  <c:v>44981</c:v>
                </c:pt>
                <c:pt idx="535">
                  <c:v>44984</c:v>
                </c:pt>
                <c:pt idx="536">
                  <c:v>44985</c:v>
                </c:pt>
                <c:pt idx="537">
                  <c:v>44986</c:v>
                </c:pt>
                <c:pt idx="538">
                  <c:v>44987</c:v>
                </c:pt>
                <c:pt idx="539">
                  <c:v>44988</c:v>
                </c:pt>
                <c:pt idx="540">
                  <c:v>44991</c:v>
                </c:pt>
                <c:pt idx="541">
                  <c:v>44993</c:v>
                </c:pt>
                <c:pt idx="542">
                  <c:v>44994</c:v>
                </c:pt>
                <c:pt idx="543">
                  <c:v>44995</c:v>
                </c:pt>
                <c:pt idx="544">
                  <c:v>44998</c:v>
                </c:pt>
                <c:pt idx="545">
                  <c:v>44999</c:v>
                </c:pt>
                <c:pt idx="546">
                  <c:v>45000</c:v>
                </c:pt>
                <c:pt idx="547">
                  <c:v>45001</c:v>
                </c:pt>
                <c:pt idx="548">
                  <c:v>45002</c:v>
                </c:pt>
                <c:pt idx="549">
                  <c:v>45005</c:v>
                </c:pt>
                <c:pt idx="550">
                  <c:v>45006</c:v>
                </c:pt>
                <c:pt idx="551">
                  <c:v>45007</c:v>
                </c:pt>
                <c:pt idx="552">
                  <c:v>45008</c:v>
                </c:pt>
                <c:pt idx="553">
                  <c:v>45009</c:v>
                </c:pt>
                <c:pt idx="554">
                  <c:v>45012</c:v>
                </c:pt>
                <c:pt idx="555">
                  <c:v>45013</c:v>
                </c:pt>
                <c:pt idx="556">
                  <c:v>45014</c:v>
                </c:pt>
                <c:pt idx="557">
                  <c:v>45016</c:v>
                </c:pt>
                <c:pt idx="558">
                  <c:v>45019</c:v>
                </c:pt>
                <c:pt idx="559">
                  <c:v>45021</c:v>
                </c:pt>
                <c:pt idx="560">
                  <c:v>45022</c:v>
                </c:pt>
                <c:pt idx="561">
                  <c:v>45026</c:v>
                </c:pt>
                <c:pt idx="562">
                  <c:v>45027</c:v>
                </c:pt>
                <c:pt idx="563">
                  <c:v>45028</c:v>
                </c:pt>
                <c:pt idx="564">
                  <c:v>45029</c:v>
                </c:pt>
                <c:pt idx="565">
                  <c:v>45033</c:v>
                </c:pt>
                <c:pt idx="566">
                  <c:v>45034</c:v>
                </c:pt>
                <c:pt idx="567">
                  <c:v>45035</c:v>
                </c:pt>
                <c:pt idx="568">
                  <c:v>45036</c:v>
                </c:pt>
                <c:pt idx="569">
                  <c:v>45037</c:v>
                </c:pt>
                <c:pt idx="570">
                  <c:v>45040</c:v>
                </c:pt>
                <c:pt idx="571">
                  <c:v>45041</c:v>
                </c:pt>
                <c:pt idx="572">
                  <c:v>45042</c:v>
                </c:pt>
                <c:pt idx="573">
                  <c:v>45043</c:v>
                </c:pt>
                <c:pt idx="574">
                  <c:v>45044</c:v>
                </c:pt>
                <c:pt idx="575">
                  <c:v>45048</c:v>
                </c:pt>
                <c:pt idx="576">
                  <c:v>45049</c:v>
                </c:pt>
                <c:pt idx="577">
                  <c:v>45050</c:v>
                </c:pt>
                <c:pt idx="578">
                  <c:v>45051</c:v>
                </c:pt>
                <c:pt idx="579">
                  <c:v>45054</c:v>
                </c:pt>
                <c:pt idx="580">
                  <c:v>45055</c:v>
                </c:pt>
                <c:pt idx="581">
                  <c:v>45056</c:v>
                </c:pt>
                <c:pt idx="582">
                  <c:v>45057</c:v>
                </c:pt>
                <c:pt idx="583">
                  <c:v>45058</c:v>
                </c:pt>
                <c:pt idx="584">
                  <c:v>45061</c:v>
                </c:pt>
                <c:pt idx="585">
                  <c:v>45062</c:v>
                </c:pt>
                <c:pt idx="586">
                  <c:v>45063</c:v>
                </c:pt>
                <c:pt idx="587">
                  <c:v>45064</c:v>
                </c:pt>
                <c:pt idx="588">
                  <c:v>45065</c:v>
                </c:pt>
                <c:pt idx="589">
                  <c:v>45068</c:v>
                </c:pt>
                <c:pt idx="590">
                  <c:v>45069</c:v>
                </c:pt>
                <c:pt idx="591">
                  <c:v>45070</c:v>
                </c:pt>
                <c:pt idx="592">
                  <c:v>45071</c:v>
                </c:pt>
                <c:pt idx="593">
                  <c:v>45072</c:v>
                </c:pt>
                <c:pt idx="594">
                  <c:v>45075</c:v>
                </c:pt>
                <c:pt idx="595">
                  <c:v>45076</c:v>
                </c:pt>
                <c:pt idx="596">
                  <c:v>45077</c:v>
                </c:pt>
                <c:pt idx="597">
                  <c:v>45078</c:v>
                </c:pt>
                <c:pt idx="598">
                  <c:v>45079</c:v>
                </c:pt>
                <c:pt idx="599">
                  <c:v>45082</c:v>
                </c:pt>
                <c:pt idx="600">
                  <c:v>45083</c:v>
                </c:pt>
                <c:pt idx="601">
                  <c:v>45084</c:v>
                </c:pt>
                <c:pt idx="602">
                  <c:v>45085</c:v>
                </c:pt>
                <c:pt idx="603">
                  <c:v>45086</c:v>
                </c:pt>
                <c:pt idx="604">
                  <c:v>45089</c:v>
                </c:pt>
                <c:pt idx="605">
                  <c:v>45090</c:v>
                </c:pt>
                <c:pt idx="606">
                  <c:v>45091</c:v>
                </c:pt>
                <c:pt idx="607">
                  <c:v>45092</c:v>
                </c:pt>
                <c:pt idx="608">
                  <c:v>45093</c:v>
                </c:pt>
                <c:pt idx="609">
                  <c:v>45096</c:v>
                </c:pt>
                <c:pt idx="610">
                  <c:v>45097</c:v>
                </c:pt>
                <c:pt idx="611">
                  <c:v>45098</c:v>
                </c:pt>
                <c:pt idx="612">
                  <c:v>45099</c:v>
                </c:pt>
                <c:pt idx="613">
                  <c:v>45100</c:v>
                </c:pt>
                <c:pt idx="614">
                  <c:v>45103</c:v>
                </c:pt>
                <c:pt idx="615">
                  <c:v>45104</c:v>
                </c:pt>
                <c:pt idx="616">
                  <c:v>45105</c:v>
                </c:pt>
                <c:pt idx="617">
                  <c:v>45107</c:v>
                </c:pt>
                <c:pt idx="618">
                  <c:v>45110</c:v>
                </c:pt>
                <c:pt idx="619">
                  <c:v>45111</c:v>
                </c:pt>
                <c:pt idx="620">
                  <c:v>45112</c:v>
                </c:pt>
                <c:pt idx="621">
                  <c:v>45113</c:v>
                </c:pt>
                <c:pt idx="622">
                  <c:v>45114</c:v>
                </c:pt>
                <c:pt idx="623">
                  <c:v>45117</c:v>
                </c:pt>
                <c:pt idx="624">
                  <c:v>45118</c:v>
                </c:pt>
                <c:pt idx="625">
                  <c:v>45119</c:v>
                </c:pt>
                <c:pt idx="626">
                  <c:v>45120</c:v>
                </c:pt>
                <c:pt idx="627">
                  <c:v>45121</c:v>
                </c:pt>
                <c:pt idx="628">
                  <c:v>45124</c:v>
                </c:pt>
                <c:pt idx="629">
                  <c:v>45125</c:v>
                </c:pt>
                <c:pt idx="630">
                  <c:v>45126</c:v>
                </c:pt>
                <c:pt idx="631">
                  <c:v>45127</c:v>
                </c:pt>
                <c:pt idx="632">
                  <c:v>45128</c:v>
                </c:pt>
                <c:pt idx="633">
                  <c:v>45131</c:v>
                </c:pt>
                <c:pt idx="634">
                  <c:v>45132</c:v>
                </c:pt>
                <c:pt idx="635">
                  <c:v>45133</c:v>
                </c:pt>
                <c:pt idx="636">
                  <c:v>45134</c:v>
                </c:pt>
                <c:pt idx="637">
                  <c:v>45135</c:v>
                </c:pt>
                <c:pt idx="638">
                  <c:v>45138</c:v>
                </c:pt>
                <c:pt idx="639">
                  <c:v>45139</c:v>
                </c:pt>
                <c:pt idx="640">
                  <c:v>45140</c:v>
                </c:pt>
                <c:pt idx="641">
                  <c:v>45141</c:v>
                </c:pt>
                <c:pt idx="642">
                  <c:v>45142</c:v>
                </c:pt>
                <c:pt idx="643">
                  <c:v>45145</c:v>
                </c:pt>
                <c:pt idx="644">
                  <c:v>45146</c:v>
                </c:pt>
                <c:pt idx="645">
                  <c:v>45147</c:v>
                </c:pt>
                <c:pt idx="646">
                  <c:v>45148</c:v>
                </c:pt>
                <c:pt idx="647">
                  <c:v>45149</c:v>
                </c:pt>
                <c:pt idx="648">
                  <c:v>45152</c:v>
                </c:pt>
                <c:pt idx="649">
                  <c:v>45154</c:v>
                </c:pt>
                <c:pt idx="650">
                  <c:v>45155</c:v>
                </c:pt>
                <c:pt idx="651">
                  <c:v>45156</c:v>
                </c:pt>
                <c:pt idx="652">
                  <c:v>45159</c:v>
                </c:pt>
                <c:pt idx="653">
                  <c:v>45160</c:v>
                </c:pt>
                <c:pt idx="654">
                  <c:v>45161</c:v>
                </c:pt>
                <c:pt idx="655">
                  <c:v>45162</c:v>
                </c:pt>
                <c:pt idx="656">
                  <c:v>45163</c:v>
                </c:pt>
                <c:pt idx="657">
                  <c:v>45166</c:v>
                </c:pt>
                <c:pt idx="658">
                  <c:v>45167</c:v>
                </c:pt>
                <c:pt idx="659">
                  <c:v>45168</c:v>
                </c:pt>
                <c:pt idx="660">
                  <c:v>45169</c:v>
                </c:pt>
                <c:pt idx="661">
                  <c:v>45170</c:v>
                </c:pt>
                <c:pt idx="662">
                  <c:v>45173</c:v>
                </c:pt>
                <c:pt idx="663">
                  <c:v>45174</c:v>
                </c:pt>
                <c:pt idx="664">
                  <c:v>45175</c:v>
                </c:pt>
                <c:pt idx="665">
                  <c:v>45176</c:v>
                </c:pt>
                <c:pt idx="666">
                  <c:v>45177</c:v>
                </c:pt>
                <c:pt idx="667">
                  <c:v>45180</c:v>
                </c:pt>
                <c:pt idx="668">
                  <c:v>45181</c:v>
                </c:pt>
                <c:pt idx="669">
                  <c:v>45182</c:v>
                </c:pt>
                <c:pt idx="670">
                  <c:v>45183</c:v>
                </c:pt>
                <c:pt idx="671">
                  <c:v>45184</c:v>
                </c:pt>
                <c:pt idx="672">
                  <c:v>45187</c:v>
                </c:pt>
                <c:pt idx="673">
                  <c:v>45189</c:v>
                </c:pt>
                <c:pt idx="674">
                  <c:v>45190</c:v>
                </c:pt>
                <c:pt idx="675">
                  <c:v>45191</c:v>
                </c:pt>
                <c:pt idx="676">
                  <c:v>45194</c:v>
                </c:pt>
                <c:pt idx="677">
                  <c:v>45195</c:v>
                </c:pt>
                <c:pt idx="678">
                  <c:v>45196</c:v>
                </c:pt>
                <c:pt idx="679">
                  <c:v>45197</c:v>
                </c:pt>
                <c:pt idx="680">
                  <c:v>45198</c:v>
                </c:pt>
                <c:pt idx="681">
                  <c:v>45202</c:v>
                </c:pt>
                <c:pt idx="682">
                  <c:v>45203</c:v>
                </c:pt>
                <c:pt idx="683">
                  <c:v>45204</c:v>
                </c:pt>
                <c:pt idx="684">
                  <c:v>45205</c:v>
                </c:pt>
                <c:pt idx="685">
                  <c:v>45208</c:v>
                </c:pt>
                <c:pt idx="686">
                  <c:v>45209</c:v>
                </c:pt>
                <c:pt idx="687">
                  <c:v>45210</c:v>
                </c:pt>
                <c:pt idx="688">
                  <c:v>45211</c:v>
                </c:pt>
                <c:pt idx="689">
                  <c:v>45212</c:v>
                </c:pt>
                <c:pt idx="690">
                  <c:v>45215</c:v>
                </c:pt>
                <c:pt idx="691">
                  <c:v>45216</c:v>
                </c:pt>
                <c:pt idx="692">
                  <c:v>45217</c:v>
                </c:pt>
                <c:pt idx="693">
                  <c:v>45218</c:v>
                </c:pt>
                <c:pt idx="694">
                  <c:v>45219</c:v>
                </c:pt>
                <c:pt idx="695">
                  <c:v>45222</c:v>
                </c:pt>
                <c:pt idx="696">
                  <c:v>45224</c:v>
                </c:pt>
                <c:pt idx="697">
                  <c:v>45225</c:v>
                </c:pt>
                <c:pt idx="698">
                  <c:v>45226</c:v>
                </c:pt>
                <c:pt idx="699">
                  <c:v>45229</c:v>
                </c:pt>
                <c:pt idx="700">
                  <c:v>45230</c:v>
                </c:pt>
                <c:pt idx="701">
                  <c:v>45231</c:v>
                </c:pt>
                <c:pt idx="702">
                  <c:v>45232</c:v>
                </c:pt>
                <c:pt idx="703">
                  <c:v>45233</c:v>
                </c:pt>
                <c:pt idx="704">
                  <c:v>45236</c:v>
                </c:pt>
                <c:pt idx="705">
                  <c:v>45237</c:v>
                </c:pt>
                <c:pt idx="706">
                  <c:v>45238</c:v>
                </c:pt>
                <c:pt idx="707">
                  <c:v>45239</c:v>
                </c:pt>
                <c:pt idx="708">
                  <c:v>45240</c:v>
                </c:pt>
                <c:pt idx="709">
                  <c:v>45242</c:v>
                </c:pt>
                <c:pt idx="710">
                  <c:v>45243</c:v>
                </c:pt>
                <c:pt idx="711">
                  <c:v>45245</c:v>
                </c:pt>
                <c:pt idx="712">
                  <c:v>45246</c:v>
                </c:pt>
                <c:pt idx="713">
                  <c:v>45247</c:v>
                </c:pt>
                <c:pt idx="714">
                  <c:v>45250</c:v>
                </c:pt>
                <c:pt idx="715">
                  <c:v>45251</c:v>
                </c:pt>
                <c:pt idx="716">
                  <c:v>45252</c:v>
                </c:pt>
                <c:pt idx="717">
                  <c:v>45253</c:v>
                </c:pt>
                <c:pt idx="718">
                  <c:v>45254</c:v>
                </c:pt>
                <c:pt idx="719">
                  <c:v>45258</c:v>
                </c:pt>
                <c:pt idx="720">
                  <c:v>45259</c:v>
                </c:pt>
                <c:pt idx="721">
                  <c:v>45260</c:v>
                </c:pt>
                <c:pt idx="722">
                  <c:v>45261</c:v>
                </c:pt>
                <c:pt idx="723">
                  <c:v>45264</c:v>
                </c:pt>
                <c:pt idx="724">
                  <c:v>45265</c:v>
                </c:pt>
                <c:pt idx="725">
                  <c:v>45266</c:v>
                </c:pt>
                <c:pt idx="726">
                  <c:v>45267</c:v>
                </c:pt>
                <c:pt idx="727">
                  <c:v>45268</c:v>
                </c:pt>
                <c:pt idx="728">
                  <c:v>45271</c:v>
                </c:pt>
                <c:pt idx="729">
                  <c:v>45272</c:v>
                </c:pt>
                <c:pt idx="730">
                  <c:v>45273</c:v>
                </c:pt>
                <c:pt idx="731">
                  <c:v>45274</c:v>
                </c:pt>
                <c:pt idx="732">
                  <c:v>45275</c:v>
                </c:pt>
                <c:pt idx="733">
                  <c:v>45278</c:v>
                </c:pt>
                <c:pt idx="734">
                  <c:v>45279</c:v>
                </c:pt>
                <c:pt idx="735">
                  <c:v>45280</c:v>
                </c:pt>
                <c:pt idx="736">
                  <c:v>45281</c:v>
                </c:pt>
                <c:pt idx="737">
                  <c:v>45282</c:v>
                </c:pt>
                <c:pt idx="738">
                  <c:v>45286</c:v>
                </c:pt>
                <c:pt idx="739">
                  <c:v>45287</c:v>
                </c:pt>
                <c:pt idx="740">
                  <c:v>45288</c:v>
                </c:pt>
                <c:pt idx="741">
                  <c:v>45289</c:v>
                </c:pt>
                <c:pt idx="742">
                  <c:v>45292</c:v>
                </c:pt>
                <c:pt idx="743">
                  <c:v>45293</c:v>
                </c:pt>
                <c:pt idx="744">
                  <c:v>45294</c:v>
                </c:pt>
                <c:pt idx="745">
                  <c:v>45295</c:v>
                </c:pt>
                <c:pt idx="746">
                  <c:v>45296</c:v>
                </c:pt>
                <c:pt idx="747">
                  <c:v>45299</c:v>
                </c:pt>
                <c:pt idx="748">
                  <c:v>45300</c:v>
                </c:pt>
                <c:pt idx="749">
                  <c:v>45301</c:v>
                </c:pt>
                <c:pt idx="750">
                  <c:v>45302</c:v>
                </c:pt>
                <c:pt idx="751">
                  <c:v>45303</c:v>
                </c:pt>
                <c:pt idx="752">
                  <c:v>45306</c:v>
                </c:pt>
                <c:pt idx="753">
                  <c:v>45307</c:v>
                </c:pt>
                <c:pt idx="754">
                  <c:v>45308</c:v>
                </c:pt>
                <c:pt idx="755">
                  <c:v>45309</c:v>
                </c:pt>
                <c:pt idx="756">
                  <c:v>45310</c:v>
                </c:pt>
                <c:pt idx="757">
                  <c:v>45311</c:v>
                </c:pt>
                <c:pt idx="758">
                  <c:v>45314</c:v>
                </c:pt>
                <c:pt idx="759">
                  <c:v>45315</c:v>
                </c:pt>
                <c:pt idx="760">
                  <c:v>45316</c:v>
                </c:pt>
                <c:pt idx="761">
                  <c:v>45320</c:v>
                </c:pt>
                <c:pt idx="762">
                  <c:v>45321</c:v>
                </c:pt>
                <c:pt idx="763">
                  <c:v>45322</c:v>
                </c:pt>
                <c:pt idx="764">
                  <c:v>45323</c:v>
                </c:pt>
                <c:pt idx="765">
                  <c:v>45324</c:v>
                </c:pt>
                <c:pt idx="766">
                  <c:v>45327</c:v>
                </c:pt>
                <c:pt idx="767">
                  <c:v>45328</c:v>
                </c:pt>
                <c:pt idx="768">
                  <c:v>45329</c:v>
                </c:pt>
                <c:pt idx="769">
                  <c:v>45330</c:v>
                </c:pt>
                <c:pt idx="770">
                  <c:v>45331</c:v>
                </c:pt>
                <c:pt idx="771">
                  <c:v>45334</c:v>
                </c:pt>
                <c:pt idx="772">
                  <c:v>45335</c:v>
                </c:pt>
                <c:pt idx="773">
                  <c:v>45336</c:v>
                </c:pt>
                <c:pt idx="774">
                  <c:v>45337</c:v>
                </c:pt>
                <c:pt idx="775">
                  <c:v>45338</c:v>
                </c:pt>
                <c:pt idx="776">
                  <c:v>45341</c:v>
                </c:pt>
                <c:pt idx="777">
                  <c:v>45342</c:v>
                </c:pt>
                <c:pt idx="778">
                  <c:v>45343</c:v>
                </c:pt>
                <c:pt idx="779">
                  <c:v>45344</c:v>
                </c:pt>
                <c:pt idx="780">
                  <c:v>45345</c:v>
                </c:pt>
                <c:pt idx="781">
                  <c:v>45348</c:v>
                </c:pt>
                <c:pt idx="782">
                  <c:v>45349</c:v>
                </c:pt>
                <c:pt idx="783">
                  <c:v>45350</c:v>
                </c:pt>
                <c:pt idx="784">
                  <c:v>45351</c:v>
                </c:pt>
                <c:pt idx="785">
                  <c:v>45352</c:v>
                </c:pt>
                <c:pt idx="786">
                  <c:v>45353</c:v>
                </c:pt>
                <c:pt idx="787">
                  <c:v>45355</c:v>
                </c:pt>
                <c:pt idx="788">
                  <c:v>45356</c:v>
                </c:pt>
                <c:pt idx="789">
                  <c:v>45357</c:v>
                </c:pt>
                <c:pt idx="790">
                  <c:v>45358</c:v>
                </c:pt>
                <c:pt idx="791">
                  <c:v>45362</c:v>
                </c:pt>
                <c:pt idx="792">
                  <c:v>45363</c:v>
                </c:pt>
                <c:pt idx="793">
                  <c:v>45364</c:v>
                </c:pt>
                <c:pt idx="794">
                  <c:v>45365</c:v>
                </c:pt>
                <c:pt idx="795">
                  <c:v>45366</c:v>
                </c:pt>
                <c:pt idx="796">
                  <c:v>45369</c:v>
                </c:pt>
                <c:pt idx="797">
                  <c:v>45370</c:v>
                </c:pt>
                <c:pt idx="798">
                  <c:v>45371</c:v>
                </c:pt>
                <c:pt idx="799">
                  <c:v>45372</c:v>
                </c:pt>
                <c:pt idx="800">
                  <c:v>45373</c:v>
                </c:pt>
                <c:pt idx="801">
                  <c:v>45377</c:v>
                </c:pt>
                <c:pt idx="802">
                  <c:v>45378</c:v>
                </c:pt>
                <c:pt idx="803">
                  <c:v>45379</c:v>
                </c:pt>
                <c:pt idx="804">
                  <c:v>45383</c:v>
                </c:pt>
                <c:pt idx="805">
                  <c:v>45384</c:v>
                </c:pt>
                <c:pt idx="806">
                  <c:v>45385</c:v>
                </c:pt>
                <c:pt idx="807">
                  <c:v>45386</c:v>
                </c:pt>
                <c:pt idx="808">
                  <c:v>45387</c:v>
                </c:pt>
                <c:pt idx="809">
                  <c:v>45390</c:v>
                </c:pt>
                <c:pt idx="810">
                  <c:v>45391</c:v>
                </c:pt>
                <c:pt idx="811">
                  <c:v>45392</c:v>
                </c:pt>
                <c:pt idx="812">
                  <c:v>45394</c:v>
                </c:pt>
                <c:pt idx="813">
                  <c:v>45397</c:v>
                </c:pt>
                <c:pt idx="814">
                  <c:v>45398</c:v>
                </c:pt>
                <c:pt idx="815">
                  <c:v>45400</c:v>
                </c:pt>
                <c:pt idx="816">
                  <c:v>45401</c:v>
                </c:pt>
                <c:pt idx="817">
                  <c:v>45404</c:v>
                </c:pt>
                <c:pt idx="818">
                  <c:v>45405</c:v>
                </c:pt>
                <c:pt idx="819">
                  <c:v>45406</c:v>
                </c:pt>
                <c:pt idx="820">
                  <c:v>45407</c:v>
                </c:pt>
                <c:pt idx="821">
                  <c:v>45408</c:v>
                </c:pt>
                <c:pt idx="822">
                  <c:v>45411</c:v>
                </c:pt>
                <c:pt idx="823">
                  <c:v>45412</c:v>
                </c:pt>
                <c:pt idx="824">
                  <c:v>45414</c:v>
                </c:pt>
                <c:pt idx="825">
                  <c:v>45415</c:v>
                </c:pt>
                <c:pt idx="826">
                  <c:v>45418</c:v>
                </c:pt>
                <c:pt idx="827">
                  <c:v>45419</c:v>
                </c:pt>
                <c:pt idx="828">
                  <c:v>45420</c:v>
                </c:pt>
                <c:pt idx="829">
                  <c:v>45421</c:v>
                </c:pt>
                <c:pt idx="830">
                  <c:v>45422</c:v>
                </c:pt>
                <c:pt idx="831">
                  <c:v>45425</c:v>
                </c:pt>
                <c:pt idx="832">
                  <c:v>45426</c:v>
                </c:pt>
                <c:pt idx="833">
                  <c:v>45427</c:v>
                </c:pt>
                <c:pt idx="834">
                  <c:v>45428</c:v>
                </c:pt>
                <c:pt idx="835">
                  <c:v>45429</c:v>
                </c:pt>
                <c:pt idx="836">
                  <c:v>45430</c:v>
                </c:pt>
                <c:pt idx="837">
                  <c:v>45433</c:v>
                </c:pt>
                <c:pt idx="838">
                  <c:v>45434</c:v>
                </c:pt>
                <c:pt idx="839">
                  <c:v>45435</c:v>
                </c:pt>
                <c:pt idx="840">
                  <c:v>45436</c:v>
                </c:pt>
                <c:pt idx="841">
                  <c:v>45439</c:v>
                </c:pt>
                <c:pt idx="842">
                  <c:v>45440</c:v>
                </c:pt>
                <c:pt idx="843">
                  <c:v>45441</c:v>
                </c:pt>
                <c:pt idx="844">
                  <c:v>45442</c:v>
                </c:pt>
                <c:pt idx="845">
                  <c:v>45443</c:v>
                </c:pt>
                <c:pt idx="846">
                  <c:v>45446</c:v>
                </c:pt>
                <c:pt idx="847">
                  <c:v>45447</c:v>
                </c:pt>
                <c:pt idx="848">
                  <c:v>45448</c:v>
                </c:pt>
                <c:pt idx="849">
                  <c:v>45449</c:v>
                </c:pt>
                <c:pt idx="850">
                  <c:v>45450</c:v>
                </c:pt>
                <c:pt idx="851">
                  <c:v>45453</c:v>
                </c:pt>
                <c:pt idx="852">
                  <c:v>45454</c:v>
                </c:pt>
                <c:pt idx="853">
                  <c:v>45455</c:v>
                </c:pt>
                <c:pt idx="854">
                  <c:v>45456</c:v>
                </c:pt>
                <c:pt idx="855">
                  <c:v>45457</c:v>
                </c:pt>
                <c:pt idx="856">
                  <c:v>45461</c:v>
                </c:pt>
                <c:pt idx="857">
                  <c:v>45462</c:v>
                </c:pt>
                <c:pt idx="858">
                  <c:v>45463</c:v>
                </c:pt>
                <c:pt idx="859">
                  <c:v>45464</c:v>
                </c:pt>
                <c:pt idx="860">
                  <c:v>45467</c:v>
                </c:pt>
                <c:pt idx="861">
                  <c:v>45468</c:v>
                </c:pt>
                <c:pt idx="862">
                  <c:v>45469</c:v>
                </c:pt>
                <c:pt idx="863">
                  <c:v>45470</c:v>
                </c:pt>
                <c:pt idx="864">
                  <c:v>45471</c:v>
                </c:pt>
                <c:pt idx="865">
                  <c:v>45474</c:v>
                </c:pt>
                <c:pt idx="866">
                  <c:v>45475</c:v>
                </c:pt>
                <c:pt idx="867">
                  <c:v>45476</c:v>
                </c:pt>
                <c:pt idx="868">
                  <c:v>45477</c:v>
                </c:pt>
                <c:pt idx="869">
                  <c:v>45478</c:v>
                </c:pt>
                <c:pt idx="870">
                  <c:v>45481</c:v>
                </c:pt>
                <c:pt idx="871">
                  <c:v>45482</c:v>
                </c:pt>
                <c:pt idx="872">
                  <c:v>45483</c:v>
                </c:pt>
                <c:pt idx="873">
                  <c:v>45484</c:v>
                </c:pt>
                <c:pt idx="874">
                  <c:v>45485</c:v>
                </c:pt>
                <c:pt idx="875">
                  <c:v>45488</c:v>
                </c:pt>
                <c:pt idx="876">
                  <c:v>45489</c:v>
                </c:pt>
                <c:pt idx="877">
                  <c:v>45491</c:v>
                </c:pt>
                <c:pt idx="878">
                  <c:v>45492</c:v>
                </c:pt>
                <c:pt idx="879">
                  <c:v>45495</c:v>
                </c:pt>
                <c:pt idx="880">
                  <c:v>45496</c:v>
                </c:pt>
                <c:pt idx="881">
                  <c:v>45497</c:v>
                </c:pt>
                <c:pt idx="882">
                  <c:v>45498</c:v>
                </c:pt>
                <c:pt idx="883">
                  <c:v>45499</c:v>
                </c:pt>
                <c:pt idx="884">
                  <c:v>45502</c:v>
                </c:pt>
                <c:pt idx="885">
                  <c:v>45503</c:v>
                </c:pt>
                <c:pt idx="886">
                  <c:v>45504</c:v>
                </c:pt>
                <c:pt idx="887">
                  <c:v>45505</c:v>
                </c:pt>
                <c:pt idx="888">
                  <c:v>45506</c:v>
                </c:pt>
                <c:pt idx="889">
                  <c:v>45509</c:v>
                </c:pt>
                <c:pt idx="890">
                  <c:v>45510</c:v>
                </c:pt>
                <c:pt idx="891">
                  <c:v>45511</c:v>
                </c:pt>
                <c:pt idx="892">
                  <c:v>45512</c:v>
                </c:pt>
                <c:pt idx="893">
                  <c:v>45513</c:v>
                </c:pt>
                <c:pt idx="894">
                  <c:v>45516</c:v>
                </c:pt>
                <c:pt idx="895">
                  <c:v>45517</c:v>
                </c:pt>
                <c:pt idx="896">
                  <c:v>45518</c:v>
                </c:pt>
                <c:pt idx="897">
                  <c:v>45520</c:v>
                </c:pt>
                <c:pt idx="898">
                  <c:v>45523</c:v>
                </c:pt>
                <c:pt idx="899">
                  <c:v>45524</c:v>
                </c:pt>
                <c:pt idx="900">
                  <c:v>45525</c:v>
                </c:pt>
                <c:pt idx="901">
                  <c:v>45526</c:v>
                </c:pt>
                <c:pt idx="902">
                  <c:v>45527</c:v>
                </c:pt>
                <c:pt idx="903">
                  <c:v>45530</c:v>
                </c:pt>
                <c:pt idx="904">
                  <c:v>45531</c:v>
                </c:pt>
                <c:pt idx="905">
                  <c:v>45532</c:v>
                </c:pt>
                <c:pt idx="906">
                  <c:v>45533</c:v>
                </c:pt>
                <c:pt idx="907">
                  <c:v>45534</c:v>
                </c:pt>
                <c:pt idx="908">
                  <c:v>45537</c:v>
                </c:pt>
                <c:pt idx="909">
                  <c:v>45538</c:v>
                </c:pt>
                <c:pt idx="910">
                  <c:v>45539</c:v>
                </c:pt>
                <c:pt idx="911">
                  <c:v>45540</c:v>
                </c:pt>
                <c:pt idx="912">
                  <c:v>45541</c:v>
                </c:pt>
                <c:pt idx="913">
                  <c:v>45544</c:v>
                </c:pt>
                <c:pt idx="914">
                  <c:v>45545</c:v>
                </c:pt>
                <c:pt idx="915">
                  <c:v>45546</c:v>
                </c:pt>
                <c:pt idx="916">
                  <c:v>45547</c:v>
                </c:pt>
                <c:pt idx="917">
                  <c:v>45548</c:v>
                </c:pt>
                <c:pt idx="918">
                  <c:v>45551</c:v>
                </c:pt>
                <c:pt idx="919">
                  <c:v>45552</c:v>
                </c:pt>
                <c:pt idx="920">
                  <c:v>45553</c:v>
                </c:pt>
                <c:pt idx="921">
                  <c:v>45554</c:v>
                </c:pt>
                <c:pt idx="922">
                  <c:v>45555</c:v>
                </c:pt>
                <c:pt idx="923">
                  <c:v>45558</c:v>
                </c:pt>
                <c:pt idx="924">
                  <c:v>45559</c:v>
                </c:pt>
                <c:pt idx="925">
                  <c:v>45560</c:v>
                </c:pt>
                <c:pt idx="926">
                  <c:v>45561</c:v>
                </c:pt>
                <c:pt idx="927">
                  <c:v>45562</c:v>
                </c:pt>
                <c:pt idx="928">
                  <c:v>45565</c:v>
                </c:pt>
                <c:pt idx="929">
                  <c:v>45566</c:v>
                </c:pt>
                <c:pt idx="930">
                  <c:v>45568</c:v>
                </c:pt>
                <c:pt idx="931">
                  <c:v>45569</c:v>
                </c:pt>
                <c:pt idx="932">
                  <c:v>45572</c:v>
                </c:pt>
                <c:pt idx="933">
                  <c:v>45573</c:v>
                </c:pt>
                <c:pt idx="934">
                  <c:v>45574</c:v>
                </c:pt>
                <c:pt idx="935">
                  <c:v>45575</c:v>
                </c:pt>
                <c:pt idx="936">
                  <c:v>45576</c:v>
                </c:pt>
                <c:pt idx="937">
                  <c:v>45579</c:v>
                </c:pt>
                <c:pt idx="938">
                  <c:v>45580</c:v>
                </c:pt>
                <c:pt idx="939">
                  <c:v>45581</c:v>
                </c:pt>
                <c:pt idx="940">
                  <c:v>45582</c:v>
                </c:pt>
                <c:pt idx="941">
                  <c:v>45583</c:v>
                </c:pt>
                <c:pt idx="942">
                  <c:v>45586</c:v>
                </c:pt>
                <c:pt idx="943">
                  <c:v>45587</c:v>
                </c:pt>
                <c:pt idx="944">
                  <c:v>45588</c:v>
                </c:pt>
                <c:pt idx="945">
                  <c:v>45589</c:v>
                </c:pt>
                <c:pt idx="946">
                  <c:v>45590</c:v>
                </c:pt>
                <c:pt idx="947">
                  <c:v>45593</c:v>
                </c:pt>
                <c:pt idx="948">
                  <c:v>45594</c:v>
                </c:pt>
                <c:pt idx="949">
                  <c:v>45595</c:v>
                </c:pt>
                <c:pt idx="950">
                  <c:v>45596</c:v>
                </c:pt>
                <c:pt idx="951">
                  <c:v>45597</c:v>
                </c:pt>
                <c:pt idx="952">
                  <c:v>45600</c:v>
                </c:pt>
                <c:pt idx="953">
                  <c:v>45601</c:v>
                </c:pt>
                <c:pt idx="954">
                  <c:v>45602</c:v>
                </c:pt>
                <c:pt idx="955">
                  <c:v>45603</c:v>
                </c:pt>
                <c:pt idx="956">
                  <c:v>45604</c:v>
                </c:pt>
                <c:pt idx="957">
                  <c:v>45607</c:v>
                </c:pt>
                <c:pt idx="958">
                  <c:v>45608</c:v>
                </c:pt>
                <c:pt idx="959">
                  <c:v>45609</c:v>
                </c:pt>
                <c:pt idx="960">
                  <c:v>45610</c:v>
                </c:pt>
                <c:pt idx="961">
                  <c:v>45614</c:v>
                </c:pt>
                <c:pt idx="962">
                  <c:v>45615</c:v>
                </c:pt>
                <c:pt idx="963">
                  <c:v>45617</c:v>
                </c:pt>
                <c:pt idx="964">
                  <c:v>45618</c:v>
                </c:pt>
                <c:pt idx="965">
                  <c:v>45621</c:v>
                </c:pt>
                <c:pt idx="966">
                  <c:v>45622</c:v>
                </c:pt>
                <c:pt idx="967">
                  <c:v>45623</c:v>
                </c:pt>
                <c:pt idx="968">
                  <c:v>45624</c:v>
                </c:pt>
                <c:pt idx="969">
                  <c:v>45625</c:v>
                </c:pt>
                <c:pt idx="970">
                  <c:v>45628</c:v>
                </c:pt>
                <c:pt idx="971">
                  <c:v>45629</c:v>
                </c:pt>
                <c:pt idx="972">
                  <c:v>45630</c:v>
                </c:pt>
                <c:pt idx="973">
                  <c:v>45631</c:v>
                </c:pt>
                <c:pt idx="974">
                  <c:v>45632</c:v>
                </c:pt>
                <c:pt idx="975">
                  <c:v>45635</c:v>
                </c:pt>
                <c:pt idx="976">
                  <c:v>45636</c:v>
                </c:pt>
                <c:pt idx="977">
                  <c:v>45637</c:v>
                </c:pt>
                <c:pt idx="978">
                  <c:v>45638</c:v>
                </c:pt>
                <c:pt idx="979">
                  <c:v>45639</c:v>
                </c:pt>
                <c:pt idx="980">
                  <c:v>45642</c:v>
                </c:pt>
                <c:pt idx="981">
                  <c:v>45643</c:v>
                </c:pt>
                <c:pt idx="982">
                  <c:v>45644</c:v>
                </c:pt>
                <c:pt idx="983">
                  <c:v>45645</c:v>
                </c:pt>
                <c:pt idx="984">
                  <c:v>45646</c:v>
                </c:pt>
                <c:pt idx="985">
                  <c:v>45649</c:v>
                </c:pt>
                <c:pt idx="986">
                  <c:v>45650</c:v>
                </c:pt>
                <c:pt idx="987">
                  <c:v>45652</c:v>
                </c:pt>
                <c:pt idx="988">
                  <c:v>45653</c:v>
                </c:pt>
                <c:pt idx="989">
                  <c:v>45656</c:v>
                </c:pt>
                <c:pt idx="990">
                  <c:v>45657</c:v>
                </c:pt>
                <c:pt idx="991">
                  <c:v>45658</c:v>
                </c:pt>
                <c:pt idx="992">
                  <c:v>45659</c:v>
                </c:pt>
                <c:pt idx="993">
                  <c:v>45660</c:v>
                </c:pt>
                <c:pt idx="994">
                  <c:v>45663</c:v>
                </c:pt>
                <c:pt idx="995">
                  <c:v>45664</c:v>
                </c:pt>
                <c:pt idx="996">
                  <c:v>45665</c:v>
                </c:pt>
                <c:pt idx="997">
                  <c:v>45666</c:v>
                </c:pt>
                <c:pt idx="998">
                  <c:v>45667</c:v>
                </c:pt>
                <c:pt idx="999">
                  <c:v>45670</c:v>
                </c:pt>
                <c:pt idx="1000">
                  <c:v>45671</c:v>
                </c:pt>
                <c:pt idx="1001">
                  <c:v>45672</c:v>
                </c:pt>
                <c:pt idx="1002">
                  <c:v>45673</c:v>
                </c:pt>
                <c:pt idx="1003">
                  <c:v>45674</c:v>
                </c:pt>
                <c:pt idx="1004">
                  <c:v>45677</c:v>
                </c:pt>
                <c:pt idx="1005">
                  <c:v>45678</c:v>
                </c:pt>
                <c:pt idx="1006">
                  <c:v>45679</c:v>
                </c:pt>
                <c:pt idx="1007">
                  <c:v>45680</c:v>
                </c:pt>
                <c:pt idx="1008">
                  <c:v>45681</c:v>
                </c:pt>
                <c:pt idx="1009">
                  <c:v>45684</c:v>
                </c:pt>
                <c:pt idx="1010">
                  <c:v>45685</c:v>
                </c:pt>
                <c:pt idx="1011">
                  <c:v>45686</c:v>
                </c:pt>
                <c:pt idx="1012">
                  <c:v>45687</c:v>
                </c:pt>
                <c:pt idx="1013">
                  <c:v>45688</c:v>
                </c:pt>
                <c:pt idx="1014">
                  <c:v>45689</c:v>
                </c:pt>
                <c:pt idx="1015">
                  <c:v>45691</c:v>
                </c:pt>
                <c:pt idx="1016">
                  <c:v>45692</c:v>
                </c:pt>
                <c:pt idx="1017">
                  <c:v>45693</c:v>
                </c:pt>
                <c:pt idx="1018">
                  <c:v>45694</c:v>
                </c:pt>
                <c:pt idx="1019">
                  <c:v>45695</c:v>
                </c:pt>
                <c:pt idx="1020">
                  <c:v>45698</c:v>
                </c:pt>
                <c:pt idx="1021">
                  <c:v>45699</c:v>
                </c:pt>
                <c:pt idx="1022">
                  <c:v>45700</c:v>
                </c:pt>
                <c:pt idx="1023">
                  <c:v>45701</c:v>
                </c:pt>
                <c:pt idx="1024">
                  <c:v>45702</c:v>
                </c:pt>
                <c:pt idx="1025">
                  <c:v>45705</c:v>
                </c:pt>
                <c:pt idx="1026">
                  <c:v>45706</c:v>
                </c:pt>
                <c:pt idx="1027">
                  <c:v>45707</c:v>
                </c:pt>
                <c:pt idx="1028">
                  <c:v>45708</c:v>
                </c:pt>
                <c:pt idx="1029">
                  <c:v>45709</c:v>
                </c:pt>
                <c:pt idx="1030">
                  <c:v>45712</c:v>
                </c:pt>
                <c:pt idx="1031">
                  <c:v>45713</c:v>
                </c:pt>
                <c:pt idx="1032">
                  <c:v>45715</c:v>
                </c:pt>
                <c:pt idx="1033">
                  <c:v>45716</c:v>
                </c:pt>
                <c:pt idx="1034">
                  <c:v>45719</c:v>
                </c:pt>
                <c:pt idx="1035">
                  <c:v>45720</c:v>
                </c:pt>
                <c:pt idx="1036">
                  <c:v>45721</c:v>
                </c:pt>
                <c:pt idx="1037">
                  <c:v>45722</c:v>
                </c:pt>
                <c:pt idx="1038">
                  <c:v>45723</c:v>
                </c:pt>
                <c:pt idx="1039">
                  <c:v>45726</c:v>
                </c:pt>
                <c:pt idx="1040">
                  <c:v>45727</c:v>
                </c:pt>
                <c:pt idx="1041">
                  <c:v>45728</c:v>
                </c:pt>
                <c:pt idx="1042">
                  <c:v>45729</c:v>
                </c:pt>
                <c:pt idx="1043">
                  <c:v>45733</c:v>
                </c:pt>
                <c:pt idx="1044">
                  <c:v>45734</c:v>
                </c:pt>
                <c:pt idx="1045">
                  <c:v>45735</c:v>
                </c:pt>
                <c:pt idx="1046">
                  <c:v>45736</c:v>
                </c:pt>
                <c:pt idx="1047">
                  <c:v>45737</c:v>
                </c:pt>
                <c:pt idx="1048">
                  <c:v>45740</c:v>
                </c:pt>
                <c:pt idx="1049">
                  <c:v>45741</c:v>
                </c:pt>
                <c:pt idx="1050">
                  <c:v>45742</c:v>
                </c:pt>
                <c:pt idx="1051">
                  <c:v>45743</c:v>
                </c:pt>
                <c:pt idx="1052">
                  <c:v>45744</c:v>
                </c:pt>
                <c:pt idx="1053">
                  <c:v>45748</c:v>
                </c:pt>
                <c:pt idx="1054">
                  <c:v>45749</c:v>
                </c:pt>
                <c:pt idx="1055">
                  <c:v>45750</c:v>
                </c:pt>
                <c:pt idx="1056">
                  <c:v>45751</c:v>
                </c:pt>
                <c:pt idx="1057">
                  <c:v>45754</c:v>
                </c:pt>
                <c:pt idx="1058">
                  <c:v>45755</c:v>
                </c:pt>
                <c:pt idx="1059">
                  <c:v>45756</c:v>
                </c:pt>
                <c:pt idx="1060">
                  <c:v>45758</c:v>
                </c:pt>
                <c:pt idx="1061">
                  <c:v>45762</c:v>
                </c:pt>
                <c:pt idx="1062">
                  <c:v>45763</c:v>
                </c:pt>
                <c:pt idx="1063">
                  <c:v>45764</c:v>
                </c:pt>
                <c:pt idx="1064">
                  <c:v>45768</c:v>
                </c:pt>
                <c:pt idx="1065">
                  <c:v>45769</c:v>
                </c:pt>
                <c:pt idx="1066">
                  <c:v>45770</c:v>
                </c:pt>
                <c:pt idx="1067">
                  <c:v>45771</c:v>
                </c:pt>
                <c:pt idx="1068">
                  <c:v>45772</c:v>
                </c:pt>
                <c:pt idx="1069">
                  <c:v>45775</c:v>
                </c:pt>
                <c:pt idx="1070">
                  <c:v>45776</c:v>
                </c:pt>
                <c:pt idx="1071">
                  <c:v>45777</c:v>
                </c:pt>
                <c:pt idx="1072">
                  <c:v>45779</c:v>
                </c:pt>
                <c:pt idx="1073">
                  <c:v>45782</c:v>
                </c:pt>
                <c:pt idx="1074">
                  <c:v>45783</c:v>
                </c:pt>
                <c:pt idx="1075">
                  <c:v>45784</c:v>
                </c:pt>
                <c:pt idx="1076">
                  <c:v>45785</c:v>
                </c:pt>
                <c:pt idx="1077">
                  <c:v>45786</c:v>
                </c:pt>
                <c:pt idx="1078">
                  <c:v>45789</c:v>
                </c:pt>
                <c:pt idx="1079">
                  <c:v>45790</c:v>
                </c:pt>
                <c:pt idx="1080">
                  <c:v>45791</c:v>
                </c:pt>
                <c:pt idx="1081">
                  <c:v>45792</c:v>
                </c:pt>
                <c:pt idx="1082">
                  <c:v>45793</c:v>
                </c:pt>
                <c:pt idx="1083">
                  <c:v>45796</c:v>
                </c:pt>
                <c:pt idx="1084">
                  <c:v>45797</c:v>
                </c:pt>
                <c:pt idx="1085">
                  <c:v>45798</c:v>
                </c:pt>
                <c:pt idx="1086">
                  <c:v>45799</c:v>
                </c:pt>
                <c:pt idx="1087">
                  <c:v>45800</c:v>
                </c:pt>
                <c:pt idx="1088">
                  <c:v>45803</c:v>
                </c:pt>
                <c:pt idx="1089">
                  <c:v>45804</c:v>
                </c:pt>
                <c:pt idx="1090">
                  <c:v>45805</c:v>
                </c:pt>
                <c:pt idx="1091">
                  <c:v>45806</c:v>
                </c:pt>
                <c:pt idx="1092">
                  <c:v>45807</c:v>
                </c:pt>
                <c:pt idx="1093">
                  <c:v>45810</c:v>
                </c:pt>
                <c:pt idx="1094">
                  <c:v>45811</c:v>
                </c:pt>
                <c:pt idx="1095">
                  <c:v>45812</c:v>
                </c:pt>
                <c:pt idx="1096">
                  <c:v>45813</c:v>
                </c:pt>
                <c:pt idx="1097">
                  <c:v>45814</c:v>
                </c:pt>
                <c:pt idx="1098">
                  <c:v>45817</c:v>
                </c:pt>
                <c:pt idx="1099">
                  <c:v>45818</c:v>
                </c:pt>
                <c:pt idx="1100">
                  <c:v>45819</c:v>
                </c:pt>
                <c:pt idx="1101">
                  <c:v>45820</c:v>
                </c:pt>
                <c:pt idx="1102">
                  <c:v>45821</c:v>
                </c:pt>
                <c:pt idx="1103">
                  <c:v>45824</c:v>
                </c:pt>
                <c:pt idx="1104">
                  <c:v>45825</c:v>
                </c:pt>
                <c:pt idx="1105">
                  <c:v>45826</c:v>
                </c:pt>
                <c:pt idx="1106">
                  <c:v>45827</c:v>
                </c:pt>
                <c:pt idx="1107">
                  <c:v>45828</c:v>
                </c:pt>
                <c:pt idx="1108">
                  <c:v>45831</c:v>
                </c:pt>
                <c:pt idx="1109">
                  <c:v>45832</c:v>
                </c:pt>
                <c:pt idx="1110">
                  <c:v>45833</c:v>
                </c:pt>
                <c:pt idx="1111">
                  <c:v>45834</c:v>
                </c:pt>
                <c:pt idx="1112">
                  <c:v>45835</c:v>
                </c:pt>
                <c:pt idx="1113">
                  <c:v>45838</c:v>
                </c:pt>
                <c:pt idx="1114">
                  <c:v>45839</c:v>
                </c:pt>
                <c:pt idx="1115">
                  <c:v>45840</c:v>
                </c:pt>
                <c:pt idx="1116">
                  <c:v>45841</c:v>
                </c:pt>
                <c:pt idx="1117">
                  <c:v>45842</c:v>
                </c:pt>
                <c:pt idx="1118">
                  <c:v>45845</c:v>
                </c:pt>
                <c:pt idx="1119">
                  <c:v>45846</c:v>
                </c:pt>
                <c:pt idx="1120">
                  <c:v>45847</c:v>
                </c:pt>
                <c:pt idx="1121">
                  <c:v>45848</c:v>
                </c:pt>
                <c:pt idx="1122">
                  <c:v>45849</c:v>
                </c:pt>
                <c:pt idx="1123">
                  <c:v>45852</c:v>
                </c:pt>
                <c:pt idx="1124">
                  <c:v>45853</c:v>
                </c:pt>
                <c:pt idx="1125">
                  <c:v>45854</c:v>
                </c:pt>
                <c:pt idx="1126">
                  <c:v>45855</c:v>
                </c:pt>
                <c:pt idx="1127">
                  <c:v>45856</c:v>
                </c:pt>
                <c:pt idx="1128">
                  <c:v>45859</c:v>
                </c:pt>
                <c:pt idx="1129">
                  <c:v>45860</c:v>
                </c:pt>
                <c:pt idx="1130">
                  <c:v>45861</c:v>
                </c:pt>
                <c:pt idx="1131">
                  <c:v>45862</c:v>
                </c:pt>
                <c:pt idx="1132">
                  <c:v>45863</c:v>
                </c:pt>
                <c:pt idx="1133">
                  <c:v>45866</c:v>
                </c:pt>
                <c:pt idx="1134">
                  <c:v>45867</c:v>
                </c:pt>
                <c:pt idx="1135">
                  <c:v>45868</c:v>
                </c:pt>
                <c:pt idx="1136">
                  <c:v>45869</c:v>
                </c:pt>
                <c:pt idx="1137">
                  <c:v>45870</c:v>
                </c:pt>
                <c:pt idx="1138">
                  <c:v>45873</c:v>
                </c:pt>
                <c:pt idx="1139">
                  <c:v>45874</c:v>
                </c:pt>
                <c:pt idx="1140">
                  <c:v>45875</c:v>
                </c:pt>
                <c:pt idx="1141">
                  <c:v>45876</c:v>
                </c:pt>
                <c:pt idx="1142">
                  <c:v>45877</c:v>
                </c:pt>
                <c:pt idx="1143">
                  <c:v>45880</c:v>
                </c:pt>
                <c:pt idx="1144">
                  <c:v>45881</c:v>
                </c:pt>
                <c:pt idx="1145">
                  <c:v>45882</c:v>
                </c:pt>
                <c:pt idx="1146">
                  <c:v>45883</c:v>
                </c:pt>
                <c:pt idx="1147">
                  <c:v>45887</c:v>
                </c:pt>
                <c:pt idx="1148">
                  <c:v>45888</c:v>
                </c:pt>
                <c:pt idx="1149">
                  <c:v>45889</c:v>
                </c:pt>
                <c:pt idx="1150">
                  <c:v>45890</c:v>
                </c:pt>
                <c:pt idx="1151">
                  <c:v>45891</c:v>
                </c:pt>
                <c:pt idx="1152">
                  <c:v>45894</c:v>
                </c:pt>
                <c:pt idx="1153">
                  <c:v>45895</c:v>
                </c:pt>
                <c:pt idx="1154">
                  <c:v>45897</c:v>
                </c:pt>
                <c:pt idx="1155">
                  <c:v>45898</c:v>
                </c:pt>
              </c:numCache>
            </c:numRef>
          </c:cat>
          <c:val>
            <c:numRef>
              <c:f>'Stk Data'!$B$3:$B$1158</c:f>
              <c:numCache>
                <c:formatCode>General</c:formatCode>
                <c:ptCount val="1156"/>
                <c:pt idx="0">
                  <c:v>2775</c:v>
                </c:pt>
                <c:pt idx="1">
                  <c:v>2754.8</c:v>
                </c:pt>
                <c:pt idx="2">
                  <c:v>2793.25</c:v>
                </c:pt>
                <c:pt idx="3">
                  <c:v>2803.15</c:v>
                </c:pt>
                <c:pt idx="4">
                  <c:v>2791.35</c:v>
                </c:pt>
                <c:pt idx="5">
                  <c:v>2844</c:v>
                </c:pt>
                <c:pt idx="6">
                  <c:v>2849.2</c:v>
                </c:pt>
                <c:pt idx="7">
                  <c:v>2737.3</c:v>
                </c:pt>
                <c:pt idx="8">
                  <c:v>2704.5</c:v>
                </c:pt>
                <c:pt idx="9">
                  <c:v>2663.5</c:v>
                </c:pt>
                <c:pt idx="10">
                  <c:v>2590</c:v>
                </c:pt>
                <c:pt idx="11">
                  <c:v>2589.0500000000002</c:v>
                </c:pt>
                <c:pt idx="12">
                  <c:v>2645.6</c:v>
                </c:pt>
                <c:pt idx="13">
                  <c:v>2697.9</c:v>
                </c:pt>
                <c:pt idx="14">
                  <c:v>2714.65</c:v>
                </c:pt>
                <c:pt idx="15">
                  <c:v>2596.75</c:v>
                </c:pt>
                <c:pt idx="16">
                  <c:v>2514.5500000000002</c:v>
                </c:pt>
                <c:pt idx="17">
                  <c:v>2435.9499999999998</c:v>
                </c:pt>
                <c:pt idx="18">
                  <c:v>2442.6999999999998</c:v>
                </c:pt>
                <c:pt idx="19">
                  <c:v>2407.35</c:v>
                </c:pt>
                <c:pt idx="20">
                  <c:v>2446</c:v>
                </c:pt>
                <c:pt idx="21">
                  <c:v>2463.25</c:v>
                </c:pt>
                <c:pt idx="22">
                  <c:v>2452.9</c:v>
                </c:pt>
                <c:pt idx="23">
                  <c:v>2402</c:v>
                </c:pt>
                <c:pt idx="24">
                  <c:v>2376.8000000000002</c:v>
                </c:pt>
                <c:pt idx="25">
                  <c:v>2417.6</c:v>
                </c:pt>
                <c:pt idx="26">
                  <c:v>2507.1</c:v>
                </c:pt>
                <c:pt idx="27">
                  <c:v>2510.0500000000002</c:v>
                </c:pt>
                <c:pt idx="28">
                  <c:v>2505.4</c:v>
                </c:pt>
                <c:pt idx="29">
                  <c:v>2486</c:v>
                </c:pt>
                <c:pt idx="30">
                  <c:v>2457.6999999999998</c:v>
                </c:pt>
                <c:pt idx="31">
                  <c:v>2450</c:v>
                </c:pt>
                <c:pt idx="32">
                  <c:v>2389.1999999999998</c:v>
                </c:pt>
                <c:pt idx="33">
                  <c:v>2470.1999999999998</c:v>
                </c:pt>
                <c:pt idx="34">
                  <c:v>2418.9</c:v>
                </c:pt>
                <c:pt idx="35">
                  <c:v>2387.15</c:v>
                </c:pt>
                <c:pt idx="36">
                  <c:v>2373.35</c:v>
                </c:pt>
                <c:pt idx="37">
                  <c:v>2368.8000000000002</c:v>
                </c:pt>
                <c:pt idx="38">
                  <c:v>2373.5</c:v>
                </c:pt>
                <c:pt idx="39">
                  <c:v>2277.4499999999998</c:v>
                </c:pt>
                <c:pt idx="40">
                  <c:v>2363.0500000000002</c:v>
                </c:pt>
                <c:pt idx="41">
                  <c:v>2390.85</c:v>
                </c:pt>
                <c:pt idx="42">
                  <c:v>2402.25</c:v>
                </c:pt>
                <c:pt idx="43">
                  <c:v>2417.9</c:v>
                </c:pt>
                <c:pt idx="44">
                  <c:v>2386.75</c:v>
                </c:pt>
                <c:pt idx="45">
                  <c:v>2383.3000000000002</c:v>
                </c:pt>
                <c:pt idx="46">
                  <c:v>2423.3000000000002</c:v>
                </c:pt>
                <c:pt idx="47">
                  <c:v>2431.9</c:v>
                </c:pt>
                <c:pt idx="48">
                  <c:v>2401.9499999999998</c:v>
                </c:pt>
                <c:pt idx="49">
                  <c:v>2355.9499999999998</c:v>
                </c:pt>
                <c:pt idx="50">
                  <c:v>2470.8000000000002</c:v>
                </c:pt>
                <c:pt idx="51">
                  <c:v>2422.65</c:v>
                </c:pt>
                <c:pt idx="52">
                  <c:v>2404.25</c:v>
                </c:pt>
                <c:pt idx="53">
                  <c:v>2410.4</c:v>
                </c:pt>
                <c:pt idx="54">
                  <c:v>2424.85</c:v>
                </c:pt>
                <c:pt idx="55">
                  <c:v>2409.4499999999998</c:v>
                </c:pt>
                <c:pt idx="56">
                  <c:v>2444.1999999999998</c:v>
                </c:pt>
                <c:pt idx="57">
                  <c:v>2401.85</c:v>
                </c:pt>
                <c:pt idx="58">
                  <c:v>2504.5500000000002</c:v>
                </c:pt>
                <c:pt idx="59">
                  <c:v>2577.65</c:v>
                </c:pt>
                <c:pt idx="60">
                  <c:v>2536.75</c:v>
                </c:pt>
                <c:pt idx="61">
                  <c:v>2553.15</c:v>
                </c:pt>
                <c:pt idx="62">
                  <c:v>2510.5</c:v>
                </c:pt>
                <c:pt idx="63">
                  <c:v>2612.65</c:v>
                </c:pt>
                <c:pt idx="64">
                  <c:v>2627.65</c:v>
                </c:pt>
                <c:pt idx="65">
                  <c:v>2650.6</c:v>
                </c:pt>
                <c:pt idx="66">
                  <c:v>2628.65</c:v>
                </c:pt>
                <c:pt idx="67">
                  <c:v>2600.65</c:v>
                </c:pt>
                <c:pt idx="68">
                  <c:v>2571.5</c:v>
                </c:pt>
                <c:pt idx="69">
                  <c:v>2586.4499999999998</c:v>
                </c:pt>
                <c:pt idx="70">
                  <c:v>2665.8</c:v>
                </c:pt>
                <c:pt idx="71">
                  <c:v>2571.9499999999998</c:v>
                </c:pt>
                <c:pt idx="72">
                  <c:v>2555.65</c:v>
                </c:pt>
                <c:pt idx="73">
                  <c:v>2509.5500000000002</c:v>
                </c:pt>
                <c:pt idx="74">
                  <c:v>2518.1999999999998</c:v>
                </c:pt>
                <c:pt idx="75">
                  <c:v>2557.85</c:v>
                </c:pt>
                <c:pt idx="76">
                  <c:v>2574.65</c:v>
                </c:pt>
                <c:pt idx="77">
                  <c:v>2616</c:v>
                </c:pt>
                <c:pt idx="78">
                  <c:v>2613.5500000000002</c:v>
                </c:pt>
                <c:pt idx="79">
                  <c:v>2540.1</c:v>
                </c:pt>
                <c:pt idx="80">
                  <c:v>2583.15</c:v>
                </c:pt>
                <c:pt idx="81">
                  <c:v>2588.15</c:v>
                </c:pt>
                <c:pt idx="82">
                  <c:v>2567.65</c:v>
                </c:pt>
                <c:pt idx="83">
                  <c:v>2548.85</c:v>
                </c:pt>
                <c:pt idx="84">
                  <c:v>2551.5</c:v>
                </c:pt>
                <c:pt idx="85">
                  <c:v>2557.5</c:v>
                </c:pt>
                <c:pt idx="86">
                  <c:v>2556.6</c:v>
                </c:pt>
                <c:pt idx="87">
                  <c:v>2556.1</c:v>
                </c:pt>
                <c:pt idx="88">
                  <c:v>2773.6</c:v>
                </c:pt>
                <c:pt idx="89">
                  <c:v>2782.75</c:v>
                </c:pt>
                <c:pt idx="90">
                  <c:v>2821.35</c:v>
                </c:pt>
                <c:pt idx="91">
                  <c:v>2816.65</c:v>
                </c:pt>
                <c:pt idx="92">
                  <c:v>2795.2</c:v>
                </c:pt>
                <c:pt idx="93">
                  <c:v>2832.3</c:v>
                </c:pt>
                <c:pt idx="94">
                  <c:v>2818.95</c:v>
                </c:pt>
                <c:pt idx="95">
                  <c:v>2914.3</c:v>
                </c:pt>
                <c:pt idx="96">
                  <c:v>2941.6</c:v>
                </c:pt>
                <c:pt idx="97">
                  <c:v>2951.25</c:v>
                </c:pt>
                <c:pt idx="98">
                  <c:v>2939.95</c:v>
                </c:pt>
                <c:pt idx="99">
                  <c:v>2978.15</c:v>
                </c:pt>
                <c:pt idx="100">
                  <c:v>2933.15</c:v>
                </c:pt>
                <c:pt idx="101">
                  <c:v>2905.35</c:v>
                </c:pt>
                <c:pt idx="102">
                  <c:v>2934.9</c:v>
                </c:pt>
                <c:pt idx="103">
                  <c:v>2924</c:v>
                </c:pt>
                <c:pt idx="104">
                  <c:v>2934.1</c:v>
                </c:pt>
                <c:pt idx="105">
                  <c:v>2928.1</c:v>
                </c:pt>
                <c:pt idx="106">
                  <c:v>2944.1</c:v>
                </c:pt>
                <c:pt idx="107">
                  <c:v>2950.45</c:v>
                </c:pt>
                <c:pt idx="108">
                  <c:v>2957.1</c:v>
                </c:pt>
                <c:pt idx="109">
                  <c:v>2948.1</c:v>
                </c:pt>
                <c:pt idx="110">
                  <c:v>3041.85</c:v>
                </c:pt>
                <c:pt idx="111">
                  <c:v>3019</c:v>
                </c:pt>
                <c:pt idx="112">
                  <c:v>3060.35</c:v>
                </c:pt>
                <c:pt idx="113">
                  <c:v>3049.65</c:v>
                </c:pt>
                <c:pt idx="114">
                  <c:v>3069.55</c:v>
                </c:pt>
                <c:pt idx="115">
                  <c:v>3010.85</c:v>
                </c:pt>
                <c:pt idx="116">
                  <c:v>2988.5</c:v>
                </c:pt>
                <c:pt idx="117">
                  <c:v>3042.9</c:v>
                </c:pt>
                <c:pt idx="118">
                  <c:v>3003.25</c:v>
                </c:pt>
                <c:pt idx="119">
                  <c:v>2982.85</c:v>
                </c:pt>
                <c:pt idx="120">
                  <c:v>3001.4</c:v>
                </c:pt>
                <c:pt idx="121">
                  <c:v>2990.85</c:v>
                </c:pt>
                <c:pt idx="122">
                  <c:v>3023.3</c:v>
                </c:pt>
                <c:pt idx="123">
                  <c:v>3004.45</c:v>
                </c:pt>
                <c:pt idx="124">
                  <c:v>3016.95</c:v>
                </c:pt>
                <c:pt idx="125">
                  <c:v>3003.8</c:v>
                </c:pt>
                <c:pt idx="126">
                  <c:v>3039.55</c:v>
                </c:pt>
                <c:pt idx="127">
                  <c:v>3022.05</c:v>
                </c:pt>
                <c:pt idx="128">
                  <c:v>3010.45</c:v>
                </c:pt>
                <c:pt idx="129">
                  <c:v>2998.95</c:v>
                </c:pt>
                <c:pt idx="130">
                  <c:v>2993.1</c:v>
                </c:pt>
                <c:pt idx="131">
                  <c:v>3002</c:v>
                </c:pt>
                <c:pt idx="132">
                  <c:v>2982.75</c:v>
                </c:pt>
                <c:pt idx="133">
                  <c:v>2992.65</c:v>
                </c:pt>
                <c:pt idx="134">
                  <c:v>2979.35</c:v>
                </c:pt>
                <c:pt idx="135">
                  <c:v>3159.2</c:v>
                </c:pt>
                <c:pt idx="136">
                  <c:v>3104.45</c:v>
                </c:pt>
                <c:pt idx="137">
                  <c:v>3083.2</c:v>
                </c:pt>
                <c:pt idx="138">
                  <c:v>3063.3</c:v>
                </c:pt>
                <c:pt idx="139">
                  <c:v>3027.45</c:v>
                </c:pt>
                <c:pt idx="140">
                  <c:v>3002.9</c:v>
                </c:pt>
                <c:pt idx="141">
                  <c:v>2997.25</c:v>
                </c:pt>
                <c:pt idx="142">
                  <c:v>2958.55</c:v>
                </c:pt>
                <c:pt idx="143">
                  <c:v>2970.9</c:v>
                </c:pt>
                <c:pt idx="144">
                  <c:v>3027.3</c:v>
                </c:pt>
                <c:pt idx="145">
                  <c:v>3016.25</c:v>
                </c:pt>
                <c:pt idx="146">
                  <c:v>2989</c:v>
                </c:pt>
                <c:pt idx="147">
                  <c:v>2968.65</c:v>
                </c:pt>
                <c:pt idx="148">
                  <c:v>2992.75</c:v>
                </c:pt>
                <c:pt idx="149">
                  <c:v>2976.35</c:v>
                </c:pt>
                <c:pt idx="150">
                  <c:v>2972.05</c:v>
                </c:pt>
                <c:pt idx="151">
                  <c:v>2975.75</c:v>
                </c:pt>
                <c:pt idx="152">
                  <c:v>2988.4</c:v>
                </c:pt>
                <c:pt idx="153">
                  <c:v>2972.3</c:v>
                </c:pt>
                <c:pt idx="154">
                  <c:v>3013.55</c:v>
                </c:pt>
                <c:pt idx="155">
                  <c:v>3003.4</c:v>
                </c:pt>
                <c:pt idx="156">
                  <c:v>3112.7</c:v>
                </c:pt>
                <c:pt idx="157">
                  <c:v>3073.7</c:v>
                </c:pt>
                <c:pt idx="158">
                  <c:v>3045.8</c:v>
                </c:pt>
                <c:pt idx="159">
                  <c:v>3038.95</c:v>
                </c:pt>
                <c:pt idx="160">
                  <c:v>3039.7</c:v>
                </c:pt>
                <c:pt idx="161">
                  <c:v>3037.25</c:v>
                </c:pt>
                <c:pt idx="162">
                  <c:v>3106.7</c:v>
                </c:pt>
                <c:pt idx="163">
                  <c:v>3200.75</c:v>
                </c:pt>
                <c:pt idx="164">
                  <c:v>3303.1</c:v>
                </c:pt>
                <c:pt idx="165">
                  <c:v>3300.5</c:v>
                </c:pt>
                <c:pt idx="166">
                  <c:v>3338.75</c:v>
                </c:pt>
                <c:pt idx="167">
                  <c:v>3314.85</c:v>
                </c:pt>
                <c:pt idx="168">
                  <c:v>3335</c:v>
                </c:pt>
                <c:pt idx="169">
                  <c:v>3331.2</c:v>
                </c:pt>
                <c:pt idx="170">
                  <c:v>3346</c:v>
                </c:pt>
                <c:pt idx="171">
                  <c:v>3366.6</c:v>
                </c:pt>
                <c:pt idx="172">
                  <c:v>3361.85</c:v>
                </c:pt>
                <c:pt idx="173">
                  <c:v>3352.2</c:v>
                </c:pt>
                <c:pt idx="174">
                  <c:v>3340.5</c:v>
                </c:pt>
                <c:pt idx="175">
                  <c:v>3306.8</c:v>
                </c:pt>
                <c:pt idx="176">
                  <c:v>3272.55</c:v>
                </c:pt>
                <c:pt idx="177">
                  <c:v>3306.65</c:v>
                </c:pt>
                <c:pt idx="178">
                  <c:v>3319.25</c:v>
                </c:pt>
                <c:pt idx="179">
                  <c:v>3320.1</c:v>
                </c:pt>
                <c:pt idx="180">
                  <c:v>3443.6</c:v>
                </c:pt>
                <c:pt idx="181">
                  <c:v>3429.9</c:v>
                </c:pt>
                <c:pt idx="182">
                  <c:v>3380.3</c:v>
                </c:pt>
                <c:pt idx="183">
                  <c:v>3322</c:v>
                </c:pt>
                <c:pt idx="184">
                  <c:v>3244.4</c:v>
                </c:pt>
                <c:pt idx="185">
                  <c:v>3178.8</c:v>
                </c:pt>
                <c:pt idx="186">
                  <c:v>3201.3</c:v>
                </c:pt>
                <c:pt idx="187">
                  <c:v>3255</c:v>
                </c:pt>
                <c:pt idx="188">
                  <c:v>3210.2</c:v>
                </c:pt>
                <c:pt idx="189">
                  <c:v>3287.9</c:v>
                </c:pt>
                <c:pt idx="190">
                  <c:v>3306.6</c:v>
                </c:pt>
                <c:pt idx="191">
                  <c:v>3304.3</c:v>
                </c:pt>
                <c:pt idx="192">
                  <c:v>3322.75</c:v>
                </c:pt>
                <c:pt idx="193">
                  <c:v>3321.75</c:v>
                </c:pt>
                <c:pt idx="194">
                  <c:v>3296.9</c:v>
                </c:pt>
                <c:pt idx="195">
                  <c:v>3242.2</c:v>
                </c:pt>
                <c:pt idx="196">
                  <c:v>3184.05</c:v>
                </c:pt>
                <c:pt idx="197">
                  <c:v>3168.65</c:v>
                </c:pt>
                <c:pt idx="198">
                  <c:v>3003.5</c:v>
                </c:pt>
                <c:pt idx="199">
                  <c:v>2984.65</c:v>
                </c:pt>
                <c:pt idx="200">
                  <c:v>2918.9</c:v>
                </c:pt>
                <c:pt idx="201">
                  <c:v>2963.15</c:v>
                </c:pt>
                <c:pt idx="202">
                  <c:v>3094.2</c:v>
                </c:pt>
                <c:pt idx="203">
                  <c:v>3118.75</c:v>
                </c:pt>
                <c:pt idx="204">
                  <c:v>3100.1</c:v>
                </c:pt>
                <c:pt idx="205">
                  <c:v>3121.75</c:v>
                </c:pt>
                <c:pt idx="206">
                  <c:v>3105.85</c:v>
                </c:pt>
                <c:pt idx="207">
                  <c:v>3162.95</c:v>
                </c:pt>
                <c:pt idx="208">
                  <c:v>3158.8</c:v>
                </c:pt>
                <c:pt idx="209">
                  <c:v>3138.4</c:v>
                </c:pt>
                <c:pt idx="210">
                  <c:v>3144.3</c:v>
                </c:pt>
                <c:pt idx="211">
                  <c:v>3108.4</c:v>
                </c:pt>
                <c:pt idx="212">
                  <c:v>3064.7</c:v>
                </c:pt>
                <c:pt idx="213">
                  <c:v>3122.9</c:v>
                </c:pt>
                <c:pt idx="214">
                  <c:v>3167.9</c:v>
                </c:pt>
                <c:pt idx="215">
                  <c:v>3152.05</c:v>
                </c:pt>
                <c:pt idx="216">
                  <c:v>3229.8</c:v>
                </c:pt>
                <c:pt idx="217">
                  <c:v>3226.55</c:v>
                </c:pt>
                <c:pt idx="218">
                  <c:v>3263.45</c:v>
                </c:pt>
                <c:pt idx="219">
                  <c:v>3186.9</c:v>
                </c:pt>
                <c:pt idx="220">
                  <c:v>3158.7</c:v>
                </c:pt>
                <c:pt idx="221">
                  <c:v>3143.7</c:v>
                </c:pt>
                <c:pt idx="222">
                  <c:v>3143.9</c:v>
                </c:pt>
                <c:pt idx="223">
                  <c:v>3143.5</c:v>
                </c:pt>
                <c:pt idx="224">
                  <c:v>3144.4</c:v>
                </c:pt>
                <c:pt idx="225">
                  <c:v>3137.55</c:v>
                </c:pt>
                <c:pt idx="226">
                  <c:v>3183.45</c:v>
                </c:pt>
                <c:pt idx="227">
                  <c:v>3110.7</c:v>
                </c:pt>
                <c:pt idx="228">
                  <c:v>3038</c:v>
                </c:pt>
                <c:pt idx="229">
                  <c:v>3031.3</c:v>
                </c:pt>
                <c:pt idx="230">
                  <c:v>3109.2</c:v>
                </c:pt>
                <c:pt idx="231">
                  <c:v>3178.6</c:v>
                </c:pt>
                <c:pt idx="232">
                  <c:v>3281.9</c:v>
                </c:pt>
                <c:pt idx="233">
                  <c:v>3278.7</c:v>
                </c:pt>
                <c:pt idx="234">
                  <c:v>3294.05</c:v>
                </c:pt>
                <c:pt idx="235">
                  <c:v>3304.7</c:v>
                </c:pt>
                <c:pt idx="236">
                  <c:v>3298.7</c:v>
                </c:pt>
                <c:pt idx="237">
                  <c:v>3241.7</c:v>
                </c:pt>
                <c:pt idx="238">
                  <c:v>3240.05</c:v>
                </c:pt>
                <c:pt idx="239">
                  <c:v>3270.45</c:v>
                </c:pt>
                <c:pt idx="240">
                  <c:v>3280.7</c:v>
                </c:pt>
                <c:pt idx="241">
                  <c:v>3267</c:v>
                </c:pt>
                <c:pt idx="242">
                  <c:v>3288.15</c:v>
                </c:pt>
                <c:pt idx="243">
                  <c:v>3273.8</c:v>
                </c:pt>
                <c:pt idx="244">
                  <c:v>3367.15</c:v>
                </c:pt>
                <c:pt idx="245">
                  <c:v>3369</c:v>
                </c:pt>
                <c:pt idx="246">
                  <c:v>3364.4</c:v>
                </c:pt>
                <c:pt idx="247">
                  <c:v>3381.95</c:v>
                </c:pt>
                <c:pt idx="248">
                  <c:v>3421.85</c:v>
                </c:pt>
                <c:pt idx="249">
                  <c:v>3456.3</c:v>
                </c:pt>
                <c:pt idx="250">
                  <c:v>3526.45</c:v>
                </c:pt>
                <c:pt idx="251">
                  <c:v>3513.7</c:v>
                </c:pt>
                <c:pt idx="252">
                  <c:v>3574.65</c:v>
                </c:pt>
                <c:pt idx="253">
                  <c:v>3555</c:v>
                </c:pt>
                <c:pt idx="254">
                  <c:v>3536.85</c:v>
                </c:pt>
                <c:pt idx="255">
                  <c:v>3544.35</c:v>
                </c:pt>
                <c:pt idx="256">
                  <c:v>3456.75</c:v>
                </c:pt>
                <c:pt idx="257">
                  <c:v>3364.8</c:v>
                </c:pt>
                <c:pt idx="258">
                  <c:v>3378.9</c:v>
                </c:pt>
                <c:pt idx="259">
                  <c:v>3372.4</c:v>
                </c:pt>
                <c:pt idx="260">
                  <c:v>3281.1</c:v>
                </c:pt>
                <c:pt idx="261">
                  <c:v>3307.7</c:v>
                </c:pt>
                <c:pt idx="262">
                  <c:v>3274.6</c:v>
                </c:pt>
                <c:pt idx="263">
                  <c:v>3155.8</c:v>
                </c:pt>
                <c:pt idx="264">
                  <c:v>3146.3</c:v>
                </c:pt>
                <c:pt idx="265">
                  <c:v>3117.25</c:v>
                </c:pt>
                <c:pt idx="266">
                  <c:v>3112.6</c:v>
                </c:pt>
                <c:pt idx="267">
                  <c:v>3154.7</c:v>
                </c:pt>
                <c:pt idx="268">
                  <c:v>3197.45</c:v>
                </c:pt>
                <c:pt idx="269">
                  <c:v>3197.9</c:v>
                </c:pt>
                <c:pt idx="270">
                  <c:v>3202.9</c:v>
                </c:pt>
                <c:pt idx="271">
                  <c:v>3236.7</c:v>
                </c:pt>
                <c:pt idx="272">
                  <c:v>3174</c:v>
                </c:pt>
                <c:pt idx="273">
                  <c:v>3216.4</c:v>
                </c:pt>
                <c:pt idx="274">
                  <c:v>3228.4</c:v>
                </c:pt>
                <c:pt idx="275">
                  <c:v>3237.5</c:v>
                </c:pt>
                <c:pt idx="276">
                  <c:v>3214.8</c:v>
                </c:pt>
                <c:pt idx="277">
                  <c:v>3145.9</c:v>
                </c:pt>
                <c:pt idx="278">
                  <c:v>3264.2</c:v>
                </c:pt>
                <c:pt idx="279">
                  <c:v>3258.15</c:v>
                </c:pt>
                <c:pt idx="280">
                  <c:v>3265.35</c:v>
                </c:pt>
                <c:pt idx="281">
                  <c:v>3261.8</c:v>
                </c:pt>
                <c:pt idx="282">
                  <c:v>3248.6</c:v>
                </c:pt>
                <c:pt idx="283">
                  <c:v>3228.2</c:v>
                </c:pt>
                <c:pt idx="284">
                  <c:v>3239.6</c:v>
                </c:pt>
                <c:pt idx="285">
                  <c:v>3067.75</c:v>
                </c:pt>
                <c:pt idx="286">
                  <c:v>3120.05</c:v>
                </c:pt>
                <c:pt idx="287">
                  <c:v>3172.65</c:v>
                </c:pt>
                <c:pt idx="288">
                  <c:v>3028.8</c:v>
                </c:pt>
                <c:pt idx="289">
                  <c:v>2871.45</c:v>
                </c:pt>
                <c:pt idx="290">
                  <c:v>2738.95</c:v>
                </c:pt>
                <c:pt idx="291">
                  <c:v>2708.5</c:v>
                </c:pt>
                <c:pt idx="292">
                  <c:v>2723.65</c:v>
                </c:pt>
                <c:pt idx="293">
                  <c:v>2875.1</c:v>
                </c:pt>
                <c:pt idx="294">
                  <c:v>2911.2</c:v>
                </c:pt>
                <c:pt idx="295">
                  <c:v>2932.65</c:v>
                </c:pt>
                <c:pt idx="296">
                  <c:v>2962.5</c:v>
                </c:pt>
                <c:pt idx="297">
                  <c:v>2986.5</c:v>
                </c:pt>
                <c:pt idx="298">
                  <c:v>3041.6</c:v>
                </c:pt>
                <c:pt idx="299">
                  <c:v>3135</c:v>
                </c:pt>
                <c:pt idx="300">
                  <c:v>3045.75</c:v>
                </c:pt>
                <c:pt idx="301">
                  <c:v>3051.7</c:v>
                </c:pt>
                <c:pt idx="302">
                  <c:v>3016.15</c:v>
                </c:pt>
                <c:pt idx="303">
                  <c:v>3023.5</c:v>
                </c:pt>
                <c:pt idx="304">
                  <c:v>3046.4</c:v>
                </c:pt>
                <c:pt idx="305">
                  <c:v>3026.8</c:v>
                </c:pt>
                <c:pt idx="306">
                  <c:v>3043.55</c:v>
                </c:pt>
                <c:pt idx="307">
                  <c:v>3080.15</c:v>
                </c:pt>
                <c:pt idx="308">
                  <c:v>3081.75</c:v>
                </c:pt>
                <c:pt idx="309">
                  <c:v>3113.8</c:v>
                </c:pt>
                <c:pt idx="310">
                  <c:v>3117.65</c:v>
                </c:pt>
                <c:pt idx="311">
                  <c:v>3139.6</c:v>
                </c:pt>
                <c:pt idx="312">
                  <c:v>3155.05</c:v>
                </c:pt>
                <c:pt idx="313">
                  <c:v>3155.3</c:v>
                </c:pt>
                <c:pt idx="314">
                  <c:v>3206.7</c:v>
                </c:pt>
                <c:pt idx="315">
                  <c:v>3157.3</c:v>
                </c:pt>
                <c:pt idx="316">
                  <c:v>3131.75</c:v>
                </c:pt>
                <c:pt idx="317">
                  <c:v>3080.9</c:v>
                </c:pt>
                <c:pt idx="318">
                  <c:v>3022.35</c:v>
                </c:pt>
                <c:pt idx="319">
                  <c:v>2988.45</c:v>
                </c:pt>
                <c:pt idx="320">
                  <c:v>3083.2</c:v>
                </c:pt>
                <c:pt idx="321">
                  <c:v>3156.7</c:v>
                </c:pt>
                <c:pt idx="322">
                  <c:v>3164.75</c:v>
                </c:pt>
                <c:pt idx="323">
                  <c:v>3130.05</c:v>
                </c:pt>
                <c:pt idx="324">
                  <c:v>3125.6</c:v>
                </c:pt>
                <c:pt idx="325">
                  <c:v>3148.3</c:v>
                </c:pt>
                <c:pt idx="326">
                  <c:v>3248.3</c:v>
                </c:pt>
                <c:pt idx="327">
                  <c:v>3239.3</c:v>
                </c:pt>
                <c:pt idx="328">
                  <c:v>3198.65</c:v>
                </c:pt>
                <c:pt idx="329">
                  <c:v>3100.2</c:v>
                </c:pt>
                <c:pt idx="330">
                  <c:v>3076.05</c:v>
                </c:pt>
                <c:pt idx="331">
                  <c:v>3016.6</c:v>
                </c:pt>
                <c:pt idx="332">
                  <c:v>3009.75</c:v>
                </c:pt>
                <c:pt idx="333">
                  <c:v>3083.7</c:v>
                </c:pt>
                <c:pt idx="334">
                  <c:v>3054.1</c:v>
                </c:pt>
                <c:pt idx="335">
                  <c:v>3039.4</c:v>
                </c:pt>
                <c:pt idx="336">
                  <c:v>3065.2</c:v>
                </c:pt>
                <c:pt idx="337">
                  <c:v>2999.45</c:v>
                </c:pt>
                <c:pt idx="338">
                  <c:v>3049.8</c:v>
                </c:pt>
                <c:pt idx="339">
                  <c:v>3100.1</c:v>
                </c:pt>
                <c:pt idx="340">
                  <c:v>3046.45</c:v>
                </c:pt>
                <c:pt idx="341">
                  <c:v>3109.55</c:v>
                </c:pt>
                <c:pt idx="342">
                  <c:v>3174</c:v>
                </c:pt>
                <c:pt idx="343">
                  <c:v>3086.5</c:v>
                </c:pt>
                <c:pt idx="344">
                  <c:v>2838.4</c:v>
                </c:pt>
                <c:pt idx="345">
                  <c:v>2844.45</c:v>
                </c:pt>
                <c:pt idx="346">
                  <c:v>2835.05</c:v>
                </c:pt>
                <c:pt idx="347">
                  <c:v>2844.7</c:v>
                </c:pt>
                <c:pt idx="348">
                  <c:v>2860.1</c:v>
                </c:pt>
                <c:pt idx="349">
                  <c:v>2853.1</c:v>
                </c:pt>
                <c:pt idx="350">
                  <c:v>2908.35</c:v>
                </c:pt>
                <c:pt idx="351">
                  <c:v>2887</c:v>
                </c:pt>
                <c:pt idx="352">
                  <c:v>2818.75</c:v>
                </c:pt>
                <c:pt idx="353">
                  <c:v>2745.15</c:v>
                </c:pt>
                <c:pt idx="354">
                  <c:v>2705.55</c:v>
                </c:pt>
                <c:pt idx="355">
                  <c:v>2687.75</c:v>
                </c:pt>
                <c:pt idx="356">
                  <c:v>2708.75</c:v>
                </c:pt>
                <c:pt idx="357">
                  <c:v>2661.95</c:v>
                </c:pt>
                <c:pt idx="358">
                  <c:v>2635.35</c:v>
                </c:pt>
                <c:pt idx="359">
                  <c:v>2660.65</c:v>
                </c:pt>
                <c:pt idx="360">
                  <c:v>2657.45</c:v>
                </c:pt>
                <c:pt idx="361">
                  <c:v>2583.1999999999998</c:v>
                </c:pt>
                <c:pt idx="362">
                  <c:v>2659.55</c:v>
                </c:pt>
                <c:pt idx="363">
                  <c:v>2678.8</c:v>
                </c:pt>
                <c:pt idx="364">
                  <c:v>2668.25</c:v>
                </c:pt>
                <c:pt idx="365">
                  <c:v>2758.6</c:v>
                </c:pt>
                <c:pt idx="366">
                  <c:v>2760.1</c:v>
                </c:pt>
                <c:pt idx="367">
                  <c:v>2820.6</c:v>
                </c:pt>
                <c:pt idx="368">
                  <c:v>2728.9</c:v>
                </c:pt>
                <c:pt idx="369">
                  <c:v>2698.65</c:v>
                </c:pt>
                <c:pt idx="370">
                  <c:v>2697.5</c:v>
                </c:pt>
                <c:pt idx="371">
                  <c:v>2772.95</c:v>
                </c:pt>
                <c:pt idx="372">
                  <c:v>2790.75</c:v>
                </c:pt>
                <c:pt idx="373">
                  <c:v>2766.2</c:v>
                </c:pt>
                <c:pt idx="374">
                  <c:v>2861.75</c:v>
                </c:pt>
                <c:pt idx="375">
                  <c:v>2890.7</c:v>
                </c:pt>
                <c:pt idx="376">
                  <c:v>2880.35</c:v>
                </c:pt>
                <c:pt idx="377">
                  <c:v>2932.2</c:v>
                </c:pt>
                <c:pt idx="378">
                  <c:v>2892.25</c:v>
                </c:pt>
                <c:pt idx="379">
                  <c:v>2941.4</c:v>
                </c:pt>
                <c:pt idx="380">
                  <c:v>2939.65</c:v>
                </c:pt>
                <c:pt idx="381">
                  <c:v>2978.25</c:v>
                </c:pt>
                <c:pt idx="382">
                  <c:v>3019.2</c:v>
                </c:pt>
                <c:pt idx="383">
                  <c:v>3018.05</c:v>
                </c:pt>
                <c:pt idx="384">
                  <c:v>3011.75</c:v>
                </c:pt>
                <c:pt idx="385">
                  <c:v>3069.3</c:v>
                </c:pt>
                <c:pt idx="386">
                  <c:v>3066.15</c:v>
                </c:pt>
                <c:pt idx="387">
                  <c:v>3105.85</c:v>
                </c:pt>
                <c:pt idx="388">
                  <c:v>3107.6</c:v>
                </c:pt>
                <c:pt idx="389">
                  <c:v>3185.45</c:v>
                </c:pt>
                <c:pt idx="390">
                  <c:v>3263.2</c:v>
                </c:pt>
                <c:pt idx="391">
                  <c:v>3332.35</c:v>
                </c:pt>
                <c:pt idx="392">
                  <c:v>3323.75</c:v>
                </c:pt>
                <c:pt idx="393">
                  <c:v>3396.05</c:v>
                </c:pt>
                <c:pt idx="394">
                  <c:v>3439.7</c:v>
                </c:pt>
                <c:pt idx="395">
                  <c:v>3459.45</c:v>
                </c:pt>
                <c:pt idx="396">
                  <c:v>3473.45</c:v>
                </c:pt>
                <c:pt idx="397">
                  <c:v>3456.5</c:v>
                </c:pt>
                <c:pt idx="398">
                  <c:v>3412.45</c:v>
                </c:pt>
                <c:pt idx="399">
                  <c:v>3404.9</c:v>
                </c:pt>
                <c:pt idx="400">
                  <c:v>3426</c:v>
                </c:pt>
                <c:pt idx="401">
                  <c:v>3499.65</c:v>
                </c:pt>
                <c:pt idx="402">
                  <c:v>3521.8</c:v>
                </c:pt>
                <c:pt idx="403">
                  <c:v>3535.6</c:v>
                </c:pt>
                <c:pt idx="404">
                  <c:v>3482.3</c:v>
                </c:pt>
                <c:pt idx="405">
                  <c:v>3349.35</c:v>
                </c:pt>
                <c:pt idx="406">
                  <c:v>3358.25</c:v>
                </c:pt>
                <c:pt idx="407">
                  <c:v>3376.85</c:v>
                </c:pt>
                <c:pt idx="408">
                  <c:v>3363.1</c:v>
                </c:pt>
                <c:pt idx="409">
                  <c:v>3323.35</c:v>
                </c:pt>
                <c:pt idx="410">
                  <c:v>3343.75</c:v>
                </c:pt>
                <c:pt idx="411">
                  <c:v>3391.6</c:v>
                </c:pt>
                <c:pt idx="412">
                  <c:v>3446.9</c:v>
                </c:pt>
                <c:pt idx="413">
                  <c:v>3429.7</c:v>
                </c:pt>
                <c:pt idx="414">
                  <c:v>3423.65</c:v>
                </c:pt>
                <c:pt idx="415">
                  <c:v>3395.4</c:v>
                </c:pt>
                <c:pt idx="416">
                  <c:v>3399.35</c:v>
                </c:pt>
                <c:pt idx="417">
                  <c:v>3449.45</c:v>
                </c:pt>
                <c:pt idx="418">
                  <c:v>3439.9</c:v>
                </c:pt>
                <c:pt idx="419">
                  <c:v>3432.3</c:v>
                </c:pt>
                <c:pt idx="420">
                  <c:v>3422.4</c:v>
                </c:pt>
                <c:pt idx="421">
                  <c:v>3438.8</c:v>
                </c:pt>
                <c:pt idx="422">
                  <c:v>3394.15</c:v>
                </c:pt>
                <c:pt idx="423">
                  <c:v>3339.55</c:v>
                </c:pt>
                <c:pt idx="424">
                  <c:v>3317.2</c:v>
                </c:pt>
                <c:pt idx="425">
                  <c:v>3392.4</c:v>
                </c:pt>
                <c:pt idx="426">
                  <c:v>3354.7</c:v>
                </c:pt>
                <c:pt idx="427">
                  <c:v>3435.65</c:v>
                </c:pt>
                <c:pt idx="428">
                  <c:v>3393.75</c:v>
                </c:pt>
                <c:pt idx="429">
                  <c:v>3438.1</c:v>
                </c:pt>
                <c:pt idx="430">
                  <c:v>3470.4</c:v>
                </c:pt>
                <c:pt idx="431">
                  <c:v>3571.2</c:v>
                </c:pt>
                <c:pt idx="432">
                  <c:v>3384.8</c:v>
                </c:pt>
                <c:pt idx="433">
                  <c:v>3342.15</c:v>
                </c:pt>
                <c:pt idx="434">
                  <c:v>3301.9</c:v>
                </c:pt>
                <c:pt idx="435">
                  <c:v>3337.45</c:v>
                </c:pt>
                <c:pt idx="436">
                  <c:v>3328.55</c:v>
                </c:pt>
                <c:pt idx="437">
                  <c:v>3344.75</c:v>
                </c:pt>
                <c:pt idx="438">
                  <c:v>3278.2</c:v>
                </c:pt>
                <c:pt idx="439">
                  <c:v>3300.35</c:v>
                </c:pt>
                <c:pt idx="440">
                  <c:v>3247.6</c:v>
                </c:pt>
                <c:pt idx="441">
                  <c:v>3211.25</c:v>
                </c:pt>
                <c:pt idx="442">
                  <c:v>3185.6</c:v>
                </c:pt>
                <c:pt idx="443">
                  <c:v>3198.3</c:v>
                </c:pt>
                <c:pt idx="444">
                  <c:v>3225.6</c:v>
                </c:pt>
                <c:pt idx="445">
                  <c:v>3214.1</c:v>
                </c:pt>
                <c:pt idx="446">
                  <c:v>3141.55</c:v>
                </c:pt>
                <c:pt idx="447">
                  <c:v>3091.9</c:v>
                </c:pt>
                <c:pt idx="448">
                  <c:v>3122.2</c:v>
                </c:pt>
                <c:pt idx="449">
                  <c:v>3085.25</c:v>
                </c:pt>
                <c:pt idx="450">
                  <c:v>3044.6</c:v>
                </c:pt>
                <c:pt idx="451">
                  <c:v>3053.55</c:v>
                </c:pt>
                <c:pt idx="452">
                  <c:v>3106.8</c:v>
                </c:pt>
                <c:pt idx="453">
                  <c:v>3157.05</c:v>
                </c:pt>
                <c:pt idx="454">
                  <c:v>3131.3</c:v>
                </c:pt>
                <c:pt idx="455">
                  <c:v>3140.5</c:v>
                </c:pt>
                <c:pt idx="456">
                  <c:v>3180.85</c:v>
                </c:pt>
                <c:pt idx="457">
                  <c:v>3105.55</c:v>
                </c:pt>
                <c:pt idx="458">
                  <c:v>3087.1</c:v>
                </c:pt>
                <c:pt idx="459">
                  <c:v>3045.95</c:v>
                </c:pt>
                <c:pt idx="460">
                  <c:v>3054.6</c:v>
                </c:pt>
                <c:pt idx="461">
                  <c:v>3054.65</c:v>
                </c:pt>
                <c:pt idx="462">
                  <c:v>3081.8</c:v>
                </c:pt>
                <c:pt idx="463">
                  <c:v>3083.8</c:v>
                </c:pt>
                <c:pt idx="464">
                  <c:v>3072.2</c:v>
                </c:pt>
                <c:pt idx="465">
                  <c:v>3098.65</c:v>
                </c:pt>
                <c:pt idx="466">
                  <c:v>3097.25</c:v>
                </c:pt>
                <c:pt idx="467">
                  <c:v>3104.05</c:v>
                </c:pt>
                <c:pt idx="468">
                  <c:v>3101.4</c:v>
                </c:pt>
                <c:pt idx="469">
                  <c:v>3114.85</c:v>
                </c:pt>
                <c:pt idx="470">
                  <c:v>3107.15</c:v>
                </c:pt>
                <c:pt idx="471">
                  <c:v>3151.8</c:v>
                </c:pt>
                <c:pt idx="472">
                  <c:v>3133.75</c:v>
                </c:pt>
                <c:pt idx="473">
                  <c:v>3182.3</c:v>
                </c:pt>
                <c:pt idx="474">
                  <c:v>3181.1</c:v>
                </c:pt>
                <c:pt idx="475">
                  <c:v>3143.1</c:v>
                </c:pt>
                <c:pt idx="476">
                  <c:v>3157.55</c:v>
                </c:pt>
                <c:pt idx="477">
                  <c:v>3160.4</c:v>
                </c:pt>
                <c:pt idx="478">
                  <c:v>3226.65</c:v>
                </c:pt>
                <c:pt idx="479">
                  <c:v>3220.75</c:v>
                </c:pt>
                <c:pt idx="480">
                  <c:v>3227.4</c:v>
                </c:pt>
                <c:pt idx="481">
                  <c:v>3164.75</c:v>
                </c:pt>
                <c:pt idx="482">
                  <c:v>3178.2</c:v>
                </c:pt>
                <c:pt idx="483">
                  <c:v>3147.85</c:v>
                </c:pt>
                <c:pt idx="484">
                  <c:v>3129.4</c:v>
                </c:pt>
                <c:pt idx="485">
                  <c:v>3057.45</c:v>
                </c:pt>
                <c:pt idx="486">
                  <c:v>3081.05</c:v>
                </c:pt>
                <c:pt idx="487">
                  <c:v>3081.35</c:v>
                </c:pt>
                <c:pt idx="488">
                  <c:v>3070.95</c:v>
                </c:pt>
                <c:pt idx="489">
                  <c:v>3090.85</c:v>
                </c:pt>
                <c:pt idx="490">
                  <c:v>3056.75</c:v>
                </c:pt>
                <c:pt idx="491">
                  <c:v>3057.5</c:v>
                </c:pt>
                <c:pt idx="492">
                  <c:v>3109.8</c:v>
                </c:pt>
                <c:pt idx="493">
                  <c:v>3124</c:v>
                </c:pt>
                <c:pt idx="494">
                  <c:v>3115.3</c:v>
                </c:pt>
                <c:pt idx="495">
                  <c:v>3091.8</c:v>
                </c:pt>
                <c:pt idx="496">
                  <c:v>3046.35</c:v>
                </c:pt>
                <c:pt idx="497">
                  <c:v>3028.5</c:v>
                </c:pt>
                <c:pt idx="498">
                  <c:v>3016.05</c:v>
                </c:pt>
                <c:pt idx="499">
                  <c:v>3004.9</c:v>
                </c:pt>
                <c:pt idx="500">
                  <c:v>2979.3</c:v>
                </c:pt>
                <c:pt idx="501">
                  <c:v>2982.9</c:v>
                </c:pt>
                <c:pt idx="502">
                  <c:v>2960.45</c:v>
                </c:pt>
                <c:pt idx="503">
                  <c:v>2940.15</c:v>
                </c:pt>
                <c:pt idx="504">
                  <c:v>2915.8</c:v>
                </c:pt>
                <c:pt idx="505">
                  <c:v>2909.2</c:v>
                </c:pt>
                <c:pt idx="506">
                  <c:v>2917.05</c:v>
                </c:pt>
                <c:pt idx="507">
                  <c:v>2941.35</c:v>
                </c:pt>
                <c:pt idx="508">
                  <c:v>2945.85</c:v>
                </c:pt>
                <c:pt idx="509">
                  <c:v>2868.05</c:v>
                </c:pt>
                <c:pt idx="510">
                  <c:v>2788.1</c:v>
                </c:pt>
                <c:pt idx="511">
                  <c:v>2785.75</c:v>
                </c:pt>
                <c:pt idx="512">
                  <c:v>2810.3</c:v>
                </c:pt>
                <c:pt idx="513">
                  <c:v>2774</c:v>
                </c:pt>
                <c:pt idx="514">
                  <c:v>2726.6</c:v>
                </c:pt>
                <c:pt idx="515">
                  <c:v>2766.2</c:v>
                </c:pt>
                <c:pt idx="516">
                  <c:v>2726.6</c:v>
                </c:pt>
                <c:pt idx="517">
                  <c:v>2743.7</c:v>
                </c:pt>
                <c:pt idx="518">
                  <c:v>2705.85</c:v>
                </c:pt>
                <c:pt idx="519">
                  <c:v>2760.15</c:v>
                </c:pt>
                <c:pt idx="520">
                  <c:v>2755.7</c:v>
                </c:pt>
                <c:pt idx="521">
                  <c:v>2758.25</c:v>
                </c:pt>
                <c:pt idx="522">
                  <c:v>2765.55</c:v>
                </c:pt>
                <c:pt idx="523">
                  <c:v>2815.3</c:v>
                </c:pt>
                <c:pt idx="524">
                  <c:v>2804.9</c:v>
                </c:pt>
                <c:pt idx="525">
                  <c:v>2790.05</c:v>
                </c:pt>
                <c:pt idx="526">
                  <c:v>2777.3</c:v>
                </c:pt>
                <c:pt idx="527">
                  <c:v>2788.95</c:v>
                </c:pt>
                <c:pt idx="528">
                  <c:v>2806.95</c:v>
                </c:pt>
                <c:pt idx="529">
                  <c:v>2835.3</c:v>
                </c:pt>
                <c:pt idx="530">
                  <c:v>2827.35</c:v>
                </c:pt>
                <c:pt idx="531">
                  <c:v>2817</c:v>
                </c:pt>
                <c:pt idx="532">
                  <c:v>2795.9</c:v>
                </c:pt>
                <c:pt idx="533">
                  <c:v>2706.35</c:v>
                </c:pt>
                <c:pt idx="534">
                  <c:v>2738.7</c:v>
                </c:pt>
                <c:pt idx="535">
                  <c:v>2749.75</c:v>
                </c:pt>
                <c:pt idx="536">
                  <c:v>2829.5</c:v>
                </c:pt>
                <c:pt idx="537">
                  <c:v>2841.4</c:v>
                </c:pt>
                <c:pt idx="538">
                  <c:v>2833.55</c:v>
                </c:pt>
                <c:pt idx="539">
                  <c:v>2828.2</c:v>
                </c:pt>
                <c:pt idx="540">
                  <c:v>2867</c:v>
                </c:pt>
                <c:pt idx="541">
                  <c:v>2859.4</c:v>
                </c:pt>
                <c:pt idx="542">
                  <c:v>2853.2</c:v>
                </c:pt>
                <c:pt idx="543">
                  <c:v>2829.55</c:v>
                </c:pt>
                <c:pt idx="544">
                  <c:v>2783.05</c:v>
                </c:pt>
                <c:pt idx="545">
                  <c:v>2746.25</c:v>
                </c:pt>
                <c:pt idx="546">
                  <c:v>2829.4</c:v>
                </c:pt>
                <c:pt idx="547">
                  <c:v>2894.95</c:v>
                </c:pt>
                <c:pt idx="548">
                  <c:v>2861.9</c:v>
                </c:pt>
                <c:pt idx="549">
                  <c:v>2855.85</c:v>
                </c:pt>
                <c:pt idx="550">
                  <c:v>2837.65</c:v>
                </c:pt>
                <c:pt idx="551">
                  <c:v>2839.75</c:v>
                </c:pt>
                <c:pt idx="552">
                  <c:v>2797.4</c:v>
                </c:pt>
                <c:pt idx="553">
                  <c:v>2798.7</c:v>
                </c:pt>
                <c:pt idx="554">
                  <c:v>2802.9</c:v>
                </c:pt>
                <c:pt idx="555">
                  <c:v>2783.7</c:v>
                </c:pt>
                <c:pt idx="556">
                  <c:v>2769</c:v>
                </c:pt>
                <c:pt idx="557">
                  <c:v>2761.65</c:v>
                </c:pt>
                <c:pt idx="558">
                  <c:v>2777.4</c:v>
                </c:pt>
                <c:pt idx="559">
                  <c:v>2808.65</c:v>
                </c:pt>
                <c:pt idx="560">
                  <c:v>2809.35</c:v>
                </c:pt>
                <c:pt idx="561">
                  <c:v>2776.45</c:v>
                </c:pt>
                <c:pt idx="562">
                  <c:v>2753.65</c:v>
                </c:pt>
                <c:pt idx="563">
                  <c:v>2786.85</c:v>
                </c:pt>
                <c:pt idx="564">
                  <c:v>2808.3</c:v>
                </c:pt>
                <c:pt idx="565">
                  <c:v>2842.5</c:v>
                </c:pt>
                <c:pt idx="566">
                  <c:v>2857.6</c:v>
                </c:pt>
                <c:pt idx="567">
                  <c:v>2809</c:v>
                </c:pt>
                <c:pt idx="568">
                  <c:v>2843.85</c:v>
                </c:pt>
                <c:pt idx="569">
                  <c:v>2880.05</c:v>
                </c:pt>
                <c:pt idx="570">
                  <c:v>2890.1</c:v>
                </c:pt>
                <c:pt idx="571">
                  <c:v>2897.6</c:v>
                </c:pt>
                <c:pt idx="572">
                  <c:v>2909.25</c:v>
                </c:pt>
                <c:pt idx="573">
                  <c:v>2898.45</c:v>
                </c:pt>
                <c:pt idx="574">
                  <c:v>2901.3</c:v>
                </c:pt>
                <c:pt idx="575">
                  <c:v>2899</c:v>
                </c:pt>
                <c:pt idx="576">
                  <c:v>2929.35</c:v>
                </c:pt>
                <c:pt idx="577">
                  <c:v>2982.55</c:v>
                </c:pt>
                <c:pt idx="578">
                  <c:v>3011.9</c:v>
                </c:pt>
                <c:pt idx="579">
                  <c:v>3018.7</c:v>
                </c:pt>
                <c:pt idx="580">
                  <c:v>3035.4</c:v>
                </c:pt>
                <c:pt idx="581">
                  <c:v>3040.65</c:v>
                </c:pt>
                <c:pt idx="582">
                  <c:v>3138.6</c:v>
                </c:pt>
                <c:pt idx="583">
                  <c:v>3131.3</c:v>
                </c:pt>
                <c:pt idx="584">
                  <c:v>3131.5</c:v>
                </c:pt>
                <c:pt idx="585">
                  <c:v>3138.1</c:v>
                </c:pt>
                <c:pt idx="586">
                  <c:v>3093</c:v>
                </c:pt>
                <c:pt idx="587">
                  <c:v>3108.7</c:v>
                </c:pt>
                <c:pt idx="588">
                  <c:v>3083.95</c:v>
                </c:pt>
                <c:pt idx="589">
                  <c:v>3085.3</c:v>
                </c:pt>
                <c:pt idx="590">
                  <c:v>3118.3</c:v>
                </c:pt>
                <c:pt idx="591">
                  <c:v>3102</c:v>
                </c:pt>
                <c:pt idx="592">
                  <c:v>3122.3</c:v>
                </c:pt>
                <c:pt idx="593">
                  <c:v>3127.2</c:v>
                </c:pt>
                <c:pt idx="594">
                  <c:v>3136.3</c:v>
                </c:pt>
                <c:pt idx="595">
                  <c:v>3143.5</c:v>
                </c:pt>
                <c:pt idx="596">
                  <c:v>3198.2</c:v>
                </c:pt>
                <c:pt idx="597">
                  <c:v>3240.45</c:v>
                </c:pt>
                <c:pt idx="598">
                  <c:v>3235.15</c:v>
                </c:pt>
                <c:pt idx="599">
                  <c:v>3199.05</c:v>
                </c:pt>
                <c:pt idx="600">
                  <c:v>3212.2</c:v>
                </c:pt>
                <c:pt idx="601">
                  <c:v>3223.85</c:v>
                </c:pt>
                <c:pt idx="602">
                  <c:v>3210.75</c:v>
                </c:pt>
                <c:pt idx="603">
                  <c:v>3180.4</c:v>
                </c:pt>
                <c:pt idx="604">
                  <c:v>3193.45</c:v>
                </c:pt>
                <c:pt idx="605">
                  <c:v>3262.2</c:v>
                </c:pt>
                <c:pt idx="606">
                  <c:v>3269.15</c:v>
                </c:pt>
                <c:pt idx="607">
                  <c:v>3294</c:v>
                </c:pt>
                <c:pt idx="608">
                  <c:v>3315.2</c:v>
                </c:pt>
                <c:pt idx="609">
                  <c:v>3309.85</c:v>
                </c:pt>
                <c:pt idx="610">
                  <c:v>3318.4</c:v>
                </c:pt>
                <c:pt idx="611">
                  <c:v>3314.55</c:v>
                </c:pt>
                <c:pt idx="612">
                  <c:v>3247.95</c:v>
                </c:pt>
                <c:pt idx="613">
                  <c:v>3297.7</c:v>
                </c:pt>
                <c:pt idx="614">
                  <c:v>3308.35</c:v>
                </c:pt>
                <c:pt idx="615">
                  <c:v>3325.3</c:v>
                </c:pt>
                <c:pt idx="616">
                  <c:v>3347.15</c:v>
                </c:pt>
                <c:pt idx="617">
                  <c:v>3361.7</c:v>
                </c:pt>
                <c:pt idx="618">
                  <c:v>3358.3</c:v>
                </c:pt>
                <c:pt idx="619">
                  <c:v>3347.9</c:v>
                </c:pt>
                <c:pt idx="620">
                  <c:v>3374.15</c:v>
                </c:pt>
                <c:pt idx="621">
                  <c:v>3395.9</c:v>
                </c:pt>
                <c:pt idx="622">
                  <c:v>3344.05</c:v>
                </c:pt>
                <c:pt idx="623">
                  <c:v>3342.35</c:v>
                </c:pt>
                <c:pt idx="624">
                  <c:v>3392.1</c:v>
                </c:pt>
                <c:pt idx="625">
                  <c:v>3407.2</c:v>
                </c:pt>
                <c:pt idx="626">
                  <c:v>3398.6</c:v>
                </c:pt>
                <c:pt idx="627">
                  <c:v>3429.55</c:v>
                </c:pt>
                <c:pt idx="628">
                  <c:v>3460.65</c:v>
                </c:pt>
                <c:pt idx="629">
                  <c:v>3512.75</c:v>
                </c:pt>
                <c:pt idx="630">
                  <c:v>3516.8</c:v>
                </c:pt>
                <c:pt idx="631">
                  <c:v>3523.7</c:v>
                </c:pt>
                <c:pt idx="632">
                  <c:v>3516.85</c:v>
                </c:pt>
                <c:pt idx="633">
                  <c:v>3542.1</c:v>
                </c:pt>
                <c:pt idx="634">
                  <c:v>3400.1</c:v>
                </c:pt>
                <c:pt idx="635">
                  <c:v>3371.85</c:v>
                </c:pt>
                <c:pt idx="636">
                  <c:v>3370.95</c:v>
                </c:pt>
                <c:pt idx="637">
                  <c:v>3390.1</c:v>
                </c:pt>
                <c:pt idx="638">
                  <c:v>3374.95</c:v>
                </c:pt>
                <c:pt idx="639">
                  <c:v>3341.85</c:v>
                </c:pt>
                <c:pt idx="640">
                  <c:v>3363.25</c:v>
                </c:pt>
                <c:pt idx="641">
                  <c:v>3335.55</c:v>
                </c:pt>
                <c:pt idx="642">
                  <c:v>3339.9</c:v>
                </c:pt>
                <c:pt idx="643">
                  <c:v>3341.7</c:v>
                </c:pt>
                <c:pt idx="644">
                  <c:v>3346.25</c:v>
                </c:pt>
                <c:pt idx="645">
                  <c:v>3330.4</c:v>
                </c:pt>
                <c:pt idx="646">
                  <c:v>3234.25</c:v>
                </c:pt>
                <c:pt idx="647">
                  <c:v>3185.2</c:v>
                </c:pt>
                <c:pt idx="648">
                  <c:v>3199.8</c:v>
                </c:pt>
                <c:pt idx="649">
                  <c:v>3193.8</c:v>
                </c:pt>
                <c:pt idx="650">
                  <c:v>3182.85</c:v>
                </c:pt>
                <c:pt idx="651">
                  <c:v>3161.45</c:v>
                </c:pt>
                <c:pt idx="652">
                  <c:v>3182.05</c:v>
                </c:pt>
                <c:pt idx="653">
                  <c:v>3180.15</c:v>
                </c:pt>
                <c:pt idx="654">
                  <c:v>3168.7</c:v>
                </c:pt>
                <c:pt idx="655">
                  <c:v>3226.25</c:v>
                </c:pt>
                <c:pt idx="656">
                  <c:v>3259.95</c:v>
                </c:pt>
                <c:pt idx="657">
                  <c:v>3260.45</c:v>
                </c:pt>
                <c:pt idx="658">
                  <c:v>3285.05</c:v>
                </c:pt>
                <c:pt idx="659">
                  <c:v>3294.3</c:v>
                </c:pt>
                <c:pt idx="660">
                  <c:v>3250.65</c:v>
                </c:pt>
                <c:pt idx="661">
                  <c:v>3259.95</c:v>
                </c:pt>
                <c:pt idx="662">
                  <c:v>3235.2</c:v>
                </c:pt>
                <c:pt idx="663">
                  <c:v>3223.7</c:v>
                </c:pt>
                <c:pt idx="664">
                  <c:v>3223.85</c:v>
                </c:pt>
                <c:pt idx="665">
                  <c:v>3244.75</c:v>
                </c:pt>
                <c:pt idx="666">
                  <c:v>3236.65</c:v>
                </c:pt>
                <c:pt idx="667">
                  <c:v>3259.15</c:v>
                </c:pt>
                <c:pt idx="668">
                  <c:v>3257.05</c:v>
                </c:pt>
                <c:pt idx="669">
                  <c:v>3276.55</c:v>
                </c:pt>
                <c:pt idx="670">
                  <c:v>3239.4</c:v>
                </c:pt>
                <c:pt idx="671">
                  <c:v>3196.6</c:v>
                </c:pt>
                <c:pt idx="672">
                  <c:v>3205.45</c:v>
                </c:pt>
                <c:pt idx="673">
                  <c:v>3215.55</c:v>
                </c:pt>
                <c:pt idx="674">
                  <c:v>3242.35</c:v>
                </c:pt>
                <c:pt idx="675">
                  <c:v>3276.05</c:v>
                </c:pt>
                <c:pt idx="676">
                  <c:v>3323.3</c:v>
                </c:pt>
                <c:pt idx="677">
                  <c:v>3293.85</c:v>
                </c:pt>
                <c:pt idx="678">
                  <c:v>3300.7</c:v>
                </c:pt>
                <c:pt idx="679">
                  <c:v>3169.6</c:v>
                </c:pt>
                <c:pt idx="680">
                  <c:v>3161.35</c:v>
                </c:pt>
                <c:pt idx="681">
                  <c:v>3166.6</c:v>
                </c:pt>
                <c:pt idx="682">
                  <c:v>3169.55</c:v>
                </c:pt>
                <c:pt idx="683">
                  <c:v>3205.4</c:v>
                </c:pt>
                <c:pt idx="684">
                  <c:v>3193.65</c:v>
                </c:pt>
                <c:pt idx="685">
                  <c:v>3153.25</c:v>
                </c:pt>
                <c:pt idx="686">
                  <c:v>3151.65</c:v>
                </c:pt>
                <c:pt idx="687">
                  <c:v>3163.55</c:v>
                </c:pt>
                <c:pt idx="688">
                  <c:v>3159.35</c:v>
                </c:pt>
                <c:pt idx="689">
                  <c:v>3148.75</c:v>
                </c:pt>
                <c:pt idx="690">
                  <c:v>3112.6</c:v>
                </c:pt>
                <c:pt idx="691">
                  <c:v>3112.15</c:v>
                </c:pt>
                <c:pt idx="692">
                  <c:v>3096.05</c:v>
                </c:pt>
                <c:pt idx="693">
                  <c:v>3100.35</c:v>
                </c:pt>
                <c:pt idx="694">
                  <c:v>3105.35</c:v>
                </c:pt>
                <c:pt idx="695">
                  <c:v>3071.4</c:v>
                </c:pt>
                <c:pt idx="696">
                  <c:v>3061.1</c:v>
                </c:pt>
                <c:pt idx="697">
                  <c:v>2958.4</c:v>
                </c:pt>
                <c:pt idx="698">
                  <c:v>2954.3</c:v>
                </c:pt>
                <c:pt idx="699">
                  <c:v>2967.45</c:v>
                </c:pt>
                <c:pt idx="700">
                  <c:v>2996.35</c:v>
                </c:pt>
                <c:pt idx="701">
                  <c:v>2935.35</c:v>
                </c:pt>
                <c:pt idx="702">
                  <c:v>2955.7</c:v>
                </c:pt>
                <c:pt idx="703">
                  <c:v>2977.85</c:v>
                </c:pt>
                <c:pt idx="704">
                  <c:v>3027.9</c:v>
                </c:pt>
                <c:pt idx="705">
                  <c:v>3033.5</c:v>
                </c:pt>
                <c:pt idx="706">
                  <c:v>3092.9</c:v>
                </c:pt>
                <c:pt idx="707">
                  <c:v>3080.15</c:v>
                </c:pt>
                <c:pt idx="708">
                  <c:v>3075.9</c:v>
                </c:pt>
                <c:pt idx="709">
                  <c:v>3097.6</c:v>
                </c:pt>
                <c:pt idx="710">
                  <c:v>3088.95</c:v>
                </c:pt>
                <c:pt idx="711">
                  <c:v>3115.1</c:v>
                </c:pt>
                <c:pt idx="712">
                  <c:v>3130</c:v>
                </c:pt>
                <c:pt idx="713">
                  <c:v>3167.5</c:v>
                </c:pt>
                <c:pt idx="714">
                  <c:v>3139.6</c:v>
                </c:pt>
                <c:pt idx="715">
                  <c:v>3132.3</c:v>
                </c:pt>
                <c:pt idx="716">
                  <c:v>3132.6</c:v>
                </c:pt>
                <c:pt idx="717">
                  <c:v>3121.9</c:v>
                </c:pt>
                <c:pt idx="718">
                  <c:v>3136.15</c:v>
                </c:pt>
                <c:pt idx="719">
                  <c:v>3147.65</c:v>
                </c:pt>
                <c:pt idx="720">
                  <c:v>3149.85</c:v>
                </c:pt>
                <c:pt idx="721">
                  <c:v>3120</c:v>
                </c:pt>
                <c:pt idx="722">
                  <c:v>3172.7</c:v>
                </c:pt>
                <c:pt idx="723">
                  <c:v>3194.35</c:v>
                </c:pt>
                <c:pt idx="724">
                  <c:v>3226.2</c:v>
                </c:pt>
                <c:pt idx="725">
                  <c:v>3252</c:v>
                </c:pt>
                <c:pt idx="726">
                  <c:v>3251.25</c:v>
                </c:pt>
                <c:pt idx="727">
                  <c:v>3233.15</c:v>
                </c:pt>
                <c:pt idx="728">
                  <c:v>3233.15</c:v>
                </c:pt>
                <c:pt idx="729">
                  <c:v>3223.55</c:v>
                </c:pt>
                <c:pt idx="730">
                  <c:v>3244.35</c:v>
                </c:pt>
                <c:pt idx="731">
                  <c:v>3242.75</c:v>
                </c:pt>
                <c:pt idx="732">
                  <c:v>3312</c:v>
                </c:pt>
                <c:pt idx="733">
                  <c:v>3332</c:v>
                </c:pt>
                <c:pt idx="734">
                  <c:v>3335.55</c:v>
                </c:pt>
                <c:pt idx="735">
                  <c:v>3306.55</c:v>
                </c:pt>
                <c:pt idx="736">
                  <c:v>3302.6</c:v>
                </c:pt>
                <c:pt idx="737">
                  <c:v>3341.55</c:v>
                </c:pt>
                <c:pt idx="738">
                  <c:v>3382.95</c:v>
                </c:pt>
                <c:pt idx="739">
                  <c:v>3403</c:v>
                </c:pt>
                <c:pt idx="740">
                  <c:v>3395.15</c:v>
                </c:pt>
                <c:pt idx="741">
                  <c:v>3402.1</c:v>
                </c:pt>
                <c:pt idx="742">
                  <c:v>3394.55</c:v>
                </c:pt>
                <c:pt idx="743">
                  <c:v>3390.55</c:v>
                </c:pt>
                <c:pt idx="744">
                  <c:v>3371.6</c:v>
                </c:pt>
                <c:pt idx="745">
                  <c:v>3379.35</c:v>
                </c:pt>
                <c:pt idx="746">
                  <c:v>3355.5</c:v>
                </c:pt>
                <c:pt idx="747">
                  <c:v>3296.45</c:v>
                </c:pt>
                <c:pt idx="748">
                  <c:v>3266.85</c:v>
                </c:pt>
                <c:pt idx="749">
                  <c:v>3286.55</c:v>
                </c:pt>
                <c:pt idx="750">
                  <c:v>3287.85</c:v>
                </c:pt>
                <c:pt idx="751">
                  <c:v>3278</c:v>
                </c:pt>
                <c:pt idx="752">
                  <c:v>3274.05</c:v>
                </c:pt>
                <c:pt idx="753">
                  <c:v>3297.5</c:v>
                </c:pt>
                <c:pt idx="754">
                  <c:v>3242.3</c:v>
                </c:pt>
                <c:pt idx="755">
                  <c:v>3163.65</c:v>
                </c:pt>
                <c:pt idx="756">
                  <c:v>3165.6</c:v>
                </c:pt>
                <c:pt idx="757">
                  <c:v>3140.35</c:v>
                </c:pt>
                <c:pt idx="758">
                  <c:v>3058</c:v>
                </c:pt>
                <c:pt idx="759">
                  <c:v>2999.55</c:v>
                </c:pt>
                <c:pt idx="760">
                  <c:v>2949.55</c:v>
                </c:pt>
                <c:pt idx="761">
                  <c:v>2976.45</c:v>
                </c:pt>
                <c:pt idx="762">
                  <c:v>2954.85</c:v>
                </c:pt>
                <c:pt idx="763">
                  <c:v>2958</c:v>
                </c:pt>
                <c:pt idx="764">
                  <c:v>2928.6</c:v>
                </c:pt>
                <c:pt idx="765">
                  <c:v>2935.1</c:v>
                </c:pt>
                <c:pt idx="766">
                  <c:v>2917.15</c:v>
                </c:pt>
                <c:pt idx="767">
                  <c:v>2934.6</c:v>
                </c:pt>
                <c:pt idx="768">
                  <c:v>2981.6</c:v>
                </c:pt>
                <c:pt idx="769">
                  <c:v>2929.95</c:v>
                </c:pt>
                <c:pt idx="770">
                  <c:v>2952.15</c:v>
                </c:pt>
                <c:pt idx="771">
                  <c:v>2956.6</c:v>
                </c:pt>
                <c:pt idx="772">
                  <c:v>2970.95</c:v>
                </c:pt>
                <c:pt idx="773">
                  <c:v>2976.35</c:v>
                </c:pt>
                <c:pt idx="774">
                  <c:v>3015.7</c:v>
                </c:pt>
                <c:pt idx="775">
                  <c:v>3007.7</c:v>
                </c:pt>
                <c:pt idx="776">
                  <c:v>2997.75</c:v>
                </c:pt>
                <c:pt idx="777">
                  <c:v>3012.35</c:v>
                </c:pt>
                <c:pt idx="778">
                  <c:v>2999.95</c:v>
                </c:pt>
                <c:pt idx="779">
                  <c:v>3018.55</c:v>
                </c:pt>
                <c:pt idx="780">
                  <c:v>2984.8</c:v>
                </c:pt>
                <c:pt idx="781">
                  <c:v>2868.4</c:v>
                </c:pt>
                <c:pt idx="782">
                  <c:v>2861.7</c:v>
                </c:pt>
                <c:pt idx="783">
                  <c:v>2793.75</c:v>
                </c:pt>
                <c:pt idx="784">
                  <c:v>2825.4</c:v>
                </c:pt>
                <c:pt idx="785">
                  <c:v>2832.1</c:v>
                </c:pt>
                <c:pt idx="786">
                  <c:v>2849.55</c:v>
                </c:pt>
                <c:pt idx="787">
                  <c:v>2831.75</c:v>
                </c:pt>
                <c:pt idx="788">
                  <c:v>2820.1</c:v>
                </c:pt>
                <c:pt idx="789">
                  <c:v>2827.6</c:v>
                </c:pt>
                <c:pt idx="790">
                  <c:v>2870.1</c:v>
                </c:pt>
                <c:pt idx="791">
                  <c:v>2877.15</c:v>
                </c:pt>
                <c:pt idx="792">
                  <c:v>2875.55</c:v>
                </c:pt>
                <c:pt idx="793">
                  <c:v>2857.7</c:v>
                </c:pt>
                <c:pt idx="794">
                  <c:v>2892.55</c:v>
                </c:pt>
                <c:pt idx="795">
                  <c:v>2867.8</c:v>
                </c:pt>
                <c:pt idx="796">
                  <c:v>2849.65</c:v>
                </c:pt>
                <c:pt idx="797">
                  <c:v>2815.25</c:v>
                </c:pt>
                <c:pt idx="798">
                  <c:v>2823.15</c:v>
                </c:pt>
                <c:pt idx="799">
                  <c:v>2821.5</c:v>
                </c:pt>
                <c:pt idx="800">
                  <c:v>2842.25</c:v>
                </c:pt>
                <c:pt idx="801">
                  <c:v>2813.45</c:v>
                </c:pt>
                <c:pt idx="802">
                  <c:v>2830.05</c:v>
                </c:pt>
                <c:pt idx="803">
                  <c:v>2846</c:v>
                </c:pt>
                <c:pt idx="804">
                  <c:v>2871.3</c:v>
                </c:pt>
                <c:pt idx="805">
                  <c:v>2873.4</c:v>
                </c:pt>
                <c:pt idx="806">
                  <c:v>2869.75</c:v>
                </c:pt>
                <c:pt idx="807">
                  <c:v>2919.2</c:v>
                </c:pt>
                <c:pt idx="808">
                  <c:v>2884.65</c:v>
                </c:pt>
                <c:pt idx="809">
                  <c:v>2893.9</c:v>
                </c:pt>
                <c:pt idx="810">
                  <c:v>2857.35</c:v>
                </c:pt>
                <c:pt idx="811">
                  <c:v>2896.1</c:v>
                </c:pt>
                <c:pt idx="812">
                  <c:v>2855.65</c:v>
                </c:pt>
                <c:pt idx="813">
                  <c:v>2843.55</c:v>
                </c:pt>
                <c:pt idx="814">
                  <c:v>2830.55</c:v>
                </c:pt>
                <c:pt idx="815">
                  <c:v>2814.75</c:v>
                </c:pt>
                <c:pt idx="816">
                  <c:v>2808.45</c:v>
                </c:pt>
                <c:pt idx="817">
                  <c:v>2841.9</c:v>
                </c:pt>
                <c:pt idx="818">
                  <c:v>2874.35</c:v>
                </c:pt>
                <c:pt idx="819">
                  <c:v>2867.3</c:v>
                </c:pt>
                <c:pt idx="820">
                  <c:v>2861.55</c:v>
                </c:pt>
                <c:pt idx="821">
                  <c:v>2844.6</c:v>
                </c:pt>
                <c:pt idx="822">
                  <c:v>2868.1</c:v>
                </c:pt>
                <c:pt idx="823">
                  <c:v>2877.05</c:v>
                </c:pt>
                <c:pt idx="824">
                  <c:v>2973.8</c:v>
                </c:pt>
                <c:pt idx="825">
                  <c:v>2927.5</c:v>
                </c:pt>
                <c:pt idx="826">
                  <c:v>2932.2</c:v>
                </c:pt>
                <c:pt idx="827">
                  <c:v>2911.55</c:v>
                </c:pt>
                <c:pt idx="828">
                  <c:v>2844.25</c:v>
                </c:pt>
                <c:pt idx="829">
                  <c:v>2711</c:v>
                </c:pt>
                <c:pt idx="830">
                  <c:v>2772.8</c:v>
                </c:pt>
                <c:pt idx="831">
                  <c:v>2878.9</c:v>
                </c:pt>
                <c:pt idx="832">
                  <c:v>2865.6</c:v>
                </c:pt>
                <c:pt idx="833">
                  <c:v>2812.95</c:v>
                </c:pt>
                <c:pt idx="834">
                  <c:v>2814.25</c:v>
                </c:pt>
                <c:pt idx="835">
                  <c:v>2809.7</c:v>
                </c:pt>
                <c:pt idx="836">
                  <c:v>2816.55</c:v>
                </c:pt>
                <c:pt idx="837">
                  <c:v>2850.25</c:v>
                </c:pt>
                <c:pt idx="838">
                  <c:v>2886.2</c:v>
                </c:pt>
                <c:pt idx="839">
                  <c:v>2902.45</c:v>
                </c:pt>
                <c:pt idx="840">
                  <c:v>2875.25</c:v>
                </c:pt>
                <c:pt idx="841">
                  <c:v>2873.2</c:v>
                </c:pt>
                <c:pt idx="842">
                  <c:v>2910.45</c:v>
                </c:pt>
                <c:pt idx="843">
                  <c:v>2899.6</c:v>
                </c:pt>
                <c:pt idx="844">
                  <c:v>2881.9</c:v>
                </c:pt>
                <c:pt idx="845">
                  <c:v>2877.7</c:v>
                </c:pt>
                <c:pt idx="846">
                  <c:v>2865.8</c:v>
                </c:pt>
                <c:pt idx="847">
                  <c:v>2858.5</c:v>
                </c:pt>
                <c:pt idx="848">
                  <c:v>2960.4</c:v>
                </c:pt>
                <c:pt idx="849">
                  <c:v>2904.85</c:v>
                </c:pt>
                <c:pt idx="850">
                  <c:v>2928.7</c:v>
                </c:pt>
                <c:pt idx="851">
                  <c:v>2936.9</c:v>
                </c:pt>
                <c:pt idx="852">
                  <c:v>2902.25</c:v>
                </c:pt>
                <c:pt idx="853">
                  <c:v>2905.25</c:v>
                </c:pt>
                <c:pt idx="854">
                  <c:v>2907.9</c:v>
                </c:pt>
                <c:pt idx="855">
                  <c:v>2920.2</c:v>
                </c:pt>
                <c:pt idx="856">
                  <c:v>2917.8</c:v>
                </c:pt>
                <c:pt idx="857">
                  <c:v>2892.65</c:v>
                </c:pt>
                <c:pt idx="858">
                  <c:v>2915.1</c:v>
                </c:pt>
                <c:pt idx="859">
                  <c:v>2890.4</c:v>
                </c:pt>
                <c:pt idx="860">
                  <c:v>2895.9</c:v>
                </c:pt>
                <c:pt idx="861">
                  <c:v>2858.55</c:v>
                </c:pt>
                <c:pt idx="862">
                  <c:v>2864.8</c:v>
                </c:pt>
                <c:pt idx="863">
                  <c:v>2882.15</c:v>
                </c:pt>
                <c:pt idx="864">
                  <c:v>2917.3</c:v>
                </c:pt>
                <c:pt idx="865">
                  <c:v>2927.15</c:v>
                </c:pt>
                <c:pt idx="866">
                  <c:v>2926.25</c:v>
                </c:pt>
                <c:pt idx="867">
                  <c:v>2925.25</c:v>
                </c:pt>
                <c:pt idx="868">
                  <c:v>2941.8</c:v>
                </c:pt>
                <c:pt idx="869">
                  <c:v>2935.75</c:v>
                </c:pt>
                <c:pt idx="870">
                  <c:v>2897.3</c:v>
                </c:pt>
                <c:pt idx="871">
                  <c:v>2905.2</c:v>
                </c:pt>
                <c:pt idx="872">
                  <c:v>2995.4</c:v>
                </c:pt>
                <c:pt idx="873">
                  <c:v>3023.25</c:v>
                </c:pt>
                <c:pt idx="874">
                  <c:v>2999.5</c:v>
                </c:pt>
                <c:pt idx="875">
                  <c:v>2956.45</c:v>
                </c:pt>
                <c:pt idx="876">
                  <c:v>2974.4</c:v>
                </c:pt>
                <c:pt idx="877">
                  <c:v>2930.45</c:v>
                </c:pt>
                <c:pt idx="878">
                  <c:v>2945.95</c:v>
                </c:pt>
                <c:pt idx="879">
                  <c:v>2932.55</c:v>
                </c:pt>
                <c:pt idx="880">
                  <c:v>2897.05</c:v>
                </c:pt>
                <c:pt idx="881">
                  <c:v>2911.9</c:v>
                </c:pt>
                <c:pt idx="882">
                  <c:v>2902.35</c:v>
                </c:pt>
                <c:pt idx="883">
                  <c:v>2949.95</c:v>
                </c:pt>
                <c:pt idx="884">
                  <c:v>2954.75</c:v>
                </c:pt>
                <c:pt idx="885">
                  <c:v>3004.55</c:v>
                </c:pt>
                <c:pt idx="886">
                  <c:v>3082.3</c:v>
                </c:pt>
                <c:pt idx="887">
                  <c:v>3097.05</c:v>
                </c:pt>
                <c:pt idx="888">
                  <c:v>3107.05</c:v>
                </c:pt>
                <c:pt idx="889">
                  <c:v>3095.6</c:v>
                </c:pt>
                <c:pt idx="890">
                  <c:v>3100.25</c:v>
                </c:pt>
                <c:pt idx="891">
                  <c:v>3100.55</c:v>
                </c:pt>
                <c:pt idx="892">
                  <c:v>3000.95</c:v>
                </c:pt>
                <c:pt idx="893">
                  <c:v>3040.1</c:v>
                </c:pt>
                <c:pt idx="894">
                  <c:v>3051.45</c:v>
                </c:pt>
                <c:pt idx="895">
                  <c:v>3022.3</c:v>
                </c:pt>
                <c:pt idx="896">
                  <c:v>3022.95</c:v>
                </c:pt>
                <c:pt idx="897">
                  <c:v>3047.9</c:v>
                </c:pt>
                <c:pt idx="898">
                  <c:v>3076.45</c:v>
                </c:pt>
                <c:pt idx="899">
                  <c:v>3101.65</c:v>
                </c:pt>
                <c:pt idx="900">
                  <c:v>3151.15</c:v>
                </c:pt>
                <c:pt idx="901">
                  <c:v>3184.9</c:v>
                </c:pt>
                <c:pt idx="902">
                  <c:v>3153.55</c:v>
                </c:pt>
                <c:pt idx="903">
                  <c:v>3169.8</c:v>
                </c:pt>
                <c:pt idx="904">
                  <c:v>3163.2</c:v>
                </c:pt>
                <c:pt idx="905">
                  <c:v>3125</c:v>
                </c:pt>
                <c:pt idx="906">
                  <c:v>3116.05</c:v>
                </c:pt>
                <c:pt idx="907">
                  <c:v>3126.8</c:v>
                </c:pt>
                <c:pt idx="908">
                  <c:v>3151.5</c:v>
                </c:pt>
                <c:pt idx="909">
                  <c:v>3153.8</c:v>
                </c:pt>
                <c:pt idx="910">
                  <c:v>3231.9</c:v>
                </c:pt>
                <c:pt idx="911">
                  <c:v>3237.8</c:v>
                </c:pt>
                <c:pt idx="912">
                  <c:v>3274.5</c:v>
                </c:pt>
                <c:pt idx="913">
                  <c:v>3281.45</c:v>
                </c:pt>
                <c:pt idx="914">
                  <c:v>3294.3</c:v>
                </c:pt>
                <c:pt idx="915">
                  <c:v>3366.15</c:v>
                </c:pt>
                <c:pt idx="916">
                  <c:v>3382.3</c:v>
                </c:pt>
                <c:pt idx="917">
                  <c:v>3358.65</c:v>
                </c:pt>
                <c:pt idx="918">
                  <c:v>3334.35</c:v>
                </c:pt>
                <c:pt idx="919">
                  <c:v>3312.75</c:v>
                </c:pt>
                <c:pt idx="920">
                  <c:v>3274.2</c:v>
                </c:pt>
                <c:pt idx="921">
                  <c:v>3294.45</c:v>
                </c:pt>
                <c:pt idx="922">
                  <c:v>3309.15</c:v>
                </c:pt>
                <c:pt idx="923">
                  <c:v>3276.9</c:v>
                </c:pt>
                <c:pt idx="924">
                  <c:v>3248.7</c:v>
                </c:pt>
                <c:pt idx="925">
                  <c:v>3243.95</c:v>
                </c:pt>
                <c:pt idx="926">
                  <c:v>3277.05</c:v>
                </c:pt>
                <c:pt idx="927">
                  <c:v>3310.05</c:v>
                </c:pt>
                <c:pt idx="928">
                  <c:v>3328.4</c:v>
                </c:pt>
                <c:pt idx="929">
                  <c:v>3277.2</c:v>
                </c:pt>
                <c:pt idx="930">
                  <c:v>3150.2</c:v>
                </c:pt>
                <c:pt idx="931">
                  <c:v>3071.85</c:v>
                </c:pt>
                <c:pt idx="932">
                  <c:v>3063.9</c:v>
                </c:pt>
                <c:pt idx="933">
                  <c:v>3088.45</c:v>
                </c:pt>
                <c:pt idx="934">
                  <c:v>3078.75</c:v>
                </c:pt>
                <c:pt idx="935">
                  <c:v>3060.3</c:v>
                </c:pt>
                <c:pt idx="936">
                  <c:v>3038.25</c:v>
                </c:pt>
                <c:pt idx="937">
                  <c:v>3039.9</c:v>
                </c:pt>
                <c:pt idx="938">
                  <c:v>3070.5</c:v>
                </c:pt>
                <c:pt idx="939">
                  <c:v>3081.8</c:v>
                </c:pt>
                <c:pt idx="940">
                  <c:v>3057.8</c:v>
                </c:pt>
                <c:pt idx="941">
                  <c:v>2990.6</c:v>
                </c:pt>
                <c:pt idx="942">
                  <c:v>3048.75</c:v>
                </c:pt>
                <c:pt idx="943">
                  <c:v>3003.3</c:v>
                </c:pt>
                <c:pt idx="944">
                  <c:v>2990.65</c:v>
                </c:pt>
                <c:pt idx="945">
                  <c:v>2971.3</c:v>
                </c:pt>
                <c:pt idx="946">
                  <c:v>2959.35</c:v>
                </c:pt>
                <c:pt idx="947">
                  <c:v>3001.15</c:v>
                </c:pt>
                <c:pt idx="948">
                  <c:v>2993.7</c:v>
                </c:pt>
                <c:pt idx="949">
                  <c:v>2997</c:v>
                </c:pt>
                <c:pt idx="950">
                  <c:v>2938.1</c:v>
                </c:pt>
                <c:pt idx="951">
                  <c:v>2940</c:v>
                </c:pt>
                <c:pt idx="952">
                  <c:v>2914.95</c:v>
                </c:pt>
                <c:pt idx="953">
                  <c:v>2888.4</c:v>
                </c:pt>
                <c:pt idx="954">
                  <c:v>2897.2</c:v>
                </c:pt>
                <c:pt idx="955">
                  <c:v>2843.45</c:v>
                </c:pt>
                <c:pt idx="956">
                  <c:v>2769.25</c:v>
                </c:pt>
                <c:pt idx="957">
                  <c:v>2542.65</c:v>
                </c:pt>
                <c:pt idx="958">
                  <c:v>2475.15</c:v>
                </c:pt>
                <c:pt idx="959">
                  <c:v>2471.9</c:v>
                </c:pt>
                <c:pt idx="960">
                  <c:v>2483.15</c:v>
                </c:pt>
                <c:pt idx="961">
                  <c:v>2483</c:v>
                </c:pt>
                <c:pt idx="962">
                  <c:v>2483.1999999999998</c:v>
                </c:pt>
                <c:pt idx="963">
                  <c:v>2429.1999999999998</c:v>
                </c:pt>
                <c:pt idx="964">
                  <c:v>2479</c:v>
                </c:pt>
                <c:pt idx="965">
                  <c:v>2460.6</c:v>
                </c:pt>
                <c:pt idx="966">
                  <c:v>2504.6999999999998</c:v>
                </c:pt>
                <c:pt idx="967">
                  <c:v>2490.25</c:v>
                </c:pt>
                <c:pt idx="968">
                  <c:v>2458.85</c:v>
                </c:pt>
                <c:pt idx="969">
                  <c:v>2479.9499999999998</c:v>
                </c:pt>
                <c:pt idx="970">
                  <c:v>2479.25</c:v>
                </c:pt>
                <c:pt idx="971">
                  <c:v>2469</c:v>
                </c:pt>
                <c:pt idx="972">
                  <c:v>2459.6</c:v>
                </c:pt>
                <c:pt idx="973">
                  <c:v>2452.3000000000002</c:v>
                </c:pt>
                <c:pt idx="974">
                  <c:v>2429.6</c:v>
                </c:pt>
                <c:pt idx="975">
                  <c:v>2385.8000000000002</c:v>
                </c:pt>
                <c:pt idx="976">
                  <c:v>2389.8000000000002</c:v>
                </c:pt>
                <c:pt idx="977">
                  <c:v>2417.65</c:v>
                </c:pt>
                <c:pt idx="978">
                  <c:v>2388.9499999999998</c:v>
                </c:pt>
                <c:pt idx="979">
                  <c:v>2407.0500000000002</c:v>
                </c:pt>
                <c:pt idx="980">
                  <c:v>2403.35</c:v>
                </c:pt>
                <c:pt idx="981">
                  <c:v>2356.8000000000002</c:v>
                </c:pt>
                <c:pt idx="982">
                  <c:v>2345.6999999999998</c:v>
                </c:pt>
                <c:pt idx="983">
                  <c:v>2292.9</c:v>
                </c:pt>
                <c:pt idx="984">
                  <c:v>2283.0500000000002</c:v>
                </c:pt>
                <c:pt idx="985">
                  <c:v>2279</c:v>
                </c:pt>
                <c:pt idx="986">
                  <c:v>2284.15</c:v>
                </c:pt>
                <c:pt idx="987">
                  <c:v>2261.4</c:v>
                </c:pt>
                <c:pt idx="988">
                  <c:v>2270.9</c:v>
                </c:pt>
                <c:pt idx="989">
                  <c:v>2286.4499999999998</c:v>
                </c:pt>
                <c:pt idx="990">
                  <c:v>2282.0500000000002</c:v>
                </c:pt>
                <c:pt idx="991">
                  <c:v>2304.75</c:v>
                </c:pt>
                <c:pt idx="992">
                  <c:v>2343</c:v>
                </c:pt>
                <c:pt idx="993">
                  <c:v>2334.25</c:v>
                </c:pt>
                <c:pt idx="994">
                  <c:v>2268.15</c:v>
                </c:pt>
                <c:pt idx="995">
                  <c:v>2293.1</c:v>
                </c:pt>
                <c:pt idx="996">
                  <c:v>2334.4</c:v>
                </c:pt>
                <c:pt idx="997">
                  <c:v>2350.6</c:v>
                </c:pt>
                <c:pt idx="998">
                  <c:v>2319.6999999999998</c:v>
                </c:pt>
                <c:pt idx="999">
                  <c:v>2252.75</c:v>
                </c:pt>
                <c:pt idx="1000">
                  <c:v>2239.75</c:v>
                </c:pt>
                <c:pt idx="1001">
                  <c:v>2228.6</c:v>
                </c:pt>
                <c:pt idx="1002">
                  <c:v>2216.4</c:v>
                </c:pt>
                <c:pt idx="1003">
                  <c:v>2259.6999999999998</c:v>
                </c:pt>
                <c:pt idx="1004">
                  <c:v>2280.1</c:v>
                </c:pt>
                <c:pt idx="1005">
                  <c:v>2259.65</c:v>
                </c:pt>
                <c:pt idx="1006">
                  <c:v>2262.75</c:v>
                </c:pt>
                <c:pt idx="1007">
                  <c:v>2276.4499999999998</c:v>
                </c:pt>
                <c:pt idx="1008">
                  <c:v>2261.8000000000002</c:v>
                </c:pt>
                <c:pt idx="1009">
                  <c:v>2251.65</c:v>
                </c:pt>
                <c:pt idx="1010">
                  <c:v>2241.25</c:v>
                </c:pt>
                <c:pt idx="1011">
                  <c:v>2221.65</c:v>
                </c:pt>
                <c:pt idx="1012">
                  <c:v>2250.9</c:v>
                </c:pt>
                <c:pt idx="1013">
                  <c:v>2301.0500000000002</c:v>
                </c:pt>
                <c:pt idx="1014">
                  <c:v>2350.8000000000002</c:v>
                </c:pt>
                <c:pt idx="1015">
                  <c:v>2293.6</c:v>
                </c:pt>
                <c:pt idx="1016">
                  <c:v>2355.25</c:v>
                </c:pt>
                <c:pt idx="1017">
                  <c:v>2275.65</c:v>
                </c:pt>
                <c:pt idx="1018">
                  <c:v>2263.35</c:v>
                </c:pt>
                <c:pt idx="1019">
                  <c:v>2272.4</c:v>
                </c:pt>
                <c:pt idx="1020">
                  <c:v>2269.85</c:v>
                </c:pt>
                <c:pt idx="1021">
                  <c:v>2239.9</c:v>
                </c:pt>
                <c:pt idx="1022">
                  <c:v>2228.0500000000002</c:v>
                </c:pt>
                <c:pt idx="1023">
                  <c:v>2235.9499999999998</c:v>
                </c:pt>
                <c:pt idx="1024">
                  <c:v>2230.85</c:v>
                </c:pt>
                <c:pt idx="1025">
                  <c:v>2248.65</c:v>
                </c:pt>
                <c:pt idx="1026">
                  <c:v>2237.5</c:v>
                </c:pt>
                <c:pt idx="1027">
                  <c:v>2236.9499999999998</c:v>
                </c:pt>
                <c:pt idx="1028">
                  <c:v>2249.3000000000002</c:v>
                </c:pt>
                <c:pt idx="1029">
                  <c:v>2257.1999999999998</c:v>
                </c:pt>
                <c:pt idx="1030">
                  <c:v>2248.4499999999998</c:v>
                </c:pt>
                <c:pt idx="1031">
                  <c:v>2225</c:v>
                </c:pt>
                <c:pt idx="1032">
                  <c:v>2213.9</c:v>
                </c:pt>
                <c:pt idx="1033">
                  <c:v>2179.9499999999998</c:v>
                </c:pt>
                <c:pt idx="1034">
                  <c:v>2168.4</c:v>
                </c:pt>
                <c:pt idx="1035">
                  <c:v>2132.35</c:v>
                </c:pt>
                <c:pt idx="1036">
                  <c:v>2165.25</c:v>
                </c:pt>
                <c:pt idx="1037">
                  <c:v>2267.1</c:v>
                </c:pt>
                <c:pt idx="1038">
                  <c:v>2269.0500000000002</c:v>
                </c:pt>
                <c:pt idx="1039">
                  <c:v>2279.3000000000002</c:v>
                </c:pt>
                <c:pt idx="1040">
                  <c:v>2286.6999999999998</c:v>
                </c:pt>
                <c:pt idx="1041">
                  <c:v>2251</c:v>
                </c:pt>
                <c:pt idx="1042">
                  <c:v>2230.9499999999998</c:v>
                </c:pt>
                <c:pt idx="1043">
                  <c:v>2219.8000000000002</c:v>
                </c:pt>
                <c:pt idx="1044">
                  <c:v>2273.6</c:v>
                </c:pt>
                <c:pt idx="1045">
                  <c:v>2279.9</c:v>
                </c:pt>
                <c:pt idx="1046">
                  <c:v>2287</c:v>
                </c:pt>
                <c:pt idx="1047">
                  <c:v>2300.25</c:v>
                </c:pt>
                <c:pt idx="1048">
                  <c:v>2322</c:v>
                </c:pt>
                <c:pt idx="1049">
                  <c:v>2330.35</c:v>
                </c:pt>
                <c:pt idx="1050">
                  <c:v>2326.1999999999998</c:v>
                </c:pt>
                <c:pt idx="1051">
                  <c:v>2338.1999999999998</c:v>
                </c:pt>
                <c:pt idx="1052">
                  <c:v>2337.6999999999998</c:v>
                </c:pt>
                <c:pt idx="1053">
                  <c:v>2315.4</c:v>
                </c:pt>
                <c:pt idx="1054">
                  <c:v>2306.65</c:v>
                </c:pt>
                <c:pt idx="1055">
                  <c:v>2348.6999999999998</c:v>
                </c:pt>
                <c:pt idx="1056">
                  <c:v>2355.0500000000002</c:v>
                </c:pt>
                <c:pt idx="1057">
                  <c:v>2338.9499999999998</c:v>
                </c:pt>
                <c:pt idx="1058">
                  <c:v>2394.15</c:v>
                </c:pt>
                <c:pt idx="1059">
                  <c:v>2409.6999999999998</c:v>
                </c:pt>
                <c:pt idx="1060">
                  <c:v>2394.1999999999998</c:v>
                </c:pt>
                <c:pt idx="1061">
                  <c:v>2417.0500000000002</c:v>
                </c:pt>
                <c:pt idx="1062">
                  <c:v>2459.35</c:v>
                </c:pt>
                <c:pt idx="1063">
                  <c:v>2469.65</c:v>
                </c:pt>
                <c:pt idx="1064">
                  <c:v>2445.25</c:v>
                </c:pt>
                <c:pt idx="1065">
                  <c:v>2433.8000000000002</c:v>
                </c:pt>
                <c:pt idx="1066">
                  <c:v>2453</c:v>
                </c:pt>
                <c:pt idx="1067">
                  <c:v>2464.6</c:v>
                </c:pt>
                <c:pt idx="1068">
                  <c:v>2430.1999999999998</c:v>
                </c:pt>
                <c:pt idx="1069">
                  <c:v>2452.5500000000002</c:v>
                </c:pt>
                <c:pt idx="1070">
                  <c:v>2452</c:v>
                </c:pt>
                <c:pt idx="1071">
                  <c:v>2423.3000000000002</c:v>
                </c:pt>
                <c:pt idx="1072">
                  <c:v>2409.4499999999998</c:v>
                </c:pt>
                <c:pt idx="1073">
                  <c:v>2437.3000000000002</c:v>
                </c:pt>
                <c:pt idx="1074">
                  <c:v>2417.9499999999998</c:v>
                </c:pt>
                <c:pt idx="1075">
                  <c:v>2332.65</c:v>
                </c:pt>
                <c:pt idx="1076">
                  <c:v>2302.5</c:v>
                </c:pt>
                <c:pt idx="1077">
                  <c:v>2300.35</c:v>
                </c:pt>
                <c:pt idx="1078">
                  <c:v>2354.1</c:v>
                </c:pt>
                <c:pt idx="1079">
                  <c:v>2325.1</c:v>
                </c:pt>
                <c:pt idx="1080">
                  <c:v>2283.65</c:v>
                </c:pt>
                <c:pt idx="1081">
                  <c:v>2330.25</c:v>
                </c:pt>
                <c:pt idx="1082">
                  <c:v>2353.15</c:v>
                </c:pt>
                <c:pt idx="1083">
                  <c:v>2329.4</c:v>
                </c:pt>
                <c:pt idx="1084">
                  <c:v>2295.75</c:v>
                </c:pt>
                <c:pt idx="1085">
                  <c:v>2311.65</c:v>
                </c:pt>
                <c:pt idx="1086">
                  <c:v>2298.85</c:v>
                </c:pt>
                <c:pt idx="1087">
                  <c:v>2314.6</c:v>
                </c:pt>
                <c:pt idx="1088">
                  <c:v>2327.4499999999998</c:v>
                </c:pt>
                <c:pt idx="1089">
                  <c:v>2328.85</c:v>
                </c:pt>
                <c:pt idx="1090">
                  <c:v>2302.8000000000002</c:v>
                </c:pt>
                <c:pt idx="1091">
                  <c:v>2297.25</c:v>
                </c:pt>
                <c:pt idx="1092">
                  <c:v>2260.0500000000002</c:v>
                </c:pt>
                <c:pt idx="1093">
                  <c:v>2267.1999999999998</c:v>
                </c:pt>
                <c:pt idx="1094">
                  <c:v>2255.9</c:v>
                </c:pt>
                <c:pt idx="1095">
                  <c:v>2249.1</c:v>
                </c:pt>
                <c:pt idx="1096">
                  <c:v>2243.4499999999998</c:v>
                </c:pt>
                <c:pt idx="1097">
                  <c:v>2245.4499999999998</c:v>
                </c:pt>
                <c:pt idx="1098">
                  <c:v>2248.3000000000002</c:v>
                </c:pt>
                <c:pt idx="1099">
                  <c:v>2219.6999999999998</c:v>
                </c:pt>
                <c:pt idx="1100">
                  <c:v>2208.4499999999998</c:v>
                </c:pt>
                <c:pt idx="1101">
                  <c:v>2218.0500000000002</c:v>
                </c:pt>
                <c:pt idx="1102">
                  <c:v>2215.3000000000002</c:v>
                </c:pt>
                <c:pt idx="1103">
                  <c:v>2243.65</c:v>
                </c:pt>
                <c:pt idx="1104">
                  <c:v>2264.5</c:v>
                </c:pt>
                <c:pt idx="1105">
                  <c:v>2281.15</c:v>
                </c:pt>
                <c:pt idx="1106">
                  <c:v>2268.3000000000002</c:v>
                </c:pt>
                <c:pt idx="1107">
                  <c:v>2284.9499999999998</c:v>
                </c:pt>
                <c:pt idx="1108">
                  <c:v>2264.35</c:v>
                </c:pt>
                <c:pt idx="1109">
                  <c:v>2275.15</c:v>
                </c:pt>
                <c:pt idx="1110">
                  <c:v>2279.4499999999998</c:v>
                </c:pt>
                <c:pt idx="1111">
                  <c:v>2289.1999999999998</c:v>
                </c:pt>
                <c:pt idx="1112">
                  <c:v>2359.25</c:v>
                </c:pt>
                <c:pt idx="1113">
                  <c:v>2341.35</c:v>
                </c:pt>
                <c:pt idx="1114">
                  <c:v>2368.85</c:v>
                </c:pt>
                <c:pt idx="1115">
                  <c:v>2419.85</c:v>
                </c:pt>
                <c:pt idx="1116">
                  <c:v>2430.4</c:v>
                </c:pt>
                <c:pt idx="1117">
                  <c:v>2424.8000000000002</c:v>
                </c:pt>
                <c:pt idx="1118">
                  <c:v>2443.4</c:v>
                </c:pt>
                <c:pt idx="1119">
                  <c:v>2484.6</c:v>
                </c:pt>
                <c:pt idx="1120">
                  <c:v>2498.75</c:v>
                </c:pt>
                <c:pt idx="1121">
                  <c:v>2450.8000000000002</c:v>
                </c:pt>
                <c:pt idx="1122">
                  <c:v>2439.6</c:v>
                </c:pt>
                <c:pt idx="1123">
                  <c:v>2401</c:v>
                </c:pt>
                <c:pt idx="1124">
                  <c:v>2392.9499999999998</c:v>
                </c:pt>
                <c:pt idx="1125">
                  <c:v>2410.4</c:v>
                </c:pt>
                <c:pt idx="1126">
                  <c:v>2399.0500000000002</c:v>
                </c:pt>
                <c:pt idx="1127">
                  <c:v>2382.1</c:v>
                </c:pt>
                <c:pt idx="1128">
                  <c:v>2376.1</c:v>
                </c:pt>
                <c:pt idx="1129">
                  <c:v>2365.15</c:v>
                </c:pt>
                <c:pt idx="1130">
                  <c:v>2374.35</c:v>
                </c:pt>
                <c:pt idx="1131">
                  <c:v>2352.0500000000002</c:v>
                </c:pt>
                <c:pt idx="1132">
                  <c:v>2335.65</c:v>
                </c:pt>
                <c:pt idx="1133">
                  <c:v>2358.9499999999998</c:v>
                </c:pt>
                <c:pt idx="1134">
                  <c:v>2401.6999999999998</c:v>
                </c:pt>
                <c:pt idx="1135">
                  <c:v>2415.15</c:v>
                </c:pt>
                <c:pt idx="1136">
                  <c:v>2396</c:v>
                </c:pt>
                <c:pt idx="1137">
                  <c:v>2429.4499999999998</c:v>
                </c:pt>
                <c:pt idx="1138">
                  <c:v>2449.75</c:v>
                </c:pt>
                <c:pt idx="1139">
                  <c:v>2437.9</c:v>
                </c:pt>
                <c:pt idx="1140">
                  <c:v>2491.3000000000002</c:v>
                </c:pt>
                <c:pt idx="1141">
                  <c:v>2506.1</c:v>
                </c:pt>
                <c:pt idx="1142">
                  <c:v>2475.4</c:v>
                </c:pt>
                <c:pt idx="1143">
                  <c:v>2489.6</c:v>
                </c:pt>
                <c:pt idx="1144">
                  <c:v>2478.8000000000002</c:v>
                </c:pt>
                <c:pt idx="1145">
                  <c:v>2500.3000000000002</c:v>
                </c:pt>
                <c:pt idx="1146">
                  <c:v>2529.25</c:v>
                </c:pt>
                <c:pt idx="1147">
                  <c:v>2587.1999999999998</c:v>
                </c:pt>
                <c:pt idx="1148">
                  <c:v>2579.5</c:v>
                </c:pt>
                <c:pt idx="1149">
                  <c:v>2570.0500000000002</c:v>
                </c:pt>
                <c:pt idx="1150">
                  <c:v>2566.85</c:v>
                </c:pt>
                <c:pt idx="1151">
                  <c:v>2504.1999999999998</c:v>
                </c:pt>
                <c:pt idx="1152">
                  <c:v>2492.6999999999998</c:v>
                </c:pt>
                <c:pt idx="1153">
                  <c:v>2487.4499999999998</c:v>
                </c:pt>
                <c:pt idx="1154">
                  <c:v>2491.15</c:v>
                </c:pt>
                <c:pt idx="1155">
                  <c:v>2517.4</c:v>
                </c:pt>
              </c:numCache>
            </c:numRef>
          </c:val>
          <c:smooth val="0"/>
          <c:extLst>
            <c:ext xmlns:c16="http://schemas.microsoft.com/office/drawing/2014/chart" uri="{C3380CC4-5D6E-409C-BE32-E72D297353CC}">
              <c16:uniqueId val="{00000000-A744-471D-98D4-270F7556CF51}"/>
            </c:ext>
          </c:extLst>
        </c:ser>
        <c:dLbls>
          <c:showLegendKey val="0"/>
          <c:showVal val="0"/>
          <c:showCatName val="0"/>
          <c:showSerName val="0"/>
          <c:showPercent val="0"/>
          <c:showBubbleSize val="0"/>
        </c:dLbls>
        <c:smooth val="0"/>
        <c:axId val="1938582255"/>
        <c:axId val="1938580815"/>
      </c:lineChart>
      <c:dateAx>
        <c:axId val="1938582255"/>
        <c:scaling>
          <c:orientation val="minMax"/>
        </c:scaling>
        <c:delete val="0"/>
        <c:axPos val="b"/>
        <c:numFmt formatCode="[$-14009]yyyy;@" sourceLinked="0"/>
        <c:majorTickMark val="out"/>
        <c:minorTickMark val="none"/>
        <c:tickLblPos val="nextTo"/>
        <c:spPr>
          <a:noFill/>
          <a:ln w="9525" cap="flat" cmpd="sng" algn="ctr">
            <a:solidFill>
              <a:schemeClr val="tx1">
                <a:lumMod val="15000"/>
                <a:lumOff val="85000"/>
              </a:schemeClr>
            </a:solidFill>
            <a:round/>
          </a:ln>
          <a:effectLst/>
        </c:spPr>
        <c:txPr>
          <a:bodyPr rot="-27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80815"/>
        <c:crosses val="autoZero"/>
        <c:auto val="1"/>
        <c:lblOffset val="100"/>
        <c:baseTimeUnit val="days"/>
      </c:dateAx>
      <c:valAx>
        <c:axId val="1938580815"/>
        <c:scaling>
          <c:orientation val="minMax"/>
          <c:min val="1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82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'Stk Data'!$N$2</c:f>
              <c:strCache>
                <c:ptCount val="1"/>
                <c:pt idx="0">
                  <c:v>Total Turnover (Rs.)</c:v>
                </c:pt>
              </c:strCache>
            </c:strRef>
          </c:tx>
          <c:spPr>
            <a:solidFill>
              <a:schemeClr val="bg1">
                <a:lumMod val="50000"/>
              </a:schemeClr>
            </a:solidFill>
            <a:ln w="25400" cap="flat" cmpd="sng" algn="ctr">
              <a:solidFill>
                <a:schemeClr val="bg1">
                  <a:lumMod val="65000"/>
                </a:schemeClr>
              </a:solidFill>
              <a:miter lim="800000"/>
            </a:ln>
            <a:effectLst/>
          </c:spPr>
          <c:invertIfNegative val="0"/>
          <c:cat>
            <c:numRef>
              <c:f>'Stk Data'!$M$3:$M$1158</c:f>
              <c:numCache>
                <c:formatCode>d\-mmm\-yy</c:formatCode>
                <c:ptCount val="1156"/>
                <c:pt idx="0">
                  <c:v>44197</c:v>
                </c:pt>
                <c:pt idx="1">
                  <c:v>44200</c:v>
                </c:pt>
                <c:pt idx="2">
                  <c:v>44201</c:v>
                </c:pt>
                <c:pt idx="3">
                  <c:v>44202</c:v>
                </c:pt>
                <c:pt idx="4">
                  <c:v>44203</c:v>
                </c:pt>
                <c:pt idx="5">
                  <c:v>44204</c:v>
                </c:pt>
                <c:pt idx="6">
                  <c:v>44207</c:v>
                </c:pt>
                <c:pt idx="7">
                  <c:v>44208</c:v>
                </c:pt>
                <c:pt idx="8">
                  <c:v>44209</c:v>
                </c:pt>
                <c:pt idx="9">
                  <c:v>44210</c:v>
                </c:pt>
                <c:pt idx="10">
                  <c:v>44211</c:v>
                </c:pt>
                <c:pt idx="11">
                  <c:v>44214</c:v>
                </c:pt>
                <c:pt idx="12">
                  <c:v>44215</c:v>
                </c:pt>
                <c:pt idx="13">
                  <c:v>44216</c:v>
                </c:pt>
                <c:pt idx="14">
                  <c:v>44217</c:v>
                </c:pt>
                <c:pt idx="15">
                  <c:v>44218</c:v>
                </c:pt>
                <c:pt idx="16">
                  <c:v>44221</c:v>
                </c:pt>
                <c:pt idx="17">
                  <c:v>44223</c:v>
                </c:pt>
                <c:pt idx="18">
                  <c:v>44224</c:v>
                </c:pt>
                <c:pt idx="19">
                  <c:v>44225</c:v>
                </c:pt>
                <c:pt idx="20">
                  <c:v>44228</c:v>
                </c:pt>
                <c:pt idx="21">
                  <c:v>44229</c:v>
                </c:pt>
                <c:pt idx="22">
                  <c:v>44230</c:v>
                </c:pt>
                <c:pt idx="23">
                  <c:v>44231</c:v>
                </c:pt>
                <c:pt idx="24">
                  <c:v>44232</c:v>
                </c:pt>
                <c:pt idx="25">
                  <c:v>44235</c:v>
                </c:pt>
                <c:pt idx="26">
                  <c:v>44236</c:v>
                </c:pt>
                <c:pt idx="27">
                  <c:v>44237</c:v>
                </c:pt>
                <c:pt idx="28">
                  <c:v>44238</c:v>
                </c:pt>
                <c:pt idx="29">
                  <c:v>44239</c:v>
                </c:pt>
                <c:pt idx="30">
                  <c:v>44242</c:v>
                </c:pt>
                <c:pt idx="31">
                  <c:v>44243</c:v>
                </c:pt>
                <c:pt idx="32">
                  <c:v>44244</c:v>
                </c:pt>
                <c:pt idx="33">
                  <c:v>44245</c:v>
                </c:pt>
                <c:pt idx="34">
                  <c:v>44246</c:v>
                </c:pt>
                <c:pt idx="35">
                  <c:v>44249</c:v>
                </c:pt>
                <c:pt idx="36">
                  <c:v>44250</c:v>
                </c:pt>
                <c:pt idx="37">
                  <c:v>44251</c:v>
                </c:pt>
                <c:pt idx="38">
                  <c:v>44252</c:v>
                </c:pt>
                <c:pt idx="39">
                  <c:v>44253</c:v>
                </c:pt>
                <c:pt idx="40">
                  <c:v>44256</c:v>
                </c:pt>
                <c:pt idx="41">
                  <c:v>44257</c:v>
                </c:pt>
                <c:pt idx="42">
                  <c:v>44258</c:v>
                </c:pt>
                <c:pt idx="43">
                  <c:v>44259</c:v>
                </c:pt>
                <c:pt idx="44">
                  <c:v>44260</c:v>
                </c:pt>
                <c:pt idx="45">
                  <c:v>44263</c:v>
                </c:pt>
                <c:pt idx="46">
                  <c:v>44264</c:v>
                </c:pt>
                <c:pt idx="47">
                  <c:v>44265</c:v>
                </c:pt>
                <c:pt idx="48">
                  <c:v>44267</c:v>
                </c:pt>
                <c:pt idx="49">
                  <c:v>44270</c:v>
                </c:pt>
                <c:pt idx="50">
                  <c:v>44271</c:v>
                </c:pt>
                <c:pt idx="51">
                  <c:v>44272</c:v>
                </c:pt>
                <c:pt idx="52">
                  <c:v>44273</c:v>
                </c:pt>
                <c:pt idx="53">
                  <c:v>44274</c:v>
                </c:pt>
                <c:pt idx="54">
                  <c:v>44277</c:v>
                </c:pt>
                <c:pt idx="55">
                  <c:v>44278</c:v>
                </c:pt>
                <c:pt idx="56">
                  <c:v>44279</c:v>
                </c:pt>
                <c:pt idx="57">
                  <c:v>44280</c:v>
                </c:pt>
                <c:pt idx="58">
                  <c:v>44281</c:v>
                </c:pt>
                <c:pt idx="59">
                  <c:v>44285</c:v>
                </c:pt>
                <c:pt idx="60">
                  <c:v>44286</c:v>
                </c:pt>
                <c:pt idx="61">
                  <c:v>44287</c:v>
                </c:pt>
                <c:pt idx="62">
                  <c:v>44291</c:v>
                </c:pt>
                <c:pt idx="63">
                  <c:v>44292</c:v>
                </c:pt>
                <c:pt idx="64">
                  <c:v>44293</c:v>
                </c:pt>
                <c:pt idx="65">
                  <c:v>44294</c:v>
                </c:pt>
                <c:pt idx="66">
                  <c:v>44295</c:v>
                </c:pt>
                <c:pt idx="67">
                  <c:v>44298</c:v>
                </c:pt>
                <c:pt idx="68">
                  <c:v>44299</c:v>
                </c:pt>
                <c:pt idx="69">
                  <c:v>44301</c:v>
                </c:pt>
                <c:pt idx="70">
                  <c:v>44302</c:v>
                </c:pt>
                <c:pt idx="71">
                  <c:v>44305</c:v>
                </c:pt>
                <c:pt idx="72">
                  <c:v>44306</c:v>
                </c:pt>
                <c:pt idx="73">
                  <c:v>44308</c:v>
                </c:pt>
                <c:pt idx="74">
                  <c:v>44309</c:v>
                </c:pt>
                <c:pt idx="75">
                  <c:v>44312</c:v>
                </c:pt>
                <c:pt idx="76">
                  <c:v>44313</c:v>
                </c:pt>
                <c:pt idx="77">
                  <c:v>44314</c:v>
                </c:pt>
                <c:pt idx="78">
                  <c:v>44315</c:v>
                </c:pt>
                <c:pt idx="79">
                  <c:v>44316</c:v>
                </c:pt>
                <c:pt idx="80">
                  <c:v>44319</c:v>
                </c:pt>
                <c:pt idx="81">
                  <c:v>44320</c:v>
                </c:pt>
                <c:pt idx="82">
                  <c:v>44321</c:v>
                </c:pt>
                <c:pt idx="83">
                  <c:v>44322</c:v>
                </c:pt>
                <c:pt idx="84">
                  <c:v>44323</c:v>
                </c:pt>
                <c:pt idx="85">
                  <c:v>44326</c:v>
                </c:pt>
                <c:pt idx="86">
                  <c:v>44327</c:v>
                </c:pt>
                <c:pt idx="87">
                  <c:v>44328</c:v>
                </c:pt>
                <c:pt idx="88">
                  <c:v>44330</c:v>
                </c:pt>
                <c:pt idx="89">
                  <c:v>44333</c:v>
                </c:pt>
                <c:pt idx="90">
                  <c:v>44334</c:v>
                </c:pt>
                <c:pt idx="91">
                  <c:v>44335</c:v>
                </c:pt>
                <c:pt idx="92">
                  <c:v>44336</c:v>
                </c:pt>
                <c:pt idx="93">
                  <c:v>44337</c:v>
                </c:pt>
                <c:pt idx="94">
                  <c:v>44340</c:v>
                </c:pt>
                <c:pt idx="95">
                  <c:v>44341</c:v>
                </c:pt>
                <c:pt idx="96">
                  <c:v>44342</c:v>
                </c:pt>
                <c:pt idx="97">
                  <c:v>44343</c:v>
                </c:pt>
                <c:pt idx="98">
                  <c:v>44344</c:v>
                </c:pt>
                <c:pt idx="99">
                  <c:v>44347</c:v>
                </c:pt>
                <c:pt idx="100">
                  <c:v>44348</c:v>
                </c:pt>
                <c:pt idx="101">
                  <c:v>44349</c:v>
                </c:pt>
                <c:pt idx="102">
                  <c:v>44350</c:v>
                </c:pt>
                <c:pt idx="103">
                  <c:v>44351</c:v>
                </c:pt>
                <c:pt idx="104">
                  <c:v>44354</c:v>
                </c:pt>
                <c:pt idx="105">
                  <c:v>44355</c:v>
                </c:pt>
                <c:pt idx="106">
                  <c:v>44356</c:v>
                </c:pt>
                <c:pt idx="107">
                  <c:v>44357</c:v>
                </c:pt>
                <c:pt idx="108">
                  <c:v>44358</c:v>
                </c:pt>
                <c:pt idx="109">
                  <c:v>44361</c:v>
                </c:pt>
                <c:pt idx="110">
                  <c:v>44362</c:v>
                </c:pt>
                <c:pt idx="111">
                  <c:v>44363</c:v>
                </c:pt>
                <c:pt idx="112">
                  <c:v>44364</c:v>
                </c:pt>
                <c:pt idx="113">
                  <c:v>44365</c:v>
                </c:pt>
                <c:pt idx="114">
                  <c:v>44368</c:v>
                </c:pt>
                <c:pt idx="115">
                  <c:v>44369</c:v>
                </c:pt>
                <c:pt idx="116">
                  <c:v>44370</c:v>
                </c:pt>
                <c:pt idx="117">
                  <c:v>44371</c:v>
                </c:pt>
                <c:pt idx="118">
                  <c:v>44372</c:v>
                </c:pt>
                <c:pt idx="119">
                  <c:v>44375</c:v>
                </c:pt>
                <c:pt idx="120">
                  <c:v>44376</c:v>
                </c:pt>
                <c:pt idx="121">
                  <c:v>44377</c:v>
                </c:pt>
                <c:pt idx="122">
                  <c:v>44378</c:v>
                </c:pt>
                <c:pt idx="123">
                  <c:v>44379</c:v>
                </c:pt>
                <c:pt idx="124">
                  <c:v>44382</c:v>
                </c:pt>
                <c:pt idx="125">
                  <c:v>44383</c:v>
                </c:pt>
                <c:pt idx="126">
                  <c:v>44384</c:v>
                </c:pt>
                <c:pt idx="127">
                  <c:v>44385</c:v>
                </c:pt>
                <c:pt idx="128">
                  <c:v>44386</c:v>
                </c:pt>
                <c:pt idx="129">
                  <c:v>44389</c:v>
                </c:pt>
                <c:pt idx="130">
                  <c:v>44390</c:v>
                </c:pt>
                <c:pt idx="131">
                  <c:v>44391</c:v>
                </c:pt>
                <c:pt idx="132">
                  <c:v>44392</c:v>
                </c:pt>
                <c:pt idx="133">
                  <c:v>44393</c:v>
                </c:pt>
                <c:pt idx="134">
                  <c:v>44396</c:v>
                </c:pt>
                <c:pt idx="135">
                  <c:v>44397</c:v>
                </c:pt>
                <c:pt idx="136">
                  <c:v>44399</c:v>
                </c:pt>
                <c:pt idx="137">
                  <c:v>44400</c:v>
                </c:pt>
                <c:pt idx="138">
                  <c:v>44403</c:v>
                </c:pt>
                <c:pt idx="139">
                  <c:v>44404</c:v>
                </c:pt>
                <c:pt idx="140">
                  <c:v>44405</c:v>
                </c:pt>
                <c:pt idx="141">
                  <c:v>44406</c:v>
                </c:pt>
                <c:pt idx="142">
                  <c:v>44407</c:v>
                </c:pt>
                <c:pt idx="143">
                  <c:v>44410</c:v>
                </c:pt>
                <c:pt idx="144">
                  <c:v>44411</c:v>
                </c:pt>
                <c:pt idx="145">
                  <c:v>44412</c:v>
                </c:pt>
                <c:pt idx="146">
                  <c:v>44413</c:v>
                </c:pt>
                <c:pt idx="147">
                  <c:v>44414</c:v>
                </c:pt>
                <c:pt idx="148">
                  <c:v>44417</c:v>
                </c:pt>
                <c:pt idx="149">
                  <c:v>44418</c:v>
                </c:pt>
                <c:pt idx="150">
                  <c:v>44419</c:v>
                </c:pt>
                <c:pt idx="151">
                  <c:v>44420</c:v>
                </c:pt>
                <c:pt idx="152">
                  <c:v>44421</c:v>
                </c:pt>
                <c:pt idx="153">
                  <c:v>44424</c:v>
                </c:pt>
                <c:pt idx="154">
                  <c:v>44425</c:v>
                </c:pt>
                <c:pt idx="155">
                  <c:v>44426</c:v>
                </c:pt>
                <c:pt idx="156">
                  <c:v>44428</c:v>
                </c:pt>
                <c:pt idx="157">
                  <c:v>44431</c:v>
                </c:pt>
                <c:pt idx="158">
                  <c:v>44432</c:v>
                </c:pt>
                <c:pt idx="159">
                  <c:v>44433</c:v>
                </c:pt>
                <c:pt idx="160">
                  <c:v>44434</c:v>
                </c:pt>
                <c:pt idx="161">
                  <c:v>44435</c:v>
                </c:pt>
                <c:pt idx="162">
                  <c:v>44438</c:v>
                </c:pt>
                <c:pt idx="163">
                  <c:v>44439</c:v>
                </c:pt>
                <c:pt idx="164">
                  <c:v>44440</c:v>
                </c:pt>
                <c:pt idx="165">
                  <c:v>44441</c:v>
                </c:pt>
                <c:pt idx="166">
                  <c:v>44442</c:v>
                </c:pt>
                <c:pt idx="167">
                  <c:v>44445</c:v>
                </c:pt>
                <c:pt idx="168">
                  <c:v>44446</c:v>
                </c:pt>
                <c:pt idx="169">
                  <c:v>44447</c:v>
                </c:pt>
                <c:pt idx="170">
                  <c:v>44448</c:v>
                </c:pt>
                <c:pt idx="171">
                  <c:v>44452</c:v>
                </c:pt>
                <c:pt idx="172">
                  <c:v>44453</c:v>
                </c:pt>
                <c:pt idx="173">
                  <c:v>44454</c:v>
                </c:pt>
                <c:pt idx="174">
                  <c:v>44455</c:v>
                </c:pt>
                <c:pt idx="175">
                  <c:v>44456</c:v>
                </c:pt>
                <c:pt idx="176">
                  <c:v>44459</c:v>
                </c:pt>
                <c:pt idx="177">
                  <c:v>44460</c:v>
                </c:pt>
                <c:pt idx="178">
                  <c:v>44461</c:v>
                </c:pt>
                <c:pt idx="179">
                  <c:v>44462</c:v>
                </c:pt>
                <c:pt idx="180">
                  <c:v>44463</c:v>
                </c:pt>
                <c:pt idx="181">
                  <c:v>44466</c:v>
                </c:pt>
                <c:pt idx="182">
                  <c:v>44467</c:v>
                </c:pt>
                <c:pt idx="183">
                  <c:v>44468</c:v>
                </c:pt>
                <c:pt idx="184">
                  <c:v>44469</c:v>
                </c:pt>
                <c:pt idx="185">
                  <c:v>44470</c:v>
                </c:pt>
                <c:pt idx="186">
                  <c:v>44473</c:v>
                </c:pt>
                <c:pt idx="187">
                  <c:v>44474</c:v>
                </c:pt>
                <c:pt idx="188">
                  <c:v>44475</c:v>
                </c:pt>
                <c:pt idx="189">
                  <c:v>44476</c:v>
                </c:pt>
                <c:pt idx="190">
                  <c:v>44477</c:v>
                </c:pt>
                <c:pt idx="191">
                  <c:v>44480</c:v>
                </c:pt>
                <c:pt idx="192">
                  <c:v>44481</c:v>
                </c:pt>
                <c:pt idx="193">
                  <c:v>44482</c:v>
                </c:pt>
                <c:pt idx="194">
                  <c:v>44483</c:v>
                </c:pt>
                <c:pt idx="195">
                  <c:v>44487</c:v>
                </c:pt>
                <c:pt idx="196">
                  <c:v>44488</c:v>
                </c:pt>
                <c:pt idx="197">
                  <c:v>44489</c:v>
                </c:pt>
                <c:pt idx="198">
                  <c:v>44490</c:v>
                </c:pt>
                <c:pt idx="199">
                  <c:v>44491</c:v>
                </c:pt>
                <c:pt idx="200">
                  <c:v>44494</c:v>
                </c:pt>
                <c:pt idx="201">
                  <c:v>44495</c:v>
                </c:pt>
                <c:pt idx="202">
                  <c:v>44496</c:v>
                </c:pt>
                <c:pt idx="203">
                  <c:v>44497</c:v>
                </c:pt>
                <c:pt idx="204">
                  <c:v>44498</c:v>
                </c:pt>
                <c:pt idx="205">
                  <c:v>44501</c:v>
                </c:pt>
                <c:pt idx="206">
                  <c:v>44502</c:v>
                </c:pt>
                <c:pt idx="207">
                  <c:v>44503</c:v>
                </c:pt>
                <c:pt idx="208">
                  <c:v>44504</c:v>
                </c:pt>
                <c:pt idx="209">
                  <c:v>44508</c:v>
                </c:pt>
                <c:pt idx="210">
                  <c:v>44509</c:v>
                </c:pt>
                <c:pt idx="211">
                  <c:v>44510</c:v>
                </c:pt>
                <c:pt idx="212">
                  <c:v>44511</c:v>
                </c:pt>
                <c:pt idx="213">
                  <c:v>44512</c:v>
                </c:pt>
                <c:pt idx="214">
                  <c:v>44515</c:v>
                </c:pt>
                <c:pt idx="215">
                  <c:v>44516</c:v>
                </c:pt>
                <c:pt idx="216">
                  <c:v>44517</c:v>
                </c:pt>
                <c:pt idx="217">
                  <c:v>44518</c:v>
                </c:pt>
                <c:pt idx="218">
                  <c:v>44522</c:v>
                </c:pt>
                <c:pt idx="219">
                  <c:v>44523</c:v>
                </c:pt>
                <c:pt idx="220">
                  <c:v>44524</c:v>
                </c:pt>
                <c:pt idx="221">
                  <c:v>44525</c:v>
                </c:pt>
                <c:pt idx="222">
                  <c:v>44526</c:v>
                </c:pt>
                <c:pt idx="223">
                  <c:v>44529</c:v>
                </c:pt>
                <c:pt idx="224">
                  <c:v>44530</c:v>
                </c:pt>
                <c:pt idx="225">
                  <c:v>44531</c:v>
                </c:pt>
                <c:pt idx="226">
                  <c:v>44532</c:v>
                </c:pt>
                <c:pt idx="227">
                  <c:v>44533</c:v>
                </c:pt>
                <c:pt idx="228">
                  <c:v>44536</c:v>
                </c:pt>
                <c:pt idx="229">
                  <c:v>44537</c:v>
                </c:pt>
                <c:pt idx="230">
                  <c:v>44538</c:v>
                </c:pt>
                <c:pt idx="231">
                  <c:v>44539</c:v>
                </c:pt>
                <c:pt idx="232">
                  <c:v>44540</c:v>
                </c:pt>
                <c:pt idx="233">
                  <c:v>44543</c:v>
                </c:pt>
                <c:pt idx="234">
                  <c:v>44544</c:v>
                </c:pt>
                <c:pt idx="235">
                  <c:v>44545</c:v>
                </c:pt>
                <c:pt idx="236">
                  <c:v>44546</c:v>
                </c:pt>
                <c:pt idx="237">
                  <c:v>44547</c:v>
                </c:pt>
                <c:pt idx="238">
                  <c:v>44550</c:v>
                </c:pt>
                <c:pt idx="239">
                  <c:v>44551</c:v>
                </c:pt>
                <c:pt idx="240">
                  <c:v>44552</c:v>
                </c:pt>
                <c:pt idx="241">
                  <c:v>44553</c:v>
                </c:pt>
                <c:pt idx="242">
                  <c:v>44554</c:v>
                </c:pt>
                <c:pt idx="243">
                  <c:v>44557</c:v>
                </c:pt>
                <c:pt idx="244">
                  <c:v>44558</c:v>
                </c:pt>
                <c:pt idx="245">
                  <c:v>44559</c:v>
                </c:pt>
                <c:pt idx="246">
                  <c:v>44560</c:v>
                </c:pt>
                <c:pt idx="247">
                  <c:v>44561</c:v>
                </c:pt>
                <c:pt idx="248">
                  <c:v>44564</c:v>
                </c:pt>
                <c:pt idx="249">
                  <c:v>44565</c:v>
                </c:pt>
                <c:pt idx="250">
                  <c:v>44566</c:v>
                </c:pt>
                <c:pt idx="251">
                  <c:v>44567</c:v>
                </c:pt>
                <c:pt idx="252">
                  <c:v>44568</c:v>
                </c:pt>
                <c:pt idx="253">
                  <c:v>44571</c:v>
                </c:pt>
                <c:pt idx="254">
                  <c:v>44572</c:v>
                </c:pt>
                <c:pt idx="255">
                  <c:v>44573</c:v>
                </c:pt>
                <c:pt idx="256">
                  <c:v>44574</c:v>
                </c:pt>
                <c:pt idx="257">
                  <c:v>44575</c:v>
                </c:pt>
                <c:pt idx="258">
                  <c:v>44578</c:v>
                </c:pt>
                <c:pt idx="259">
                  <c:v>44579</c:v>
                </c:pt>
                <c:pt idx="260">
                  <c:v>44580</c:v>
                </c:pt>
                <c:pt idx="261">
                  <c:v>44581</c:v>
                </c:pt>
                <c:pt idx="262">
                  <c:v>44582</c:v>
                </c:pt>
                <c:pt idx="263">
                  <c:v>44585</c:v>
                </c:pt>
                <c:pt idx="264">
                  <c:v>44586</c:v>
                </c:pt>
                <c:pt idx="265">
                  <c:v>44588</c:v>
                </c:pt>
                <c:pt idx="266">
                  <c:v>44589</c:v>
                </c:pt>
                <c:pt idx="267">
                  <c:v>44592</c:v>
                </c:pt>
                <c:pt idx="268">
                  <c:v>44593</c:v>
                </c:pt>
                <c:pt idx="269">
                  <c:v>44594</c:v>
                </c:pt>
                <c:pt idx="270">
                  <c:v>44595</c:v>
                </c:pt>
                <c:pt idx="271">
                  <c:v>44596</c:v>
                </c:pt>
                <c:pt idx="272">
                  <c:v>44599</c:v>
                </c:pt>
                <c:pt idx="273">
                  <c:v>44600</c:v>
                </c:pt>
                <c:pt idx="274">
                  <c:v>44601</c:v>
                </c:pt>
                <c:pt idx="275">
                  <c:v>44602</c:v>
                </c:pt>
                <c:pt idx="276">
                  <c:v>44603</c:v>
                </c:pt>
                <c:pt idx="277">
                  <c:v>44606</c:v>
                </c:pt>
                <c:pt idx="278">
                  <c:v>44607</c:v>
                </c:pt>
                <c:pt idx="279">
                  <c:v>44608</c:v>
                </c:pt>
                <c:pt idx="280">
                  <c:v>44609</c:v>
                </c:pt>
                <c:pt idx="281">
                  <c:v>44610</c:v>
                </c:pt>
                <c:pt idx="282">
                  <c:v>44613</c:v>
                </c:pt>
                <c:pt idx="283">
                  <c:v>44614</c:v>
                </c:pt>
                <c:pt idx="284">
                  <c:v>44615</c:v>
                </c:pt>
                <c:pt idx="285">
                  <c:v>44616</c:v>
                </c:pt>
                <c:pt idx="286">
                  <c:v>44617</c:v>
                </c:pt>
                <c:pt idx="287">
                  <c:v>44620</c:v>
                </c:pt>
                <c:pt idx="288">
                  <c:v>44622</c:v>
                </c:pt>
                <c:pt idx="289">
                  <c:v>44623</c:v>
                </c:pt>
                <c:pt idx="290">
                  <c:v>44624</c:v>
                </c:pt>
                <c:pt idx="291">
                  <c:v>44627</c:v>
                </c:pt>
                <c:pt idx="292">
                  <c:v>44628</c:v>
                </c:pt>
                <c:pt idx="293">
                  <c:v>44629</c:v>
                </c:pt>
                <c:pt idx="294">
                  <c:v>44630</c:v>
                </c:pt>
                <c:pt idx="295">
                  <c:v>44631</c:v>
                </c:pt>
                <c:pt idx="296">
                  <c:v>44634</c:v>
                </c:pt>
                <c:pt idx="297">
                  <c:v>44635</c:v>
                </c:pt>
                <c:pt idx="298">
                  <c:v>44636</c:v>
                </c:pt>
                <c:pt idx="299">
                  <c:v>44637</c:v>
                </c:pt>
                <c:pt idx="300">
                  <c:v>44641</c:v>
                </c:pt>
                <c:pt idx="301">
                  <c:v>44642</c:v>
                </c:pt>
                <c:pt idx="302">
                  <c:v>44643</c:v>
                </c:pt>
                <c:pt idx="303">
                  <c:v>44644</c:v>
                </c:pt>
                <c:pt idx="304">
                  <c:v>44645</c:v>
                </c:pt>
                <c:pt idx="305">
                  <c:v>44648</c:v>
                </c:pt>
                <c:pt idx="306">
                  <c:v>44649</c:v>
                </c:pt>
                <c:pt idx="307">
                  <c:v>44650</c:v>
                </c:pt>
                <c:pt idx="308">
                  <c:v>44651</c:v>
                </c:pt>
                <c:pt idx="309">
                  <c:v>44652</c:v>
                </c:pt>
                <c:pt idx="310">
                  <c:v>44655</c:v>
                </c:pt>
                <c:pt idx="311">
                  <c:v>44656</c:v>
                </c:pt>
                <c:pt idx="312">
                  <c:v>44657</c:v>
                </c:pt>
                <c:pt idx="313">
                  <c:v>44658</c:v>
                </c:pt>
                <c:pt idx="314">
                  <c:v>44659</c:v>
                </c:pt>
                <c:pt idx="315">
                  <c:v>44662</c:v>
                </c:pt>
                <c:pt idx="316">
                  <c:v>44663</c:v>
                </c:pt>
                <c:pt idx="317">
                  <c:v>44664</c:v>
                </c:pt>
                <c:pt idx="318">
                  <c:v>44669</c:v>
                </c:pt>
                <c:pt idx="319">
                  <c:v>44670</c:v>
                </c:pt>
                <c:pt idx="320">
                  <c:v>44671</c:v>
                </c:pt>
                <c:pt idx="321">
                  <c:v>44672</c:v>
                </c:pt>
                <c:pt idx="322">
                  <c:v>44673</c:v>
                </c:pt>
                <c:pt idx="323">
                  <c:v>44676</c:v>
                </c:pt>
                <c:pt idx="324">
                  <c:v>44677</c:v>
                </c:pt>
                <c:pt idx="325">
                  <c:v>44678</c:v>
                </c:pt>
                <c:pt idx="326">
                  <c:v>44679</c:v>
                </c:pt>
                <c:pt idx="327">
                  <c:v>44680</c:v>
                </c:pt>
                <c:pt idx="328">
                  <c:v>44683</c:v>
                </c:pt>
                <c:pt idx="329">
                  <c:v>44685</c:v>
                </c:pt>
                <c:pt idx="330">
                  <c:v>44686</c:v>
                </c:pt>
                <c:pt idx="331">
                  <c:v>44687</c:v>
                </c:pt>
                <c:pt idx="332">
                  <c:v>44690</c:v>
                </c:pt>
                <c:pt idx="333">
                  <c:v>44691</c:v>
                </c:pt>
                <c:pt idx="334">
                  <c:v>44692</c:v>
                </c:pt>
                <c:pt idx="335">
                  <c:v>44693</c:v>
                </c:pt>
                <c:pt idx="336">
                  <c:v>44694</c:v>
                </c:pt>
                <c:pt idx="337">
                  <c:v>44697</c:v>
                </c:pt>
                <c:pt idx="338">
                  <c:v>44698</c:v>
                </c:pt>
                <c:pt idx="339">
                  <c:v>44699</c:v>
                </c:pt>
                <c:pt idx="340">
                  <c:v>44700</c:v>
                </c:pt>
                <c:pt idx="341">
                  <c:v>44701</c:v>
                </c:pt>
                <c:pt idx="342">
                  <c:v>44704</c:v>
                </c:pt>
                <c:pt idx="343">
                  <c:v>44705</c:v>
                </c:pt>
                <c:pt idx="344">
                  <c:v>44706</c:v>
                </c:pt>
                <c:pt idx="345">
                  <c:v>44707</c:v>
                </c:pt>
                <c:pt idx="346">
                  <c:v>44708</c:v>
                </c:pt>
                <c:pt idx="347">
                  <c:v>44711</c:v>
                </c:pt>
                <c:pt idx="348">
                  <c:v>44712</c:v>
                </c:pt>
                <c:pt idx="349">
                  <c:v>44713</c:v>
                </c:pt>
                <c:pt idx="350">
                  <c:v>44714</c:v>
                </c:pt>
                <c:pt idx="351">
                  <c:v>44715</c:v>
                </c:pt>
                <c:pt idx="352">
                  <c:v>44718</c:v>
                </c:pt>
                <c:pt idx="353">
                  <c:v>44719</c:v>
                </c:pt>
                <c:pt idx="354">
                  <c:v>44720</c:v>
                </c:pt>
                <c:pt idx="355">
                  <c:v>44721</c:v>
                </c:pt>
                <c:pt idx="356">
                  <c:v>44722</c:v>
                </c:pt>
                <c:pt idx="357">
                  <c:v>44725</c:v>
                </c:pt>
                <c:pt idx="358">
                  <c:v>44726</c:v>
                </c:pt>
                <c:pt idx="359">
                  <c:v>44727</c:v>
                </c:pt>
                <c:pt idx="360">
                  <c:v>44728</c:v>
                </c:pt>
                <c:pt idx="361">
                  <c:v>44729</c:v>
                </c:pt>
                <c:pt idx="362">
                  <c:v>44732</c:v>
                </c:pt>
                <c:pt idx="363">
                  <c:v>44733</c:v>
                </c:pt>
                <c:pt idx="364">
                  <c:v>44734</c:v>
                </c:pt>
                <c:pt idx="365">
                  <c:v>44735</c:v>
                </c:pt>
                <c:pt idx="366">
                  <c:v>44736</c:v>
                </c:pt>
                <c:pt idx="367">
                  <c:v>44739</c:v>
                </c:pt>
                <c:pt idx="368">
                  <c:v>44740</c:v>
                </c:pt>
                <c:pt idx="369">
                  <c:v>44741</c:v>
                </c:pt>
                <c:pt idx="370">
                  <c:v>44742</c:v>
                </c:pt>
                <c:pt idx="371">
                  <c:v>44743</c:v>
                </c:pt>
                <c:pt idx="372">
                  <c:v>44746</c:v>
                </c:pt>
                <c:pt idx="373">
                  <c:v>44747</c:v>
                </c:pt>
                <c:pt idx="374">
                  <c:v>44748</c:v>
                </c:pt>
                <c:pt idx="375">
                  <c:v>44749</c:v>
                </c:pt>
                <c:pt idx="376">
                  <c:v>44750</c:v>
                </c:pt>
                <c:pt idx="377">
                  <c:v>44753</c:v>
                </c:pt>
                <c:pt idx="378">
                  <c:v>44754</c:v>
                </c:pt>
                <c:pt idx="379">
                  <c:v>44755</c:v>
                </c:pt>
                <c:pt idx="380">
                  <c:v>44756</c:v>
                </c:pt>
                <c:pt idx="381">
                  <c:v>44757</c:v>
                </c:pt>
                <c:pt idx="382">
                  <c:v>44760</c:v>
                </c:pt>
                <c:pt idx="383">
                  <c:v>44761</c:v>
                </c:pt>
                <c:pt idx="384">
                  <c:v>44762</c:v>
                </c:pt>
                <c:pt idx="385">
                  <c:v>44763</c:v>
                </c:pt>
                <c:pt idx="386">
                  <c:v>44764</c:v>
                </c:pt>
                <c:pt idx="387">
                  <c:v>44767</c:v>
                </c:pt>
                <c:pt idx="388">
                  <c:v>44768</c:v>
                </c:pt>
                <c:pt idx="389">
                  <c:v>44769</c:v>
                </c:pt>
                <c:pt idx="390">
                  <c:v>44770</c:v>
                </c:pt>
                <c:pt idx="391">
                  <c:v>44771</c:v>
                </c:pt>
                <c:pt idx="392">
                  <c:v>44774</c:v>
                </c:pt>
                <c:pt idx="393">
                  <c:v>44775</c:v>
                </c:pt>
                <c:pt idx="394">
                  <c:v>44776</c:v>
                </c:pt>
                <c:pt idx="395">
                  <c:v>44777</c:v>
                </c:pt>
                <c:pt idx="396">
                  <c:v>44778</c:v>
                </c:pt>
                <c:pt idx="397">
                  <c:v>44781</c:v>
                </c:pt>
                <c:pt idx="398">
                  <c:v>44783</c:v>
                </c:pt>
                <c:pt idx="399">
                  <c:v>44784</c:v>
                </c:pt>
                <c:pt idx="400">
                  <c:v>44785</c:v>
                </c:pt>
                <c:pt idx="401">
                  <c:v>44789</c:v>
                </c:pt>
                <c:pt idx="402">
                  <c:v>44790</c:v>
                </c:pt>
                <c:pt idx="403">
                  <c:v>44791</c:v>
                </c:pt>
                <c:pt idx="404">
                  <c:v>44792</c:v>
                </c:pt>
                <c:pt idx="405">
                  <c:v>44795</c:v>
                </c:pt>
                <c:pt idx="406">
                  <c:v>44796</c:v>
                </c:pt>
                <c:pt idx="407">
                  <c:v>44797</c:v>
                </c:pt>
                <c:pt idx="408">
                  <c:v>44798</c:v>
                </c:pt>
                <c:pt idx="409">
                  <c:v>44799</c:v>
                </c:pt>
                <c:pt idx="410">
                  <c:v>44802</c:v>
                </c:pt>
                <c:pt idx="411">
                  <c:v>44803</c:v>
                </c:pt>
                <c:pt idx="412">
                  <c:v>44805</c:v>
                </c:pt>
                <c:pt idx="413">
                  <c:v>44806</c:v>
                </c:pt>
                <c:pt idx="414">
                  <c:v>44809</c:v>
                </c:pt>
                <c:pt idx="415">
                  <c:v>44810</c:v>
                </c:pt>
                <c:pt idx="416">
                  <c:v>44811</c:v>
                </c:pt>
                <c:pt idx="417">
                  <c:v>44812</c:v>
                </c:pt>
                <c:pt idx="418">
                  <c:v>44813</c:v>
                </c:pt>
                <c:pt idx="419">
                  <c:v>44816</c:v>
                </c:pt>
                <c:pt idx="420">
                  <c:v>44817</c:v>
                </c:pt>
                <c:pt idx="421">
                  <c:v>44818</c:v>
                </c:pt>
                <c:pt idx="422">
                  <c:v>44819</c:v>
                </c:pt>
                <c:pt idx="423">
                  <c:v>44820</c:v>
                </c:pt>
                <c:pt idx="424">
                  <c:v>44823</c:v>
                </c:pt>
                <c:pt idx="425">
                  <c:v>44824</c:v>
                </c:pt>
                <c:pt idx="426">
                  <c:v>44825</c:v>
                </c:pt>
                <c:pt idx="427">
                  <c:v>44826</c:v>
                </c:pt>
                <c:pt idx="428">
                  <c:v>44827</c:v>
                </c:pt>
                <c:pt idx="429">
                  <c:v>44830</c:v>
                </c:pt>
                <c:pt idx="430">
                  <c:v>44831</c:v>
                </c:pt>
                <c:pt idx="431">
                  <c:v>44832</c:v>
                </c:pt>
                <c:pt idx="432">
                  <c:v>44833</c:v>
                </c:pt>
                <c:pt idx="433">
                  <c:v>44834</c:v>
                </c:pt>
                <c:pt idx="434">
                  <c:v>44837</c:v>
                </c:pt>
                <c:pt idx="435">
                  <c:v>44838</c:v>
                </c:pt>
                <c:pt idx="436">
                  <c:v>44840</c:v>
                </c:pt>
                <c:pt idx="437">
                  <c:v>44841</c:v>
                </c:pt>
                <c:pt idx="438">
                  <c:v>44844</c:v>
                </c:pt>
                <c:pt idx="439">
                  <c:v>44845</c:v>
                </c:pt>
                <c:pt idx="440">
                  <c:v>44846</c:v>
                </c:pt>
                <c:pt idx="441">
                  <c:v>44847</c:v>
                </c:pt>
                <c:pt idx="442">
                  <c:v>44848</c:v>
                </c:pt>
                <c:pt idx="443">
                  <c:v>44851</c:v>
                </c:pt>
                <c:pt idx="444">
                  <c:v>44852</c:v>
                </c:pt>
                <c:pt idx="445">
                  <c:v>44853</c:v>
                </c:pt>
                <c:pt idx="446">
                  <c:v>44854</c:v>
                </c:pt>
                <c:pt idx="447">
                  <c:v>44855</c:v>
                </c:pt>
                <c:pt idx="448">
                  <c:v>44858</c:v>
                </c:pt>
                <c:pt idx="449">
                  <c:v>44859</c:v>
                </c:pt>
                <c:pt idx="450">
                  <c:v>44861</c:v>
                </c:pt>
                <c:pt idx="451">
                  <c:v>44862</c:v>
                </c:pt>
                <c:pt idx="452">
                  <c:v>44865</c:v>
                </c:pt>
                <c:pt idx="453">
                  <c:v>44866</c:v>
                </c:pt>
                <c:pt idx="454">
                  <c:v>44867</c:v>
                </c:pt>
                <c:pt idx="455">
                  <c:v>44868</c:v>
                </c:pt>
                <c:pt idx="456">
                  <c:v>44869</c:v>
                </c:pt>
                <c:pt idx="457">
                  <c:v>44872</c:v>
                </c:pt>
                <c:pt idx="458">
                  <c:v>44874</c:v>
                </c:pt>
                <c:pt idx="459">
                  <c:v>44875</c:v>
                </c:pt>
                <c:pt idx="460">
                  <c:v>44876</c:v>
                </c:pt>
                <c:pt idx="461">
                  <c:v>44879</c:v>
                </c:pt>
                <c:pt idx="462">
                  <c:v>44880</c:v>
                </c:pt>
                <c:pt idx="463">
                  <c:v>44881</c:v>
                </c:pt>
                <c:pt idx="464">
                  <c:v>44882</c:v>
                </c:pt>
                <c:pt idx="465">
                  <c:v>44883</c:v>
                </c:pt>
                <c:pt idx="466">
                  <c:v>44886</c:v>
                </c:pt>
                <c:pt idx="467">
                  <c:v>44887</c:v>
                </c:pt>
                <c:pt idx="468">
                  <c:v>44888</c:v>
                </c:pt>
                <c:pt idx="469">
                  <c:v>44889</c:v>
                </c:pt>
                <c:pt idx="470">
                  <c:v>44890</c:v>
                </c:pt>
                <c:pt idx="471">
                  <c:v>44893</c:v>
                </c:pt>
                <c:pt idx="472">
                  <c:v>44894</c:v>
                </c:pt>
                <c:pt idx="473">
                  <c:v>44895</c:v>
                </c:pt>
                <c:pt idx="474">
                  <c:v>44896</c:v>
                </c:pt>
                <c:pt idx="475">
                  <c:v>44897</c:v>
                </c:pt>
                <c:pt idx="476">
                  <c:v>44900</c:v>
                </c:pt>
                <c:pt idx="477">
                  <c:v>44901</c:v>
                </c:pt>
                <c:pt idx="478">
                  <c:v>44902</c:v>
                </c:pt>
                <c:pt idx="479">
                  <c:v>44903</c:v>
                </c:pt>
                <c:pt idx="480">
                  <c:v>44904</c:v>
                </c:pt>
                <c:pt idx="481">
                  <c:v>44907</c:v>
                </c:pt>
                <c:pt idx="482">
                  <c:v>44908</c:v>
                </c:pt>
                <c:pt idx="483">
                  <c:v>44909</c:v>
                </c:pt>
                <c:pt idx="484">
                  <c:v>44910</c:v>
                </c:pt>
                <c:pt idx="485">
                  <c:v>44911</c:v>
                </c:pt>
                <c:pt idx="486">
                  <c:v>44914</c:v>
                </c:pt>
                <c:pt idx="487">
                  <c:v>44915</c:v>
                </c:pt>
                <c:pt idx="488">
                  <c:v>44916</c:v>
                </c:pt>
                <c:pt idx="489">
                  <c:v>44917</c:v>
                </c:pt>
                <c:pt idx="490">
                  <c:v>44918</c:v>
                </c:pt>
                <c:pt idx="491">
                  <c:v>44921</c:v>
                </c:pt>
                <c:pt idx="492">
                  <c:v>44922</c:v>
                </c:pt>
                <c:pt idx="493">
                  <c:v>44923</c:v>
                </c:pt>
                <c:pt idx="494">
                  <c:v>44924</c:v>
                </c:pt>
                <c:pt idx="495">
                  <c:v>44925</c:v>
                </c:pt>
                <c:pt idx="496">
                  <c:v>44928</c:v>
                </c:pt>
                <c:pt idx="497">
                  <c:v>44929</c:v>
                </c:pt>
                <c:pt idx="498">
                  <c:v>44930</c:v>
                </c:pt>
                <c:pt idx="499">
                  <c:v>44931</c:v>
                </c:pt>
                <c:pt idx="500">
                  <c:v>44932</c:v>
                </c:pt>
                <c:pt idx="501">
                  <c:v>44935</c:v>
                </c:pt>
                <c:pt idx="502">
                  <c:v>44936</c:v>
                </c:pt>
                <c:pt idx="503">
                  <c:v>44937</c:v>
                </c:pt>
                <c:pt idx="504">
                  <c:v>44938</c:v>
                </c:pt>
                <c:pt idx="505">
                  <c:v>44939</c:v>
                </c:pt>
                <c:pt idx="506">
                  <c:v>44942</c:v>
                </c:pt>
                <c:pt idx="507">
                  <c:v>44943</c:v>
                </c:pt>
                <c:pt idx="508">
                  <c:v>44944</c:v>
                </c:pt>
                <c:pt idx="509">
                  <c:v>44945</c:v>
                </c:pt>
                <c:pt idx="510">
                  <c:v>44946</c:v>
                </c:pt>
                <c:pt idx="511">
                  <c:v>44949</c:v>
                </c:pt>
                <c:pt idx="512">
                  <c:v>44950</c:v>
                </c:pt>
                <c:pt idx="513">
                  <c:v>44951</c:v>
                </c:pt>
                <c:pt idx="514">
                  <c:v>44953</c:v>
                </c:pt>
                <c:pt idx="515">
                  <c:v>44956</c:v>
                </c:pt>
                <c:pt idx="516">
                  <c:v>44957</c:v>
                </c:pt>
                <c:pt idx="517">
                  <c:v>44958</c:v>
                </c:pt>
                <c:pt idx="518">
                  <c:v>44959</c:v>
                </c:pt>
                <c:pt idx="519">
                  <c:v>44960</c:v>
                </c:pt>
                <c:pt idx="520">
                  <c:v>44963</c:v>
                </c:pt>
                <c:pt idx="521">
                  <c:v>44964</c:v>
                </c:pt>
                <c:pt idx="522">
                  <c:v>44965</c:v>
                </c:pt>
                <c:pt idx="523">
                  <c:v>44966</c:v>
                </c:pt>
                <c:pt idx="524">
                  <c:v>44967</c:v>
                </c:pt>
                <c:pt idx="525">
                  <c:v>44970</c:v>
                </c:pt>
                <c:pt idx="526">
                  <c:v>44971</c:v>
                </c:pt>
                <c:pt idx="527">
                  <c:v>44972</c:v>
                </c:pt>
                <c:pt idx="528">
                  <c:v>44973</c:v>
                </c:pt>
                <c:pt idx="529">
                  <c:v>44974</c:v>
                </c:pt>
                <c:pt idx="530">
                  <c:v>44977</c:v>
                </c:pt>
                <c:pt idx="531">
                  <c:v>44978</c:v>
                </c:pt>
                <c:pt idx="532">
                  <c:v>44979</c:v>
                </c:pt>
                <c:pt idx="533">
                  <c:v>44980</c:v>
                </c:pt>
                <c:pt idx="534">
                  <c:v>44981</c:v>
                </c:pt>
                <c:pt idx="535">
                  <c:v>44984</c:v>
                </c:pt>
                <c:pt idx="536">
                  <c:v>44985</c:v>
                </c:pt>
                <c:pt idx="537">
                  <c:v>44986</c:v>
                </c:pt>
                <c:pt idx="538">
                  <c:v>44987</c:v>
                </c:pt>
                <c:pt idx="539">
                  <c:v>44988</c:v>
                </c:pt>
                <c:pt idx="540">
                  <c:v>44991</c:v>
                </c:pt>
                <c:pt idx="541">
                  <c:v>44993</c:v>
                </c:pt>
                <c:pt idx="542">
                  <c:v>44994</c:v>
                </c:pt>
                <c:pt idx="543">
                  <c:v>44995</c:v>
                </c:pt>
                <c:pt idx="544">
                  <c:v>44998</c:v>
                </c:pt>
                <c:pt idx="545">
                  <c:v>44999</c:v>
                </c:pt>
                <c:pt idx="546">
                  <c:v>45000</c:v>
                </c:pt>
                <c:pt idx="547">
                  <c:v>45001</c:v>
                </c:pt>
                <c:pt idx="548">
                  <c:v>45002</c:v>
                </c:pt>
                <c:pt idx="549">
                  <c:v>45005</c:v>
                </c:pt>
                <c:pt idx="550">
                  <c:v>45006</c:v>
                </c:pt>
                <c:pt idx="551">
                  <c:v>45007</c:v>
                </c:pt>
                <c:pt idx="552">
                  <c:v>45008</c:v>
                </c:pt>
                <c:pt idx="553">
                  <c:v>45009</c:v>
                </c:pt>
                <c:pt idx="554">
                  <c:v>45012</c:v>
                </c:pt>
                <c:pt idx="555">
                  <c:v>45013</c:v>
                </c:pt>
                <c:pt idx="556">
                  <c:v>45014</c:v>
                </c:pt>
                <c:pt idx="557">
                  <c:v>45016</c:v>
                </c:pt>
                <c:pt idx="558">
                  <c:v>45019</c:v>
                </c:pt>
                <c:pt idx="559">
                  <c:v>45021</c:v>
                </c:pt>
                <c:pt idx="560">
                  <c:v>45022</c:v>
                </c:pt>
                <c:pt idx="561">
                  <c:v>45026</c:v>
                </c:pt>
                <c:pt idx="562">
                  <c:v>45027</c:v>
                </c:pt>
                <c:pt idx="563">
                  <c:v>45028</c:v>
                </c:pt>
                <c:pt idx="564">
                  <c:v>45029</c:v>
                </c:pt>
                <c:pt idx="565">
                  <c:v>45033</c:v>
                </c:pt>
                <c:pt idx="566">
                  <c:v>45034</c:v>
                </c:pt>
                <c:pt idx="567">
                  <c:v>45035</c:v>
                </c:pt>
                <c:pt idx="568">
                  <c:v>45036</c:v>
                </c:pt>
                <c:pt idx="569">
                  <c:v>45037</c:v>
                </c:pt>
                <c:pt idx="570">
                  <c:v>45040</c:v>
                </c:pt>
                <c:pt idx="571">
                  <c:v>45041</c:v>
                </c:pt>
                <c:pt idx="572">
                  <c:v>45042</c:v>
                </c:pt>
                <c:pt idx="573">
                  <c:v>45043</c:v>
                </c:pt>
                <c:pt idx="574">
                  <c:v>45044</c:v>
                </c:pt>
                <c:pt idx="575">
                  <c:v>45048</c:v>
                </c:pt>
                <c:pt idx="576">
                  <c:v>45049</c:v>
                </c:pt>
                <c:pt idx="577">
                  <c:v>45050</c:v>
                </c:pt>
                <c:pt idx="578">
                  <c:v>45051</c:v>
                </c:pt>
                <c:pt idx="579">
                  <c:v>45054</c:v>
                </c:pt>
                <c:pt idx="580">
                  <c:v>45055</c:v>
                </c:pt>
                <c:pt idx="581">
                  <c:v>45056</c:v>
                </c:pt>
                <c:pt idx="582">
                  <c:v>45057</c:v>
                </c:pt>
                <c:pt idx="583">
                  <c:v>45058</c:v>
                </c:pt>
                <c:pt idx="584">
                  <c:v>45061</c:v>
                </c:pt>
                <c:pt idx="585">
                  <c:v>45062</c:v>
                </c:pt>
                <c:pt idx="586">
                  <c:v>45063</c:v>
                </c:pt>
                <c:pt idx="587">
                  <c:v>45064</c:v>
                </c:pt>
                <c:pt idx="588">
                  <c:v>45065</c:v>
                </c:pt>
                <c:pt idx="589">
                  <c:v>45068</c:v>
                </c:pt>
                <c:pt idx="590">
                  <c:v>45069</c:v>
                </c:pt>
                <c:pt idx="591">
                  <c:v>45070</c:v>
                </c:pt>
                <c:pt idx="592">
                  <c:v>45071</c:v>
                </c:pt>
                <c:pt idx="593">
                  <c:v>45072</c:v>
                </c:pt>
                <c:pt idx="594">
                  <c:v>45075</c:v>
                </c:pt>
                <c:pt idx="595">
                  <c:v>45076</c:v>
                </c:pt>
                <c:pt idx="596">
                  <c:v>45077</c:v>
                </c:pt>
                <c:pt idx="597">
                  <c:v>45078</c:v>
                </c:pt>
                <c:pt idx="598">
                  <c:v>45079</c:v>
                </c:pt>
                <c:pt idx="599">
                  <c:v>45082</c:v>
                </c:pt>
                <c:pt idx="600">
                  <c:v>45083</c:v>
                </c:pt>
                <c:pt idx="601">
                  <c:v>45084</c:v>
                </c:pt>
                <c:pt idx="602">
                  <c:v>45085</c:v>
                </c:pt>
                <c:pt idx="603">
                  <c:v>45086</c:v>
                </c:pt>
                <c:pt idx="604">
                  <c:v>45089</c:v>
                </c:pt>
                <c:pt idx="605">
                  <c:v>45090</c:v>
                </c:pt>
                <c:pt idx="606">
                  <c:v>45091</c:v>
                </c:pt>
                <c:pt idx="607">
                  <c:v>45092</c:v>
                </c:pt>
                <c:pt idx="608">
                  <c:v>45093</c:v>
                </c:pt>
                <c:pt idx="609">
                  <c:v>45096</c:v>
                </c:pt>
                <c:pt idx="610">
                  <c:v>45097</c:v>
                </c:pt>
                <c:pt idx="611">
                  <c:v>45098</c:v>
                </c:pt>
                <c:pt idx="612">
                  <c:v>45099</c:v>
                </c:pt>
                <c:pt idx="613">
                  <c:v>45100</c:v>
                </c:pt>
                <c:pt idx="614">
                  <c:v>45103</c:v>
                </c:pt>
                <c:pt idx="615">
                  <c:v>45104</c:v>
                </c:pt>
                <c:pt idx="616">
                  <c:v>45105</c:v>
                </c:pt>
                <c:pt idx="617">
                  <c:v>45107</c:v>
                </c:pt>
                <c:pt idx="618">
                  <c:v>45110</c:v>
                </c:pt>
                <c:pt idx="619">
                  <c:v>45111</c:v>
                </c:pt>
                <c:pt idx="620">
                  <c:v>45112</c:v>
                </c:pt>
                <c:pt idx="621">
                  <c:v>45113</c:v>
                </c:pt>
                <c:pt idx="622">
                  <c:v>45114</c:v>
                </c:pt>
                <c:pt idx="623">
                  <c:v>45117</c:v>
                </c:pt>
                <c:pt idx="624">
                  <c:v>45118</c:v>
                </c:pt>
                <c:pt idx="625">
                  <c:v>45119</c:v>
                </c:pt>
                <c:pt idx="626">
                  <c:v>45120</c:v>
                </c:pt>
                <c:pt idx="627">
                  <c:v>45121</c:v>
                </c:pt>
                <c:pt idx="628">
                  <c:v>45124</c:v>
                </c:pt>
                <c:pt idx="629">
                  <c:v>45125</c:v>
                </c:pt>
                <c:pt idx="630">
                  <c:v>45126</c:v>
                </c:pt>
                <c:pt idx="631">
                  <c:v>45127</c:v>
                </c:pt>
                <c:pt idx="632">
                  <c:v>45128</c:v>
                </c:pt>
                <c:pt idx="633">
                  <c:v>45131</c:v>
                </c:pt>
                <c:pt idx="634">
                  <c:v>45132</c:v>
                </c:pt>
                <c:pt idx="635">
                  <c:v>45133</c:v>
                </c:pt>
                <c:pt idx="636">
                  <c:v>45134</c:v>
                </c:pt>
                <c:pt idx="637">
                  <c:v>45135</c:v>
                </c:pt>
                <c:pt idx="638">
                  <c:v>45138</c:v>
                </c:pt>
                <c:pt idx="639">
                  <c:v>45139</c:v>
                </c:pt>
                <c:pt idx="640">
                  <c:v>45140</c:v>
                </c:pt>
                <c:pt idx="641">
                  <c:v>45141</c:v>
                </c:pt>
                <c:pt idx="642">
                  <c:v>45142</c:v>
                </c:pt>
                <c:pt idx="643">
                  <c:v>45145</c:v>
                </c:pt>
                <c:pt idx="644">
                  <c:v>45146</c:v>
                </c:pt>
                <c:pt idx="645">
                  <c:v>45147</c:v>
                </c:pt>
                <c:pt idx="646">
                  <c:v>45148</c:v>
                </c:pt>
                <c:pt idx="647">
                  <c:v>45149</c:v>
                </c:pt>
                <c:pt idx="648">
                  <c:v>45152</c:v>
                </c:pt>
                <c:pt idx="649">
                  <c:v>45154</c:v>
                </c:pt>
                <c:pt idx="650">
                  <c:v>45155</c:v>
                </c:pt>
                <c:pt idx="651">
                  <c:v>45156</c:v>
                </c:pt>
                <c:pt idx="652">
                  <c:v>45159</c:v>
                </c:pt>
                <c:pt idx="653">
                  <c:v>45160</c:v>
                </c:pt>
                <c:pt idx="654">
                  <c:v>45161</c:v>
                </c:pt>
                <c:pt idx="655">
                  <c:v>45162</c:v>
                </c:pt>
                <c:pt idx="656">
                  <c:v>45163</c:v>
                </c:pt>
                <c:pt idx="657">
                  <c:v>45166</c:v>
                </c:pt>
                <c:pt idx="658">
                  <c:v>45167</c:v>
                </c:pt>
                <c:pt idx="659">
                  <c:v>45168</c:v>
                </c:pt>
                <c:pt idx="660">
                  <c:v>45169</c:v>
                </c:pt>
                <c:pt idx="661">
                  <c:v>45170</c:v>
                </c:pt>
                <c:pt idx="662">
                  <c:v>45173</c:v>
                </c:pt>
                <c:pt idx="663">
                  <c:v>45174</c:v>
                </c:pt>
                <c:pt idx="664">
                  <c:v>45175</c:v>
                </c:pt>
                <c:pt idx="665">
                  <c:v>45176</c:v>
                </c:pt>
                <c:pt idx="666">
                  <c:v>45177</c:v>
                </c:pt>
                <c:pt idx="667">
                  <c:v>45180</c:v>
                </c:pt>
                <c:pt idx="668">
                  <c:v>45181</c:v>
                </c:pt>
                <c:pt idx="669">
                  <c:v>45182</c:v>
                </c:pt>
                <c:pt idx="670">
                  <c:v>45183</c:v>
                </c:pt>
                <c:pt idx="671">
                  <c:v>45184</c:v>
                </c:pt>
                <c:pt idx="672">
                  <c:v>45187</c:v>
                </c:pt>
                <c:pt idx="673">
                  <c:v>45189</c:v>
                </c:pt>
                <c:pt idx="674">
                  <c:v>45190</c:v>
                </c:pt>
                <c:pt idx="675">
                  <c:v>45191</c:v>
                </c:pt>
                <c:pt idx="676">
                  <c:v>45194</c:v>
                </c:pt>
                <c:pt idx="677">
                  <c:v>45195</c:v>
                </c:pt>
                <c:pt idx="678">
                  <c:v>45196</c:v>
                </c:pt>
                <c:pt idx="679">
                  <c:v>45197</c:v>
                </c:pt>
                <c:pt idx="680">
                  <c:v>45198</c:v>
                </c:pt>
                <c:pt idx="681">
                  <c:v>45202</c:v>
                </c:pt>
                <c:pt idx="682">
                  <c:v>45203</c:v>
                </c:pt>
                <c:pt idx="683">
                  <c:v>45204</c:v>
                </c:pt>
                <c:pt idx="684">
                  <c:v>45205</c:v>
                </c:pt>
                <c:pt idx="685">
                  <c:v>45208</c:v>
                </c:pt>
                <c:pt idx="686">
                  <c:v>45209</c:v>
                </c:pt>
                <c:pt idx="687">
                  <c:v>45210</c:v>
                </c:pt>
                <c:pt idx="688">
                  <c:v>45211</c:v>
                </c:pt>
                <c:pt idx="689">
                  <c:v>45212</c:v>
                </c:pt>
                <c:pt idx="690">
                  <c:v>45215</c:v>
                </c:pt>
                <c:pt idx="691">
                  <c:v>45216</c:v>
                </c:pt>
                <c:pt idx="692">
                  <c:v>45217</c:v>
                </c:pt>
                <c:pt idx="693">
                  <c:v>45218</c:v>
                </c:pt>
                <c:pt idx="694">
                  <c:v>45219</c:v>
                </c:pt>
                <c:pt idx="695">
                  <c:v>45222</c:v>
                </c:pt>
                <c:pt idx="696">
                  <c:v>45224</c:v>
                </c:pt>
                <c:pt idx="697">
                  <c:v>45225</c:v>
                </c:pt>
                <c:pt idx="698">
                  <c:v>45226</c:v>
                </c:pt>
                <c:pt idx="699">
                  <c:v>45229</c:v>
                </c:pt>
                <c:pt idx="700">
                  <c:v>45230</c:v>
                </c:pt>
                <c:pt idx="701">
                  <c:v>45231</c:v>
                </c:pt>
                <c:pt idx="702">
                  <c:v>45232</c:v>
                </c:pt>
                <c:pt idx="703">
                  <c:v>45233</c:v>
                </c:pt>
                <c:pt idx="704">
                  <c:v>45236</c:v>
                </c:pt>
                <c:pt idx="705">
                  <c:v>45237</c:v>
                </c:pt>
                <c:pt idx="706">
                  <c:v>45238</c:v>
                </c:pt>
                <c:pt idx="707">
                  <c:v>45239</c:v>
                </c:pt>
                <c:pt idx="708">
                  <c:v>45240</c:v>
                </c:pt>
                <c:pt idx="709">
                  <c:v>45242</c:v>
                </c:pt>
                <c:pt idx="710">
                  <c:v>45243</c:v>
                </c:pt>
                <c:pt idx="711">
                  <c:v>45245</c:v>
                </c:pt>
                <c:pt idx="712">
                  <c:v>45246</c:v>
                </c:pt>
                <c:pt idx="713">
                  <c:v>45247</c:v>
                </c:pt>
                <c:pt idx="714">
                  <c:v>45250</c:v>
                </c:pt>
                <c:pt idx="715">
                  <c:v>45251</c:v>
                </c:pt>
                <c:pt idx="716">
                  <c:v>45252</c:v>
                </c:pt>
                <c:pt idx="717">
                  <c:v>45253</c:v>
                </c:pt>
                <c:pt idx="718">
                  <c:v>45254</c:v>
                </c:pt>
                <c:pt idx="719">
                  <c:v>45258</c:v>
                </c:pt>
                <c:pt idx="720">
                  <c:v>45259</c:v>
                </c:pt>
                <c:pt idx="721">
                  <c:v>45260</c:v>
                </c:pt>
                <c:pt idx="722">
                  <c:v>45261</c:v>
                </c:pt>
                <c:pt idx="723">
                  <c:v>45264</c:v>
                </c:pt>
                <c:pt idx="724">
                  <c:v>45265</c:v>
                </c:pt>
                <c:pt idx="725">
                  <c:v>45266</c:v>
                </c:pt>
                <c:pt idx="726">
                  <c:v>45267</c:v>
                </c:pt>
                <c:pt idx="727">
                  <c:v>45268</c:v>
                </c:pt>
                <c:pt idx="728">
                  <c:v>45271</c:v>
                </c:pt>
                <c:pt idx="729">
                  <c:v>45272</c:v>
                </c:pt>
                <c:pt idx="730">
                  <c:v>45273</c:v>
                </c:pt>
                <c:pt idx="731">
                  <c:v>45274</c:v>
                </c:pt>
                <c:pt idx="732">
                  <c:v>45275</c:v>
                </c:pt>
                <c:pt idx="733">
                  <c:v>45278</c:v>
                </c:pt>
                <c:pt idx="734">
                  <c:v>45279</c:v>
                </c:pt>
                <c:pt idx="735">
                  <c:v>45280</c:v>
                </c:pt>
                <c:pt idx="736">
                  <c:v>45281</c:v>
                </c:pt>
                <c:pt idx="737">
                  <c:v>45282</c:v>
                </c:pt>
                <c:pt idx="738">
                  <c:v>45286</c:v>
                </c:pt>
                <c:pt idx="739">
                  <c:v>45287</c:v>
                </c:pt>
                <c:pt idx="740">
                  <c:v>45288</c:v>
                </c:pt>
                <c:pt idx="741">
                  <c:v>45289</c:v>
                </c:pt>
                <c:pt idx="742">
                  <c:v>45292</c:v>
                </c:pt>
                <c:pt idx="743">
                  <c:v>45293</c:v>
                </c:pt>
                <c:pt idx="744">
                  <c:v>45294</c:v>
                </c:pt>
                <c:pt idx="745">
                  <c:v>45295</c:v>
                </c:pt>
                <c:pt idx="746">
                  <c:v>45296</c:v>
                </c:pt>
                <c:pt idx="747">
                  <c:v>45299</c:v>
                </c:pt>
                <c:pt idx="748">
                  <c:v>45300</c:v>
                </c:pt>
                <c:pt idx="749">
                  <c:v>45301</c:v>
                </c:pt>
                <c:pt idx="750">
                  <c:v>45302</c:v>
                </c:pt>
                <c:pt idx="751">
                  <c:v>45303</c:v>
                </c:pt>
                <c:pt idx="752">
                  <c:v>45306</c:v>
                </c:pt>
                <c:pt idx="753">
                  <c:v>45307</c:v>
                </c:pt>
                <c:pt idx="754">
                  <c:v>45308</c:v>
                </c:pt>
                <c:pt idx="755">
                  <c:v>45309</c:v>
                </c:pt>
                <c:pt idx="756">
                  <c:v>45310</c:v>
                </c:pt>
                <c:pt idx="757">
                  <c:v>45311</c:v>
                </c:pt>
                <c:pt idx="758">
                  <c:v>45314</c:v>
                </c:pt>
                <c:pt idx="759">
                  <c:v>45315</c:v>
                </c:pt>
                <c:pt idx="760">
                  <c:v>45316</c:v>
                </c:pt>
                <c:pt idx="761">
                  <c:v>45320</c:v>
                </c:pt>
                <c:pt idx="762">
                  <c:v>45321</c:v>
                </c:pt>
                <c:pt idx="763">
                  <c:v>45322</c:v>
                </c:pt>
                <c:pt idx="764">
                  <c:v>45323</c:v>
                </c:pt>
                <c:pt idx="765">
                  <c:v>45324</c:v>
                </c:pt>
                <c:pt idx="766">
                  <c:v>45327</c:v>
                </c:pt>
                <c:pt idx="767">
                  <c:v>45328</c:v>
                </c:pt>
                <c:pt idx="768">
                  <c:v>45329</c:v>
                </c:pt>
                <c:pt idx="769">
                  <c:v>45330</c:v>
                </c:pt>
                <c:pt idx="770">
                  <c:v>45331</c:v>
                </c:pt>
                <c:pt idx="771">
                  <c:v>45334</c:v>
                </c:pt>
                <c:pt idx="772">
                  <c:v>45335</c:v>
                </c:pt>
                <c:pt idx="773">
                  <c:v>45336</c:v>
                </c:pt>
                <c:pt idx="774">
                  <c:v>45337</c:v>
                </c:pt>
                <c:pt idx="775">
                  <c:v>45338</c:v>
                </c:pt>
                <c:pt idx="776">
                  <c:v>45341</c:v>
                </c:pt>
                <c:pt idx="777">
                  <c:v>45342</c:v>
                </c:pt>
                <c:pt idx="778">
                  <c:v>45343</c:v>
                </c:pt>
                <c:pt idx="779">
                  <c:v>45344</c:v>
                </c:pt>
                <c:pt idx="780">
                  <c:v>45345</c:v>
                </c:pt>
                <c:pt idx="781">
                  <c:v>45348</c:v>
                </c:pt>
                <c:pt idx="782">
                  <c:v>45349</c:v>
                </c:pt>
                <c:pt idx="783">
                  <c:v>45350</c:v>
                </c:pt>
                <c:pt idx="784">
                  <c:v>45351</c:v>
                </c:pt>
                <c:pt idx="785">
                  <c:v>45352</c:v>
                </c:pt>
                <c:pt idx="786">
                  <c:v>45353</c:v>
                </c:pt>
                <c:pt idx="787">
                  <c:v>45355</c:v>
                </c:pt>
                <c:pt idx="788">
                  <c:v>45356</c:v>
                </c:pt>
                <c:pt idx="789">
                  <c:v>45357</c:v>
                </c:pt>
                <c:pt idx="790">
                  <c:v>45358</c:v>
                </c:pt>
                <c:pt idx="791">
                  <c:v>45362</c:v>
                </c:pt>
                <c:pt idx="792">
                  <c:v>45363</c:v>
                </c:pt>
                <c:pt idx="793">
                  <c:v>45364</c:v>
                </c:pt>
                <c:pt idx="794">
                  <c:v>45365</c:v>
                </c:pt>
                <c:pt idx="795">
                  <c:v>45366</c:v>
                </c:pt>
                <c:pt idx="796">
                  <c:v>45369</c:v>
                </c:pt>
                <c:pt idx="797">
                  <c:v>45370</c:v>
                </c:pt>
                <c:pt idx="798">
                  <c:v>45371</c:v>
                </c:pt>
                <c:pt idx="799">
                  <c:v>45372</c:v>
                </c:pt>
                <c:pt idx="800">
                  <c:v>45373</c:v>
                </c:pt>
                <c:pt idx="801">
                  <c:v>45377</c:v>
                </c:pt>
                <c:pt idx="802">
                  <c:v>45378</c:v>
                </c:pt>
                <c:pt idx="803">
                  <c:v>45379</c:v>
                </c:pt>
                <c:pt idx="804">
                  <c:v>45383</c:v>
                </c:pt>
                <c:pt idx="805">
                  <c:v>45384</c:v>
                </c:pt>
                <c:pt idx="806">
                  <c:v>45385</c:v>
                </c:pt>
                <c:pt idx="807">
                  <c:v>45386</c:v>
                </c:pt>
                <c:pt idx="808">
                  <c:v>45387</c:v>
                </c:pt>
                <c:pt idx="809">
                  <c:v>45390</c:v>
                </c:pt>
                <c:pt idx="810">
                  <c:v>45391</c:v>
                </c:pt>
                <c:pt idx="811">
                  <c:v>45392</c:v>
                </c:pt>
                <c:pt idx="812">
                  <c:v>45394</c:v>
                </c:pt>
                <c:pt idx="813">
                  <c:v>45397</c:v>
                </c:pt>
                <c:pt idx="814">
                  <c:v>45398</c:v>
                </c:pt>
                <c:pt idx="815">
                  <c:v>45400</c:v>
                </c:pt>
                <c:pt idx="816">
                  <c:v>45401</c:v>
                </c:pt>
                <c:pt idx="817">
                  <c:v>45404</c:v>
                </c:pt>
                <c:pt idx="818">
                  <c:v>45405</c:v>
                </c:pt>
                <c:pt idx="819">
                  <c:v>45406</c:v>
                </c:pt>
                <c:pt idx="820">
                  <c:v>45407</c:v>
                </c:pt>
                <c:pt idx="821">
                  <c:v>45408</c:v>
                </c:pt>
                <c:pt idx="822">
                  <c:v>45411</c:v>
                </c:pt>
                <c:pt idx="823">
                  <c:v>45412</c:v>
                </c:pt>
                <c:pt idx="824">
                  <c:v>45414</c:v>
                </c:pt>
                <c:pt idx="825">
                  <c:v>45415</c:v>
                </c:pt>
                <c:pt idx="826">
                  <c:v>45418</c:v>
                </c:pt>
                <c:pt idx="827">
                  <c:v>45419</c:v>
                </c:pt>
                <c:pt idx="828">
                  <c:v>45420</c:v>
                </c:pt>
                <c:pt idx="829">
                  <c:v>45421</c:v>
                </c:pt>
                <c:pt idx="830">
                  <c:v>45422</c:v>
                </c:pt>
                <c:pt idx="831">
                  <c:v>45425</c:v>
                </c:pt>
                <c:pt idx="832">
                  <c:v>45426</c:v>
                </c:pt>
                <c:pt idx="833">
                  <c:v>45427</c:v>
                </c:pt>
                <c:pt idx="834">
                  <c:v>45428</c:v>
                </c:pt>
                <c:pt idx="835">
                  <c:v>45429</c:v>
                </c:pt>
                <c:pt idx="836">
                  <c:v>45430</c:v>
                </c:pt>
                <c:pt idx="837">
                  <c:v>45433</c:v>
                </c:pt>
                <c:pt idx="838">
                  <c:v>45434</c:v>
                </c:pt>
                <c:pt idx="839">
                  <c:v>45435</c:v>
                </c:pt>
                <c:pt idx="840">
                  <c:v>45436</c:v>
                </c:pt>
                <c:pt idx="841">
                  <c:v>45439</c:v>
                </c:pt>
                <c:pt idx="842">
                  <c:v>45440</c:v>
                </c:pt>
                <c:pt idx="843">
                  <c:v>45441</c:v>
                </c:pt>
                <c:pt idx="844">
                  <c:v>45442</c:v>
                </c:pt>
                <c:pt idx="845">
                  <c:v>45443</c:v>
                </c:pt>
                <c:pt idx="846">
                  <c:v>45446</c:v>
                </c:pt>
                <c:pt idx="847">
                  <c:v>45447</c:v>
                </c:pt>
                <c:pt idx="848">
                  <c:v>45448</c:v>
                </c:pt>
                <c:pt idx="849">
                  <c:v>45449</c:v>
                </c:pt>
                <c:pt idx="850">
                  <c:v>45450</c:v>
                </c:pt>
                <c:pt idx="851">
                  <c:v>45453</c:v>
                </c:pt>
                <c:pt idx="852">
                  <c:v>45454</c:v>
                </c:pt>
                <c:pt idx="853">
                  <c:v>45455</c:v>
                </c:pt>
                <c:pt idx="854">
                  <c:v>45456</c:v>
                </c:pt>
                <c:pt idx="855">
                  <c:v>45457</c:v>
                </c:pt>
                <c:pt idx="856">
                  <c:v>45461</c:v>
                </c:pt>
                <c:pt idx="857">
                  <c:v>45462</c:v>
                </c:pt>
                <c:pt idx="858">
                  <c:v>45463</c:v>
                </c:pt>
                <c:pt idx="859">
                  <c:v>45464</c:v>
                </c:pt>
                <c:pt idx="860">
                  <c:v>45467</c:v>
                </c:pt>
                <c:pt idx="861">
                  <c:v>45468</c:v>
                </c:pt>
                <c:pt idx="862">
                  <c:v>45469</c:v>
                </c:pt>
                <c:pt idx="863">
                  <c:v>45470</c:v>
                </c:pt>
                <c:pt idx="864">
                  <c:v>45471</c:v>
                </c:pt>
                <c:pt idx="865">
                  <c:v>45474</c:v>
                </c:pt>
                <c:pt idx="866">
                  <c:v>45475</c:v>
                </c:pt>
                <c:pt idx="867">
                  <c:v>45476</c:v>
                </c:pt>
                <c:pt idx="868">
                  <c:v>45477</c:v>
                </c:pt>
                <c:pt idx="869">
                  <c:v>45478</c:v>
                </c:pt>
                <c:pt idx="870">
                  <c:v>45481</c:v>
                </c:pt>
                <c:pt idx="871">
                  <c:v>45482</c:v>
                </c:pt>
                <c:pt idx="872">
                  <c:v>45483</c:v>
                </c:pt>
                <c:pt idx="873">
                  <c:v>45484</c:v>
                </c:pt>
                <c:pt idx="874">
                  <c:v>45485</c:v>
                </c:pt>
                <c:pt idx="875">
                  <c:v>45488</c:v>
                </c:pt>
                <c:pt idx="876">
                  <c:v>45489</c:v>
                </c:pt>
                <c:pt idx="877">
                  <c:v>45491</c:v>
                </c:pt>
                <c:pt idx="878">
                  <c:v>45492</c:v>
                </c:pt>
                <c:pt idx="879">
                  <c:v>45495</c:v>
                </c:pt>
                <c:pt idx="880">
                  <c:v>45496</c:v>
                </c:pt>
                <c:pt idx="881">
                  <c:v>45497</c:v>
                </c:pt>
                <c:pt idx="882">
                  <c:v>45498</c:v>
                </c:pt>
                <c:pt idx="883">
                  <c:v>45499</c:v>
                </c:pt>
                <c:pt idx="884">
                  <c:v>45502</c:v>
                </c:pt>
                <c:pt idx="885">
                  <c:v>45503</c:v>
                </c:pt>
                <c:pt idx="886">
                  <c:v>45504</c:v>
                </c:pt>
                <c:pt idx="887">
                  <c:v>45505</c:v>
                </c:pt>
                <c:pt idx="888">
                  <c:v>45506</c:v>
                </c:pt>
                <c:pt idx="889">
                  <c:v>45509</c:v>
                </c:pt>
                <c:pt idx="890">
                  <c:v>45510</c:v>
                </c:pt>
                <c:pt idx="891">
                  <c:v>45511</c:v>
                </c:pt>
                <c:pt idx="892">
                  <c:v>45512</c:v>
                </c:pt>
                <c:pt idx="893">
                  <c:v>45513</c:v>
                </c:pt>
                <c:pt idx="894">
                  <c:v>45516</c:v>
                </c:pt>
                <c:pt idx="895">
                  <c:v>45517</c:v>
                </c:pt>
                <c:pt idx="896">
                  <c:v>45518</c:v>
                </c:pt>
                <c:pt idx="897">
                  <c:v>45520</c:v>
                </c:pt>
                <c:pt idx="898">
                  <c:v>45523</c:v>
                </c:pt>
                <c:pt idx="899">
                  <c:v>45524</c:v>
                </c:pt>
                <c:pt idx="900">
                  <c:v>45525</c:v>
                </c:pt>
                <c:pt idx="901">
                  <c:v>45526</c:v>
                </c:pt>
                <c:pt idx="902">
                  <c:v>45527</c:v>
                </c:pt>
                <c:pt idx="903">
                  <c:v>45530</c:v>
                </c:pt>
                <c:pt idx="904">
                  <c:v>45531</c:v>
                </c:pt>
                <c:pt idx="905">
                  <c:v>45532</c:v>
                </c:pt>
                <c:pt idx="906">
                  <c:v>45533</c:v>
                </c:pt>
                <c:pt idx="907">
                  <c:v>45534</c:v>
                </c:pt>
                <c:pt idx="908">
                  <c:v>45537</c:v>
                </c:pt>
                <c:pt idx="909">
                  <c:v>45538</c:v>
                </c:pt>
                <c:pt idx="910">
                  <c:v>45539</c:v>
                </c:pt>
                <c:pt idx="911">
                  <c:v>45540</c:v>
                </c:pt>
                <c:pt idx="912">
                  <c:v>45541</c:v>
                </c:pt>
                <c:pt idx="913">
                  <c:v>45544</c:v>
                </c:pt>
                <c:pt idx="914">
                  <c:v>45545</c:v>
                </c:pt>
                <c:pt idx="915">
                  <c:v>45546</c:v>
                </c:pt>
                <c:pt idx="916">
                  <c:v>45547</c:v>
                </c:pt>
                <c:pt idx="917">
                  <c:v>45548</c:v>
                </c:pt>
                <c:pt idx="918">
                  <c:v>45551</c:v>
                </c:pt>
                <c:pt idx="919">
                  <c:v>45552</c:v>
                </c:pt>
                <c:pt idx="920">
                  <c:v>45553</c:v>
                </c:pt>
                <c:pt idx="921">
                  <c:v>45554</c:v>
                </c:pt>
                <c:pt idx="922">
                  <c:v>45555</c:v>
                </c:pt>
                <c:pt idx="923">
                  <c:v>45558</c:v>
                </c:pt>
                <c:pt idx="924">
                  <c:v>45559</c:v>
                </c:pt>
                <c:pt idx="925">
                  <c:v>45560</c:v>
                </c:pt>
                <c:pt idx="926">
                  <c:v>45561</c:v>
                </c:pt>
                <c:pt idx="927">
                  <c:v>45562</c:v>
                </c:pt>
                <c:pt idx="928">
                  <c:v>45565</c:v>
                </c:pt>
                <c:pt idx="929">
                  <c:v>45566</c:v>
                </c:pt>
                <c:pt idx="930">
                  <c:v>45568</c:v>
                </c:pt>
                <c:pt idx="931">
                  <c:v>45569</c:v>
                </c:pt>
                <c:pt idx="932">
                  <c:v>45572</c:v>
                </c:pt>
                <c:pt idx="933">
                  <c:v>45573</c:v>
                </c:pt>
                <c:pt idx="934">
                  <c:v>45574</c:v>
                </c:pt>
                <c:pt idx="935">
                  <c:v>45575</c:v>
                </c:pt>
                <c:pt idx="936">
                  <c:v>45576</c:v>
                </c:pt>
                <c:pt idx="937">
                  <c:v>45579</c:v>
                </c:pt>
                <c:pt idx="938">
                  <c:v>45580</c:v>
                </c:pt>
                <c:pt idx="939">
                  <c:v>45581</c:v>
                </c:pt>
                <c:pt idx="940">
                  <c:v>45582</c:v>
                </c:pt>
                <c:pt idx="941">
                  <c:v>45583</c:v>
                </c:pt>
                <c:pt idx="942">
                  <c:v>45586</c:v>
                </c:pt>
                <c:pt idx="943">
                  <c:v>45587</c:v>
                </c:pt>
                <c:pt idx="944">
                  <c:v>45588</c:v>
                </c:pt>
                <c:pt idx="945">
                  <c:v>45589</c:v>
                </c:pt>
                <c:pt idx="946">
                  <c:v>45590</c:v>
                </c:pt>
                <c:pt idx="947">
                  <c:v>45593</c:v>
                </c:pt>
                <c:pt idx="948">
                  <c:v>45594</c:v>
                </c:pt>
                <c:pt idx="949">
                  <c:v>45595</c:v>
                </c:pt>
                <c:pt idx="950">
                  <c:v>45596</c:v>
                </c:pt>
                <c:pt idx="951">
                  <c:v>45597</c:v>
                </c:pt>
                <c:pt idx="952">
                  <c:v>45600</c:v>
                </c:pt>
                <c:pt idx="953">
                  <c:v>45601</c:v>
                </c:pt>
                <c:pt idx="954">
                  <c:v>45602</c:v>
                </c:pt>
                <c:pt idx="955">
                  <c:v>45603</c:v>
                </c:pt>
                <c:pt idx="956">
                  <c:v>45604</c:v>
                </c:pt>
                <c:pt idx="957">
                  <c:v>45607</c:v>
                </c:pt>
                <c:pt idx="958">
                  <c:v>45608</c:v>
                </c:pt>
                <c:pt idx="959">
                  <c:v>45609</c:v>
                </c:pt>
                <c:pt idx="960">
                  <c:v>45610</c:v>
                </c:pt>
                <c:pt idx="961">
                  <c:v>45614</c:v>
                </c:pt>
                <c:pt idx="962">
                  <c:v>45615</c:v>
                </c:pt>
                <c:pt idx="963">
                  <c:v>45617</c:v>
                </c:pt>
                <c:pt idx="964">
                  <c:v>45618</c:v>
                </c:pt>
                <c:pt idx="965">
                  <c:v>45621</c:v>
                </c:pt>
                <c:pt idx="966">
                  <c:v>45622</c:v>
                </c:pt>
                <c:pt idx="967">
                  <c:v>45623</c:v>
                </c:pt>
                <c:pt idx="968">
                  <c:v>45624</c:v>
                </c:pt>
                <c:pt idx="969">
                  <c:v>45625</c:v>
                </c:pt>
                <c:pt idx="970">
                  <c:v>45628</c:v>
                </c:pt>
                <c:pt idx="971">
                  <c:v>45629</c:v>
                </c:pt>
                <c:pt idx="972">
                  <c:v>45630</c:v>
                </c:pt>
                <c:pt idx="973">
                  <c:v>45631</c:v>
                </c:pt>
                <c:pt idx="974">
                  <c:v>45632</c:v>
                </c:pt>
                <c:pt idx="975">
                  <c:v>45635</c:v>
                </c:pt>
                <c:pt idx="976">
                  <c:v>45636</c:v>
                </c:pt>
                <c:pt idx="977">
                  <c:v>45637</c:v>
                </c:pt>
                <c:pt idx="978">
                  <c:v>45638</c:v>
                </c:pt>
                <c:pt idx="979">
                  <c:v>45639</c:v>
                </c:pt>
                <c:pt idx="980">
                  <c:v>45642</c:v>
                </c:pt>
                <c:pt idx="981">
                  <c:v>45643</c:v>
                </c:pt>
                <c:pt idx="982">
                  <c:v>45644</c:v>
                </c:pt>
                <c:pt idx="983">
                  <c:v>45645</c:v>
                </c:pt>
                <c:pt idx="984">
                  <c:v>45646</c:v>
                </c:pt>
                <c:pt idx="985">
                  <c:v>45649</c:v>
                </c:pt>
                <c:pt idx="986">
                  <c:v>45650</c:v>
                </c:pt>
                <c:pt idx="987">
                  <c:v>45652</c:v>
                </c:pt>
                <c:pt idx="988">
                  <c:v>45653</c:v>
                </c:pt>
                <c:pt idx="989">
                  <c:v>45656</c:v>
                </c:pt>
                <c:pt idx="990">
                  <c:v>45657</c:v>
                </c:pt>
                <c:pt idx="991">
                  <c:v>45658</c:v>
                </c:pt>
                <c:pt idx="992">
                  <c:v>45659</c:v>
                </c:pt>
                <c:pt idx="993">
                  <c:v>45660</c:v>
                </c:pt>
                <c:pt idx="994">
                  <c:v>45663</c:v>
                </c:pt>
                <c:pt idx="995">
                  <c:v>45664</c:v>
                </c:pt>
                <c:pt idx="996">
                  <c:v>45665</c:v>
                </c:pt>
                <c:pt idx="997">
                  <c:v>45666</c:v>
                </c:pt>
                <c:pt idx="998">
                  <c:v>45667</c:v>
                </c:pt>
                <c:pt idx="999">
                  <c:v>45670</c:v>
                </c:pt>
                <c:pt idx="1000">
                  <c:v>45671</c:v>
                </c:pt>
                <c:pt idx="1001">
                  <c:v>45672</c:v>
                </c:pt>
                <c:pt idx="1002">
                  <c:v>45673</c:v>
                </c:pt>
                <c:pt idx="1003">
                  <c:v>45674</c:v>
                </c:pt>
                <c:pt idx="1004">
                  <c:v>45677</c:v>
                </c:pt>
                <c:pt idx="1005">
                  <c:v>45678</c:v>
                </c:pt>
                <c:pt idx="1006">
                  <c:v>45679</c:v>
                </c:pt>
                <c:pt idx="1007">
                  <c:v>45680</c:v>
                </c:pt>
                <c:pt idx="1008">
                  <c:v>45681</c:v>
                </c:pt>
                <c:pt idx="1009">
                  <c:v>45684</c:v>
                </c:pt>
                <c:pt idx="1010">
                  <c:v>45685</c:v>
                </c:pt>
                <c:pt idx="1011">
                  <c:v>45686</c:v>
                </c:pt>
                <c:pt idx="1012">
                  <c:v>45687</c:v>
                </c:pt>
                <c:pt idx="1013">
                  <c:v>45688</c:v>
                </c:pt>
                <c:pt idx="1014">
                  <c:v>45689</c:v>
                </c:pt>
                <c:pt idx="1015">
                  <c:v>45691</c:v>
                </c:pt>
                <c:pt idx="1016">
                  <c:v>45692</c:v>
                </c:pt>
                <c:pt idx="1017">
                  <c:v>45693</c:v>
                </c:pt>
                <c:pt idx="1018">
                  <c:v>45694</c:v>
                </c:pt>
                <c:pt idx="1019">
                  <c:v>45695</c:v>
                </c:pt>
                <c:pt idx="1020">
                  <c:v>45698</c:v>
                </c:pt>
                <c:pt idx="1021">
                  <c:v>45699</c:v>
                </c:pt>
                <c:pt idx="1022">
                  <c:v>45700</c:v>
                </c:pt>
                <c:pt idx="1023">
                  <c:v>45701</c:v>
                </c:pt>
                <c:pt idx="1024">
                  <c:v>45702</c:v>
                </c:pt>
                <c:pt idx="1025">
                  <c:v>45705</c:v>
                </c:pt>
                <c:pt idx="1026">
                  <c:v>45706</c:v>
                </c:pt>
                <c:pt idx="1027">
                  <c:v>45707</c:v>
                </c:pt>
                <c:pt idx="1028">
                  <c:v>45708</c:v>
                </c:pt>
                <c:pt idx="1029">
                  <c:v>45709</c:v>
                </c:pt>
                <c:pt idx="1030">
                  <c:v>45712</c:v>
                </c:pt>
                <c:pt idx="1031">
                  <c:v>45713</c:v>
                </c:pt>
                <c:pt idx="1032">
                  <c:v>45715</c:v>
                </c:pt>
                <c:pt idx="1033">
                  <c:v>45716</c:v>
                </c:pt>
                <c:pt idx="1034">
                  <c:v>45719</c:v>
                </c:pt>
                <c:pt idx="1035">
                  <c:v>45720</c:v>
                </c:pt>
                <c:pt idx="1036">
                  <c:v>45721</c:v>
                </c:pt>
                <c:pt idx="1037">
                  <c:v>45722</c:v>
                </c:pt>
                <c:pt idx="1038">
                  <c:v>45723</c:v>
                </c:pt>
                <c:pt idx="1039">
                  <c:v>45726</c:v>
                </c:pt>
                <c:pt idx="1040">
                  <c:v>45727</c:v>
                </c:pt>
                <c:pt idx="1041">
                  <c:v>45728</c:v>
                </c:pt>
                <c:pt idx="1042">
                  <c:v>45729</c:v>
                </c:pt>
                <c:pt idx="1043">
                  <c:v>45733</c:v>
                </c:pt>
                <c:pt idx="1044">
                  <c:v>45734</c:v>
                </c:pt>
                <c:pt idx="1045">
                  <c:v>45735</c:v>
                </c:pt>
                <c:pt idx="1046">
                  <c:v>45736</c:v>
                </c:pt>
                <c:pt idx="1047">
                  <c:v>45737</c:v>
                </c:pt>
                <c:pt idx="1048">
                  <c:v>45740</c:v>
                </c:pt>
                <c:pt idx="1049">
                  <c:v>45741</c:v>
                </c:pt>
                <c:pt idx="1050">
                  <c:v>45742</c:v>
                </c:pt>
                <c:pt idx="1051">
                  <c:v>45743</c:v>
                </c:pt>
                <c:pt idx="1052">
                  <c:v>45744</c:v>
                </c:pt>
                <c:pt idx="1053">
                  <c:v>45748</c:v>
                </c:pt>
                <c:pt idx="1054">
                  <c:v>45749</c:v>
                </c:pt>
                <c:pt idx="1055">
                  <c:v>45750</c:v>
                </c:pt>
                <c:pt idx="1056">
                  <c:v>45751</c:v>
                </c:pt>
                <c:pt idx="1057">
                  <c:v>45754</c:v>
                </c:pt>
                <c:pt idx="1058">
                  <c:v>45755</c:v>
                </c:pt>
                <c:pt idx="1059">
                  <c:v>45756</c:v>
                </c:pt>
                <c:pt idx="1060">
                  <c:v>45758</c:v>
                </c:pt>
                <c:pt idx="1061">
                  <c:v>45762</c:v>
                </c:pt>
                <c:pt idx="1062">
                  <c:v>45763</c:v>
                </c:pt>
                <c:pt idx="1063">
                  <c:v>45764</c:v>
                </c:pt>
                <c:pt idx="1064">
                  <c:v>45768</c:v>
                </c:pt>
                <c:pt idx="1065">
                  <c:v>45769</c:v>
                </c:pt>
                <c:pt idx="1066">
                  <c:v>45770</c:v>
                </c:pt>
                <c:pt idx="1067">
                  <c:v>45771</c:v>
                </c:pt>
                <c:pt idx="1068">
                  <c:v>45772</c:v>
                </c:pt>
                <c:pt idx="1069">
                  <c:v>45775</c:v>
                </c:pt>
                <c:pt idx="1070">
                  <c:v>45776</c:v>
                </c:pt>
                <c:pt idx="1071">
                  <c:v>45777</c:v>
                </c:pt>
                <c:pt idx="1072">
                  <c:v>45779</c:v>
                </c:pt>
                <c:pt idx="1073">
                  <c:v>45782</c:v>
                </c:pt>
                <c:pt idx="1074">
                  <c:v>45783</c:v>
                </c:pt>
                <c:pt idx="1075">
                  <c:v>45784</c:v>
                </c:pt>
                <c:pt idx="1076">
                  <c:v>45785</c:v>
                </c:pt>
                <c:pt idx="1077">
                  <c:v>45786</c:v>
                </c:pt>
                <c:pt idx="1078">
                  <c:v>45789</c:v>
                </c:pt>
                <c:pt idx="1079">
                  <c:v>45790</c:v>
                </c:pt>
                <c:pt idx="1080">
                  <c:v>45791</c:v>
                </c:pt>
                <c:pt idx="1081">
                  <c:v>45792</c:v>
                </c:pt>
                <c:pt idx="1082">
                  <c:v>45793</c:v>
                </c:pt>
                <c:pt idx="1083">
                  <c:v>45796</c:v>
                </c:pt>
                <c:pt idx="1084">
                  <c:v>45797</c:v>
                </c:pt>
                <c:pt idx="1085">
                  <c:v>45798</c:v>
                </c:pt>
                <c:pt idx="1086">
                  <c:v>45799</c:v>
                </c:pt>
                <c:pt idx="1087">
                  <c:v>45800</c:v>
                </c:pt>
                <c:pt idx="1088">
                  <c:v>45803</c:v>
                </c:pt>
                <c:pt idx="1089">
                  <c:v>45804</c:v>
                </c:pt>
                <c:pt idx="1090">
                  <c:v>45805</c:v>
                </c:pt>
                <c:pt idx="1091">
                  <c:v>45806</c:v>
                </c:pt>
                <c:pt idx="1092">
                  <c:v>45807</c:v>
                </c:pt>
                <c:pt idx="1093">
                  <c:v>45810</c:v>
                </c:pt>
                <c:pt idx="1094">
                  <c:v>45811</c:v>
                </c:pt>
                <c:pt idx="1095">
                  <c:v>45812</c:v>
                </c:pt>
                <c:pt idx="1096">
                  <c:v>45813</c:v>
                </c:pt>
                <c:pt idx="1097">
                  <c:v>45814</c:v>
                </c:pt>
                <c:pt idx="1098">
                  <c:v>45817</c:v>
                </c:pt>
                <c:pt idx="1099">
                  <c:v>45818</c:v>
                </c:pt>
                <c:pt idx="1100">
                  <c:v>45819</c:v>
                </c:pt>
                <c:pt idx="1101">
                  <c:v>45820</c:v>
                </c:pt>
                <c:pt idx="1102">
                  <c:v>45821</c:v>
                </c:pt>
                <c:pt idx="1103">
                  <c:v>45824</c:v>
                </c:pt>
                <c:pt idx="1104">
                  <c:v>45825</c:v>
                </c:pt>
                <c:pt idx="1105">
                  <c:v>45826</c:v>
                </c:pt>
                <c:pt idx="1106">
                  <c:v>45827</c:v>
                </c:pt>
                <c:pt idx="1107">
                  <c:v>45828</c:v>
                </c:pt>
                <c:pt idx="1108">
                  <c:v>45831</c:v>
                </c:pt>
                <c:pt idx="1109">
                  <c:v>45832</c:v>
                </c:pt>
                <c:pt idx="1110">
                  <c:v>45833</c:v>
                </c:pt>
                <c:pt idx="1111">
                  <c:v>45834</c:v>
                </c:pt>
                <c:pt idx="1112">
                  <c:v>45835</c:v>
                </c:pt>
                <c:pt idx="1113">
                  <c:v>45838</c:v>
                </c:pt>
                <c:pt idx="1114">
                  <c:v>45839</c:v>
                </c:pt>
                <c:pt idx="1115">
                  <c:v>45840</c:v>
                </c:pt>
                <c:pt idx="1116">
                  <c:v>45841</c:v>
                </c:pt>
                <c:pt idx="1117">
                  <c:v>45842</c:v>
                </c:pt>
                <c:pt idx="1118">
                  <c:v>45845</c:v>
                </c:pt>
                <c:pt idx="1119">
                  <c:v>45846</c:v>
                </c:pt>
                <c:pt idx="1120">
                  <c:v>45847</c:v>
                </c:pt>
                <c:pt idx="1121">
                  <c:v>45848</c:v>
                </c:pt>
                <c:pt idx="1122">
                  <c:v>45849</c:v>
                </c:pt>
                <c:pt idx="1123">
                  <c:v>45852</c:v>
                </c:pt>
                <c:pt idx="1124">
                  <c:v>45853</c:v>
                </c:pt>
                <c:pt idx="1125">
                  <c:v>45854</c:v>
                </c:pt>
                <c:pt idx="1126">
                  <c:v>45855</c:v>
                </c:pt>
                <c:pt idx="1127">
                  <c:v>45856</c:v>
                </c:pt>
                <c:pt idx="1128">
                  <c:v>45859</c:v>
                </c:pt>
                <c:pt idx="1129">
                  <c:v>45860</c:v>
                </c:pt>
                <c:pt idx="1130">
                  <c:v>45861</c:v>
                </c:pt>
                <c:pt idx="1131">
                  <c:v>45862</c:v>
                </c:pt>
                <c:pt idx="1132">
                  <c:v>45863</c:v>
                </c:pt>
                <c:pt idx="1133">
                  <c:v>45866</c:v>
                </c:pt>
                <c:pt idx="1134">
                  <c:v>45867</c:v>
                </c:pt>
                <c:pt idx="1135">
                  <c:v>45868</c:v>
                </c:pt>
                <c:pt idx="1136">
                  <c:v>45869</c:v>
                </c:pt>
                <c:pt idx="1137">
                  <c:v>45870</c:v>
                </c:pt>
                <c:pt idx="1138">
                  <c:v>45873</c:v>
                </c:pt>
                <c:pt idx="1139">
                  <c:v>45874</c:v>
                </c:pt>
                <c:pt idx="1140">
                  <c:v>45875</c:v>
                </c:pt>
                <c:pt idx="1141">
                  <c:v>45876</c:v>
                </c:pt>
                <c:pt idx="1142">
                  <c:v>45877</c:v>
                </c:pt>
                <c:pt idx="1143">
                  <c:v>45880</c:v>
                </c:pt>
                <c:pt idx="1144">
                  <c:v>45881</c:v>
                </c:pt>
                <c:pt idx="1145">
                  <c:v>45882</c:v>
                </c:pt>
                <c:pt idx="1146">
                  <c:v>45883</c:v>
                </c:pt>
                <c:pt idx="1147">
                  <c:v>45887</c:v>
                </c:pt>
                <c:pt idx="1148">
                  <c:v>45888</c:v>
                </c:pt>
                <c:pt idx="1149">
                  <c:v>45889</c:v>
                </c:pt>
                <c:pt idx="1150">
                  <c:v>45890</c:v>
                </c:pt>
                <c:pt idx="1151">
                  <c:v>45891</c:v>
                </c:pt>
                <c:pt idx="1152">
                  <c:v>45894</c:v>
                </c:pt>
                <c:pt idx="1153">
                  <c:v>45895</c:v>
                </c:pt>
                <c:pt idx="1154">
                  <c:v>45897</c:v>
                </c:pt>
                <c:pt idx="1155">
                  <c:v>45898</c:v>
                </c:pt>
              </c:numCache>
            </c:numRef>
          </c:cat>
          <c:val>
            <c:numRef>
              <c:f>'Stk Data'!$N$3:$N$1158</c:f>
              <c:numCache>
                <c:formatCode>General</c:formatCode>
                <c:ptCount val="1156"/>
                <c:pt idx="0">
                  <c:v>144.66686999999999</c:v>
                </c:pt>
                <c:pt idx="1">
                  <c:v>126.016424</c:v>
                </c:pt>
                <c:pt idx="2">
                  <c:v>206.81007</c:v>
                </c:pt>
                <c:pt idx="3">
                  <c:v>121.21768400000001</c:v>
                </c:pt>
                <c:pt idx="4">
                  <c:v>2360.0693700000002</c:v>
                </c:pt>
                <c:pt idx="5">
                  <c:v>94.850617</c:v>
                </c:pt>
                <c:pt idx="6">
                  <c:v>138.57914</c:v>
                </c:pt>
                <c:pt idx="7">
                  <c:v>498.14647300000001</c:v>
                </c:pt>
                <c:pt idx="8">
                  <c:v>317.39954599999999</c:v>
                </c:pt>
                <c:pt idx="9">
                  <c:v>529.50370399999997</c:v>
                </c:pt>
                <c:pt idx="10">
                  <c:v>158.76397299999999</c:v>
                </c:pt>
                <c:pt idx="11">
                  <c:v>178.14424700000001</c:v>
                </c:pt>
                <c:pt idx="12">
                  <c:v>327.64840299999997</c:v>
                </c:pt>
                <c:pt idx="13">
                  <c:v>275.696977</c:v>
                </c:pt>
                <c:pt idx="14">
                  <c:v>1364.496361</c:v>
                </c:pt>
                <c:pt idx="15">
                  <c:v>473.50932799999998</c:v>
                </c:pt>
                <c:pt idx="16">
                  <c:v>555.96650499999998</c:v>
                </c:pt>
                <c:pt idx="17">
                  <c:v>428.02973700000001</c:v>
                </c:pt>
                <c:pt idx="18">
                  <c:v>507.319457</c:v>
                </c:pt>
                <c:pt idx="19">
                  <c:v>222.77022500000001</c:v>
                </c:pt>
                <c:pt idx="20">
                  <c:v>318.276658</c:v>
                </c:pt>
                <c:pt idx="21">
                  <c:v>396.27743099999998</c:v>
                </c:pt>
                <c:pt idx="22">
                  <c:v>206.69765699999999</c:v>
                </c:pt>
                <c:pt idx="23">
                  <c:v>575.11774600000001</c:v>
                </c:pt>
                <c:pt idx="24">
                  <c:v>1179.542009</c:v>
                </c:pt>
                <c:pt idx="25">
                  <c:v>626.46444699999995</c:v>
                </c:pt>
                <c:pt idx="26">
                  <c:v>995.76410699999997</c:v>
                </c:pt>
                <c:pt idx="27">
                  <c:v>662.15315699999996</c:v>
                </c:pt>
                <c:pt idx="28">
                  <c:v>314.391884</c:v>
                </c:pt>
                <c:pt idx="29">
                  <c:v>136.795545</c:v>
                </c:pt>
                <c:pt idx="30">
                  <c:v>177.32606000000001</c:v>
                </c:pt>
                <c:pt idx="31">
                  <c:v>318.80024700000001</c:v>
                </c:pt>
                <c:pt idx="32">
                  <c:v>243.280338</c:v>
                </c:pt>
                <c:pt idx="33">
                  <c:v>483.14116000000001</c:v>
                </c:pt>
                <c:pt idx="34">
                  <c:v>166.092398</c:v>
                </c:pt>
                <c:pt idx="35">
                  <c:v>265.81385999999998</c:v>
                </c:pt>
                <c:pt idx="36">
                  <c:v>393.862323</c:v>
                </c:pt>
                <c:pt idx="37">
                  <c:v>1064.319303</c:v>
                </c:pt>
                <c:pt idx="38">
                  <c:v>621.19147299999997</c:v>
                </c:pt>
                <c:pt idx="39">
                  <c:v>274.645532</c:v>
                </c:pt>
                <c:pt idx="40">
                  <c:v>336.51912299999998</c:v>
                </c:pt>
                <c:pt idx="41">
                  <c:v>270.81894499999999</c:v>
                </c:pt>
                <c:pt idx="42">
                  <c:v>201.23386300000001</c:v>
                </c:pt>
                <c:pt idx="43">
                  <c:v>561.34305300000005</c:v>
                </c:pt>
                <c:pt idx="44">
                  <c:v>201.19481200000001</c:v>
                </c:pt>
                <c:pt idx="45">
                  <c:v>134.143214</c:v>
                </c:pt>
                <c:pt idx="46">
                  <c:v>295.461815</c:v>
                </c:pt>
                <c:pt idx="47">
                  <c:v>148.675521</c:v>
                </c:pt>
                <c:pt idx="48">
                  <c:v>102.814415</c:v>
                </c:pt>
                <c:pt idx="49">
                  <c:v>218.48044100000001</c:v>
                </c:pt>
                <c:pt idx="50">
                  <c:v>638.01347699999997</c:v>
                </c:pt>
                <c:pt idx="51">
                  <c:v>241.71763200000001</c:v>
                </c:pt>
                <c:pt idx="52">
                  <c:v>132.52955600000001</c:v>
                </c:pt>
                <c:pt idx="53">
                  <c:v>163.27519000000001</c:v>
                </c:pt>
                <c:pt idx="54">
                  <c:v>103.54315200000001</c:v>
                </c:pt>
                <c:pt idx="55">
                  <c:v>177.95809399999999</c:v>
                </c:pt>
                <c:pt idx="56">
                  <c:v>323.32760200000001</c:v>
                </c:pt>
                <c:pt idx="57">
                  <c:v>266.53262100000001</c:v>
                </c:pt>
                <c:pt idx="58">
                  <c:v>237.401624</c:v>
                </c:pt>
                <c:pt idx="59">
                  <c:v>236.978724</c:v>
                </c:pt>
                <c:pt idx="60">
                  <c:v>146.80673300000001</c:v>
                </c:pt>
                <c:pt idx="61">
                  <c:v>152.918307</c:v>
                </c:pt>
                <c:pt idx="62">
                  <c:v>275.593412</c:v>
                </c:pt>
                <c:pt idx="63">
                  <c:v>254.23758599999999</c:v>
                </c:pt>
                <c:pt idx="64">
                  <c:v>303.56994900000001</c:v>
                </c:pt>
                <c:pt idx="65">
                  <c:v>568.52430200000003</c:v>
                </c:pt>
                <c:pt idx="66">
                  <c:v>82.504867000000004</c:v>
                </c:pt>
                <c:pt idx="67">
                  <c:v>232.46773099999999</c:v>
                </c:pt>
                <c:pt idx="68">
                  <c:v>88.144981999999999</c:v>
                </c:pt>
                <c:pt idx="69">
                  <c:v>158.701639</c:v>
                </c:pt>
                <c:pt idx="70">
                  <c:v>241.010019</c:v>
                </c:pt>
                <c:pt idx="71">
                  <c:v>256.75426599999997</c:v>
                </c:pt>
                <c:pt idx="72">
                  <c:v>362.48838999999998</c:v>
                </c:pt>
                <c:pt idx="73">
                  <c:v>382.63161200000002</c:v>
                </c:pt>
                <c:pt idx="74">
                  <c:v>146.28634400000001</c:v>
                </c:pt>
                <c:pt idx="75">
                  <c:v>157.73656299999999</c:v>
                </c:pt>
                <c:pt idx="76">
                  <c:v>61.370784999999998</c:v>
                </c:pt>
                <c:pt idx="77">
                  <c:v>191.71489199999999</c:v>
                </c:pt>
                <c:pt idx="78">
                  <c:v>169.81378100000001</c:v>
                </c:pt>
                <c:pt idx="79">
                  <c:v>277.29614400000003</c:v>
                </c:pt>
                <c:pt idx="80">
                  <c:v>157.78876500000001</c:v>
                </c:pt>
                <c:pt idx="81">
                  <c:v>223.26943199999999</c:v>
                </c:pt>
                <c:pt idx="82">
                  <c:v>192.01218800000001</c:v>
                </c:pt>
                <c:pt idx="83">
                  <c:v>159.404044</c:v>
                </c:pt>
                <c:pt idx="84">
                  <c:v>72.751536000000002</c:v>
                </c:pt>
                <c:pt idx="85">
                  <c:v>92.892409000000001</c:v>
                </c:pt>
                <c:pt idx="86">
                  <c:v>163.05441099999999</c:v>
                </c:pt>
                <c:pt idx="87">
                  <c:v>372.375089</c:v>
                </c:pt>
                <c:pt idx="88">
                  <c:v>1393.863364</c:v>
                </c:pt>
                <c:pt idx="89">
                  <c:v>198.356492</c:v>
                </c:pt>
                <c:pt idx="90">
                  <c:v>116.066776</c:v>
                </c:pt>
                <c:pt idx="91">
                  <c:v>125.88625399999999</c:v>
                </c:pt>
                <c:pt idx="92">
                  <c:v>171.93462199999999</c:v>
                </c:pt>
                <c:pt idx="93">
                  <c:v>176.90890400000001</c:v>
                </c:pt>
                <c:pt idx="94">
                  <c:v>82.431281999999996</c:v>
                </c:pt>
                <c:pt idx="95">
                  <c:v>256.627363</c:v>
                </c:pt>
                <c:pt idx="96">
                  <c:v>98.412216999999998</c:v>
                </c:pt>
                <c:pt idx="97">
                  <c:v>116.71129000000001</c:v>
                </c:pt>
                <c:pt idx="98">
                  <c:v>153.77252899999999</c:v>
                </c:pt>
                <c:pt idx="99">
                  <c:v>335.49062400000003</c:v>
                </c:pt>
                <c:pt idx="100">
                  <c:v>327.80026500000002</c:v>
                </c:pt>
                <c:pt idx="101">
                  <c:v>392.54994199999999</c:v>
                </c:pt>
                <c:pt idx="102">
                  <c:v>139.274764</c:v>
                </c:pt>
                <c:pt idx="103">
                  <c:v>246.345977</c:v>
                </c:pt>
                <c:pt idx="104">
                  <c:v>454.52846599999998</c:v>
                </c:pt>
                <c:pt idx="105">
                  <c:v>213.70718600000001</c:v>
                </c:pt>
                <c:pt idx="106">
                  <c:v>367.89203099999997</c:v>
                </c:pt>
                <c:pt idx="107">
                  <c:v>82.588464999999999</c:v>
                </c:pt>
                <c:pt idx="108">
                  <c:v>173.62715900000001</c:v>
                </c:pt>
                <c:pt idx="109">
                  <c:v>98.284431999999995</c:v>
                </c:pt>
                <c:pt idx="110">
                  <c:v>1377.605168</c:v>
                </c:pt>
                <c:pt idx="111">
                  <c:v>87.428878999999995</c:v>
                </c:pt>
                <c:pt idx="112">
                  <c:v>211.34555</c:v>
                </c:pt>
                <c:pt idx="113">
                  <c:v>156.89988399999999</c:v>
                </c:pt>
                <c:pt idx="114">
                  <c:v>121.393272</c:v>
                </c:pt>
                <c:pt idx="115">
                  <c:v>156.77306300000001</c:v>
                </c:pt>
                <c:pt idx="116">
                  <c:v>1325.9701669999999</c:v>
                </c:pt>
                <c:pt idx="117">
                  <c:v>142.30521400000001</c:v>
                </c:pt>
                <c:pt idx="118">
                  <c:v>112.28844700000001</c:v>
                </c:pt>
                <c:pt idx="119">
                  <c:v>629.71853099999998</c:v>
                </c:pt>
                <c:pt idx="120">
                  <c:v>115.616806</c:v>
                </c:pt>
                <c:pt idx="121">
                  <c:v>57.266384000000002</c:v>
                </c:pt>
                <c:pt idx="122">
                  <c:v>81.297049000000001</c:v>
                </c:pt>
                <c:pt idx="123">
                  <c:v>100.15961</c:v>
                </c:pt>
                <c:pt idx="124">
                  <c:v>75.380430000000004</c:v>
                </c:pt>
                <c:pt idx="125">
                  <c:v>119.888149</c:v>
                </c:pt>
                <c:pt idx="126">
                  <c:v>267.91518000000002</c:v>
                </c:pt>
                <c:pt idx="127">
                  <c:v>292.30071900000002</c:v>
                </c:pt>
                <c:pt idx="128">
                  <c:v>36.308948999999998</c:v>
                </c:pt>
                <c:pt idx="129">
                  <c:v>563.57648900000004</c:v>
                </c:pt>
                <c:pt idx="130">
                  <c:v>68.269703000000007</c:v>
                </c:pt>
                <c:pt idx="131">
                  <c:v>37.927652999999999</c:v>
                </c:pt>
                <c:pt idx="132">
                  <c:v>85.699194000000006</c:v>
                </c:pt>
                <c:pt idx="133">
                  <c:v>100.29868</c:v>
                </c:pt>
                <c:pt idx="134">
                  <c:v>619.50674600000002</c:v>
                </c:pt>
                <c:pt idx="135">
                  <c:v>806.25561600000003</c:v>
                </c:pt>
                <c:pt idx="136">
                  <c:v>540.86263799999995</c:v>
                </c:pt>
                <c:pt idx="137">
                  <c:v>108.95143299999999</c:v>
                </c:pt>
                <c:pt idx="138">
                  <c:v>243.35833299999999</c:v>
                </c:pt>
                <c:pt idx="139">
                  <c:v>262.65607799999998</c:v>
                </c:pt>
                <c:pt idx="140">
                  <c:v>285.41677199999998</c:v>
                </c:pt>
                <c:pt idx="141">
                  <c:v>73.040377000000007</c:v>
                </c:pt>
                <c:pt idx="142">
                  <c:v>77.276860999999997</c:v>
                </c:pt>
                <c:pt idx="143">
                  <c:v>248.25428600000001</c:v>
                </c:pt>
                <c:pt idx="144">
                  <c:v>317.52973600000001</c:v>
                </c:pt>
                <c:pt idx="145">
                  <c:v>166.163916</c:v>
                </c:pt>
                <c:pt idx="146">
                  <c:v>65.061471999999995</c:v>
                </c:pt>
                <c:pt idx="147">
                  <c:v>161.847713</c:v>
                </c:pt>
                <c:pt idx="148">
                  <c:v>145.82612399999999</c:v>
                </c:pt>
                <c:pt idx="149">
                  <c:v>451.33721500000001</c:v>
                </c:pt>
                <c:pt idx="150">
                  <c:v>575.46220700000003</c:v>
                </c:pt>
                <c:pt idx="151">
                  <c:v>48.40936</c:v>
                </c:pt>
                <c:pt idx="152">
                  <c:v>95.773628000000002</c:v>
                </c:pt>
                <c:pt idx="153">
                  <c:v>45.918050999999998</c:v>
                </c:pt>
                <c:pt idx="154">
                  <c:v>519.72305500000004</c:v>
                </c:pt>
                <c:pt idx="155">
                  <c:v>73.481752999999998</c:v>
                </c:pt>
                <c:pt idx="156">
                  <c:v>980.06709499999999</c:v>
                </c:pt>
                <c:pt idx="157">
                  <c:v>401.25570599999998</c:v>
                </c:pt>
                <c:pt idx="158">
                  <c:v>129.441878</c:v>
                </c:pt>
                <c:pt idx="159">
                  <c:v>80.86206</c:v>
                </c:pt>
                <c:pt idx="160">
                  <c:v>123.90281400000001</c:v>
                </c:pt>
                <c:pt idx="161">
                  <c:v>77.671339000000003</c:v>
                </c:pt>
                <c:pt idx="162">
                  <c:v>202.76077100000001</c:v>
                </c:pt>
                <c:pt idx="163">
                  <c:v>544.42107199999998</c:v>
                </c:pt>
                <c:pt idx="164">
                  <c:v>275.01600300000001</c:v>
                </c:pt>
                <c:pt idx="165">
                  <c:v>155.221733</c:v>
                </c:pt>
                <c:pt idx="166">
                  <c:v>121.02008499999999</c:v>
                </c:pt>
                <c:pt idx="167">
                  <c:v>96.478725999999995</c:v>
                </c:pt>
                <c:pt idx="168">
                  <c:v>140.85269500000001</c:v>
                </c:pt>
                <c:pt idx="169">
                  <c:v>58.888840000000002</c:v>
                </c:pt>
                <c:pt idx="170">
                  <c:v>54.873663000000001</c:v>
                </c:pt>
                <c:pt idx="171">
                  <c:v>65.977710000000002</c:v>
                </c:pt>
                <c:pt idx="172">
                  <c:v>46.376494000000001</c:v>
                </c:pt>
                <c:pt idx="173">
                  <c:v>170.054869</c:v>
                </c:pt>
                <c:pt idx="174">
                  <c:v>173.78607099999999</c:v>
                </c:pt>
                <c:pt idx="175">
                  <c:v>86.059267000000006</c:v>
                </c:pt>
                <c:pt idx="176">
                  <c:v>181.946494</c:v>
                </c:pt>
                <c:pt idx="177">
                  <c:v>320.583234</c:v>
                </c:pt>
                <c:pt idx="178">
                  <c:v>255.002545</c:v>
                </c:pt>
                <c:pt idx="179">
                  <c:v>1324.90311</c:v>
                </c:pt>
                <c:pt idx="180">
                  <c:v>370.98558400000002</c:v>
                </c:pt>
                <c:pt idx="181">
                  <c:v>299.84296000000001</c:v>
                </c:pt>
                <c:pt idx="182">
                  <c:v>187.64214799999999</c:v>
                </c:pt>
                <c:pt idx="183">
                  <c:v>538.06364599999995</c:v>
                </c:pt>
                <c:pt idx="184">
                  <c:v>521.05785600000002</c:v>
                </c:pt>
                <c:pt idx="185">
                  <c:v>222.568713</c:v>
                </c:pt>
                <c:pt idx="186">
                  <c:v>202.05402599999999</c:v>
                </c:pt>
                <c:pt idx="187">
                  <c:v>84.972924000000006</c:v>
                </c:pt>
                <c:pt idx="188">
                  <c:v>275.28641099999999</c:v>
                </c:pt>
                <c:pt idx="189">
                  <c:v>140.18951100000001</c:v>
                </c:pt>
                <c:pt idx="190">
                  <c:v>79.923648999999997</c:v>
                </c:pt>
                <c:pt idx="191">
                  <c:v>1406.2729200000001</c:v>
                </c:pt>
                <c:pt idx="192">
                  <c:v>53.190385999999997</c:v>
                </c:pt>
                <c:pt idx="193">
                  <c:v>100.820273</c:v>
                </c:pt>
                <c:pt idx="194">
                  <c:v>82.947884999999999</c:v>
                </c:pt>
                <c:pt idx="195">
                  <c:v>194.583158</c:v>
                </c:pt>
                <c:pt idx="196">
                  <c:v>254.13048800000001</c:v>
                </c:pt>
                <c:pt idx="197">
                  <c:v>1361.5096619999999</c:v>
                </c:pt>
                <c:pt idx="198">
                  <c:v>691.63471700000002</c:v>
                </c:pt>
                <c:pt idx="199">
                  <c:v>569.54423699999995</c:v>
                </c:pt>
                <c:pt idx="200">
                  <c:v>605.40052100000003</c:v>
                </c:pt>
                <c:pt idx="201">
                  <c:v>345.79012299999999</c:v>
                </c:pt>
                <c:pt idx="202">
                  <c:v>524.06261400000005</c:v>
                </c:pt>
                <c:pt idx="203">
                  <c:v>187.43086500000001</c:v>
                </c:pt>
                <c:pt idx="204">
                  <c:v>249.176772</c:v>
                </c:pt>
                <c:pt idx="205">
                  <c:v>62.769281999999997</c:v>
                </c:pt>
                <c:pt idx="206">
                  <c:v>60.367111000000001</c:v>
                </c:pt>
                <c:pt idx="207">
                  <c:v>218.58242799999999</c:v>
                </c:pt>
                <c:pt idx="208">
                  <c:v>28.691496999999998</c:v>
                </c:pt>
                <c:pt idx="209">
                  <c:v>81.599331000000006</c:v>
                </c:pt>
                <c:pt idx="210">
                  <c:v>137.581166</c:v>
                </c:pt>
                <c:pt idx="211">
                  <c:v>71.639048000000003</c:v>
                </c:pt>
                <c:pt idx="212">
                  <c:v>165.20963900000001</c:v>
                </c:pt>
                <c:pt idx="213">
                  <c:v>134.214395</c:v>
                </c:pt>
                <c:pt idx="214">
                  <c:v>187.05733000000001</c:v>
                </c:pt>
                <c:pt idx="215">
                  <c:v>98.145624999999995</c:v>
                </c:pt>
                <c:pt idx="216">
                  <c:v>447.02678200000003</c:v>
                </c:pt>
                <c:pt idx="217">
                  <c:v>145.37557899999999</c:v>
                </c:pt>
                <c:pt idx="218">
                  <c:v>220.50034199999999</c:v>
                </c:pt>
                <c:pt idx="219">
                  <c:v>236.10236699999999</c:v>
                </c:pt>
                <c:pt idx="220">
                  <c:v>367.88413700000001</c:v>
                </c:pt>
                <c:pt idx="221">
                  <c:v>182.16496699999999</c:v>
                </c:pt>
                <c:pt idx="222">
                  <c:v>187.007769</c:v>
                </c:pt>
                <c:pt idx="223">
                  <c:v>294.25491899999997</c:v>
                </c:pt>
                <c:pt idx="224">
                  <c:v>117.469022</c:v>
                </c:pt>
                <c:pt idx="225">
                  <c:v>5471.0813340000004</c:v>
                </c:pt>
                <c:pt idx="226">
                  <c:v>76.094391000000002</c:v>
                </c:pt>
                <c:pt idx="227">
                  <c:v>189.92688000000001</c:v>
                </c:pt>
                <c:pt idx="228">
                  <c:v>388.14110799999997</c:v>
                </c:pt>
                <c:pt idx="229">
                  <c:v>99.064222999999998</c:v>
                </c:pt>
                <c:pt idx="230">
                  <c:v>313.35113100000001</c:v>
                </c:pt>
                <c:pt idx="231">
                  <c:v>325.88366100000002</c:v>
                </c:pt>
                <c:pt idx="232">
                  <c:v>486.49579399999999</c:v>
                </c:pt>
                <c:pt idx="233">
                  <c:v>114.48299799999999</c:v>
                </c:pt>
                <c:pt idx="234">
                  <c:v>57.916141000000003</c:v>
                </c:pt>
                <c:pt idx="235">
                  <c:v>64.491527000000005</c:v>
                </c:pt>
                <c:pt idx="236">
                  <c:v>86.455212000000003</c:v>
                </c:pt>
                <c:pt idx="237">
                  <c:v>136.984815</c:v>
                </c:pt>
                <c:pt idx="238">
                  <c:v>241.01651100000001</c:v>
                </c:pt>
                <c:pt idx="239">
                  <c:v>122.803268</c:v>
                </c:pt>
                <c:pt idx="240">
                  <c:v>130.008104</c:v>
                </c:pt>
                <c:pt idx="241">
                  <c:v>313.97370799999999</c:v>
                </c:pt>
                <c:pt idx="242">
                  <c:v>209.75059300000001</c:v>
                </c:pt>
                <c:pt idx="243">
                  <c:v>108.374235</c:v>
                </c:pt>
                <c:pt idx="244">
                  <c:v>291.941348</c:v>
                </c:pt>
                <c:pt idx="245">
                  <c:v>107.9246</c:v>
                </c:pt>
                <c:pt idx="246">
                  <c:v>96.238878</c:v>
                </c:pt>
                <c:pt idx="247">
                  <c:v>50.135463999999999</c:v>
                </c:pt>
                <c:pt idx="248">
                  <c:v>50.118374000000003</c:v>
                </c:pt>
                <c:pt idx="249">
                  <c:v>77.96848</c:v>
                </c:pt>
                <c:pt idx="250">
                  <c:v>116.122681</c:v>
                </c:pt>
                <c:pt idx="251">
                  <c:v>86.712990000000005</c:v>
                </c:pt>
                <c:pt idx="252">
                  <c:v>106.94926100000001</c:v>
                </c:pt>
                <c:pt idx="253">
                  <c:v>51.557572</c:v>
                </c:pt>
                <c:pt idx="254">
                  <c:v>123.57185699999999</c:v>
                </c:pt>
                <c:pt idx="255">
                  <c:v>39.772275999999998</c:v>
                </c:pt>
                <c:pt idx="256">
                  <c:v>161.61155099999999</c:v>
                </c:pt>
                <c:pt idx="257">
                  <c:v>291.71901700000001</c:v>
                </c:pt>
                <c:pt idx="258">
                  <c:v>167.857089</c:v>
                </c:pt>
                <c:pt idx="259">
                  <c:v>119.958116</c:v>
                </c:pt>
                <c:pt idx="260">
                  <c:v>138.57286500000001</c:v>
                </c:pt>
                <c:pt idx="261">
                  <c:v>466.346789</c:v>
                </c:pt>
                <c:pt idx="262">
                  <c:v>250.23596599999999</c:v>
                </c:pt>
                <c:pt idx="263">
                  <c:v>302.75508300000001</c:v>
                </c:pt>
                <c:pt idx="264">
                  <c:v>479.28847100000002</c:v>
                </c:pt>
                <c:pt idx="265">
                  <c:v>153.139746</c:v>
                </c:pt>
                <c:pt idx="266">
                  <c:v>139.30697900000001</c:v>
                </c:pt>
                <c:pt idx="267">
                  <c:v>159.489499</c:v>
                </c:pt>
                <c:pt idx="268">
                  <c:v>163.09880200000001</c:v>
                </c:pt>
                <c:pt idx="269">
                  <c:v>121.162564</c:v>
                </c:pt>
                <c:pt idx="270">
                  <c:v>125.313152</c:v>
                </c:pt>
                <c:pt idx="271">
                  <c:v>62.171450999999998</c:v>
                </c:pt>
                <c:pt idx="272">
                  <c:v>154.46651</c:v>
                </c:pt>
                <c:pt idx="273">
                  <c:v>74.220050999999998</c:v>
                </c:pt>
                <c:pt idx="274">
                  <c:v>95.345993000000007</c:v>
                </c:pt>
                <c:pt idx="275">
                  <c:v>100.84428200000001</c:v>
                </c:pt>
                <c:pt idx="276">
                  <c:v>55.83916</c:v>
                </c:pt>
                <c:pt idx="277">
                  <c:v>102.528408</c:v>
                </c:pt>
                <c:pt idx="278">
                  <c:v>218.46419</c:v>
                </c:pt>
                <c:pt idx="279">
                  <c:v>213.55013700000001</c:v>
                </c:pt>
                <c:pt idx="280">
                  <c:v>101.85099</c:v>
                </c:pt>
                <c:pt idx="281">
                  <c:v>130.387969</c:v>
                </c:pt>
                <c:pt idx="282">
                  <c:v>124.249353</c:v>
                </c:pt>
                <c:pt idx="283">
                  <c:v>103.775537</c:v>
                </c:pt>
                <c:pt idx="284">
                  <c:v>216.374709</c:v>
                </c:pt>
                <c:pt idx="285">
                  <c:v>443.55337600000001</c:v>
                </c:pt>
                <c:pt idx="286">
                  <c:v>143.65497099999999</c:v>
                </c:pt>
                <c:pt idx="287">
                  <c:v>260.00803400000001</c:v>
                </c:pt>
                <c:pt idx="288">
                  <c:v>365.52819</c:v>
                </c:pt>
                <c:pt idx="289">
                  <c:v>470.20781199999999</c:v>
                </c:pt>
                <c:pt idx="290">
                  <c:v>762.57105899999999</c:v>
                </c:pt>
                <c:pt idx="291">
                  <c:v>940.15442599999994</c:v>
                </c:pt>
                <c:pt idx="292">
                  <c:v>516.24908600000003</c:v>
                </c:pt>
                <c:pt idx="293">
                  <c:v>602.62566800000002</c:v>
                </c:pt>
                <c:pt idx="294">
                  <c:v>649.36918200000002</c:v>
                </c:pt>
                <c:pt idx="295">
                  <c:v>4285.2625269999999</c:v>
                </c:pt>
                <c:pt idx="296">
                  <c:v>203.602272</c:v>
                </c:pt>
                <c:pt idx="297">
                  <c:v>163.73016799999999</c:v>
                </c:pt>
                <c:pt idx="298">
                  <c:v>221.20529999999999</c:v>
                </c:pt>
                <c:pt idx="299">
                  <c:v>206.33651900000001</c:v>
                </c:pt>
                <c:pt idx="300">
                  <c:v>135.03037399999999</c:v>
                </c:pt>
                <c:pt idx="301">
                  <c:v>266.09434399999998</c:v>
                </c:pt>
                <c:pt idx="302">
                  <c:v>157.12477999999999</c:v>
                </c:pt>
                <c:pt idx="303">
                  <c:v>212.608374</c:v>
                </c:pt>
                <c:pt idx="304">
                  <c:v>74.034128999999993</c:v>
                </c:pt>
                <c:pt idx="305">
                  <c:v>86.070887999999997</c:v>
                </c:pt>
                <c:pt idx="306">
                  <c:v>127.711759</c:v>
                </c:pt>
                <c:pt idx="307">
                  <c:v>198.54477600000001</c:v>
                </c:pt>
                <c:pt idx="308">
                  <c:v>131.994283</c:v>
                </c:pt>
                <c:pt idx="309">
                  <c:v>156.63387</c:v>
                </c:pt>
                <c:pt idx="310">
                  <c:v>188.270478</c:v>
                </c:pt>
                <c:pt idx="311">
                  <c:v>152.82798700000001</c:v>
                </c:pt>
                <c:pt idx="312">
                  <c:v>149.34116599999999</c:v>
                </c:pt>
                <c:pt idx="313">
                  <c:v>358.77468599999997</c:v>
                </c:pt>
                <c:pt idx="314">
                  <c:v>201.38801699999999</c:v>
                </c:pt>
                <c:pt idx="315">
                  <c:v>141.56262599999999</c:v>
                </c:pt>
                <c:pt idx="316">
                  <c:v>103.27778499999999</c:v>
                </c:pt>
                <c:pt idx="317">
                  <c:v>167.83636999999999</c:v>
                </c:pt>
                <c:pt idx="318">
                  <c:v>148.62372199999999</c:v>
                </c:pt>
                <c:pt idx="319">
                  <c:v>148.27162000000001</c:v>
                </c:pt>
                <c:pt idx="320">
                  <c:v>88.293645999999995</c:v>
                </c:pt>
                <c:pt idx="321">
                  <c:v>219.42823799999999</c:v>
                </c:pt>
                <c:pt idx="322">
                  <c:v>69.383352000000002</c:v>
                </c:pt>
                <c:pt idx="323">
                  <c:v>247.02967899999999</c:v>
                </c:pt>
                <c:pt idx="324">
                  <c:v>114.853104</c:v>
                </c:pt>
                <c:pt idx="325">
                  <c:v>82.518111000000005</c:v>
                </c:pt>
                <c:pt idx="326">
                  <c:v>379.43775799999997</c:v>
                </c:pt>
                <c:pt idx="327">
                  <c:v>345.55411199999998</c:v>
                </c:pt>
                <c:pt idx="328">
                  <c:v>140.72734199999999</c:v>
                </c:pt>
                <c:pt idx="329">
                  <c:v>1584.8350840000001</c:v>
                </c:pt>
                <c:pt idx="330">
                  <c:v>321.10944000000001</c:v>
                </c:pt>
                <c:pt idx="331">
                  <c:v>267.90680800000001</c:v>
                </c:pt>
                <c:pt idx="332">
                  <c:v>172.43867</c:v>
                </c:pt>
                <c:pt idx="333">
                  <c:v>351.70253700000001</c:v>
                </c:pt>
                <c:pt idx="334">
                  <c:v>191.29018199999999</c:v>
                </c:pt>
                <c:pt idx="335">
                  <c:v>249.68274600000001</c:v>
                </c:pt>
                <c:pt idx="336">
                  <c:v>199.327316</c:v>
                </c:pt>
                <c:pt idx="337">
                  <c:v>147.59426300000001</c:v>
                </c:pt>
                <c:pt idx="338">
                  <c:v>134.51982799999999</c:v>
                </c:pt>
                <c:pt idx="339">
                  <c:v>263.16038300000002</c:v>
                </c:pt>
                <c:pt idx="340">
                  <c:v>166.400082</c:v>
                </c:pt>
                <c:pt idx="341">
                  <c:v>68.949794999999995</c:v>
                </c:pt>
                <c:pt idx="342">
                  <c:v>118.58969500000001</c:v>
                </c:pt>
                <c:pt idx="343">
                  <c:v>74.068854000000002</c:v>
                </c:pt>
                <c:pt idx="344">
                  <c:v>278.67886299999998</c:v>
                </c:pt>
                <c:pt idx="345">
                  <c:v>895.74103500000001</c:v>
                </c:pt>
                <c:pt idx="346">
                  <c:v>288.40556900000001</c:v>
                </c:pt>
                <c:pt idx="347">
                  <c:v>241.29798600000001</c:v>
                </c:pt>
                <c:pt idx="348">
                  <c:v>202.254604</c:v>
                </c:pt>
                <c:pt idx="349">
                  <c:v>289.209836</c:v>
                </c:pt>
                <c:pt idx="350">
                  <c:v>209.784243</c:v>
                </c:pt>
                <c:pt idx="351">
                  <c:v>60.599435</c:v>
                </c:pt>
                <c:pt idx="352">
                  <c:v>203.84917200000001</c:v>
                </c:pt>
                <c:pt idx="353">
                  <c:v>390.79072200000002</c:v>
                </c:pt>
                <c:pt idx="354">
                  <c:v>442.96217000000001</c:v>
                </c:pt>
                <c:pt idx="355">
                  <c:v>485.954656</c:v>
                </c:pt>
                <c:pt idx="356">
                  <c:v>419.27939700000002</c:v>
                </c:pt>
                <c:pt idx="357">
                  <c:v>235.283286</c:v>
                </c:pt>
                <c:pt idx="358">
                  <c:v>306.70982800000002</c:v>
                </c:pt>
                <c:pt idx="359">
                  <c:v>84.269315000000006</c:v>
                </c:pt>
                <c:pt idx="360">
                  <c:v>165.37704600000001</c:v>
                </c:pt>
                <c:pt idx="361">
                  <c:v>204.70880199999999</c:v>
                </c:pt>
                <c:pt idx="362">
                  <c:v>170.76963699999999</c:v>
                </c:pt>
                <c:pt idx="363">
                  <c:v>136.76133200000001</c:v>
                </c:pt>
                <c:pt idx="364">
                  <c:v>255.893169</c:v>
                </c:pt>
                <c:pt idx="365">
                  <c:v>260.00151299999999</c:v>
                </c:pt>
                <c:pt idx="366">
                  <c:v>154.86252899999999</c:v>
                </c:pt>
                <c:pt idx="367">
                  <c:v>92.830288999999993</c:v>
                </c:pt>
                <c:pt idx="368">
                  <c:v>261.28537699999998</c:v>
                </c:pt>
                <c:pt idx="369">
                  <c:v>110.517229</c:v>
                </c:pt>
                <c:pt idx="370">
                  <c:v>125.070441</c:v>
                </c:pt>
                <c:pt idx="371">
                  <c:v>220.16886</c:v>
                </c:pt>
                <c:pt idx="372">
                  <c:v>53.881532999999997</c:v>
                </c:pt>
                <c:pt idx="373">
                  <c:v>121.495311</c:v>
                </c:pt>
                <c:pt idx="374">
                  <c:v>169.360457</c:v>
                </c:pt>
                <c:pt idx="375">
                  <c:v>217.93556599999999</c:v>
                </c:pt>
                <c:pt idx="376">
                  <c:v>77.896495999999999</c:v>
                </c:pt>
                <c:pt idx="377">
                  <c:v>144.87424899999999</c:v>
                </c:pt>
                <c:pt idx="378">
                  <c:v>51.099618999999997</c:v>
                </c:pt>
                <c:pt idx="379">
                  <c:v>102.678444</c:v>
                </c:pt>
                <c:pt idx="380">
                  <c:v>97.965947</c:v>
                </c:pt>
                <c:pt idx="381">
                  <c:v>120.21507099999999</c:v>
                </c:pt>
                <c:pt idx="382">
                  <c:v>1762.3069390000001</c:v>
                </c:pt>
                <c:pt idx="383">
                  <c:v>136.729591</c:v>
                </c:pt>
                <c:pt idx="384">
                  <c:v>104.492538</c:v>
                </c:pt>
                <c:pt idx="385">
                  <c:v>204.38735199999999</c:v>
                </c:pt>
                <c:pt idx="386">
                  <c:v>320.37893600000001</c:v>
                </c:pt>
                <c:pt idx="387">
                  <c:v>73.901691</c:v>
                </c:pt>
                <c:pt idx="388">
                  <c:v>399.65275500000001</c:v>
                </c:pt>
                <c:pt idx="389">
                  <c:v>170.88267099999999</c:v>
                </c:pt>
                <c:pt idx="390">
                  <c:v>196.86412300000001</c:v>
                </c:pt>
                <c:pt idx="391">
                  <c:v>138.7971</c:v>
                </c:pt>
                <c:pt idx="392">
                  <c:v>1836.1569529999999</c:v>
                </c:pt>
                <c:pt idx="393">
                  <c:v>185.19092000000001</c:v>
                </c:pt>
                <c:pt idx="394">
                  <c:v>100.393912</c:v>
                </c:pt>
                <c:pt idx="395">
                  <c:v>271.42680300000001</c:v>
                </c:pt>
                <c:pt idx="396">
                  <c:v>63.833457000000003</c:v>
                </c:pt>
                <c:pt idx="397">
                  <c:v>50.742260000000002</c:v>
                </c:pt>
                <c:pt idx="398">
                  <c:v>64.870859999999993</c:v>
                </c:pt>
                <c:pt idx="399">
                  <c:v>145.624551</c:v>
                </c:pt>
                <c:pt idx="400">
                  <c:v>45.895822000000003</c:v>
                </c:pt>
                <c:pt idx="401">
                  <c:v>98.013661999999997</c:v>
                </c:pt>
                <c:pt idx="402">
                  <c:v>87.868395000000007</c:v>
                </c:pt>
                <c:pt idx="403">
                  <c:v>58.359042000000002</c:v>
                </c:pt>
                <c:pt idx="404">
                  <c:v>138.40427099999999</c:v>
                </c:pt>
                <c:pt idx="405">
                  <c:v>173.17915099999999</c:v>
                </c:pt>
                <c:pt idx="406">
                  <c:v>86.910246999999998</c:v>
                </c:pt>
                <c:pt idx="407">
                  <c:v>208.40461500000001</c:v>
                </c:pt>
                <c:pt idx="408">
                  <c:v>66.554607000000004</c:v>
                </c:pt>
                <c:pt idx="409">
                  <c:v>160.488775</c:v>
                </c:pt>
                <c:pt idx="410">
                  <c:v>67.639921000000001</c:v>
                </c:pt>
                <c:pt idx="411">
                  <c:v>168.54540600000001</c:v>
                </c:pt>
                <c:pt idx="412">
                  <c:v>208.194275</c:v>
                </c:pt>
                <c:pt idx="413">
                  <c:v>124.551084</c:v>
                </c:pt>
                <c:pt idx="414">
                  <c:v>72.814756000000003</c:v>
                </c:pt>
                <c:pt idx="415">
                  <c:v>71.688502</c:v>
                </c:pt>
                <c:pt idx="416">
                  <c:v>158.00999300000001</c:v>
                </c:pt>
                <c:pt idx="417">
                  <c:v>187.260952</c:v>
                </c:pt>
                <c:pt idx="418">
                  <c:v>138.771143</c:v>
                </c:pt>
                <c:pt idx="419">
                  <c:v>57.347653000000001</c:v>
                </c:pt>
                <c:pt idx="420">
                  <c:v>108.950446</c:v>
                </c:pt>
                <c:pt idx="421">
                  <c:v>170.188649</c:v>
                </c:pt>
                <c:pt idx="422">
                  <c:v>46.306871000000001</c:v>
                </c:pt>
                <c:pt idx="423">
                  <c:v>135.15192999999999</c:v>
                </c:pt>
                <c:pt idx="424">
                  <c:v>4317.6463329999997</c:v>
                </c:pt>
                <c:pt idx="425">
                  <c:v>131.89603299999999</c:v>
                </c:pt>
                <c:pt idx="426">
                  <c:v>28.684173000000001</c:v>
                </c:pt>
                <c:pt idx="427">
                  <c:v>59.298855000000003</c:v>
                </c:pt>
                <c:pt idx="428">
                  <c:v>99.757694000000001</c:v>
                </c:pt>
                <c:pt idx="429">
                  <c:v>121.76494700000001</c:v>
                </c:pt>
                <c:pt idx="430">
                  <c:v>180.25854000000001</c:v>
                </c:pt>
                <c:pt idx="431">
                  <c:v>191.074558</c:v>
                </c:pt>
                <c:pt idx="432">
                  <c:v>474.78164600000002</c:v>
                </c:pt>
                <c:pt idx="433">
                  <c:v>351.28668900000002</c:v>
                </c:pt>
                <c:pt idx="434">
                  <c:v>129.265953</c:v>
                </c:pt>
                <c:pt idx="435">
                  <c:v>58.905403</c:v>
                </c:pt>
                <c:pt idx="436">
                  <c:v>65.586112999999997</c:v>
                </c:pt>
                <c:pt idx="437">
                  <c:v>56.846981</c:v>
                </c:pt>
                <c:pt idx="438">
                  <c:v>147.144959</c:v>
                </c:pt>
                <c:pt idx="439">
                  <c:v>190.91666699999999</c:v>
                </c:pt>
                <c:pt idx="440">
                  <c:v>217.415865</c:v>
                </c:pt>
                <c:pt idx="441">
                  <c:v>65.743183999999999</c:v>
                </c:pt>
                <c:pt idx="442">
                  <c:v>128.15368000000001</c:v>
                </c:pt>
                <c:pt idx="443">
                  <c:v>1235.2215349999999</c:v>
                </c:pt>
                <c:pt idx="444">
                  <c:v>115.10333199999999</c:v>
                </c:pt>
                <c:pt idx="445">
                  <c:v>106.27617100000001</c:v>
                </c:pt>
                <c:pt idx="446">
                  <c:v>309.16601100000003</c:v>
                </c:pt>
                <c:pt idx="447">
                  <c:v>490.980796</c:v>
                </c:pt>
                <c:pt idx="448">
                  <c:v>23.611241</c:v>
                </c:pt>
                <c:pt idx="449">
                  <c:v>127.03554800000001</c:v>
                </c:pt>
                <c:pt idx="450">
                  <c:v>180.964844</c:v>
                </c:pt>
                <c:pt idx="451">
                  <c:v>150.61344700000001</c:v>
                </c:pt>
                <c:pt idx="452">
                  <c:v>151.849009</c:v>
                </c:pt>
                <c:pt idx="453">
                  <c:v>75.313575999999998</c:v>
                </c:pt>
                <c:pt idx="454">
                  <c:v>42.741897999999999</c:v>
                </c:pt>
                <c:pt idx="455">
                  <c:v>32.608288999999999</c:v>
                </c:pt>
                <c:pt idx="456">
                  <c:v>49.934747999999999</c:v>
                </c:pt>
                <c:pt idx="457">
                  <c:v>112.78533400000001</c:v>
                </c:pt>
                <c:pt idx="458">
                  <c:v>261.84616299999999</c:v>
                </c:pt>
                <c:pt idx="459">
                  <c:v>179.33392000000001</c:v>
                </c:pt>
                <c:pt idx="460">
                  <c:v>143.80000999999999</c:v>
                </c:pt>
                <c:pt idx="461">
                  <c:v>62.868689000000003</c:v>
                </c:pt>
                <c:pt idx="462">
                  <c:v>188.369078</c:v>
                </c:pt>
                <c:pt idx="463">
                  <c:v>217.27961199999999</c:v>
                </c:pt>
                <c:pt idx="464">
                  <c:v>118.797073</c:v>
                </c:pt>
                <c:pt idx="465">
                  <c:v>357.43699299999997</c:v>
                </c:pt>
                <c:pt idx="466">
                  <c:v>145.52052599999999</c:v>
                </c:pt>
                <c:pt idx="467">
                  <c:v>136.59898000000001</c:v>
                </c:pt>
                <c:pt idx="468">
                  <c:v>632.735634</c:v>
                </c:pt>
                <c:pt idx="469">
                  <c:v>179.94379900000001</c:v>
                </c:pt>
                <c:pt idx="470">
                  <c:v>49.134047000000002</c:v>
                </c:pt>
                <c:pt idx="471">
                  <c:v>108.05203299999999</c:v>
                </c:pt>
                <c:pt idx="472">
                  <c:v>115.015816</c:v>
                </c:pt>
                <c:pt idx="473">
                  <c:v>111.92809200000001</c:v>
                </c:pt>
                <c:pt idx="474">
                  <c:v>146.456335</c:v>
                </c:pt>
                <c:pt idx="475">
                  <c:v>144.49911299999999</c:v>
                </c:pt>
                <c:pt idx="476">
                  <c:v>61.282992</c:v>
                </c:pt>
                <c:pt idx="477">
                  <c:v>108.153722</c:v>
                </c:pt>
                <c:pt idx="478">
                  <c:v>144.69238899999999</c:v>
                </c:pt>
                <c:pt idx="479">
                  <c:v>186.707235</c:v>
                </c:pt>
                <c:pt idx="480">
                  <c:v>116.456204</c:v>
                </c:pt>
                <c:pt idx="481">
                  <c:v>195.67686</c:v>
                </c:pt>
                <c:pt idx="482">
                  <c:v>77.577021999999999</c:v>
                </c:pt>
                <c:pt idx="483">
                  <c:v>101.119148</c:v>
                </c:pt>
                <c:pt idx="484">
                  <c:v>166.57441800000001</c:v>
                </c:pt>
                <c:pt idx="485">
                  <c:v>225.94046299999999</c:v>
                </c:pt>
                <c:pt idx="486">
                  <c:v>140.52887000000001</c:v>
                </c:pt>
                <c:pt idx="487">
                  <c:v>143.78260599999999</c:v>
                </c:pt>
                <c:pt idx="488">
                  <c:v>41.638689999999997</c:v>
                </c:pt>
                <c:pt idx="489">
                  <c:v>238.841272</c:v>
                </c:pt>
                <c:pt idx="490">
                  <c:v>283.25408700000003</c:v>
                </c:pt>
                <c:pt idx="491">
                  <c:v>140.37239099999999</c:v>
                </c:pt>
                <c:pt idx="492">
                  <c:v>140.07242600000001</c:v>
                </c:pt>
                <c:pt idx="493">
                  <c:v>87.613589000000005</c:v>
                </c:pt>
                <c:pt idx="494">
                  <c:v>56.226545000000002</c:v>
                </c:pt>
                <c:pt idx="495">
                  <c:v>189.32207299999999</c:v>
                </c:pt>
                <c:pt idx="496">
                  <c:v>398.75539900000001</c:v>
                </c:pt>
                <c:pt idx="497">
                  <c:v>113.945742</c:v>
                </c:pt>
                <c:pt idx="498">
                  <c:v>106.25903700000001</c:v>
                </c:pt>
                <c:pt idx="499">
                  <c:v>60.271740000000001</c:v>
                </c:pt>
                <c:pt idx="500">
                  <c:v>263.15648800000002</c:v>
                </c:pt>
                <c:pt idx="501">
                  <c:v>265.95926300000002</c:v>
                </c:pt>
                <c:pt idx="502">
                  <c:v>41.652456000000001</c:v>
                </c:pt>
                <c:pt idx="503">
                  <c:v>127.97757799999999</c:v>
                </c:pt>
                <c:pt idx="504">
                  <c:v>108.81978599999999</c:v>
                </c:pt>
                <c:pt idx="505">
                  <c:v>77.238346000000007</c:v>
                </c:pt>
                <c:pt idx="506">
                  <c:v>101.818442</c:v>
                </c:pt>
                <c:pt idx="507">
                  <c:v>110.718441</c:v>
                </c:pt>
                <c:pt idx="508">
                  <c:v>87.952830000000006</c:v>
                </c:pt>
                <c:pt idx="509">
                  <c:v>400.28165999999999</c:v>
                </c:pt>
                <c:pt idx="510">
                  <c:v>530.35396400000002</c:v>
                </c:pt>
                <c:pt idx="511">
                  <c:v>246.684169</c:v>
                </c:pt>
                <c:pt idx="512">
                  <c:v>234.39822899999999</c:v>
                </c:pt>
                <c:pt idx="513">
                  <c:v>92.740373000000005</c:v>
                </c:pt>
                <c:pt idx="514">
                  <c:v>228.11567400000001</c:v>
                </c:pt>
                <c:pt idx="515">
                  <c:v>190.87557000000001</c:v>
                </c:pt>
                <c:pt idx="516">
                  <c:v>301.62929700000001</c:v>
                </c:pt>
                <c:pt idx="517">
                  <c:v>200.557503</c:v>
                </c:pt>
                <c:pt idx="518">
                  <c:v>121.882785</c:v>
                </c:pt>
                <c:pt idx="519">
                  <c:v>186.49145300000001</c:v>
                </c:pt>
                <c:pt idx="520">
                  <c:v>83.385549999999995</c:v>
                </c:pt>
                <c:pt idx="521">
                  <c:v>212.01803699999999</c:v>
                </c:pt>
                <c:pt idx="522">
                  <c:v>251.69716299999999</c:v>
                </c:pt>
                <c:pt idx="523">
                  <c:v>85.256524999999996</c:v>
                </c:pt>
                <c:pt idx="524">
                  <c:v>157.411823</c:v>
                </c:pt>
                <c:pt idx="525">
                  <c:v>257.74782299999998</c:v>
                </c:pt>
                <c:pt idx="526">
                  <c:v>35.850774000000001</c:v>
                </c:pt>
                <c:pt idx="527">
                  <c:v>107.266925</c:v>
                </c:pt>
                <c:pt idx="528">
                  <c:v>144.941957</c:v>
                </c:pt>
                <c:pt idx="529">
                  <c:v>284.99449800000002</c:v>
                </c:pt>
                <c:pt idx="530">
                  <c:v>190.19407899999999</c:v>
                </c:pt>
                <c:pt idx="531">
                  <c:v>126.355301</c:v>
                </c:pt>
                <c:pt idx="532">
                  <c:v>72.337457999999998</c:v>
                </c:pt>
                <c:pt idx="533">
                  <c:v>202.428944</c:v>
                </c:pt>
                <c:pt idx="534">
                  <c:v>217.688557</c:v>
                </c:pt>
                <c:pt idx="535">
                  <c:v>139.71542299999999</c:v>
                </c:pt>
                <c:pt idx="536">
                  <c:v>106.995232</c:v>
                </c:pt>
                <c:pt idx="537">
                  <c:v>246.21352200000001</c:v>
                </c:pt>
                <c:pt idx="538">
                  <c:v>115.435168</c:v>
                </c:pt>
                <c:pt idx="539">
                  <c:v>38.209516000000001</c:v>
                </c:pt>
                <c:pt idx="540">
                  <c:v>186.238326</c:v>
                </c:pt>
                <c:pt idx="541">
                  <c:v>92.004484000000005</c:v>
                </c:pt>
                <c:pt idx="542">
                  <c:v>159.62260800000001</c:v>
                </c:pt>
                <c:pt idx="543">
                  <c:v>44.108435</c:v>
                </c:pt>
                <c:pt idx="544">
                  <c:v>127.954753</c:v>
                </c:pt>
                <c:pt idx="545">
                  <c:v>192.299959</c:v>
                </c:pt>
                <c:pt idx="546">
                  <c:v>311.03624200000002</c:v>
                </c:pt>
                <c:pt idx="547">
                  <c:v>293.02636100000001</c:v>
                </c:pt>
                <c:pt idx="548">
                  <c:v>166.306299</c:v>
                </c:pt>
                <c:pt idx="549">
                  <c:v>50.308166999999997</c:v>
                </c:pt>
                <c:pt idx="550">
                  <c:v>99.545015000000006</c:v>
                </c:pt>
                <c:pt idx="551">
                  <c:v>116.113551</c:v>
                </c:pt>
                <c:pt idx="552">
                  <c:v>59.083063000000003</c:v>
                </c:pt>
                <c:pt idx="553">
                  <c:v>65.177262999999996</c:v>
                </c:pt>
                <c:pt idx="554">
                  <c:v>87.029369000000003</c:v>
                </c:pt>
                <c:pt idx="555">
                  <c:v>46.864525999999998</c:v>
                </c:pt>
                <c:pt idx="556">
                  <c:v>94.863211000000007</c:v>
                </c:pt>
                <c:pt idx="557">
                  <c:v>72.070712</c:v>
                </c:pt>
                <c:pt idx="558">
                  <c:v>157.79996399999999</c:v>
                </c:pt>
                <c:pt idx="559">
                  <c:v>146.002702</c:v>
                </c:pt>
                <c:pt idx="560">
                  <c:v>91.243752999999998</c:v>
                </c:pt>
                <c:pt idx="561">
                  <c:v>103.548484</c:v>
                </c:pt>
                <c:pt idx="562">
                  <c:v>287.08243800000002</c:v>
                </c:pt>
                <c:pt idx="563">
                  <c:v>82.565127000000004</c:v>
                </c:pt>
                <c:pt idx="564">
                  <c:v>118.148042</c:v>
                </c:pt>
                <c:pt idx="565">
                  <c:v>44.653505000000003</c:v>
                </c:pt>
                <c:pt idx="566">
                  <c:v>123.66645800000001</c:v>
                </c:pt>
                <c:pt idx="567">
                  <c:v>167.53967399999999</c:v>
                </c:pt>
                <c:pt idx="568">
                  <c:v>119.0197</c:v>
                </c:pt>
                <c:pt idx="569">
                  <c:v>162.50785200000001</c:v>
                </c:pt>
                <c:pt idx="570">
                  <c:v>126.069587</c:v>
                </c:pt>
                <c:pt idx="571">
                  <c:v>154.91779399999999</c:v>
                </c:pt>
                <c:pt idx="572">
                  <c:v>57.661279999999998</c:v>
                </c:pt>
                <c:pt idx="573">
                  <c:v>110.508008</c:v>
                </c:pt>
                <c:pt idx="574">
                  <c:v>128.390953</c:v>
                </c:pt>
                <c:pt idx="575">
                  <c:v>53.395772000000001</c:v>
                </c:pt>
                <c:pt idx="576">
                  <c:v>127.367876</c:v>
                </c:pt>
                <c:pt idx="577">
                  <c:v>81.602985000000004</c:v>
                </c:pt>
                <c:pt idx="578">
                  <c:v>78.360642999999996</c:v>
                </c:pt>
                <c:pt idx="579">
                  <c:v>64.497394</c:v>
                </c:pt>
                <c:pt idx="580">
                  <c:v>73.254272999999998</c:v>
                </c:pt>
                <c:pt idx="581">
                  <c:v>101.76432699999999</c:v>
                </c:pt>
                <c:pt idx="582">
                  <c:v>248.859623</c:v>
                </c:pt>
                <c:pt idx="583">
                  <c:v>153.14859300000001</c:v>
                </c:pt>
                <c:pt idx="584">
                  <c:v>203.89027400000001</c:v>
                </c:pt>
                <c:pt idx="585">
                  <c:v>50.639282999999999</c:v>
                </c:pt>
                <c:pt idx="586">
                  <c:v>178.77832000000001</c:v>
                </c:pt>
                <c:pt idx="587">
                  <c:v>101.175498</c:v>
                </c:pt>
                <c:pt idx="588">
                  <c:v>39.471107000000003</c:v>
                </c:pt>
                <c:pt idx="589">
                  <c:v>36.869672999999999</c:v>
                </c:pt>
                <c:pt idx="590">
                  <c:v>113.059067</c:v>
                </c:pt>
                <c:pt idx="591">
                  <c:v>36.036205000000002</c:v>
                </c:pt>
                <c:pt idx="592">
                  <c:v>87.762371999999999</c:v>
                </c:pt>
                <c:pt idx="593">
                  <c:v>63.53792</c:v>
                </c:pt>
                <c:pt idx="594">
                  <c:v>37.745286999999998</c:v>
                </c:pt>
                <c:pt idx="595">
                  <c:v>43.704079999999998</c:v>
                </c:pt>
                <c:pt idx="596">
                  <c:v>95.984088999999997</c:v>
                </c:pt>
                <c:pt idx="597">
                  <c:v>209.70334700000001</c:v>
                </c:pt>
                <c:pt idx="598">
                  <c:v>42.404004999999998</c:v>
                </c:pt>
                <c:pt idx="599">
                  <c:v>38.852583000000003</c:v>
                </c:pt>
                <c:pt idx="600">
                  <c:v>36.635983000000003</c:v>
                </c:pt>
                <c:pt idx="601">
                  <c:v>37.765431</c:v>
                </c:pt>
                <c:pt idx="602">
                  <c:v>35.319813000000003</c:v>
                </c:pt>
                <c:pt idx="603">
                  <c:v>1579.7931920000001</c:v>
                </c:pt>
                <c:pt idx="604">
                  <c:v>43.030146999999999</c:v>
                </c:pt>
                <c:pt idx="605">
                  <c:v>112.352734</c:v>
                </c:pt>
                <c:pt idx="606">
                  <c:v>53.282263999999998</c:v>
                </c:pt>
                <c:pt idx="607">
                  <c:v>70.549045000000007</c:v>
                </c:pt>
                <c:pt idx="608">
                  <c:v>62.280413000000003</c:v>
                </c:pt>
                <c:pt idx="609">
                  <c:v>52.374983</c:v>
                </c:pt>
                <c:pt idx="610">
                  <c:v>108.10208799999999</c:v>
                </c:pt>
                <c:pt idx="611">
                  <c:v>38.836967000000001</c:v>
                </c:pt>
                <c:pt idx="612">
                  <c:v>160.75062800000001</c:v>
                </c:pt>
                <c:pt idx="613">
                  <c:v>294.45151900000002</c:v>
                </c:pt>
                <c:pt idx="614">
                  <c:v>102.90333699999999</c:v>
                </c:pt>
                <c:pt idx="615">
                  <c:v>105.465343</c:v>
                </c:pt>
                <c:pt idx="616">
                  <c:v>56.323948999999999</c:v>
                </c:pt>
                <c:pt idx="617">
                  <c:v>221.69787600000001</c:v>
                </c:pt>
                <c:pt idx="618">
                  <c:v>48.667636000000002</c:v>
                </c:pt>
                <c:pt idx="619">
                  <c:v>43.320635000000003</c:v>
                </c:pt>
                <c:pt idx="620">
                  <c:v>137.27469199999999</c:v>
                </c:pt>
                <c:pt idx="621">
                  <c:v>59.718283</c:v>
                </c:pt>
                <c:pt idx="622">
                  <c:v>126.610665</c:v>
                </c:pt>
                <c:pt idx="623">
                  <c:v>140.223949</c:v>
                </c:pt>
                <c:pt idx="624">
                  <c:v>54.527143000000002</c:v>
                </c:pt>
                <c:pt idx="625">
                  <c:v>69.036490999999998</c:v>
                </c:pt>
                <c:pt idx="626">
                  <c:v>140.91324900000001</c:v>
                </c:pt>
                <c:pt idx="627">
                  <c:v>161.97736399999999</c:v>
                </c:pt>
                <c:pt idx="628">
                  <c:v>72.266812000000002</c:v>
                </c:pt>
                <c:pt idx="629">
                  <c:v>236.809709</c:v>
                </c:pt>
                <c:pt idx="630">
                  <c:v>62.018290999999998</c:v>
                </c:pt>
                <c:pt idx="631">
                  <c:v>117.220173</c:v>
                </c:pt>
                <c:pt idx="632">
                  <c:v>82.723634000000004</c:v>
                </c:pt>
                <c:pt idx="633">
                  <c:v>67.406464</c:v>
                </c:pt>
                <c:pt idx="634">
                  <c:v>722.65890899999999</c:v>
                </c:pt>
                <c:pt idx="635">
                  <c:v>84.526905999999997</c:v>
                </c:pt>
                <c:pt idx="636">
                  <c:v>54.810710999999998</c:v>
                </c:pt>
                <c:pt idx="637">
                  <c:v>100.071741</c:v>
                </c:pt>
                <c:pt idx="638">
                  <c:v>234.03795700000001</c:v>
                </c:pt>
                <c:pt idx="639">
                  <c:v>44.009670999999997</c:v>
                </c:pt>
                <c:pt idx="640">
                  <c:v>56.112774000000002</c:v>
                </c:pt>
                <c:pt idx="641">
                  <c:v>251.98587599999999</c:v>
                </c:pt>
                <c:pt idx="642">
                  <c:v>144.81357199999999</c:v>
                </c:pt>
                <c:pt idx="643">
                  <c:v>81.001581000000002</c:v>
                </c:pt>
                <c:pt idx="644">
                  <c:v>32.363549999999996</c:v>
                </c:pt>
                <c:pt idx="645">
                  <c:v>38.754522999999999</c:v>
                </c:pt>
                <c:pt idx="646">
                  <c:v>176.522076</c:v>
                </c:pt>
                <c:pt idx="647">
                  <c:v>115.637517</c:v>
                </c:pt>
                <c:pt idx="648">
                  <c:v>71.934218000000001</c:v>
                </c:pt>
                <c:pt idx="649">
                  <c:v>51.858676000000003</c:v>
                </c:pt>
                <c:pt idx="650">
                  <c:v>54.394100000000002</c:v>
                </c:pt>
                <c:pt idx="651">
                  <c:v>50.718384</c:v>
                </c:pt>
                <c:pt idx="652">
                  <c:v>28.208715000000002</c:v>
                </c:pt>
                <c:pt idx="653">
                  <c:v>30.633541000000001</c:v>
                </c:pt>
                <c:pt idx="654">
                  <c:v>75.303494999999998</c:v>
                </c:pt>
                <c:pt idx="655">
                  <c:v>325.17691400000001</c:v>
                </c:pt>
                <c:pt idx="656">
                  <c:v>201.01578799999999</c:v>
                </c:pt>
                <c:pt idx="657">
                  <c:v>199.791877</c:v>
                </c:pt>
                <c:pt idx="658">
                  <c:v>203.414267</c:v>
                </c:pt>
                <c:pt idx="659">
                  <c:v>124.12351700000001</c:v>
                </c:pt>
                <c:pt idx="660">
                  <c:v>54.463760999999998</c:v>
                </c:pt>
                <c:pt idx="661">
                  <c:v>37.859005000000003</c:v>
                </c:pt>
                <c:pt idx="662">
                  <c:v>150.07737900000001</c:v>
                </c:pt>
                <c:pt idx="663">
                  <c:v>100.84804</c:v>
                </c:pt>
                <c:pt idx="664">
                  <c:v>124.03386500000001</c:v>
                </c:pt>
                <c:pt idx="665">
                  <c:v>90.447598999999997</c:v>
                </c:pt>
                <c:pt idx="666">
                  <c:v>29.130941</c:v>
                </c:pt>
                <c:pt idx="667">
                  <c:v>37.579680000000003</c:v>
                </c:pt>
                <c:pt idx="668">
                  <c:v>57.246504000000002</c:v>
                </c:pt>
                <c:pt idx="669">
                  <c:v>115.169561</c:v>
                </c:pt>
                <c:pt idx="670">
                  <c:v>77.781289000000001</c:v>
                </c:pt>
                <c:pt idx="671">
                  <c:v>150.02050600000001</c:v>
                </c:pt>
                <c:pt idx="672">
                  <c:v>62.189627999999999</c:v>
                </c:pt>
                <c:pt idx="673">
                  <c:v>395.438515</c:v>
                </c:pt>
                <c:pt idx="674">
                  <c:v>297.87274200000002</c:v>
                </c:pt>
                <c:pt idx="675">
                  <c:v>162.08535000000001</c:v>
                </c:pt>
                <c:pt idx="676">
                  <c:v>428.00137999999998</c:v>
                </c:pt>
                <c:pt idx="677">
                  <c:v>235.27775299999999</c:v>
                </c:pt>
                <c:pt idx="678">
                  <c:v>126.238238</c:v>
                </c:pt>
                <c:pt idx="679">
                  <c:v>236.60512299999999</c:v>
                </c:pt>
                <c:pt idx="680">
                  <c:v>154.26695799999999</c:v>
                </c:pt>
                <c:pt idx="681">
                  <c:v>198.18691999999999</c:v>
                </c:pt>
                <c:pt idx="682">
                  <c:v>48.479844</c:v>
                </c:pt>
                <c:pt idx="683">
                  <c:v>68.317779999999999</c:v>
                </c:pt>
                <c:pt idx="684">
                  <c:v>220.936848</c:v>
                </c:pt>
                <c:pt idx="685">
                  <c:v>55.67906</c:v>
                </c:pt>
                <c:pt idx="686">
                  <c:v>84.887908999999993</c:v>
                </c:pt>
                <c:pt idx="687">
                  <c:v>501.79367999999999</c:v>
                </c:pt>
                <c:pt idx="688">
                  <c:v>34.139046999999998</c:v>
                </c:pt>
                <c:pt idx="689">
                  <c:v>484.89021300000002</c:v>
                </c:pt>
                <c:pt idx="690">
                  <c:v>72.084537999999995</c:v>
                </c:pt>
                <c:pt idx="691">
                  <c:v>117.060984</c:v>
                </c:pt>
                <c:pt idx="692">
                  <c:v>124.71617000000001</c:v>
                </c:pt>
                <c:pt idx="693">
                  <c:v>224.42409799999999</c:v>
                </c:pt>
                <c:pt idx="694">
                  <c:v>800.66602</c:v>
                </c:pt>
                <c:pt idx="695">
                  <c:v>65.109846000000005</c:v>
                </c:pt>
                <c:pt idx="696">
                  <c:v>45.830879000000003</c:v>
                </c:pt>
                <c:pt idx="697">
                  <c:v>421.100345</c:v>
                </c:pt>
                <c:pt idx="698">
                  <c:v>183.75149500000001</c:v>
                </c:pt>
                <c:pt idx="699">
                  <c:v>56.970236</c:v>
                </c:pt>
                <c:pt idx="700">
                  <c:v>116.032313</c:v>
                </c:pt>
                <c:pt idx="701">
                  <c:v>147.14904000000001</c:v>
                </c:pt>
                <c:pt idx="702">
                  <c:v>94.868312000000003</c:v>
                </c:pt>
                <c:pt idx="703">
                  <c:v>343.49237499999998</c:v>
                </c:pt>
                <c:pt idx="704">
                  <c:v>194.57552000000001</c:v>
                </c:pt>
                <c:pt idx="705">
                  <c:v>31.911722999999999</c:v>
                </c:pt>
                <c:pt idx="706">
                  <c:v>152.23107999999999</c:v>
                </c:pt>
                <c:pt idx="707">
                  <c:v>57.890748000000002</c:v>
                </c:pt>
                <c:pt idx="708">
                  <c:v>50.241399999999999</c:v>
                </c:pt>
                <c:pt idx="709">
                  <c:v>15.216796</c:v>
                </c:pt>
                <c:pt idx="710">
                  <c:v>162.14913799999999</c:v>
                </c:pt>
                <c:pt idx="711">
                  <c:v>129.316306</c:v>
                </c:pt>
                <c:pt idx="712">
                  <c:v>94.124943000000002</c:v>
                </c:pt>
                <c:pt idx="713">
                  <c:v>141.59073000000001</c:v>
                </c:pt>
                <c:pt idx="714">
                  <c:v>34.012427000000002</c:v>
                </c:pt>
                <c:pt idx="715">
                  <c:v>40.051720000000003</c:v>
                </c:pt>
                <c:pt idx="716">
                  <c:v>42.070535</c:v>
                </c:pt>
                <c:pt idx="717">
                  <c:v>44.161991</c:v>
                </c:pt>
                <c:pt idx="718">
                  <c:v>44.728130999999998</c:v>
                </c:pt>
                <c:pt idx="719">
                  <c:v>96.014695000000003</c:v>
                </c:pt>
                <c:pt idx="720">
                  <c:v>27.715541999999999</c:v>
                </c:pt>
                <c:pt idx="721">
                  <c:v>185.139411</c:v>
                </c:pt>
                <c:pt idx="722">
                  <c:v>307.843706</c:v>
                </c:pt>
                <c:pt idx="723">
                  <c:v>123.306021</c:v>
                </c:pt>
                <c:pt idx="724">
                  <c:v>87.403327000000004</c:v>
                </c:pt>
                <c:pt idx="725">
                  <c:v>95.657004000000001</c:v>
                </c:pt>
                <c:pt idx="726">
                  <c:v>96.619337999999999</c:v>
                </c:pt>
                <c:pt idx="727">
                  <c:v>87.761045999999993</c:v>
                </c:pt>
                <c:pt idx="728">
                  <c:v>180.82619500000001</c:v>
                </c:pt>
                <c:pt idx="729">
                  <c:v>249.507846</c:v>
                </c:pt>
                <c:pt idx="730">
                  <c:v>59.112299</c:v>
                </c:pt>
                <c:pt idx="731">
                  <c:v>207.21012300000001</c:v>
                </c:pt>
                <c:pt idx="732">
                  <c:v>393.37784799999997</c:v>
                </c:pt>
                <c:pt idx="733">
                  <c:v>147.04846599999999</c:v>
                </c:pt>
                <c:pt idx="734">
                  <c:v>85.053932000000003</c:v>
                </c:pt>
                <c:pt idx="735">
                  <c:v>290.481763</c:v>
                </c:pt>
                <c:pt idx="736">
                  <c:v>177.161113</c:v>
                </c:pt>
                <c:pt idx="737">
                  <c:v>182.296806</c:v>
                </c:pt>
                <c:pt idx="738">
                  <c:v>280.24763899999999</c:v>
                </c:pt>
                <c:pt idx="739">
                  <c:v>70.269351</c:v>
                </c:pt>
                <c:pt idx="740">
                  <c:v>71.193522999999999</c:v>
                </c:pt>
                <c:pt idx="741">
                  <c:v>177.11221900000001</c:v>
                </c:pt>
                <c:pt idx="742">
                  <c:v>45.728867999999999</c:v>
                </c:pt>
                <c:pt idx="743">
                  <c:v>39.657491999999998</c:v>
                </c:pt>
                <c:pt idx="744">
                  <c:v>35.960678000000001</c:v>
                </c:pt>
                <c:pt idx="745">
                  <c:v>55.407243000000001</c:v>
                </c:pt>
                <c:pt idx="746">
                  <c:v>63.449393999999998</c:v>
                </c:pt>
                <c:pt idx="747">
                  <c:v>49.389580000000002</c:v>
                </c:pt>
                <c:pt idx="748">
                  <c:v>124.29364</c:v>
                </c:pt>
                <c:pt idx="749">
                  <c:v>270.46722299999999</c:v>
                </c:pt>
                <c:pt idx="750">
                  <c:v>111.381702</c:v>
                </c:pt>
                <c:pt idx="751">
                  <c:v>100.56591299999999</c:v>
                </c:pt>
                <c:pt idx="752">
                  <c:v>199.864318</c:v>
                </c:pt>
                <c:pt idx="753">
                  <c:v>208.3612</c:v>
                </c:pt>
                <c:pt idx="754">
                  <c:v>238.73288500000001</c:v>
                </c:pt>
                <c:pt idx="755">
                  <c:v>337.71855599999998</c:v>
                </c:pt>
                <c:pt idx="756">
                  <c:v>120.854175</c:v>
                </c:pt>
                <c:pt idx="757">
                  <c:v>31.302565000000001</c:v>
                </c:pt>
                <c:pt idx="758">
                  <c:v>325.48614300000003</c:v>
                </c:pt>
                <c:pt idx="759">
                  <c:v>1812.8513780000001</c:v>
                </c:pt>
                <c:pt idx="760">
                  <c:v>334.30239399999999</c:v>
                </c:pt>
                <c:pt idx="761">
                  <c:v>994.64076299999999</c:v>
                </c:pt>
                <c:pt idx="762">
                  <c:v>173.240917</c:v>
                </c:pt>
                <c:pt idx="763">
                  <c:v>205.22101699999999</c:v>
                </c:pt>
                <c:pt idx="764">
                  <c:v>237.811419</c:v>
                </c:pt>
                <c:pt idx="765">
                  <c:v>169.73017400000001</c:v>
                </c:pt>
                <c:pt idx="766">
                  <c:v>79.904405999999994</c:v>
                </c:pt>
                <c:pt idx="767">
                  <c:v>143.63322600000001</c:v>
                </c:pt>
                <c:pt idx="768">
                  <c:v>299.02563700000002</c:v>
                </c:pt>
                <c:pt idx="769">
                  <c:v>401.70921299999998</c:v>
                </c:pt>
                <c:pt idx="770">
                  <c:v>209.60854499999999</c:v>
                </c:pt>
                <c:pt idx="771">
                  <c:v>280.03937000000002</c:v>
                </c:pt>
                <c:pt idx="772">
                  <c:v>156.725683</c:v>
                </c:pt>
                <c:pt idx="773">
                  <c:v>29.251007999999999</c:v>
                </c:pt>
                <c:pt idx="774">
                  <c:v>124.661083</c:v>
                </c:pt>
                <c:pt idx="775">
                  <c:v>161.62193500000001</c:v>
                </c:pt>
                <c:pt idx="776">
                  <c:v>41.401854</c:v>
                </c:pt>
                <c:pt idx="777">
                  <c:v>218.465093</c:v>
                </c:pt>
                <c:pt idx="778">
                  <c:v>358.82938000000001</c:v>
                </c:pt>
                <c:pt idx="779">
                  <c:v>269.253174</c:v>
                </c:pt>
                <c:pt idx="780">
                  <c:v>241.158773</c:v>
                </c:pt>
                <c:pt idx="781">
                  <c:v>333.81062900000001</c:v>
                </c:pt>
                <c:pt idx="782">
                  <c:v>326.93417399999998</c:v>
                </c:pt>
                <c:pt idx="783">
                  <c:v>488.71491400000002</c:v>
                </c:pt>
                <c:pt idx="784">
                  <c:v>274.12355200000002</c:v>
                </c:pt>
                <c:pt idx="785">
                  <c:v>379.240612</c:v>
                </c:pt>
                <c:pt idx="786">
                  <c:v>47.905121000000001</c:v>
                </c:pt>
                <c:pt idx="787">
                  <c:v>129.131821</c:v>
                </c:pt>
                <c:pt idx="788">
                  <c:v>279.564325</c:v>
                </c:pt>
                <c:pt idx="789">
                  <c:v>117.64587299999999</c:v>
                </c:pt>
                <c:pt idx="790">
                  <c:v>331.91261100000003</c:v>
                </c:pt>
                <c:pt idx="791">
                  <c:v>84.535169999999994</c:v>
                </c:pt>
                <c:pt idx="792">
                  <c:v>202.29186200000001</c:v>
                </c:pt>
                <c:pt idx="793">
                  <c:v>170.535867</c:v>
                </c:pt>
                <c:pt idx="794">
                  <c:v>147.288543</c:v>
                </c:pt>
                <c:pt idx="795">
                  <c:v>429.60540700000001</c:v>
                </c:pt>
                <c:pt idx="796">
                  <c:v>299.46287999999998</c:v>
                </c:pt>
                <c:pt idx="797">
                  <c:v>442.56645200000003</c:v>
                </c:pt>
                <c:pt idx="798">
                  <c:v>197.192071</c:v>
                </c:pt>
                <c:pt idx="799">
                  <c:v>145.28867700000001</c:v>
                </c:pt>
                <c:pt idx="800">
                  <c:v>211.574772</c:v>
                </c:pt>
                <c:pt idx="801">
                  <c:v>348.434955</c:v>
                </c:pt>
                <c:pt idx="802">
                  <c:v>201.876349</c:v>
                </c:pt>
                <c:pt idx="803">
                  <c:v>119.23278999999999</c:v>
                </c:pt>
                <c:pt idx="804">
                  <c:v>40.792788999999999</c:v>
                </c:pt>
                <c:pt idx="805">
                  <c:v>126.031718</c:v>
                </c:pt>
                <c:pt idx="806">
                  <c:v>69.199060000000003</c:v>
                </c:pt>
                <c:pt idx="807">
                  <c:v>354.76633800000002</c:v>
                </c:pt>
                <c:pt idx="808">
                  <c:v>303.10351400000002</c:v>
                </c:pt>
                <c:pt idx="809">
                  <c:v>195.661464</c:v>
                </c:pt>
                <c:pt idx="810">
                  <c:v>225.634297</c:v>
                </c:pt>
                <c:pt idx="811">
                  <c:v>151.21545900000001</c:v>
                </c:pt>
                <c:pt idx="812">
                  <c:v>244.255325</c:v>
                </c:pt>
                <c:pt idx="813">
                  <c:v>291.00759699999998</c:v>
                </c:pt>
                <c:pt idx="814">
                  <c:v>282.063333</c:v>
                </c:pt>
                <c:pt idx="815">
                  <c:v>320.69059600000003</c:v>
                </c:pt>
                <c:pt idx="816">
                  <c:v>302.237909</c:v>
                </c:pt>
                <c:pt idx="817">
                  <c:v>51.477778000000001</c:v>
                </c:pt>
                <c:pt idx="818">
                  <c:v>137.26969600000001</c:v>
                </c:pt>
                <c:pt idx="819">
                  <c:v>135.582525</c:v>
                </c:pt>
                <c:pt idx="820">
                  <c:v>195.12402399999999</c:v>
                </c:pt>
                <c:pt idx="821">
                  <c:v>180.129526</c:v>
                </c:pt>
                <c:pt idx="822">
                  <c:v>152.81019699999999</c:v>
                </c:pt>
                <c:pt idx="823">
                  <c:v>72.134529999999998</c:v>
                </c:pt>
                <c:pt idx="824">
                  <c:v>598.75383699999998</c:v>
                </c:pt>
                <c:pt idx="825">
                  <c:v>225.315585</c:v>
                </c:pt>
                <c:pt idx="826">
                  <c:v>102.914112</c:v>
                </c:pt>
                <c:pt idx="827">
                  <c:v>208.9152</c:v>
                </c:pt>
                <c:pt idx="828">
                  <c:v>280.95334100000002</c:v>
                </c:pt>
                <c:pt idx="829">
                  <c:v>761.20634399999994</c:v>
                </c:pt>
                <c:pt idx="830">
                  <c:v>591.80554099999995</c:v>
                </c:pt>
                <c:pt idx="831">
                  <c:v>525.797192</c:v>
                </c:pt>
                <c:pt idx="832">
                  <c:v>98.993596999999994</c:v>
                </c:pt>
                <c:pt idx="833">
                  <c:v>209.906792</c:v>
                </c:pt>
                <c:pt idx="834">
                  <c:v>209.88281599999999</c:v>
                </c:pt>
                <c:pt idx="835">
                  <c:v>163.89881700000001</c:v>
                </c:pt>
                <c:pt idx="836">
                  <c:v>10.591462999999999</c:v>
                </c:pt>
                <c:pt idx="837">
                  <c:v>197.51703599999999</c:v>
                </c:pt>
                <c:pt idx="838">
                  <c:v>64.853379000000004</c:v>
                </c:pt>
                <c:pt idx="839">
                  <c:v>230.46017800000001</c:v>
                </c:pt>
                <c:pt idx="840">
                  <c:v>90.144521999999995</c:v>
                </c:pt>
                <c:pt idx="841">
                  <c:v>212.17140000000001</c:v>
                </c:pt>
                <c:pt idx="842">
                  <c:v>270.36543499999999</c:v>
                </c:pt>
                <c:pt idx="843">
                  <c:v>57.208226000000003</c:v>
                </c:pt>
                <c:pt idx="844">
                  <c:v>91.215455000000006</c:v>
                </c:pt>
                <c:pt idx="845">
                  <c:v>156.48716999999999</c:v>
                </c:pt>
                <c:pt idx="846">
                  <c:v>82.668296999999995</c:v>
                </c:pt>
                <c:pt idx="847">
                  <c:v>194.83690000000001</c:v>
                </c:pt>
                <c:pt idx="848">
                  <c:v>948.23390600000005</c:v>
                </c:pt>
                <c:pt idx="849">
                  <c:v>90.320509999999999</c:v>
                </c:pt>
                <c:pt idx="850">
                  <c:v>317.78245299999998</c:v>
                </c:pt>
                <c:pt idx="851">
                  <c:v>184.85183000000001</c:v>
                </c:pt>
                <c:pt idx="852">
                  <c:v>68.956170999999998</c:v>
                </c:pt>
                <c:pt idx="853">
                  <c:v>80.010802999999996</c:v>
                </c:pt>
                <c:pt idx="854">
                  <c:v>84.069708000000006</c:v>
                </c:pt>
                <c:pt idx="855">
                  <c:v>146.731154</c:v>
                </c:pt>
                <c:pt idx="856">
                  <c:v>52.758186000000002</c:v>
                </c:pt>
                <c:pt idx="857">
                  <c:v>311.26090699999997</c:v>
                </c:pt>
                <c:pt idx="858">
                  <c:v>177.490645</c:v>
                </c:pt>
                <c:pt idx="859">
                  <c:v>335.94066099999998</c:v>
                </c:pt>
                <c:pt idx="860">
                  <c:v>56.457223999999997</c:v>
                </c:pt>
                <c:pt idx="861">
                  <c:v>84.124634999999998</c:v>
                </c:pt>
                <c:pt idx="862">
                  <c:v>226.73900699999999</c:v>
                </c:pt>
                <c:pt idx="863">
                  <c:v>195.07698400000001</c:v>
                </c:pt>
                <c:pt idx="864">
                  <c:v>381.27895899999999</c:v>
                </c:pt>
                <c:pt idx="865">
                  <c:v>240.88350600000001</c:v>
                </c:pt>
                <c:pt idx="866">
                  <c:v>37.170847999999999</c:v>
                </c:pt>
                <c:pt idx="867">
                  <c:v>283.89967799999999</c:v>
                </c:pt>
                <c:pt idx="868">
                  <c:v>145.12738100000001</c:v>
                </c:pt>
                <c:pt idx="869">
                  <c:v>262.37370099999998</c:v>
                </c:pt>
                <c:pt idx="870">
                  <c:v>66.680976999999999</c:v>
                </c:pt>
                <c:pt idx="871">
                  <c:v>108.340388</c:v>
                </c:pt>
                <c:pt idx="872">
                  <c:v>687.12382300000002</c:v>
                </c:pt>
                <c:pt idx="873">
                  <c:v>201.50537299999999</c:v>
                </c:pt>
                <c:pt idx="874">
                  <c:v>507.537441</c:v>
                </c:pt>
                <c:pt idx="875">
                  <c:v>324.22833100000003</c:v>
                </c:pt>
                <c:pt idx="876">
                  <c:v>76.450872000000004</c:v>
                </c:pt>
                <c:pt idx="877">
                  <c:v>374.36163299999998</c:v>
                </c:pt>
                <c:pt idx="878">
                  <c:v>211.25986</c:v>
                </c:pt>
                <c:pt idx="879">
                  <c:v>80.838251</c:v>
                </c:pt>
                <c:pt idx="880">
                  <c:v>259.57875100000001</c:v>
                </c:pt>
                <c:pt idx="881">
                  <c:v>50.211125000000003</c:v>
                </c:pt>
                <c:pt idx="882">
                  <c:v>41.976643000000003</c:v>
                </c:pt>
                <c:pt idx="883">
                  <c:v>326.60694699999999</c:v>
                </c:pt>
                <c:pt idx="884">
                  <c:v>51.611060999999999</c:v>
                </c:pt>
                <c:pt idx="885">
                  <c:v>424.44779499999999</c:v>
                </c:pt>
                <c:pt idx="886">
                  <c:v>597.38142900000003</c:v>
                </c:pt>
                <c:pt idx="887">
                  <c:v>131.269025</c:v>
                </c:pt>
                <c:pt idx="888">
                  <c:v>158.446305</c:v>
                </c:pt>
                <c:pt idx="889">
                  <c:v>712.08415000000002</c:v>
                </c:pt>
                <c:pt idx="890">
                  <c:v>318.852327</c:v>
                </c:pt>
                <c:pt idx="891">
                  <c:v>78.351508999999993</c:v>
                </c:pt>
                <c:pt idx="892">
                  <c:v>148.37558100000001</c:v>
                </c:pt>
                <c:pt idx="893">
                  <c:v>136.946369</c:v>
                </c:pt>
                <c:pt idx="894">
                  <c:v>91.171859999999995</c:v>
                </c:pt>
                <c:pt idx="895">
                  <c:v>51.025246000000003</c:v>
                </c:pt>
                <c:pt idx="896">
                  <c:v>25.797532</c:v>
                </c:pt>
                <c:pt idx="897">
                  <c:v>101.42337000000001</c:v>
                </c:pt>
                <c:pt idx="898">
                  <c:v>48.877141999999999</c:v>
                </c:pt>
                <c:pt idx="899">
                  <c:v>146.622668</c:v>
                </c:pt>
                <c:pt idx="900">
                  <c:v>97.973152999999996</c:v>
                </c:pt>
                <c:pt idx="901">
                  <c:v>86.827061</c:v>
                </c:pt>
                <c:pt idx="902">
                  <c:v>84.190819000000005</c:v>
                </c:pt>
                <c:pt idx="903">
                  <c:v>59.226331000000002</c:v>
                </c:pt>
                <c:pt idx="904">
                  <c:v>60.552470999999997</c:v>
                </c:pt>
                <c:pt idx="905">
                  <c:v>41.076633000000001</c:v>
                </c:pt>
                <c:pt idx="906">
                  <c:v>40.270944999999998</c:v>
                </c:pt>
                <c:pt idx="907">
                  <c:v>177.83013299999999</c:v>
                </c:pt>
                <c:pt idx="908">
                  <c:v>147.69605899999999</c:v>
                </c:pt>
                <c:pt idx="909">
                  <c:v>106.012433</c:v>
                </c:pt>
                <c:pt idx="910">
                  <c:v>244.03608</c:v>
                </c:pt>
                <c:pt idx="911">
                  <c:v>174.90804399999999</c:v>
                </c:pt>
                <c:pt idx="912">
                  <c:v>256.44058999999999</c:v>
                </c:pt>
                <c:pt idx="913">
                  <c:v>362.02463</c:v>
                </c:pt>
                <c:pt idx="914">
                  <c:v>186.31192799999999</c:v>
                </c:pt>
                <c:pt idx="915">
                  <c:v>288.20670000000001</c:v>
                </c:pt>
                <c:pt idx="916">
                  <c:v>81.075813999999994</c:v>
                </c:pt>
                <c:pt idx="917">
                  <c:v>471.93002100000001</c:v>
                </c:pt>
                <c:pt idx="918">
                  <c:v>142.46984599999999</c:v>
                </c:pt>
                <c:pt idx="919">
                  <c:v>47.383434999999999</c:v>
                </c:pt>
                <c:pt idx="920">
                  <c:v>43.102556999999997</c:v>
                </c:pt>
                <c:pt idx="921">
                  <c:v>62.416795</c:v>
                </c:pt>
                <c:pt idx="922">
                  <c:v>563.66147100000001</c:v>
                </c:pt>
                <c:pt idx="923">
                  <c:v>115.080761</c:v>
                </c:pt>
                <c:pt idx="924">
                  <c:v>83.339060000000003</c:v>
                </c:pt>
                <c:pt idx="925">
                  <c:v>147.36788899999999</c:v>
                </c:pt>
                <c:pt idx="926">
                  <c:v>61.690147000000003</c:v>
                </c:pt>
                <c:pt idx="927">
                  <c:v>93.677338000000006</c:v>
                </c:pt>
                <c:pt idx="928">
                  <c:v>80.401589000000001</c:v>
                </c:pt>
                <c:pt idx="929">
                  <c:v>73.348583000000005</c:v>
                </c:pt>
                <c:pt idx="930">
                  <c:v>188.567815</c:v>
                </c:pt>
                <c:pt idx="931">
                  <c:v>383.428045</c:v>
                </c:pt>
                <c:pt idx="932">
                  <c:v>66.221142</c:v>
                </c:pt>
                <c:pt idx="933">
                  <c:v>140.649517</c:v>
                </c:pt>
                <c:pt idx="934">
                  <c:v>425.46050600000001</c:v>
                </c:pt>
                <c:pt idx="935">
                  <c:v>39.886189999999999</c:v>
                </c:pt>
                <c:pt idx="936">
                  <c:v>329.49331599999999</c:v>
                </c:pt>
                <c:pt idx="937">
                  <c:v>139.50726900000001</c:v>
                </c:pt>
                <c:pt idx="938">
                  <c:v>262.48217599999998</c:v>
                </c:pt>
                <c:pt idx="939">
                  <c:v>369.06445400000001</c:v>
                </c:pt>
                <c:pt idx="940">
                  <c:v>244.84979799999999</c:v>
                </c:pt>
                <c:pt idx="941">
                  <c:v>412.51807100000002</c:v>
                </c:pt>
                <c:pt idx="942">
                  <c:v>118.985649</c:v>
                </c:pt>
                <c:pt idx="943">
                  <c:v>51.614851999999999</c:v>
                </c:pt>
                <c:pt idx="944">
                  <c:v>47.185063999999997</c:v>
                </c:pt>
                <c:pt idx="945">
                  <c:v>137.046615</c:v>
                </c:pt>
                <c:pt idx="946">
                  <c:v>145.108767</c:v>
                </c:pt>
                <c:pt idx="947">
                  <c:v>93.450293000000002</c:v>
                </c:pt>
                <c:pt idx="948">
                  <c:v>112.926012</c:v>
                </c:pt>
                <c:pt idx="949">
                  <c:v>119.684376</c:v>
                </c:pt>
                <c:pt idx="950">
                  <c:v>364.98255999999998</c:v>
                </c:pt>
                <c:pt idx="951">
                  <c:v>48.078989</c:v>
                </c:pt>
                <c:pt idx="952">
                  <c:v>229.172675</c:v>
                </c:pt>
                <c:pt idx="953">
                  <c:v>64.646224000000004</c:v>
                </c:pt>
                <c:pt idx="954">
                  <c:v>197.08931100000001</c:v>
                </c:pt>
                <c:pt idx="955">
                  <c:v>81.435767999999996</c:v>
                </c:pt>
                <c:pt idx="956">
                  <c:v>492.49944299999999</c:v>
                </c:pt>
                <c:pt idx="957">
                  <c:v>934.08965999999998</c:v>
                </c:pt>
                <c:pt idx="958">
                  <c:v>273.334497</c:v>
                </c:pt>
                <c:pt idx="959">
                  <c:v>393.71923600000002</c:v>
                </c:pt>
                <c:pt idx="960">
                  <c:v>208.47425100000001</c:v>
                </c:pt>
                <c:pt idx="961">
                  <c:v>110.182528</c:v>
                </c:pt>
                <c:pt idx="962">
                  <c:v>57.039453999999999</c:v>
                </c:pt>
                <c:pt idx="963">
                  <c:v>89.511725999999996</c:v>
                </c:pt>
                <c:pt idx="964">
                  <c:v>338.64095500000002</c:v>
                </c:pt>
                <c:pt idx="965">
                  <c:v>178.15416500000001</c:v>
                </c:pt>
                <c:pt idx="966">
                  <c:v>184.77506199999999</c:v>
                </c:pt>
                <c:pt idx="967">
                  <c:v>51.114089</c:v>
                </c:pt>
                <c:pt idx="968">
                  <c:v>51.849994000000002</c:v>
                </c:pt>
                <c:pt idx="969">
                  <c:v>179.38387800000001</c:v>
                </c:pt>
                <c:pt idx="970">
                  <c:v>109.06414700000001</c:v>
                </c:pt>
                <c:pt idx="971">
                  <c:v>151.23514900000001</c:v>
                </c:pt>
                <c:pt idx="972">
                  <c:v>46.28763</c:v>
                </c:pt>
                <c:pt idx="973">
                  <c:v>370.400237</c:v>
                </c:pt>
                <c:pt idx="974">
                  <c:v>409.28778599999998</c:v>
                </c:pt>
                <c:pt idx="975">
                  <c:v>452.17518899999999</c:v>
                </c:pt>
                <c:pt idx="976">
                  <c:v>147.586173</c:v>
                </c:pt>
                <c:pt idx="977">
                  <c:v>238.57796099999999</c:v>
                </c:pt>
                <c:pt idx="978">
                  <c:v>292.87963999999999</c:v>
                </c:pt>
                <c:pt idx="979">
                  <c:v>223.733518</c:v>
                </c:pt>
                <c:pt idx="980">
                  <c:v>116.812226</c:v>
                </c:pt>
                <c:pt idx="981">
                  <c:v>266.49369899999999</c:v>
                </c:pt>
                <c:pt idx="982">
                  <c:v>227.481672</c:v>
                </c:pt>
                <c:pt idx="983">
                  <c:v>683.59918900000002</c:v>
                </c:pt>
                <c:pt idx="984">
                  <c:v>400.81438100000003</c:v>
                </c:pt>
                <c:pt idx="985">
                  <c:v>341.90329400000002</c:v>
                </c:pt>
                <c:pt idx="986">
                  <c:v>149.22701599999999</c:v>
                </c:pt>
                <c:pt idx="987">
                  <c:v>189.884749</c:v>
                </c:pt>
                <c:pt idx="988">
                  <c:v>118.213043</c:v>
                </c:pt>
                <c:pt idx="989">
                  <c:v>73.196466000000001</c:v>
                </c:pt>
                <c:pt idx="990">
                  <c:v>170.392315</c:v>
                </c:pt>
                <c:pt idx="991">
                  <c:v>121.09751199999999</c:v>
                </c:pt>
                <c:pt idx="992">
                  <c:v>247.14109400000001</c:v>
                </c:pt>
                <c:pt idx="993">
                  <c:v>212.761246</c:v>
                </c:pt>
                <c:pt idx="994">
                  <c:v>124.1198</c:v>
                </c:pt>
                <c:pt idx="995">
                  <c:v>184.84790799999999</c:v>
                </c:pt>
                <c:pt idx="996">
                  <c:v>152.211319</c:v>
                </c:pt>
                <c:pt idx="997">
                  <c:v>422.99583200000001</c:v>
                </c:pt>
                <c:pt idx="998">
                  <c:v>133.05846700000001</c:v>
                </c:pt>
                <c:pt idx="999">
                  <c:v>277.84807599999999</c:v>
                </c:pt>
                <c:pt idx="1000">
                  <c:v>328.98503299999999</c:v>
                </c:pt>
                <c:pt idx="1001">
                  <c:v>85.447175999999999</c:v>
                </c:pt>
                <c:pt idx="1002">
                  <c:v>83.080487000000005</c:v>
                </c:pt>
                <c:pt idx="1003">
                  <c:v>165.89076499999999</c:v>
                </c:pt>
                <c:pt idx="1004">
                  <c:v>50.047972000000001</c:v>
                </c:pt>
                <c:pt idx="1005">
                  <c:v>228.983588</c:v>
                </c:pt>
                <c:pt idx="1006">
                  <c:v>159.740275</c:v>
                </c:pt>
                <c:pt idx="1007">
                  <c:v>100.33201</c:v>
                </c:pt>
                <c:pt idx="1008">
                  <c:v>72.471969000000001</c:v>
                </c:pt>
                <c:pt idx="1009">
                  <c:v>69.780944000000005</c:v>
                </c:pt>
                <c:pt idx="1010">
                  <c:v>140.400046</c:v>
                </c:pt>
                <c:pt idx="1011">
                  <c:v>66.937899999999999</c:v>
                </c:pt>
                <c:pt idx="1012">
                  <c:v>56.257049000000002</c:v>
                </c:pt>
                <c:pt idx="1013">
                  <c:v>143.90439599999999</c:v>
                </c:pt>
                <c:pt idx="1014">
                  <c:v>270.65008599999999</c:v>
                </c:pt>
                <c:pt idx="1015">
                  <c:v>67.984765999999993</c:v>
                </c:pt>
                <c:pt idx="1016">
                  <c:v>694.23716300000001</c:v>
                </c:pt>
                <c:pt idx="1017">
                  <c:v>456.16458399999999</c:v>
                </c:pt>
                <c:pt idx="1018">
                  <c:v>155.61658499999999</c:v>
                </c:pt>
                <c:pt idx="1019">
                  <c:v>88.079267999999999</c:v>
                </c:pt>
                <c:pt idx="1020">
                  <c:v>186.025824</c:v>
                </c:pt>
                <c:pt idx="1021">
                  <c:v>556.62127799999996</c:v>
                </c:pt>
                <c:pt idx="1022">
                  <c:v>51.165222999999997</c:v>
                </c:pt>
                <c:pt idx="1023">
                  <c:v>58.429825999999998</c:v>
                </c:pt>
                <c:pt idx="1024">
                  <c:v>349.53561300000001</c:v>
                </c:pt>
                <c:pt idx="1025">
                  <c:v>41.324582999999997</c:v>
                </c:pt>
                <c:pt idx="1026">
                  <c:v>26.58914</c:v>
                </c:pt>
                <c:pt idx="1027">
                  <c:v>42.125239000000001</c:v>
                </c:pt>
                <c:pt idx="1028">
                  <c:v>25.570944999999998</c:v>
                </c:pt>
                <c:pt idx="1029">
                  <c:v>64.682603</c:v>
                </c:pt>
                <c:pt idx="1030">
                  <c:v>63.324095999999997</c:v>
                </c:pt>
                <c:pt idx="1031">
                  <c:v>129.827978</c:v>
                </c:pt>
                <c:pt idx="1032">
                  <c:v>118.13923699999999</c:v>
                </c:pt>
                <c:pt idx="1033">
                  <c:v>213.50532100000001</c:v>
                </c:pt>
                <c:pt idx="1034">
                  <c:v>309.743719</c:v>
                </c:pt>
                <c:pt idx="1035">
                  <c:v>417.98147699999998</c:v>
                </c:pt>
                <c:pt idx="1036">
                  <c:v>136.89481699999999</c:v>
                </c:pt>
                <c:pt idx="1037">
                  <c:v>259.69656099999997</c:v>
                </c:pt>
                <c:pt idx="1038">
                  <c:v>63.265034</c:v>
                </c:pt>
                <c:pt idx="1039">
                  <c:v>260.67523799999998</c:v>
                </c:pt>
                <c:pt idx="1040">
                  <c:v>188.809505</c:v>
                </c:pt>
                <c:pt idx="1041">
                  <c:v>161.19113999999999</c:v>
                </c:pt>
                <c:pt idx="1042">
                  <c:v>65.730041</c:v>
                </c:pt>
                <c:pt idx="1043">
                  <c:v>53.692779999999999</c:v>
                </c:pt>
                <c:pt idx="1044">
                  <c:v>150.98968400000001</c:v>
                </c:pt>
                <c:pt idx="1045">
                  <c:v>102.84906599999999</c:v>
                </c:pt>
                <c:pt idx="1046">
                  <c:v>48.621479000000001</c:v>
                </c:pt>
                <c:pt idx="1047">
                  <c:v>141.847059</c:v>
                </c:pt>
                <c:pt idx="1048">
                  <c:v>150.36533700000001</c:v>
                </c:pt>
                <c:pt idx="1049">
                  <c:v>271.98757599999999</c:v>
                </c:pt>
                <c:pt idx="1050">
                  <c:v>282.69043799999997</c:v>
                </c:pt>
                <c:pt idx="1051">
                  <c:v>245.53437099999999</c:v>
                </c:pt>
                <c:pt idx="1052">
                  <c:v>446.38500099999999</c:v>
                </c:pt>
                <c:pt idx="1053">
                  <c:v>252.140109</c:v>
                </c:pt>
                <c:pt idx="1054">
                  <c:v>185.027413</c:v>
                </c:pt>
                <c:pt idx="1055">
                  <c:v>94.934888999999998</c:v>
                </c:pt>
                <c:pt idx="1056">
                  <c:v>170.58937</c:v>
                </c:pt>
                <c:pt idx="1057">
                  <c:v>291.75916699999999</c:v>
                </c:pt>
                <c:pt idx="1058">
                  <c:v>184.309301</c:v>
                </c:pt>
                <c:pt idx="1059">
                  <c:v>71.119193999999993</c:v>
                </c:pt>
                <c:pt idx="1060">
                  <c:v>77.559712000000005</c:v>
                </c:pt>
                <c:pt idx="1061">
                  <c:v>181.62226000000001</c:v>
                </c:pt>
                <c:pt idx="1062">
                  <c:v>202.284538</c:v>
                </c:pt>
                <c:pt idx="1063">
                  <c:v>109.457444</c:v>
                </c:pt>
                <c:pt idx="1064">
                  <c:v>140.439425</c:v>
                </c:pt>
                <c:pt idx="1065">
                  <c:v>148.37368699999999</c:v>
                </c:pt>
                <c:pt idx="1066">
                  <c:v>132.93184199999999</c:v>
                </c:pt>
                <c:pt idx="1067">
                  <c:v>96.267762000000005</c:v>
                </c:pt>
                <c:pt idx="1068">
                  <c:v>201.86497299999999</c:v>
                </c:pt>
                <c:pt idx="1069">
                  <c:v>58.915782</c:v>
                </c:pt>
                <c:pt idx="1070">
                  <c:v>141.229626</c:v>
                </c:pt>
                <c:pt idx="1071">
                  <c:v>134.42207300000001</c:v>
                </c:pt>
                <c:pt idx="1072">
                  <c:v>173.567657</c:v>
                </c:pt>
                <c:pt idx="1073">
                  <c:v>58.455863999999998</c:v>
                </c:pt>
                <c:pt idx="1074">
                  <c:v>107.457452</c:v>
                </c:pt>
                <c:pt idx="1075">
                  <c:v>118.104435</c:v>
                </c:pt>
                <c:pt idx="1076">
                  <c:v>191.61852400000001</c:v>
                </c:pt>
                <c:pt idx="1077">
                  <c:v>95.748219000000006</c:v>
                </c:pt>
                <c:pt idx="1078">
                  <c:v>173.37014400000001</c:v>
                </c:pt>
                <c:pt idx="1079">
                  <c:v>152.880529</c:v>
                </c:pt>
                <c:pt idx="1080">
                  <c:v>223.66895400000001</c:v>
                </c:pt>
                <c:pt idx="1081">
                  <c:v>262.04182700000001</c:v>
                </c:pt>
                <c:pt idx="1082">
                  <c:v>172.66987800000001</c:v>
                </c:pt>
                <c:pt idx="1083">
                  <c:v>64.057270000000003</c:v>
                </c:pt>
                <c:pt idx="1084">
                  <c:v>69.045948999999993</c:v>
                </c:pt>
                <c:pt idx="1085">
                  <c:v>89.293069000000003</c:v>
                </c:pt>
                <c:pt idx="1086">
                  <c:v>30.570115000000001</c:v>
                </c:pt>
                <c:pt idx="1087">
                  <c:v>28.166857</c:v>
                </c:pt>
                <c:pt idx="1088">
                  <c:v>43.991610000000001</c:v>
                </c:pt>
                <c:pt idx="1089">
                  <c:v>192.969425</c:v>
                </c:pt>
                <c:pt idx="1090">
                  <c:v>106.837467</c:v>
                </c:pt>
                <c:pt idx="1091">
                  <c:v>45.13644</c:v>
                </c:pt>
                <c:pt idx="1092">
                  <c:v>147.875733</c:v>
                </c:pt>
                <c:pt idx="1093">
                  <c:v>96.287604999999999</c:v>
                </c:pt>
                <c:pt idx="1094">
                  <c:v>150.13060999999999</c:v>
                </c:pt>
                <c:pt idx="1095">
                  <c:v>96.063513</c:v>
                </c:pt>
                <c:pt idx="1096">
                  <c:v>126.188321</c:v>
                </c:pt>
                <c:pt idx="1097">
                  <c:v>48.683714000000002</c:v>
                </c:pt>
                <c:pt idx="1098">
                  <c:v>146.403783</c:v>
                </c:pt>
                <c:pt idx="1099">
                  <c:v>438.068577</c:v>
                </c:pt>
                <c:pt idx="1100">
                  <c:v>182.00135599999999</c:v>
                </c:pt>
                <c:pt idx="1101">
                  <c:v>251.30917600000001</c:v>
                </c:pt>
                <c:pt idx="1102">
                  <c:v>125.702471</c:v>
                </c:pt>
                <c:pt idx="1103">
                  <c:v>185.047527</c:v>
                </c:pt>
                <c:pt idx="1104">
                  <c:v>141.70330000000001</c:v>
                </c:pt>
                <c:pt idx="1105">
                  <c:v>72.996187000000006</c:v>
                </c:pt>
                <c:pt idx="1106">
                  <c:v>24.902303</c:v>
                </c:pt>
                <c:pt idx="1107">
                  <c:v>105.631181</c:v>
                </c:pt>
                <c:pt idx="1108">
                  <c:v>85.385526999999996</c:v>
                </c:pt>
                <c:pt idx="1109">
                  <c:v>196.469538</c:v>
                </c:pt>
                <c:pt idx="1110">
                  <c:v>40.458179999999999</c:v>
                </c:pt>
                <c:pt idx="1111">
                  <c:v>35.748525000000001</c:v>
                </c:pt>
                <c:pt idx="1112">
                  <c:v>102.20084900000001</c:v>
                </c:pt>
                <c:pt idx="1113">
                  <c:v>94.977545000000006</c:v>
                </c:pt>
                <c:pt idx="1114">
                  <c:v>238.39012399999999</c:v>
                </c:pt>
                <c:pt idx="1115">
                  <c:v>217.62077500000001</c:v>
                </c:pt>
                <c:pt idx="1116">
                  <c:v>396.607688</c:v>
                </c:pt>
                <c:pt idx="1117">
                  <c:v>33.857368999999998</c:v>
                </c:pt>
                <c:pt idx="1118">
                  <c:v>157.13330199999999</c:v>
                </c:pt>
                <c:pt idx="1119">
                  <c:v>240.74817400000001</c:v>
                </c:pt>
                <c:pt idx="1120">
                  <c:v>466.32749699999999</c:v>
                </c:pt>
                <c:pt idx="1121">
                  <c:v>80.047676999999993</c:v>
                </c:pt>
                <c:pt idx="1122">
                  <c:v>54.310161000000001</c:v>
                </c:pt>
                <c:pt idx="1123">
                  <c:v>116.10324199999999</c:v>
                </c:pt>
                <c:pt idx="1124">
                  <c:v>52.188827000000003</c:v>
                </c:pt>
                <c:pt idx="1125">
                  <c:v>41.963061000000003</c:v>
                </c:pt>
                <c:pt idx="1126">
                  <c:v>19.068109</c:v>
                </c:pt>
                <c:pt idx="1127">
                  <c:v>167.19767200000001</c:v>
                </c:pt>
                <c:pt idx="1128">
                  <c:v>27.874403999999998</c:v>
                </c:pt>
                <c:pt idx="1129">
                  <c:v>68.616822999999997</c:v>
                </c:pt>
                <c:pt idx="1130">
                  <c:v>31.379061</c:v>
                </c:pt>
                <c:pt idx="1131">
                  <c:v>171.91655600000001</c:v>
                </c:pt>
                <c:pt idx="1132">
                  <c:v>25.494906</c:v>
                </c:pt>
                <c:pt idx="1133">
                  <c:v>23.606603</c:v>
                </c:pt>
                <c:pt idx="1134">
                  <c:v>101.835442</c:v>
                </c:pt>
                <c:pt idx="1135">
                  <c:v>175.877375</c:v>
                </c:pt>
                <c:pt idx="1136">
                  <c:v>51.713135999999999</c:v>
                </c:pt>
                <c:pt idx="1137">
                  <c:v>118.126394</c:v>
                </c:pt>
                <c:pt idx="1138">
                  <c:v>63.266255999999998</c:v>
                </c:pt>
                <c:pt idx="1139">
                  <c:v>27.773496000000002</c:v>
                </c:pt>
                <c:pt idx="1140">
                  <c:v>347.54884099999998</c:v>
                </c:pt>
                <c:pt idx="1141">
                  <c:v>244.87143499999999</c:v>
                </c:pt>
                <c:pt idx="1142">
                  <c:v>45.320549</c:v>
                </c:pt>
                <c:pt idx="1143">
                  <c:v>34.083922000000001</c:v>
                </c:pt>
                <c:pt idx="1144">
                  <c:v>90.871063000000007</c:v>
                </c:pt>
                <c:pt idx="1145">
                  <c:v>74.755295000000004</c:v>
                </c:pt>
                <c:pt idx="1146">
                  <c:v>198.60496800000001</c:v>
                </c:pt>
                <c:pt idx="1147">
                  <c:v>300.079928</c:v>
                </c:pt>
                <c:pt idx="1148">
                  <c:v>62.149014999999999</c:v>
                </c:pt>
                <c:pt idx="1149">
                  <c:v>126.344532</c:v>
                </c:pt>
                <c:pt idx="1150">
                  <c:v>22.081765999999998</c:v>
                </c:pt>
                <c:pt idx="1151">
                  <c:v>102.20251</c:v>
                </c:pt>
                <c:pt idx="1152">
                  <c:v>2346.298534</c:v>
                </c:pt>
                <c:pt idx="1153">
                  <c:v>186.67802599999999</c:v>
                </c:pt>
                <c:pt idx="1154">
                  <c:v>159.01710399999999</c:v>
                </c:pt>
                <c:pt idx="1155">
                  <c:v>137.329948</c:v>
                </c:pt>
              </c:numCache>
            </c:numRef>
          </c:val>
          <c:extLst>
            <c:ext xmlns:c16="http://schemas.microsoft.com/office/drawing/2014/chart" uri="{C3380CC4-5D6E-409C-BE32-E72D297353CC}">
              <c16:uniqueId val="{00000000-C77D-4DD6-95B2-2DE8981E21A5}"/>
            </c:ext>
          </c:extLst>
        </c:ser>
        <c:dLbls>
          <c:showLegendKey val="0"/>
          <c:showVal val="0"/>
          <c:showCatName val="0"/>
          <c:showSerName val="0"/>
          <c:showPercent val="0"/>
          <c:showBubbleSize val="0"/>
        </c:dLbls>
        <c:gapWidth val="164"/>
        <c:overlap val="-35"/>
        <c:axId val="19871279"/>
        <c:axId val="19872239"/>
      </c:barChart>
      <c:dateAx>
        <c:axId val="19871279"/>
        <c:scaling>
          <c:orientation val="minMax"/>
        </c:scaling>
        <c:delete val="0"/>
        <c:axPos val="b"/>
        <c:numFmt formatCode="yyyy" sourceLinked="0"/>
        <c:majorTickMark val="out"/>
        <c:minorTickMark val="none"/>
        <c:tickLblPos val="nextTo"/>
        <c:spPr>
          <a:noFill/>
          <a:ln>
            <a:noFill/>
          </a:ln>
          <a:effectLst/>
        </c:spPr>
        <c:txPr>
          <a:bodyPr rot="-234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72239"/>
        <c:crosses val="autoZero"/>
        <c:auto val="1"/>
        <c:lblOffset val="100"/>
        <c:baseTimeUnit val="days"/>
      </c:dateAx>
      <c:valAx>
        <c:axId val="19872239"/>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7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rgbClr val="7C64A3"/>
                </a:solidFill>
              </a:rPr>
              <a:t>Football</a:t>
            </a:r>
            <a:r>
              <a:rPr lang="en-IN" sz="1100" b="1" baseline="0">
                <a:solidFill>
                  <a:srgbClr val="7C64A3"/>
                </a:solidFill>
              </a:rPr>
              <a:t> Field Analysis - Valuation Summary (₹</a:t>
            </a:r>
            <a:r>
              <a:rPr lang="en-IN" baseline="0"/>
              <a:t>)</a:t>
            </a:r>
            <a:endParaRPr lang="en-IN"/>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tockChart>
        <c:ser>
          <c:idx val="0"/>
          <c:order val="0"/>
          <c:spPr>
            <a:ln w="38100" cap="rnd">
              <a:noFill/>
              <a:round/>
            </a:ln>
            <a:effectLst/>
          </c:spPr>
          <c:marker>
            <c:symbol val="none"/>
          </c:marker>
          <c:cat>
            <c:strRef>
              <c:f>'Football Field Analysis'!$B$25:$B$29</c:f>
              <c:strCache>
                <c:ptCount val="5"/>
                <c:pt idx="0">
                  <c:v>Comps</c:v>
                </c:pt>
                <c:pt idx="1">
                  <c:v>DCF Bear</c:v>
                </c:pt>
                <c:pt idx="2">
                  <c:v>DCF Base</c:v>
                </c:pt>
                <c:pt idx="3">
                  <c:v>DCF Bull</c:v>
                </c:pt>
                <c:pt idx="4">
                  <c:v>52W H/L</c:v>
                </c:pt>
              </c:strCache>
            </c:strRef>
          </c:cat>
          <c:val>
            <c:numRef>
              <c:f>'Football Field Analysis'!$C$25:$C$29</c:f>
              <c:numCache>
                <c:formatCode>#,##0.00</c:formatCode>
                <c:ptCount val="5"/>
                <c:pt idx="0">
                  <c:v>1371.2873139594928</c:v>
                </c:pt>
                <c:pt idx="1">
                  <c:v>1396.5120015359441</c:v>
                </c:pt>
                <c:pt idx="2">
                  <c:v>1832.5128643239836</c:v>
                </c:pt>
                <c:pt idx="3">
                  <c:v>2043.9070907177083</c:v>
                </c:pt>
                <c:pt idx="4">
                  <c:v>2124.75</c:v>
                </c:pt>
              </c:numCache>
            </c:numRef>
          </c:val>
          <c:smooth val="0"/>
          <c:extLst>
            <c:ext xmlns:c16="http://schemas.microsoft.com/office/drawing/2014/chart" uri="{C3380CC4-5D6E-409C-BE32-E72D297353CC}">
              <c16:uniqueId val="{00000000-9934-4A03-BEBB-F7A214BF61FD}"/>
            </c:ext>
          </c:extLst>
        </c:ser>
        <c:ser>
          <c:idx val="1"/>
          <c:order val="1"/>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Analysis'!$B$25:$B$29</c:f>
              <c:strCache>
                <c:ptCount val="5"/>
                <c:pt idx="0">
                  <c:v>Comps</c:v>
                </c:pt>
                <c:pt idx="1">
                  <c:v>DCF Bear</c:v>
                </c:pt>
                <c:pt idx="2">
                  <c:v>DCF Base</c:v>
                </c:pt>
                <c:pt idx="3">
                  <c:v>DCF Bull</c:v>
                </c:pt>
                <c:pt idx="4">
                  <c:v>52W H/L</c:v>
                </c:pt>
              </c:strCache>
            </c:strRef>
          </c:cat>
          <c:val>
            <c:numRef>
              <c:f>'Football Field Analysis'!$D$25:$D$29</c:f>
              <c:numCache>
                <c:formatCode>#,##0.00</c:formatCode>
                <c:ptCount val="5"/>
                <c:pt idx="0">
                  <c:v>1371.2873139594928</c:v>
                </c:pt>
                <c:pt idx="1">
                  <c:v>1396.5120015359441</c:v>
                </c:pt>
                <c:pt idx="2">
                  <c:v>1832.5128643239836</c:v>
                </c:pt>
                <c:pt idx="3">
                  <c:v>2043.9070907177083</c:v>
                </c:pt>
                <c:pt idx="4">
                  <c:v>2124.75</c:v>
                </c:pt>
              </c:numCache>
            </c:numRef>
          </c:val>
          <c:smooth val="0"/>
          <c:extLst>
            <c:ext xmlns:c16="http://schemas.microsoft.com/office/drawing/2014/chart" uri="{C3380CC4-5D6E-409C-BE32-E72D297353CC}">
              <c16:uniqueId val="{00000001-9934-4A03-BEBB-F7A214BF61FD}"/>
            </c:ext>
          </c:extLst>
        </c:ser>
        <c:ser>
          <c:idx val="2"/>
          <c:order val="2"/>
          <c:spPr>
            <a:ln w="38100" cap="rnd">
              <a:noFill/>
              <a:round/>
            </a:ln>
            <a:effectLst/>
          </c:spPr>
          <c:marker>
            <c:symbol val="none"/>
          </c:marker>
          <c:cat>
            <c:strRef>
              <c:f>'Football Field Analysis'!$B$25:$B$29</c:f>
              <c:strCache>
                <c:ptCount val="5"/>
                <c:pt idx="0">
                  <c:v>Comps</c:v>
                </c:pt>
                <c:pt idx="1">
                  <c:v>DCF Bear</c:v>
                </c:pt>
                <c:pt idx="2">
                  <c:v>DCF Base</c:v>
                </c:pt>
                <c:pt idx="3">
                  <c:v>DCF Bull</c:v>
                </c:pt>
                <c:pt idx="4">
                  <c:v>52W H/L</c:v>
                </c:pt>
              </c:strCache>
            </c:strRef>
          </c:cat>
          <c:val>
            <c:numRef>
              <c:f>'Football Field Analysis'!$E$25:$E$29</c:f>
              <c:numCache>
                <c:formatCode>#,##0.00</c:formatCode>
                <c:ptCount val="5"/>
                <c:pt idx="0">
                  <c:v>1632.9796905628702</c:v>
                </c:pt>
                <c:pt idx="1">
                  <c:v>1786.8905089379039</c:v>
                </c:pt>
                <c:pt idx="2">
                  <c:v>2688.141000717048</c:v>
                </c:pt>
                <c:pt idx="3">
                  <c:v>3230.8849807508864</c:v>
                </c:pt>
                <c:pt idx="4">
                  <c:v>3394.9</c:v>
                </c:pt>
              </c:numCache>
            </c:numRef>
          </c:val>
          <c:smooth val="0"/>
          <c:extLst>
            <c:ext xmlns:c16="http://schemas.microsoft.com/office/drawing/2014/chart" uri="{C3380CC4-5D6E-409C-BE32-E72D297353CC}">
              <c16:uniqueId val="{00000002-9934-4A03-BEBB-F7A214BF61FD}"/>
            </c:ext>
          </c:extLst>
        </c:ser>
        <c:ser>
          <c:idx val="3"/>
          <c:order val="3"/>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Analysis'!$B$25:$B$29</c:f>
              <c:strCache>
                <c:ptCount val="5"/>
                <c:pt idx="0">
                  <c:v>Comps</c:v>
                </c:pt>
                <c:pt idx="1">
                  <c:v>DCF Bear</c:v>
                </c:pt>
                <c:pt idx="2">
                  <c:v>DCF Base</c:v>
                </c:pt>
                <c:pt idx="3">
                  <c:v>DCF Bull</c:v>
                </c:pt>
                <c:pt idx="4">
                  <c:v>52W H/L</c:v>
                </c:pt>
              </c:strCache>
            </c:strRef>
          </c:cat>
          <c:val>
            <c:numRef>
              <c:f>'Football Field Analysis'!$F$25:$F$29</c:f>
              <c:numCache>
                <c:formatCode>#,##0.00</c:formatCode>
                <c:ptCount val="5"/>
                <c:pt idx="0">
                  <c:v>1632.9796905628702</c:v>
                </c:pt>
                <c:pt idx="1">
                  <c:v>1786.8905089379039</c:v>
                </c:pt>
                <c:pt idx="2">
                  <c:v>2688.141000717048</c:v>
                </c:pt>
                <c:pt idx="3">
                  <c:v>3230.8849807508864</c:v>
                </c:pt>
                <c:pt idx="4">
                  <c:v>3394.9</c:v>
                </c:pt>
              </c:numCache>
            </c:numRef>
          </c:val>
          <c:smooth val="0"/>
          <c:extLst>
            <c:ext xmlns:c16="http://schemas.microsoft.com/office/drawing/2014/chart" uri="{C3380CC4-5D6E-409C-BE32-E72D297353CC}">
              <c16:uniqueId val="{00000003-9934-4A03-BEBB-F7A214BF61FD}"/>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7C64A3"/>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2113150832"/>
        <c:axId val="2113153232"/>
      </c:stockChart>
      <c:catAx>
        <c:axId val="21131508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153232"/>
        <c:crosses val="autoZero"/>
        <c:auto val="1"/>
        <c:lblAlgn val="ctr"/>
        <c:lblOffset val="100"/>
        <c:noMultiLvlLbl val="0"/>
      </c:catAx>
      <c:valAx>
        <c:axId val="2113153232"/>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150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Growth</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7C64A3"/>
            </a:solidFill>
            <a:ln>
              <a:solidFill>
                <a:srgbClr val="7C64A3"/>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Forecasting!$C$9:$C$22</c:f>
              <c:numCache>
                <c:formatCode>yyyy"A"</c:formatCode>
                <c:ptCount val="14"/>
                <c:pt idx="0">
                  <c:v>42825</c:v>
                </c:pt>
                <c:pt idx="1">
                  <c:v>43190</c:v>
                </c:pt>
                <c:pt idx="2">
                  <c:v>43555</c:v>
                </c:pt>
                <c:pt idx="3">
                  <c:v>43920</c:v>
                </c:pt>
                <c:pt idx="4">
                  <c:v>44285</c:v>
                </c:pt>
                <c:pt idx="5">
                  <c:v>44650</c:v>
                </c:pt>
                <c:pt idx="6">
                  <c:v>45015</c:v>
                </c:pt>
                <c:pt idx="7">
                  <c:v>45380</c:v>
                </c:pt>
                <c:pt idx="8">
                  <c:v>45745</c:v>
                </c:pt>
                <c:pt idx="9" formatCode="yyyy&quot;E&quot;">
                  <c:v>46110</c:v>
                </c:pt>
                <c:pt idx="10" formatCode="yyyy&quot;E&quot;">
                  <c:v>46475</c:v>
                </c:pt>
                <c:pt idx="11" formatCode="yyyy&quot;E&quot;">
                  <c:v>46840</c:v>
                </c:pt>
                <c:pt idx="12" formatCode="yyyy&quot;E&quot;">
                  <c:v>47205</c:v>
                </c:pt>
                <c:pt idx="13" formatCode="yyyy&quot;E&quot;">
                  <c:v>47570</c:v>
                </c:pt>
              </c:numCache>
            </c:numRef>
          </c:cat>
          <c:val>
            <c:numRef>
              <c:f>Forecasting!$E$9:$E$22</c:f>
              <c:numCache>
                <c:formatCode>0.00%</c:formatCode>
                <c:ptCount val="14"/>
                <c:pt idx="0">
                  <c:v>5.5390151974320734E-2</c:v>
                </c:pt>
                <c:pt idx="1">
                  <c:v>0.11702039371955486</c:v>
                </c:pt>
                <c:pt idx="2">
                  <c:v>0.14357471670861943</c:v>
                </c:pt>
                <c:pt idx="3">
                  <c:v>5.0473671435691925E-2</c:v>
                </c:pt>
                <c:pt idx="4">
                  <c:v>7.4292287711052118E-2</c:v>
                </c:pt>
                <c:pt idx="5">
                  <c:v>0.34028284711453471</c:v>
                </c:pt>
                <c:pt idx="6">
                  <c:v>0.18512278497715551</c:v>
                </c:pt>
                <c:pt idx="7">
                  <c:v>2.9173126532572313E-2</c:v>
                </c:pt>
                <c:pt idx="8">
                  <c:v>-4.4770308155605121E-2</c:v>
                </c:pt>
                <c:pt idx="9">
                  <c:v>0.14049804526014653</c:v>
                </c:pt>
                <c:pt idx="10">
                  <c:v>6.8826286941573667E-2</c:v>
                </c:pt>
                <c:pt idx="11">
                  <c:v>6.4394268537798283E-2</c:v>
                </c:pt>
                <c:pt idx="12">
                  <c:v>6.0498511163780799E-2</c:v>
                </c:pt>
                <c:pt idx="13">
                  <c:v>5.7047238187435401E-2</c:v>
                </c:pt>
              </c:numCache>
            </c:numRef>
          </c:val>
          <c:extLst>
            <c:ext xmlns:c16="http://schemas.microsoft.com/office/drawing/2014/chart" uri="{C3380CC4-5D6E-409C-BE32-E72D297353CC}">
              <c16:uniqueId val="{00000000-F86D-4F1E-A8BE-2E35750F56A8}"/>
            </c:ext>
          </c:extLst>
        </c:ser>
        <c:dLbls>
          <c:dLblPos val="outEnd"/>
          <c:showLegendKey val="0"/>
          <c:showVal val="1"/>
          <c:showCatName val="0"/>
          <c:showSerName val="0"/>
          <c:showPercent val="0"/>
          <c:showBubbleSize val="0"/>
        </c:dLbls>
        <c:gapWidth val="219"/>
        <c:axId val="1095432623"/>
        <c:axId val="1095433103"/>
      </c:barChart>
      <c:dateAx>
        <c:axId val="1095432623"/>
        <c:scaling>
          <c:orientation val="minMax"/>
        </c:scaling>
        <c:delete val="0"/>
        <c:axPos val="b"/>
        <c:numFmt formatCode="yyyy&quot;A&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095433103"/>
        <c:crosses val="autoZero"/>
        <c:auto val="1"/>
        <c:lblOffset val="100"/>
        <c:baseTimeUnit val="years"/>
      </c:dateAx>
      <c:valAx>
        <c:axId val="109543310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EBITDA</a:t>
            </a:r>
            <a:r>
              <a:rPr lang="en-IN" baseline="0"/>
              <a:t> Forecast</a:t>
            </a:r>
            <a:endParaRPr lang="en-IN"/>
          </a:p>
        </c:rich>
      </c:tx>
      <c:overlay val="0"/>
      <c:spPr>
        <a:noFill/>
        <a:ln>
          <a:noFill/>
        </a:ln>
        <a:effectLst/>
      </c:spPr>
    </c:title>
    <c:autoTitleDeleted val="0"/>
    <c:plotArea>
      <c:layout/>
      <c:barChart>
        <c:barDir val="col"/>
        <c:grouping val="clustered"/>
        <c:varyColors val="0"/>
        <c:ser>
          <c:idx val="0"/>
          <c:order val="0"/>
          <c:spPr>
            <a:solidFill>
              <a:srgbClr val="7C64A3"/>
            </a:solidFill>
            <a:ln>
              <a:solidFill>
                <a:srgbClr val="7C64A3"/>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Forecasting!$H$9:$H$22</c:f>
              <c:numCache>
                <c:formatCode>yyyy"A"</c:formatCode>
                <c:ptCount val="14"/>
                <c:pt idx="0">
                  <c:v>42825</c:v>
                </c:pt>
                <c:pt idx="1">
                  <c:v>43190</c:v>
                </c:pt>
                <c:pt idx="2">
                  <c:v>43555</c:v>
                </c:pt>
                <c:pt idx="3">
                  <c:v>43920</c:v>
                </c:pt>
                <c:pt idx="4">
                  <c:v>44285</c:v>
                </c:pt>
                <c:pt idx="5">
                  <c:v>44650</c:v>
                </c:pt>
                <c:pt idx="6">
                  <c:v>45015</c:v>
                </c:pt>
                <c:pt idx="7">
                  <c:v>45380</c:v>
                </c:pt>
                <c:pt idx="8">
                  <c:v>45745</c:v>
                </c:pt>
                <c:pt idx="9" formatCode="yyyy&quot;E&quot;">
                  <c:v>46110</c:v>
                </c:pt>
                <c:pt idx="10" formatCode="yyyy&quot;E&quot;">
                  <c:v>46475</c:v>
                </c:pt>
                <c:pt idx="11" formatCode="yyyy&quot;E&quot;">
                  <c:v>46840</c:v>
                </c:pt>
                <c:pt idx="12" formatCode="yyyy&quot;E&quot;">
                  <c:v>47205</c:v>
                </c:pt>
                <c:pt idx="13" formatCode="yyyy&quot;E&quot;">
                  <c:v>47570</c:v>
                </c:pt>
              </c:numCache>
            </c:numRef>
          </c:cat>
          <c:val>
            <c:numRef>
              <c:f>Forecasting!$I$9:$I$22</c:f>
              <c:numCache>
                <c:formatCode>#,##0.0</c:formatCode>
                <c:ptCount val="14"/>
                <c:pt idx="0">
                  <c:v>4050.9599999999991</c:v>
                </c:pt>
                <c:pt idx="1">
                  <c:v>2919.7499999999991</c:v>
                </c:pt>
                <c:pt idx="2">
                  <c:v>4351.46</c:v>
                </c:pt>
                <c:pt idx="3">
                  <c:v>4635.1200000000026</c:v>
                </c:pt>
                <c:pt idx="4">
                  <c:v>5040.5000000000009</c:v>
                </c:pt>
                <c:pt idx="5">
                  <c:v>7453.5499999999975</c:v>
                </c:pt>
                <c:pt idx="6">
                  <c:v>6879.2999999999947</c:v>
                </c:pt>
                <c:pt idx="7">
                  <c:v>6857.3800000000028</c:v>
                </c:pt>
                <c:pt idx="8">
                  <c:v>6416.2100000000019</c:v>
                </c:pt>
                <c:pt idx="9">
                  <c:v>7958.4879999999994</c:v>
                </c:pt>
                <c:pt idx="10">
                  <c:v>8479.4747272727273</c:v>
                </c:pt>
                <c:pt idx="11">
                  <c:v>9000.4614545454551</c:v>
                </c:pt>
                <c:pt idx="12">
                  <c:v>9521.4481818181812</c:v>
                </c:pt>
                <c:pt idx="13">
                  <c:v>10042.434909090909</c:v>
                </c:pt>
              </c:numCache>
            </c:numRef>
          </c:val>
          <c:extLst>
            <c:ext xmlns:c16="http://schemas.microsoft.com/office/drawing/2014/chart" uri="{C3380CC4-5D6E-409C-BE32-E72D297353CC}">
              <c16:uniqueId val="{00000002-EA3E-4D73-99B9-016ECD6FA09A}"/>
            </c:ext>
          </c:extLst>
        </c:ser>
        <c:dLbls>
          <c:dLblPos val="outEnd"/>
          <c:showLegendKey val="0"/>
          <c:showVal val="1"/>
          <c:showCatName val="0"/>
          <c:showSerName val="0"/>
          <c:showPercent val="0"/>
          <c:showBubbleSize val="0"/>
        </c:dLbls>
        <c:gapWidth val="219"/>
        <c:axId val="1095432623"/>
        <c:axId val="1095433103"/>
      </c:barChart>
      <c:dateAx>
        <c:axId val="1095432623"/>
        <c:scaling>
          <c:orientation val="minMax"/>
        </c:scaling>
        <c:delete val="0"/>
        <c:axPos val="b"/>
        <c:numFmt formatCode="yyyy&quot;A&quot;" sourceLinked="1"/>
        <c:majorTickMark val="out"/>
        <c:minorTickMark val="none"/>
        <c:tickLblPos val="nextTo"/>
        <c:spPr>
          <a:noFill/>
          <a:ln>
            <a:solidFill>
              <a:srgbClr val="C8BED8"/>
            </a:solidFill>
          </a:ln>
        </c:spPr>
        <c:txPr>
          <a:bodyPr/>
          <a:lstStyle/>
          <a:p>
            <a:pPr>
              <a:defRPr>
                <a:noFill/>
              </a:defRPr>
            </a:pPr>
            <a:endParaRPr lang="en-US"/>
          </a:p>
        </c:txPr>
        <c:crossAx val="1095433103"/>
        <c:crosses val="autoZero"/>
        <c:auto val="1"/>
        <c:lblOffset val="100"/>
        <c:baseTimeUnit val="years"/>
      </c:dateAx>
      <c:valAx>
        <c:axId val="1095433103"/>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32623"/>
        <c:crosses val="autoZero"/>
        <c:crossBetween val="between"/>
      </c:valAx>
      <c:spPr>
        <a:ln>
          <a:noFill/>
          <a:prstDash val="solid"/>
        </a:ln>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EPS Forecast</a:t>
            </a:r>
          </a:p>
        </c:rich>
      </c:tx>
      <c:overlay val="0"/>
      <c:spPr>
        <a:noFill/>
        <a:ln>
          <a:noFill/>
        </a:ln>
        <a:effectLst/>
      </c:spPr>
    </c:title>
    <c:autoTitleDeleted val="0"/>
    <c:plotArea>
      <c:layout/>
      <c:barChart>
        <c:barDir val="col"/>
        <c:grouping val="clustered"/>
        <c:varyColors val="0"/>
        <c:ser>
          <c:idx val="0"/>
          <c:order val="0"/>
          <c:spPr>
            <a:solidFill>
              <a:srgbClr val="7C64A3"/>
            </a:solidFill>
            <a:ln>
              <a:solidFill>
                <a:srgbClr val="7C64A3"/>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Forecasting!$M$9:$M$22</c:f>
              <c:numCache>
                <c:formatCode>yyyy"A"</c:formatCode>
                <c:ptCount val="14"/>
                <c:pt idx="0">
                  <c:v>42825</c:v>
                </c:pt>
                <c:pt idx="1">
                  <c:v>43190</c:v>
                </c:pt>
                <c:pt idx="2">
                  <c:v>43555</c:v>
                </c:pt>
                <c:pt idx="3">
                  <c:v>43920</c:v>
                </c:pt>
                <c:pt idx="4">
                  <c:v>44285</c:v>
                </c:pt>
                <c:pt idx="5">
                  <c:v>44650</c:v>
                </c:pt>
                <c:pt idx="6">
                  <c:v>45015</c:v>
                </c:pt>
                <c:pt idx="7">
                  <c:v>45380</c:v>
                </c:pt>
                <c:pt idx="8">
                  <c:v>45745</c:v>
                </c:pt>
                <c:pt idx="9" formatCode="yyyy&quot;E&quot;">
                  <c:v>46110</c:v>
                </c:pt>
                <c:pt idx="10" formatCode="yyyy&quot;E&quot;">
                  <c:v>46475</c:v>
                </c:pt>
                <c:pt idx="11" formatCode="yyyy&quot;E&quot;">
                  <c:v>46840</c:v>
                </c:pt>
                <c:pt idx="12" formatCode="yyyy&quot;E&quot;">
                  <c:v>47205</c:v>
                </c:pt>
                <c:pt idx="13" formatCode="yyyy&quot;E&quot;">
                  <c:v>47570</c:v>
                </c:pt>
              </c:numCache>
            </c:numRef>
          </c:cat>
          <c:val>
            <c:numRef>
              <c:f>Forecasting!$N$9:$N$22</c:f>
              <c:numCache>
                <c:formatCode>#,##0.0</c:formatCode>
                <c:ptCount val="14"/>
                <c:pt idx="0">
                  <c:v>28.519078398665545</c:v>
                </c:pt>
                <c:pt idx="1">
                  <c:v>15.396684737281056</c:v>
                </c:pt>
                <c:pt idx="2">
                  <c:v>26.280129274395328</c:v>
                </c:pt>
                <c:pt idx="3">
                  <c:v>30.206839032527135</c:v>
                </c:pt>
                <c:pt idx="4">
                  <c:v>31.901584653878245</c:v>
                </c:pt>
                <c:pt idx="5">
                  <c:v>56.702147623019151</c:v>
                </c:pt>
                <c:pt idx="6">
                  <c:v>45.697768974145063</c:v>
                </c:pt>
                <c:pt idx="7">
                  <c:v>41.796601334445398</c:v>
                </c:pt>
                <c:pt idx="8">
                  <c:v>39.298269391159323</c:v>
                </c:pt>
                <c:pt idx="9">
                  <c:v>52.2032805115374</c:v>
                </c:pt>
                <c:pt idx="10">
                  <c:v>55.733613870144325</c:v>
                </c:pt>
                <c:pt idx="11">
                  <c:v>59.263947228751235</c:v>
                </c:pt>
                <c:pt idx="12">
                  <c:v>62.794280587358159</c:v>
                </c:pt>
                <c:pt idx="13">
                  <c:v>66.324613945965083</c:v>
                </c:pt>
              </c:numCache>
            </c:numRef>
          </c:val>
          <c:extLst>
            <c:ext xmlns:c16="http://schemas.microsoft.com/office/drawing/2014/chart" uri="{C3380CC4-5D6E-409C-BE32-E72D297353CC}">
              <c16:uniqueId val="{00000002-38AA-4763-BD8D-A87A62A9CBF7}"/>
            </c:ext>
          </c:extLst>
        </c:ser>
        <c:dLbls>
          <c:dLblPos val="outEnd"/>
          <c:showLegendKey val="0"/>
          <c:showVal val="1"/>
          <c:showCatName val="0"/>
          <c:showSerName val="0"/>
          <c:showPercent val="0"/>
          <c:showBubbleSize val="0"/>
        </c:dLbls>
        <c:gapWidth val="219"/>
        <c:axId val="1095432623"/>
        <c:axId val="1095433103"/>
      </c:barChart>
      <c:dateAx>
        <c:axId val="1095432623"/>
        <c:scaling>
          <c:orientation val="minMax"/>
        </c:scaling>
        <c:delete val="0"/>
        <c:axPos val="b"/>
        <c:numFmt formatCode="yyyy&quot;A&quot;" sourceLinked="1"/>
        <c:majorTickMark val="out"/>
        <c:minorTickMark val="none"/>
        <c:tickLblPos val="nextTo"/>
        <c:spPr>
          <a:noFill/>
          <a:ln>
            <a:solidFill>
              <a:srgbClr val="C8BED8"/>
            </a:solidFill>
          </a:ln>
        </c:spPr>
        <c:txPr>
          <a:bodyPr/>
          <a:lstStyle/>
          <a:p>
            <a:pPr>
              <a:defRPr>
                <a:noFill/>
              </a:defRPr>
            </a:pPr>
            <a:endParaRPr lang="en-US"/>
          </a:p>
        </c:txPr>
        <c:crossAx val="1095433103"/>
        <c:crosses val="autoZero"/>
        <c:auto val="1"/>
        <c:lblOffset val="100"/>
        <c:baseTimeUnit val="years"/>
      </c:dateAx>
      <c:valAx>
        <c:axId val="1095433103"/>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32623"/>
        <c:crosses val="autoZero"/>
        <c:crossBetween val="between"/>
      </c:valAx>
      <c:spPr>
        <a:ln>
          <a:noFill/>
          <a:prstDash val="solid"/>
        </a:ln>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046815800744572"/>
          <c:y val="8.4485407066052232E-2"/>
          <c:w val="0.67466532687598146"/>
          <c:h val="0.66294314017199463"/>
        </c:manualLayout>
      </c:layout>
      <c:lineChart>
        <c:grouping val="standard"/>
        <c:varyColors val="0"/>
        <c:ser>
          <c:idx val="0"/>
          <c:order val="0"/>
          <c:tx>
            <c:strRef>
              <c:f>'Stk Data'!$B$2</c:f>
              <c:strCache>
                <c:ptCount val="1"/>
                <c:pt idx="0">
                  <c:v>Adj. Close</c:v>
                </c:pt>
              </c:strCache>
            </c:strRef>
          </c:tx>
          <c:spPr>
            <a:ln w="28575" cap="rnd">
              <a:solidFill>
                <a:srgbClr val="7C64A3"/>
              </a:solidFill>
              <a:round/>
            </a:ln>
            <a:effectLst/>
          </c:spPr>
          <c:marker>
            <c:symbol val="none"/>
          </c:marker>
          <c:cat>
            <c:numRef>
              <c:f>'Stk Data'!$A$3:$A$1158</c:f>
              <c:numCache>
                <c:formatCode>d\-mmm\-yy</c:formatCode>
                <c:ptCount val="1156"/>
                <c:pt idx="0">
                  <c:v>44197</c:v>
                </c:pt>
                <c:pt idx="1">
                  <c:v>44200</c:v>
                </c:pt>
                <c:pt idx="2">
                  <c:v>44201</c:v>
                </c:pt>
                <c:pt idx="3">
                  <c:v>44202</c:v>
                </c:pt>
                <c:pt idx="4">
                  <c:v>44203</c:v>
                </c:pt>
                <c:pt idx="5">
                  <c:v>44204</c:v>
                </c:pt>
                <c:pt idx="6">
                  <c:v>44207</c:v>
                </c:pt>
                <c:pt idx="7">
                  <c:v>44208</c:v>
                </c:pt>
                <c:pt idx="8">
                  <c:v>44209</c:v>
                </c:pt>
                <c:pt idx="9">
                  <c:v>44210</c:v>
                </c:pt>
                <c:pt idx="10">
                  <c:v>44211</c:v>
                </c:pt>
                <c:pt idx="11">
                  <c:v>44214</c:v>
                </c:pt>
                <c:pt idx="12">
                  <c:v>44215</c:v>
                </c:pt>
                <c:pt idx="13">
                  <c:v>44216</c:v>
                </c:pt>
                <c:pt idx="14">
                  <c:v>44217</c:v>
                </c:pt>
                <c:pt idx="15">
                  <c:v>44218</c:v>
                </c:pt>
                <c:pt idx="16">
                  <c:v>44221</c:v>
                </c:pt>
                <c:pt idx="17">
                  <c:v>44223</c:v>
                </c:pt>
                <c:pt idx="18">
                  <c:v>44224</c:v>
                </c:pt>
                <c:pt idx="19">
                  <c:v>44225</c:v>
                </c:pt>
                <c:pt idx="20">
                  <c:v>44228</c:v>
                </c:pt>
                <c:pt idx="21">
                  <c:v>44229</c:v>
                </c:pt>
                <c:pt idx="22">
                  <c:v>44230</c:v>
                </c:pt>
                <c:pt idx="23">
                  <c:v>44231</c:v>
                </c:pt>
                <c:pt idx="24">
                  <c:v>44232</c:v>
                </c:pt>
                <c:pt idx="25">
                  <c:v>44235</c:v>
                </c:pt>
                <c:pt idx="26">
                  <c:v>44236</c:v>
                </c:pt>
                <c:pt idx="27">
                  <c:v>44237</c:v>
                </c:pt>
                <c:pt idx="28">
                  <c:v>44238</c:v>
                </c:pt>
                <c:pt idx="29">
                  <c:v>44239</c:v>
                </c:pt>
                <c:pt idx="30">
                  <c:v>44242</c:v>
                </c:pt>
                <c:pt idx="31">
                  <c:v>44243</c:v>
                </c:pt>
                <c:pt idx="32">
                  <c:v>44244</c:v>
                </c:pt>
                <c:pt idx="33">
                  <c:v>44245</c:v>
                </c:pt>
                <c:pt idx="34">
                  <c:v>44246</c:v>
                </c:pt>
                <c:pt idx="35">
                  <c:v>44249</c:v>
                </c:pt>
                <c:pt idx="36">
                  <c:v>44250</c:v>
                </c:pt>
                <c:pt idx="37">
                  <c:v>44251</c:v>
                </c:pt>
                <c:pt idx="38">
                  <c:v>44252</c:v>
                </c:pt>
                <c:pt idx="39">
                  <c:v>44253</c:v>
                </c:pt>
                <c:pt idx="40">
                  <c:v>44256</c:v>
                </c:pt>
                <c:pt idx="41">
                  <c:v>44257</c:v>
                </c:pt>
                <c:pt idx="42">
                  <c:v>44258</c:v>
                </c:pt>
                <c:pt idx="43">
                  <c:v>44259</c:v>
                </c:pt>
                <c:pt idx="44">
                  <c:v>44260</c:v>
                </c:pt>
                <c:pt idx="45">
                  <c:v>44263</c:v>
                </c:pt>
                <c:pt idx="46">
                  <c:v>44264</c:v>
                </c:pt>
                <c:pt idx="47">
                  <c:v>44265</c:v>
                </c:pt>
                <c:pt idx="48">
                  <c:v>44267</c:v>
                </c:pt>
                <c:pt idx="49">
                  <c:v>44270</c:v>
                </c:pt>
                <c:pt idx="50">
                  <c:v>44271</c:v>
                </c:pt>
                <c:pt idx="51">
                  <c:v>44272</c:v>
                </c:pt>
                <c:pt idx="52">
                  <c:v>44273</c:v>
                </c:pt>
                <c:pt idx="53">
                  <c:v>44274</c:v>
                </c:pt>
                <c:pt idx="54">
                  <c:v>44277</c:v>
                </c:pt>
                <c:pt idx="55">
                  <c:v>44278</c:v>
                </c:pt>
                <c:pt idx="56">
                  <c:v>44279</c:v>
                </c:pt>
                <c:pt idx="57">
                  <c:v>44280</c:v>
                </c:pt>
                <c:pt idx="58">
                  <c:v>44281</c:v>
                </c:pt>
                <c:pt idx="59">
                  <c:v>44285</c:v>
                </c:pt>
                <c:pt idx="60">
                  <c:v>44286</c:v>
                </c:pt>
                <c:pt idx="61">
                  <c:v>44287</c:v>
                </c:pt>
                <c:pt idx="62">
                  <c:v>44291</c:v>
                </c:pt>
                <c:pt idx="63">
                  <c:v>44292</c:v>
                </c:pt>
                <c:pt idx="64">
                  <c:v>44293</c:v>
                </c:pt>
                <c:pt idx="65">
                  <c:v>44294</c:v>
                </c:pt>
                <c:pt idx="66">
                  <c:v>44295</c:v>
                </c:pt>
                <c:pt idx="67">
                  <c:v>44298</c:v>
                </c:pt>
                <c:pt idx="68">
                  <c:v>44299</c:v>
                </c:pt>
                <c:pt idx="69">
                  <c:v>44301</c:v>
                </c:pt>
                <c:pt idx="70">
                  <c:v>44302</c:v>
                </c:pt>
                <c:pt idx="71">
                  <c:v>44305</c:v>
                </c:pt>
                <c:pt idx="72">
                  <c:v>44306</c:v>
                </c:pt>
                <c:pt idx="73">
                  <c:v>44308</c:v>
                </c:pt>
                <c:pt idx="74">
                  <c:v>44309</c:v>
                </c:pt>
                <c:pt idx="75">
                  <c:v>44312</c:v>
                </c:pt>
                <c:pt idx="76">
                  <c:v>44313</c:v>
                </c:pt>
                <c:pt idx="77">
                  <c:v>44314</c:v>
                </c:pt>
                <c:pt idx="78">
                  <c:v>44315</c:v>
                </c:pt>
                <c:pt idx="79">
                  <c:v>44316</c:v>
                </c:pt>
                <c:pt idx="80">
                  <c:v>44319</c:v>
                </c:pt>
                <c:pt idx="81">
                  <c:v>44320</c:v>
                </c:pt>
                <c:pt idx="82">
                  <c:v>44321</c:v>
                </c:pt>
                <c:pt idx="83">
                  <c:v>44322</c:v>
                </c:pt>
                <c:pt idx="84">
                  <c:v>44323</c:v>
                </c:pt>
                <c:pt idx="85">
                  <c:v>44326</c:v>
                </c:pt>
                <c:pt idx="86">
                  <c:v>44327</c:v>
                </c:pt>
                <c:pt idx="87">
                  <c:v>44328</c:v>
                </c:pt>
                <c:pt idx="88">
                  <c:v>44330</c:v>
                </c:pt>
                <c:pt idx="89">
                  <c:v>44333</c:v>
                </c:pt>
                <c:pt idx="90">
                  <c:v>44334</c:v>
                </c:pt>
                <c:pt idx="91">
                  <c:v>44335</c:v>
                </c:pt>
                <c:pt idx="92">
                  <c:v>44336</c:v>
                </c:pt>
                <c:pt idx="93">
                  <c:v>44337</c:v>
                </c:pt>
                <c:pt idx="94">
                  <c:v>44340</c:v>
                </c:pt>
                <c:pt idx="95">
                  <c:v>44341</c:v>
                </c:pt>
                <c:pt idx="96">
                  <c:v>44342</c:v>
                </c:pt>
                <c:pt idx="97">
                  <c:v>44343</c:v>
                </c:pt>
                <c:pt idx="98">
                  <c:v>44344</c:v>
                </c:pt>
                <c:pt idx="99">
                  <c:v>44347</c:v>
                </c:pt>
                <c:pt idx="100">
                  <c:v>44348</c:v>
                </c:pt>
                <c:pt idx="101">
                  <c:v>44349</c:v>
                </c:pt>
                <c:pt idx="102">
                  <c:v>44350</c:v>
                </c:pt>
                <c:pt idx="103">
                  <c:v>44351</c:v>
                </c:pt>
                <c:pt idx="104">
                  <c:v>44354</c:v>
                </c:pt>
                <c:pt idx="105">
                  <c:v>44355</c:v>
                </c:pt>
                <c:pt idx="106">
                  <c:v>44356</c:v>
                </c:pt>
                <c:pt idx="107">
                  <c:v>44357</c:v>
                </c:pt>
                <c:pt idx="108">
                  <c:v>44358</c:v>
                </c:pt>
                <c:pt idx="109">
                  <c:v>44361</c:v>
                </c:pt>
                <c:pt idx="110">
                  <c:v>44362</c:v>
                </c:pt>
                <c:pt idx="111">
                  <c:v>44363</c:v>
                </c:pt>
                <c:pt idx="112">
                  <c:v>44364</c:v>
                </c:pt>
                <c:pt idx="113">
                  <c:v>44365</c:v>
                </c:pt>
                <c:pt idx="114">
                  <c:v>44368</c:v>
                </c:pt>
                <c:pt idx="115">
                  <c:v>44369</c:v>
                </c:pt>
                <c:pt idx="116">
                  <c:v>44370</c:v>
                </c:pt>
                <c:pt idx="117">
                  <c:v>44371</c:v>
                </c:pt>
                <c:pt idx="118">
                  <c:v>44372</c:v>
                </c:pt>
                <c:pt idx="119">
                  <c:v>44375</c:v>
                </c:pt>
                <c:pt idx="120">
                  <c:v>44376</c:v>
                </c:pt>
                <c:pt idx="121">
                  <c:v>44377</c:v>
                </c:pt>
                <c:pt idx="122">
                  <c:v>44378</c:v>
                </c:pt>
                <c:pt idx="123">
                  <c:v>44379</c:v>
                </c:pt>
                <c:pt idx="124">
                  <c:v>44382</c:v>
                </c:pt>
                <c:pt idx="125">
                  <c:v>44383</c:v>
                </c:pt>
                <c:pt idx="126">
                  <c:v>44384</c:v>
                </c:pt>
                <c:pt idx="127">
                  <c:v>44385</c:v>
                </c:pt>
                <c:pt idx="128">
                  <c:v>44386</c:v>
                </c:pt>
                <c:pt idx="129">
                  <c:v>44389</c:v>
                </c:pt>
                <c:pt idx="130">
                  <c:v>44390</c:v>
                </c:pt>
                <c:pt idx="131">
                  <c:v>44391</c:v>
                </c:pt>
                <c:pt idx="132">
                  <c:v>44392</c:v>
                </c:pt>
                <c:pt idx="133">
                  <c:v>44393</c:v>
                </c:pt>
                <c:pt idx="134">
                  <c:v>44396</c:v>
                </c:pt>
                <c:pt idx="135">
                  <c:v>44397</c:v>
                </c:pt>
                <c:pt idx="136">
                  <c:v>44399</c:v>
                </c:pt>
                <c:pt idx="137">
                  <c:v>44400</c:v>
                </c:pt>
                <c:pt idx="138">
                  <c:v>44403</c:v>
                </c:pt>
                <c:pt idx="139">
                  <c:v>44404</c:v>
                </c:pt>
                <c:pt idx="140">
                  <c:v>44405</c:v>
                </c:pt>
                <c:pt idx="141">
                  <c:v>44406</c:v>
                </c:pt>
                <c:pt idx="142">
                  <c:v>44407</c:v>
                </c:pt>
                <c:pt idx="143">
                  <c:v>44410</c:v>
                </c:pt>
                <c:pt idx="144">
                  <c:v>44411</c:v>
                </c:pt>
                <c:pt idx="145">
                  <c:v>44412</c:v>
                </c:pt>
                <c:pt idx="146">
                  <c:v>44413</c:v>
                </c:pt>
                <c:pt idx="147">
                  <c:v>44414</c:v>
                </c:pt>
                <c:pt idx="148">
                  <c:v>44417</c:v>
                </c:pt>
                <c:pt idx="149">
                  <c:v>44418</c:v>
                </c:pt>
                <c:pt idx="150">
                  <c:v>44419</c:v>
                </c:pt>
                <c:pt idx="151">
                  <c:v>44420</c:v>
                </c:pt>
                <c:pt idx="152">
                  <c:v>44421</c:v>
                </c:pt>
                <c:pt idx="153">
                  <c:v>44424</c:v>
                </c:pt>
                <c:pt idx="154">
                  <c:v>44425</c:v>
                </c:pt>
                <c:pt idx="155">
                  <c:v>44426</c:v>
                </c:pt>
                <c:pt idx="156">
                  <c:v>44428</c:v>
                </c:pt>
                <c:pt idx="157">
                  <c:v>44431</c:v>
                </c:pt>
                <c:pt idx="158">
                  <c:v>44432</c:v>
                </c:pt>
                <c:pt idx="159">
                  <c:v>44433</c:v>
                </c:pt>
                <c:pt idx="160">
                  <c:v>44434</c:v>
                </c:pt>
                <c:pt idx="161">
                  <c:v>44435</c:v>
                </c:pt>
                <c:pt idx="162">
                  <c:v>44438</c:v>
                </c:pt>
                <c:pt idx="163">
                  <c:v>44439</c:v>
                </c:pt>
                <c:pt idx="164">
                  <c:v>44440</c:v>
                </c:pt>
                <c:pt idx="165">
                  <c:v>44441</c:v>
                </c:pt>
                <c:pt idx="166">
                  <c:v>44442</c:v>
                </c:pt>
                <c:pt idx="167">
                  <c:v>44445</c:v>
                </c:pt>
                <c:pt idx="168">
                  <c:v>44446</c:v>
                </c:pt>
                <c:pt idx="169">
                  <c:v>44447</c:v>
                </c:pt>
                <c:pt idx="170">
                  <c:v>44448</c:v>
                </c:pt>
                <c:pt idx="171">
                  <c:v>44452</c:v>
                </c:pt>
                <c:pt idx="172">
                  <c:v>44453</c:v>
                </c:pt>
                <c:pt idx="173">
                  <c:v>44454</c:v>
                </c:pt>
                <c:pt idx="174">
                  <c:v>44455</c:v>
                </c:pt>
                <c:pt idx="175">
                  <c:v>44456</c:v>
                </c:pt>
                <c:pt idx="176">
                  <c:v>44459</c:v>
                </c:pt>
                <c:pt idx="177">
                  <c:v>44460</c:v>
                </c:pt>
                <c:pt idx="178">
                  <c:v>44461</c:v>
                </c:pt>
                <c:pt idx="179">
                  <c:v>44462</c:v>
                </c:pt>
                <c:pt idx="180">
                  <c:v>44463</c:v>
                </c:pt>
                <c:pt idx="181">
                  <c:v>44466</c:v>
                </c:pt>
                <c:pt idx="182">
                  <c:v>44467</c:v>
                </c:pt>
                <c:pt idx="183">
                  <c:v>44468</c:v>
                </c:pt>
                <c:pt idx="184">
                  <c:v>44469</c:v>
                </c:pt>
                <c:pt idx="185">
                  <c:v>44470</c:v>
                </c:pt>
                <c:pt idx="186">
                  <c:v>44473</c:v>
                </c:pt>
                <c:pt idx="187">
                  <c:v>44474</c:v>
                </c:pt>
                <c:pt idx="188">
                  <c:v>44475</c:v>
                </c:pt>
                <c:pt idx="189">
                  <c:v>44476</c:v>
                </c:pt>
                <c:pt idx="190">
                  <c:v>44477</c:v>
                </c:pt>
                <c:pt idx="191">
                  <c:v>44480</c:v>
                </c:pt>
                <c:pt idx="192">
                  <c:v>44481</c:v>
                </c:pt>
                <c:pt idx="193">
                  <c:v>44482</c:v>
                </c:pt>
                <c:pt idx="194">
                  <c:v>44483</c:v>
                </c:pt>
                <c:pt idx="195">
                  <c:v>44487</c:v>
                </c:pt>
                <c:pt idx="196">
                  <c:v>44488</c:v>
                </c:pt>
                <c:pt idx="197">
                  <c:v>44489</c:v>
                </c:pt>
                <c:pt idx="198">
                  <c:v>44490</c:v>
                </c:pt>
                <c:pt idx="199">
                  <c:v>44491</c:v>
                </c:pt>
                <c:pt idx="200">
                  <c:v>44494</c:v>
                </c:pt>
                <c:pt idx="201">
                  <c:v>44495</c:v>
                </c:pt>
                <c:pt idx="202">
                  <c:v>44496</c:v>
                </c:pt>
                <c:pt idx="203">
                  <c:v>44497</c:v>
                </c:pt>
                <c:pt idx="204">
                  <c:v>44498</c:v>
                </c:pt>
                <c:pt idx="205">
                  <c:v>44501</c:v>
                </c:pt>
                <c:pt idx="206">
                  <c:v>44502</c:v>
                </c:pt>
                <c:pt idx="207">
                  <c:v>44503</c:v>
                </c:pt>
                <c:pt idx="208">
                  <c:v>44504</c:v>
                </c:pt>
                <c:pt idx="209">
                  <c:v>44508</c:v>
                </c:pt>
                <c:pt idx="210">
                  <c:v>44509</c:v>
                </c:pt>
                <c:pt idx="211">
                  <c:v>44510</c:v>
                </c:pt>
                <c:pt idx="212">
                  <c:v>44511</c:v>
                </c:pt>
                <c:pt idx="213">
                  <c:v>44512</c:v>
                </c:pt>
                <c:pt idx="214">
                  <c:v>44515</c:v>
                </c:pt>
                <c:pt idx="215">
                  <c:v>44516</c:v>
                </c:pt>
                <c:pt idx="216">
                  <c:v>44517</c:v>
                </c:pt>
                <c:pt idx="217">
                  <c:v>44518</c:v>
                </c:pt>
                <c:pt idx="218">
                  <c:v>44522</c:v>
                </c:pt>
                <c:pt idx="219">
                  <c:v>44523</c:v>
                </c:pt>
                <c:pt idx="220">
                  <c:v>44524</c:v>
                </c:pt>
                <c:pt idx="221">
                  <c:v>44525</c:v>
                </c:pt>
                <c:pt idx="222">
                  <c:v>44526</c:v>
                </c:pt>
                <c:pt idx="223">
                  <c:v>44529</c:v>
                </c:pt>
                <c:pt idx="224">
                  <c:v>44530</c:v>
                </c:pt>
                <c:pt idx="225">
                  <c:v>44531</c:v>
                </c:pt>
                <c:pt idx="226">
                  <c:v>44532</c:v>
                </c:pt>
                <c:pt idx="227">
                  <c:v>44533</c:v>
                </c:pt>
                <c:pt idx="228">
                  <c:v>44536</c:v>
                </c:pt>
                <c:pt idx="229">
                  <c:v>44537</c:v>
                </c:pt>
                <c:pt idx="230">
                  <c:v>44538</c:v>
                </c:pt>
                <c:pt idx="231">
                  <c:v>44539</c:v>
                </c:pt>
                <c:pt idx="232">
                  <c:v>44540</c:v>
                </c:pt>
                <c:pt idx="233">
                  <c:v>44543</c:v>
                </c:pt>
                <c:pt idx="234">
                  <c:v>44544</c:v>
                </c:pt>
                <c:pt idx="235">
                  <c:v>44545</c:v>
                </c:pt>
                <c:pt idx="236">
                  <c:v>44546</c:v>
                </c:pt>
                <c:pt idx="237">
                  <c:v>44547</c:v>
                </c:pt>
                <c:pt idx="238">
                  <c:v>44550</c:v>
                </c:pt>
                <c:pt idx="239">
                  <c:v>44551</c:v>
                </c:pt>
                <c:pt idx="240">
                  <c:v>44552</c:v>
                </c:pt>
                <c:pt idx="241">
                  <c:v>44553</c:v>
                </c:pt>
                <c:pt idx="242">
                  <c:v>44554</c:v>
                </c:pt>
                <c:pt idx="243">
                  <c:v>44557</c:v>
                </c:pt>
                <c:pt idx="244">
                  <c:v>44558</c:v>
                </c:pt>
                <c:pt idx="245">
                  <c:v>44559</c:v>
                </c:pt>
                <c:pt idx="246">
                  <c:v>44560</c:v>
                </c:pt>
                <c:pt idx="247">
                  <c:v>44561</c:v>
                </c:pt>
                <c:pt idx="248">
                  <c:v>44564</c:v>
                </c:pt>
                <c:pt idx="249">
                  <c:v>44565</c:v>
                </c:pt>
                <c:pt idx="250">
                  <c:v>44566</c:v>
                </c:pt>
                <c:pt idx="251">
                  <c:v>44567</c:v>
                </c:pt>
                <c:pt idx="252">
                  <c:v>44568</c:v>
                </c:pt>
                <c:pt idx="253">
                  <c:v>44571</c:v>
                </c:pt>
                <c:pt idx="254">
                  <c:v>44572</c:v>
                </c:pt>
                <c:pt idx="255">
                  <c:v>44573</c:v>
                </c:pt>
                <c:pt idx="256">
                  <c:v>44574</c:v>
                </c:pt>
                <c:pt idx="257">
                  <c:v>44575</c:v>
                </c:pt>
                <c:pt idx="258">
                  <c:v>44578</c:v>
                </c:pt>
                <c:pt idx="259">
                  <c:v>44579</c:v>
                </c:pt>
                <c:pt idx="260">
                  <c:v>44580</c:v>
                </c:pt>
                <c:pt idx="261">
                  <c:v>44581</c:v>
                </c:pt>
                <c:pt idx="262">
                  <c:v>44582</c:v>
                </c:pt>
                <c:pt idx="263">
                  <c:v>44585</c:v>
                </c:pt>
                <c:pt idx="264">
                  <c:v>44586</c:v>
                </c:pt>
                <c:pt idx="265">
                  <c:v>44588</c:v>
                </c:pt>
                <c:pt idx="266">
                  <c:v>44589</c:v>
                </c:pt>
                <c:pt idx="267">
                  <c:v>44592</c:v>
                </c:pt>
                <c:pt idx="268">
                  <c:v>44593</c:v>
                </c:pt>
                <c:pt idx="269">
                  <c:v>44594</c:v>
                </c:pt>
                <c:pt idx="270">
                  <c:v>44595</c:v>
                </c:pt>
                <c:pt idx="271">
                  <c:v>44596</c:v>
                </c:pt>
                <c:pt idx="272">
                  <c:v>44599</c:v>
                </c:pt>
                <c:pt idx="273">
                  <c:v>44600</c:v>
                </c:pt>
                <c:pt idx="274">
                  <c:v>44601</c:v>
                </c:pt>
                <c:pt idx="275">
                  <c:v>44602</c:v>
                </c:pt>
                <c:pt idx="276">
                  <c:v>44603</c:v>
                </c:pt>
                <c:pt idx="277">
                  <c:v>44606</c:v>
                </c:pt>
                <c:pt idx="278">
                  <c:v>44607</c:v>
                </c:pt>
                <c:pt idx="279">
                  <c:v>44608</c:v>
                </c:pt>
                <c:pt idx="280">
                  <c:v>44609</c:v>
                </c:pt>
                <c:pt idx="281">
                  <c:v>44610</c:v>
                </c:pt>
                <c:pt idx="282">
                  <c:v>44613</c:v>
                </c:pt>
                <c:pt idx="283">
                  <c:v>44614</c:v>
                </c:pt>
                <c:pt idx="284">
                  <c:v>44615</c:v>
                </c:pt>
                <c:pt idx="285">
                  <c:v>44616</c:v>
                </c:pt>
                <c:pt idx="286">
                  <c:v>44617</c:v>
                </c:pt>
                <c:pt idx="287">
                  <c:v>44620</c:v>
                </c:pt>
                <c:pt idx="288">
                  <c:v>44622</c:v>
                </c:pt>
                <c:pt idx="289">
                  <c:v>44623</c:v>
                </c:pt>
                <c:pt idx="290">
                  <c:v>44624</c:v>
                </c:pt>
                <c:pt idx="291">
                  <c:v>44627</c:v>
                </c:pt>
                <c:pt idx="292">
                  <c:v>44628</c:v>
                </c:pt>
                <c:pt idx="293">
                  <c:v>44629</c:v>
                </c:pt>
                <c:pt idx="294">
                  <c:v>44630</c:v>
                </c:pt>
                <c:pt idx="295">
                  <c:v>44631</c:v>
                </c:pt>
                <c:pt idx="296">
                  <c:v>44634</c:v>
                </c:pt>
                <c:pt idx="297">
                  <c:v>44635</c:v>
                </c:pt>
                <c:pt idx="298">
                  <c:v>44636</c:v>
                </c:pt>
                <c:pt idx="299">
                  <c:v>44637</c:v>
                </c:pt>
                <c:pt idx="300">
                  <c:v>44641</c:v>
                </c:pt>
                <c:pt idx="301">
                  <c:v>44642</c:v>
                </c:pt>
                <c:pt idx="302">
                  <c:v>44643</c:v>
                </c:pt>
                <c:pt idx="303">
                  <c:v>44644</c:v>
                </c:pt>
                <c:pt idx="304">
                  <c:v>44645</c:v>
                </c:pt>
                <c:pt idx="305">
                  <c:v>44648</c:v>
                </c:pt>
                <c:pt idx="306">
                  <c:v>44649</c:v>
                </c:pt>
                <c:pt idx="307">
                  <c:v>44650</c:v>
                </c:pt>
                <c:pt idx="308">
                  <c:v>44651</c:v>
                </c:pt>
                <c:pt idx="309">
                  <c:v>44652</c:v>
                </c:pt>
                <c:pt idx="310">
                  <c:v>44655</c:v>
                </c:pt>
                <c:pt idx="311">
                  <c:v>44656</c:v>
                </c:pt>
                <c:pt idx="312">
                  <c:v>44657</c:v>
                </c:pt>
                <c:pt idx="313">
                  <c:v>44658</c:v>
                </c:pt>
                <c:pt idx="314">
                  <c:v>44659</c:v>
                </c:pt>
                <c:pt idx="315">
                  <c:v>44662</c:v>
                </c:pt>
                <c:pt idx="316">
                  <c:v>44663</c:v>
                </c:pt>
                <c:pt idx="317">
                  <c:v>44664</c:v>
                </c:pt>
                <c:pt idx="318">
                  <c:v>44669</c:v>
                </c:pt>
                <c:pt idx="319">
                  <c:v>44670</c:v>
                </c:pt>
                <c:pt idx="320">
                  <c:v>44671</c:v>
                </c:pt>
                <c:pt idx="321">
                  <c:v>44672</c:v>
                </c:pt>
                <c:pt idx="322">
                  <c:v>44673</c:v>
                </c:pt>
                <c:pt idx="323">
                  <c:v>44676</c:v>
                </c:pt>
                <c:pt idx="324">
                  <c:v>44677</c:v>
                </c:pt>
                <c:pt idx="325">
                  <c:v>44678</c:v>
                </c:pt>
                <c:pt idx="326">
                  <c:v>44679</c:v>
                </c:pt>
                <c:pt idx="327">
                  <c:v>44680</c:v>
                </c:pt>
                <c:pt idx="328">
                  <c:v>44683</c:v>
                </c:pt>
                <c:pt idx="329">
                  <c:v>44685</c:v>
                </c:pt>
                <c:pt idx="330">
                  <c:v>44686</c:v>
                </c:pt>
                <c:pt idx="331">
                  <c:v>44687</c:v>
                </c:pt>
                <c:pt idx="332">
                  <c:v>44690</c:v>
                </c:pt>
                <c:pt idx="333">
                  <c:v>44691</c:v>
                </c:pt>
                <c:pt idx="334">
                  <c:v>44692</c:v>
                </c:pt>
                <c:pt idx="335">
                  <c:v>44693</c:v>
                </c:pt>
                <c:pt idx="336">
                  <c:v>44694</c:v>
                </c:pt>
                <c:pt idx="337">
                  <c:v>44697</c:v>
                </c:pt>
                <c:pt idx="338">
                  <c:v>44698</c:v>
                </c:pt>
                <c:pt idx="339">
                  <c:v>44699</c:v>
                </c:pt>
                <c:pt idx="340">
                  <c:v>44700</c:v>
                </c:pt>
                <c:pt idx="341">
                  <c:v>44701</c:v>
                </c:pt>
                <c:pt idx="342">
                  <c:v>44704</c:v>
                </c:pt>
                <c:pt idx="343">
                  <c:v>44705</c:v>
                </c:pt>
                <c:pt idx="344">
                  <c:v>44706</c:v>
                </c:pt>
                <c:pt idx="345">
                  <c:v>44707</c:v>
                </c:pt>
                <c:pt idx="346">
                  <c:v>44708</c:v>
                </c:pt>
                <c:pt idx="347">
                  <c:v>44711</c:v>
                </c:pt>
                <c:pt idx="348">
                  <c:v>44712</c:v>
                </c:pt>
                <c:pt idx="349">
                  <c:v>44713</c:v>
                </c:pt>
                <c:pt idx="350">
                  <c:v>44714</c:v>
                </c:pt>
                <c:pt idx="351">
                  <c:v>44715</c:v>
                </c:pt>
                <c:pt idx="352">
                  <c:v>44718</c:v>
                </c:pt>
                <c:pt idx="353">
                  <c:v>44719</c:v>
                </c:pt>
                <c:pt idx="354">
                  <c:v>44720</c:v>
                </c:pt>
                <c:pt idx="355">
                  <c:v>44721</c:v>
                </c:pt>
                <c:pt idx="356">
                  <c:v>44722</c:v>
                </c:pt>
                <c:pt idx="357">
                  <c:v>44725</c:v>
                </c:pt>
                <c:pt idx="358">
                  <c:v>44726</c:v>
                </c:pt>
                <c:pt idx="359">
                  <c:v>44727</c:v>
                </c:pt>
                <c:pt idx="360">
                  <c:v>44728</c:v>
                </c:pt>
                <c:pt idx="361">
                  <c:v>44729</c:v>
                </c:pt>
                <c:pt idx="362">
                  <c:v>44732</c:v>
                </c:pt>
                <c:pt idx="363">
                  <c:v>44733</c:v>
                </c:pt>
                <c:pt idx="364">
                  <c:v>44734</c:v>
                </c:pt>
                <c:pt idx="365">
                  <c:v>44735</c:v>
                </c:pt>
                <c:pt idx="366">
                  <c:v>44736</c:v>
                </c:pt>
                <c:pt idx="367">
                  <c:v>44739</c:v>
                </c:pt>
                <c:pt idx="368">
                  <c:v>44740</c:v>
                </c:pt>
                <c:pt idx="369">
                  <c:v>44741</c:v>
                </c:pt>
                <c:pt idx="370">
                  <c:v>44742</c:v>
                </c:pt>
                <c:pt idx="371">
                  <c:v>44743</c:v>
                </c:pt>
                <c:pt idx="372">
                  <c:v>44746</c:v>
                </c:pt>
                <c:pt idx="373">
                  <c:v>44747</c:v>
                </c:pt>
                <c:pt idx="374">
                  <c:v>44748</c:v>
                </c:pt>
                <c:pt idx="375">
                  <c:v>44749</c:v>
                </c:pt>
                <c:pt idx="376">
                  <c:v>44750</c:v>
                </c:pt>
                <c:pt idx="377">
                  <c:v>44753</c:v>
                </c:pt>
                <c:pt idx="378">
                  <c:v>44754</c:v>
                </c:pt>
                <c:pt idx="379">
                  <c:v>44755</c:v>
                </c:pt>
                <c:pt idx="380">
                  <c:v>44756</c:v>
                </c:pt>
                <c:pt idx="381">
                  <c:v>44757</c:v>
                </c:pt>
                <c:pt idx="382">
                  <c:v>44760</c:v>
                </c:pt>
                <c:pt idx="383">
                  <c:v>44761</c:v>
                </c:pt>
                <c:pt idx="384">
                  <c:v>44762</c:v>
                </c:pt>
                <c:pt idx="385">
                  <c:v>44763</c:v>
                </c:pt>
                <c:pt idx="386">
                  <c:v>44764</c:v>
                </c:pt>
                <c:pt idx="387">
                  <c:v>44767</c:v>
                </c:pt>
                <c:pt idx="388">
                  <c:v>44768</c:v>
                </c:pt>
                <c:pt idx="389">
                  <c:v>44769</c:v>
                </c:pt>
                <c:pt idx="390">
                  <c:v>44770</c:v>
                </c:pt>
                <c:pt idx="391">
                  <c:v>44771</c:v>
                </c:pt>
                <c:pt idx="392">
                  <c:v>44774</c:v>
                </c:pt>
                <c:pt idx="393">
                  <c:v>44775</c:v>
                </c:pt>
                <c:pt idx="394">
                  <c:v>44776</c:v>
                </c:pt>
                <c:pt idx="395">
                  <c:v>44777</c:v>
                </c:pt>
                <c:pt idx="396">
                  <c:v>44778</c:v>
                </c:pt>
                <c:pt idx="397">
                  <c:v>44781</c:v>
                </c:pt>
                <c:pt idx="398">
                  <c:v>44783</c:v>
                </c:pt>
                <c:pt idx="399">
                  <c:v>44784</c:v>
                </c:pt>
                <c:pt idx="400">
                  <c:v>44785</c:v>
                </c:pt>
                <c:pt idx="401">
                  <c:v>44789</c:v>
                </c:pt>
                <c:pt idx="402">
                  <c:v>44790</c:v>
                </c:pt>
                <c:pt idx="403">
                  <c:v>44791</c:v>
                </c:pt>
                <c:pt idx="404">
                  <c:v>44792</c:v>
                </c:pt>
                <c:pt idx="405">
                  <c:v>44795</c:v>
                </c:pt>
                <c:pt idx="406">
                  <c:v>44796</c:v>
                </c:pt>
                <c:pt idx="407">
                  <c:v>44797</c:v>
                </c:pt>
                <c:pt idx="408">
                  <c:v>44798</c:v>
                </c:pt>
                <c:pt idx="409">
                  <c:v>44799</c:v>
                </c:pt>
                <c:pt idx="410">
                  <c:v>44802</c:v>
                </c:pt>
                <c:pt idx="411">
                  <c:v>44803</c:v>
                </c:pt>
                <c:pt idx="412">
                  <c:v>44805</c:v>
                </c:pt>
                <c:pt idx="413">
                  <c:v>44806</c:v>
                </c:pt>
                <c:pt idx="414">
                  <c:v>44809</c:v>
                </c:pt>
                <c:pt idx="415">
                  <c:v>44810</c:v>
                </c:pt>
                <c:pt idx="416">
                  <c:v>44811</c:v>
                </c:pt>
                <c:pt idx="417">
                  <c:v>44812</c:v>
                </c:pt>
                <c:pt idx="418">
                  <c:v>44813</c:v>
                </c:pt>
                <c:pt idx="419">
                  <c:v>44816</c:v>
                </c:pt>
                <c:pt idx="420">
                  <c:v>44817</c:v>
                </c:pt>
                <c:pt idx="421">
                  <c:v>44818</c:v>
                </c:pt>
                <c:pt idx="422">
                  <c:v>44819</c:v>
                </c:pt>
                <c:pt idx="423">
                  <c:v>44820</c:v>
                </c:pt>
                <c:pt idx="424">
                  <c:v>44823</c:v>
                </c:pt>
                <c:pt idx="425">
                  <c:v>44824</c:v>
                </c:pt>
                <c:pt idx="426">
                  <c:v>44825</c:v>
                </c:pt>
                <c:pt idx="427">
                  <c:v>44826</c:v>
                </c:pt>
                <c:pt idx="428">
                  <c:v>44827</c:v>
                </c:pt>
                <c:pt idx="429">
                  <c:v>44830</c:v>
                </c:pt>
                <c:pt idx="430">
                  <c:v>44831</c:v>
                </c:pt>
                <c:pt idx="431">
                  <c:v>44832</c:v>
                </c:pt>
                <c:pt idx="432">
                  <c:v>44833</c:v>
                </c:pt>
                <c:pt idx="433">
                  <c:v>44834</c:v>
                </c:pt>
                <c:pt idx="434">
                  <c:v>44837</c:v>
                </c:pt>
                <c:pt idx="435">
                  <c:v>44838</c:v>
                </c:pt>
                <c:pt idx="436">
                  <c:v>44840</c:v>
                </c:pt>
                <c:pt idx="437">
                  <c:v>44841</c:v>
                </c:pt>
                <c:pt idx="438">
                  <c:v>44844</c:v>
                </c:pt>
                <c:pt idx="439">
                  <c:v>44845</c:v>
                </c:pt>
                <c:pt idx="440">
                  <c:v>44846</c:v>
                </c:pt>
                <c:pt idx="441">
                  <c:v>44847</c:v>
                </c:pt>
                <c:pt idx="442">
                  <c:v>44848</c:v>
                </c:pt>
                <c:pt idx="443">
                  <c:v>44851</c:v>
                </c:pt>
                <c:pt idx="444">
                  <c:v>44852</c:v>
                </c:pt>
                <c:pt idx="445">
                  <c:v>44853</c:v>
                </c:pt>
                <c:pt idx="446">
                  <c:v>44854</c:v>
                </c:pt>
                <c:pt idx="447">
                  <c:v>44855</c:v>
                </c:pt>
                <c:pt idx="448">
                  <c:v>44858</c:v>
                </c:pt>
                <c:pt idx="449">
                  <c:v>44859</c:v>
                </c:pt>
                <c:pt idx="450">
                  <c:v>44861</c:v>
                </c:pt>
                <c:pt idx="451">
                  <c:v>44862</c:v>
                </c:pt>
                <c:pt idx="452">
                  <c:v>44865</c:v>
                </c:pt>
                <c:pt idx="453">
                  <c:v>44866</c:v>
                </c:pt>
                <c:pt idx="454">
                  <c:v>44867</c:v>
                </c:pt>
                <c:pt idx="455">
                  <c:v>44868</c:v>
                </c:pt>
                <c:pt idx="456">
                  <c:v>44869</c:v>
                </c:pt>
                <c:pt idx="457">
                  <c:v>44872</c:v>
                </c:pt>
                <c:pt idx="458">
                  <c:v>44874</c:v>
                </c:pt>
                <c:pt idx="459">
                  <c:v>44875</c:v>
                </c:pt>
                <c:pt idx="460">
                  <c:v>44876</c:v>
                </c:pt>
                <c:pt idx="461">
                  <c:v>44879</c:v>
                </c:pt>
                <c:pt idx="462">
                  <c:v>44880</c:v>
                </c:pt>
                <c:pt idx="463">
                  <c:v>44881</c:v>
                </c:pt>
                <c:pt idx="464">
                  <c:v>44882</c:v>
                </c:pt>
                <c:pt idx="465">
                  <c:v>44883</c:v>
                </c:pt>
                <c:pt idx="466">
                  <c:v>44886</c:v>
                </c:pt>
                <c:pt idx="467">
                  <c:v>44887</c:v>
                </c:pt>
                <c:pt idx="468">
                  <c:v>44888</c:v>
                </c:pt>
                <c:pt idx="469">
                  <c:v>44889</c:v>
                </c:pt>
                <c:pt idx="470">
                  <c:v>44890</c:v>
                </c:pt>
                <c:pt idx="471">
                  <c:v>44893</c:v>
                </c:pt>
                <c:pt idx="472">
                  <c:v>44894</c:v>
                </c:pt>
                <c:pt idx="473">
                  <c:v>44895</c:v>
                </c:pt>
                <c:pt idx="474">
                  <c:v>44896</c:v>
                </c:pt>
                <c:pt idx="475">
                  <c:v>44897</c:v>
                </c:pt>
                <c:pt idx="476">
                  <c:v>44900</c:v>
                </c:pt>
                <c:pt idx="477">
                  <c:v>44901</c:v>
                </c:pt>
                <c:pt idx="478">
                  <c:v>44902</c:v>
                </c:pt>
                <c:pt idx="479">
                  <c:v>44903</c:v>
                </c:pt>
                <c:pt idx="480">
                  <c:v>44904</c:v>
                </c:pt>
                <c:pt idx="481">
                  <c:v>44907</c:v>
                </c:pt>
                <c:pt idx="482">
                  <c:v>44908</c:v>
                </c:pt>
                <c:pt idx="483">
                  <c:v>44909</c:v>
                </c:pt>
                <c:pt idx="484">
                  <c:v>44910</c:v>
                </c:pt>
                <c:pt idx="485">
                  <c:v>44911</c:v>
                </c:pt>
                <c:pt idx="486">
                  <c:v>44914</c:v>
                </c:pt>
                <c:pt idx="487">
                  <c:v>44915</c:v>
                </c:pt>
                <c:pt idx="488">
                  <c:v>44916</c:v>
                </c:pt>
                <c:pt idx="489">
                  <c:v>44917</c:v>
                </c:pt>
                <c:pt idx="490">
                  <c:v>44918</c:v>
                </c:pt>
                <c:pt idx="491">
                  <c:v>44921</c:v>
                </c:pt>
                <c:pt idx="492">
                  <c:v>44922</c:v>
                </c:pt>
                <c:pt idx="493">
                  <c:v>44923</c:v>
                </c:pt>
                <c:pt idx="494">
                  <c:v>44924</c:v>
                </c:pt>
                <c:pt idx="495">
                  <c:v>44925</c:v>
                </c:pt>
                <c:pt idx="496">
                  <c:v>44928</c:v>
                </c:pt>
                <c:pt idx="497">
                  <c:v>44929</c:v>
                </c:pt>
                <c:pt idx="498">
                  <c:v>44930</c:v>
                </c:pt>
                <c:pt idx="499">
                  <c:v>44931</c:v>
                </c:pt>
                <c:pt idx="500">
                  <c:v>44932</c:v>
                </c:pt>
                <c:pt idx="501">
                  <c:v>44935</c:v>
                </c:pt>
                <c:pt idx="502">
                  <c:v>44936</c:v>
                </c:pt>
                <c:pt idx="503">
                  <c:v>44937</c:v>
                </c:pt>
                <c:pt idx="504">
                  <c:v>44938</c:v>
                </c:pt>
                <c:pt idx="505">
                  <c:v>44939</c:v>
                </c:pt>
                <c:pt idx="506">
                  <c:v>44942</c:v>
                </c:pt>
                <c:pt idx="507">
                  <c:v>44943</c:v>
                </c:pt>
                <c:pt idx="508">
                  <c:v>44944</c:v>
                </c:pt>
                <c:pt idx="509">
                  <c:v>44945</c:v>
                </c:pt>
                <c:pt idx="510">
                  <c:v>44946</c:v>
                </c:pt>
                <c:pt idx="511">
                  <c:v>44949</c:v>
                </c:pt>
                <c:pt idx="512">
                  <c:v>44950</c:v>
                </c:pt>
                <c:pt idx="513">
                  <c:v>44951</c:v>
                </c:pt>
                <c:pt idx="514">
                  <c:v>44953</c:v>
                </c:pt>
                <c:pt idx="515">
                  <c:v>44956</c:v>
                </c:pt>
                <c:pt idx="516">
                  <c:v>44957</c:v>
                </c:pt>
                <c:pt idx="517">
                  <c:v>44958</c:v>
                </c:pt>
                <c:pt idx="518">
                  <c:v>44959</c:v>
                </c:pt>
                <c:pt idx="519">
                  <c:v>44960</c:v>
                </c:pt>
                <c:pt idx="520">
                  <c:v>44963</c:v>
                </c:pt>
                <c:pt idx="521">
                  <c:v>44964</c:v>
                </c:pt>
                <c:pt idx="522">
                  <c:v>44965</c:v>
                </c:pt>
                <c:pt idx="523">
                  <c:v>44966</c:v>
                </c:pt>
                <c:pt idx="524">
                  <c:v>44967</c:v>
                </c:pt>
                <c:pt idx="525">
                  <c:v>44970</c:v>
                </c:pt>
                <c:pt idx="526">
                  <c:v>44971</c:v>
                </c:pt>
                <c:pt idx="527">
                  <c:v>44972</c:v>
                </c:pt>
                <c:pt idx="528">
                  <c:v>44973</c:v>
                </c:pt>
                <c:pt idx="529">
                  <c:v>44974</c:v>
                </c:pt>
                <c:pt idx="530">
                  <c:v>44977</c:v>
                </c:pt>
                <c:pt idx="531">
                  <c:v>44978</c:v>
                </c:pt>
                <c:pt idx="532">
                  <c:v>44979</c:v>
                </c:pt>
                <c:pt idx="533">
                  <c:v>44980</c:v>
                </c:pt>
                <c:pt idx="534">
                  <c:v>44981</c:v>
                </c:pt>
                <c:pt idx="535">
                  <c:v>44984</c:v>
                </c:pt>
                <c:pt idx="536">
                  <c:v>44985</c:v>
                </c:pt>
                <c:pt idx="537">
                  <c:v>44986</c:v>
                </c:pt>
                <c:pt idx="538">
                  <c:v>44987</c:v>
                </c:pt>
                <c:pt idx="539">
                  <c:v>44988</c:v>
                </c:pt>
                <c:pt idx="540">
                  <c:v>44991</c:v>
                </c:pt>
                <c:pt idx="541">
                  <c:v>44993</c:v>
                </c:pt>
                <c:pt idx="542">
                  <c:v>44994</c:v>
                </c:pt>
                <c:pt idx="543">
                  <c:v>44995</c:v>
                </c:pt>
                <c:pt idx="544">
                  <c:v>44998</c:v>
                </c:pt>
                <c:pt idx="545">
                  <c:v>44999</c:v>
                </c:pt>
                <c:pt idx="546">
                  <c:v>45000</c:v>
                </c:pt>
                <c:pt idx="547">
                  <c:v>45001</c:v>
                </c:pt>
                <c:pt idx="548">
                  <c:v>45002</c:v>
                </c:pt>
                <c:pt idx="549">
                  <c:v>45005</c:v>
                </c:pt>
                <c:pt idx="550">
                  <c:v>45006</c:v>
                </c:pt>
                <c:pt idx="551">
                  <c:v>45007</c:v>
                </c:pt>
                <c:pt idx="552">
                  <c:v>45008</c:v>
                </c:pt>
                <c:pt idx="553">
                  <c:v>45009</c:v>
                </c:pt>
                <c:pt idx="554">
                  <c:v>45012</c:v>
                </c:pt>
                <c:pt idx="555">
                  <c:v>45013</c:v>
                </c:pt>
                <c:pt idx="556">
                  <c:v>45014</c:v>
                </c:pt>
                <c:pt idx="557">
                  <c:v>45016</c:v>
                </c:pt>
                <c:pt idx="558">
                  <c:v>45019</c:v>
                </c:pt>
                <c:pt idx="559">
                  <c:v>45021</c:v>
                </c:pt>
                <c:pt idx="560">
                  <c:v>45022</c:v>
                </c:pt>
                <c:pt idx="561">
                  <c:v>45026</c:v>
                </c:pt>
                <c:pt idx="562">
                  <c:v>45027</c:v>
                </c:pt>
                <c:pt idx="563">
                  <c:v>45028</c:v>
                </c:pt>
                <c:pt idx="564">
                  <c:v>45029</c:v>
                </c:pt>
                <c:pt idx="565">
                  <c:v>45033</c:v>
                </c:pt>
                <c:pt idx="566">
                  <c:v>45034</c:v>
                </c:pt>
                <c:pt idx="567">
                  <c:v>45035</c:v>
                </c:pt>
                <c:pt idx="568">
                  <c:v>45036</c:v>
                </c:pt>
                <c:pt idx="569">
                  <c:v>45037</c:v>
                </c:pt>
                <c:pt idx="570">
                  <c:v>45040</c:v>
                </c:pt>
                <c:pt idx="571">
                  <c:v>45041</c:v>
                </c:pt>
                <c:pt idx="572">
                  <c:v>45042</c:v>
                </c:pt>
                <c:pt idx="573">
                  <c:v>45043</c:v>
                </c:pt>
                <c:pt idx="574">
                  <c:v>45044</c:v>
                </c:pt>
                <c:pt idx="575">
                  <c:v>45048</c:v>
                </c:pt>
                <c:pt idx="576">
                  <c:v>45049</c:v>
                </c:pt>
                <c:pt idx="577">
                  <c:v>45050</c:v>
                </c:pt>
                <c:pt idx="578">
                  <c:v>45051</c:v>
                </c:pt>
                <c:pt idx="579">
                  <c:v>45054</c:v>
                </c:pt>
                <c:pt idx="580">
                  <c:v>45055</c:v>
                </c:pt>
                <c:pt idx="581">
                  <c:v>45056</c:v>
                </c:pt>
                <c:pt idx="582">
                  <c:v>45057</c:v>
                </c:pt>
                <c:pt idx="583">
                  <c:v>45058</c:v>
                </c:pt>
                <c:pt idx="584">
                  <c:v>45061</c:v>
                </c:pt>
                <c:pt idx="585">
                  <c:v>45062</c:v>
                </c:pt>
                <c:pt idx="586">
                  <c:v>45063</c:v>
                </c:pt>
                <c:pt idx="587">
                  <c:v>45064</c:v>
                </c:pt>
                <c:pt idx="588">
                  <c:v>45065</c:v>
                </c:pt>
                <c:pt idx="589">
                  <c:v>45068</c:v>
                </c:pt>
                <c:pt idx="590">
                  <c:v>45069</c:v>
                </c:pt>
                <c:pt idx="591">
                  <c:v>45070</c:v>
                </c:pt>
                <c:pt idx="592">
                  <c:v>45071</c:v>
                </c:pt>
                <c:pt idx="593">
                  <c:v>45072</c:v>
                </c:pt>
                <c:pt idx="594">
                  <c:v>45075</c:v>
                </c:pt>
                <c:pt idx="595">
                  <c:v>45076</c:v>
                </c:pt>
                <c:pt idx="596">
                  <c:v>45077</c:v>
                </c:pt>
                <c:pt idx="597">
                  <c:v>45078</c:v>
                </c:pt>
                <c:pt idx="598">
                  <c:v>45079</c:v>
                </c:pt>
                <c:pt idx="599">
                  <c:v>45082</c:v>
                </c:pt>
                <c:pt idx="600">
                  <c:v>45083</c:v>
                </c:pt>
                <c:pt idx="601">
                  <c:v>45084</c:v>
                </c:pt>
                <c:pt idx="602">
                  <c:v>45085</c:v>
                </c:pt>
                <c:pt idx="603">
                  <c:v>45086</c:v>
                </c:pt>
                <c:pt idx="604">
                  <c:v>45089</c:v>
                </c:pt>
                <c:pt idx="605">
                  <c:v>45090</c:v>
                </c:pt>
                <c:pt idx="606">
                  <c:v>45091</c:v>
                </c:pt>
                <c:pt idx="607">
                  <c:v>45092</c:v>
                </c:pt>
                <c:pt idx="608">
                  <c:v>45093</c:v>
                </c:pt>
                <c:pt idx="609">
                  <c:v>45096</c:v>
                </c:pt>
                <c:pt idx="610">
                  <c:v>45097</c:v>
                </c:pt>
                <c:pt idx="611">
                  <c:v>45098</c:v>
                </c:pt>
                <c:pt idx="612">
                  <c:v>45099</c:v>
                </c:pt>
                <c:pt idx="613">
                  <c:v>45100</c:v>
                </c:pt>
                <c:pt idx="614">
                  <c:v>45103</c:v>
                </c:pt>
                <c:pt idx="615">
                  <c:v>45104</c:v>
                </c:pt>
                <c:pt idx="616">
                  <c:v>45105</c:v>
                </c:pt>
                <c:pt idx="617">
                  <c:v>45107</c:v>
                </c:pt>
                <c:pt idx="618">
                  <c:v>45110</c:v>
                </c:pt>
                <c:pt idx="619">
                  <c:v>45111</c:v>
                </c:pt>
                <c:pt idx="620">
                  <c:v>45112</c:v>
                </c:pt>
                <c:pt idx="621">
                  <c:v>45113</c:v>
                </c:pt>
                <c:pt idx="622">
                  <c:v>45114</c:v>
                </c:pt>
                <c:pt idx="623">
                  <c:v>45117</c:v>
                </c:pt>
                <c:pt idx="624">
                  <c:v>45118</c:v>
                </c:pt>
                <c:pt idx="625">
                  <c:v>45119</c:v>
                </c:pt>
                <c:pt idx="626">
                  <c:v>45120</c:v>
                </c:pt>
                <c:pt idx="627">
                  <c:v>45121</c:v>
                </c:pt>
                <c:pt idx="628">
                  <c:v>45124</c:v>
                </c:pt>
                <c:pt idx="629">
                  <c:v>45125</c:v>
                </c:pt>
                <c:pt idx="630">
                  <c:v>45126</c:v>
                </c:pt>
                <c:pt idx="631">
                  <c:v>45127</c:v>
                </c:pt>
                <c:pt idx="632">
                  <c:v>45128</c:v>
                </c:pt>
                <c:pt idx="633">
                  <c:v>45131</c:v>
                </c:pt>
                <c:pt idx="634">
                  <c:v>45132</c:v>
                </c:pt>
                <c:pt idx="635">
                  <c:v>45133</c:v>
                </c:pt>
                <c:pt idx="636">
                  <c:v>45134</c:v>
                </c:pt>
                <c:pt idx="637">
                  <c:v>45135</c:v>
                </c:pt>
                <c:pt idx="638">
                  <c:v>45138</c:v>
                </c:pt>
                <c:pt idx="639">
                  <c:v>45139</c:v>
                </c:pt>
                <c:pt idx="640">
                  <c:v>45140</c:v>
                </c:pt>
                <c:pt idx="641">
                  <c:v>45141</c:v>
                </c:pt>
                <c:pt idx="642">
                  <c:v>45142</c:v>
                </c:pt>
                <c:pt idx="643">
                  <c:v>45145</c:v>
                </c:pt>
                <c:pt idx="644">
                  <c:v>45146</c:v>
                </c:pt>
                <c:pt idx="645">
                  <c:v>45147</c:v>
                </c:pt>
                <c:pt idx="646">
                  <c:v>45148</c:v>
                </c:pt>
                <c:pt idx="647">
                  <c:v>45149</c:v>
                </c:pt>
                <c:pt idx="648">
                  <c:v>45152</c:v>
                </c:pt>
                <c:pt idx="649">
                  <c:v>45154</c:v>
                </c:pt>
                <c:pt idx="650">
                  <c:v>45155</c:v>
                </c:pt>
                <c:pt idx="651">
                  <c:v>45156</c:v>
                </c:pt>
                <c:pt idx="652">
                  <c:v>45159</c:v>
                </c:pt>
                <c:pt idx="653">
                  <c:v>45160</c:v>
                </c:pt>
                <c:pt idx="654">
                  <c:v>45161</c:v>
                </c:pt>
                <c:pt idx="655">
                  <c:v>45162</c:v>
                </c:pt>
                <c:pt idx="656">
                  <c:v>45163</c:v>
                </c:pt>
                <c:pt idx="657">
                  <c:v>45166</c:v>
                </c:pt>
                <c:pt idx="658">
                  <c:v>45167</c:v>
                </c:pt>
                <c:pt idx="659">
                  <c:v>45168</c:v>
                </c:pt>
                <c:pt idx="660">
                  <c:v>45169</c:v>
                </c:pt>
                <c:pt idx="661">
                  <c:v>45170</c:v>
                </c:pt>
                <c:pt idx="662">
                  <c:v>45173</c:v>
                </c:pt>
                <c:pt idx="663">
                  <c:v>45174</c:v>
                </c:pt>
                <c:pt idx="664">
                  <c:v>45175</c:v>
                </c:pt>
                <c:pt idx="665">
                  <c:v>45176</c:v>
                </c:pt>
                <c:pt idx="666">
                  <c:v>45177</c:v>
                </c:pt>
                <c:pt idx="667">
                  <c:v>45180</c:v>
                </c:pt>
                <c:pt idx="668">
                  <c:v>45181</c:v>
                </c:pt>
                <c:pt idx="669">
                  <c:v>45182</c:v>
                </c:pt>
                <c:pt idx="670">
                  <c:v>45183</c:v>
                </c:pt>
                <c:pt idx="671">
                  <c:v>45184</c:v>
                </c:pt>
                <c:pt idx="672">
                  <c:v>45187</c:v>
                </c:pt>
                <c:pt idx="673">
                  <c:v>45189</c:v>
                </c:pt>
                <c:pt idx="674">
                  <c:v>45190</c:v>
                </c:pt>
                <c:pt idx="675">
                  <c:v>45191</c:v>
                </c:pt>
                <c:pt idx="676">
                  <c:v>45194</c:v>
                </c:pt>
                <c:pt idx="677">
                  <c:v>45195</c:v>
                </c:pt>
                <c:pt idx="678">
                  <c:v>45196</c:v>
                </c:pt>
                <c:pt idx="679">
                  <c:v>45197</c:v>
                </c:pt>
                <c:pt idx="680">
                  <c:v>45198</c:v>
                </c:pt>
                <c:pt idx="681">
                  <c:v>45202</c:v>
                </c:pt>
                <c:pt idx="682">
                  <c:v>45203</c:v>
                </c:pt>
                <c:pt idx="683">
                  <c:v>45204</c:v>
                </c:pt>
                <c:pt idx="684">
                  <c:v>45205</c:v>
                </c:pt>
                <c:pt idx="685">
                  <c:v>45208</c:v>
                </c:pt>
                <c:pt idx="686">
                  <c:v>45209</c:v>
                </c:pt>
                <c:pt idx="687">
                  <c:v>45210</c:v>
                </c:pt>
                <c:pt idx="688">
                  <c:v>45211</c:v>
                </c:pt>
                <c:pt idx="689">
                  <c:v>45212</c:v>
                </c:pt>
                <c:pt idx="690">
                  <c:v>45215</c:v>
                </c:pt>
                <c:pt idx="691">
                  <c:v>45216</c:v>
                </c:pt>
                <c:pt idx="692">
                  <c:v>45217</c:v>
                </c:pt>
                <c:pt idx="693">
                  <c:v>45218</c:v>
                </c:pt>
                <c:pt idx="694">
                  <c:v>45219</c:v>
                </c:pt>
                <c:pt idx="695">
                  <c:v>45222</c:v>
                </c:pt>
                <c:pt idx="696">
                  <c:v>45224</c:v>
                </c:pt>
                <c:pt idx="697">
                  <c:v>45225</c:v>
                </c:pt>
                <c:pt idx="698">
                  <c:v>45226</c:v>
                </c:pt>
                <c:pt idx="699">
                  <c:v>45229</c:v>
                </c:pt>
                <c:pt idx="700">
                  <c:v>45230</c:v>
                </c:pt>
                <c:pt idx="701">
                  <c:v>45231</c:v>
                </c:pt>
                <c:pt idx="702">
                  <c:v>45232</c:v>
                </c:pt>
                <c:pt idx="703">
                  <c:v>45233</c:v>
                </c:pt>
                <c:pt idx="704">
                  <c:v>45236</c:v>
                </c:pt>
                <c:pt idx="705">
                  <c:v>45237</c:v>
                </c:pt>
                <c:pt idx="706">
                  <c:v>45238</c:v>
                </c:pt>
                <c:pt idx="707">
                  <c:v>45239</c:v>
                </c:pt>
                <c:pt idx="708">
                  <c:v>45240</c:v>
                </c:pt>
                <c:pt idx="709">
                  <c:v>45242</c:v>
                </c:pt>
                <c:pt idx="710">
                  <c:v>45243</c:v>
                </c:pt>
                <c:pt idx="711">
                  <c:v>45245</c:v>
                </c:pt>
                <c:pt idx="712">
                  <c:v>45246</c:v>
                </c:pt>
                <c:pt idx="713">
                  <c:v>45247</c:v>
                </c:pt>
                <c:pt idx="714">
                  <c:v>45250</c:v>
                </c:pt>
                <c:pt idx="715">
                  <c:v>45251</c:v>
                </c:pt>
                <c:pt idx="716">
                  <c:v>45252</c:v>
                </c:pt>
                <c:pt idx="717">
                  <c:v>45253</c:v>
                </c:pt>
                <c:pt idx="718">
                  <c:v>45254</c:v>
                </c:pt>
                <c:pt idx="719">
                  <c:v>45258</c:v>
                </c:pt>
                <c:pt idx="720">
                  <c:v>45259</c:v>
                </c:pt>
                <c:pt idx="721">
                  <c:v>45260</c:v>
                </c:pt>
                <c:pt idx="722">
                  <c:v>45261</c:v>
                </c:pt>
                <c:pt idx="723">
                  <c:v>45264</c:v>
                </c:pt>
                <c:pt idx="724">
                  <c:v>45265</c:v>
                </c:pt>
                <c:pt idx="725">
                  <c:v>45266</c:v>
                </c:pt>
                <c:pt idx="726">
                  <c:v>45267</c:v>
                </c:pt>
                <c:pt idx="727">
                  <c:v>45268</c:v>
                </c:pt>
                <c:pt idx="728">
                  <c:v>45271</c:v>
                </c:pt>
                <c:pt idx="729">
                  <c:v>45272</c:v>
                </c:pt>
                <c:pt idx="730">
                  <c:v>45273</c:v>
                </c:pt>
                <c:pt idx="731">
                  <c:v>45274</c:v>
                </c:pt>
                <c:pt idx="732">
                  <c:v>45275</c:v>
                </c:pt>
                <c:pt idx="733">
                  <c:v>45278</c:v>
                </c:pt>
                <c:pt idx="734">
                  <c:v>45279</c:v>
                </c:pt>
                <c:pt idx="735">
                  <c:v>45280</c:v>
                </c:pt>
                <c:pt idx="736">
                  <c:v>45281</c:v>
                </c:pt>
                <c:pt idx="737">
                  <c:v>45282</c:v>
                </c:pt>
                <c:pt idx="738">
                  <c:v>45286</c:v>
                </c:pt>
                <c:pt idx="739">
                  <c:v>45287</c:v>
                </c:pt>
                <c:pt idx="740">
                  <c:v>45288</c:v>
                </c:pt>
                <c:pt idx="741">
                  <c:v>45289</c:v>
                </c:pt>
                <c:pt idx="742">
                  <c:v>45292</c:v>
                </c:pt>
                <c:pt idx="743">
                  <c:v>45293</c:v>
                </c:pt>
                <c:pt idx="744">
                  <c:v>45294</c:v>
                </c:pt>
                <c:pt idx="745">
                  <c:v>45295</c:v>
                </c:pt>
                <c:pt idx="746">
                  <c:v>45296</c:v>
                </c:pt>
                <c:pt idx="747">
                  <c:v>45299</c:v>
                </c:pt>
                <c:pt idx="748">
                  <c:v>45300</c:v>
                </c:pt>
                <c:pt idx="749">
                  <c:v>45301</c:v>
                </c:pt>
                <c:pt idx="750">
                  <c:v>45302</c:v>
                </c:pt>
                <c:pt idx="751">
                  <c:v>45303</c:v>
                </c:pt>
                <c:pt idx="752">
                  <c:v>45306</c:v>
                </c:pt>
                <c:pt idx="753">
                  <c:v>45307</c:v>
                </c:pt>
                <c:pt idx="754">
                  <c:v>45308</c:v>
                </c:pt>
                <c:pt idx="755">
                  <c:v>45309</c:v>
                </c:pt>
                <c:pt idx="756">
                  <c:v>45310</c:v>
                </c:pt>
                <c:pt idx="757">
                  <c:v>45311</c:v>
                </c:pt>
                <c:pt idx="758">
                  <c:v>45314</c:v>
                </c:pt>
                <c:pt idx="759">
                  <c:v>45315</c:v>
                </c:pt>
                <c:pt idx="760">
                  <c:v>45316</c:v>
                </c:pt>
                <c:pt idx="761">
                  <c:v>45320</c:v>
                </c:pt>
                <c:pt idx="762">
                  <c:v>45321</c:v>
                </c:pt>
                <c:pt idx="763">
                  <c:v>45322</c:v>
                </c:pt>
                <c:pt idx="764">
                  <c:v>45323</c:v>
                </c:pt>
                <c:pt idx="765">
                  <c:v>45324</c:v>
                </c:pt>
                <c:pt idx="766">
                  <c:v>45327</c:v>
                </c:pt>
                <c:pt idx="767">
                  <c:v>45328</c:v>
                </c:pt>
                <c:pt idx="768">
                  <c:v>45329</c:v>
                </c:pt>
                <c:pt idx="769">
                  <c:v>45330</c:v>
                </c:pt>
                <c:pt idx="770">
                  <c:v>45331</c:v>
                </c:pt>
                <c:pt idx="771">
                  <c:v>45334</c:v>
                </c:pt>
                <c:pt idx="772">
                  <c:v>45335</c:v>
                </c:pt>
                <c:pt idx="773">
                  <c:v>45336</c:v>
                </c:pt>
                <c:pt idx="774">
                  <c:v>45337</c:v>
                </c:pt>
                <c:pt idx="775">
                  <c:v>45338</c:v>
                </c:pt>
                <c:pt idx="776">
                  <c:v>45341</c:v>
                </c:pt>
                <c:pt idx="777">
                  <c:v>45342</c:v>
                </c:pt>
                <c:pt idx="778">
                  <c:v>45343</c:v>
                </c:pt>
                <c:pt idx="779">
                  <c:v>45344</c:v>
                </c:pt>
                <c:pt idx="780">
                  <c:v>45345</c:v>
                </c:pt>
                <c:pt idx="781">
                  <c:v>45348</c:v>
                </c:pt>
                <c:pt idx="782">
                  <c:v>45349</c:v>
                </c:pt>
                <c:pt idx="783">
                  <c:v>45350</c:v>
                </c:pt>
                <c:pt idx="784">
                  <c:v>45351</c:v>
                </c:pt>
                <c:pt idx="785">
                  <c:v>45352</c:v>
                </c:pt>
                <c:pt idx="786">
                  <c:v>45353</c:v>
                </c:pt>
                <c:pt idx="787">
                  <c:v>45355</c:v>
                </c:pt>
                <c:pt idx="788">
                  <c:v>45356</c:v>
                </c:pt>
                <c:pt idx="789">
                  <c:v>45357</c:v>
                </c:pt>
                <c:pt idx="790">
                  <c:v>45358</c:v>
                </c:pt>
                <c:pt idx="791">
                  <c:v>45362</c:v>
                </c:pt>
                <c:pt idx="792">
                  <c:v>45363</c:v>
                </c:pt>
                <c:pt idx="793">
                  <c:v>45364</c:v>
                </c:pt>
                <c:pt idx="794">
                  <c:v>45365</c:v>
                </c:pt>
                <c:pt idx="795">
                  <c:v>45366</c:v>
                </c:pt>
                <c:pt idx="796">
                  <c:v>45369</c:v>
                </c:pt>
                <c:pt idx="797">
                  <c:v>45370</c:v>
                </c:pt>
                <c:pt idx="798">
                  <c:v>45371</c:v>
                </c:pt>
                <c:pt idx="799">
                  <c:v>45372</c:v>
                </c:pt>
                <c:pt idx="800">
                  <c:v>45373</c:v>
                </c:pt>
                <c:pt idx="801">
                  <c:v>45377</c:v>
                </c:pt>
                <c:pt idx="802">
                  <c:v>45378</c:v>
                </c:pt>
                <c:pt idx="803">
                  <c:v>45379</c:v>
                </c:pt>
                <c:pt idx="804">
                  <c:v>45383</c:v>
                </c:pt>
                <c:pt idx="805">
                  <c:v>45384</c:v>
                </c:pt>
                <c:pt idx="806">
                  <c:v>45385</c:v>
                </c:pt>
                <c:pt idx="807">
                  <c:v>45386</c:v>
                </c:pt>
                <c:pt idx="808">
                  <c:v>45387</c:v>
                </c:pt>
                <c:pt idx="809">
                  <c:v>45390</c:v>
                </c:pt>
                <c:pt idx="810">
                  <c:v>45391</c:v>
                </c:pt>
                <c:pt idx="811">
                  <c:v>45392</c:v>
                </c:pt>
                <c:pt idx="812">
                  <c:v>45394</c:v>
                </c:pt>
                <c:pt idx="813">
                  <c:v>45397</c:v>
                </c:pt>
                <c:pt idx="814">
                  <c:v>45398</c:v>
                </c:pt>
                <c:pt idx="815">
                  <c:v>45400</c:v>
                </c:pt>
                <c:pt idx="816">
                  <c:v>45401</c:v>
                </c:pt>
                <c:pt idx="817">
                  <c:v>45404</c:v>
                </c:pt>
                <c:pt idx="818">
                  <c:v>45405</c:v>
                </c:pt>
                <c:pt idx="819">
                  <c:v>45406</c:v>
                </c:pt>
                <c:pt idx="820">
                  <c:v>45407</c:v>
                </c:pt>
                <c:pt idx="821">
                  <c:v>45408</c:v>
                </c:pt>
                <c:pt idx="822">
                  <c:v>45411</c:v>
                </c:pt>
                <c:pt idx="823">
                  <c:v>45412</c:v>
                </c:pt>
                <c:pt idx="824">
                  <c:v>45414</c:v>
                </c:pt>
                <c:pt idx="825">
                  <c:v>45415</c:v>
                </c:pt>
                <c:pt idx="826">
                  <c:v>45418</c:v>
                </c:pt>
                <c:pt idx="827">
                  <c:v>45419</c:v>
                </c:pt>
                <c:pt idx="828">
                  <c:v>45420</c:v>
                </c:pt>
                <c:pt idx="829">
                  <c:v>45421</c:v>
                </c:pt>
                <c:pt idx="830">
                  <c:v>45422</c:v>
                </c:pt>
                <c:pt idx="831">
                  <c:v>45425</c:v>
                </c:pt>
                <c:pt idx="832">
                  <c:v>45426</c:v>
                </c:pt>
                <c:pt idx="833">
                  <c:v>45427</c:v>
                </c:pt>
                <c:pt idx="834">
                  <c:v>45428</c:v>
                </c:pt>
                <c:pt idx="835">
                  <c:v>45429</c:v>
                </c:pt>
                <c:pt idx="836">
                  <c:v>45430</c:v>
                </c:pt>
                <c:pt idx="837">
                  <c:v>45433</c:v>
                </c:pt>
                <c:pt idx="838">
                  <c:v>45434</c:v>
                </c:pt>
                <c:pt idx="839">
                  <c:v>45435</c:v>
                </c:pt>
                <c:pt idx="840">
                  <c:v>45436</c:v>
                </c:pt>
                <c:pt idx="841">
                  <c:v>45439</c:v>
                </c:pt>
                <c:pt idx="842">
                  <c:v>45440</c:v>
                </c:pt>
                <c:pt idx="843">
                  <c:v>45441</c:v>
                </c:pt>
                <c:pt idx="844">
                  <c:v>45442</c:v>
                </c:pt>
                <c:pt idx="845">
                  <c:v>45443</c:v>
                </c:pt>
                <c:pt idx="846">
                  <c:v>45446</c:v>
                </c:pt>
                <c:pt idx="847">
                  <c:v>45447</c:v>
                </c:pt>
                <c:pt idx="848">
                  <c:v>45448</c:v>
                </c:pt>
                <c:pt idx="849">
                  <c:v>45449</c:v>
                </c:pt>
                <c:pt idx="850">
                  <c:v>45450</c:v>
                </c:pt>
                <c:pt idx="851">
                  <c:v>45453</c:v>
                </c:pt>
                <c:pt idx="852">
                  <c:v>45454</c:v>
                </c:pt>
                <c:pt idx="853">
                  <c:v>45455</c:v>
                </c:pt>
                <c:pt idx="854">
                  <c:v>45456</c:v>
                </c:pt>
                <c:pt idx="855">
                  <c:v>45457</c:v>
                </c:pt>
                <c:pt idx="856">
                  <c:v>45461</c:v>
                </c:pt>
                <c:pt idx="857">
                  <c:v>45462</c:v>
                </c:pt>
                <c:pt idx="858">
                  <c:v>45463</c:v>
                </c:pt>
                <c:pt idx="859">
                  <c:v>45464</c:v>
                </c:pt>
                <c:pt idx="860">
                  <c:v>45467</c:v>
                </c:pt>
                <c:pt idx="861">
                  <c:v>45468</c:v>
                </c:pt>
                <c:pt idx="862">
                  <c:v>45469</c:v>
                </c:pt>
                <c:pt idx="863">
                  <c:v>45470</c:v>
                </c:pt>
                <c:pt idx="864">
                  <c:v>45471</c:v>
                </c:pt>
                <c:pt idx="865">
                  <c:v>45474</c:v>
                </c:pt>
                <c:pt idx="866">
                  <c:v>45475</c:v>
                </c:pt>
                <c:pt idx="867">
                  <c:v>45476</c:v>
                </c:pt>
                <c:pt idx="868">
                  <c:v>45477</c:v>
                </c:pt>
                <c:pt idx="869">
                  <c:v>45478</c:v>
                </c:pt>
                <c:pt idx="870">
                  <c:v>45481</c:v>
                </c:pt>
                <c:pt idx="871">
                  <c:v>45482</c:v>
                </c:pt>
                <c:pt idx="872">
                  <c:v>45483</c:v>
                </c:pt>
                <c:pt idx="873">
                  <c:v>45484</c:v>
                </c:pt>
                <c:pt idx="874">
                  <c:v>45485</c:v>
                </c:pt>
                <c:pt idx="875">
                  <c:v>45488</c:v>
                </c:pt>
                <c:pt idx="876">
                  <c:v>45489</c:v>
                </c:pt>
                <c:pt idx="877">
                  <c:v>45491</c:v>
                </c:pt>
                <c:pt idx="878">
                  <c:v>45492</c:v>
                </c:pt>
                <c:pt idx="879">
                  <c:v>45495</c:v>
                </c:pt>
                <c:pt idx="880">
                  <c:v>45496</c:v>
                </c:pt>
                <c:pt idx="881">
                  <c:v>45497</c:v>
                </c:pt>
                <c:pt idx="882">
                  <c:v>45498</c:v>
                </c:pt>
                <c:pt idx="883">
                  <c:v>45499</c:v>
                </c:pt>
                <c:pt idx="884">
                  <c:v>45502</c:v>
                </c:pt>
                <c:pt idx="885">
                  <c:v>45503</c:v>
                </c:pt>
                <c:pt idx="886">
                  <c:v>45504</c:v>
                </c:pt>
                <c:pt idx="887">
                  <c:v>45505</c:v>
                </c:pt>
                <c:pt idx="888">
                  <c:v>45506</c:v>
                </c:pt>
                <c:pt idx="889">
                  <c:v>45509</c:v>
                </c:pt>
                <c:pt idx="890">
                  <c:v>45510</c:v>
                </c:pt>
                <c:pt idx="891">
                  <c:v>45511</c:v>
                </c:pt>
                <c:pt idx="892">
                  <c:v>45512</c:v>
                </c:pt>
                <c:pt idx="893">
                  <c:v>45513</c:v>
                </c:pt>
                <c:pt idx="894">
                  <c:v>45516</c:v>
                </c:pt>
                <c:pt idx="895">
                  <c:v>45517</c:v>
                </c:pt>
                <c:pt idx="896">
                  <c:v>45518</c:v>
                </c:pt>
                <c:pt idx="897">
                  <c:v>45520</c:v>
                </c:pt>
                <c:pt idx="898">
                  <c:v>45523</c:v>
                </c:pt>
                <c:pt idx="899">
                  <c:v>45524</c:v>
                </c:pt>
                <c:pt idx="900">
                  <c:v>45525</c:v>
                </c:pt>
                <c:pt idx="901">
                  <c:v>45526</c:v>
                </c:pt>
                <c:pt idx="902">
                  <c:v>45527</c:v>
                </c:pt>
                <c:pt idx="903">
                  <c:v>45530</c:v>
                </c:pt>
                <c:pt idx="904">
                  <c:v>45531</c:v>
                </c:pt>
                <c:pt idx="905">
                  <c:v>45532</c:v>
                </c:pt>
                <c:pt idx="906">
                  <c:v>45533</c:v>
                </c:pt>
                <c:pt idx="907">
                  <c:v>45534</c:v>
                </c:pt>
                <c:pt idx="908">
                  <c:v>45537</c:v>
                </c:pt>
                <c:pt idx="909">
                  <c:v>45538</c:v>
                </c:pt>
                <c:pt idx="910">
                  <c:v>45539</c:v>
                </c:pt>
                <c:pt idx="911">
                  <c:v>45540</c:v>
                </c:pt>
                <c:pt idx="912">
                  <c:v>45541</c:v>
                </c:pt>
                <c:pt idx="913">
                  <c:v>45544</c:v>
                </c:pt>
                <c:pt idx="914">
                  <c:v>45545</c:v>
                </c:pt>
                <c:pt idx="915">
                  <c:v>45546</c:v>
                </c:pt>
                <c:pt idx="916">
                  <c:v>45547</c:v>
                </c:pt>
                <c:pt idx="917">
                  <c:v>45548</c:v>
                </c:pt>
                <c:pt idx="918">
                  <c:v>45551</c:v>
                </c:pt>
                <c:pt idx="919">
                  <c:v>45552</c:v>
                </c:pt>
                <c:pt idx="920">
                  <c:v>45553</c:v>
                </c:pt>
                <c:pt idx="921">
                  <c:v>45554</c:v>
                </c:pt>
                <c:pt idx="922">
                  <c:v>45555</c:v>
                </c:pt>
                <c:pt idx="923">
                  <c:v>45558</c:v>
                </c:pt>
                <c:pt idx="924">
                  <c:v>45559</c:v>
                </c:pt>
                <c:pt idx="925">
                  <c:v>45560</c:v>
                </c:pt>
                <c:pt idx="926">
                  <c:v>45561</c:v>
                </c:pt>
                <c:pt idx="927">
                  <c:v>45562</c:v>
                </c:pt>
                <c:pt idx="928">
                  <c:v>45565</c:v>
                </c:pt>
                <c:pt idx="929">
                  <c:v>45566</c:v>
                </c:pt>
                <c:pt idx="930">
                  <c:v>45568</c:v>
                </c:pt>
                <c:pt idx="931">
                  <c:v>45569</c:v>
                </c:pt>
                <c:pt idx="932">
                  <c:v>45572</c:v>
                </c:pt>
                <c:pt idx="933">
                  <c:v>45573</c:v>
                </c:pt>
                <c:pt idx="934">
                  <c:v>45574</c:v>
                </c:pt>
                <c:pt idx="935">
                  <c:v>45575</c:v>
                </c:pt>
                <c:pt idx="936">
                  <c:v>45576</c:v>
                </c:pt>
                <c:pt idx="937">
                  <c:v>45579</c:v>
                </c:pt>
                <c:pt idx="938">
                  <c:v>45580</c:v>
                </c:pt>
                <c:pt idx="939">
                  <c:v>45581</c:v>
                </c:pt>
                <c:pt idx="940">
                  <c:v>45582</c:v>
                </c:pt>
                <c:pt idx="941">
                  <c:v>45583</c:v>
                </c:pt>
                <c:pt idx="942">
                  <c:v>45586</c:v>
                </c:pt>
                <c:pt idx="943">
                  <c:v>45587</c:v>
                </c:pt>
                <c:pt idx="944">
                  <c:v>45588</c:v>
                </c:pt>
                <c:pt idx="945">
                  <c:v>45589</c:v>
                </c:pt>
                <c:pt idx="946">
                  <c:v>45590</c:v>
                </c:pt>
                <c:pt idx="947">
                  <c:v>45593</c:v>
                </c:pt>
                <c:pt idx="948">
                  <c:v>45594</c:v>
                </c:pt>
                <c:pt idx="949">
                  <c:v>45595</c:v>
                </c:pt>
                <c:pt idx="950">
                  <c:v>45596</c:v>
                </c:pt>
                <c:pt idx="951">
                  <c:v>45597</c:v>
                </c:pt>
                <c:pt idx="952">
                  <c:v>45600</c:v>
                </c:pt>
                <c:pt idx="953">
                  <c:v>45601</c:v>
                </c:pt>
                <c:pt idx="954">
                  <c:v>45602</c:v>
                </c:pt>
                <c:pt idx="955">
                  <c:v>45603</c:v>
                </c:pt>
                <c:pt idx="956">
                  <c:v>45604</c:v>
                </c:pt>
                <c:pt idx="957">
                  <c:v>45607</c:v>
                </c:pt>
                <c:pt idx="958">
                  <c:v>45608</c:v>
                </c:pt>
                <c:pt idx="959">
                  <c:v>45609</c:v>
                </c:pt>
                <c:pt idx="960">
                  <c:v>45610</c:v>
                </c:pt>
                <c:pt idx="961">
                  <c:v>45614</c:v>
                </c:pt>
                <c:pt idx="962">
                  <c:v>45615</c:v>
                </c:pt>
                <c:pt idx="963">
                  <c:v>45617</c:v>
                </c:pt>
                <c:pt idx="964">
                  <c:v>45618</c:v>
                </c:pt>
                <c:pt idx="965">
                  <c:v>45621</c:v>
                </c:pt>
                <c:pt idx="966">
                  <c:v>45622</c:v>
                </c:pt>
                <c:pt idx="967">
                  <c:v>45623</c:v>
                </c:pt>
                <c:pt idx="968">
                  <c:v>45624</c:v>
                </c:pt>
                <c:pt idx="969">
                  <c:v>45625</c:v>
                </c:pt>
                <c:pt idx="970">
                  <c:v>45628</c:v>
                </c:pt>
                <c:pt idx="971">
                  <c:v>45629</c:v>
                </c:pt>
                <c:pt idx="972">
                  <c:v>45630</c:v>
                </c:pt>
                <c:pt idx="973">
                  <c:v>45631</c:v>
                </c:pt>
                <c:pt idx="974">
                  <c:v>45632</c:v>
                </c:pt>
                <c:pt idx="975">
                  <c:v>45635</c:v>
                </c:pt>
                <c:pt idx="976">
                  <c:v>45636</c:v>
                </c:pt>
                <c:pt idx="977">
                  <c:v>45637</c:v>
                </c:pt>
                <c:pt idx="978">
                  <c:v>45638</c:v>
                </c:pt>
                <c:pt idx="979">
                  <c:v>45639</c:v>
                </c:pt>
                <c:pt idx="980">
                  <c:v>45642</c:v>
                </c:pt>
                <c:pt idx="981">
                  <c:v>45643</c:v>
                </c:pt>
                <c:pt idx="982">
                  <c:v>45644</c:v>
                </c:pt>
                <c:pt idx="983">
                  <c:v>45645</c:v>
                </c:pt>
                <c:pt idx="984">
                  <c:v>45646</c:v>
                </c:pt>
                <c:pt idx="985">
                  <c:v>45649</c:v>
                </c:pt>
                <c:pt idx="986">
                  <c:v>45650</c:v>
                </c:pt>
                <c:pt idx="987">
                  <c:v>45652</c:v>
                </c:pt>
                <c:pt idx="988">
                  <c:v>45653</c:v>
                </c:pt>
                <c:pt idx="989">
                  <c:v>45656</c:v>
                </c:pt>
                <c:pt idx="990">
                  <c:v>45657</c:v>
                </c:pt>
                <c:pt idx="991">
                  <c:v>45658</c:v>
                </c:pt>
                <c:pt idx="992">
                  <c:v>45659</c:v>
                </c:pt>
                <c:pt idx="993">
                  <c:v>45660</c:v>
                </c:pt>
                <c:pt idx="994">
                  <c:v>45663</c:v>
                </c:pt>
                <c:pt idx="995">
                  <c:v>45664</c:v>
                </c:pt>
                <c:pt idx="996">
                  <c:v>45665</c:v>
                </c:pt>
                <c:pt idx="997">
                  <c:v>45666</c:v>
                </c:pt>
                <c:pt idx="998">
                  <c:v>45667</c:v>
                </c:pt>
                <c:pt idx="999">
                  <c:v>45670</c:v>
                </c:pt>
                <c:pt idx="1000">
                  <c:v>45671</c:v>
                </c:pt>
                <c:pt idx="1001">
                  <c:v>45672</c:v>
                </c:pt>
                <c:pt idx="1002">
                  <c:v>45673</c:v>
                </c:pt>
                <c:pt idx="1003">
                  <c:v>45674</c:v>
                </c:pt>
                <c:pt idx="1004">
                  <c:v>45677</c:v>
                </c:pt>
                <c:pt idx="1005">
                  <c:v>45678</c:v>
                </c:pt>
                <c:pt idx="1006">
                  <c:v>45679</c:v>
                </c:pt>
                <c:pt idx="1007">
                  <c:v>45680</c:v>
                </c:pt>
                <c:pt idx="1008">
                  <c:v>45681</c:v>
                </c:pt>
                <c:pt idx="1009">
                  <c:v>45684</c:v>
                </c:pt>
                <c:pt idx="1010">
                  <c:v>45685</c:v>
                </c:pt>
                <c:pt idx="1011">
                  <c:v>45686</c:v>
                </c:pt>
                <c:pt idx="1012">
                  <c:v>45687</c:v>
                </c:pt>
                <c:pt idx="1013">
                  <c:v>45688</c:v>
                </c:pt>
                <c:pt idx="1014">
                  <c:v>45689</c:v>
                </c:pt>
                <c:pt idx="1015">
                  <c:v>45691</c:v>
                </c:pt>
                <c:pt idx="1016">
                  <c:v>45692</c:v>
                </c:pt>
                <c:pt idx="1017">
                  <c:v>45693</c:v>
                </c:pt>
                <c:pt idx="1018">
                  <c:v>45694</c:v>
                </c:pt>
                <c:pt idx="1019">
                  <c:v>45695</c:v>
                </c:pt>
                <c:pt idx="1020">
                  <c:v>45698</c:v>
                </c:pt>
                <c:pt idx="1021">
                  <c:v>45699</c:v>
                </c:pt>
                <c:pt idx="1022">
                  <c:v>45700</c:v>
                </c:pt>
                <c:pt idx="1023">
                  <c:v>45701</c:v>
                </c:pt>
                <c:pt idx="1024">
                  <c:v>45702</c:v>
                </c:pt>
                <c:pt idx="1025">
                  <c:v>45705</c:v>
                </c:pt>
                <c:pt idx="1026">
                  <c:v>45706</c:v>
                </c:pt>
                <c:pt idx="1027">
                  <c:v>45707</c:v>
                </c:pt>
                <c:pt idx="1028">
                  <c:v>45708</c:v>
                </c:pt>
                <c:pt idx="1029">
                  <c:v>45709</c:v>
                </c:pt>
                <c:pt idx="1030">
                  <c:v>45712</c:v>
                </c:pt>
                <c:pt idx="1031">
                  <c:v>45713</c:v>
                </c:pt>
                <c:pt idx="1032">
                  <c:v>45715</c:v>
                </c:pt>
                <c:pt idx="1033">
                  <c:v>45716</c:v>
                </c:pt>
                <c:pt idx="1034">
                  <c:v>45719</c:v>
                </c:pt>
                <c:pt idx="1035">
                  <c:v>45720</c:v>
                </c:pt>
                <c:pt idx="1036">
                  <c:v>45721</c:v>
                </c:pt>
                <c:pt idx="1037">
                  <c:v>45722</c:v>
                </c:pt>
                <c:pt idx="1038">
                  <c:v>45723</c:v>
                </c:pt>
                <c:pt idx="1039">
                  <c:v>45726</c:v>
                </c:pt>
                <c:pt idx="1040">
                  <c:v>45727</c:v>
                </c:pt>
                <c:pt idx="1041">
                  <c:v>45728</c:v>
                </c:pt>
                <c:pt idx="1042">
                  <c:v>45729</c:v>
                </c:pt>
                <c:pt idx="1043">
                  <c:v>45733</c:v>
                </c:pt>
                <c:pt idx="1044">
                  <c:v>45734</c:v>
                </c:pt>
                <c:pt idx="1045">
                  <c:v>45735</c:v>
                </c:pt>
                <c:pt idx="1046">
                  <c:v>45736</c:v>
                </c:pt>
                <c:pt idx="1047">
                  <c:v>45737</c:v>
                </c:pt>
                <c:pt idx="1048">
                  <c:v>45740</c:v>
                </c:pt>
                <c:pt idx="1049">
                  <c:v>45741</c:v>
                </c:pt>
                <c:pt idx="1050">
                  <c:v>45742</c:v>
                </c:pt>
                <c:pt idx="1051">
                  <c:v>45743</c:v>
                </c:pt>
                <c:pt idx="1052">
                  <c:v>45744</c:v>
                </c:pt>
                <c:pt idx="1053">
                  <c:v>45748</c:v>
                </c:pt>
                <c:pt idx="1054">
                  <c:v>45749</c:v>
                </c:pt>
                <c:pt idx="1055">
                  <c:v>45750</c:v>
                </c:pt>
                <c:pt idx="1056">
                  <c:v>45751</c:v>
                </c:pt>
                <c:pt idx="1057">
                  <c:v>45754</c:v>
                </c:pt>
                <c:pt idx="1058">
                  <c:v>45755</c:v>
                </c:pt>
                <c:pt idx="1059">
                  <c:v>45756</c:v>
                </c:pt>
                <c:pt idx="1060">
                  <c:v>45758</c:v>
                </c:pt>
                <c:pt idx="1061">
                  <c:v>45762</c:v>
                </c:pt>
                <c:pt idx="1062">
                  <c:v>45763</c:v>
                </c:pt>
                <c:pt idx="1063">
                  <c:v>45764</c:v>
                </c:pt>
                <c:pt idx="1064">
                  <c:v>45768</c:v>
                </c:pt>
                <c:pt idx="1065">
                  <c:v>45769</c:v>
                </c:pt>
                <c:pt idx="1066">
                  <c:v>45770</c:v>
                </c:pt>
                <c:pt idx="1067">
                  <c:v>45771</c:v>
                </c:pt>
                <c:pt idx="1068">
                  <c:v>45772</c:v>
                </c:pt>
                <c:pt idx="1069">
                  <c:v>45775</c:v>
                </c:pt>
                <c:pt idx="1070">
                  <c:v>45776</c:v>
                </c:pt>
                <c:pt idx="1071">
                  <c:v>45777</c:v>
                </c:pt>
                <c:pt idx="1072">
                  <c:v>45779</c:v>
                </c:pt>
                <c:pt idx="1073">
                  <c:v>45782</c:v>
                </c:pt>
                <c:pt idx="1074">
                  <c:v>45783</c:v>
                </c:pt>
                <c:pt idx="1075">
                  <c:v>45784</c:v>
                </c:pt>
                <c:pt idx="1076">
                  <c:v>45785</c:v>
                </c:pt>
                <c:pt idx="1077">
                  <c:v>45786</c:v>
                </c:pt>
                <c:pt idx="1078">
                  <c:v>45789</c:v>
                </c:pt>
                <c:pt idx="1079">
                  <c:v>45790</c:v>
                </c:pt>
                <c:pt idx="1080">
                  <c:v>45791</c:v>
                </c:pt>
                <c:pt idx="1081">
                  <c:v>45792</c:v>
                </c:pt>
                <c:pt idx="1082">
                  <c:v>45793</c:v>
                </c:pt>
                <c:pt idx="1083">
                  <c:v>45796</c:v>
                </c:pt>
                <c:pt idx="1084">
                  <c:v>45797</c:v>
                </c:pt>
                <c:pt idx="1085">
                  <c:v>45798</c:v>
                </c:pt>
                <c:pt idx="1086">
                  <c:v>45799</c:v>
                </c:pt>
                <c:pt idx="1087">
                  <c:v>45800</c:v>
                </c:pt>
                <c:pt idx="1088">
                  <c:v>45803</c:v>
                </c:pt>
                <c:pt idx="1089">
                  <c:v>45804</c:v>
                </c:pt>
                <c:pt idx="1090">
                  <c:v>45805</c:v>
                </c:pt>
                <c:pt idx="1091">
                  <c:v>45806</c:v>
                </c:pt>
                <c:pt idx="1092">
                  <c:v>45807</c:v>
                </c:pt>
                <c:pt idx="1093">
                  <c:v>45810</c:v>
                </c:pt>
                <c:pt idx="1094">
                  <c:v>45811</c:v>
                </c:pt>
                <c:pt idx="1095">
                  <c:v>45812</c:v>
                </c:pt>
                <c:pt idx="1096">
                  <c:v>45813</c:v>
                </c:pt>
                <c:pt idx="1097">
                  <c:v>45814</c:v>
                </c:pt>
                <c:pt idx="1098">
                  <c:v>45817</c:v>
                </c:pt>
                <c:pt idx="1099">
                  <c:v>45818</c:v>
                </c:pt>
                <c:pt idx="1100">
                  <c:v>45819</c:v>
                </c:pt>
                <c:pt idx="1101">
                  <c:v>45820</c:v>
                </c:pt>
                <c:pt idx="1102">
                  <c:v>45821</c:v>
                </c:pt>
                <c:pt idx="1103">
                  <c:v>45824</c:v>
                </c:pt>
                <c:pt idx="1104">
                  <c:v>45825</c:v>
                </c:pt>
                <c:pt idx="1105">
                  <c:v>45826</c:v>
                </c:pt>
                <c:pt idx="1106">
                  <c:v>45827</c:v>
                </c:pt>
                <c:pt idx="1107">
                  <c:v>45828</c:v>
                </c:pt>
                <c:pt idx="1108">
                  <c:v>45831</c:v>
                </c:pt>
                <c:pt idx="1109">
                  <c:v>45832</c:v>
                </c:pt>
                <c:pt idx="1110">
                  <c:v>45833</c:v>
                </c:pt>
                <c:pt idx="1111">
                  <c:v>45834</c:v>
                </c:pt>
                <c:pt idx="1112">
                  <c:v>45835</c:v>
                </c:pt>
                <c:pt idx="1113">
                  <c:v>45838</c:v>
                </c:pt>
                <c:pt idx="1114">
                  <c:v>45839</c:v>
                </c:pt>
                <c:pt idx="1115">
                  <c:v>45840</c:v>
                </c:pt>
                <c:pt idx="1116">
                  <c:v>45841</c:v>
                </c:pt>
                <c:pt idx="1117">
                  <c:v>45842</c:v>
                </c:pt>
                <c:pt idx="1118">
                  <c:v>45845</c:v>
                </c:pt>
                <c:pt idx="1119">
                  <c:v>45846</c:v>
                </c:pt>
                <c:pt idx="1120">
                  <c:v>45847</c:v>
                </c:pt>
                <c:pt idx="1121">
                  <c:v>45848</c:v>
                </c:pt>
                <c:pt idx="1122">
                  <c:v>45849</c:v>
                </c:pt>
                <c:pt idx="1123">
                  <c:v>45852</c:v>
                </c:pt>
                <c:pt idx="1124">
                  <c:v>45853</c:v>
                </c:pt>
                <c:pt idx="1125">
                  <c:v>45854</c:v>
                </c:pt>
                <c:pt idx="1126">
                  <c:v>45855</c:v>
                </c:pt>
                <c:pt idx="1127">
                  <c:v>45856</c:v>
                </c:pt>
                <c:pt idx="1128">
                  <c:v>45859</c:v>
                </c:pt>
                <c:pt idx="1129">
                  <c:v>45860</c:v>
                </c:pt>
                <c:pt idx="1130">
                  <c:v>45861</c:v>
                </c:pt>
                <c:pt idx="1131">
                  <c:v>45862</c:v>
                </c:pt>
                <c:pt idx="1132">
                  <c:v>45863</c:v>
                </c:pt>
                <c:pt idx="1133">
                  <c:v>45866</c:v>
                </c:pt>
                <c:pt idx="1134">
                  <c:v>45867</c:v>
                </c:pt>
                <c:pt idx="1135">
                  <c:v>45868</c:v>
                </c:pt>
                <c:pt idx="1136">
                  <c:v>45869</c:v>
                </c:pt>
                <c:pt idx="1137">
                  <c:v>45870</c:v>
                </c:pt>
                <c:pt idx="1138">
                  <c:v>45873</c:v>
                </c:pt>
                <c:pt idx="1139">
                  <c:v>45874</c:v>
                </c:pt>
                <c:pt idx="1140">
                  <c:v>45875</c:v>
                </c:pt>
                <c:pt idx="1141">
                  <c:v>45876</c:v>
                </c:pt>
                <c:pt idx="1142">
                  <c:v>45877</c:v>
                </c:pt>
                <c:pt idx="1143">
                  <c:v>45880</c:v>
                </c:pt>
                <c:pt idx="1144">
                  <c:v>45881</c:v>
                </c:pt>
                <c:pt idx="1145">
                  <c:v>45882</c:v>
                </c:pt>
                <c:pt idx="1146">
                  <c:v>45883</c:v>
                </c:pt>
                <c:pt idx="1147">
                  <c:v>45887</c:v>
                </c:pt>
                <c:pt idx="1148">
                  <c:v>45888</c:v>
                </c:pt>
                <c:pt idx="1149">
                  <c:v>45889</c:v>
                </c:pt>
                <c:pt idx="1150">
                  <c:v>45890</c:v>
                </c:pt>
                <c:pt idx="1151">
                  <c:v>45891</c:v>
                </c:pt>
                <c:pt idx="1152">
                  <c:v>45894</c:v>
                </c:pt>
                <c:pt idx="1153">
                  <c:v>45895</c:v>
                </c:pt>
                <c:pt idx="1154">
                  <c:v>45897</c:v>
                </c:pt>
                <c:pt idx="1155">
                  <c:v>45898</c:v>
                </c:pt>
              </c:numCache>
            </c:numRef>
          </c:cat>
          <c:val>
            <c:numRef>
              <c:f>'Stk Data'!$B$3:$B$1158</c:f>
              <c:numCache>
                <c:formatCode>General</c:formatCode>
                <c:ptCount val="1156"/>
                <c:pt idx="0">
                  <c:v>2775</c:v>
                </c:pt>
                <c:pt idx="1">
                  <c:v>2754.8</c:v>
                </c:pt>
                <c:pt idx="2">
                  <c:v>2793.25</c:v>
                </c:pt>
                <c:pt idx="3">
                  <c:v>2803.15</c:v>
                </c:pt>
                <c:pt idx="4">
                  <c:v>2791.35</c:v>
                </c:pt>
                <c:pt idx="5">
                  <c:v>2844</c:v>
                </c:pt>
                <c:pt idx="6">
                  <c:v>2849.2</c:v>
                </c:pt>
                <c:pt idx="7">
                  <c:v>2737.3</c:v>
                </c:pt>
                <c:pt idx="8">
                  <c:v>2704.5</c:v>
                </c:pt>
                <c:pt idx="9">
                  <c:v>2663.5</c:v>
                </c:pt>
                <c:pt idx="10">
                  <c:v>2590</c:v>
                </c:pt>
                <c:pt idx="11">
                  <c:v>2589.0500000000002</c:v>
                </c:pt>
                <c:pt idx="12">
                  <c:v>2645.6</c:v>
                </c:pt>
                <c:pt idx="13">
                  <c:v>2697.9</c:v>
                </c:pt>
                <c:pt idx="14">
                  <c:v>2714.65</c:v>
                </c:pt>
                <c:pt idx="15">
                  <c:v>2596.75</c:v>
                </c:pt>
                <c:pt idx="16">
                  <c:v>2514.5500000000002</c:v>
                </c:pt>
                <c:pt idx="17">
                  <c:v>2435.9499999999998</c:v>
                </c:pt>
                <c:pt idx="18">
                  <c:v>2442.6999999999998</c:v>
                </c:pt>
                <c:pt idx="19">
                  <c:v>2407.35</c:v>
                </c:pt>
                <c:pt idx="20">
                  <c:v>2446</c:v>
                </c:pt>
                <c:pt idx="21">
                  <c:v>2463.25</c:v>
                </c:pt>
                <c:pt idx="22">
                  <c:v>2452.9</c:v>
                </c:pt>
                <c:pt idx="23">
                  <c:v>2402</c:v>
                </c:pt>
                <c:pt idx="24">
                  <c:v>2376.8000000000002</c:v>
                </c:pt>
                <c:pt idx="25">
                  <c:v>2417.6</c:v>
                </c:pt>
                <c:pt idx="26">
                  <c:v>2507.1</c:v>
                </c:pt>
                <c:pt idx="27">
                  <c:v>2510.0500000000002</c:v>
                </c:pt>
                <c:pt idx="28">
                  <c:v>2505.4</c:v>
                </c:pt>
                <c:pt idx="29">
                  <c:v>2486</c:v>
                </c:pt>
                <c:pt idx="30">
                  <c:v>2457.6999999999998</c:v>
                </c:pt>
                <c:pt idx="31">
                  <c:v>2450</c:v>
                </c:pt>
                <c:pt idx="32">
                  <c:v>2389.1999999999998</c:v>
                </c:pt>
                <c:pt idx="33">
                  <c:v>2470.1999999999998</c:v>
                </c:pt>
                <c:pt idx="34">
                  <c:v>2418.9</c:v>
                </c:pt>
                <c:pt idx="35">
                  <c:v>2387.15</c:v>
                </c:pt>
                <c:pt idx="36">
                  <c:v>2373.35</c:v>
                </c:pt>
                <c:pt idx="37">
                  <c:v>2368.8000000000002</c:v>
                </c:pt>
                <c:pt idx="38">
                  <c:v>2373.5</c:v>
                </c:pt>
                <c:pt idx="39">
                  <c:v>2277.4499999999998</c:v>
                </c:pt>
                <c:pt idx="40">
                  <c:v>2363.0500000000002</c:v>
                </c:pt>
                <c:pt idx="41">
                  <c:v>2390.85</c:v>
                </c:pt>
                <c:pt idx="42">
                  <c:v>2402.25</c:v>
                </c:pt>
                <c:pt idx="43">
                  <c:v>2417.9</c:v>
                </c:pt>
                <c:pt idx="44">
                  <c:v>2386.75</c:v>
                </c:pt>
                <c:pt idx="45">
                  <c:v>2383.3000000000002</c:v>
                </c:pt>
                <c:pt idx="46">
                  <c:v>2423.3000000000002</c:v>
                </c:pt>
                <c:pt idx="47">
                  <c:v>2431.9</c:v>
                </c:pt>
                <c:pt idx="48">
                  <c:v>2401.9499999999998</c:v>
                </c:pt>
                <c:pt idx="49">
                  <c:v>2355.9499999999998</c:v>
                </c:pt>
                <c:pt idx="50">
                  <c:v>2470.8000000000002</c:v>
                </c:pt>
                <c:pt idx="51">
                  <c:v>2422.65</c:v>
                </c:pt>
                <c:pt idx="52">
                  <c:v>2404.25</c:v>
                </c:pt>
                <c:pt idx="53">
                  <c:v>2410.4</c:v>
                </c:pt>
                <c:pt idx="54">
                  <c:v>2424.85</c:v>
                </c:pt>
                <c:pt idx="55">
                  <c:v>2409.4499999999998</c:v>
                </c:pt>
                <c:pt idx="56">
                  <c:v>2444.1999999999998</c:v>
                </c:pt>
                <c:pt idx="57">
                  <c:v>2401.85</c:v>
                </c:pt>
                <c:pt idx="58">
                  <c:v>2504.5500000000002</c:v>
                </c:pt>
                <c:pt idx="59">
                  <c:v>2577.65</c:v>
                </c:pt>
                <c:pt idx="60">
                  <c:v>2536.75</c:v>
                </c:pt>
                <c:pt idx="61">
                  <c:v>2553.15</c:v>
                </c:pt>
                <c:pt idx="62">
                  <c:v>2510.5</c:v>
                </c:pt>
                <c:pt idx="63">
                  <c:v>2612.65</c:v>
                </c:pt>
                <c:pt idx="64">
                  <c:v>2627.65</c:v>
                </c:pt>
                <c:pt idx="65">
                  <c:v>2650.6</c:v>
                </c:pt>
                <c:pt idx="66">
                  <c:v>2628.65</c:v>
                </c:pt>
                <c:pt idx="67">
                  <c:v>2600.65</c:v>
                </c:pt>
                <c:pt idx="68">
                  <c:v>2571.5</c:v>
                </c:pt>
                <c:pt idx="69">
                  <c:v>2586.4499999999998</c:v>
                </c:pt>
                <c:pt idx="70">
                  <c:v>2665.8</c:v>
                </c:pt>
                <c:pt idx="71">
                  <c:v>2571.9499999999998</c:v>
                </c:pt>
                <c:pt idx="72">
                  <c:v>2555.65</c:v>
                </c:pt>
                <c:pt idx="73">
                  <c:v>2509.5500000000002</c:v>
                </c:pt>
                <c:pt idx="74">
                  <c:v>2518.1999999999998</c:v>
                </c:pt>
                <c:pt idx="75">
                  <c:v>2557.85</c:v>
                </c:pt>
                <c:pt idx="76">
                  <c:v>2574.65</c:v>
                </c:pt>
                <c:pt idx="77">
                  <c:v>2616</c:v>
                </c:pt>
                <c:pt idx="78">
                  <c:v>2613.5500000000002</c:v>
                </c:pt>
                <c:pt idx="79">
                  <c:v>2540.1</c:v>
                </c:pt>
                <c:pt idx="80">
                  <c:v>2583.15</c:v>
                </c:pt>
                <c:pt idx="81">
                  <c:v>2588.15</c:v>
                </c:pt>
                <c:pt idx="82">
                  <c:v>2567.65</c:v>
                </c:pt>
                <c:pt idx="83">
                  <c:v>2548.85</c:v>
                </c:pt>
                <c:pt idx="84">
                  <c:v>2551.5</c:v>
                </c:pt>
                <c:pt idx="85">
                  <c:v>2557.5</c:v>
                </c:pt>
                <c:pt idx="86">
                  <c:v>2556.6</c:v>
                </c:pt>
                <c:pt idx="87">
                  <c:v>2556.1</c:v>
                </c:pt>
                <c:pt idx="88">
                  <c:v>2773.6</c:v>
                </c:pt>
                <c:pt idx="89">
                  <c:v>2782.75</c:v>
                </c:pt>
                <c:pt idx="90">
                  <c:v>2821.35</c:v>
                </c:pt>
                <c:pt idx="91">
                  <c:v>2816.65</c:v>
                </c:pt>
                <c:pt idx="92">
                  <c:v>2795.2</c:v>
                </c:pt>
                <c:pt idx="93">
                  <c:v>2832.3</c:v>
                </c:pt>
                <c:pt idx="94">
                  <c:v>2818.95</c:v>
                </c:pt>
                <c:pt idx="95">
                  <c:v>2914.3</c:v>
                </c:pt>
                <c:pt idx="96">
                  <c:v>2941.6</c:v>
                </c:pt>
                <c:pt idx="97">
                  <c:v>2951.25</c:v>
                </c:pt>
                <c:pt idx="98">
                  <c:v>2939.95</c:v>
                </c:pt>
                <c:pt idx="99">
                  <c:v>2978.15</c:v>
                </c:pt>
                <c:pt idx="100">
                  <c:v>2933.15</c:v>
                </c:pt>
                <c:pt idx="101">
                  <c:v>2905.35</c:v>
                </c:pt>
                <c:pt idx="102">
                  <c:v>2934.9</c:v>
                </c:pt>
                <c:pt idx="103">
                  <c:v>2924</c:v>
                </c:pt>
                <c:pt idx="104">
                  <c:v>2934.1</c:v>
                </c:pt>
                <c:pt idx="105">
                  <c:v>2928.1</c:v>
                </c:pt>
                <c:pt idx="106">
                  <c:v>2944.1</c:v>
                </c:pt>
                <c:pt idx="107">
                  <c:v>2950.45</c:v>
                </c:pt>
                <c:pt idx="108">
                  <c:v>2957.1</c:v>
                </c:pt>
                <c:pt idx="109">
                  <c:v>2948.1</c:v>
                </c:pt>
                <c:pt idx="110">
                  <c:v>3041.85</c:v>
                </c:pt>
                <c:pt idx="111">
                  <c:v>3019</c:v>
                </c:pt>
                <c:pt idx="112">
                  <c:v>3060.35</c:v>
                </c:pt>
                <c:pt idx="113">
                  <c:v>3049.65</c:v>
                </c:pt>
                <c:pt idx="114">
                  <c:v>3069.55</c:v>
                </c:pt>
                <c:pt idx="115">
                  <c:v>3010.85</c:v>
                </c:pt>
                <c:pt idx="116">
                  <c:v>2988.5</c:v>
                </c:pt>
                <c:pt idx="117">
                  <c:v>3042.9</c:v>
                </c:pt>
                <c:pt idx="118">
                  <c:v>3003.25</c:v>
                </c:pt>
                <c:pt idx="119">
                  <c:v>2982.85</c:v>
                </c:pt>
                <c:pt idx="120">
                  <c:v>3001.4</c:v>
                </c:pt>
                <c:pt idx="121">
                  <c:v>2990.85</c:v>
                </c:pt>
                <c:pt idx="122">
                  <c:v>3023.3</c:v>
                </c:pt>
                <c:pt idx="123">
                  <c:v>3004.45</c:v>
                </c:pt>
                <c:pt idx="124">
                  <c:v>3016.95</c:v>
                </c:pt>
                <c:pt idx="125">
                  <c:v>3003.8</c:v>
                </c:pt>
                <c:pt idx="126">
                  <c:v>3039.55</c:v>
                </c:pt>
                <c:pt idx="127">
                  <c:v>3022.05</c:v>
                </c:pt>
                <c:pt idx="128">
                  <c:v>3010.45</c:v>
                </c:pt>
                <c:pt idx="129">
                  <c:v>2998.95</c:v>
                </c:pt>
                <c:pt idx="130">
                  <c:v>2993.1</c:v>
                </c:pt>
                <c:pt idx="131">
                  <c:v>3002</c:v>
                </c:pt>
                <c:pt idx="132">
                  <c:v>2982.75</c:v>
                </c:pt>
                <c:pt idx="133">
                  <c:v>2992.65</c:v>
                </c:pt>
                <c:pt idx="134">
                  <c:v>2979.35</c:v>
                </c:pt>
                <c:pt idx="135">
                  <c:v>3159.2</c:v>
                </c:pt>
                <c:pt idx="136">
                  <c:v>3104.45</c:v>
                </c:pt>
                <c:pt idx="137">
                  <c:v>3083.2</c:v>
                </c:pt>
                <c:pt idx="138">
                  <c:v>3063.3</c:v>
                </c:pt>
                <c:pt idx="139">
                  <c:v>3027.45</c:v>
                </c:pt>
                <c:pt idx="140">
                  <c:v>3002.9</c:v>
                </c:pt>
                <c:pt idx="141">
                  <c:v>2997.25</c:v>
                </c:pt>
                <c:pt idx="142">
                  <c:v>2958.55</c:v>
                </c:pt>
                <c:pt idx="143">
                  <c:v>2970.9</c:v>
                </c:pt>
                <c:pt idx="144">
                  <c:v>3027.3</c:v>
                </c:pt>
                <c:pt idx="145">
                  <c:v>3016.25</c:v>
                </c:pt>
                <c:pt idx="146">
                  <c:v>2989</c:v>
                </c:pt>
                <c:pt idx="147">
                  <c:v>2968.65</c:v>
                </c:pt>
                <c:pt idx="148">
                  <c:v>2992.75</c:v>
                </c:pt>
                <c:pt idx="149">
                  <c:v>2976.35</c:v>
                </c:pt>
                <c:pt idx="150">
                  <c:v>2972.05</c:v>
                </c:pt>
                <c:pt idx="151">
                  <c:v>2975.75</c:v>
                </c:pt>
                <c:pt idx="152">
                  <c:v>2988.4</c:v>
                </c:pt>
                <c:pt idx="153">
                  <c:v>2972.3</c:v>
                </c:pt>
                <c:pt idx="154">
                  <c:v>3013.55</c:v>
                </c:pt>
                <c:pt idx="155">
                  <c:v>3003.4</c:v>
                </c:pt>
                <c:pt idx="156">
                  <c:v>3112.7</c:v>
                </c:pt>
                <c:pt idx="157">
                  <c:v>3073.7</c:v>
                </c:pt>
                <c:pt idx="158">
                  <c:v>3045.8</c:v>
                </c:pt>
                <c:pt idx="159">
                  <c:v>3038.95</c:v>
                </c:pt>
                <c:pt idx="160">
                  <c:v>3039.7</c:v>
                </c:pt>
                <c:pt idx="161">
                  <c:v>3037.25</c:v>
                </c:pt>
                <c:pt idx="162">
                  <c:v>3106.7</c:v>
                </c:pt>
                <c:pt idx="163">
                  <c:v>3200.75</c:v>
                </c:pt>
                <c:pt idx="164">
                  <c:v>3303.1</c:v>
                </c:pt>
                <c:pt idx="165">
                  <c:v>3300.5</c:v>
                </c:pt>
                <c:pt idx="166">
                  <c:v>3338.75</c:v>
                </c:pt>
                <c:pt idx="167">
                  <c:v>3314.85</c:v>
                </c:pt>
                <c:pt idx="168">
                  <c:v>3335</c:v>
                </c:pt>
                <c:pt idx="169">
                  <c:v>3331.2</c:v>
                </c:pt>
                <c:pt idx="170">
                  <c:v>3346</c:v>
                </c:pt>
                <c:pt idx="171">
                  <c:v>3366.6</c:v>
                </c:pt>
                <c:pt idx="172">
                  <c:v>3361.85</c:v>
                </c:pt>
                <c:pt idx="173">
                  <c:v>3352.2</c:v>
                </c:pt>
                <c:pt idx="174">
                  <c:v>3340.5</c:v>
                </c:pt>
                <c:pt idx="175">
                  <c:v>3306.8</c:v>
                </c:pt>
                <c:pt idx="176">
                  <c:v>3272.55</c:v>
                </c:pt>
                <c:pt idx="177">
                  <c:v>3306.65</c:v>
                </c:pt>
                <c:pt idx="178">
                  <c:v>3319.25</c:v>
                </c:pt>
                <c:pt idx="179">
                  <c:v>3320.1</c:v>
                </c:pt>
                <c:pt idx="180">
                  <c:v>3443.6</c:v>
                </c:pt>
                <c:pt idx="181">
                  <c:v>3429.9</c:v>
                </c:pt>
                <c:pt idx="182">
                  <c:v>3380.3</c:v>
                </c:pt>
                <c:pt idx="183">
                  <c:v>3322</c:v>
                </c:pt>
                <c:pt idx="184">
                  <c:v>3244.4</c:v>
                </c:pt>
                <c:pt idx="185">
                  <c:v>3178.8</c:v>
                </c:pt>
                <c:pt idx="186">
                  <c:v>3201.3</c:v>
                </c:pt>
                <c:pt idx="187">
                  <c:v>3255</c:v>
                </c:pt>
                <c:pt idx="188">
                  <c:v>3210.2</c:v>
                </c:pt>
                <c:pt idx="189">
                  <c:v>3287.9</c:v>
                </c:pt>
                <c:pt idx="190">
                  <c:v>3306.6</c:v>
                </c:pt>
                <c:pt idx="191">
                  <c:v>3304.3</c:v>
                </c:pt>
                <c:pt idx="192">
                  <c:v>3322.75</c:v>
                </c:pt>
                <c:pt idx="193">
                  <c:v>3321.75</c:v>
                </c:pt>
                <c:pt idx="194">
                  <c:v>3296.9</c:v>
                </c:pt>
                <c:pt idx="195">
                  <c:v>3242.2</c:v>
                </c:pt>
                <c:pt idx="196">
                  <c:v>3184.05</c:v>
                </c:pt>
                <c:pt idx="197">
                  <c:v>3168.65</c:v>
                </c:pt>
                <c:pt idx="198">
                  <c:v>3003.5</c:v>
                </c:pt>
                <c:pt idx="199">
                  <c:v>2984.65</c:v>
                </c:pt>
                <c:pt idx="200">
                  <c:v>2918.9</c:v>
                </c:pt>
                <c:pt idx="201">
                  <c:v>2963.15</c:v>
                </c:pt>
                <c:pt idx="202">
                  <c:v>3094.2</c:v>
                </c:pt>
                <c:pt idx="203">
                  <c:v>3118.75</c:v>
                </c:pt>
                <c:pt idx="204">
                  <c:v>3100.1</c:v>
                </c:pt>
                <c:pt idx="205">
                  <c:v>3121.75</c:v>
                </c:pt>
                <c:pt idx="206">
                  <c:v>3105.85</c:v>
                </c:pt>
                <c:pt idx="207">
                  <c:v>3162.95</c:v>
                </c:pt>
                <c:pt idx="208">
                  <c:v>3158.8</c:v>
                </c:pt>
                <c:pt idx="209">
                  <c:v>3138.4</c:v>
                </c:pt>
                <c:pt idx="210">
                  <c:v>3144.3</c:v>
                </c:pt>
                <c:pt idx="211">
                  <c:v>3108.4</c:v>
                </c:pt>
                <c:pt idx="212">
                  <c:v>3064.7</c:v>
                </c:pt>
                <c:pt idx="213">
                  <c:v>3122.9</c:v>
                </c:pt>
                <c:pt idx="214">
                  <c:v>3167.9</c:v>
                </c:pt>
                <c:pt idx="215">
                  <c:v>3152.05</c:v>
                </c:pt>
                <c:pt idx="216">
                  <c:v>3229.8</c:v>
                </c:pt>
                <c:pt idx="217">
                  <c:v>3226.55</c:v>
                </c:pt>
                <c:pt idx="218">
                  <c:v>3263.45</c:v>
                </c:pt>
                <c:pt idx="219">
                  <c:v>3186.9</c:v>
                </c:pt>
                <c:pt idx="220">
                  <c:v>3158.7</c:v>
                </c:pt>
                <c:pt idx="221">
                  <c:v>3143.7</c:v>
                </c:pt>
                <c:pt idx="222">
                  <c:v>3143.9</c:v>
                </c:pt>
                <c:pt idx="223">
                  <c:v>3143.5</c:v>
                </c:pt>
                <c:pt idx="224">
                  <c:v>3144.4</c:v>
                </c:pt>
                <c:pt idx="225">
                  <c:v>3137.55</c:v>
                </c:pt>
                <c:pt idx="226">
                  <c:v>3183.45</c:v>
                </c:pt>
                <c:pt idx="227">
                  <c:v>3110.7</c:v>
                </c:pt>
                <c:pt idx="228">
                  <c:v>3038</c:v>
                </c:pt>
                <c:pt idx="229">
                  <c:v>3031.3</c:v>
                </c:pt>
                <c:pt idx="230">
                  <c:v>3109.2</c:v>
                </c:pt>
                <c:pt idx="231">
                  <c:v>3178.6</c:v>
                </c:pt>
                <c:pt idx="232">
                  <c:v>3281.9</c:v>
                </c:pt>
                <c:pt idx="233">
                  <c:v>3278.7</c:v>
                </c:pt>
                <c:pt idx="234">
                  <c:v>3294.05</c:v>
                </c:pt>
                <c:pt idx="235">
                  <c:v>3304.7</c:v>
                </c:pt>
                <c:pt idx="236">
                  <c:v>3298.7</c:v>
                </c:pt>
                <c:pt idx="237">
                  <c:v>3241.7</c:v>
                </c:pt>
                <c:pt idx="238">
                  <c:v>3240.05</c:v>
                </c:pt>
                <c:pt idx="239">
                  <c:v>3270.45</c:v>
                </c:pt>
                <c:pt idx="240">
                  <c:v>3280.7</c:v>
                </c:pt>
                <c:pt idx="241">
                  <c:v>3267</c:v>
                </c:pt>
                <c:pt idx="242">
                  <c:v>3288.15</c:v>
                </c:pt>
                <c:pt idx="243">
                  <c:v>3273.8</c:v>
                </c:pt>
                <c:pt idx="244">
                  <c:v>3367.15</c:v>
                </c:pt>
                <c:pt idx="245">
                  <c:v>3369</c:v>
                </c:pt>
                <c:pt idx="246">
                  <c:v>3364.4</c:v>
                </c:pt>
                <c:pt idx="247">
                  <c:v>3381.95</c:v>
                </c:pt>
                <c:pt idx="248">
                  <c:v>3421.85</c:v>
                </c:pt>
                <c:pt idx="249">
                  <c:v>3456.3</c:v>
                </c:pt>
                <c:pt idx="250">
                  <c:v>3526.45</c:v>
                </c:pt>
                <c:pt idx="251">
                  <c:v>3513.7</c:v>
                </c:pt>
                <c:pt idx="252">
                  <c:v>3574.65</c:v>
                </c:pt>
                <c:pt idx="253">
                  <c:v>3555</c:v>
                </c:pt>
                <c:pt idx="254">
                  <c:v>3536.85</c:v>
                </c:pt>
                <c:pt idx="255">
                  <c:v>3544.35</c:v>
                </c:pt>
                <c:pt idx="256">
                  <c:v>3456.75</c:v>
                </c:pt>
                <c:pt idx="257">
                  <c:v>3364.8</c:v>
                </c:pt>
                <c:pt idx="258">
                  <c:v>3378.9</c:v>
                </c:pt>
                <c:pt idx="259">
                  <c:v>3372.4</c:v>
                </c:pt>
                <c:pt idx="260">
                  <c:v>3281.1</c:v>
                </c:pt>
                <c:pt idx="261">
                  <c:v>3307.7</c:v>
                </c:pt>
                <c:pt idx="262">
                  <c:v>3274.6</c:v>
                </c:pt>
                <c:pt idx="263">
                  <c:v>3155.8</c:v>
                </c:pt>
                <c:pt idx="264">
                  <c:v>3146.3</c:v>
                </c:pt>
                <c:pt idx="265">
                  <c:v>3117.25</c:v>
                </c:pt>
                <c:pt idx="266">
                  <c:v>3112.6</c:v>
                </c:pt>
                <c:pt idx="267">
                  <c:v>3154.7</c:v>
                </c:pt>
                <c:pt idx="268">
                  <c:v>3197.45</c:v>
                </c:pt>
                <c:pt idx="269">
                  <c:v>3197.9</c:v>
                </c:pt>
                <c:pt idx="270">
                  <c:v>3202.9</c:v>
                </c:pt>
                <c:pt idx="271">
                  <c:v>3236.7</c:v>
                </c:pt>
                <c:pt idx="272">
                  <c:v>3174</c:v>
                </c:pt>
                <c:pt idx="273">
                  <c:v>3216.4</c:v>
                </c:pt>
                <c:pt idx="274">
                  <c:v>3228.4</c:v>
                </c:pt>
                <c:pt idx="275">
                  <c:v>3237.5</c:v>
                </c:pt>
                <c:pt idx="276">
                  <c:v>3214.8</c:v>
                </c:pt>
                <c:pt idx="277">
                  <c:v>3145.9</c:v>
                </c:pt>
                <c:pt idx="278">
                  <c:v>3264.2</c:v>
                </c:pt>
                <c:pt idx="279">
                  <c:v>3258.15</c:v>
                </c:pt>
                <c:pt idx="280">
                  <c:v>3265.35</c:v>
                </c:pt>
                <c:pt idx="281">
                  <c:v>3261.8</c:v>
                </c:pt>
                <c:pt idx="282">
                  <c:v>3248.6</c:v>
                </c:pt>
                <c:pt idx="283">
                  <c:v>3228.2</c:v>
                </c:pt>
                <c:pt idx="284">
                  <c:v>3239.6</c:v>
                </c:pt>
                <c:pt idx="285">
                  <c:v>3067.75</c:v>
                </c:pt>
                <c:pt idx="286">
                  <c:v>3120.05</c:v>
                </c:pt>
                <c:pt idx="287">
                  <c:v>3172.65</c:v>
                </c:pt>
                <c:pt idx="288">
                  <c:v>3028.8</c:v>
                </c:pt>
                <c:pt idx="289">
                  <c:v>2871.45</c:v>
                </c:pt>
                <c:pt idx="290">
                  <c:v>2738.95</c:v>
                </c:pt>
                <c:pt idx="291">
                  <c:v>2708.5</c:v>
                </c:pt>
                <c:pt idx="292">
                  <c:v>2723.65</c:v>
                </c:pt>
                <c:pt idx="293">
                  <c:v>2875.1</c:v>
                </c:pt>
                <c:pt idx="294">
                  <c:v>2911.2</c:v>
                </c:pt>
                <c:pt idx="295">
                  <c:v>2932.65</c:v>
                </c:pt>
                <c:pt idx="296">
                  <c:v>2962.5</c:v>
                </c:pt>
                <c:pt idx="297">
                  <c:v>2986.5</c:v>
                </c:pt>
                <c:pt idx="298">
                  <c:v>3041.6</c:v>
                </c:pt>
                <c:pt idx="299">
                  <c:v>3135</c:v>
                </c:pt>
                <c:pt idx="300">
                  <c:v>3045.75</c:v>
                </c:pt>
                <c:pt idx="301">
                  <c:v>3051.7</c:v>
                </c:pt>
                <c:pt idx="302">
                  <c:v>3016.15</c:v>
                </c:pt>
                <c:pt idx="303">
                  <c:v>3023.5</c:v>
                </c:pt>
                <c:pt idx="304">
                  <c:v>3046.4</c:v>
                </c:pt>
                <c:pt idx="305">
                  <c:v>3026.8</c:v>
                </c:pt>
                <c:pt idx="306">
                  <c:v>3043.55</c:v>
                </c:pt>
                <c:pt idx="307">
                  <c:v>3080.15</c:v>
                </c:pt>
                <c:pt idx="308">
                  <c:v>3081.75</c:v>
                </c:pt>
                <c:pt idx="309">
                  <c:v>3113.8</c:v>
                </c:pt>
                <c:pt idx="310">
                  <c:v>3117.65</c:v>
                </c:pt>
                <c:pt idx="311">
                  <c:v>3139.6</c:v>
                </c:pt>
                <c:pt idx="312">
                  <c:v>3155.05</c:v>
                </c:pt>
                <c:pt idx="313">
                  <c:v>3155.3</c:v>
                </c:pt>
                <c:pt idx="314">
                  <c:v>3206.7</c:v>
                </c:pt>
                <c:pt idx="315">
                  <c:v>3157.3</c:v>
                </c:pt>
                <c:pt idx="316">
                  <c:v>3131.75</c:v>
                </c:pt>
                <c:pt idx="317">
                  <c:v>3080.9</c:v>
                </c:pt>
                <c:pt idx="318">
                  <c:v>3022.35</c:v>
                </c:pt>
                <c:pt idx="319">
                  <c:v>2988.45</c:v>
                </c:pt>
                <c:pt idx="320">
                  <c:v>3083.2</c:v>
                </c:pt>
                <c:pt idx="321">
                  <c:v>3156.7</c:v>
                </c:pt>
                <c:pt idx="322">
                  <c:v>3164.75</c:v>
                </c:pt>
                <c:pt idx="323">
                  <c:v>3130.05</c:v>
                </c:pt>
                <c:pt idx="324">
                  <c:v>3125.6</c:v>
                </c:pt>
                <c:pt idx="325">
                  <c:v>3148.3</c:v>
                </c:pt>
                <c:pt idx="326">
                  <c:v>3248.3</c:v>
                </c:pt>
                <c:pt idx="327">
                  <c:v>3239.3</c:v>
                </c:pt>
                <c:pt idx="328">
                  <c:v>3198.65</c:v>
                </c:pt>
                <c:pt idx="329">
                  <c:v>3100.2</c:v>
                </c:pt>
                <c:pt idx="330">
                  <c:v>3076.05</c:v>
                </c:pt>
                <c:pt idx="331">
                  <c:v>3016.6</c:v>
                </c:pt>
                <c:pt idx="332">
                  <c:v>3009.75</c:v>
                </c:pt>
                <c:pt idx="333">
                  <c:v>3083.7</c:v>
                </c:pt>
                <c:pt idx="334">
                  <c:v>3054.1</c:v>
                </c:pt>
                <c:pt idx="335">
                  <c:v>3039.4</c:v>
                </c:pt>
                <c:pt idx="336">
                  <c:v>3065.2</c:v>
                </c:pt>
                <c:pt idx="337">
                  <c:v>2999.45</c:v>
                </c:pt>
                <c:pt idx="338">
                  <c:v>3049.8</c:v>
                </c:pt>
                <c:pt idx="339">
                  <c:v>3100.1</c:v>
                </c:pt>
                <c:pt idx="340">
                  <c:v>3046.45</c:v>
                </c:pt>
                <c:pt idx="341">
                  <c:v>3109.55</c:v>
                </c:pt>
                <c:pt idx="342">
                  <c:v>3174</c:v>
                </c:pt>
                <c:pt idx="343">
                  <c:v>3086.5</c:v>
                </c:pt>
                <c:pt idx="344">
                  <c:v>2838.4</c:v>
                </c:pt>
                <c:pt idx="345">
                  <c:v>2844.45</c:v>
                </c:pt>
                <c:pt idx="346">
                  <c:v>2835.05</c:v>
                </c:pt>
                <c:pt idx="347">
                  <c:v>2844.7</c:v>
                </c:pt>
                <c:pt idx="348">
                  <c:v>2860.1</c:v>
                </c:pt>
                <c:pt idx="349">
                  <c:v>2853.1</c:v>
                </c:pt>
                <c:pt idx="350">
                  <c:v>2908.35</c:v>
                </c:pt>
                <c:pt idx="351">
                  <c:v>2887</c:v>
                </c:pt>
                <c:pt idx="352">
                  <c:v>2818.75</c:v>
                </c:pt>
                <c:pt idx="353">
                  <c:v>2745.15</c:v>
                </c:pt>
                <c:pt idx="354">
                  <c:v>2705.55</c:v>
                </c:pt>
                <c:pt idx="355">
                  <c:v>2687.75</c:v>
                </c:pt>
                <c:pt idx="356">
                  <c:v>2708.75</c:v>
                </c:pt>
                <c:pt idx="357">
                  <c:v>2661.95</c:v>
                </c:pt>
                <c:pt idx="358">
                  <c:v>2635.35</c:v>
                </c:pt>
                <c:pt idx="359">
                  <c:v>2660.65</c:v>
                </c:pt>
                <c:pt idx="360">
                  <c:v>2657.45</c:v>
                </c:pt>
                <c:pt idx="361">
                  <c:v>2583.1999999999998</c:v>
                </c:pt>
                <c:pt idx="362">
                  <c:v>2659.55</c:v>
                </c:pt>
                <c:pt idx="363">
                  <c:v>2678.8</c:v>
                </c:pt>
                <c:pt idx="364">
                  <c:v>2668.25</c:v>
                </c:pt>
                <c:pt idx="365">
                  <c:v>2758.6</c:v>
                </c:pt>
                <c:pt idx="366">
                  <c:v>2760.1</c:v>
                </c:pt>
                <c:pt idx="367">
                  <c:v>2820.6</c:v>
                </c:pt>
                <c:pt idx="368">
                  <c:v>2728.9</c:v>
                </c:pt>
                <c:pt idx="369">
                  <c:v>2698.65</c:v>
                </c:pt>
                <c:pt idx="370">
                  <c:v>2697.5</c:v>
                </c:pt>
                <c:pt idx="371">
                  <c:v>2772.95</c:v>
                </c:pt>
                <c:pt idx="372">
                  <c:v>2790.75</c:v>
                </c:pt>
                <c:pt idx="373">
                  <c:v>2766.2</c:v>
                </c:pt>
                <c:pt idx="374">
                  <c:v>2861.75</c:v>
                </c:pt>
                <c:pt idx="375">
                  <c:v>2890.7</c:v>
                </c:pt>
                <c:pt idx="376">
                  <c:v>2880.35</c:v>
                </c:pt>
                <c:pt idx="377">
                  <c:v>2932.2</c:v>
                </c:pt>
                <c:pt idx="378">
                  <c:v>2892.25</c:v>
                </c:pt>
                <c:pt idx="379">
                  <c:v>2941.4</c:v>
                </c:pt>
                <c:pt idx="380">
                  <c:v>2939.65</c:v>
                </c:pt>
                <c:pt idx="381">
                  <c:v>2978.25</c:v>
                </c:pt>
                <c:pt idx="382">
                  <c:v>3019.2</c:v>
                </c:pt>
                <c:pt idx="383">
                  <c:v>3018.05</c:v>
                </c:pt>
                <c:pt idx="384">
                  <c:v>3011.75</c:v>
                </c:pt>
                <c:pt idx="385">
                  <c:v>3069.3</c:v>
                </c:pt>
                <c:pt idx="386">
                  <c:v>3066.15</c:v>
                </c:pt>
                <c:pt idx="387">
                  <c:v>3105.85</c:v>
                </c:pt>
                <c:pt idx="388">
                  <c:v>3107.6</c:v>
                </c:pt>
                <c:pt idx="389">
                  <c:v>3185.45</c:v>
                </c:pt>
                <c:pt idx="390">
                  <c:v>3263.2</c:v>
                </c:pt>
                <c:pt idx="391">
                  <c:v>3332.35</c:v>
                </c:pt>
                <c:pt idx="392">
                  <c:v>3323.75</c:v>
                </c:pt>
                <c:pt idx="393">
                  <c:v>3396.05</c:v>
                </c:pt>
                <c:pt idx="394">
                  <c:v>3439.7</c:v>
                </c:pt>
                <c:pt idx="395">
                  <c:v>3459.45</c:v>
                </c:pt>
                <c:pt idx="396">
                  <c:v>3473.45</c:v>
                </c:pt>
                <c:pt idx="397">
                  <c:v>3456.5</c:v>
                </c:pt>
                <c:pt idx="398">
                  <c:v>3412.45</c:v>
                </c:pt>
                <c:pt idx="399">
                  <c:v>3404.9</c:v>
                </c:pt>
                <c:pt idx="400">
                  <c:v>3426</c:v>
                </c:pt>
                <c:pt idx="401">
                  <c:v>3499.65</c:v>
                </c:pt>
                <c:pt idx="402">
                  <c:v>3521.8</c:v>
                </c:pt>
                <c:pt idx="403">
                  <c:v>3535.6</c:v>
                </c:pt>
                <c:pt idx="404">
                  <c:v>3482.3</c:v>
                </c:pt>
                <c:pt idx="405">
                  <c:v>3349.35</c:v>
                </c:pt>
                <c:pt idx="406">
                  <c:v>3358.25</c:v>
                </c:pt>
                <c:pt idx="407">
                  <c:v>3376.85</c:v>
                </c:pt>
                <c:pt idx="408">
                  <c:v>3363.1</c:v>
                </c:pt>
                <c:pt idx="409">
                  <c:v>3323.35</c:v>
                </c:pt>
                <c:pt idx="410">
                  <c:v>3343.75</c:v>
                </c:pt>
                <c:pt idx="411">
                  <c:v>3391.6</c:v>
                </c:pt>
                <c:pt idx="412">
                  <c:v>3446.9</c:v>
                </c:pt>
                <c:pt idx="413">
                  <c:v>3429.7</c:v>
                </c:pt>
                <c:pt idx="414">
                  <c:v>3423.65</c:v>
                </c:pt>
                <c:pt idx="415">
                  <c:v>3395.4</c:v>
                </c:pt>
                <c:pt idx="416">
                  <c:v>3399.35</c:v>
                </c:pt>
                <c:pt idx="417">
                  <c:v>3449.45</c:v>
                </c:pt>
                <c:pt idx="418">
                  <c:v>3439.9</c:v>
                </c:pt>
                <c:pt idx="419">
                  <c:v>3432.3</c:v>
                </c:pt>
                <c:pt idx="420">
                  <c:v>3422.4</c:v>
                </c:pt>
                <c:pt idx="421">
                  <c:v>3438.8</c:v>
                </c:pt>
                <c:pt idx="422">
                  <c:v>3394.15</c:v>
                </c:pt>
                <c:pt idx="423">
                  <c:v>3339.55</c:v>
                </c:pt>
                <c:pt idx="424">
                  <c:v>3317.2</c:v>
                </c:pt>
                <c:pt idx="425">
                  <c:v>3392.4</c:v>
                </c:pt>
                <c:pt idx="426">
                  <c:v>3354.7</c:v>
                </c:pt>
                <c:pt idx="427">
                  <c:v>3435.65</c:v>
                </c:pt>
                <c:pt idx="428">
                  <c:v>3393.75</c:v>
                </c:pt>
                <c:pt idx="429">
                  <c:v>3438.1</c:v>
                </c:pt>
                <c:pt idx="430">
                  <c:v>3470.4</c:v>
                </c:pt>
                <c:pt idx="431">
                  <c:v>3571.2</c:v>
                </c:pt>
                <c:pt idx="432">
                  <c:v>3384.8</c:v>
                </c:pt>
                <c:pt idx="433">
                  <c:v>3342.15</c:v>
                </c:pt>
                <c:pt idx="434">
                  <c:v>3301.9</c:v>
                </c:pt>
                <c:pt idx="435">
                  <c:v>3337.45</c:v>
                </c:pt>
                <c:pt idx="436">
                  <c:v>3328.55</c:v>
                </c:pt>
                <c:pt idx="437">
                  <c:v>3344.75</c:v>
                </c:pt>
                <c:pt idx="438">
                  <c:v>3278.2</c:v>
                </c:pt>
                <c:pt idx="439">
                  <c:v>3300.35</c:v>
                </c:pt>
                <c:pt idx="440">
                  <c:v>3247.6</c:v>
                </c:pt>
                <c:pt idx="441">
                  <c:v>3211.25</c:v>
                </c:pt>
                <c:pt idx="442">
                  <c:v>3185.6</c:v>
                </c:pt>
                <c:pt idx="443">
                  <c:v>3198.3</c:v>
                </c:pt>
                <c:pt idx="444">
                  <c:v>3225.6</c:v>
                </c:pt>
                <c:pt idx="445">
                  <c:v>3214.1</c:v>
                </c:pt>
                <c:pt idx="446">
                  <c:v>3141.55</c:v>
                </c:pt>
                <c:pt idx="447">
                  <c:v>3091.9</c:v>
                </c:pt>
                <c:pt idx="448">
                  <c:v>3122.2</c:v>
                </c:pt>
                <c:pt idx="449">
                  <c:v>3085.25</c:v>
                </c:pt>
                <c:pt idx="450">
                  <c:v>3044.6</c:v>
                </c:pt>
                <c:pt idx="451">
                  <c:v>3053.55</c:v>
                </c:pt>
                <c:pt idx="452">
                  <c:v>3106.8</c:v>
                </c:pt>
                <c:pt idx="453">
                  <c:v>3157.05</c:v>
                </c:pt>
                <c:pt idx="454">
                  <c:v>3131.3</c:v>
                </c:pt>
                <c:pt idx="455">
                  <c:v>3140.5</c:v>
                </c:pt>
                <c:pt idx="456">
                  <c:v>3180.85</c:v>
                </c:pt>
                <c:pt idx="457">
                  <c:v>3105.55</c:v>
                </c:pt>
                <c:pt idx="458">
                  <c:v>3087.1</c:v>
                </c:pt>
                <c:pt idx="459">
                  <c:v>3045.95</c:v>
                </c:pt>
                <c:pt idx="460">
                  <c:v>3054.6</c:v>
                </c:pt>
                <c:pt idx="461">
                  <c:v>3054.65</c:v>
                </c:pt>
                <c:pt idx="462">
                  <c:v>3081.8</c:v>
                </c:pt>
                <c:pt idx="463">
                  <c:v>3083.8</c:v>
                </c:pt>
                <c:pt idx="464">
                  <c:v>3072.2</c:v>
                </c:pt>
                <c:pt idx="465">
                  <c:v>3098.65</c:v>
                </c:pt>
                <c:pt idx="466">
                  <c:v>3097.25</c:v>
                </c:pt>
                <c:pt idx="467">
                  <c:v>3104.05</c:v>
                </c:pt>
                <c:pt idx="468">
                  <c:v>3101.4</c:v>
                </c:pt>
                <c:pt idx="469">
                  <c:v>3114.85</c:v>
                </c:pt>
                <c:pt idx="470">
                  <c:v>3107.15</c:v>
                </c:pt>
                <c:pt idx="471">
                  <c:v>3151.8</c:v>
                </c:pt>
                <c:pt idx="472">
                  <c:v>3133.75</c:v>
                </c:pt>
                <c:pt idx="473">
                  <c:v>3182.3</c:v>
                </c:pt>
                <c:pt idx="474">
                  <c:v>3181.1</c:v>
                </c:pt>
                <c:pt idx="475">
                  <c:v>3143.1</c:v>
                </c:pt>
                <c:pt idx="476">
                  <c:v>3157.55</c:v>
                </c:pt>
                <c:pt idx="477">
                  <c:v>3160.4</c:v>
                </c:pt>
                <c:pt idx="478">
                  <c:v>3226.65</c:v>
                </c:pt>
                <c:pt idx="479">
                  <c:v>3220.75</c:v>
                </c:pt>
                <c:pt idx="480">
                  <c:v>3227.4</c:v>
                </c:pt>
                <c:pt idx="481">
                  <c:v>3164.75</c:v>
                </c:pt>
                <c:pt idx="482">
                  <c:v>3178.2</c:v>
                </c:pt>
                <c:pt idx="483">
                  <c:v>3147.85</c:v>
                </c:pt>
                <c:pt idx="484">
                  <c:v>3129.4</c:v>
                </c:pt>
                <c:pt idx="485">
                  <c:v>3057.45</c:v>
                </c:pt>
                <c:pt idx="486">
                  <c:v>3081.05</c:v>
                </c:pt>
                <c:pt idx="487">
                  <c:v>3081.35</c:v>
                </c:pt>
                <c:pt idx="488">
                  <c:v>3070.95</c:v>
                </c:pt>
                <c:pt idx="489">
                  <c:v>3090.85</c:v>
                </c:pt>
                <c:pt idx="490">
                  <c:v>3056.75</c:v>
                </c:pt>
                <c:pt idx="491">
                  <c:v>3057.5</c:v>
                </c:pt>
                <c:pt idx="492">
                  <c:v>3109.8</c:v>
                </c:pt>
                <c:pt idx="493">
                  <c:v>3124</c:v>
                </c:pt>
                <c:pt idx="494">
                  <c:v>3115.3</c:v>
                </c:pt>
                <c:pt idx="495">
                  <c:v>3091.8</c:v>
                </c:pt>
                <c:pt idx="496">
                  <c:v>3046.35</c:v>
                </c:pt>
                <c:pt idx="497">
                  <c:v>3028.5</c:v>
                </c:pt>
                <c:pt idx="498">
                  <c:v>3016.05</c:v>
                </c:pt>
                <c:pt idx="499">
                  <c:v>3004.9</c:v>
                </c:pt>
                <c:pt idx="500">
                  <c:v>2979.3</c:v>
                </c:pt>
                <c:pt idx="501">
                  <c:v>2982.9</c:v>
                </c:pt>
                <c:pt idx="502">
                  <c:v>2960.45</c:v>
                </c:pt>
                <c:pt idx="503">
                  <c:v>2940.15</c:v>
                </c:pt>
                <c:pt idx="504">
                  <c:v>2915.8</c:v>
                </c:pt>
                <c:pt idx="505">
                  <c:v>2909.2</c:v>
                </c:pt>
                <c:pt idx="506">
                  <c:v>2917.05</c:v>
                </c:pt>
                <c:pt idx="507">
                  <c:v>2941.35</c:v>
                </c:pt>
                <c:pt idx="508">
                  <c:v>2945.85</c:v>
                </c:pt>
                <c:pt idx="509">
                  <c:v>2868.05</c:v>
                </c:pt>
                <c:pt idx="510">
                  <c:v>2788.1</c:v>
                </c:pt>
                <c:pt idx="511">
                  <c:v>2785.75</c:v>
                </c:pt>
                <c:pt idx="512">
                  <c:v>2810.3</c:v>
                </c:pt>
                <c:pt idx="513">
                  <c:v>2774</c:v>
                </c:pt>
                <c:pt idx="514">
                  <c:v>2726.6</c:v>
                </c:pt>
                <c:pt idx="515">
                  <c:v>2766.2</c:v>
                </c:pt>
                <c:pt idx="516">
                  <c:v>2726.6</c:v>
                </c:pt>
                <c:pt idx="517">
                  <c:v>2743.7</c:v>
                </c:pt>
                <c:pt idx="518">
                  <c:v>2705.85</c:v>
                </c:pt>
                <c:pt idx="519">
                  <c:v>2760.15</c:v>
                </c:pt>
                <c:pt idx="520">
                  <c:v>2755.7</c:v>
                </c:pt>
                <c:pt idx="521">
                  <c:v>2758.25</c:v>
                </c:pt>
                <c:pt idx="522">
                  <c:v>2765.55</c:v>
                </c:pt>
                <c:pt idx="523">
                  <c:v>2815.3</c:v>
                </c:pt>
                <c:pt idx="524">
                  <c:v>2804.9</c:v>
                </c:pt>
                <c:pt idx="525">
                  <c:v>2790.05</c:v>
                </c:pt>
                <c:pt idx="526">
                  <c:v>2777.3</c:v>
                </c:pt>
                <c:pt idx="527">
                  <c:v>2788.95</c:v>
                </c:pt>
                <c:pt idx="528">
                  <c:v>2806.95</c:v>
                </c:pt>
                <c:pt idx="529">
                  <c:v>2835.3</c:v>
                </c:pt>
                <c:pt idx="530">
                  <c:v>2827.35</c:v>
                </c:pt>
                <c:pt idx="531">
                  <c:v>2817</c:v>
                </c:pt>
                <c:pt idx="532">
                  <c:v>2795.9</c:v>
                </c:pt>
                <c:pt idx="533">
                  <c:v>2706.35</c:v>
                </c:pt>
                <c:pt idx="534">
                  <c:v>2738.7</c:v>
                </c:pt>
                <c:pt idx="535">
                  <c:v>2749.75</c:v>
                </c:pt>
                <c:pt idx="536">
                  <c:v>2829.5</c:v>
                </c:pt>
                <c:pt idx="537">
                  <c:v>2841.4</c:v>
                </c:pt>
                <c:pt idx="538">
                  <c:v>2833.55</c:v>
                </c:pt>
                <c:pt idx="539">
                  <c:v>2828.2</c:v>
                </c:pt>
                <c:pt idx="540">
                  <c:v>2867</c:v>
                </c:pt>
                <c:pt idx="541">
                  <c:v>2859.4</c:v>
                </c:pt>
                <c:pt idx="542">
                  <c:v>2853.2</c:v>
                </c:pt>
                <c:pt idx="543">
                  <c:v>2829.55</c:v>
                </c:pt>
                <c:pt idx="544">
                  <c:v>2783.05</c:v>
                </c:pt>
                <c:pt idx="545">
                  <c:v>2746.25</c:v>
                </c:pt>
                <c:pt idx="546">
                  <c:v>2829.4</c:v>
                </c:pt>
                <c:pt idx="547">
                  <c:v>2894.95</c:v>
                </c:pt>
                <c:pt idx="548">
                  <c:v>2861.9</c:v>
                </c:pt>
                <c:pt idx="549">
                  <c:v>2855.85</c:v>
                </c:pt>
                <c:pt idx="550">
                  <c:v>2837.65</c:v>
                </c:pt>
                <c:pt idx="551">
                  <c:v>2839.75</c:v>
                </c:pt>
                <c:pt idx="552">
                  <c:v>2797.4</c:v>
                </c:pt>
                <c:pt idx="553">
                  <c:v>2798.7</c:v>
                </c:pt>
                <c:pt idx="554">
                  <c:v>2802.9</c:v>
                </c:pt>
                <c:pt idx="555">
                  <c:v>2783.7</c:v>
                </c:pt>
                <c:pt idx="556">
                  <c:v>2769</c:v>
                </c:pt>
                <c:pt idx="557">
                  <c:v>2761.65</c:v>
                </c:pt>
                <c:pt idx="558">
                  <c:v>2777.4</c:v>
                </c:pt>
                <c:pt idx="559">
                  <c:v>2808.65</c:v>
                </c:pt>
                <c:pt idx="560">
                  <c:v>2809.35</c:v>
                </c:pt>
                <c:pt idx="561">
                  <c:v>2776.45</c:v>
                </c:pt>
                <c:pt idx="562">
                  <c:v>2753.65</c:v>
                </c:pt>
                <c:pt idx="563">
                  <c:v>2786.85</c:v>
                </c:pt>
                <c:pt idx="564">
                  <c:v>2808.3</c:v>
                </c:pt>
                <c:pt idx="565">
                  <c:v>2842.5</c:v>
                </c:pt>
                <c:pt idx="566">
                  <c:v>2857.6</c:v>
                </c:pt>
                <c:pt idx="567">
                  <c:v>2809</c:v>
                </c:pt>
                <c:pt idx="568">
                  <c:v>2843.85</c:v>
                </c:pt>
                <c:pt idx="569">
                  <c:v>2880.05</c:v>
                </c:pt>
                <c:pt idx="570">
                  <c:v>2890.1</c:v>
                </c:pt>
                <c:pt idx="571">
                  <c:v>2897.6</c:v>
                </c:pt>
                <c:pt idx="572">
                  <c:v>2909.25</c:v>
                </c:pt>
                <c:pt idx="573">
                  <c:v>2898.45</c:v>
                </c:pt>
                <c:pt idx="574">
                  <c:v>2901.3</c:v>
                </c:pt>
                <c:pt idx="575">
                  <c:v>2899</c:v>
                </c:pt>
                <c:pt idx="576">
                  <c:v>2929.35</c:v>
                </c:pt>
                <c:pt idx="577">
                  <c:v>2982.55</c:v>
                </c:pt>
                <c:pt idx="578">
                  <c:v>3011.9</c:v>
                </c:pt>
                <c:pt idx="579">
                  <c:v>3018.7</c:v>
                </c:pt>
                <c:pt idx="580">
                  <c:v>3035.4</c:v>
                </c:pt>
                <c:pt idx="581">
                  <c:v>3040.65</c:v>
                </c:pt>
                <c:pt idx="582">
                  <c:v>3138.6</c:v>
                </c:pt>
                <c:pt idx="583">
                  <c:v>3131.3</c:v>
                </c:pt>
                <c:pt idx="584">
                  <c:v>3131.5</c:v>
                </c:pt>
                <c:pt idx="585">
                  <c:v>3138.1</c:v>
                </c:pt>
                <c:pt idx="586">
                  <c:v>3093</c:v>
                </c:pt>
                <c:pt idx="587">
                  <c:v>3108.7</c:v>
                </c:pt>
                <c:pt idx="588">
                  <c:v>3083.95</c:v>
                </c:pt>
                <c:pt idx="589">
                  <c:v>3085.3</c:v>
                </c:pt>
                <c:pt idx="590">
                  <c:v>3118.3</c:v>
                </c:pt>
                <c:pt idx="591">
                  <c:v>3102</c:v>
                </c:pt>
                <c:pt idx="592">
                  <c:v>3122.3</c:v>
                </c:pt>
                <c:pt idx="593">
                  <c:v>3127.2</c:v>
                </c:pt>
                <c:pt idx="594">
                  <c:v>3136.3</c:v>
                </c:pt>
                <c:pt idx="595">
                  <c:v>3143.5</c:v>
                </c:pt>
                <c:pt idx="596">
                  <c:v>3198.2</c:v>
                </c:pt>
                <c:pt idx="597">
                  <c:v>3240.45</c:v>
                </c:pt>
                <c:pt idx="598">
                  <c:v>3235.15</c:v>
                </c:pt>
                <c:pt idx="599">
                  <c:v>3199.05</c:v>
                </c:pt>
                <c:pt idx="600">
                  <c:v>3212.2</c:v>
                </c:pt>
                <c:pt idx="601">
                  <c:v>3223.85</c:v>
                </c:pt>
                <c:pt idx="602">
                  <c:v>3210.75</c:v>
                </c:pt>
                <c:pt idx="603">
                  <c:v>3180.4</c:v>
                </c:pt>
                <c:pt idx="604">
                  <c:v>3193.45</c:v>
                </c:pt>
                <c:pt idx="605">
                  <c:v>3262.2</c:v>
                </c:pt>
                <c:pt idx="606">
                  <c:v>3269.15</c:v>
                </c:pt>
                <c:pt idx="607">
                  <c:v>3294</c:v>
                </c:pt>
                <c:pt idx="608">
                  <c:v>3315.2</c:v>
                </c:pt>
                <c:pt idx="609">
                  <c:v>3309.85</c:v>
                </c:pt>
                <c:pt idx="610">
                  <c:v>3318.4</c:v>
                </c:pt>
                <c:pt idx="611">
                  <c:v>3314.55</c:v>
                </c:pt>
                <c:pt idx="612">
                  <c:v>3247.95</c:v>
                </c:pt>
                <c:pt idx="613">
                  <c:v>3297.7</c:v>
                </c:pt>
                <c:pt idx="614">
                  <c:v>3308.35</c:v>
                </c:pt>
                <c:pt idx="615">
                  <c:v>3325.3</c:v>
                </c:pt>
                <c:pt idx="616">
                  <c:v>3347.15</c:v>
                </c:pt>
                <c:pt idx="617">
                  <c:v>3361.7</c:v>
                </c:pt>
                <c:pt idx="618">
                  <c:v>3358.3</c:v>
                </c:pt>
                <c:pt idx="619">
                  <c:v>3347.9</c:v>
                </c:pt>
                <c:pt idx="620">
                  <c:v>3374.15</c:v>
                </c:pt>
                <c:pt idx="621">
                  <c:v>3395.9</c:v>
                </c:pt>
                <c:pt idx="622">
                  <c:v>3344.05</c:v>
                </c:pt>
                <c:pt idx="623">
                  <c:v>3342.35</c:v>
                </c:pt>
                <c:pt idx="624">
                  <c:v>3392.1</c:v>
                </c:pt>
                <c:pt idx="625">
                  <c:v>3407.2</c:v>
                </c:pt>
                <c:pt idx="626">
                  <c:v>3398.6</c:v>
                </c:pt>
                <c:pt idx="627">
                  <c:v>3429.55</c:v>
                </c:pt>
                <c:pt idx="628">
                  <c:v>3460.65</c:v>
                </c:pt>
                <c:pt idx="629">
                  <c:v>3512.75</c:v>
                </c:pt>
                <c:pt idx="630">
                  <c:v>3516.8</c:v>
                </c:pt>
                <c:pt idx="631">
                  <c:v>3523.7</c:v>
                </c:pt>
                <c:pt idx="632">
                  <c:v>3516.85</c:v>
                </c:pt>
                <c:pt idx="633">
                  <c:v>3542.1</c:v>
                </c:pt>
                <c:pt idx="634">
                  <c:v>3400.1</c:v>
                </c:pt>
                <c:pt idx="635">
                  <c:v>3371.85</c:v>
                </c:pt>
                <c:pt idx="636">
                  <c:v>3370.95</c:v>
                </c:pt>
                <c:pt idx="637">
                  <c:v>3390.1</c:v>
                </c:pt>
                <c:pt idx="638">
                  <c:v>3374.95</c:v>
                </c:pt>
                <c:pt idx="639">
                  <c:v>3341.85</c:v>
                </c:pt>
                <c:pt idx="640">
                  <c:v>3363.25</c:v>
                </c:pt>
                <c:pt idx="641">
                  <c:v>3335.55</c:v>
                </c:pt>
                <c:pt idx="642">
                  <c:v>3339.9</c:v>
                </c:pt>
                <c:pt idx="643">
                  <c:v>3341.7</c:v>
                </c:pt>
                <c:pt idx="644">
                  <c:v>3346.25</c:v>
                </c:pt>
                <c:pt idx="645">
                  <c:v>3330.4</c:v>
                </c:pt>
                <c:pt idx="646">
                  <c:v>3234.25</c:v>
                </c:pt>
                <c:pt idx="647">
                  <c:v>3185.2</c:v>
                </c:pt>
                <c:pt idx="648">
                  <c:v>3199.8</c:v>
                </c:pt>
                <c:pt idx="649">
                  <c:v>3193.8</c:v>
                </c:pt>
                <c:pt idx="650">
                  <c:v>3182.85</c:v>
                </c:pt>
                <c:pt idx="651">
                  <c:v>3161.45</c:v>
                </c:pt>
                <c:pt idx="652">
                  <c:v>3182.05</c:v>
                </c:pt>
                <c:pt idx="653">
                  <c:v>3180.15</c:v>
                </c:pt>
                <c:pt idx="654">
                  <c:v>3168.7</c:v>
                </c:pt>
                <c:pt idx="655">
                  <c:v>3226.25</c:v>
                </c:pt>
                <c:pt idx="656">
                  <c:v>3259.95</c:v>
                </c:pt>
                <c:pt idx="657">
                  <c:v>3260.45</c:v>
                </c:pt>
                <c:pt idx="658">
                  <c:v>3285.05</c:v>
                </c:pt>
                <c:pt idx="659">
                  <c:v>3294.3</c:v>
                </c:pt>
                <c:pt idx="660">
                  <c:v>3250.65</c:v>
                </c:pt>
                <c:pt idx="661">
                  <c:v>3259.95</c:v>
                </c:pt>
                <c:pt idx="662">
                  <c:v>3235.2</c:v>
                </c:pt>
                <c:pt idx="663">
                  <c:v>3223.7</c:v>
                </c:pt>
                <c:pt idx="664">
                  <c:v>3223.85</c:v>
                </c:pt>
                <c:pt idx="665">
                  <c:v>3244.75</c:v>
                </c:pt>
                <c:pt idx="666">
                  <c:v>3236.65</c:v>
                </c:pt>
                <c:pt idx="667">
                  <c:v>3259.15</c:v>
                </c:pt>
                <c:pt idx="668">
                  <c:v>3257.05</c:v>
                </c:pt>
                <c:pt idx="669">
                  <c:v>3276.55</c:v>
                </c:pt>
                <c:pt idx="670">
                  <c:v>3239.4</c:v>
                </c:pt>
                <c:pt idx="671">
                  <c:v>3196.6</c:v>
                </c:pt>
                <c:pt idx="672">
                  <c:v>3205.45</c:v>
                </c:pt>
                <c:pt idx="673">
                  <c:v>3215.55</c:v>
                </c:pt>
                <c:pt idx="674">
                  <c:v>3242.35</c:v>
                </c:pt>
                <c:pt idx="675">
                  <c:v>3276.05</c:v>
                </c:pt>
                <c:pt idx="676">
                  <c:v>3323.3</c:v>
                </c:pt>
                <c:pt idx="677">
                  <c:v>3293.85</c:v>
                </c:pt>
                <c:pt idx="678">
                  <c:v>3300.7</c:v>
                </c:pt>
                <c:pt idx="679">
                  <c:v>3169.6</c:v>
                </c:pt>
                <c:pt idx="680">
                  <c:v>3161.35</c:v>
                </c:pt>
                <c:pt idx="681">
                  <c:v>3166.6</c:v>
                </c:pt>
                <c:pt idx="682">
                  <c:v>3169.55</c:v>
                </c:pt>
                <c:pt idx="683">
                  <c:v>3205.4</c:v>
                </c:pt>
                <c:pt idx="684">
                  <c:v>3193.65</c:v>
                </c:pt>
                <c:pt idx="685">
                  <c:v>3153.25</c:v>
                </c:pt>
                <c:pt idx="686">
                  <c:v>3151.65</c:v>
                </c:pt>
                <c:pt idx="687">
                  <c:v>3163.55</c:v>
                </c:pt>
                <c:pt idx="688">
                  <c:v>3159.35</c:v>
                </c:pt>
                <c:pt idx="689">
                  <c:v>3148.75</c:v>
                </c:pt>
                <c:pt idx="690">
                  <c:v>3112.6</c:v>
                </c:pt>
                <c:pt idx="691">
                  <c:v>3112.15</c:v>
                </c:pt>
                <c:pt idx="692">
                  <c:v>3096.05</c:v>
                </c:pt>
                <c:pt idx="693">
                  <c:v>3100.35</c:v>
                </c:pt>
                <c:pt idx="694">
                  <c:v>3105.35</c:v>
                </c:pt>
                <c:pt idx="695">
                  <c:v>3071.4</c:v>
                </c:pt>
                <c:pt idx="696">
                  <c:v>3061.1</c:v>
                </c:pt>
                <c:pt idx="697">
                  <c:v>2958.4</c:v>
                </c:pt>
                <c:pt idx="698">
                  <c:v>2954.3</c:v>
                </c:pt>
                <c:pt idx="699">
                  <c:v>2967.45</c:v>
                </c:pt>
                <c:pt idx="700">
                  <c:v>2996.35</c:v>
                </c:pt>
                <c:pt idx="701">
                  <c:v>2935.35</c:v>
                </c:pt>
                <c:pt idx="702">
                  <c:v>2955.7</c:v>
                </c:pt>
                <c:pt idx="703">
                  <c:v>2977.85</c:v>
                </c:pt>
                <c:pt idx="704">
                  <c:v>3027.9</c:v>
                </c:pt>
                <c:pt idx="705">
                  <c:v>3033.5</c:v>
                </c:pt>
                <c:pt idx="706">
                  <c:v>3092.9</c:v>
                </c:pt>
                <c:pt idx="707">
                  <c:v>3080.15</c:v>
                </c:pt>
                <c:pt idx="708">
                  <c:v>3075.9</c:v>
                </c:pt>
                <c:pt idx="709">
                  <c:v>3097.6</c:v>
                </c:pt>
                <c:pt idx="710">
                  <c:v>3088.95</c:v>
                </c:pt>
                <c:pt idx="711">
                  <c:v>3115.1</c:v>
                </c:pt>
                <c:pt idx="712">
                  <c:v>3130</c:v>
                </c:pt>
                <c:pt idx="713">
                  <c:v>3167.5</c:v>
                </c:pt>
                <c:pt idx="714">
                  <c:v>3139.6</c:v>
                </c:pt>
                <c:pt idx="715">
                  <c:v>3132.3</c:v>
                </c:pt>
                <c:pt idx="716">
                  <c:v>3132.6</c:v>
                </c:pt>
                <c:pt idx="717">
                  <c:v>3121.9</c:v>
                </c:pt>
                <c:pt idx="718">
                  <c:v>3136.15</c:v>
                </c:pt>
                <c:pt idx="719">
                  <c:v>3147.65</c:v>
                </c:pt>
                <c:pt idx="720">
                  <c:v>3149.85</c:v>
                </c:pt>
                <c:pt idx="721">
                  <c:v>3120</c:v>
                </c:pt>
                <c:pt idx="722">
                  <c:v>3172.7</c:v>
                </c:pt>
                <c:pt idx="723">
                  <c:v>3194.35</c:v>
                </c:pt>
                <c:pt idx="724">
                  <c:v>3226.2</c:v>
                </c:pt>
                <c:pt idx="725">
                  <c:v>3252</c:v>
                </c:pt>
                <c:pt idx="726">
                  <c:v>3251.25</c:v>
                </c:pt>
                <c:pt idx="727">
                  <c:v>3233.15</c:v>
                </c:pt>
                <c:pt idx="728">
                  <c:v>3233.15</c:v>
                </c:pt>
                <c:pt idx="729">
                  <c:v>3223.55</c:v>
                </c:pt>
                <c:pt idx="730">
                  <c:v>3244.35</c:v>
                </c:pt>
                <c:pt idx="731">
                  <c:v>3242.75</c:v>
                </c:pt>
                <c:pt idx="732">
                  <c:v>3312</c:v>
                </c:pt>
                <c:pt idx="733">
                  <c:v>3332</c:v>
                </c:pt>
                <c:pt idx="734">
                  <c:v>3335.55</c:v>
                </c:pt>
                <c:pt idx="735">
                  <c:v>3306.55</c:v>
                </c:pt>
                <c:pt idx="736">
                  <c:v>3302.6</c:v>
                </c:pt>
                <c:pt idx="737">
                  <c:v>3341.55</c:v>
                </c:pt>
                <c:pt idx="738">
                  <c:v>3382.95</c:v>
                </c:pt>
                <c:pt idx="739">
                  <c:v>3403</c:v>
                </c:pt>
                <c:pt idx="740">
                  <c:v>3395.15</c:v>
                </c:pt>
                <c:pt idx="741">
                  <c:v>3402.1</c:v>
                </c:pt>
                <c:pt idx="742">
                  <c:v>3394.55</c:v>
                </c:pt>
                <c:pt idx="743">
                  <c:v>3390.55</c:v>
                </c:pt>
                <c:pt idx="744">
                  <c:v>3371.6</c:v>
                </c:pt>
                <c:pt idx="745">
                  <c:v>3379.35</c:v>
                </c:pt>
                <c:pt idx="746">
                  <c:v>3355.5</c:v>
                </c:pt>
                <c:pt idx="747">
                  <c:v>3296.45</c:v>
                </c:pt>
                <c:pt idx="748">
                  <c:v>3266.85</c:v>
                </c:pt>
                <c:pt idx="749">
                  <c:v>3286.55</c:v>
                </c:pt>
                <c:pt idx="750">
                  <c:v>3287.85</c:v>
                </c:pt>
                <c:pt idx="751">
                  <c:v>3278</c:v>
                </c:pt>
                <c:pt idx="752">
                  <c:v>3274.05</c:v>
                </c:pt>
                <c:pt idx="753">
                  <c:v>3297.5</c:v>
                </c:pt>
                <c:pt idx="754">
                  <c:v>3242.3</c:v>
                </c:pt>
                <c:pt idx="755">
                  <c:v>3163.65</c:v>
                </c:pt>
                <c:pt idx="756">
                  <c:v>3165.6</c:v>
                </c:pt>
                <c:pt idx="757">
                  <c:v>3140.35</c:v>
                </c:pt>
                <c:pt idx="758">
                  <c:v>3058</c:v>
                </c:pt>
                <c:pt idx="759">
                  <c:v>2999.55</c:v>
                </c:pt>
                <c:pt idx="760">
                  <c:v>2949.55</c:v>
                </c:pt>
                <c:pt idx="761">
                  <c:v>2976.45</c:v>
                </c:pt>
                <c:pt idx="762">
                  <c:v>2954.85</c:v>
                </c:pt>
                <c:pt idx="763">
                  <c:v>2958</c:v>
                </c:pt>
                <c:pt idx="764">
                  <c:v>2928.6</c:v>
                </c:pt>
                <c:pt idx="765">
                  <c:v>2935.1</c:v>
                </c:pt>
                <c:pt idx="766">
                  <c:v>2917.15</c:v>
                </c:pt>
                <c:pt idx="767">
                  <c:v>2934.6</c:v>
                </c:pt>
                <c:pt idx="768">
                  <c:v>2981.6</c:v>
                </c:pt>
                <c:pt idx="769">
                  <c:v>2929.95</c:v>
                </c:pt>
                <c:pt idx="770">
                  <c:v>2952.15</c:v>
                </c:pt>
                <c:pt idx="771">
                  <c:v>2956.6</c:v>
                </c:pt>
                <c:pt idx="772">
                  <c:v>2970.95</c:v>
                </c:pt>
                <c:pt idx="773">
                  <c:v>2976.35</c:v>
                </c:pt>
                <c:pt idx="774">
                  <c:v>3015.7</c:v>
                </c:pt>
                <c:pt idx="775">
                  <c:v>3007.7</c:v>
                </c:pt>
                <c:pt idx="776">
                  <c:v>2997.75</c:v>
                </c:pt>
                <c:pt idx="777">
                  <c:v>3012.35</c:v>
                </c:pt>
                <c:pt idx="778">
                  <c:v>2999.95</c:v>
                </c:pt>
                <c:pt idx="779">
                  <c:v>3018.55</c:v>
                </c:pt>
                <c:pt idx="780">
                  <c:v>2984.8</c:v>
                </c:pt>
                <c:pt idx="781">
                  <c:v>2868.4</c:v>
                </c:pt>
                <c:pt idx="782">
                  <c:v>2861.7</c:v>
                </c:pt>
                <c:pt idx="783">
                  <c:v>2793.75</c:v>
                </c:pt>
                <c:pt idx="784">
                  <c:v>2825.4</c:v>
                </c:pt>
                <c:pt idx="785">
                  <c:v>2832.1</c:v>
                </c:pt>
                <c:pt idx="786">
                  <c:v>2849.55</c:v>
                </c:pt>
                <c:pt idx="787">
                  <c:v>2831.75</c:v>
                </c:pt>
                <c:pt idx="788">
                  <c:v>2820.1</c:v>
                </c:pt>
                <c:pt idx="789">
                  <c:v>2827.6</c:v>
                </c:pt>
                <c:pt idx="790">
                  <c:v>2870.1</c:v>
                </c:pt>
                <c:pt idx="791">
                  <c:v>2877.15</c:v>
                </c:pt>
                <c:pt idx="792">
                  <c:v>2875.55</c:v>
                </c:pt>
                <c:pt idx="793">
                  <c:v>2857.7</c:v>
                </c:pt>
                <c:pt idx="794">
                  <c:v>2892.55</c:v>
                </c:pt>
                <c:pt idx="795">
                  <c:v>2867.8</c:v>
                </c:pt>
                <c:pt idx="796">
                  <c:v>2849.65</c:v>
                </c:pt>
                <c:pt idx="797">
                  <c:v>2815.25</c:v>
                </c:pt>
                <c:pt idx="798">
                  <c:v>2823.15</c:v>
                </c:pt>
                <c:pt idx="799">
                  <c:v>2821.5</c:v>
                </c:pt>
                <c:pt idx="800">
                  <c:v>2842.25</c:v>
                </c:pt>
                <c:pt idx="801">
                  <c:v>2813.45</c:v>
                </c:pt>
                <c:pt idx="802">
                  <c:v>2830.05</c:v>
                </c:pt>
                <c:pt idx="803">
                  <c:v>2846</c:v>
                </c:pt>
                <c:pt idx="804">
                  <c:v>2871.3</c:v>
                </c:pt>
                <c:pt idx="805">
                  <c:v>2873.4</c:v>
                </c:pt>
                <c:pt idx="806">
                  <c:v>2869.75</c:v>
                </c:pt>
                <c:pt idx="807">
                  <c:v>2919.2</c:v>
                </c:pt>
                <c:pt idx="808">
                  <c:v>2884.65</c:v>
                </c:pt>
                <c:pt idx="809">
                  <c:v>2893.9</c:v>
                </c:pt>
                <c:pt idx="810">
                  <c:v>2857.35</c:v>
                </c:pt>
                <c:pt idx="811">
                  <c:v>2896.1</c:v>
                </c:pt>
                <c:pt idx="812">
                  <c:v>2855.65</c:v>
                </c:pt>
                <c:pt idx="813">
                  <c:v>2843.55</c:v>
                </c:pt>
                <c:pt idx="814">
                  <c:v>2830.55</c:v>
                </c:pt>
                <c:pt idx="815">
                  <c:v>2814.75</c:v>
                </c:pt>
                <c:pt idx="816">
                  <c:v>2808.45</c:v>
                </c:pt>
                <c:pt idx="817">
                  <c:v>2841.9</c:v>
                </c:pt>
                <c:pt idx="818">
                  <c:v>2874.35</c:v>
                </c:pt>
                <c:pt idx="819">
                  <c:v>2867.3</c:v>
                </c:pt>
                <c:pt idx="820">
                  <c:v>2861.55</c:v>
                </c:pt>
                <c:pt idx="821">
                  <c:v>2844.6</c:v>
                </c:pt>
                <c:pt idx="822">
                  <c:v>2868.1</c:v>
                </c:pt>
                <c:pt idx="823">
                  <c:v>2877.05</c:v>
                </c:pt>
                <c:pt idx="824">
                  <c:v>2973.8</c:v>
                </c:pt>
                <c:pt idx="825">
                  <c:v>2927.5</c:v>
                </c:pt>
                <c:pt idx="826">
                  <c:v>2932.2</c:v>
                </c:pt>
                <c:pt idx="827">
                  <c:v>2911.55</c:v>
                </c:pt>
                <c:pt idx="828">
                  <c:v>2844.25</c:v>
                </c:pt>
                <c:pt idx="829">
                  <c:v>2711</c:v>
                </c:pt>
                <c:pt idx="830">
                  <c:v>2772.8</c:v>
                </c:pt>
                <c:pt idx="831">
                  <c:v>2878.9</c:v>
                </c:pt>
                <c:pt idx="832">
                  <c:v>2865.6</c:v>
                </c:pt>
                <c:pt idx="833">
                  <c:v>2812.95</c:v>
                </c:pt>
                <c:pt idx="834">
                  <c:v>2814.25</c:v>
                </c:pt>
                <c:pt idx="835">
                  <c:v>2809.7</c:v>
                </c:pt>
                <c:pt idx="836">
                  <c:v>2816.55</c:v>
                </c:pt>
                <c:pt idx="837">
                  <c:v>2850.25</c:v>
                </c:pt>
                <c:pt idx="838">
                  <c:v>2886.2</c:v>
                </c:pt>
                <c:pt idx="839">
                  <c:v>2902.45</c:v>
                </c:pt>
                <c:pt idx="840">
                  <c:v>2875.25</c:v>
                </c:pt>
                <c:pt idx="841">
                  <c:v>2873.2</c:v>
                </c:pt>
                <c:pt idx="842">
                  <c:v>2910.45</c:v>
                </c:pt>
                <c:pt idx="843">
                  <c:v>2899.6</c:v>
                </c:pt>
                <c:pt idx="844">
                  <c:v>2881.9</c:v>
                </c:pt>
                <c:pt idx="845">
                  <c:v>2877.7</c:v>
                </c:pt>
                <c:pt idx="846">
                  <c:v>2865.8</c:v>
                </c:pt>
                <c:pt idx="847">
                  <c:v>2858.5</c:v>
                </c:pt>
                <c:pt idx="848">
                  <c:v>2960.4</c:v>
                </c:pt>
                <c:pt idx="849">
                  <c:v>2904.85</c:v>
                </c:pt>
                <c:pt idx="850">
                  <c:v>2928.7</c:v>
                </c:pt>
                <c:pt idx="851">
                  <c:v>2936.9</c:v>
                </c:pt>
                <c:pt idx="852">
                  <c:v>2902.25</c:v>
                </c:pt>
                <c:pt idx="853">
                  <c:v>2905.25</c:v>
                </c:pt>
                <c:pt idx="854">
                  <c:v>2907.9</c:v>
                </c:pt>
                <c:pt idx="855">
                  <c:v>2920.2</c:v>
                </c:pt>
                <c:pt idx="856">
                  <c:v>2917.8</c:v>
                </c:pt>
                <c:pt idx="857">
                  <c:v>2892.65</c:v>
                </c:pt>
                <c:pt idx="858">
                  <c:v>2915.1</c:v>
                </c:pt>
                <c:pt idx="859">
                  <c:v>2890.4</c:v>
                </c:pt>
                <c:pt idx="860">
                  <c:v>2895.9</c:v>
                </c:pt>
                <c:pt idx="861">
                  <c:v>2858.55</c:v>
                </c:pt>
                <c:pt idx="862">
                  <c:v>2864.8</c:v>
                </c:pt>
                <c:pt idx="863">
                  <c:v>2882.15</c:v>
                </c:pt>
                <c:pt idx="864">
                  <c:v>2917.3</c:v>
                </c:pt>
                <c:pt idx="865">
                  <c:v>2927.15</c:v>
                </c:pt>
                <c:pt idx="866">
                  <c:v>2926.25</c:v>
                </c:pt>
                <c:pt idx="867">
                  <c:v>2925.25</c:v>
                </c:pt>
                <c:pt idx="868">
                  <c:v>2941.8</c:v>
                </c:pt>
                <c:pt idx="869">
                  <c:v>2935.75</c:v>
                </c:pt>
                <c:pt idx="870">
                  <c:v>2897.3</c:v>
                </c:pt>
                <c:pt idx="871">
                  <c:v>2905.2</c:v>
                </c:pt>
                <c:pt idx="872">
                  <c:v>2995.4</c:v>
                </c:pt>
                <c:pt idx="873">
                  <c:v>3023.25</c:v>
                </c:pt>
                <c:pt idx="874">
                  <c:v>2999.5</c:v>
                </c:pt>
                <c:pt idx="875">
                  <c:v>2956.45</c:v>
                </c:pt>
                <c:pt idx="876">
                  <c:v>2974.4</c:v>
                </c:pt>
                <c:pt idx="877">
                  <c:v>2930.45</c:v>
                </c:pt>
                <c:pt idx="878">
                  <c:v>2945.95</c:v>
                </c:pt>
                <c:pt idx="879">
                  <c:v>2932.55</c:v>
                </c:pt>
                <c:pt idx="880">
                  <c:v>2897.05</c:v>
                </c:pt>
                <c:pt idx="881">
                  <c:v>2911.9</c:v>
                </c:pt>
                <c:pt idx="882">
                  <c:v>2902.35</c:v>
                </c:pt>
                <c:pt idx="883">
                  <c:v>2949.95</c:v>
                </c:pt>
                <c:pt idx="884">
                  <c:v>2954.75</c:v>
                </c:pt>
                <c:pt idx="885">
                  <c:v>3004.55</c:v>
                </c:pt>
                <c:pt idx="886">
                  <c:v>3082.3</c:v>
                </c:pt>
                <c:pt idx="887">
                  <c:v>3097.05</c:v>
                </c:pt>
                <c:pt idx="888">
                  <c:v>3107.05</c:v>
                </c:pt>
                <c:pt idx="889">
                  <c:v>3095.6</c:v>
                </c:pt>
                <c:pt idx="890">
                  <c:v>3100.25</c:v>
                </c:pt>
                <c:pt idx="891">
                  <c:v>3100.55</c:v>
                </c:pt>
                <c:pt idx="892">
                  <c:v>3000.95</c:v>
                </c:pt>
                <c:pt idx="893">
                  <c:v>3040.1</c:v>
                </c:pt>
                <c:pt idx="894">
                  <c:v>3051.45</c:v>
                </c:pt>
                <c:pt idx="895">
                  <c:v>3022.3</c:v>
                </c:pt>
                <c:pt idx="896">
                  <c:v>3022.95</c:v>
                </c:pt>
                <c:pt idx="897">
                  <c:v>3047.9</c:v>
                </c:pt>
                <c:pt idx="898">
                  <c:v>3076.45</c:v>
                </c:pt>
                <c:pt idx="899">
                  <c:v>3101.65</c:v>
                </c:pt>
                <c:pt idx="900">
                  <c:v>3151.15</c:v>
                </c:pt>
                <c:pt idx="901">
                  <c:v>3184.9</c:v>
                </c:pt>
                <c:pt idx="902">
                  <c:v>3153.55</c:v>
                </c:pt>
                <c:pt idx="903">
                  <c:v>3169.8</c:v>
                </c:pt>
                <c:pt idx="904">
                  <c:v>3163.2</c:v>
                </c:pt>
                <c:pt idx="905">
                  <c:v>3125</c:v>
                </c:pt>
                <c:pt idx="906">
                  <c:v>3116.05</c:v>
                </c:pt>
                <c:pt idx="907">
                  <c:v>3126.8</c:v>
                </c:pt>
                <c:pt idx="908">
                  <c:v>3151.5</c:v>
                </c:pt>
                <c:pt idx="909">
                  <c:v>3153.8</c:v>
                </c:pt>
                <c:pt idx="910">
                  <c:v>3231.9</c:v>
                </c:pt>
                <c:pt idx="911">
                  <c:v>3237.8</c:v>
                </c:pt>
                <c:pt idx="912">
                  <c:v>3274.5</c:v>
                </c:pt>
                <c:pt idx="913">
                  <c:v>3281.45</c:v>
                </c:pt>
                <c:pt idx="914">
                  <c:v>3294.3</c:v>
                </c:pt>
                <c:pt idx="915">
                  <c:v>3366.15</c:v>
                </c:pt>
                <c:pt idx="916">
                  <c:v>3382.3</c:v>
                </c:pt>
                <c:pt idx="917">
                  <c:v>3358.65</c:v>
                </c:pt>
                <c:pt idx="918">
                  <c:v>3334.35</c:v>
                </c:pt>
                <c:pt idx="919">
                  <c:v>3312.75</c:v>
                </c:pt>
                <c:pt idx="920">
                  <c:v>3274.2</c:v>
                </c:pt>
                <c:pt idx="921">
                  <c:v>3294.45</c:v>
                </c:pt>
                <c:pt idx="922">
                  <c:v>3309.15</c:v>
                </c:pt>
                <c:pt idx="923">
                  <c:v>3276.9</c:v>
                </c:pt>
                <c:pt idx="924">
                  <c:v>3248.7</c:v>
                </c:pt>
                <c:pt idx="925">
                  <c:v>3243.95</c:v>
                </c:pt>
                <c:pt idx="926">
                  <c:v>3277.05</c:v>
                </c:pt>
                <c:pt idx="927">
                  <c:v>3310.05</c:v>
                </c:pt>
                <c:pt idx="928">
                  <c:v>3328.4</c:v>
                </c:pt>
                <c:pt idx="929">
                  <c:v>3277.2</c:v>
                </c:pt>
                <c:pt idx="930">
                  <c:v>3150.2</c:v>
                </c:pt>
                <c:pt idx="931">
                  <c:v>3071.85</c:v>
                </c:pt>
                <c:pt idx="932">
                  <c:v>3063.9</c:v>
                </c:pt>
                <c:pt idx="933">
                  <c:v>3088.45</c:v>
                </c:pt>
                <c:pt idx="934">
                  <c:v>3078.75</c:v>
                </c:pt>
                <c:pt idx="935">
                  <c:v>3060.3</c:v>
                </c:pt>
                <c:pt idx="936">
                  <c:v>3038.25</c:v>
                </c:pt>
                <c:pt idx="937">
                  <c:v>3039.9</c:v>
                </c:pt>
                <c:pt idx="938">
                  <c:v>3070.5</c:v>
                </c:pt>
                <c:pt idx="939">
                  <c:v>3081.8</c:v>
                </c:pt>
                <c:pt idx="940">
                  <c:v>3057.8</c:v>
                </c:pt>
                <c:pt idx="941">
                  <c:v>2990.6</c:v>
                </c:pt>
                <c:pt idx="942">
                  <c:v>3048.75</c:v>
                </c:pt>
                <c:pt idx="943">
                  <c:v>3003.3</c:v>
                </c:pt>
                <c:pt idx="944">
                  <c:v>2990.65</c:v>
                </c:pt>
                <c:pt idx="945">
                  <c:v>2971.3</c:v>
                </c:pt>
                <c:pt idx="946">
                  <c:v>2959.35</c:v>
                </c:pt>
                <c:pt idx="947">
                  <c:v>3001.15</c:v>
                </c:pt>
                <c:pt idx="948">
                  <c:v>2993.7</c:v>
                </c:pt>
                <c:pt idx="949">
                  <c:v>2997</c:v>
                </c:pt>
                <c:pt idx="950">
                  <c:v>2938.1</c:v>
                </c:pt>
                <c:pt idx="951">
                  <c:v>2940</c:v>
                </c:pt>
                <c:pt idx="952">
                  <c:v>2914.95</c:v>
                </c:pt>
                <c:pt idx="953">
                  <c:v>2888.4</c:v>
                </c:pt>
                <c:pt idx="954">
                  <c:v>2897.2</c:v>
                </c:pt>
                <c:pt idx="955">
                  <c:v>2843.45</c:v>
                </c:pt>
                <c:pt idx="956">
                  <c:v>2769.25</c:v>
                </c:pt>
                <c:pt idx="957">
                  <c:v>2542.65</c:v>
                </c:pt>
                <c:pt idx="958">
                  <c:v>2475.15</c:v>
                </c:pt>
                <c:pt idx="959">
                  <c:v>2471.9</c:v>
                </c:pt>
                <c:pt idx="960">
                  <c:v>2483.15</c:v>
                </c:pt>
                <c:pt idx="961">
                  <c:v>2483</c:v>
                </c:pt>
                <c:pt idx="962">
                  <c:v>2483.1999999999998</c:v>
                </c:pt>
                <c:pt idx="963">
                  <c:v>2429.1999999999998</c:v>
                </c:pt>
                <c:pt idx="964">
                  <c:v>2479</c:v>
                </c:pt>
                <c:pt idx="965">
                  <c:v>2460.6</c:v>
                </c:pt>
                <c:pt idx="966">
                  <c:v>2504.6999999999998</c:v>
                </c:pt>
                <c:pt idx="967">
                  <c:v>2490.25</c:v>
                </c:pt>
                <c:pt idx="968">
                  <c:v>2458.85</c:v>
                </c:pt>
                <c:pt idx="969">
                  <c:v>2479.9499999999998</c:v>
                </c:pt>
                <c:pt idx="970">
                  <c:v>2479.25</c:v>
                </c:pt>
                <c:pt idx="971">
                  <c:v>2469</c:v>
                </c:pt>
                <c:pt idx="972">
                  <c:v>2459.6</c:v>
                </c:pt>
                <c:pt idx="973">
                  <c:v>2452.3000000000002</c:v>
                </c:pt>
                <c:pt idx="974">
                  <c:v>2429.6</c:v>
                </c:pt>
                <c:pt idx="975">
                  <c:v>2385.8000000000002</c:v>
                </c:pt>
                <c:pt idx="976">
                  <c:v>2389.8000000000002</c:v>
                </c:pt>
                <c:pt idx="977">
                  <c:v>2417.65</c:v>
                </c:pt>
                <c:pt idx="978">
                  <c:v>2388.9499999999998</c:v>
                </c:pt>
                <c:pt idx="979">
                  <c:v>2407.0500000000002</c:v>
                </c:pt>
                <c:pt idx="980">
                  <c:v>2403.35</c:v>
                </c:pt>
                <c:pt idx="981">
                  <c:v>2356.8000000000002</c:v>
                </c:pt>
                <c:pt idx="982">
                  <c:v>2345.6999999999998</c:v>
                </c:pt>
                <c:pt idx="983">
                  <c:v>2292.9</c:v>
                </c:pt>
                <c:pt idx="984">
                  <c:v>2283.0500000000002</c:v>
                </c:pt>
                <c:pt idx="985">
                  <c:v>2279</c:v>
                </c:pt>
                <c:pt idx="986">
                  <c:v>2284.15</c:v>
                </c:pt>
                <c:pt idx="987">
                  <c:v>2261.4</c:v>
                </c:pt>
                <c:pt idx="988">
                  <c:v>2270.9</c:v>
                </c:pt>
                <c:pt idx="989">
                  <c:v>2286.4499999999998</c:v>
                </c:pt>
                <c:pt idx="990">
                  <c:v>2282.0500000000002</c:v>
                </c:pt>
                <c:pt idx="991">
                  <c:v>2304.75</c:v>
                </c:pt>
                <c:pt idx="992">
                  <c:v>2343</c:v>
                </c:pt>
                <c:pt idx="993">
                  <c:v>2334.25</c:v>
                </c:pt>
                <c:pt idx="994">
                  <c:v>2268.15</c:v>
                </c:pt>
                <c:pt idx="995">
                  <c:v>2293.1</c:v>
                </c:pt>
                <c:pt idx="996">
                  <c:v>2334.4</c:v>
                </c:pt>
                <c:pt idx="997">
                  <c:v>2350.6</c:v>
                </c:pt>
                <c:pt idx="998">
                  <c:v>2319.6999999999998</c:v>
                </c:pt>
                <c:pt idx="999">
                  <c:v>2252.75</c:v>
                </c:pt>
                <c:pt idx="1000">
                  <c:v>2239.75</c:v>
                </c:pt>
                <c:pt idx="1001">
                  <c:v>2228.6</c:v>
                </c:pt>
                <c:pt idx="1002">
                  <c:v>2216.4</c:v>
                </c:pt>
                <c:pt idx="1003">
                  <c:v>2259.6999999999998</c:v>
                </c:pt>
                <c:pt idx="1004">
                  <c:v>2280.1</c:v>
                </c:pt>
                <c:pt idx="1005">
                  <c:v>2259.65</c:v>
                </c:pt>
                <c:pt idx="1006">
                  <c:v>2262.75</c:v>
                </c:pt>
                <c:pt idx="1007">
                  <c:v>2276.4499999999998</c:v>
                </c:pt>
                <c:pt idx="1008">
                  <c:v>2261.8000000000002</c:v>
                </c:pt>
                <c:pt idx="1009">
                  <c:v>2251.65</c:v>
                </c:pt>
                <c:pt idx="1010">
                  <c:v>2241.25</c:v>
                </c:pt>
                <c:pt idx="1011">
                  <c:v>2221.65</c:v>
                </c:pt>
                <c:pt idx="1012">
                  <c:v>2250.9</c:v>
                </c:pt>
                <c:pt idx="1013">
                  <c:v>2301.0500000000002</c:v>
                </c:pt>
                <c:pt idx="1014">
                  <c:v>2350.8000000000002</c:v>
                </c:pt>
                <c:pt idx="1015">
                  <c:v>2293.6</c:v>
                </c:pt>
                <c:pt idx="1016">
                  <c:v>2355.25</c:v>
                </c:pt>
                <c:pt idx="1017">
                  <c:v>2275.65</c:v>
                </c:pt>
                <c:pt idx="1018">
                  <c:v>2263.35</c:v>
                </c:pt>
                <c:pt idx="1019">
                  <c:v>2272.4</c:v>
                </c:pt>
                <c:pt idx="1020">
                  <c:v>2269.85</c:v>
                </c:pt>
                <c:pt idx="1021">
                  <c:v>2239.9</c:v>
                </c:pt>
                <c:pt idx="1022">
                  <c:v>2228.0500000000002</c:v>
                </c:pt>
                <c:pt idx="1023">
                  <c:v>2235.9499999999998</c:v>
                </c:pt>
                <c:pt idx="1024">
                  <c:v>2230.85</c:v>
                </c:pt>
                <c:pt idx="1025">
                  <c:v>2248.65</c:v>
                </c:pt>
                <c:pt idx="1026">
                  <c:v>2237.5</c:v>
                </c:pt>
                <c:pt idx="1027">
                  <c:v>2236.9499999999998</c:v>
                </c:pt>
                <c:pt idx="1028">
                  <c:v>2249.3000000000002</c:v>
                </c:pt>
                <c:pt idx="1029">
                  <c:v>2257.1999999999998</c:v>
                </c:pt>
                <c:pt idx="1030">
                  <c:v>2248.4499999999998</c:v>
                </c:pt>
                <c:pt idx="1031">
                  <c:v>2225</c:v>
                </c:pt>
                <c:pt idx="1032">
                  <c:v>2213.9</c:v>
                </c:pt>
                <c:pt idx="1033">
                  <c:v>2179.9499999999998</c:v>
                </c:pt>
                <c:pt idx="1034">
                  <c:v>2168.4</c:v>
                </c:pt>
                <c:pt idx="1035">
                  <c:v>2132.35</c:v>
                </c:pt>
                <c:pt idx="1036">
                  <c:v>2165.25</c:v>
                </c:pt>
                <c:pt idx="1037">
                  <c:v>2267.1</c:v>
                </c:pt>
                <c:pt idx="1038">
                  <c:v>2269.0500000000002</c:v>
                </c:pt>
                <c:pt idx="1039">
                  <c:v>2279.3000000000002</c:v>
                </c:pt>
                <c:pt idx="1040">
                  <c:v>2286.6999999999998</c:v>
                </c:pt>
                <c:pt idx="1041">
                  <c:v>2251</c:v>
                </c:pt>
                <c:pt idx="1042">
                  <c:v>2230.9499999999998</c:v>
                </c:pt>
                <c:pt idx="1043">
                  <c:v>2219.8000000000002</c:v>
                </c:pt>
                <c:pt idx="1044">
                  <c:v>2273.6</c:v>
                </c:pt>
                <c:pt idx="1045">
                  <c:v>2279.9</c:v>
                </c:pt>
                <c:pt idx="1046">
                  <c:v>2287</c:v>
                </c:pt>
                <c:pt idx="1047">
                  <c:v>2300.25</c:v>
                </c:pt>
                <c:pt idx="1048">
                  <c:v>2322</c:v>
                </c:pt>
                <c:pt idx="1049">
                  <c:v>2330.35</c:v>
                </c:pt>
                <c:pt idx="1050">
                  <c:v>2326.1999999999998</c:v>
                </c:pt>
                <c:pt idx="1051">
                  <c:v>2338.1999999999998</c:v>
                </c:pt>
                <c:pt idx="1052">
                  <c:v>2337.6999999999998</c:v>
                </c:pt>
                <c:pt idx="1053">
                  <c:v>2315.4</c:v>
                </c:pt>
                <c:pt idx="1054">
                  <c:v>2306.65</c:v>
                </c:pt>
                <c:pt idx="1055">
                  <c:v>2348.6999999999998</c:v>
                </c:pt>
                <c:pt idx="1056">
                  <c:v>2355.0500000000002</c:v>
                </c:pt>
                <c:pt idx="1057">
                  <c:v>2338.9499999999998</c:v>
                </c:pt>
                <c:pt idx="1058">
                  <c:v>2394.15</c:v>
                </c:pt>
                <c:pt idx="1059">
                  <c:v>2409.6999999999998</c:v>
                </c:pt>
                <c:pt idx="1060">
                  <c:v>2394.1999999999998</c:v>
                </c:pt>
                <c:pt idx="1061">
                  <c:v>2417.0500000000002</c:v>
                </c:pt>
                <c:pt idx="1062">
                  <c:v>2459.35</c:v>
                </c:pt>
                <c:pt idx="1063">
                  <c:v>2469.65</c:v>
                </c:pt>
                <c:pt idx="1064">
                  <c:v>2445.25</c:v>
                </c:pt>
                <c:pt idx="1065">
                  <c:v>2433.8000000000002</c:v>
                </c:pt>
                <c:pt idx="1066">
                  <c:v>2453</c:v>
                </c:pt>
                <c:pt idx="1067">
                  <c:v>2464.6</c:v>
                </c:pt>
                <c:pt idx="1068">
                  <c:v>2430.1999999999998</c:v>
                </c:pt>
                <c:pt idx="1069">
                  <c:v>2452.5500000000002</c:v>
                </c:pt>
                <c:pt idx="1070">
                  <c:v>2452</c:v>
                </c:pt>
                <c:pt idx="1071">
                  <c:v>2423.3000000000002</c:v>
                </c:pt>
                <c:pt idx="1072">
                  <c:v>2409.4499999999998</c:v>
                </c:pt>
                <c:pt idx="1073">
                  <c:v>2437.3000000000002</c:v>
                </c:pt>
                <c:pt idx="1074">
                  <c:v>2417.9499999999998</c:v>
                </c:pt>
                <c:pt idx="1075">
                  <c:v>2332.65</c:v>
                </c:pt>
                <c:pt idx="1076">
                  <c:v>2302.5</c:v>
                </c:pt>
                <c:pt idx="1077">
                  <c:v>2300.35</c:v>
                </c:pt>
                <c:pt idx="1078">
                  <c:v>2354.1</c:v>
                </c:pt>
                <c:pt idx="1079">
                  <c:v>2325.1</c:v>
                </c:pt>
                <c:pt idx="1080">
                  <c:v>2283.65</c:v>
                </c:pt>
                <c:pt idx="1081">
                  <c:v>2330.25</c:v>
                </c:pt>
                <c:pt idx="1082">
                  <c:v>2353.15</c:v>
                </c:pt>
                <c:pt idx="1083">
                  <c:v>2329.4</c:v>
                </c:pt>
                <c:pt idx="1084">
                  <c:v>2295.75</c:v>
                </c:pt>
                <c:pt idx="1085">
                  <c:v>2311.65</c:v>
                </c:pt>
                <c:pt idx="1086">
                  <c:v>2298.85</c:v>
                </c:pt>
                <c:pt idx="1087">
                  <c:v>2314.6</c:v>
                </c:pt>
                <c:pt idx="1088">
                  <c:v>2327.4499999999998</c:v>
                </c:pt>
                <c:pt idx="1089">
                  <c:v>2328.85</c:v>
                </c:pt>
                <c:pt idx="1090">
                  <c:v>2302.8000000000002</c:v>
                </c:pt>
                <c:pt idx="1091">
                  <c:v>2297.25</c:v>
                </c:pt>
                <c:pt idx="1092">
                  <c:v>2260.0500000000002</c:v>
                </c:pt>
                <c:pt idx="1093">
                  <c:v>2267.1999999999998</c:v>
                </c:pt>
                <c:pt idx="1094">
                  <c:v>2255.9</c:v>
                </c:pt>
                <c:pt idx="1095">
                  <c:v>2249.1</c:v>
                </c:pt>
                <c:pt idx="1096">
                  <c:v>2243.4499999999998</c:v>
                </c:pt>
                <c:pt idx="1097">
                  <c:v>2245.4499999999998</c:v>
                </c:pt>
                <c:pt idx="1098">
                  <c:v>2248.3000000000002</c:v>
                </c:pt>
                <c:pt idx="1099">
                  <c:v>2219.6999999999998</c:v>
                </c:pt>
                <c:pt idx="1100">
                  <c:v>2208.4499999999998</c:v>
                </c:pt>
                <c:pt idx="1101">
                  <c:v>2218.0500000000002</c:v>
                </c:pt>
                <c:pt idx="1102">
                  <c:v>2215.3000000000002</c:v>
                </c:pt>
                <c:pt idx="1103">
                  <c:v>2243.65</c:v>
                </c:pt>
                <c:pt idx="1104">
                  <c:v>2264.5</c:v>
                </c:pt>
                <c:pt idx="1105">
                  <c:v>2281.15</c:v>
                </c:pt>
                <c:pt idx="1106">
                  <c:v>2268.3000000000002</c:v>
                </c:pt>
                <c:pt idx="1107">
                  <c:v>2284.9499999999998</c:v>
                </c:pt>
                <c:pt idx="1108">
                  <c:v>2264.35</c:v>
                </c:pt>
                <c:pt idx="1109">
                  <c:v>2275.15</c:v>
                </c:pt>
                <c:pt idx="1110">
                  <c:v>2279.4499999999998</c:v>
                </c:pt>
                <c:pt idx="1111">
                  <c:v>2289.1999999999998</c:v>
                </c:pt>
                <c:pt idx="1112">
                  <c:v>2359.25</c:v>
                </c:pt>
                <c:pt idx="1113">
                  <c:v>2341.35</c:v>
                </c:pt>
                <c:pt idx="1114">
                  <c:v>2368.85</c:v>
                </c:pt>
                <c:pt idx="1115">
                  <c:v>2419.85</c:v>
                </c:pt>
                <c:pt idx="1116">
                  <c:v>2430.4</c:v>
                </c:pt>
                <c:pt idx="1117">
                  <c:v>2424.8000000000002</c:v>
                </c:pt>
                <c:pt idx="1118">
                  <c:v>2443.4</c:v>
                </c:pt>
                <c:pt idx="1119">
                  <c:v>2484.6</c:v>
                </c:pt>
                <c:pt idx="1120">
                  <c:v>2498.75</c:v>
                </c:pt>
                <c:pt idx="1121">
                  <c:v>2450.8000000000002</c:v>
                </c:pt>
                <c:pt idx="1122">
                  <c:v>2439.6</c:v>
                </c:pt>
                <c:pt idx="1123">
                  <c:v>2401</c:v>
                </c:pt>
                <c:pt idx="1124">
                  <c:v>2392.9499999999998</c:v>
                </c:pt>
                <c:pt idx="1125">
                  <c:v>2410.4</c:v>
                </c:pt>
                <c:pt idx="1126">
                  <c:v>2399.0500000000002</c:v>
                </c:pt>
                <c:pt idx="1127">
                  <c:v>2382.1</c:v>
                </c:pt>
                <c:pt idx="1128">
                  <c:v>2376.1</c:v>
                </c:pt>
                <c:pt idx="1129">
                  <c:v>2365.15</c:v>
                </c:pt>
                <c:pt idx="1130">
                  <c:v>2374.35</c:v>
                </c:pt>
                <c:pt idx="1131">
                  <c:v>2352.0500000000002</c:v>
                </c:pt>
                <c:pt idx="1132">
                  <c:v>2335.65</c:v>
                </c:pt>
                <c:pt idx="1133">
                  <c:v>2358.9499999999998</c:v>
                </c:pt>
                <c:pt idx="1134">
                  <c:v>2401.6999999999998</c:v>
                </c:pt>
                <c:pt idx="1135">
                  <c:v>2415.15</c:v>
                </c:pt>
                <c:pt idx="1136">
                  <c:v>2396</c:v>
                </c:pt>
                <c:pt idx="1137">
                  <c:v>2429.4499999999998</c:v>
                </c:pt>
                <c:pt idx="1138">
                  <c:v>2449.75</c:v>
                </c:pt>
                <c:pt idx="1139">
                  <c:v>2437.9</c:v>
                </c:pt>
                <c:pt idx="1140">
                  <c:v>2491.3000000000002</c:v>
                </c:pt>
                <c:pt idx="1141">
                  <c:v>2506.1</c:v>
                </c:pt>
                <c:pt idx="1142">
                  <c:v>2475.4</c:v>
                </c:pt>
                <c:pt idx="1143">
                  <c:v>2489.6</c:v>
                </c:pt>
                <c:pt idx="1144">
                  <c:v>2478.8000000000002</c:v>
                </c:pt>
                <c:pt idx="1145">
                  <c:v>2500.3000000000002</c:v>
                </c:pt>
                <c:pt idx="1146">
                  <c:v>2529.25</c:v>
                </c:pt>
                <c:pt idx="1147">
                  <c:v>2587.1999999999998</c:v>
                </c:pt>
                <c:pt idx="1148">
                  <c:v>2579.5</c:v>
                </c:pt>
                <c:pt idx="1149">
                  <c:v>2570.0500000000002</c:v>
                </c:pt>
                <c:pt idx="1150">
                  <c:v>2566.85</c:v>
                </c:pt>
                <c:pt idx="1151">
                  <c:v>2504.1999999999998</c:v>
                </c:pt>
                <c:pt idx="1152">
                  <c:v>2492.6999999999998</c:v>
                </c:pt>
                <c:pt idx="1153">
                  <c:v>2487.4499999999998</c:v>
                </c:pt>
                <c:pt idx="1154">
                  <c:v>2491.15</c:v>
                </c:pt>
                <c:pt idx="1155">
                  <c:v>2517.4</c:v>
                </c:pt>
              </c:numCache>
            </c:numRef>
          </c:val>
          <c:smooth val="0"/>
          <c:extLst>
            <c:ext xmlns:c16="http://schemas.microsoft.com/office/drawing/2014/chart" uri="{C3380CC4-5D6E-409C-BE32-E72D297353CC}">
              <c16:uniqueId val="{00000000-6F93-4211-97AA-A5B1660E30CC}"/>
            </c:ext>
          </c:extLst>
        </c:ser>
        <c:dLbls>
          <c:showLegendKey val="0"/>
          <c:showVal val="0"/>
          <c:showCatName val="0"/>
          <c:showSerName val="0"/>
          <c:showPercent val="0"/>
          <c:showBubbleSize val="0"/>
        </c:dLbls>
        <c:smooth val="0"/>
        <c:axId val="1938582255"/>
        <c:axId val="1938580815"/>
      </c:lineChart>
      <c:dateAx>
        <c:axId val="1938582255"/>
        <c:scaling>
          <c:orientation val="minMax"/>
        </c:scaling>
        <c:delete val="0"/>
        <c:axPos val="b"/>
        <c:numFmt formatCode="[$-14009]yyyy;@" sourceLinked="0"/>
        <c:majorTickMark val="out"/>
        <c:minorTickMark val="none"/>
        <c:tickLblPos val="nextTo"/>
        <c:spPr>
          <a:noFill/>
          <a:ln w="9525" cap="flat" cmpd="sng" algn="ctr">
            <a:solidFill>
              <a:schemeClr val="tx1">
                <a:lumMod val="15000"/>
                <a:lumOff val="85000"/>
              </a:schemeClr>
            </a:solidFill>
            <a:round/>
          </a:ln>
          <a:effectLst/>
        </c:spPr>
        <c:txPr>
          <a:bodyPr rot="-27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80815"/>
        <c:crosses val="autoZero"/>
        <c:auto val="1"/>
        <c:lblOffset val="100"/>
        <c:baseTimeUnit val="days"/>
      </c:dateAx>
      <c:valAx>
        <c:axId val="1938580815"/>
        <c:scaling>
          <c:orientation val="minMax"/>
          <c:min val="1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8225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'Stk Data'!$N$2</c:f>
              <c:strCache>
                <c:ptCount val="1"/>
                <c:pt idx="0">
                  <c:v>Total Turnover (Rs.)</c:v>
                </c:pt>
              </c:strCache>
            </c:strRef>
          </c:tx>
          <c:spPr>
            <a:solidFill>
              <a:schemeClr val="bg1">
                <a:lumMod val="50000"/>
              </a:schemeClr>
            </a:solidFill>
            <a:ln w="25400" cap="flat" cmpd="sng" algn="ctr">
              <a:solidFill>
                <a:schemeClr val="bg1">
                  <a:lumMod val="65000"/>
                </a:schemeClr>
              </a:solidFill>
              <a:miter lim="800000"/>
            </a:ln>
            <a:effectLst/>
          </c:spPr>
          <c:invertIfNegative val="0"/>
          <c:cat>
            <c:numRef>
              <c:f>'Stk Data'!$M$3:$M$1158</c:f>
              <c:numCache>
                <c:formatCode>d\-mmm\-yy</c:formatCode>
                <c:ptCount val="1156"/>
                <c:pt idx="0">
                  <c:v>44197</c:v>
                </c:pt>
                <c:pt idx="1">
                  <c:v>44200</c:v>
                </c:pt>
                <c:pt idx="2">
                  <c:v>44201</c:v>
                </c:pt>
                <c:pt idx="3">
                  <c:v>44202</c:v>
                </c:pt>
                <c:pt idx="4">
                  <c:v>44203</c:v>
                </c:pt>
                <c:pt idx="5">
                  <c:v>44204</c:v>
                </c:pt>
                <c:pt idx="6">
                  <c:v>44207</c:v>
                </c:pt>
                <c:pt idx="7">
                  <c:v>44208</c:v>
                </c:pt>
                <c:pt idx="8">
                  <c:v>44209</c:v>
                </c:pt>
                <c:pt idx="9">
                  <c:v>44210</c:v>
                </c:pt>
                <c:pt idx="10">
                  <c:v>44211</c:v>
                </c:pt>
                <c:pt idx="11">
                  <c:v>44214</c:v>
                </c:pt>
                <c:pt idx="12">
                  <c:v>44215</c:v>
                </c:pt>
                <c:pt idx="13">
                  <c:v>44216</c:v>
                </c:pt>
                <c:pt idx="14">
                  <c:v>44217</c:v>
                </c:pt>
                <c:pt idx="15">
                  <c:v>44218</c:v>
                </c:pt>
                <c:pt idx="16">
                  <c:v>44221</c:v>
                </c:pt>
                <c:pt idx="17">
                  <c:v>44223</c:v>
                </c:pt>
                <c:pt idx="18">
                  <c:v>44224</c:v>
                </c:pt>
                <c:pt idx="19">
                  <c:v>44225</c:v>
                </c:pt>
                <c:pt idx="20">
                  <c:v>44228</c:v>
                </c:pt>
                <c:pt idx="21">
                  <c:v>44229</c:v>
                </c:pt>
                <c:pt idx="22">
                  <c:v>44230</c:v>
                </c:pt>
                <c:pt idx="23">
                  <c:v>44231</c:v>
                </c:pt>
                <c:pt idx="24">
                  <c:v>44232</c:v>
                </c:pt>
                <c:pt idx="25">
                  <c:v>44235</c:v>
                </c:pt>
                <c:pt idx="26">
                  <c:v>44236</c:v>
                </c:pt>
                <c:pt idx="27">
                  <c:v>44237</c:v>
                </c:pt>
                <c:pt idx="28">
                  <c:v>44238</c:v>
                </c:pt>
                <c:pt idx="29">
                  <c:v>44239</c:v>
                </c:pt>
                <c:pt idx="30">
                  <c:v>44242</c:v>
                </c:pt>
                <c:pt idx="31">
                  <c:v>44243</c:v>
                </c:pt>
                <c:pt idx="32">
                  <c:v>44244</c:v>
                </c:pt>
                <c:pt idx="33">
                  <c:v>44245</c:v>
                </c:pt>
                <c:pt idx="34">
                  <c:v>44246</c:v>
                </c:pt>
                <c:pt idx="35">
                  <c:v>44249</c:v>
                </c:pt>
                <c:pt idx="36">
                  <c:v>44250</c:v>
                </c:pt>
                <c:pt idx="37">
                  <c:v>44251</c:v>
                </c:pt>
                <c:pt idx="38">
                  <c:v>44252</c:v>
                </c:pt>
                <c:pt idx="39">
                  <c:v>44253</c:v>
                </c:pt>
                <c:pt idx="40">
                  <c:v>44256</c:v>
                </c:pt>
                <c:pt idx="41">
                  <c:v>44257</c:v>
                </c:pt>
                <c:pt idx="42">
                  <c:v>44258</c:v>
                </c:pt>
                <c:pt idx="43">
                  <c:v>44259</c:v>
                </c:pt>
                <c:pt idx="44">
                  <c:v>44260</c:v>
                </c:pt>
                <c:pt idx="45">
                  <c:v>44263</c:v>
                </c:pt>
                <c:pt idx="46">
                  <c:v>44264</c:v>
                </c:pt>
                <c:pt idx="47">
                  <c:v>44265</c:v>
                </c:pt>
                <c:pt idx="48">
                  <c:v>44267</c:v>
                </c:pt>
                <c:pt idx="49">
                  <c:v>44270</c:v>
                </c:pt>
                <c:pt idx="50">
                  <c:v>44271</c:v>
                </c:pt>
                <c:pt idx="51">
                  <c:v>44272</c:v>
                </c:pt>
                <c:pt idx="52">
                  <c:v>44273</c:v>
                </c:pt>
                <c:pt idx="53">
                  <c:v>44274</c:v>
                </c:pt>
                <c:pt idx="54">
                  <c:v>44277</c:v>
                </c:pt>
                <c:pt idx="55">
                  <c:v>44278</c:v>
                </c:pt>
                <c:pt idx="56">
                  <c:v>44279</c:v>
                </c:pt>
                <c:pt idx="57">
                  <c:v>44280</c:v>
                </c:pt>
                <c:pt idx="58">
                  <c:v>44281</c:v>
                </c:pt>
                <c:pt idx="59">
                  <c:v>44285</c:v>
                </c:pt>
                <c:pt idx="60">
                  <c:v>44286</c:v>
                </c:pt>
                <c:pt idx="61">
                  <c:v>44287</c:v>
                </c:pt>
                <c:pt idx="62">
                  <c:v>44291</c:v>
                </c:pt>
                <c:pt idx="63">
                  <c:v>44292</c:v>
                </c:pt>
                <c:pt idx="64">
                  <c:v>44293</c:v>
                </c:pt>
                <c:pt idx="65">
                  <c:v>44294</c:v>
                </c:pt>
                <c:pt idx="66">
                  <c:v>44295</c:v>
                </c:pt>
                <c:pt idx="67">
                  <c:v>44298</c:v>
                </c:pt>
                <c:pt idx="68">
                  <c:v>44299</c:v>
                </c:pt>
                <c:pt idx="69">
                  <c:v>44301</c:v>
                </c:pt>
                <c:pt idx="70">
                  <c:v>44302</c:v>
                </c:pt>
                <c:pt idx="71">
                  <c:v>44305</c:v>
                </c:pt>
                <c:pt idx="72">
                  <c:v>44306</c:v>
                </c:pt>
                <c:pt idx="73">
                  <c:v>44308</c:v>
                </c:pt>
                <c:pt idx="74">
                  <c:v>44309</c:v>
                </c:pt>
                <c:pt idx="75">
                  <c:v>44312</c:v>
                </c:pt>
                <c:pt idx="76">
                  <c:v>44313</c:v>
                </c:pt>
                <c:pt idx="77">
                  <c:v>44314</c:v>
                </c:pt>
                <c:pt idx="78">
                  <c:v>44315</c:v>
                </c:pt>
                <c:pt idx="79">
                  <c:v>44316</c:v>
                </c:pt>
                <c:pt idx="80">
                  <c:v>44319</c:v>
                </c:pt>
                <c:pt idx="81">
                  <c:v>44320</c:v>
                </c:pt>
                <c:pt idx="82">
                  <c:v>44321</c:v>
                </c:pt>
                <c:pt idx="83">
                  <c:v>44322</c:v>
                </c:pt>
                <c:pt idx="84">
                  <c:v>44323</c:v>
                </c:pt>
                <c:pt idx="85">
                  <c:v>44326</c:v>
                </c:pt>
                <c:pt idx="86">
                  <c:v>44327</c:v>
                </c:pt>
                <c:pt idx="87">
                  <c:v>44328</c:v>
                </c:pt>
                <c:pt idx="88">
                  <c:v>44330</c:v>
                </c:pt>
                <c:pt idx="89">
                  <c:v>44333</c:v>
                </c:pt>
                <c:pt idx="90">
                  <c:v>44334</c:v>
                </c:pt>
                <c:pt idx="91">
                  <c:v>44335</c:v>
                </c:pt>
                <c:pt idx="92">
                  <c:v>44336</c:v>
                </c:pt>
                <c:pt idx="93">
                  <c:v>44337</c:v>
                </c:pt>
                <c:pt idx="94">
                  <c:v>44340</c:v>
                </c:pt>
                <c:pt idx="95">
                  <c:v>44341</c:v>
                </c:pt>
                <c:pt idx="96">
                  <c:v>44342</c:v>
                </c:pt>
                <c:pt idx="97">
                  <c:v>44343</c:v>
                </c:pt>
                <c:pt idx="98">
                  <c:v>44344</c:v>
                </c:pt>
                <c:pt idx="99">
                  <c:v>44347</c:v>
                </c:pt>
                <c:pt idx="100">
                  <c:v>44348</c:v>
                </c:pt>
                <c:pt idx="101">
                  <c:v>44349</c:v>
                </c:pt>
                <c:pt idx="102">
                  <c:v>44350</c:v>
                </c:pt>
                <c:pt idx="103">
                  <c:v>44351</c:v>
                </c:pt>
                <c:pt idx="104">
                  <c:v>44354</c:v>
                </c:pt>
                <c:pt idx="105">
                  <c:v>44355</c:v>
                </c:pt>
                <c:pt idx="106">
                  <c:v>44356</c:v>
                </c:pt>
                <c:pt idx="107">
                  <c:v>44357</c:v>
                </c:pt>
                <c:pt idx="108">
                  <c:v>44358</c:v>
                </c:pt>
                <c:pt idx="109">
                  <c:v>44361</c:v>
                </c:pt>
                <c:pt idx="110">
                  <c:v>44362</c:v>
                </c:pt>
                <c:pt idx="111">
                  <c:v>44363</c:v>
                </c:pt>
                <c:pt idx="112">
                  <c:v>44364</c:v>
                </c:pt>
                <c:pt idx="113">
                  <c:v>44365</c:v>
                </c:pt>
                <c:pt idx="114">
                  <c:v>44368</c:v>
                </c:pt>
                <c:pt idx="115">
                  <c:v>44369</c:v>
                </c:pt>
                <c:pt idx="116">
                  <c:v>44370</c:v>
                </c:pt>
                <c:pt idx="117">
                  <c:v>44371</c:v>
                </c:pt>
                <c:pt idx="118">
                  <c:v>44372</c:v>
                </c:pt>
                <c:pt idx="119">
                  <c:v>44375</c:v>
                </c:pt>
                <c:pt idx="120">
                  <c:v>44376</c:v>
                </c:pt>
                <c:pt idx="121">
                  <c:v>44377</c:v>
                </c:pt>
                <c:pt idx="122">
                  <c:v>44378</c:v>
                </c:pt>
                <c:pt idx="123">
                  <c:v>44379</c:v>
                </c:pt>
                <c:pt idx="124">
                  <c:v>44382</c:v>
                </c:pt>
                <c:pt idx="125">
                  <c:v>44383</c:v>
                </c:pt>
                <c:pt idx="126">
                  <c:v>44384</c:v>
                </c:pt>
                <c:pt idx="127">
                  <c:v>44385</c:v>
                </c:pt>
                <c:pt idx="128">
                  <c:v>44386</c:v>
                </c:pt>
                <c:pt idx="129">
                  <c:v>44389</c:v>
                </c:pt>
                <c:pt idx="130">
                  <c:v>44390</c:v>
                </c:pt>
                <c:pt idx="131">
                  <c:v>44391</c:v>
                </c:pt>
                <c:pt idx="132">
                  <c:v>44392</c:v>
                </c:pt>
                <c:pt idx="133">
                  <c:v>44393</c:v>
                </c:pt>
                <c:pt idx="134">
                  <c:v>44396</c:v>
                </c:pt>
                <c:pt idx="135">
                  <c:v>44397</c:v>
                </c:pt>
                <c:pt idx="136">
                  <c:v>44399</c:v>
                </c:pt>
                <c:pt idx="137">
                  <c:v>44400</c:v>
                </c:pt>
                <c:pt idx="138">
                  <c:v>44403</c:v>
                </c:pt>
                <c:pt idx="139">
                  <c:v>44404</c:v>
                </c:pt>
                <c:pt idx="140">
                  <c:v>44405</c:v>
                </c:pt>
                <c:pt idx="141">
                  <c:v>44406</c:v>
                </c:pt>
                <c:pt idx="142">
                  <c:v>44407</c:v>
                </c:pt>
                <c:pt idx="143">
                  <c:v>44410</c:v>
                </c:pt>
                <c:pt idx="144">
                  <c:v>44411</c:v>
                </c:pt>
                <c:pt idx="145">
                  <c:v>44412</c:v>
                </c:pt>
                <c:pt idx="146">
                  <c:v>44413</c:v>
                </c:pt>
                <c:pt idx="147">
                  <c:v>44414</c:v>
                </c:pt>
                <c:pt idx="148">
                  <c:v>44417</c:v>
                </c:pt>
                <c:pt idx="149">
                  <c:v>44418</c:v>
                </c:pt>
                <c:pt idx="150">
                  <c:v>44419</c:v>
                </c:pt>
                <c:pt idx="151">
                  <c:v>44420</c:v>
                </c:pt>
                <c:pt idx="152">
                  <c:v>44421</c:v>
                </c:pt>
                <c:pt idx="153">
                  <c:v>44424</c:v>
                </c:pt>
                <c:pt idx="154">
                  <c:v>44425</c:v>
                </c:pt>
                <c:pt idx="155">
                  <c:v>44426</c:v>
                </c:pt>
                <c:pt idx="156">
                  <c:v>44428</c:v>
                </c:pt>
                <c:pt idx="157">
                  <c:v>44431</c:v>
                </c:pt>
                <c:pt idx="158">
                  <c:v>44432</c:v>
                </c:pt>
                <c:pt idx="159">
                  <c:v>44433</c:v>
                </c:pt>
                <c:pt idx="160">
                  <c:v>44434</c:v>
                </c:pt>
                <c:pt idx="161">
                  <c:v>44435</c:v>
                </c:pt>
                <c:pt idx="162">
                  <c:v>44438</c:v>
                </c:pt>
                <c:pt idx="163">
                  <c:v>44439</c:v>
                </c:pt>
                <c:pt idx="164">
                  <c:v>44440</c:v>
                </c:pt>
                <c:pt idx="165">
                  <c:v>44441</c:v>
                </c:pt>
                <c:pt idx="166">
                  <c:v>44442</c:v>
                </c:pt>
                <c:pt idx="167">
                  <c:v>44445</c:v>
                </c:pt>
                <c:pt idx="168">
                  <c:v>44446</c:v>
                </c:pt>
                <c:pt idx="169">
                  <c:v>44447</c:v>
                </c:pt>
                <c:pt idx="170">
                  <c:v>44448</c:v>
                </c:pt>
                <c:pt idx="171">
                  <c:v>44452</c:v>
                </c:pt>
                <c:pt idx="172">
                  <c:v>44453</c:v>
                </c:pt>
                <c:pt idx="173">
                  <c:v>44454</c:v>
                </c:pt>
                <c:pt idx="174">
                  <c:v>44455</c:v>
                </c:pt>
                <c:pt idx="175">
                  <c:v>44456</c:v>
                </c:pt>
                <c:pt idx="176">
                  <c:v>44459</c:v>
                </c:pt>
                <c:pt idx="177">
                  <c:v>44460</c:v>
                </c:pt>
                <c:pt idx="178">
                  <c:v>44461</c:v>
                </c:pt>
                <c:pt idx="179">
                  <c:v>44462</c:v>
                </c:pt>
                <c:pt idx="180">
                  <c:v>44463</c:v>
                </c:pt>
                <c:pt idx="181">
                  <c:v>44466</c:v>
                </c:pt>
                <c:pt idx="182">
                  <c:v>44467</c:v>
                </c:pt>
                <c:pt idx="183">
                  <c:v>44468</c:v>
                </c:pt>
                <c:pt idx="184">
                  <c:v>44469</c:v>
                </c:pt>
                <c:pt idx="185">
                  <c:v>44470</c:v>
                </c:pt>
                <c:pt idx="186">
                  <c:v>44473</c:v>
                </c:pt>
                <c:pt idx="187">
                  <c:v>44474</c:v>
                </c:pt>
                <c:pt idx="188">
                  <c:v>44475</c:v>
                </c:pt>
                <c:pt idx="189">
                  <c:v>44476</c:v>
                </c:pt>
                <c:pt idx="190">
                  <c:v>44477</c:v>
                </c:pt>
                <c:pt idx="191">
                  <c:v>44480</c:v>
                </c:pt>
                <c:pt idx="192">
                  <c:v>44481</c:v>
                </c:pt>
                <c:pt idx="193">
                  <c:v>44482</c:v>
                </c:pt>
                <c:pt idx="194">
                  <c:v>44483</c:v>
                </c:pt>
                <c:pt idx="195">
                  <c:v>44487</c:v>
                </c:pt>
                <c:pt idx="196">
                  <c:v>44488</c:v>
                </c:pt>
                <c:pt idx="197">
                  <c:v>44489</c:v>
                </c:pt>
                <c:pt idx="198">
                  <c:v>44490</c:v>
                </c:pt>
                <c:pt idx="199">
                  <c:v>44491</c:v>
                </c:pt>
                <c:pt idx="200">
                  <c:v>44494</c:v>
                </c:pt>
                <c:pt idx="201">
                  <c:v>44495</c:v>
                </c:pt>
                <c:pt idx="202">
                  <c:v>44496</c:v>
                </c:pt>
                <c:pt idx="203">
                  <c:v>44497</c:v>
                </c:pt>
                <c:pt idx="204">
                  <c:v>44498</c:v>
                </c:pt>
                <c:pt idx="205">
                  <c:v>44501</c:v>
                </c:pt>
                <c:pt idx="206">
                  <c:v>44502</c:v>
                </c:pt>
                <c:pt idx="207">
                  <c:v>44503</c:v>
                </c:pt>
                <c:pt idx="208">
                  <c:v>44504</c:v>
                </c:pt>
                <c:pt idx="209">
                  <c:v>44508</c:v>
                </c:pt>
                <c:pt idx="210">
                  <c:v>44509</c:v>
                </c:pt>
                <c:pt idx="211">
                  <c:v>44510</c:v>
                </c:pt>
                <c:pt idx="212">
                  <c:v>44511</c:v>
                </c:pt>
                <c:pt idx="213">
                  <c:v>44512</c:v>
                </c:pt>
                <c:pt idx="214">
                  <c:v>44515</c:v>
                </c:pt>
                <c:pt idx="215">
                  <c:v>44516</c:v>
                </c:pt>
                <c:pt idx="216">
                  <c:v>44517</c:v>
                </c:pt>
                <c:pt idx="217">
                  <c:v>44518</c:v>
                </c:pt>
                <c:pt idx="218">
                  <c:v>44522</c:v>
                </c:pt>
                <c:pt idx="219">
                  <c:v>44523</c:v>
                </c:pt>
                <c:pt idx="220">
                  <c:v>44524</c:v>
                </c:pt>
                <c:pt idx="221">
                  <c:v>44525</c:v>
                </c:pt>
                <c:pt idx="222">
                  <c:v>44526</c:v>
                </c:pt>
                <c:pt idx="223">
                  <c:v>44529</c:v>
                </c:pt>
                <c:pt idx="224">
                  <c:v>44530</c:v>
                </c:pt>
                <c:pt idx="225">
                  <c:v>44531</c:v>
                </c:pt>
                <c:pt idx="226">
                  <c:v>44532</c:v>
                </c:pt>
                <c:pt idx="227">
                  <c:v>44533</c:v>
                </c:pt>
                <c:pt idx="228">
                  <c:v>44536</c:v>
                </c:pt>
                <c:pt idx="229">
                  <c:v>44537</c:v>
                </c:pt>
                <c:pt idx="230">
                  <c:v>44538</c:v>
                </c:pt>
                <c:pt idx="231">
                  <c:v>44539</c:v>
                </c:pt>
                <c:pt idx="232">
                  <c:v>44540</c:v>
                </c:pt>
                <c:pt idx="233">
                  <c:v>44543</c:v>
                </c:pt>
                <c:pt idx="234">
                  <c:v>44544</c:v>
                </c:pt>
                <c:pt idx="235">
                  <c:v>44545</c:v>
                </c:pt>
                <c:pt idx="236">
                  <c:v>44546</c:v>
                </c:pt>
                <c:pt idx="237">
                  <c:v>44547</c:v>
                </c:pt>
                <c:pt idx="238">
                  <c:v>44550</c:v>
                </c:pt>
                <c:pt idx="239">
                  <c:v>44551</c:v>
                </c:pt>
                <c:pt idx="240">
                  <c:v>44552</c:v>
                </c:pt>
                <c:pt idx="241">
                  <c:v>44553</c:v>
                </c:pt>
                <c:pt idx="242">
                  <c:v>44554</c:v>
                </c:pt>
                <c:pt idx="243">
                  <c:v>44557</c:v>
                </c:pt>
                <c:pt idx="244">
                  <c:v>44558</c:v>
                </c:pt>
                <c:pt idx="245">
                  <c:v>44559</c:v>
                </c:pt>
                <c:pt idx="246">
                  <c:v>44560</c:v>
                </c:pt>
                <c:pt idx="247">
                  <c:v>44561</c:v>
                </c:pt>
                <c:pt idx="248">
                  <c:v>44564</c:v>
                </c:pt>
                <c:pt idx="249">
                  <c:v>44565</c:v>
                </c:pt>
                <c:pt idx="250">
                  <c:v>44566</c:v>
                </c:pt>
                <c:pt idx="251">
                  <c:v>44567</c:v>
                </c:pt>
                <c:pt idx="252">
                  <c:v>44568</c:v>
                </c:pt>
                <c:pt idx="253">
                  <c:v>44571</c:v>
                </c:pt>
                <c:pt idx="254">
                  <c:v>44572</c:v>
                </c:pt>
                <c:pt idx="255">
                  <c:v>44573</c:v>
                </c:pt>
                <c:pt idx="256">
                  <c:v>44574</c:v>
                </c:pt>
                <c:pt idx="257">
                  <c:v>44575</c:v>
                </c:pt>
                <c:pt idx="258">
                  <c:v>44578</c:v>
                </c:pt>
                <c:pt idx="259">
                  <c:v>44579</c:v>
                </c:pt>
                <c:pt idx="260">
                  <c:v>44580</c:v>
                </c:pt>
                <c:pt idx="261">
                  <c:v>44581</c:v>
                </c:pt>
                <c:pt idx="262">
                  <c:v>44582</c:v>
                </c:pt>
                <c:pt idx="263">
                  <c:v>44585</c:v>
                </c:pt>
                <c:pt idx="264">
                  <c:v>44586</c:v>
                </c:pt>
                <c:pt idx="265">
                  <c:v>44588</c:v>
                </c:pt>
                <c:pt idx="266">
                  <c:v>44589</c:v>
                </c:pt>
                <c:pt idx="267">
                  <c:v>44592</c:v>
                </c:pt>
                <c:pt idx="268">
                  <c:v>44593</c:v>
                </c:pt>
                <c:pt idx="269">
                  <c:v>44594</c:v>
                </c:pt>
                <c:pt idx="270">
                  <c:v>44595</c:v>
                </c:pt>
                <c:pt idx="271">
                  <c:v>44596</c:v>
                </c:pt>
                <c:pt idx="272">
                  <c:v>44599</c:v>
                </c:pt>
                <c:pt idx="273">
                  <c:v>44600</c:v>
                </c:pt>
                <c:pt idx="274">
                  <c:v>44601</c:v>
                </c:pt>
                <c:pt idx="275">
                  <c:v>44602</c:v>
                </c:pt>
                <c:pt idx="276">
                  <c:v>44603</c:v>
                </c:pt>
                <c:pt idx="277">
                  <c:v>44606</c:v>
                </c:pt>
                <c:pt idx="278">
                  <c:v>44607</c:v>
                </c:pt>
                <c:pt idx="279">
                  <c:v>44608</c:v>
                </c:pt>
                <c:pt idx="280">
                  <c:v>44609</c:v>
                </c:pt>
                <c:pt idx="281">
                  <c:v>44610</c:v>
                </c:pt>
                <c:pt idx="282">
                  <c:v>44613</c:v>
                </c:pt>
                <c:pt idx="283">
                  <c:v>44614</c:v>
                </c:pt>
                <c:pt idx="284">
                  <c:v>44615</c:v>
                </c:pt>
                <c:pt idx="285">
                  <c:v>44616</c:v>
                </c:pt>
                <c:pt idx="286">
                  <c:v>44617</c:v>
                </c:pt>
                <c:pt idx="287">
                  <c:v>44620</c:v>
                </c:pt>
                <c:pt idx="288">
                  <c:v>44622</c:v>
                </c:pt>
                <c:pt idx="289">
                  <c:v>44623</c:v>
                </c:pt>
                <c:pt idx="290">
                  <c:v>44624</c:v>
                </c:pt>
                <c:pt idx="291">
                  <c:v>44627</c:v>
                </c:pt>
                <c:pt idx="292">
                  <c:v>44628</c:v>
                </c:pt>
                <c:pt idx="293">
                  <c:v>44629</c:v>
                </c:pt>
                <c:pt idx="294">
                  <c:v>44630</c:v>
                </c:pt>
                <c:pt idx="295">
                  <c:v>44631</c:v>
                </c:pt>
                <c:pt idx="296">
                  <c:v>44634</c:v>
                </c:pt>
                <c:pt idx="297">
                  <c:v>44635</c:v>
                </c:pt>
                <c:pt idx="298">
                  <c:v>44636</c:v>
                </c:pt>
                <c:pt idx="299">
                  <c:v>44637</c:v>
                </c:pt>
                <c:pt idx="300">
                  <c:v>44641</c:v>
                </c:pt>
                <c:pt idx="301">
                  <c:v>44642</c:v>
                </c:pt>
                <c:pt idx="302">
                  <c:v>44643</c:v>
                </c:pt>
                <c:pt idx="303">
                  <c:v>44644</c:v>
                </c:pt>
                <c:pt idx="304">
                  <c:v>44645</c:v>
                </c:pt>
                <c:pt idx="305">
                  <c:v>44648</c:v>
                </c:pt>
                <c:pt idx="306">
                  <c:v>44649</c:v>
                </c:pt>
                <c:pt idx="307">
                  <c:v>44650</c:v>
                </c:pt>
                <c:pt idx="308">
                  <c:v>44651</c:v>
                </c:pt>
                <c:pt idx="309">
                  <c:v>44652</c:v>
                </c:pt>
                <c:pt idx="310">
                  <c:v>44655</c:v>
                </c:pt>
                <c:pt idx="311">
                  <c:v>44656</c:v>
                </c:pt>
                <c:pt idx="312">
                  <c:v>44657</c:v>
                </c:pt>
                <c:pt idx="313">
                  <c:v>44658</c:v>
                </c:pt>
                <c:pt idx="314">
                  <c:v>44659</c:v>
                </c:pt>
                <c:pt idx="315">
                  <c:v>44662</c:v>
                </c:pt>
                <c:pt idx="316">
                  <c:v>44663</c:v>
                </c:pt>
                <c:pt idx="317">
                  <c:v>44664</c:v>
                </c:pt>
                <c:pt idx="318">
                  <c:v>44669</c:v>
                </c:pt>
                <c:pt idx="319">
                  <c:v>44670</c:v>
                </c:pt>
                <c:pt idx="320">
                  <c:v>44671</c:v>
                </c:pt>
                <c:pt idx="321">
                  <c:v>44672</c:v>
                </c:pt>
                <c:pt idx="322">
                  <c:v>44673</c:v>
                </c:pt>
                <c:pt idx="323">
                  <c:v>44676</c:v>
                </c:pt>
                <c:pt idx="324">
                  <c:v>44677</c:v>
                </c:pt>
                <c:pt idx="325">
                  <c:v>44678</c:v>
                </c:pt>
                <c:pt idx="326">
                  <c:v>44679</c:v>
                </c:pt>
                <c:pt idx="327">
                  <c:v>44680</c:v>
                </c:pt>
                <c:pt idx="328">
                  <c:v>44683</c:v>
                </c:pt>
                <c:pt idx="329">
                  <c:v>44685</c:v>
                </c:pt>
                <c:pt idx="330">
                  <c:v>44686</c:v>
                </c:pt>
                <c:pt idx="331">
                  <c:v>44687</c:v>
                </c:pt>
                <c:pt idx="332">
                  <c:v>44690</c:v>
                </c:pt>
                <c:pt idx="333">
                  <c:v>44691</c:v>
                </c:pt>
                <c:pt idx="334">
                  <c:v>44692</c:v>
                </c:pt>
                <c:pt idx="335">
                  <c:v>44693</c:v>
                </c:pt>
                <c:pt idx="336">
                  <c:v>44694</c:v>
                </c:pt>
                <c:pt idx="337">
                  <c:v>44697</c:v>
                </c:pt>
                <c:pt idx="338">
                  <c:v>44698</c:v>
                </c:pt>
                <c:pt idx="339">
                  <c:v>44699</c:v>
                </c:pt>
                <c:pt idx="340">
                  <c:v>44700</c:v>
                </c:pt>
                <c:pt idx="341">
                  <c:v>44701</c:v>
                </c:pt>
                <c:pt idx="342">
                  <c:v>44704</c:v>
                </c:pt>
                <c:pt idx="343">
                  <c:v>44705</c:v>
                </c:pt>
                <c:pt idx="344">
                  <c:v>44706</c:v>
                </c:pt>
                <c:pt idx="345">
                  <c:v>44707</c:v>
                </c:pt>
                <c:pt idx="346">
                  <c:v>44708</c:v>
                </c:pt>
                <c:pt idx="347">
                  <c:v>44711</c:v>
                </c:pt>
                <c:pt idx="348">
                  <c:v>44712</c:v>
                </c:pt>
                <c:pt idx="349">
                  <c:v>44713</c:v>
                </c:pt>
                <c:pt idx="350">
                  <c:v>44714</c:v>
                </c:pt>
                <c:pt idx="351">
                  <c:v>44715</c:v>
                </c:pt>
                <c:pt idx="352">
                  <c:v>44718</c:v>
                </c:pt>
                <c:pt idx="353">
                  <c:v>44719</c:v>
                </c:pt>
                <c:pt idx="354">
                  <c:v>44720</c:v>
                </c:pt>
                <c:pt idx="355">
                  <c:v>44721</c:v>
                </c:pt>
                <c:pt idx="356">
                  <c:v>44722</c:v>
                </c:pt>
                <c:pt idx="357">
                  <c:v>44725</c:v>
                </c:pt>
                <c:pt idx="358">
                  <c:v>44726</c:v>
                </c:pt>
                <c:pt idx="359">
                  <c:v>44727</c:v>
                </c:pt>
                <c:pt idx="360">
                  <c:v>44728</c:v>
                </c:pt>
                <c:pt idx="361">
                  <c:v>44729</c:v>
                </c:pt>
                <c:pt idx="362">
                  <c:v>44732</c:v>
                </c:pt>
                <c:pt idx="363">
                  <c:v>44733</c:v>
                </c:pt>
                <c:pt idx="364">
                  <c:v>44734</c:v>
                </c:pt>
                <c:pt idx="365">
                  <c:v>44735</c:v>
                </c:pt>
                <c:pt idx="366">
                  <c:v>44736</c:v>
                </c:pt>
                <c:pt idx="367">
                  <c:v>44739</c:v>
                </c:pt>
                <c:pt idx="368">
                  <c:v>44740</c:v>
                </c:pt>
                <c:pt idx="369">
                  <c:v>44741</c:v>
                </c:pt>
                <c:pt idx="370">
                  <c:v>44742</c:v>
                </c:pt>
                <c:pt idx="371">
                  <c:v>44743</c:v>
                </c:pt>
                <c:pt idx="372">
                  <c:v>44746</c:v>
                </c:pt>
                <c:pt idx="373">
                  <c:v>44747</c:v>
                </c:pt>
                <c:pt idx="374">
                  <c:v>44748</c:v>
                </c:pt>
                <c:pt idx="375">
                  <c:v>44749</c:v>
                </c:pt>
                <c:pt idx="376">
                  <c:v>44750</c:v>
                </c:pt>
                <c:pt idx="377">
                  <c:v>44753</c:v>
                </c:pt>
                <c:pt idx="378">
                  <c:v>44754</c:v>
                </c:pt>
                <c:pt idx="379">
                  <c:v>44755</c:v>
                </c:pt>
                <c:pt idx="380">
                  <c:v>44756</c:v>
                </c:pt>
                <c:pt idx="381">
                  <c:v>44757</c:v>
                </c:pt>
                <c:pt idx="382">
                  <c:v>44760</c:v>
                </c:pt>
                <c:pt idx="383">
                  <c:v>44761</c:v>
                </c:pt>
                <c:pt idx="384">
                  <c:v>44762</c:v>
                </c:pt>
                <c:pt idx="385">
                  <c:v>44763</c:v>
                </c:pt>
                <c:pt idx="386">
                  <c:v>44764</c:v>
                </c:pt>
                <c:pt idx="387">
                  <c:v>44767</c:v>
                </c:pt>
                <c:pt idx="388">
                  <c:v>44768</c:v>
                </c:pt>
                <c:pt idx="389">
                  <c:v>44769</c:v>
                </c:pt>
                <c:pt idx="390">
                  <c:v>44770</c:v>
                </c:pt>
                <c:pt idx="391">
                  <c:v>44771</c:v>
                </c:pt>
                <c:pt idx="392">
                  <c:v>44774</c:v>
                </c:pt>
                <c:pt idx="393">
                  <c:v>44775</c:v>
                </c:pt>
                <c:pt idx="394">
                  <c:v>44776</c:v>
                </c:pt>
                <c:pt idx="395">
                  <c:v>44777</c:v>
                </c:pt>
                <c:pt idx="396">
                  <c:v>44778</c:v>
                </c:pt>
                <c:pt idx="397">
                  <c:v>44781</c:v>
                </c:pt>
                <c:pt idx="398">
                  <c:v>44783</c:v>
                </c:pt>
                <c:pt idx="399">
                  <c:v>44784</c:v>
                </c:pt>
                <c:pt idx="400">
                  <c:v>44785</c:v>
                </c:pt>
                <c:pt idx="401">
                  <c:v>44789</c:v>
                </c:pt>
                <c:pt idx="402">
                  <c:v>44790</c:v>
                </c:pt>
                <c:pt idx="403">
                  <c:v>44791</c:v>
                </c:pt>
                <c:pt idx="404">
                  <c:v>44792</c:v>
                </c:pt>
                <c:pt idx="405">
                  <c:v>44795</c:v>
                </c:pt>
                <c:pt idx="406">
                  <c:v>44796</c:v>
                </c:pt>
                <c:pt idx="407">
                  <c:v>44797</c:v>
                </c:pt>
                <c:pt idx="408">
                  <c:v>44798</c:v>
                </c:pt>
                <c:pt idx="409">
                  <c:v>44799</c:v>
                </c:pt>
                <c:pt idx="410">
                  <c:v>44802</c:v>
                </c:pt>
                <c:pt idx="411">
                  <c:v>44803</c:v>
                </c:pt>
                <c:pt idx="412">
                  <c:v>44805</c:v>
                </c:pt>
                <c:pt idx="413">
                  <c:v>44806</c:v>
                </c:pt>
                <c:pt idx="414">
                  <c:v>44809</c:v>
                </c:pt>
                <c:pt idx="415">
                  <c:v>44810</c:v>
                </c:pt>
                <c:pt idx="416">
                  <c:v>44811</c:v>
                </c:pt>
                <c:pt idx="417">
                  <c:v>44812</c:v>
                </c:pt>
                <c:pt idx="418">
                  <c:v>44813</c:v>
                </c:pt>
                <c:pt idx="419">
                  <c:v>44816</c:v>
                </c:pt>
                <c:pt idx="420">
                  <c:v>44817</c:v>
                </c:pt>
                <c:pt idx="421">
                  <c:v>44818</c:v>
                </c:pt>
                <c:pt idx="422">
                  <c:v>44819</c:v>
                </c:pt>
                <c:pt idx="423">
                  <c:v>44820</c:v>
                </c:pt>
                <c:pt idx="424">
                  <c:v>44823</c:v>
                </c:pt>
                <c:pt idx="425">
                  <c:v>44824</c:v>
                </c:pt>
                <c:pt idx="426">
                  <c:v>44825</c:v>
                </c:pt>
                <c:pt idx="427">
                  <c:v>44826</c:v>
                </c:pt>
                <c:pt idx="428">
                  <c:v>44827</c:v>
                </c:pt>
                <c:pt idx="429">
                  <c:v>44830</c:v>
                </c:pt>
                <c:pt idx="430">
                  <c:v>44831</c:v>
                </c:pt>
                <c:pt idx="431">
                  <c:v>44832</c:v>
                </c:pt>
                <c:pt idx="432">
                  <c:v>44833</c:v>
                </c:pt>
                <c:pt idx="433">
                  <c:v>44834</c:v>
                </c:pt>
                <c:pt idx="434">
                  <c:v>44837</c:v>
                </c:pt>
                <c:pt idx="435">
                  <c:v>44838</c:v>
                </c:pt>
                <c:pt idx="436">
                  <c:v>44840</c:v>
                </c:pt>
                <c:pt idx="437">
                  <c:v>44841</c:v>
                </c:pt>
                <c:pt idx="438">
                  <c:v>44844</c:v>
                </c:pt>
                <c:pt idx="439">
                  <c:v>44845</c:v>
                </c:pt>
                <c:pt idx="440">
                  <c:v>44846</c:v>
                </c:pt>
                <c:pt idx="441">
                  <c:v>44847</c:v>
                </c:pt>
                <c:pt idx="442">
                  <c:v>44848</c:v>
                </c:pt>
                <c:pt idx="443">
                  <c:v>44851</c:v>
                </c:pt>
                <c:pt idx="444">
                  <c:v>44852</c:v>
                </c:pt>
                <c:pt idx="445">
                  <c:v>44853</c:v>
                </c:pt>
                <c:pt idx="446">
                  <c:v>44854</c:v>
                </c:pt>
                <c:pt idx="447">
                  <c:v>44855</c:v>
                </c:pt>
                <c:pt idx="448">
                  <c:v>44858</c:v>
                </c:pt>
                <c:pt idx="449">
                  <c:v>44859</c:v>
                </c:pt>
                <c:pt idx="450">
                  <c:v>44861</c:v>
                </c:pt>
                <c:pt idx="451">
                  <c:v>44862</c:v>
                </c:pt>
                <c:pt idx="452">
                  <c:v>44865</c:v>
                </c:pt>
                <c:pt idx="453">
                  <c:v>44866</c:v>
                </c:pt>
                <c:pt idx="454">
                  <c:v>44867</c:v>
                </c:pt>
                <c:pt idx="455">
                  <c:v>44868</c:v>
                </c:pt>
                <c:pt idx="456">
                  <c:v>44869</c:v>
                </c:pt>
                <c:pt idx="457">
                  <c:v>44872</c:v>
                </c:pt>
                <c:pt idx="458">
                  <c:v>44874</c:v>
                </c:pt>
                <c:pt idx="459">
                  <c:v>44875</c:v>
                </c:pt>
                <c:pt idx="460">
                  <c:v>44876</c:v>
                </c:pt>
                <c:pt idx="461">
                  <c:v>44879</c:v>
                </c:pt>
                <c:pt idx="462">
                  <c:v>44880</c:v>
                </c:pt>
                <c:pt idx="463">
                  <c:v>44881</c:v>
                </c:pt>
                <c:pt idx="464">
                  <c:v>44882</c:v>
                </c:pt>
                <c:pt idx="465">
                  <c:v>44883</c:v>
                </c:pt>
                <c:pt idx="466">
                  <c:v>44886</c:v>
                </c:pt>
                <c:pt idx="467">
                  <c:v>44887</c:v>
                </c:pt>
                <c:pt idx="468">
                  <c:v>44888</c:v>
                </c:pt>
                <c:pt idx="469">
                  <c:v>44889</c:v>
                </c:pt>
                <c:pt idx="470">
                  <c:v>44890</c:v>
                </c:pt>
                <c:pt idx="471">
                  <c:v>44893</c:v>
                </c:pt>
                <c:pt idx="472">
                  <c:v>44894</c:v>
                </c:pt>
                <c:pt idx="473">
                  <c:v>44895</c:v>
                </c:pt>
                <c:pt idx="474">
                  <c:v>44896</c:v>
                </c:pt>
                <c:pt idx="475">
                  <c:v>44897</c:v>
                </c:pt>
                <c:pt idx="476">
                  <c:v>44900</c:v>
                </c:pt>
                <c:pt idx="477">
                  <c:v>44901</c:v>
                </c:pt>
                <c:pt idx="478">
                  <c:v>44902</c:v>
                </c:pt>
                <c:pt idx="479">
                  <c:v>44903</c:v>
                </c:pt>
                <c:pt idx="480">
                  <c:v>44904</c:v>
                </c:pt>
                <c:pt idx="481">
                  <c:v>44907</c:v>
                </c:pt>
                <c:pt idx="482">
                  <c:v>44908</c:v>
                </c:pt>
                <c:pt idx="483">
                  <c:v>44909</c:v>
                </c:pt>
                <c:pt idx="484">
                  <c:v>44910</c:v>
                </c:pt>
                <c:pt idx="485">
                  <c:v>44911</c:v>
                </c:pt>
                <c:pt idx="486">
                  <c:v>44914</c:v>
                </c:pt>
                <c:pt idx="487">
                  <c:v>44915</c:v>
                </c:pt>
                <c:pt idx="488">
                  <c:v>44916</c:v>
                </c:pt>
                <c:pt idx="489">
                  <c:v>44917</c:v>
                </c:pt>
                <c:pt idx="490">
                  <c:v>44918</c:v>
                </c:pt>
                <c:pt idx="491">
                  <c:v>44921</c:v>
                </c:pt>
                <c:pt idx="492">
                  <c:v>44922</c:v>
                </c:pt>
                <c:pt idx="493">
                  <c:v>44923</c:v>
                </c:pt>
                <c:pt idx="494">
                  <c:v>44924</c:v>
                </c:pt>
                <c:pt idx="495">
                  <c:v>44925</c:v>
                </c:pt>
                <c:pt idx="496">
                  <c:v>44928</c:v>
                </c:pt>
                <c:pt idx="497">
                  <c:v>44929</c:v>
                </c:pt>
                <c:pt idx="498">
                  <c:v>44930</c:v>
                </c:pt>
                <c:pt idx="499">
                  <c:v>44931</c:v>
                </c:pt>
                <c:pt idx="500">
                  <c:v>44932</c:v>
                </c:pt>
                <c:pt idx="501">
                  <c:v>44935</c:v>
                </c:pt>
                <c:pt idx="502">
                  <c:v>44936</c:v>
                </c:pt>
                <c:pt idx="503">
                  <c:v>44937</c:v>
                </c:pt>
                <c:pt idx="504">
                  <c:v>44938</c:v>
                </c:pt>
                <c:pt idx="505">
                  <c:v>44939</c:v>
                </c:pt>
                <c:pt idx="506">
                  <c:v>44942</c:v>
                </c:pt>
                <c:pt idx="507">
                  <c:v>44943</c:v>
                </c:pt>
                <c:pt idx="508">
                  <c:v>44944</c:v>
                </c:pt>
                <c:pt idx="509">
                  <c:v>44945</c:v>
                </c:pt>
                <c:pt idx="510">
                  <c:v>44946</c:v>
                </c:pt>
                <c:pt idx="511">
                  <c:v>44949</c:v>
                </c:pt>
                <c:pt idx="512">
                  <c:v>44950</c:v>
                </c:pt>
                <c:pt idx="513">
                  <c:v>44951</c:v>
                </c:pt>
                <c:pt idx="514">
                  <c:v>44953</c:v>
                </c:pt>
                <c:pt idx="515">
                  <c:v>44956</c:v>
                </c:pt>
                <c:pt idx="516">
                  <c:v>44957</c:v>
                </c:pt>
                <c:pt idx="517">
                  <c:v>44958</c:v>
                </c:pt>
                <c:pt idx="518">
                  <c:v>44959</c:v>
                </c:pt>
                <c:pt idx="519">
                  <c:v>44960</c:v>
                </c:pt>
                <c:pt idx="520">
                  <c:v>44963</c:v>
                </c:pt>
                <c:pt idx="521">
                  <c:v>44964</c:v>
                </c:pt>
                <c:pt idx="522">
                  <c:v>44965</c:v>
                </c:pt>
                <c:pt idx="523">
                  <c:v>44966</c:v>
                </c:pt>
                <c:pt idx="524">
                  <c:v>44967</c:v>
                </c:pt>
                <c:pt idx="525">
                  <c:v>44970</c:v>
                </c:pt>
                <c:pt idx="526">
                  <c:v>44971</c:v>
                </c:pt>
                <c:pt idx="527">
                  <c:v>44972</c:v>
                </c:pt>
                <c:pt idx="528">
                  <c:v>44973</c:v>
                </c:pt>
                <c:pt idx="529">
                  <c:v>44974</c:v>
                </c:pt>
                <c:pt idx="530">
                  <c:v>44977</c:v>
                </c:pt>
                <c:pt idx="531">
                  <c:v>44978</c:v>
                </c:pt>
                <c:pt idx="532">
                  <c:v>44979</c:v>
                </c:pt>
                <c:pt idx="533">
                  <c:v>44980</c:v>
                </c:pt>
                <c:pt idx="534">
                  <c:v>44981</c:v>
                </c:pt>
                <c:pt idx="535">
                  <c:v>44984</c:v>
                </c:pt>
                <c:pt idx="536">
                  <c:v>44985</c:v>
                </c:pt>
                <c:pt idx="537">
                  <c:v>44986</c:v>
                </c:pt>
                <c:pt idx="538">
                  <c:v>44987</c:v>
                </c:pt>
                <c:pt idx="539">
                  <c:v>44988</c:v>
                </c:pt>
                <c:pt idx="540">
                  <c:v>44991</c:v>
                </c:pt>
                <c:pt idx="541">
                  <c:v>44993</c:v>
                </c:pt>
                <c:pt idx="542">
                  <c:v>44994</c:v>
                </c:pt>
                <c:pt idx="543">
                  <c:v>44995</c:v>
                </c:pt>
                <c:pt idx="544">
                  <c:v>44998</c:v>
                </c:pt>
                <c:pt idx="545">
                  <c:v>44999</c:v>
                </c:pt>
                <c:pt idx="546">
                  <c:v>45000</c:v>
                </c:pt>
                <c:pt idx="547">
                  <c:v>45001</c:v>
                </c:pt>
                <c:pt idx="548">
                  <c:v>45002</c:v>
                </c:pt>
                <c:pt idx="549">
                  <c:v>45005</c:v>
                </c:pt>
                <c:pt idx="550">
                  <c:v>45006</c:v>
                </c:pt>
                <c:pt idx="551">
                  <c:v>45007</c:v>
                </c:pt>
                <c:pt idx="552">
                  <c:v>45008</c:v>
                </c:pt>
                <c:pt idx="553">
                  <c:v>45009</c:v>
                </c:pt>
                <c:pt idx="554">
                  <c:v>45012</c:v>
                </c:pt>
                <c:pt idx="555">
                  <c:v>45013</c:v>
                </c:pt>
                <c:pt idx="556">
                  <c:v>45014</c:v>
                </c:pt>
                <c:pt idx="557">
                  <c:v>45016</c:v>
                </c:pt>
                <c:pt idx="558">
                  <c:v>45019</c:v>
                </c:pt>
                <c:pt idx="559">
                  <c:v>45021</c:v>
                </c:pt>
                <c:pt idx="560">
                  <c:v>45022</c:v>
                </c:pt>
                <c:pt idx="561">
                  <c:v>45026</c:v>
                </c:pt>
                <c:pt idx="562">
                  <c:v>45027</c:v>
                </c:pt>
                <c:pt idx="563">
                  <c:v>45028</c:v>
                </c:pt>
                <c:pt idx="564">
                  <c:v>45029</c:v>
                </c:pt>
                <c:pt idx="565">
                  <c:v>45033</c:v>
                </c:pt>
                <c:pt idx="566">
                  <c:v>45034</c:v>
                </c:pt>
                <c:pt idx="567">
                  <c:v>45035</c:v>
                </c:pt>
                <c:pt idx="568">
                  <c:v>45036</c:v>
                </c:pt>
                <c:pt idx="569">
                  <c:v>45037</c:v>
                </c:pt>
                <c:pt idx="570">
                  <c:v>45040</c:v>
                </c:pt>
                <c:pt idx="571">
                  <c:v>45041</c:v>
                </c:pt>
                <c:pt idx="572">
                  <c:v>45042</c:v>
                </c:pt>
                <c:pt idx="573">
                  <c:v>45043</c:v>
                </c:pt>
                <c:pt idx="574">
                  <c:v>45044</c:v>
                </c:pt>
                <c:pt idx="575">
                  <c:v>45048</c:v>
                </c:pt>
                <c:pt idx="576">
                  <c:v>45049</c:v>
                </c:pt>
                <c:pt idx="577">
                  <c:v>45050</c:v>
                </c:pt>
                <c:pt idx="578">
                  <c:v>45051</c:v>
                </c:pt>
                <c:pt idx="579">
                  <c:v>45054</c:v>
                </c:pt>
                <c:pt idx="580">
                  <c:v>45055</c:v>
                </c:pt>
                <c:pt idx="581">
                  <c:v>45056</c:v>
                </c:pt>
                <c:pt idx="582">
                  <c:v>45057</c:v>
                </c:pt>
                <c:pt idx="583">
                  <c:v>45058</c:v>
                </c:pt>
                <c:pt idx="584">
                  <c:v>45061</c:v>
                </c:pt>
                <c:pt idx="585">
                  <c:v>45062</c:v>
                </c:pt>
                <c:pt idx="586">
                  <c:v>45063</c:v>
                </c:pt>
                <c:pt idx="587">
                  <c:v>45064</c:v>
                </c:pt>
                <c:pt idx="588">
                  <c:v>45065</c:v>
                </c:pt>
                <c:pt idx="589">
                  <c:v>45068</c:v>
                </c:pt>
                <c:pt idx="590">
                  <c:v>45069</c:v>
                </c:pt>
                <c:pt idx="591">
                  <c:v>45070</c:v>
                </c:pt>
                <c:pt idx="592">
                  <c:v>45071</c:v>
                </c:pt>
                <c:pt idx="593">
                  <c:v>45072</c:v>
                </c:pt>
                <c:pt idx="594">
                  <c:v>45075</c:v>
                </c:pt>
                <c:pt idx="595">
                  <c:v>45076</c:v>
                </c:pt>
                <c:pt idx="596">
                  <c:v>45077</c:v>
                </c:pt>
                <c:pt idx="597">
                  <c:v>45078</c:v>
                </c:pt>
                <c:pt idx="598">
                  <c:v>45079</c:v>
                </c:pt>
                <c:pt idx="599">
                  <c:v>45082</c:v>
                </c:pt>
                <c:pt idx="600">
                  <c:v>45083</c:v>
                </c:pt>
                <c:pt idx="601">
                  <c:v>45084</c:v>
                </c:pt>
                <c:pt idx="602">
                  <c:v>45085</c:v>
                </c:pt>
                <c:pt idx="603">
                  <c:v>45086</c:v>
                </c:pt>
                <c:pt idx="604">
                  <c:v>45089</c:v>
                </c:pt>
                <c:pt idx="605">
                  <c:v>45090</c:v>
                </c:pt>
                <c:pt idx="606">
                  <c:v>45091</c:v>
                </c:pt>
                <c:pt idx="607">
                  <c:v>45092</c:v>
                </c:pt>
                <c:pt idx="608">
                  <c:v>45093</c:v>
                </c:pt>
                <c:pt idx="609">
                  <c:v>45096</c:v>
                </c:pt>
                <c:pt idx="610">
                  <c:v>45097</c:v>
                </c:pt>
                <c:pt idx="611">
                  <c:v>45098</c:v>
                </c:pt>
                <c:pt idx="612">
                  <c:v>45099</c:v>
                </c:pt>
                <c:pt idx="613">
                  <c:v>45100</c:v>
                </c:pt>
                <c:pt idx="614">
                  <c:v>45103</c:v>
                </c:pt>
                <c:pt idx="615">
                  <c:v>45104</c:v>
                </c:pt>
                <c:pt idx="616">
                  <c:v>45105</c:v>
                </c:pt>
                <c:pt idx="617">
                  <c:v>45107</c:v>
                </c:pt>
                <c:pt idx="618">
                  <c:v>45110</c:v>
                </c:pt>
                <c:pt idx="619">
                  <c:v>45111</c:v>
                </c:pt>
                <c:pt idx="620">
                  <c:v>45112</c:v>
                </c:pt>
                <c:pt idx="621">
                  <c:v>45113</c:v>
                </c:pt>
                <c:pt idx="622">
                  <c:v>45114</c:v>
                </c:pt>
                <c:pt idx="623">
                  <c:v>45117</c:v>
                </c:pt>
                <c:pt idx="624">
                  <c:v>45118</c:v>
                </c:pt>
                <c:pt idx="625">
                  <c:v>45119</c:v>
                </c:pt>
                <c:pt idx="626">
                  <c:v>45120</c:v>
                </c:pt>
                <c:pt idx="627">
                  <c:v>45121</c:v>
                </c:pt>
                <c:pt idx="628">
                  <c:v>45124</c:v>
                </c:pt>
                <c:pt idx="629">
                  <c:v>45125</c:v>
                </c:pt>
                <c:pt idx="630">
                  <c:v>45126</c:v>
                </c:pt>
                <c:pt idx="631">
                  <c:v>45127</c:v>
                </c:pt>
                <c:pt idx="632">
                  <c:v>45128</c:v>
                </c:pt>
                <c:pt idx="633">
                  <c:v>45131</c:v>
                </c:pt>
                <c:pt idx="634">
                  <c:v>45132</c:v>
                </c:pt>
                <c:pt idx="635">
                  <c:v>45133</c:v>
                </c:pt>
                <c:pt idx="636">
                  <c:v>45134</c:v>
                </c:pt>
                <c:pt idx="637">
                  <c:v>45135</c:v>
                </c:pt>
                <c:pt idx="638">
                  <c:v>45138</c:v>
                </c:pt>
                <c:pt idx="639">
                  <c:v>45139</c:v>
                </c:pt>
                <c:pt idx="640">
                  <c:v>45140</c:v>
                </c:pt>
                <c:pt idx="641">
                  <c:v>45141</c:v>
                </c:pt>
                <c:pt idx="642">
                  <c:v>45142</c:v>
                </c:pt>
                <c:pt idx="643">
                  <c:v>45145</c:v>
                </c:pt>
                <c:pt idx="644">
                  <c:v>45146</c:v>
                </c:pt>
                <c:pt idx="645">
                  <c:v>45147</c:v>
                </c:pt>
                <c:pt idx="646">
                  <c:v>45148</c:v>
                </c:pt>
                <c:pt idx="647">
                  <c:v>45149</c:v>
                </c:pt>
                <c:pt idx="648">
                  <c:v>45152</c:v>
                </c:pt>
                <c:pt idx="649">
                  <c:v>45154</c:v>
                </c:pt>
                <c:pt idx="650">
                  <c:v>45155</c:v>
                </c:pt>
                <c:pt idx="651">
                  <c:v>45156</c:v>
                </c:pt>
                <c:pt idx="652">
                  <c:v>45159</c:v>
                </c:pt>
                <c:pt idx="653">
                  <c:v>45160</c:v>
                </c:pt>
                <c:pt idx="654">
                  <c:v>45161</c:v>
                </c:pt>
                <c:pt idx="655">
                  <c:v>45162</c:v>
                </c:pt>
                <c:pt idx="656">
                  <c:v>45163</c:v>
                </c:pt>
                <c:pt idx="657">
                  <c:v>45166</c:v>
                </c:pt>
                <c:pt idx="658">
                  <c:v>45167</c:v>
                </c:pt>
                <c:pt idx="659">
                  <c:v>45168</c:v>
                </c:pt>
                <c:pt idx="660">
                  <c:v>45169</c:v>
                </c:pt>
                <c:pt idx="661">
                  <c:v>45170</c:v>
                </c:pt>
                <c:pt idx="662">
                  <c:v>45173</c:v>
                </c:pt>
                <c:pt idx="663">
                  <c:v>45174</c:v>
                </c:pt>
                <c:pt idx="664">
                  <c:v>45175</c:v>
                </c:pt>
                <c:pt idx="665">
                  <c:v>45176</c:v>
                </c:pt>
                <c:pt idx="666">
                  <c:v>45177</c:v>
                </c:pt>
                <c:pt idx="667">
                  <c:v>45180</c:v>
                </c:pt>
                <c:pt idx="668">
                  <c:v>45181</c:v>
                </c:pt>
                <c:pt idx="669">
                  <c:v>45182</c:v>
                </c:pt>
                <c:pt idx="670">
                  <c:v>45183</c:v>
                </c:pt>
                <c:pt idx="671">
                  <c:v>45184</c:v>
                </c:pt>
                <c:pt idx="672">
                  <c:v>45187</c:v>
                </c:pt>
                <c:pt idx="673">
                  <c:v>45189</c:v>
                </c:pt>
                <c:pt idx="674">
                  <c:v>45190</c:v>
                </c:pt>
                <c:pt idx="675">
                  <c:v>45191</c:v>
                </c:pt>
                <c:pt idx="676">
                  <c:v>45194</c:v>
                </c:pt>
                <c:pt idx="677">
                  <c:v>45195</c:v>
                </c:pt>
                <c:pt idx="678">
                  <c:v>45196</c:v>
                </c:pt>
                <c:pt idx="679">
                  <c:v>45197</c:v>
                </c:pt>
                <c:pt idx="680">
                  <c:v>45198</c:v>
                </c:pt>
                <c:pt idx="681">
                  <c:v>45202</c:v>
                </c:pt>
                <c:pt idx="682">
                  <c:v>45203</c:v>
                </c:pt>
                <c:pt idx="683">
                  <c:v>45204</c:v>
                </c:pt>
                <c:pt idx="684">
                  <c:v>45205</c:v>
                </c:pt>
                <c:pt idx="685">
                  <c:v>45208</c:v>
                </c:pt>
                <c:pt idx="686">
                  <c:v>45209</c:v>
                </c:pt>
                <c:pt idx="687">
                  <c:v>45210</c:v>
                </c:pt>
                <c:pt idx="688">
                  <c:v>45211</c:v>
                </c:pt>
                <c:pt idx="689">
                  <c:v>45212</c:v>
                </c:pt>
                <c:pt idx="690">
                  <c:v>45215</c:v>
                </c:pt>
                <c:pt idx="691">
                  <c:v>45216</c:v>
                </c:pt>
                <c:pt idx="692">
                  <c:v>45217</c:v>
                </c:pt>
                <c:pt idx="693">
                  <c:v>45218</c:v>
                </c:pt>
                <c:pt idx="694">
                  <c:v>45219</c:v>
                </c:pt>
                <c:pt idx="695">
                  <c:v>45222</c:v>
                </c:pt>
                <c:pt idx="696">
                  <c:v>45224</c:v>
                </c:pt>
                <c:pt idx="697">
                  <c:v>45225</c:v>
                </c:pt>
                <c:pt idx="698">
                  <c:v>45226</c:v>
                </c:pt>
                <c:pt idx="699">
                  <c:v>45229</c:v>
                </c:pt>
                <c:pt idx="700">
                  <c:v>45230</c:v>
                </c:pt>
                <c:pt idx="701">
                  <c:v>45231</c:v>
                </c:pt>
                <c:pt idx="702">
                  <c:v>45232</c:v>
                </c:pt>
                <c:pt idx="703">
                  <c:v>45233</c:v>
                </c:pt>
                <c:pt idx="704">
                  <c:v>45236</c:v>
                </c:pt>
                <c:pt idx="705">
                  <c:v>45237</c:v>
                </c:pt>
                <c:pt idx="706">
                  <c:v>45238</c:v>
                </c:pt>
                <c:pt idx="707">
                  <c:v>45239</c:v>
                </c:pt>
                <c:pt idx="708">
                  <c:v>45240</c:v>
                </c:pt>
                <c:pt idx="709">
                  <c:v>45242</c:v>
                </c:pt>
                <c:pt idx="710">
                  <c:v>45243</c:v>
                </c:pt>
                <c:pt idx="711">
                  <c:v>45245</c:v>
                </c:pt>
                <c:pt idx="712">
                  <c:v>45246</c:v>
                </c:pt>
                <c:pt idx="713">
                  <c:v>45247</c:v>
                </c:pt>
                <c:pt idx="714">
                  <c:v>45250</c:v>
                </c:pt>
                <c:pt idx="715">
                  <c:v>45251</c:v>
                </c:pt>
                <c:pt idx="716">
                  <c:v>45252</c:v>
                </c:pt>
                <c:pt idx="717">
                  <c:v>45253</c:v>
                </c:pt>
                <c:pt idx="718">
                  <c:v>45254</c:v>
                </c:pt>
                <c:pt idx="719">
                  <c:v>45258</c:v>
                </c:pt>
                <c:pt idx="720">
                  <c:v>45259</c:v>
                </c:pt>
                <c:pt idx="721">
                  <c:v>45260</c:v>
                </c:pt>
                <c:pt idx="722">
                  <c:v>45261</c:v>
                </c:pt>
                <c:pt idx="723">
                  <c:v>45264</c:v>
                </c:pt>
                <c:pt idx="724">
                  <c:v>45265</c:v>
                </c:pt>
                <c:pt idx="725">
                  <c:v>45266</c:v>
                </c:pt>
                <c:pt idx="726">
                  <c:v>45267</c:v>
                </c:pt>
                <c:pt idx="727">
                  <c:v>45268</c:v>
                </c:pt>
                <c:pt idx="728">
                  <c:v>45271</c:v>
                </c:pt>
                <c:pt idx="729">
                  <c:v>45272</c:v>
                </c:pt>
                <c:pt idx="730">
                  <c:v>45273</c:v>
                </c:pt>
                <c:pt idx="731">
                  <c:v>45274</c:v>
                </c:pt>
                <c:pt idx="732">
                  <c:v>45275</c:v>
                </c:pt>
                <c:pt idx="733">
                  <c:v>45278</c:v>
                </c:pt>
                <c:pt idx="734">
                  <c:v>45279</c:v>
                </c:pt>
                <c:pt idx="735">
                  <c:v>45280</c:v>
                </c:pt>
                <c:pt idx="736">
                  <c:v>45281</c:v>
                </c:pt>
                <c:pt idx="737">
                  <c:v>45282</c:v>
                </c:pt>
                <c:pt idx="738">
                  <c:v>45286</c:v>
                </c:pt>
                <c:pt idx="739">
                  <c:v>45287</c:v>
                </c:pt>
                <c:pt idx="740">
                  <c:v>45288</c:v>
                </c:pt>
                <c:pt idx="741">
                  <c:v>45289</c:v>
                </c:pt>
                <c:pt idx="742">
                  <c:v>45292</c:v>
                </c:pt>
                <c:pt idx="743">
                  <c:v>45293</c:v>
                </c:pt>
                <c:pt idx="744">
                  <c:v>45294</c:v>
                </c:pt>
                <c:pt idx="745">
                  <c:v>45295</c:v>
                </c:pt>
                <c:pt idx="746">
                  <c:v>45296</c:v>
                </c:pt>
                <c:pt idx="747">
                  <c:v>45299</c:v>
                </c:pt>
                <c:pt idx="748">
                  <c:v>45300</c:v>
                </c:pt>
                <c:pt idx="749">
                  <c:v>45301</c:v>
                </c:pt>
                <c:pt idx="750">
                  <c:v>45302</c:v>
                </c:pt>
                <c:pt idx="751">
                  <c:v>45303</c:v>
                </c:pt>
                <c:pt idx="752">
                  <c:v>45306</c:v>
                </c:pt>
                <c:pt idx="753">
                  <c:v>45307</c:v>
                </c:pt>
                <c:pt idx="754">
                  <c:v>45308</c:v>
                </c:pt>
                <c:pt idx="755">
                  <c:v>45309</c:v>
                </c:pt>
                <c:pt idx="756">
                  <c:v>45310</c:v>
                </c:pt>
                <c:pt idx="757">
                  <c:v>45311</c:v>
                </c:pt>
                <c:pt idx="758">
                  <c:v>45314</c:v>
                </c:pt>
                <c:pt idx="759">
                  <c:v>45315</c:v>
                </c:pt>
                <c:pt idx="760">
                  <c:v>45316</c:v>
                </c:pt>
                <c:pt idx="761">
                  <c:v>45320</c:v>
                </c:pt>
                <c:pt idx="762">
                  <c:v>45321</c:v>
                </c:pt>
                <c:pt idx="763">
                  <c:v>45322</c:v>
                </c:pt>
                <c:pt idx="764">
                  <c:v>45323</c:v>
                </c:pt>
                <c:pt idx="765">
                  <c:v>45324</c:v>
                </c:pt>
                <c:pt idx="766">
                  <c:v>45327</c:v>
                </c:pt>
                <c:pt idx="767">
                  <c:v>45328</c:v>
                </c:pt>
                <c:pt idx="768">
                  <c:v>45329</c:v>
                </c:pt>
                <c:pt idx="769">
                  <c:v>45330</c:v>
                </c:pt>
                <c:pt idx="770">
                  <c:v>45331</c:v>
                </c:pt>
                <c:pt idx="771">
                  <c:v>45334</c:v>
                </c:pt>
                <c:pt idx="772">
                  <c:v>45335</c:v>
                </c:pt>
                <c:pt idx="773">
                  <c:v>45336</c:v>
                </c:pt>
                <c:pt idx="774">
                  <c:v>45337</c:v>
                </c:pt>
                <c:pt idx="775">
                  <c:v>45338</c:v>
                </c:pt>
                <c:pt idx="776">
                  <c:v>45341</c:v>
                </c:pt>
                <c:pt idx="777">
                  <c:v>45342</c:v>
                </c:pt>
                <c:pt idx="778">
                  <c:v>45343</c:v>
                </c:pt>
                <c:pt idx="779">
                  <c:v>45344</c:v>
                </c:pt>
                <c:pt idx="780">
                  <c:v>45345</c:v>
                </c:pt>
                <c:pt idx="781">
                  <c:v>45348</c:v>
                </c:pt>
                <c:pt idx="782">
                  <c:v>45349</c:v>
                </c:pt>
                <c:pt idx="783">
                  <c:v>45350</c:v>
                </c:pt>
                <c:pt idx="784">
                  <c:v>45351</c:v>
                </c:pt>
                <c:pt idx="785">
                  <c:v>45352</c:v>
                </c:pt>
                <c:pt idx="786">
                  <c:v>45353</c:v>
                </c:pt>
                <c:pt idx="787">
                  <c:v>45355</c:v>
                </c:pt>
                <c:pt idx="788">
                  <c:v>45356</c:v>
                </c:pt>
                <c:pt idx="789">
                  <c:v>45357</c:v>
                </c:pt>
                <c:pt idx="790">
                  <c:v>45358</c:v>
                </c:pt>
                <c:pt idx="791">
                  <c:v>45362</c:v>
                </c:pt>
                <c:pt idx="792">
                  <c:v>45363</c:v>
                </c:pt>
                <c:pt idx="793">
                  <c:v>45364</c:v>
                </c:pt>
                <c:pt idx="794">
                  <c:v>45365</c:v>
                </c:pt>
                <c:pt idx="795">
                  <c:v>45366</c:v>
                </c:pt>
                <c:pt idx="796">
                  <c:v>45369</c:v>
                </c:pt>
                <c:pt idx="797">
                  <c:v>45370</c:v>
                </c:pt>
                <c:pt idx="798">
                  <c:v>45371</c:v>
                </c:pt>
                <c:pt idx="799">
                  <c:v>45372</c:v>
                </c:pt>
                <c:pt idx="800">
                  <c:v>45373</c:v>
                </c:pt>
                <c:pt idx="801">
                  <c:v>45377</c:v>
                </c:pt>
                <c:pt idx="802">
                  <c:v>45378</c:v>
                </c:pt>
                <c:pt idx="803">
                  <c:v>45379</c:v>
                </c:pt>
                <c:pt idx="804">
                  <c:v>45383</c:v>
                </c:pt>
                <c:pt idx="805">
                  <c:v>45384</c:v>
                </c:pt>
                <c:pt idx="806">
                  <c:v>45385</c:v>
                </c:pt>
                <c:pt idx="807">
                  <c:v>45386</c:v>
                </c:pt>
                <c:pt idx="808">
                  <c:v>45387</c:v>
                </c:pt>
                <c:pt idx="809">
                  <c:v>45390</c:v>
                </c:pt>
                <c:pt idx="810">
                  <c:v>45391</c:v>
                </c:pt>
                <c:pt idx="811">
                  <c:v>45392</c:v>
                </c:pt>
                <c:pt idx="812">
                  <c:v>45394</c:v>
                </c:pt>
                <c:pt idx="813">
                  <c:v>45397</c:v>
                </c:pt>
                <c:pt idx="814">
                  <c:v>45398</c:v>
                </c:pt>
                <c:pt idx="815">
                  <c:v>45400</c:v>
                </c:pt>
                <c:pt idx="816">
                  <c:v>45401</c:v>
                </c:pt>
                <c:pt idx="817">
                  <c:v>45404</c:v>
                </c:pt>
                <c:pt idx="818">
                  <c:v>45405</c:v>
                </c:pt>
                <c:pt idx="819">
                  <c:v>45406</c:v>
                </c:pt>
                <c:pt idx="820">
                  <c:v>45407</c:v>
                </c:pt>
                <c:pt idx="821">
                  <c:v>45408</c:v>
                </c:pt>
                <c:pt idx="822">
                  <c:v>45411</c:v>
                </c:pt>
                <c:pt idx="823">
                  <c:v>45412</c:v>
                </c:pt>
                <c:pt idx="824">
                  <c:v>45414</c:v>
                </c:pt>
                <c:pt idx="825">
                  <c:v>45415</c:v>
                </c:pt>
                <c:pt idx="826">
                  <c:v>45418</c:v>
                </c:pt>
                <c:pt idx="827">
                  <c:v>45419</c:v>
                </c:pt>
                <c:pt idx="828">
                  <c:v>45420</c:v>
                </c:pt>
                <c:pt idx="829">
                  <c:v>45421</c:v>
                </c:pt>
                <c:pt idx="830">
                  <c:v>45422</c:v>
                </c:pt>
                <c:pt idx="831">
                  <c:v>45425</c:v>
                </c:pt>
                <c:pt idx="832">
                  <c:v>45426</c:v>
                </c:pt>
                <c:pt idx="833">
                  <c:v>45427</c:v>
                </c:pt>
                <c:pt idx="834">
                  <c:v>45428</c:v>
                </c:pt>
                <c:pt idx="835">
                  <c:v>45429</c:v>
                </c:pt>
                <c:pt idx="836">
                  <c:v>45430</c:v>
                </c:pt>
                <c:pt idx="837">
                  <c:v>45433</c:v>
                </c:pt>
                <c:pt idx="838">
                  <c:v>45434</c:v>
                </c:pt>
                <c:pt idx="839">
                  <c:v>45435</c:v>
                </c:pt>
                <c:pt idx="840">
                  <c:v>45436</c:v>
                </c:pt>
                <c:pt idx="841">
                  <c:v>45439</c:v>
                </c:pt>
                <c:pt idx="842">
                  <c:v>45440</c:v>
                </c:pt>
                <c:pt idx="843">
                  <c:v>45441</c:v>
                </c:pt>
                <c:pt idx="844">
                  <c:v>45442</c:v>
                </c:pt>
                <c:pt idx="845">
                  <c:v>45443</c:v>
                </c:pt>
                <c:pt idx="846">
                  <c:v>45446</c:v>
                </c:pt>
                <c:pt idx="847">
                  <c:v>45447</c:v>
                </c:pt>
                <c:pt idx="848">
                  <c:v>45448</c:v>
                </c:pt>
                <c:pt idx="849">
                  <c:v>45449</c:v>
                </c:pt>
                <c:pt idx="850">
                  <c:v>45450</c:v>
                </c:pt>
                <c:pt idx="851">
                  <c:v>45453</c:v>
                </c:pt>
                <c:pt idx="852">
                  <c:v>45454</c:v>
                </c:pt>
                <c:pt idx="853">
                  <c:v>45455</c:v>
                </c:pt>
                <c:pt idx="854">
                  <c:v>45456</c:v>
                </c:pt>
                <c:pt idx="855">
                  <c:v>45457</c:v>
                </c:pt>
                <c:pt idx="856">
                  <c:v>45461</c:v>
                </c:pt>
                <c:pt idx="857">
                  <c:v>45462</c:v>
                </c:pt>
                <c:pt idx="858">
                  <c:v>45463</c:v>
                </c:pt>
                <c:pt idx="859">
                  <c:v>45464</c:v>
                </c:pt>
                <c:pt idx="860">
                  <c:v>45467</c:v>
                </c:pt>
                <c:pt idx="861">
                  <c:v>45468</c:v>
                </c:pt>
                <c:pt idx="862">
                  <c:v>45469</c:v>
                </c:pt>
                <c:pt idx="863">
                  <c:v>45470</c:v>
                </c:pt>
                <c:pt idx="864">
                  <c:v>45471</c:v>
                </c:pt>
                <c:pt idx="865">
                  <c:v>45474</c:v>
                </c:pt>
                <c:pt idx="866">
                  <c:v>45475</c:v>
                </c:pt>
                <c:pt idx="867">
                  <c:v>45476</c:v>
                </c:pt>
                <c:pt idx="868">
                  <c:v>45477</c:v>
                </c:pt>
                <c:pt idx="869">
                  <c:v>45478</c:v>
                </c:pt>
                <c:pt idx="870">
                  <c:v>45481</c:v>
                </c:pt>
                <c:pt idx="871">
                  <c:v>45482</c:v>
                </c:pt>
                <c:pt idx="872">
                  <c:v>45483</c:v>
                </c:pt>
                <c:pt idx="873">
                  <c:v>45484</c:v>
                </c:pt>
                <c:pt idx="874">
                  <c:v>45485</c:v>
                </c:pt>
                <c:pt idx="875">
                  <c:v>45488</c:v>
                </c:pt>
                <c:pt idx="876">
                  <c:v>45489</c:v>
                </c:pt>
                <c:pt idx="877">
                  <c:v>45491</c:v>
                </c:pt>
                <c:pt idx="878">
                  <c:v>45492</c:v>
                </c:pt>
                <c:pt idx="879">
                  <c:v>45495</c:v>
                </c:pt>
                <c:pt idx="880">
                  <c:v>45496</c:v>
                </c:pt>
                <c:pt idx="881">
                  <c:v>45497</c:v>
                </c:pt>
                <c:pt idx="882">
                  <c:v>45498</c:v>
                </c:pt>
                <c:pt idx="883">
                  <c:v>45499</c:v>
                </c:pt>
                <c:pt idx="884">
                  <c:v>45502</c:v>
                </c:pt>
                <c:pt idx="885">
                  <c:v>45503</c:v>
                </c:pt>
                <c:pt idx="886">
                  <c:v>45504</c:v>
                </c:pt>
                <c:pt idx="887">
                  <c:v>45505</c:v>
                </c:pt>
                <c:pt idx="888">
                  <c:v>45506</c:v>
                </c:pt>
                <c:pt idx="889">
                  <c:v>45509</c:v>
                </c:pt>
                <c:pt idx="890">
                  <c:v>45510</c:v>
                </c:pt>
                <c:pt idx="891">
                  <c:v>45511</c:v>
                </c:pt>
                <c:pt idx="892">
                  <c:v>45512</c:v>
                </c:pt>
                <c:pt idx="893">
                  <c:v>45513</c:v>
                </c:pt>
                <c:pt idx="894">
                  <c:v>45516</c:v>
                </c:pt>
                <c:pt idx="895">
                  <c:v>45517</c:v>
                </c:pt>
                <c:pt idx="896">
                  <c:v>45518</c:v>
                </c:pt>
                <c:pt idx="897">
                  <c:v>45520</c:v>
                </c:pt>
                <c:pt idx="898">
                  <c:v>45523</c:v>
                </c:pt>
                <c:pt idx="899">
                  <c:v>45524</c:v>
                </c:pt>
                <c:pt idx="900">
                  <c:v>45525</c:v>
                </c:pt>
                <c:pt idx="901">
                  <c:v>45526</c:v>
                </c:pt>
                <c:pt idx="902">
                  <c:v>45527</c:v>
                </c:pt>
                <c:pt idx="903">
                  <c:v>45530</c:v>
                </c:pt>
                <c:pt idx="904">
                  <c:v>45531</c:v>
                </c:pt>
                <c:pt idx="905">
                  <c:v>45532</c:v>
                </c:pt>
                <c:pt idx="906">
                  <c:v>45533</c:v>
                </c:pt>
                <c:pt idx="907">
                  <c:v>45534</c:v>
                </c:pt>
                <c:pt idx="908">
                  <c:v>45537</c:v>
                </c:pt>
                <c:pt idx="909">
                  <c:v>45538</c:v>
                </c:pt>
                <c:pt idx="910">
                  <c:v>45539</c:v>
                </c:pt>
                <c:pt idx="911">
                  <c:v>45540</c:v>
                </c:pt>
                <c:pt idx="912">
                  <c:v>45541</c:v>
                </c:pt>
                <c:pt idx="913">
                  <c:v>45544</c:v>
                </c:pt>
                <c:pt idx="914">
                  <c:v>45545</c:v>
                </c:pt>
                <c:pt idx="915">
                  <c:v>45546</c:v>
                </c:pt>
                <c:pt idx="916">
                  <c:v>45547</c:v>
                </c:pt>
                <c:pt idx="917">
                  <c:v>45548</c:v>
                </c:pt>
                <c:pt idx="918">
                  <c:v>45551</c:v>
                </c:pt>
                <c:pt idx="919">
                  <c:v>45552</c:v>
                </c:pt>
                <c:pt idx="920">
                  <c:v>45553</c:v>
                </c:pt>
                <c:pt idx="921">
                  <c:v>45554</c:v>
                </c:pt>
                <c:pt idx="922">
                  <c:v>45555</c:v>
                </c:pt>
                <c:pt idx="923">
                  <c:v>45558</c:v>
                </c:pt>
                <c:pt idx="924">
                  <c:v>45559</c:v>
                </c:pt>
                <c:pt idx="925">
                  <c:v>45560</c:v>
                </c:pt>
                <c:pt idx="926">
                  <c:v>45561</c:v>
                </c:pt>
                <c:pt idx="927">
                  <c:v>45562</c:v>
                </c:pt>
                <c:pt idx="928">
                  <c:v>45565</c:v>
                </c:pt>
                <c:pt idx="929">
                  <c:v>45566</c:v>
                </c:pt>
                <c:pt idx="930">
                  <c:v>45568</c:v>
                </c:pt>
                <c:pt idx="931">
                  <c:v>45569</c:v>
                </c:pt>
                <c:pt idx="932">
                  <c:v>45572</c:v>
                </c:pt>
                <c:pt idx="933">
                  <c:v>45573</c:v>
                </c:pt>
                <c:pt idx="934">
                  <c:v>45574</c:v>
                </c:pt>
                <c:pt idx="935">
                  <c:v>45575</c:v>
                </c:pt>
                <c:pt idx="936">
                  <c:v>45576</c:v>
                </c:pt>
                <c:pt idx="937">
                  <c:v>45579</c:v>
                </c:pt>
                <c:pt idx="938">
                  <c:v>45580</c:v>
                </c:pt>
                <c:pt idx="939">
                  <c:v>45581</c:v>
                </c:pt>
                <c:pt idx="940">
                  <c:v>45582</c:v>
                </c:pt>
                <c:pt idx="941">
                  <c:v>45583</c:v>
                </c:pt>
                <c:pt idx="942">
                  <c:v>45586</c:v>
                </c:pt>
                <c:pt idx="943">
                  <c:v>45587</c:v>
                </c:pt>
                <c:pt idx="944">
                  <c:v>45588</c:v>
                </c:pt>
                <c:pt idx="945">
                  <c:v>45589</c:v>
                </c:pt>
                <c:pt idx="946">
                  <c:v>45590</c:v>
                </c:pt>
                <c:pt idx="947">
                  <c:v>45593</c:v>
                </c:pt>
                <c:pt idx="948">
                  <c:v>45594</c:v>
                </c:pt>
                <c:pt idx="949">
                  <c:v>45595</c:v>
                </c:pt>
                <c:pt idx="950">
                  <c:v>45596</c:v>
                </c:pt>
                <c:pt idx="951">
                  <c:v>45597</c:v>
                </c:pt>
                <c:pt idx="952">
                  <c:v>45600</c:v>
                </c:pt>
                <c:pt idx="953">
                  <c:v>45601</c:v>
                </c:pt>
                <c:pt idx="954">
                  <c:v>45602</c:v>
                </c:pt>
                <c:pt idx="955">
                  <c:v>45603</c:v>
                </c:pt>
                <c:pt idx="956">
                  <c:v>45604</c:v>
                </c:pt>
                <c:pt idx="957">
                  <c:v>45607</c:v>
                </c:pt>
                <c:pt idx="958">
                  <c:v>45608</c:v>
                </c:pt>
                <c:pt idx="959">
                  <c:v>45609</c:v>
                </c:pt>
                <c:pt idx="960">
                  <c:v>45610</c:v>
                </c:pt>
                <c:pt idx="961">
                  <c:v>45614</c:v>
                </c:pt>
                <c:pt idx="962">
                  <c:v>45615</c:v>
                </c:pt>
                <c:pt idx="963">
                  <c:v>45617</c:v>
                </c:pt>
                <c:pt idx="964">
                  <c:v>45618</c:v>
                </c:pt>
                <c:pt idx="965">
                  <c:v>45621</c:v>
                </c:pt>
                <c:pt idx="966">
                  <c:v>45622</c:v>
                </c:pt>
                <c:pt idx="967">
                  <c:v>45623</c:v>
                </c:pt>
                <c:pt idx="968">
                  <c:v>45624</c:v>
                </c:pt>
                <c:pt idx="969">
                  <c:v>45625</c:v>
                </c:pt>
                <c:pt idx="970">
                  <c:v>45628</c:v>
                </c:pt>
                <c:pt idx="971">
                  <c:v>45629</c:v>
                </c:pt>
                <c:pt idx="972">
                  <c:v>45630</c:v>
                </c:pt>
                <c:pt idx="973">
                  <c:v>45631</c:v>
                </c:pt>
                <c:pt idx="974">
                  <c:v>45632</c:v>
                </c:pt>
                <c:pt idx="975">
                  <c:v>45635</c:v>
                </c:pt>
                <c:pt idx="976">
                  <c:v>45636</c:v>
                </c:pt>
                <c:pt idx="977">
                  <c:v>45637</c:v>
                </c:pt>
                <c:pt idx="978">
                  <c:v>45638</c:v>
                </c:pt>
                <c:pt idx="979">
                  <c:v>45639</c:v>
                </c:pt>
                <c:pt idx="980">
                  <c:v>45642</c:v>
                </c:pt>
                <c:pt idx="981">
                  <c:v>45643</c:v>
                </c:pt>
                <c:pt idx="982">
                  <c:v>45644</c:v>
                </c:pt>
                <c:pt idx="983">
                  <c:v>45645</c:v>
                </c:pt>
                <c:pt idx="984">
                  <c:v>45646</c:v>
                </c:pt>
                <c:pt idx="985">
                  <c:v>45649</c:v>
                </c:pt>
                <c:pt idx="986">
                  <c:v>45650</c:v>
                </c:pt>
                <c:pt idx="987">
                  <c:v>45652</c:v>
                </c:pt>
                <c:pt idx="988">
                  <c:v>45653</c:v>
                </c:pt>
                <c:pt idx="989">
                  <c:v>45656</c:v>
                </c:pt>
                <c:pt idx="990">
                  <c:v>45657</c:v>
                </c:pt>
                <c:pt idx="991">
                  <c:v>45658</c:v>
                </c:pt>
                <c:pt idx="992">
                  <c:v>45659</c:v>
                </c:pt>
                <c:pt idx="993">
                  <c:v>45660</c:v>
                </c:pt>
                <c:pt idx="994">
                  <c:v>45663</c:v>
                </c:pt>
                <c:pt idx="995">
                  <c:v>45664</c:v>
                </c:pt>
                <c:pt idx="996">
                  <c:v>45665</c:v>
                </c:pt>
                <c:pt idx="997">
                  <c:v>45666</c:v>
                </c:pt>
                <c:pt idx="998">
                  <c:v>45667</c:v>
                </c:pt>
                <c:pt idx="999">
                  <c:v>45670</c:v>
                </c:pt>
                <c:pt idx="1000">
                  <c:v>45671</c:v>
                </c:pt>
                <c:pt idx="1001">
                  <c:v>45672</c:v>
                </c:pt>
                <c:pt idx="1002">
                  <c:v>45673</c:v>
                </c:pt>
                <c:pt idx="1003">
                  <c:v>45674</c:v>
                </c:pt>
                <c:pt idx="1004">
                  <c:v>45677</c:v>
                </c:pt>
                <c:pt idx="1005">
                  <c:v>45678</c:v>
                </c:pt>
                <c:pt idx="1006">
                  <c:v>45679</c:v>
                </c:pt>
                <c:pt idx="1007">
                  <c:v>45680</c:v>
                </c:pt>
                <c:pt idx="1008">
                  <c:v>45681</c:v>
                </c:pt>
                <c:pt idx="1009">
                  <c:v>45684</c:v>
                </c:pt>
                <c:pt idx="1010">
                  <c:v>45685</c:v>
                </c:pt>
                <c:pt idx="1011">
                  <c:v>45686</c:v>
                </c:pt>
                <c:pt idx="1012">
                  <c:v>45687</c:v>
                </c:pt>
                <c:pt idx="1013">
                  <c:v>45688</c:v>
                </c:pt>
                <c:pt idx="1014">
                  <c:v>45689</c:v>
                </c:pt>
                <c:pt idx="1015">
                  <c:v>45691</c:v>
                </c:pt>
                <c:pt idx="1016">
                  <c:v>45692</c:v>
                </c:pt>
                <c:pt idx="1017">
                  <c:v>45693</c:v>
                </c:pt>
                <c:pt idx="1018">
                  <c:v>45694</c:v>
                </c:pt>
                <c:pt idx="1019">
                  <c:v>45695</c:v>
                </c:pt>
                <c:pt idx="1020">
                  <c:v>45698</c:v>
                </c:pt>
                <c:pt idx="1021">
                  <c:v>45699</c:v>
                </c:pt>
                <c:pt idx="1022">
                  <c:v>45700</c:v>
                </c:pt>
                <c:pt idx="1023">
                  <c:v>45701</c:v>
                </c:pt>
                <c:pt idx="1024">
                  <c:v>45702</c:v>
                </c:pt>
                <c:pt idx="1025">
                  <c:v>45705</c:v>
                </c:pt>
                <c:pt idx="1026">
                  <c:v>45706</c:v>
                </c:pt>
                <c:pt idx="1027">
                  <c:v>45707</c:v>
                </c:pt>
                <c:pt idx="1028">
                  <c:v>45708</c:v>
                </c:pt>
                <c:pt idx="1029">
                  <c:v>45709</c:v>
                </c:pt>
                <c:pt idx="1030">
                  <c:v>45712</c:v>
                </c:pt>
                <c:pt idx="1031">
                  <c:v>45713</c:v>
                </c:pt>
                <c:pt idx="1032">
                  <c:v>45715</c:v>
                </c:pt>
                <c:pt idx="1033">
                  <c:v>45716</c:v>
                </c:pt>
                <c:pt idx="1034">
                  <c:v>45719</c:v>
                </c:pt>
                <c:pt idx="1035">
                  <c:v>45720</c:v>
                </c:pt>
                <c:pt idx="1036">
                  <c:v>45721</c:v>
                </c:pt>
                <c:pt idx="1037">
                  <c:v>45722</c:v>
                </c:pt>
                <c:pt idx="1038">
                  <c:v>45723</c:v>
                </c:pt>
                <c:pt idx="1039">
                  <c:v>45726</c:v>
                </c:pt>
                <c:pt idx="1040">
                  <c:v>45727</c:v>
                </c:pt>
                <c:pt idx="1041">
                  <c:v>45728</c:v>
                </c:pt>
                <c:pt idx="1042">
                  <c:v>45729</c:v>
                </c:pt>
                <c:pt idx="1043">
                  <c:v>45733</c:v>
                </c:pt>
                <c:pt idx="1044">
                  <c:v>45734</c:v>
                </c:pt>
                <c:pt idx="1045">
                  <c:v>45735</c:v>
                </c:pt>
                <c:pt idx="1046">
                  <c:v>45736</c:v>
                </c:pt>
                <c:pt idx="1047">
                  <c:v>45737</c:v>
                </c:pt>
                <c:pt idx="1048">
                  <c:v>45740</c:v>
                </c:pt>
                <c:pt idx="1049">
                  <c:v>45741</c:v>
                </c:pt>
                <c:pt idx="1050">
                  <c:v>45742</c:v>
                </c:pt>
                <c:pt idx="1051">
                  <c:v>45743</c:v>
                </c:pt>
                <c:pt idx="1052">
                  <c:v>45744</c:v>
                </c:pt>
                <c:pt idx="1053">
                  <c:v>45748</c:v>
                </c:pt>
                <c:pt idx="1054">
                  <c:v>45749</c:v>
                </c:pt>
                <c:pt idx="1055">
                  <c:v>45750</c:v>
                </c:pt>
                <c:pt idx="1056">
                  <c:v>45751</c:v>
                </c:pt>
                <c:pt idx="1057">
                  <c:v>45754</c:v>
                </c:pt>
                <c:pt idx="1058">
                  <c:v>45755</c:v>
                </c:pt>
                <c:pt idx="1059">
                  <c:v>45756</c:v>
                </c:pt>
                <c:pt idx="1060">
                  <c:v>45758</c:v>
                </c:pt>
                <c:pt idx="1061">
                  <c:v>45762</c:v>
                </c:pt>
                <c:pt idx="1062">
                  <c:v>45763</c:v>
                </c:pt>
                <c:pt idx="1063">
                  <c:v>45764</c:v>
                </c:pt>
                <c:pt idx="1064">
                  <c:v>45768</c:v>
                </c:pt>
                <c:pt idx="1065">
                  <c:v>45769</c:v>
                </c:pt>
                <c:pt idx="1066">
                  <c:v>45770</c:v>
                </c:pt>
                <c:pt idx="1067">
                  <c:v>45771</c:v>
                </c:pt>
                <c:pt idx="1068">
                  <c:v>45772</c:v>
                </c:pt>
                <c:pt idx="1069">
                  <c:v>45775</c:v>
                </c:pt>
                <c:pt idx="1070">
                  <c:v>45776</c:v>
                </c:pt>
                <c:pt idx="1071">
                  <c:v>45777</c:v>
                </c:pt>
                <c:pt idx="1072">
                  <c:v>45779</c:v>
                </c:pt>
                <c:pt idx="1073">
                  <c:v>45782</c:v>
                </c:pt>
                <c:pt idx="1074">
                  <c:v>45783</c:v>
                </c:pt>
                <c:pt idx="1075">
                  <c:v>45784</c:v>
                </c:pt>
                <c:pt idx="1076">
                  <c:v>45785</c:v>
                </c:pt>
                <c:pt idx="1077">
                  <c:v>45786</c:v>
                </c:pt>
                <c:pt idx="1078">
                  <c:v>45789</c:v>
                </c:pt>
                <c:pt idx="1079">
                  <c:v>45790</c:v>
                </c:pt>
                <c:pt idx="1080">
                  <c:v>45791</c:v>
                </c:pt>
                <c:pt idx="1081">
                  <c:v>45792</c:v>
                </c:pt>
                <c:pt idx="1082">
                  <c:v>45793</c:v>
                </c:pt>
                <c:pt idx="1083">
                  <c:v>45796</c:v>
                </c:pt>
                <c:pt idx="1084">
                  <c:v>45797</c:v>
                </c:pt>
                <c:pt idx="1085">
                  <c:v>45798</c:v>
                </c:pt>
                <c:pt idx="1086">
                  <c:v>45799</c:v>
                </c:pt>
                <c:pt idx="1087">
                  <c:v>45800</c:v>
                </c:pt>
                <c:pt idx="1088">
                  <c:v>45803</c:v>
                </c:pt>
                <c:pt idx="1089">
                  <c:v>45804</c:v>
                </c:pt>
                <c:pt idx="1090">
                  <c:v>45805</c:v>
                </c:pt>
                <c:pt idx="1091">
                  <c:v>45806</c:v>
                </c:pt>
                <c:pt idx="1092">
                  <c:v>45807</c:v>
                </c:pt>
                <c:pt idx="1093">
                  <c:v>45810</c:v>
                </c:pt>
                <c:pt idx="1094">
                  <c:v>45811</c:v>
                </c:pt>
                <c:pt idx="1095">
                  <c:v>45812</c:v>
                </c:pt>
                <c:pt idx="1096">
                  <c:v>45813</c:v>
                </c:pt>
                <c:pt idx="1097">
                  <c:v>45814</c:v>
                </c:pt>
                <c:pt idx="1098">
                  <c:v>45817</c:v>
                </c:pt>
                <c:pt idx="1099">
                  <c:v>45818</c:v>
                </c:pt>
                <c:pt idx="1100">
                  <c:v>45819</c:v>
                </c:pt>
                <c:pt idx="1101">
                  <c:v>45820</c:v>
                </c:pt>
                <c:pt idx="1102">
                  <c:v>45821</c:v>
                </c:pt>
                <c:pt idx="1103">
                  <c:v>45824</c:v>
                </c:pt>
                <c:pt idx="1104">
                  <c:v>45825</c:v>
                </c:pt>
                <c:pt idx="1105">
                  <c:v>45826</c:v>
                </c:pt>
                <c:pt idx="1106">
                  <c:v>45827</c:v>
                </c:pt>
                <c:pt idx="1107">
                  <c:v>45828</c:v>
                </c:pt>
                <c:pt idx="1108">
                  <c:v>45831</c:v>
                </c:pt>
                <c:pt idx="1109">
                  <c:v>45832</c:v>
                </c:pt>
                <c:pt idx="1110">
                  <c:v>45833</c:v>
                </c:pt>
                <c:pt idx="1111">
                  <c:v>45834</c:v>
                </c:pt>
                <c:pt idx="1112">
                  <c:v>45835</c:v>
                </c:pt>
                <c:pt idx="1113">
                  <c:v>45838</c:v>
                </c:pt>
                <c:pt idx="1114">
                  <c:v>45839</c:v>
                </c:pt>
                <c:pt idx="1115">
                  <c:v>45840</c:v>
                </c:pt>
                <c:pt idx="1116">
                  <c:v>45841</c:v>
                </c:pt>
                <c:pt idx="1117">
                  <c:v>45842</c:v>
                </c:pt>
                <c:pt idx="1118">
                  <c:v>45845</c:v>
                </c:pt>
                <c:pt idx="1119">
                  <c:v>45846</c:v>
                </c:pt>
                <c:pt idx="1120">
                  <c:v>45847</c:v>
                </c:pt>
                <c:pt idx="1121">
                  <c:v>45848</c:v>
                </c:pt>
                <c:pt idx="1122">
                  <c:v>45849</c:v>
                </c:pt>
                <c:pt idx="1123">
                  <c:v>45852</c:v>
                </c:pt>
                <c:pt idx="1124">
                  <c:v>45853</c:v>
                </c:pt>
                <c:pt idx="1125">
                  <c:v>45854</c:v>
                </c:pt>
                <c:pt idx="1126">
                  <c:v>45855</c:v>
                </c:pt>
                <c:pt idx="1127">
                  <c:v>45856</c:v>
                </c:pt>
                <c:pt idx="1128">
                  <c:v>45859</c:v>
                </c:pt>
                <c:pt idx="1129">
                  <c:v>45860</c:v>
                </c:pt>
                <c:pt idx="1130">
                  <c:v>45861</c:v>
                </c:pt>
                <c:pt idx="1131">
                  <c:v>45862</c:v>
                </c:pt>
                <c:pt idx="1132">
                  <c:v>45863</c:v>
                </c:pt>
                <c:pt idx="1133">
                  <c:v>45866</c:v>
                </c:pt>
                <c:pt idx="1134">
                  <c:v>45867</c:v>
                </c:pt>
                <c:pt idx="1135">
                  <c:v>45868</c:v>
                </c:pt>
                <c:pt idx="1136">
                  <c:v>45869</c:v>
                </c:pt>
                <c:pt idx="1137">
                  <c:v>45870</c:v>
                </c:pt>
                <c:pt idx="1138">
                  <c:v>45873</c:v>
                </c:pt>
                <c:pt idx="1139">
                  <c:v>45874</c:v>
                </c:pt>
                <c:pt idx="1140">
                  <c:v>45875</c:v>
                </c:pt>
                <c:pt idx="1141">
                  <c:v>45876</c:v>
                </c:pt>
                <c:pt idx="1142">
                  <c:v>45877</c:v>
                </c:pt>
                <c:pt idx="1143">
                  <c:v>45880</c:v>
                </c:pt>
                <c:pt idx="1144">
                  <c:v>45881</c:v>
                </c:pt>
                <c:pt idx="1145">
                  <c:v>45882</c:v>
                </c:pt>
                <c:pt idx="1146">
                  <c:v>45883</c:v>
                </c:pt>
                <c:pt idx="1147">
                  <c:v>45887</c:v>
                </c:pt>
                <c:pt idx="1148">
                  <c:v>45888</c:v>
                </c:pt>
                <c:pt idx="1149">
                  <c:v>45889</c:v>
                </c:pt>
                <c:pt idx="1150">
                  <c:v>45890</c:v>
                </c:pt>
                <c:pt idx="1151">
                  <c:v>45891</c:v>
                </c:pt>
                <c:pt idx="1152">
                  <c:v>45894</c:v>
                </c:pt>
                <c:pt idx="1153">
                  <c:v>45895</c:v>
                </c:pt>
                <c:pt idx="1154">
                  <c:v>45897</c:v>
                </c:pt>
                <c:pt idx="1155">
                  <c:v>45898</c:v>
                </c:pt>
              </c:numCache>
            </c:numRef>
          </c:cat>
          <c:val>
            <c:numRef>
              <c:f>'Stk Data'!$N$3:$N$1158</c:f>
              <c:numCache>
                <c:formatCode>General</c:formatCode>
                <c:ptCount val="1156"/>
                <c:pt idx="0">
                  <c:v>144.66686999999999</c:v>
                </c:pt>
                <c:pt idx="1">
                  <c:v>126.016424</c:v>
                </c:pt>
                <c:pt idx="2">
                  <c:v>206.81007</c:v>
                </c:pt>
                <c:pt idx="3">
                  <c:v>121.21768400000001</c:v>
                </c:pt>
                <c:pt idx="4">
                  <c:v>2360.0693700000002</c:v>
                </c:pt>
                <c:pt idx="5">
                  <c:v>94.850617</c:v>
                </c:pt>
                <c:pt idx="6">
                  <c:v>138.57914</c:v>
                </c:pt>
                <c:pt idx="7">
                  <c:v>498.14647300000001</c:v>
                </c:pt>
                <c:pt idx="8">
                  <c:v>317.39954599999999</c:v>
                </c:pt>
                <c:pt idx="9">
                  <c:v>529.50370399999997</c:v>
                </c:pt>
                <c:pt idx="10">
                  <c:v>158.76397299999999</c:v>
                </c:pt>
                <c:pt idx="11">
                  <c:v>178.14424700000001</c:v>
                </c:pt>
                <c:pt idx="12">
                  <c:v>327.64840299999997</c:v>
                </c:pt>
                <c:pt idx="13">
                  <c:v>275.696977</c:v>
                </c:pt>
                <c:pt idx="14">
                  <c:v>1364.496361</c:v>
                </c:pt>
                <c:pt idx="15">
                  <c:v>473.50932799999998</c:v>
                </c:pt>
                <c:pt idx="16">
                  <c:v>555.96650499999998</c:v>
                </c:pt>
                <c:pt idx="17">
                  <c:v>428.02973700000001</c:v>
                </c:pt>
                <c:pt idx="18">
                  <c:v>507.319457</c:v>
                </c:pt>
                <c:pt idx="19">
                  <c:v>222.77022500000001</c:v>
                </c:pt>
                <c:pt idx="20">
                  <c:v>318.276658</c:v>
                </c:pt>
                <c:pt idx="21">
                  <c:v>396.27743099999998</c:v>
                </c:pt>
                <c:pt idx="22">
                  <c:v>206.69765699999999</c:v>
                </c:pt>
                <c:pt idx="23">
                  <c:v>575.11774600000001</c:v>
                </c:pt>
                <c:pt idx="24">
                  <c:v>1179.542009</c:v>
                </c:pt>
                <c:pt idx="25">
                  <c:v>626.46444699999995</c:v>
                </c:pt>
                <c:pt idx="26">
                  <c:v>995.76410699999997</c:v>
                </c:pt>
                <c:pt idx="27">
                  <c:v>662.15315699999996</c:v>
                </c:pt>
                <c:pt idx="28">
                  <c:v>314.391884</c:v>
                </c:pt>
                <c:pt idx="29">
                  <c:v>136.795545</c:v>
                </c:pt>
                <c:pt idx="30">
                  <c:v>177.32606000000001</c:v>
                </c:pt>
                <c:pt idx="31">
                  <c:v>318.80024700000001</c:v>
                </c:pt>
                <c:pt idx="32">
                  <c:v>243.280338</c:v>
                </c:pt>
                <c:pt idx="33">
                  <c:v>483.14116000000001</c:v>
                </c:pt>
                <c:pt idx="34">
                  <c:v>166.092398</c:v>
                </c:pt>
                <c:pt idx="35">
                  <c:v>265.81385999999998</c:v>
                </c:pt>
                <c:pt idx="36">
                  <c:v>393.862323</c:v>
                </c:pt>
                <c:pt idx="37">
                  <c:v>1064.319303</c:v>
                </c:pt>
                <c:pt idx="38">
                  <c:v>621.19147299999997</c:v>
                </c:pt>
                <c:pt idx="39">
                  <c:v>274.645532</c:v>
                </c:pt>
                <c:pt idx="40">
                  <c:v>336.51912299999998</c:v>
                </c:pt>
                <c:pt idx="41">
                  <c:v>270.81894499999999</c:v>
                </c:pt>
                <c:pt idx="42">
                  <c:v>201.23386300000001</c:v>
                </c:pt>
                <c:pt idx="43">
                  <c:v>561.34305300000005</c:v>
                </c:pt>
                <c:pt idx="44">
                  <c:v>201.19481200000001</c:v>
                </c:pt>
                <c:pt idx="45">
                  <c:v>134.143214</c:v>
                </c:pt>
                <c:pt idx="46">
                  <c:v>295.461815</c:v>
                </c:pt>
                <c:pt idx="47">
                  <c:v>148.675521</c:v>
                </c:pt>
                <c:pt idx="48">
                  <c:v>102.814415</c:v>
                </c:pt>
                <c:pt idx="49">
                  <c:v>218.48044100000001</c:v>
                </c:pt>
                <c:pt idx="50">
                  <c:v>638.01347699999997</c:v>
                </c:pt>
                <c:pt idx="51">
                  <c:v>241.71763200000001</c:v>
                </c:pt>
                <c:pt idx="52">
                  <c:v>132.52955600000001</c:v>
                </c:pt>
                <c:pt idx="53">
                  <c:v>163.27519000000001</c:v>
                </c:pt>
                <c:pt idx="54">
                  <c:v>103.54315200000001</c:v>
                </c:pt>
                <c:pt idx="55">
                  <c:v>177.95809399999999</c:v>
                </c:pt>
                <c:pt idx="56">
                  <c:v>323.32760200000001</c:v>
                </c:pt>
                <c:pt idx="57">
                  <c:v>266.53262100000001</c:v>
                </c:pt>
                <c:pt idx="58">
                  <c:v>237.401624</c:v>
                </c:pt>
                <c:pt idx="59">
                  <c:v>236.978724</c:v>
                </c:pt>
                <c:pt idx="60">
                  <c:v>146.80673300000001</c:v>
                </c:pt>
                <c:pt idx="61">
                  <c:v>152.918307</c:v>
                </c:pt>
                <c:pt idx="62">
                  <c:v>275.593412</c:v>
                </c:pt>
                <c:pt idx="63">
                  <c:v>254.23758599999999</c:v>
                </c:pt>
                <c:pt idx="64">
                  <c:v>303.56994900000001</c:v>
                </c:pt>
                <c:pt idx="65">
                  <c:v>568.52430200000003</c:v>
                </c:pt>
                <c:pt idx="66">
                  <c:v>82.504867000000004</c:v>
                </c:pt>
                <c:pt idx="67">
                  <c:v>232.46773099999999</c:v>
                </c:pt>
                <c:pt idx="68">
                  <c:v>88.144981999999999</c:v>
                </c:pt>
                <c:pt idx="69">
                  <c:v>158.701639</c:v>
                </c:pt>
                <c:pt idx="70">
                  <c:v>241.010019</c:v>
                </c:pt>
                <c:pt idx="71">
                  <c:v>256.75426599999997</c:v>
                </c:pt>
                <c:pt idx="72">
                  <c:v>362.48838999999998</c:v>
                </c:pt>
                <c:pt idx="73">
                  <c:v>382.63161200000002</c:v>
                </c:pt>
                <c:pt idx="74">
                  <c:v>146.28634400000001</c:v>
                </c:pt>
                <c:pt idx="75">
                  <c:v>157.73656299999999</c:v>
                </c:pt>
                <c:pt idx="76">
                  <c:v>61.370784999999998</c:v>
                </c:pt>
                <c:pt idx="77">
                  <c:v>191.71489199999999</c:v>
                </c:pt>
                <c:pt idx="78">
                  <c:v>169.81378100000001</c:v>
                </c:pt>
                <c:pt idx="79">
                  <c:v>277.29614400000003</c:v>
                </c:pt>
                <c:pt idx="80">
                  <c:v>157.78876500000001</c:v>
                </c:pt>
                <c:pt idx="81">
                  <c:v>223.26943199999999</c:v>
                </c:pt>
                <c:pt idx="82">
                  <c:v>192.01218800000001</c:v>
                </c:pt>
                <c:pt idx="83">
                  <c:v>159.404044</c:v>
                </c:pt>
                <c:pt idx="84">
                  <c:v>72.751536000000002</c:v>
                </c:pt>
                <c:pt idx="85">
                  <c:v>92.892409000000001</c:v>
                </c:pt>
                <c:pt idx="86">
                  <c:v>163.05441099999999</c:v>
                </c:pt>
                <c:pt idx="87">
                  <c:v>372.375089</c:v>
                </c:pt>
                <c:pt idx="88">
                  <c:v>1393.863364</c:v>
                </c:pt>
                <c:pt idx="89">
                  <c:v>198.356492</c:v>
                </c:pt>
                <c:pt idx="90">
                  <c:v>116.066776</c:v>
                </c:pt>
                <c:pt idx="91">
                  <c:v>125.88625399999999</c:v>
                </c:pt>
                <c:pt idx="92">
                  <c:v>171.93462199999999</c:v>
                </c:pt>
                <c:pt idx="93">
                  <c:v>176.90890400000001</c:v>
                </c:pt>
                <c:pt idx="94">
                  <c:v>82.431281999999996</c:v>
                </c:pt>
                <c:pt idx="95">
                  <c:v>256.627363</c:v>
                </c:pt>
                <c:pt idx="96">
                  <c:v>98.412216999999998</c:v>
                </c:pt>
                <c:pt idx="97">
                  <c:v>116.71129000000001</c:v>
                </c:pt>
                <c:pt idx="98">
                  <c:v>153.77252899999999</c:v>
                </c:pt>
                <c:pt idx="99">
                  <c:v>335.49062400000003</c:v>
                </c:pt>
                <c:pt idx="100">
                  <c:v>327.80026500000002</c:v>
                </c:pt>
                <c:pt idx="101">
                  <c:v>392.54994199999999</c:v>
                </c:pt>
                <c:pt idx="102">
                  <c:v>139.274764</c:v>
                </c:pt>
                <c:pt idx="103">
                  <c:v>246.345977</c:v>
                </c:pt>
                <c:pt idx="104">
                  <c:v>454.52846599999998</c:v>
                </c:pt>
                <c:pt idx="105">
                  <c:v>213.70718600000001</c:v>
                </c:pt>
                <c:pt idx="106">
                  <c:v>367.89203099999997</c:v>
                </c:pt>
                <c:pt idx="107">
                  <c:v>82.588464999999999</c:v>
                </c:pt>
                <c:pt idx="108">
                  <c:v>173.62715900000001</c:v>
                </c:pt>
                <c:pt idx="109">
                  <c:v>98.284431999999995</c:v>
                </c:pt>
                <c:pt idx="110">
                  <c:v>1377.605168</c:v>
                </c:pt>
                <c:pt idx="111">
                  <c:v>87.428878999999995</c:v>
                </c:pt>
                <c:pt idx="112">
                  <c:v>211.34555</c:v>
                </c:pt>
                <c:pt idx="113">
                  <c:v>156.89988399999999</c:v>
                </c:pt>
                <c:pt idx="114">
                  <c:v>121.393272</c:v>
                </c:pt>
                <c:pt idx="115">
                  <c:v>156.77306300000001</c:v>
                </c:pt>
                <c:pt idx="116">
                  <c:v>1325.9701669999999</c:v>
                </c:pt>
                <c:pt idx="117">
                  <c:v>142.30521400000001</c:v>
                </c:pt>
                <c:pt idx="118">
                  <c:v>112.28844700000001</c:v>
                </c:pt>
                <c:pt idx="119">
                  <c:v>629.71853099999998</c:v>
                </c:pt>
                <c:pt idx="120">
                  <c:v>115.616806</c:v>
                </c:pt>
                <c:pt idx="121">
                  <c:v>57.266384000000002</c:v>
                </c:pt>
                <c:pt idx="122">
                  <c:v>81.297049000000001</c:v>
                </c:pt>
                <c:pt idx="123">
                  <c:v>100.15961</c:v>
                </c:pt>
                <c:pt idx="124">
                  <c:v>75.380430000000004</c:v>
                </c:pt>
                <c:pt idx="125">
                  <c:v>119.888149</c:v>
                </c:pt>
                <c:pt idx="126">
                  <c:v>267.91518000000002</c:v>
                </c:pt>
                <c:pt idx="127">
                  <c:v>292.30071900000002</c:v>
                </c:pt>
                <c:pt idx="128">
                  <c:v>36.308948999999998</c:v>
                </c:pt>
                <c:pt idx="129">
                  <c:v>563.57648900000004</c:v>
                </c:pt>
                <c:pt idx="130">
                  <c:v>68.269703000000007</c:v>
                </c:pt>
                <c:pt idx="131">
                  <c:v>37.927652999999999</c:v>
                </c:pt>
                <c:pt idx="132">
                  <c:v>85.699194000000006</c:v>
                </c:pt>
                <c:pt idx="133">
                  <c:v>100.29868</c:v>
                </c:pt>
                <c:pt idx="134">
                  <c:v>619.50674600000002</c:v>
                </c:pt>
                <c:pt idx="135">
                  <c:v>806.25561600000003</c:v>
                </c:pt>
                <c:pt idx="136">
                  <c:v>540.86263799999995</c:v>
                </c:pt>
                <c:pt idx="137">
                  <c:v>108.95143299999999</c:v>
                </c:pt>
                <c:pt idx="138">
                  <c:v>243.35833299999999</c:v>
                </c:pt>
                <c:pt idx="139">
                  <c:v>262.65607799999998</c:v>
                </c:pt>
                <c:pt idx="140">
                  <c:v>285.41677199999998</c:v>
                </c:pt>
                <c:pt idx="141">
                  <c:v>73.040377000000007</c:v>
                </c:pt>
                <c:pt idx="142">
                  <c:v>77.276860999999997</c:v>
                </c:pt>
                <c:pt idx="143">
                  <c:v>248.25428600000001</c:v>
                </c:pt>
                <c:pt idx="144">
                  <c:v>317.52973600000001</c:v>
                </c:pt>
                <c:pt idx="145">
                  <c:v>166.163916</c:v>
                </c:pt>
                <c:pt idx="146">
                  <c:v>65.061471999999995</c:v>
                </c:pt>
                <c:pt idx="147">
                  <c:v>161.847713</c:v>
                </c:pt>
                <c:pt idx="148">
                  <c:v>145.82612399999999</c:v>
                </c:pt>
                <c:pt idx="149">
                  <c:v>451.33721500000001</c:v>
                </c:pt>
                <c:pt idx="150">
                  <c:v>575.46220700000003</c:v>
                </c:pt>
                <c:pt idx="151">
                  <c:v>48.40936</c:v>
                </c:pt>
                <c:pt idx="152">
                  <c:v>95.773628000000002</c:v>
                </c:pt>
                <c:pt idx="153">
                  <c:v>45.918050999999998</c:v>
                </c:pt>
                <c:pt idx="154">
                  <c:v>519.72305500000004</c:v>
                </c:pt>
                <c:pt idx="155">
                  <c:v>73.481752999999998</c:v>
                </c:pt>
                <c:pt idx="156">
                  <c:v>980.06709499999999</c:v>
                </c:pt>
                <c:pt idx="157">
                  <c:v>401.25570599999998</c:v>
                </c:pt>
                <c:pt idx="158">
                  <c:v>129.441878</c:v>
                </c:pt>
                <c:pt idx="159">
                  <c:v>80.86206</c:v>
                </c:pt>
                <c:pt idx="160">
                  <c:v>123.90281400000001</c:v>
                </c:pt>
                <c:pt idx="161">
                  <c:v>77.671339000000003</c:v>
                </c:pt>
                <c:pt idx="162">
                  <c:v>202.76077100000001</c:v>
                </c:pt>
                <c:pt idx="163">
                  <c:v>544.42107199999998</c:v>
                </c:pt>
                <c:pt idx="164">
                  <c:v>275.01600300000001</c:v>
                </c:pt>
                <c:pt idx="165">
                  <c:v>155.221733</c:v>
                </c:pt>
                <c:pt idx="166">
                  <c:v>121.02008499999999</c:v>
                </c:pt>
                <c:pt idx="167">
                  <c:v>96.478725999999995</c:v>
                </c:pt>
                <c:pt idx="168">
                  <c:v>140.85269500000001</c:v>
                </c:pt>
                <c:pt idx="169">
                  <c:v>58.888840000000002</c:v>
                </c:pt>
                <c:pt idx="170">
                  <c:v>54.873663000000001</c:v>
                </c:pt>
                <c:pt idx="171">
                  <c:v>65.977710000000002</c:v>
                </c:pt>
                <c:pt idx="172">
                  <c:v>46.376494000000001</c:v>
                </c:pt>
                <c:pt idx="173">
                  <c:v>170.054869</c:v>
                </c:pt>
                <c:pt idx="174">
                  <c:v>173.78607099999999</c:v>
                </c:pt>
                <c:pt idx="175">
                  <c:v>86.059267000000006</c:v>
                </c:pt>
                <c:pt idx="176">
                  <c:v>181.946494</c:v>
                </c:pt>
                <c:pt idx="177">
                  <c:v>320.583234</c:v>
                </c:pt>
                <c:pt idx="178">
                  <c:v>255.002545</c:v>
                </c:pt>
                <c:pt idx="179">
                  <c:v>1324.90311</c:v>
                </c:pt>
                <c:pt idx="180">
                  <c:v>370.98558400000002</c:v>
                </c:pt>
                <c:pt idx="181">
                  <c:v>299.84296000000001</c:v>
                </c:pt>
                <c:pt idx="182">
                  <c:v>187.64214799999999</c:v>
                </c:pt>
                <c:pt idx="183">
                  <c:v>538.06364599999995</c:v>
                </c:pt>
                <c:pt idx="184">
                  <c:v>521.05785600000002</c:v>
                </c:pt>
                <c:pt idx="185">
                  <c:v>222.568713</c:v>
                </c:pt>
                <c:pt idx="186">
                  <c:v>202.05402599999999</c:v>
                </c:pt>
                <c:pt idx="187">
                  <c:v>84.972924000000006</c:v>
                </c:pt>
                <c:pt idx="188">
                  <c:v>275.28641099999999</c:v>
                </c:pt>
                <c:pt idx="189">
                  <c:v>140.18951100000001</c:v>
                </c:pt>
                <c:pt idx="190">
                  <c:v>79.923648999999997</c:v>
                </c:pt>
                <c:pt idx="191">
                  <c:v>1406.2729200000001</c:v>
                </c:pt>
                <c:pt idx="192">
                  <c:v>53.190385999999997</c:v>
                </c:pt>
                <c:pt idx="193">
                  <c:v>100.820273</c:v>
                </c:pt>
                <c:pt idx="194">
                  <c:v>82.947884999999999</c:v>
                </c:pt>
                <c:pt idx="195">
                  <c:v>194.583158</c:v>
                </c:pt>
                <c:pt idx="196">
                  <c:v>254.13048800000001</c:v>
                </c:pt>
                <c:pt idx="197">
                  <c:v>1361.5096619999999</c:v>
                </c:pt>
                <c:pt idx="198">
                  <c:v>691.63471700000002</c:v>
                </c:pt>
                <c:pt idx="199">
                  <c:v>569.54423699999995</c:v>
                </c:pt>
                <c:pt idx="200">
                  <c:v>605.40052100000003</c:v>
                </c:pt>
                <c:pt idx="201">
                  <c:v>345.79012299999999</c:v>
                </c:pt>
                <c:pt idx="202">
                  <c:v>524.06261400000005</c:v>
                </c:pt>
                <c:pt idx="203">
                  <c:v>187.43086500000001</c:v>
                </c:pt>
                <c:pt idx="204">
                  <c:v>249.176772</c:v>
                </c:pt>
                <c:pt idx="205">
                  <c:v>62.769281999999997</c:v>
                </c:pt>
                <c:pt idx="206">
                  <c:v>60.367111000000001</c:v>
                </c:pt>
                <c:pt idx="207">
                  <c:v>218.58242799999999</c:v>
                </c:pt>
                <c:pt idx="208">
                  <c:v>28.691496999999998</c:v>
                </c:pt>
                <c:pt idx="209">
                  <c:v>81.599331000000006</c:v>
                </c:pt>
                <c:pt idx="210">
                  <c:v>137.581166</c:v>
                </c:pt>
                <c:pt idx="211">
                  <c:v>71.639048000000003</c:v>
                </c:pt>
                <c:pt idx="212">
                  <c:v>165.20963900000001</c:v>
                </c:pt>
                <c:pt idx="213">
                  <c:v>134.214395</c:v>
                </c:pt>
                <c:pt idx="214">
                  <c:v>187.05733000000001</c:v>
                </c:pt>
                <c:pt idx="215">
                  <c:v>98.145624999999995</c:v>
                </c:pt>
                <c:pt idx="216">
                  <c:v>447.02678200000003</c:v>
                </c:pt>
                <c:pt idx="217">
                  <c:v>145.37557899999999</c:v>
                </c:pt>
                <c:pt idx="218">
                  <c:v>220.50034199999999</c:v>
                </c:pt>
                <c:pt idx="219">
                  <c:v>236.10236699999999</c:v>
                </c:pt>
                <c:pt idx="220">
                  <c:v>367.88413700000001</c:v>
                </c:pt>
                <c:pt idx="221">
                  <c:v>182.16496699999999</c:v>
                </c:pt>
                <c:pt idx="222">
                  <c:v>187.007769</c:v>
                </c:pt>
                <c:pt idx="223">
                  <c:v>294.25491899999997</c:v>
                </c:pt>
                <c:pt idx="224">
                  <c:v>117.469022</c:v>
                </c:pt>
                <c:pt idx="225">
                  <c:v>5471.0813340000004</c:v>
                </c:pt>
                <c:pt idx="226">
                  <c:v>76.094391000000002</c:v>
                </c:pt>
                <c:pt idx="227">
                  <c:v>189.92688000000001</c:v>
                </c:pt>
                <c:pt idx="228">
                  <c:v>388.14110799999997</c:v>
                </c:pt>
                <c:pt idx="229">
                  <c:v>99.064222999999998</c:v>
                </c:pt>
                <c:pt idx="230">
                  <c:v>313.35113100000001</c:v>
                </c:pt>
                <c:pt idx="231">
                  <c:v>325.88366100000002</c:v>
                </c:pt>
                <c:pt idx="232">
                  <c:v>486.49579399999999</c:v>
                </c:pt>
                <c:pt idx="233">
                  <c:v>114.48299799999999</c:v>
                </c:pt>
                <c:pt idx="234">
                  <c:v>57.916141000000003</c:v>
                </c:pt>
                <c:pt idx="235">
                  <c:v>64.491527000000005</c:v>
                </c:pt>
                <c:pt idx="236">
                  <c:v>86.455212000000003</c:v>
                </c:pt>
                <c:pt idx="237">
                  <c:v>136.984815</c:v>
                </c:pt>
                <c:pt idx="238">
                  <c:v>241.01651100000001</c:v>
                </c:pt>
                <c:pt idx="239">
                  <c:v>122.803268</c:v>
                </c:pt>
                <c:pt idx="240">
                  <c:v>130.008104</c:v>
                </c:pt>
                <c:pt idx="241">
                  <c:v>313.97370799999999</c:v>
                </c:pt>
                <c:pt idx="242">
                  <c:v>209.75059300000001</c:v>
                </c:pt>
                <c:pt idx="243">
                  <c:v>108.374235</c:v>
                </c:pt>
                <c:pt idx="244">
                  <c:v>291.941348</c:v>
                </c:pt>
                <c:pt idx="245">
                  <c:v>107.9246</c:v>
                </c:pt>
                <c:pt idx="246">
                  <c:v>96.238878</c:v>
                </c:pt>
                <c:pt idx="247">
                  <c:v>50.135463999999999</c:v>
                </c:pt>
                <c:pt idx="248">
                  <c:v>50.118374000000003</c:v>
                </c:pt>
                <c:pt idx="249">
                  <c:v>77.96848</c:v>
                </c:pt>
                <c:pt idx="250">
                  <c:v>116.122681</c:v>
                </c:pt>
                <c:pt idx="251">
                  <c:v>86.712990000000005</c:v>
                </c:pt>
                <c:pt idx="252">
                  <c:v>106.94926100000001</c:v>
                </c:pt>
                <c:pt idx="253">
                  <c:v>51.557572</c:v>
                </c:pt>
                <c:pt idx="254">
                  <c:v>123.57185699999999</c:v>
                </c:pt>
                <c:pt idx="255">
                  <c:v>39.772275999999998</c:v>
                </c:pt>
                <c:pt idx="256">
                  <c:v>161.61155099999999</c:v>
                </c:pt>
                <c:pt idx="257">
                  <c:v>291.71901700000001</c:v>
                </c:pt>
                <c:pt idx="258">
                  <c:v>167.857089</c:v>
                </c:pt>
                <c:pt idx="259">
                  <c:v>119.958116</c:v>
                </c:pt>
                <c:pt idx="260">
                  <c:v>138.57286500000001</c:v>
                </c:pt>
                <c:pt idx="261">
                  <c:v>466.346789</c:v>
                </c:pt>
                <c:pt idx="262">
                  <c:v>250.23596599999999</c:v>
                </c:pt>
                <c:pt idx="263">
                  <c:v>302.75508300000001</c:v>
                </c:pt>
                <c:pt idx="264">
                  <c:v>479.28847100000002</c:v>
                </c:pt>
                <c:pt idx="265">
                  <c:v>153.139746</c:v>
                </c:pt>
                <c:pt idx="266">
                  <c:v>139.30697900000001</c:v>
                </c:pt>
                <c:pt idx="267">
                  <c:v>159.489499</c:v>
                </c:pt>
                <c:pt idx="268">
                  <c:v>163.09880200000001</c:v>
                </c:pt>
                <c:pt idx="269">
                  <c:v>121.162564</c:v>
                </c:pt>
                <c:pt idx="270">
                  <c:v>125.313152</c:v>
                </c:pt>
                <c:pt idx="271">
                  <c:v>62.171450999999998</c:v>
                </c:pt>
                <c:pt idx="272">
                  <c:v>154.46651</c:v>
                </c:pt>
                <c:pt idx="273">
                  <c:v>74.220050999999998</c:v>
                </c:pt>
                <c:pt idx="274">
                  <c:v>95.345993000000007</c:v>
                </c:pt>
                <c:pt idx="275">
                  <c:v>100.84428200000001</c:v>
                </c:pt>
                <c:pt idx="276">
                  <c:v>55.83916</c:v>
                </c:pt>
                <c:pt idx="277">
                  <c:v>102.528408</c:v>
                </c:pt>
                <c:pt idx="278">
                  <c:v>218.46419</c:v>
                </c:pt>
                <c:pt idx="279">
                  <c:v>213.55013700000001</c:v>
                </c:pt>
                <c:pt idx="280">
                  <c:v>101.85099</c:v>
                </c:pt>
                <c:pt idx="281">
                  <c:v>130.387969</c:v>
                </c:pt>
                <c:pt idx="282">
                  <c:v>124.249353</c:v>
                </c:pt>
                <c:pt idx="283">
                  <c:v>103.775537</c:v>
                </c:pt>
                <c:pt idx="284">
                  <c:v>216.374709</c:v>
                </c:pt>
                <c:pt idx="285">
                  <c:v>443.55337600000001</c:v>
                </c:pt>
                <c:pt idx="286">
                  <c:v>143.65497099999999</c:v>
                </c:pt>
                <c:pt idx="287">
                  <c:v>260.00803400000001</c:v>
                </c:pt>
                <c:pt idx="288">
                  <c:v>365.52819</c:v>
                </c:pt>
                <c:pt idx="289">
                  <c:v>470.20781199999999</c:v>
                </c:pt>
                <c:pt idx="290">
                  <c:v>762.57105899999999</c:v>
                </c:pt>
                <c:pt idx="291">
                  <c:v>940.15442599999994</c:v>
                </c:pt>
                <c:pt idx="292">
                  <c:v>516.24908600000003</c:v>
                </c:pt>
                <c:pt idx="293">
                  <c:v>602.62566800000002</c:v>
                </c:pt>
                <c:pt idx="294">
                  <c:v>649.36918200000002</c:v>
                </c:pt>
                <c:pt idx="295">
                  <c:v>4285.2625269999999</c:v>
                </c:pt>
                <c:pt idx="296">
                  <c:v>203.602272</c:v>
                </c:pt>
                <c:pt idx="297">
                  <c:v>163.73016799999999</c:v>
                </c:pt>
                <c:pt idx="298">
                  <c:v>221.20529999999999</c:v>
                </c:pt>
                <c:pt idx="299">
                  <c:v>206.33651900000001</c:v>
                </c:pt>
                <c:pt idx="300">
                  <c:v>135.03037399999999</c:v>
                </c:pt>
                <c:pt idx="301">
                  <c:v>266.09434399999998</c:v>
                </c:pt>
                <c:pt idx="302">
                  <c:v>157.12477999999999</c:v>
                </c:pt>
                <c:pt idx="303">
                  <c:v>212.608374</c:v>
                </c:pt>
                <c:pt idx="304">
                  <c:v>74.034128999999993</c:v>
                </c:pt>
                <c:pt idx="305">
                  <c:v>86.070887999999997</c:v>
                </c:pt>
                <c:pt idx="306">
                  <c:v>127.711759</c:v>
                </c:pt>
                <c:pt idx="307">
                  <c:v>198.54477600000001</c:v>
                </c:pt>
                <c:pt idx="308">
                  <c:v>131.994283</c:v>
                </c:pt>
                <c:pt idx="309">
                  <c:v>156.63387</c:v>
                </c:pt>
                <c:pt idx="310">
                  <c:v>188.270478</c:v>
                </c:pt>
                <c:pt idx="311">
                  <c:v>152.82798700000001</c:v>
                </c:pt>
                <c:pt idx="312">
                  <c:v>149.34116599999999</c:v>
                </c:pt>
                <c:pt idx="313">
                  <c:v>358.77468599999997</c:v>
                </c:pt>
                <c:pt idx="314">
                  <c:v>201.38801699999999</c:v>
                </c:pt>
                <c:pt idx="315">
                  <c:v>141.56262599999999</c:v>
                </c:pt>
                <c:pt idx="316">
                  <c:v>103.27778499999999</c:v>
                </c:pt>
                <c:pt idx="317">
                  <c:v>167.83636999999999</c:v>
                </c:pt>
                <c:pt idx="318">
                  <c:v>148.62372199999999</c:v>
                </c:pt>
                <c:pt idx="319">
                  <c:v>148.27162000000001</c:v>
                </c:pt>
                <c:pt idx="320">
                  <c:v>88.293645999999995</c:v>
                </c:pt>
                <c:pt idx="321">
                  <c:v>219.42823799999999</c:v>
                </c:pt>
                <c:pt idx="322">
                  <c:v>69.383352000000002</c:v>
                </c:pt>
                <c:pt idx="323">
                  <c:v>247.02967899999999</c:v>
                </c:pt>
                <c:pt idx="324">
                  <c:v>114.853104</c:v>
                </c:pt>
                <c:pt idx="325">
                  <c:v>82.518111000000005</c:v>
                </c:pt>
                <c:pt idx="326">
                  <c:v>379.43775799999997</c:v>
                </c:pt>
                <c:pt idx="327">
                  <c:v>345.55411199999998</c:v>
                </c:pt>
                <c:pt idx="328">
                  <c:v>140.72734199999999</c:v>
                </c:pt>
                <c:pt idx="329">
                  <c:v>1584.8350840000001</c:v>
                </c:pt>
                <c:pt idx="330">
                  <c:v>321.10944000000001</c:v>
                </c:pt>
                <c:pt idx="331">
                  <c:v>267.90680800000001</c:v>
                </c:pt>
                <c:pt idx="332">
                  <c:v>172.43867</c:v>
                </c:pt>
                <c:pt idx="333">
                  <c:v>351.70253700000001</c:v>
                </c:pt>
                <c:pt idx="334">
                  <c:v>191.29018199999999</c:v>
                </c:pt>
                <c:pt idx="335">
                  <c:v>249.68274600000001</c:v>
                </c:pt>
                <c:pt idx="336">
                  <c:v>199.327316</c:v>
                </c:pt>
                <c:pt idx="337">
                  <c:v>147.59426300000001</c:v>
                </c:pt>
                <c:pt idx="338">
                  <c:v>134.51982799999999</c:v>
                </c:pt>
                <c:pt idx="339">
                  <c:v>263.16038300000002</c:v>
                </c:pt>
                <c:pt idx="340">
                  <c:v>166.400082</c:v>
                </c:pt>
                <c:pt idx="341">
                  <c:v>68.949794999999995</c:v>
                </c:pt>
                <c:pt idx="342">
                  <c:v>118.58969500000001</c:v>
                </c:pt>
                <c:pt idx="343">
                  <c:v>74.068854000000002</c:v>
                </c:pt>
                <c:pt idx="344">
                  <c:v>278.67886299999998</c:v>
                </c:pt>
                <c:pt idx="345">
                  <c:v>895.74103500000001</c:v>
                </c:pt>
                <c:pt idx="346">
                  <c:v>288.40556900000001</c:v>
                </c:pt>
                <c:pt idx="347">
                  <c:v>241.29798600000001</c:v>
                </c:pt>
                <c:pt idx="348">
                  <c:v>202.254604</c:v>
                </c:pt>
                <c:pt idx="349">
                  <c:v>289.209836</c:v>
                </c:pt>
                <c:pt idx="350">
                  <c:v>209.784243</c:v>
                </c:pt>
                <c:pt idx="351">
                  <c:v>60.599435</c:v>
                </c:pt>
                <c:pt idx="352">
                  <c:v>203.84917200000001</c:v>
                </c:pt>
                <c:pt idx="353">
                  <c:v>390.79072200000002</c:v>
                </c:pt>
                <c:pt idx="354">
                  <c:v>442.96217000000001</c:v>
                </c:pt>
                <c:pt idx="355">
                  <c:v>485.954656</c:v>
                </c:pt>
                <c:pt idx="356">
                  <c:v>419.27939700000002</c:v>
                </c:pt>
                <c:pt idx="357">
                  <c:v>235.283286</c:v>
                </c:pt>
                <c:pt idx="358">
                  <c:v>306.70982800000002</c:v>
                </c:pt>
                <c:pt idx="359">
                  <c:v>84.269315000000006</c:v>
                </c:pt>
                <c:pt idx="360">
                  <c:v>165.37704600000001</c:v>
                </c:pt>
                <c:pt idx="361">
                  <c:v>204.70880199999999</c:v>
                </c:pt>
                <c:pt idx="362">
                  <c:v>170.76963699999999</c:v>
                </c:pt>
                <c:pt idx="363">
                  <c:v>136.76133200000001</c:v>
                </c:pt>
                <c:pt idx="364">
                  <c:v>255.893169</c:v>
                </c:pt>
                <c:pt idx="365">
                  <c:v>260.00151299999999</c:v>
                </c:pt>
                <c:pt idx="366">
                  <c:v>154.86252899999999</c:v>
                </c:pt>
                <c:pt idx="367">
                  <c:v>92.830288999999993</c:v>
                </c:pt>
                <c:pt idx="368">
                  <c:v>261.28537699999998</c:v>
                </c:pt>
                <c:pt idx="369">
                  <c:v>110.517229</c:v>
                </c:pt>
                <c:pt idx="370">
                  <c:v>125.070441</c:v>
                </c:pt>
                <c:pt idx="371">
                  <c:v>220.16886</c:v>
                </c:pt>
                <c:pt idx="372">
                  <c:v>53.881532999999997</c:v>
                </c:pt>
                <c:pt idx="373">
                  <c:v>121.495311</c:v>
                </c:pt>
                <c:pt idx="374">
                  <c:v>169.360457</c:v>
                </c:pt>
                <c:pt idx="375">
                  <c:v>217.93556599999999</c:v>
                </c:pt>
                <c:pt idx="376">
                  <c:v>77.896495999999999</c:v>
                </c:pt>
                <c:pt idx="377">
                  <c:v>144.87424899999999</c:v>
                </c:pt>
                <c:pt idx="378">
                  <c:v>51.099618999999997</c:v>
                </c:pt>
                <c:pt idx="379">
                  <c:v>102.678444</c:v>
                </c:pt>
                <c:pt idx="380">
                  <c:v>97.965947</c:v>
                </c:pt>
                <c:pt idx="381">
                  <c:v>120.21507099999999</c:v>
                </c:pt>
                <c:pt idx="382">
                  <c:v>1762.3069390000001</c:v>
                </c:pt>
                <c:pt idx="383">
                  <c:v>136.729591</c:v>
                </c:pt>
                <c:pt idx="384">
                  <c:v>104.492538</c:v>
                </c:pt>
                <c:pt idx="385">
                  <c:v>204.38735199999999</c:v>
                </c:pt>
                <c:pt idx="386">
                  <c:v>320.37893600000001</c:v>
                </c:pt>
                <c:pt idx="387">
                  <c:v>73.901691</c:v>
                </c:pt>
                <c:pt idx="388">
                  <c:v>399.65275500000001</c:v>
                </c:pt>
                <c:pt idx="389">
                  <c:v>170.88267099999999</c:v>
                </c:pt>
                <c:pt idx="390">
                  <c:v>196.86412300000001</c:v>
                </c:pt>
                <c:pt idx="391">
                  <c:v>138.7971</c:v>
                </c:pt>
                <c:pt idx="392">
                  <c:v>1836.1569529999999</c:v>
                </c:pt>
                <c:pt idx="393">
                  <c:v>185.19092000000001</c:v>
                </c:pt>
                <c:pt idx="394">
                  <c:v>100.393912</c:v>
                </c:pt>
                <c:pt idx="395">
                  <c:v>271.42680300000001</c:v>
                </c:pt>
                <c:pt idx="396">
                  <c:v>63.833457000000003</c:v>
                </c:pt>
                <c:pt idx="397">
                  <c:v>50.742260000000002</c:v>
                </c:pt>
                <c:pt idx="398">
                  <c:v>64.870859999999993</c:v>
                </c:pt>
                <c:pt idx="399">
                  <c:v>145.624551</c:v>
                </c:pt>
                <c:pt idx="400">
                  <c:v>45.895822000000003</c:v>
                </c:pt>
                <c:pt idx="401">
                  <c:v>98.013661999999997</c:v>
                </c:pt>
                <c:pt idx="402">
                  <c:v>87.868395000000007</c:v>
                </c:pt>
                <c:pt idx="403">
                  <c:v>58.359042000000002</c:v>
                </c:pt>
                <c:pt idx="404">
                  <c:v>138.40427099999999</c:v>
                </c:pt>
                <c:pt idx="405">
                  <c:v>173.17915099999999</c:v>
                </c:pt>
                <c:pt idx="406">
                  <c:v>86.910246999999998</c:v>
                </c:pt>
                <c:pt idx="407">
                  <c:v>208.40461500000001</c:v>
                </c:pt>
                <c:pt idx="408">
                  <c:v>66.554607000000004</c:v>
                </c:pt>
                <c:pt idx="409">
                  <c:v>160.488775</c:v>
                </c:pt>
                <c:pt idx="410">
                  <c:v>67.639921000000001</c:v>
                </c:pt>
                <c:pt idx="411">
                  <c:v>168.54540600000001</c:v>
                </c:pt>
                <c:pt idx="412">
                  <c:v>208.194275</c:v>
                </c:pt>
                <c:pt idx="413">
                  <c:v>124.551084</c:v>
                </c:pt>
                <c:pt idx="414">
                  <c:v>72.814756000000003</c:v>
                </c:pt>
                <c:pt idx="415">
                  <c:v>71.688502</c:v>
                </c:pt>
                <c:pt idx="416">
                  <c:v>158.00999300000001</c:v>
                </c:pt>
                <c:pt idx="417">
                  <c:v>187.260952</c:v>
                </c:pt>
                <c:pt idx="418">
                  <c:v>138.771143</c:v>
                </c:pt>
                <c:pt idx="419">
                  <c:v>57.347653000000001</c:v>
                </c:pt>
                <c:pt idx="420">
                  <c:v>108.950446</c:v>
                </c:pt>
                <c:pt idx="421">
                  <c:v>170.188649</c:v>
                </c:pt>
                <c:pt idx="422">
                  <c:v>46.306871000000001</c:v>
                </c:pt>
                <c:pt idx="423">
                  <c:v>135.15192999999999</c:v>
                </c:pt>
                <c:pt idx="424">
                  <c:v>4317.6463329999997</c:v>
                </c:pt>
                <c:pt idx="425">
                  <c:v>131.89603299999999</c:v>
                </c:pt>
                <c:pt idx="426">
                  <c:v>28.684173000000001</c:v>
                </c:pt>
                <c:pt idx="427">
                  <c:v>59.298855000000003</c:v>
                </c:pt>
                <c:pt idx="428">
                  <c:v>99.757694000000001</c:v>
                </c:pt>
                <c:pt idx="429">
                  <c:v>121.76494700000001</c:v>
                </c:pt>
                <c:pt idx="430">
                  <c:v>180.25854000000001</c:v>
                </c:pt>
                <c:pt idx="431">
                  <c:v>191.074558</c:v>
                </c:pt>
                <c:pt idx="432">
                  <c:v>474.78164600000002</c:v>
                </c:pt>
                <c:pt idx="433">
                  <c:v>351.28668900000002</c:v>
                </c:pt>
                <c:pt idx="434">
                  <c:v>129.265953</c:v>
                </c:pt>
                <c:pt idx="435">
                  <c:v>58.905403</c:v>
                </c:pt>
                <c:pt idx="436">
                  <c:v>65.586112999999997</c:v>
                </c:pt>
                <c:pt idx="437">
                  <c:v>56.846981</c:v>
                </c:pt>
                <c:pt idx="438">
                  <c:v>147.144959</c:v>
                </c:pt>
                <c:pt idx="439">
                  <c:v>190.91666699999999</c:v>
                </c:pt>
                <c:pt idx="440">
                  <c:v>217.415865</c:v>
                </c:pt>
                <c:pt idx="441">
                  <c:v>65.743183999999999</c:v>
                </c:pt>
                <c:pt idx="442">
                  <c:v>128.15368000000001</c:v>
                </c:pt>
                <c:pt idx="443">
                  <c:v>1235.2215349999999</c:v>
                </c:pt>
                <c:pt idx="444">
                  <c:v>115.10333199999999</c:v>
                </c:pt>
                <c:pt idx="445">
                  <c:v>106.27617100000001</c:v>
                </c:pt>
                <c:pt idx="446">
                  <c:v>309.16601100000003</c:v>
                </c:pt>
                <c:pt idx="447">
                  <c:v>490.980796</c:v>
                </c:pt>
                <c:pt idx="448">
                  <c:v>23.611241</c:v>
                </c:pt>
                <c:pt idx="449">
                  <c:v>127.03554800000001</c:v>
                </c:pt>
                <c:pt idx="450">
                  <c:v>180.964844</c:v>
                </c:pt>
                <c:pt idx="451">
                  <c:v>150.61344700000001</c:v>
                </c:pt>
                <c:pt idx="452">
                  <c:v>151.849009</c:v>
                </c:pt>
                <c:pt idx="453">
                  <c:v>75.313575999999998</c:v>
                </c:pt>
                <c:pt idx="454">
                  <c:v>42.741897999999999</c:v>
                </c:pt>
                <c:pt idx="455">
                  <c:v>32.608288999999999</c:v>
                </c:pt>
                <c:pt idx="456">
                  <c:v>49.934747999999999</c:v>
                </c:pt>
                <c:pt idx="457">
                  <c:v>112.78533400000001</c:v>
                </c:pt>
                <c:pt idx="458">
                  <c:v>261.84616299999999</c:v>
                </c:pt>
                <c:pt idx="459">
                  <c:v>179.33392000000001</c:v>
                </c:pt>
                <c:pt idx="460">
                  <c:v>143.80000999999999</c:v>
                </c:pt>
                <c:pt idx="461">
                  <c:v>62.868689000000003</c:v>
                </c:pt>
                <c:pt idx="462">
                  <c:v>188.369078</c:v>
                </c:pt>
                <c:pt idx="463">
                  <c:v>217.27961199999999</c:v>
                </c:pt>
                <c:pt idx="464">
                  <c:v>118.797073</c:v>
                </c:pt>
                <c:pt idx="465">
                  <c:v>357.43699299999997</c:v>
                </c:pt>
                <c:pt idx="466">
                  <c:v>145.52052599999999</c:v>
                </c:pt>
                <c:pt idx="467">
                  <c:v>136.59898000000001</c:v>
                </c:pt>
                <c:pt idx="468">
                  <c:v>632.735634</c:v>
                </c:pt>
                <c:pt idx="469">
                  <c:v>179.94379900000001</c:v>
                </c:pt>
                <c:pt idx="470">
                  <c:v>49.134047000000002</c:v>
                </c:pt>
                <c:pt idx="471">
                  <c:v>108.05203299999999</c:v>
                </c:pt>
                <c:pt idx="472">
                  <c:v>115.015816</c:v>
                </c:pt>
                <c:pt idx="473">
                  <c:v>111.92809200000001</c:v>
                </c:pt>
                <c:pt idx="474">
                  <c:v>146.456335</c:v>
                </c:pt>
                <c:pt idx="475">
                  <c:v>144.49911299999999</c:v>
                </c:pt>
                <c:pt idx="476">
                  <c:v>61.282992</c:v>
                </c:pt>
                <c:pt idx="477">
                  <c:v>108.153722</c:v>
                </c:pt>
                <c:pt idx="478">
                  <c:v>144.69238899999999</c:v>
                </c:pt>
                <c:pt idx="479">
                  <c:v>186.707235</c:v>
                </c:pt>
                <c:pt idx="480">
                  <c:v>116.456204</c:v>
                </c:pt>
                <c:pt idx="481">
                  <c:v>195.67686</c:v>
                </c:pt>
                <c:pt idx="482">
                  <c:v>77.577021999999999</c:v>
                </c:pt>
                <c:pt idx="483">
                  <c:v>101.119148</c:v>
                </c:pt>
                <c:pt idx="484">
                  <c:v>166.57441800000001</c:v>
                </c:pt>
                <c:pt idx="485">
                  <c:v>225.94046299999999</c:v>
                </c:pt>
                <c:pt idx="486">
                  <c:v>140.52887000000001</c:v>
                </c:pt>
                <c:pt idx="487">
                  <c:v>143.78260599999999</c:v>
                </c:pt>
                <c:pt idx="488">
                  <c:v>41.638689999999997</c:v>
                </c:pt>
                <c:pt idx="489">
                  <c:v>238.841272</c:v>
                </c:pt>
                <c:pt idx="490">
                  <c:v>283.25408700000003</c:v>
                </c:pt>
                <c:pt idx="491">
                  <c:v>140.37239099999999</c:v>
                </c:pt>
                <c:pt idx="492">
                  <c:v>140.07242600000001</c:v>
                </c:pt>
                <c:pt idx="493">
                  <c:v>87.613589000000005</c:v>
                </c:pt>
                <c:pt idx="494">
                  <c:v>56.226545000000002</c:v>
                </c:pt>
                <c:pt idx="495">
                  <c:v>189.32207299999999</c:v>
                </c:pt>
                <c:pt idx="496">
                  <c:v>398.75539900000001</c:v>
                </c:pt>
                <c:pt idx="497">
                  <c:v>113.945742</c:v>
                </c:pt>
                <c:pt idx="498">
                  <c:v>106.25903700000001</c:v>
                </c:pt>
                <c:pt idx="499">
                  <c:v>60.271740000000001</c:v>
                </c:pt>
                <c:pt idx="500">
                  <c:v>263.15648800000002</c:v>
                </c:pt>
                <c:pt idx="501">
                  <c:v>265.95926300000002</c:v>
                </c:pt>
                <c:pt idx="502">
                  <c:v>41.652456000000001</c:v>
                </c:pt>
                <c:pt idx="503">
                  <c:v>127.97757799999999</c:v>
                </c:pt>
                <c:pt idx="504">
                  <c:v>108.81978599999999</c:v>
                </c:pt>
                <c:pt idx="505">
                  <c:v>77.238346000000007</c:v>
                </c:pt>
                <c:pt idx="506">
                  <c:v>101.818442</c:v>
                </c:pt>
                <c:pt idx="507">
                  <c:v>110.718441</c:v>
                </c:pt>
                <c:pt idx="508">
                  <c:v>87.952830000000006</c:v>
                </c:pt>
                <c:pt idx="509">
                  <c:v>400.28165999999999</c:v>
                </c:pt>
                <c:pt idx="510">
                  <c:v>530.35396400000002</c:v>
                </c:pt>
                <c:pt idx="511">
                  <c:v>246.684169</c:v>
                </c:pt>
                <c:pt idx="512">
                  <c:v>234.39822899999999</c:v>
                </c:pt>
                <c:pt idx="513">
                  <c:v>92.740373000000005</c:v>
                </c:pt>
                <c:pt idx="514">
                  <c:v>228.11567400000001</c:v>
                </c:pt>
                <c:pt idx="515">
                  <c:v>190.87557000000001</c:v>
                </c:pt>
                <c:pt idx="516">
                  <c:v>301.62929700000001</c:v>
                </c:pt>
                <c:pt idx="517">
                  <c:v>200.557503</c:v>
                </c:pt>
                <c:pt idx="518">
                  <c:v>121.882785</c:v>
                </c:pt>
                <c:pt idx="519">
                  <c:v>186.49145300000001</c:v>
                </c:pt>
                <c:pt idx="520">
                  <c:v>83.385549999999995</c:v>
                </c:pt>
                <c:pt idx="521">
                  <c:v>212.01803699999999</c:v>
                </c:pt>
                <c:pt idx="522">
                  <c:v>251.69716299999999</c:v>
                </c:pt>
                <c:pt idx="523">
                  <c:v>85.256524999999996</c:v>
                </c:pt>
                <c:pt idx="524">
                  <c:v>157.411823</c:v>
                </c:pt>
                <c:pt idx="525">
                  <c:v>257.74782299999998</c:v>
                </c:pt>
                <c:pt idx="526">
                  <c:v>35.850774000000001</c:v>
                </c:pt>
                <c:pt idx="527">
                  <c:v>107.266925</c:v>
                </c:pt>
                <c:pt idx="528">
                  <c:v>144.941957</c:v>
                </c:pt>
                <c:pt idx="529">
                  <c:v>284.99449800000002</c:v>
                </c:pt>
                <c:pt idx="530">
                  <c:v>190.19407899999999</c:v>
                </c:pt>
                <c:pt idx="531">
                  <c:v>126.355301</c:v>
                </c:pt>
                <c:pt idx="532">
                  <c:v>72.337457999999998</c:v>
                </c:pt>
                <c:pt idx="533">
                  <c:v>202.428944</c:v>
                </c:pt>
                <c:pt idx="534">
                  <c:v>217.688557</c:v>
                </c:pt>
                <c:pt idx="535">
                  <c:v>139.71542299999999</c:v>
                </c:pt>
                <c:pt idx="536">
                  <c:v>106.995232</c:v>
                </c:pt>
                <c:pt idx="537">
                  <c:v>246.21352200000001</c:v>
                </c:pt>
                <c:pt idx="538">
                  <c:v>115.435168</c:v>
                </c:pt>
                <c:pt idx="539">
                  <c:v>38.209516000000001</c:v>
                </c:pt>
                <c:pt idx="540">
                  <c:v>186.238326</c:v>
                </c:pt>
                <c:pt idx="541">
                  <c:v>92.004484000000005</c:v>
                </c:pt>
                <c:pt idx="542">
                  <c:v>159.62260800000001</c:v>
                </c:pt>
                <c:pt idx="543">
                  <c:v>44.108435</c:v>
                </c:pt>
                <c:pt idx="544">
                  <c:v>127.954753</c:v>
                </c:pt>
                <c:pt idx="545">
                  <c:v>192.299959</c:v>
                </c:pt>
                <c:pt idx="546">
                  <c:v>311.03624200000002</c:v>
                </c:pt>
                <c:pt idx="547">
                  <c:v>293.02636100000001</c:v>
                </c:pt>
                <c:pt idx="548">
                  <c:v>166.306299</c:v>
                </c:pt>
                <c:pt idx="549">
                  <c:v>50.308166999999997</c:v>
                </c:pt>
                <c:pt idx="550">
                  <c:v>99.545015000000006</c:v>
                </c:pt>
                <c:pt idx="551">
                  <c:v>116.113551</c:v>
                </c:pt>
                <c:pt idx="552">
                  <c:v>59.083063000000003</c:v>
                </c:pt>
                <c:pt idx="553">
                  <c:v>65.177262999999996</c:v>
                </c:pt>
                <c:pt idx="554">
                  <c:v>87.029369000000003</c:v>
                </c:pt>
                <c:pt idx="555">
                  <c:v>46.864525999999998</c:v>
                </c:pt>
                <c:pt idx="556">
                  <c:v>94.863211000000007</c:v>
                </c:pt>
                <c:pt idx="557">
                  <c:v>72.070712</c:v>
                </c:pt>
                <c:pt idx="558">
                  <c:v>157.79996399999999</c:v>
                </c:pt>
                <c:pt idx="559">
                  <c:v>146.002702</c:v>
                </c:pt>
                <c:pt idx="560">
                  <c:v>91.243752999999998</c:v>
                </c:pt>
                <c:pt idx="561">
                  <c:v>103.548484</c:v>
                </c:pt>
                <c:pt idx="562">
                  <c:v>287.08243800000002</c:v>
                </c:pt>
                <c:pt idx="563">
                  <c:v>82.565127000000004</c:v>
                </c:pt>
                <c:pt idx="564">
                  <c:v>118.148042</c:v>
                </c:pt>
                <c:pt idx="565">
                  <c:v>44.653505000000003</c:v>
                </c:pt>
                <c:pt idx="566">
                  <c:v>123.66645800000001</c:v>
                </c:pt>
                <c:pt idx="567">
                  <c:v>167.53967399999999</c:v>
                </c:pt>
                <c:pt idx="568">
                  <c:v>119.0197</c:v>
                </c:pt>
                <c:pt idx="569">
                  <c:v>162.50785200000001</c:v>
                </c:pt>
                <c:pt idx="570">
                  <c:v>126.069587</c:v>
                </c:pt>
                <c:pt idx="571">
                  <c:v>154.91779399999999</c:v>
                </c:pt>
                <c:pt idx="572">
                  <c:v>57.661279999999998</c:v>
                </c:pt>
                <c:pt idx="573">
                  <c:v>110.508008</c:v>
                </c:pt>
                <c:pt idx="574">
                  <c:v>128.390953</c:v>
                </c:pt>
                <c:pt idx="575">
                  <c:v>53.395772000000001</c:v>
                </c:pt>
                <c:pt idx="576">
                  <c:v>127.367876</c:v>
                </c:pt>
                <c:pt idx="577">
                  <c:v>81.602985000000004</c:v>
                </c:pt>
                <c:pt idx="578">
                  <c:v>78.360642999999996</c:v>
                </c:pt>
                <c:pt idx="579">
                  <c:v>64.497394</c:v>
                </c:pt>
                <c:pt idx="580">
                  <c:v>73.254272999999998</c:v>
                </c:pt>
                <c:pt idx="581">
                  <c:v>101.76432699999999</c:v>
                </c:pt>
                <c:pt idx="582">
                  <c:v>248.859623</c:v>
                </c:pt>
                <c:pt idx="583">
                  <c:v>153.14859300000001</c:v>
                </c:pt>
                <c:pt idx="584">
                  <c:v>203.89027400000001</c:v>
                </c:pt>
                <c:pt idx="585">
                  <c:v>50.639282999999999</c:v>
                </c:pt>
                <c:pt idx="586">
                  <c:v>178.77832000000001</c:v>
                </c:pt>
                <c:pt idx="587">
                  <c:v>101.175498</c:v>
                </c:pt>
                <c:pt idx="588">
                  <c:v>39.471107000000003</c:v>
                </c:pt>
                <c:pt idx="589">
                  <c:v>36.869672999999999</c:v>
                </c:pt>
                <c:pt idx="590">
                  <c:v>113.059067</c:v>
                </c:pt>
                <c:pt idx="591">
                  <c:v>36.036205000000002</c:v>
                </c:pt>
                <c:pt idx="592">
                  <c:v>87.762371999999999</c:v>
                </c:pt>
                <c:pt idx="593">
                  <c:v>63.53792</c:v>
                </c:pt>
                <c:pt idx="594">
                  <c:v>37.745286999999998</c:v>
                </c:pt>
                <c:pt idx="595">
                  <c:v>43.704079999999998</c:v>
                </c:pt>
                <c:pt idx="596">
                  <c:v>95.984088999999997</c:v>
                </c:pt>
                <c:pt idx="597">
                  <c:v>209.70334700000001</c:v>
                </c:pt>
                <c:pt idx="598">
                  <c:v>42.404004999999998</c:v>
                </c:pt>
                <c:pt idx="599">
                  <c:v>38.852583000000003</c:v>
                </c:pt>
                <c:pt idx="600">
                  <c:v>36.635983000000003</c:v>
                </c:pt>
                <c:pt idx="601">
                  <c:v>37.765431</c:v>
                </c:pt>
                <c:pt idx="602">
                  <c:v>35.319813000000003</c:v>
                </c:pt>
                <c:pt idx="603">
                  <c:v>1579.7931920000001</c:v>
                </c:pt>
                <c:pt idx="604">
                  <c:v>43.030146999999999</c:v>
                </c:pt>
                <c:pt idx="605">
                  <c:v>112.352734</c:v>
                </c:pt>
                <c:pt idx="606">
                  <c:v>53.282263999999998</c:v>
                </c:pt>
                <c:pt idx="607">
                  <c:v>70.549045000000007</c:v>
                </c:pt>
                <c:pt idx="608">
                  <c:v>62.280413000000003</c:v>
                </c:pt>
                <c:pt idx="609">
                  <c:v>52.374983</c:v>
                </c:pt>
                <c:pt idx="610">
                  <c:v>108.10208799999999</c:v>
                </c:pt>
                <c:pt idx="611">
                  <c:v>38.836967000000001</c:v>
                </c:pt>
                <c:pt idx="612">
                  <c:v>160.75062800000001</c:v>
                </c:pt>
                <c:pt idx="613">
                  <c:v>294.45151900000002</c:v>
                </c:pt>
                <c:pt idx="614">
                  <c:v>102.90333699999999</c:v>
                </c:pt>
                <c:pt idx="615">
                  <c:v>105.465343</c:v>
                </c:pt>
                <c:pt idx="616">
                  <c:v>56.323948999999999</c:v>
                </c:pt>
                <c:pt idx="617">
                  <c:v>221.69787600000001</c:v>
                </c:pt>
                <c:pt idx="618">
                  <c:v>48.667636000000002</c:v>
                </c:pt>
                <c:pt idx="619">
                  <c:v>43.320635000000003</c:v>
                </c:pt>
                <c:pt idx="620">
                  <c:v>137.27469199999999</c:v>
                </c:pt>
                <c:pt idx="621">
                  <c:v>59.718283</c:v>
                </c:pt>
                <c:pt idx="622">
                  <c:v>126.610665</c:v>
                </c:pt>
                <c:pt idx="623">
                  <c:v>140.223949</c:v>
                </c:pt>
                <c:pt idx="624">
                  <c:v>54.527143000000002</c:v>
                </c:pt>
                <c:pt idx="625">
                  <c:v>69.036490999999998</c:v>
                </c:pt>
                <c:pt idx="626">
                  <c:v>140.91324900000001</c:v>
                </c:pt>
                <c:pt idx="627">
                  <c:v>161.97736399999999</c:v>
                </c:pt>
                <c:pt idx="628">
                  <c:v>72.266812000000002</c:v>
                </c:pt>
                <c:pt idx="629">
                  <c:v>236.809709</c:v>
                </c:pt>
                <c:pt idx="630">
                  <c:v>62.018290999999998</c:v>
                </c:pt>
                <c:pt idx="631">
                  <c:v>117.220173</c:v>
                </c:pt>
                <c:pt idx="632">
                  <c:v>82.723634000000004</c:v>
                </c:pt>
                <c:pt idx="633">
                  <c:v>67.406464</c:v>
                </c:pt>
                <c:pt idx="634">
                  <c:v>722.65890899999999</c:v>
                </c:pt>
                <c:pt idx="635">
                  <c:v>84.526905999999997</c:v>
                </c:pt>
                <c:pt idx="636">
                  <c:v>54.810710999999998</c:v>
                </c:pt>
                <c:pt idx="637">
                  <c:v>100.071741</c:v>
                </c:pt>
                <c:pt idx="638">
                  <c:v>234.03795700000001</c:v>
                </c:pt>
                <c:pt idx="639">
                  <c:v>44.009670999999997</c:v>
                </c:pt>
                <c:pt idx="640">
                  <c:v>56.112774000000002</c:v>
                </c:pt>
                <c:pt idx="641">
                  <c:v>251.98587599999999</c:v>
                </c:pt>
                <c:pt idx="642">
                  <c:v>144.81357199999999</c:v>
                </c:pt>
                <c:pt idx="643">
                  <c:v>81.001581000000002</c:v>
                </c:pt>
                <c:pt idx="644">
                  <c:v>32.363549999999996</c:v>
                </c:pt>
                <c:pt idx="645">
                  <c:v>38.754522999999999</c:v>
                </c:pt>
                <c:pt idx="646">
                  <c:v>176.522076</c:v>
                </c:pt>
                <c:pt idx="647">
                  <c:v>115.637517</c:v>
                </c:pt>
                <c:pt idx="648">
                  <c:v>71.934218000000001</c:v>
                </c:pt>
                <c:pt idx="649">
                  <c:v>51.858676000000003</c:v>
                </c:pt>
                <c:pt idx="650">
                  <c:v>54.394100000000002</c:v>
                </c:pt>
                <c:pt idx="651">
                  <c:v>50.718384</c:v>
                </c:pt>
                <c:pt idx="652">
                  <c:v>28.208715000000002</c:v>
                </c:pt>
                <c:pt idx="653">
                  <c:v>30.633541000000001</c:v>
                </c:pt>
                <c:pt idx="654">
                  <c:v>75.303494999999998</c:v>
                </c:pt>
                <c:pt idx="655">
                  <c:v>325.17691400000001</c:v>
                </c:pt>
                <c:pt idx="656">
                  <c:v>201.01578799999999</c:v>
                </c:pt>
                <c:pt idx="657">
                  <c:v>199.791877</c:v>
                </c:pt>
                <c:pt idx="658">
                  <c:v>203.414267</c:v>
                </c:pt>
                <c:pt idx="659">
                  <c:v>124.12351700000001</c:v>
                </c:pt>
                <c:pt idx="660">
                  <c:v>54.463760999999998</c:v>
                </c:pt>
                <c:pt idx="661">
                  <c:v>37.859005000000003</c:v>
                </c:pt>
                <c:pt idx="662">
                  <c:v>150.07737900000001</c:v>
                </c:pt>
                <c:pt idx="663">
                  <c:v>100.84804</c:v>
                </c:pt>
                <c:pt idx="664">
                  <c:v>124.03386500000001</c:v>
                </c:pt>
                <c:pt idx="665">
                  <c:v>90.447598999999997</c:v>
                </c:pt>
                <c:pt idx="666">
                  <c:v>29.130941</c:v>
                </c:pt>
                <c:pt idx="667">
                  <c:v>37.579680000000003</c:v>
                </c:pt>
                <c:pt idx="668">
                  <c:v>57.246504000000002</c:v>
                </c:pt>
                <c:pt idx="669">
                  <c:v>115.169561</c:v>
                </c:pt>
                <c:pt idx="670">
                  <c:v>77.781289000000001</c:v>
                </c:pt>
                <c:pt idx="671">
                  <c:v>150.02050600000001</c:v>
                </c:pt>
                <c:pt idx="672">
                  <c:v>62.189627999999999</c:v>
                </c:pt>
                <c:pt idx="673">
                  <c:v>395.438515</c:v>
                </c:pt>
                <c:pt idx="674">
                  <c:v>297.87274200000002</c:v>
                </c:pt>
                <c:pt idx="675">
                  <c:v>162.08535000000001</c:v>
                </c:pt>
                <c:pt idx="676">
                  <c:v>428.00137999999998</c:v>
                </c:pt>
                <c:pt idx="677">
                  <c:v>235.27775299999999</c:v>
                </c:pt>
                <c:pt idx="678">
                  <c:v>126.238238</c:v>
                </c:pt>
                <c:pt idx="679">
                  <c:v>236.60512299999999</c:v>
                </c:pt>
                <c:pt idx="680">
                  <c:v>154.26695799999999</c:v>
                </c:pt>
                <c:pt idx="681">
                  <c:v>198.18691999999999</c:v>
                </c:pt>
                <c:pt idx="682">
                  <c:v>48.479844</c:v>
                </c:pt>
                <c:pt idx="683">
                  <c:v>68.317779999999999</c:v>
                </c:pt>
                <c:pt idx="684">
                  <c:v>220.936848</c:v>
                </c:pt>
                <c:pt idx="685">
                  <c:v>55.67906</c:v>
                </c:pt>
                <c:pt idx="686">
                  <c:v>84.887908999999993</c:v>
                </c:pt>
                <c:pt idx="687">
                  <c:v>501.79367999999999</c:v>
                </c:pt>
                <c:pt idx="688">
                  <c:v>34.139046999999998</c:v>
                </c:pt>
                <c:pt idx="689">
                  <c:v>484.89021300000002</c:v>
                </c:pt>
                <c:pt idx="690">
                  <c:v>72.084537999999995</c:v>
                </c:pt>
                <c:pt idx="691">
                  <c:v>117.060984</c:v>
                </c:pt>
                <c:pt idx="692">
                  <c:v>124.71617000000001</c:v>
                </c:pt>
                <c:pt idx="693">
                  <c:v>224.42409799999999</c:v>
                </c:pt>
                <c:pt idx="694">
                  <c:v>800.66602</c:v>
                </c:pt>
                <c:pt idx="695">
                  <c:v>65.109846000000005</c:v>
                </c:pt>
                <c:pt idx="696">
                  <c:v>45.830879000000003</c:v>
                </c:pt>
                <c:pt idx="697">
                  <c:v>421.100345</c:v>
                </c:pt>
                <c:pt idx="698">
                  <c:v>183.75149500000001</c:v>
                </c:pt>
                <c:pt idx="699">
                  <c:v>56.970236</c:v>
                </c:pt>
                <c:pt idx="700">
                  <c:v>116.032313</c:v>
                </c:pt>
                <c:pt idx="701">
                  <c:v>147.14904000000001</c:v>
                </c:pt>
                <c:pt idx="702">
                  <c:v>94.868312000000003</c:v>
                </c:pt>
                <c:pt idx="703">
                  <c:v>343.49237499999998</c:v>
                </c:pt>
                <c:pt idx="704">
                  <c:v>194.57552000000001</c:v>
                </c:pt>
                <c:pt idx="705">
                  <c:v>31.911722999999999</c:v>
                </c:pt>
                <c:pt idx="706">
                  <c:v>152.23107999999999</c:v>
                </c:pt>
                <c:pt idx="707">
                  <c:v>57.890748000000002</c:v>
                </c:pt>
                <c:pt idx="708">
                  <c:v>50.241399999999999</c:v>
                </c:pt>
                <c:pt idx="709">
                  <c:v>15.216796</c:v>
                </c:pt>
                <c:pt idx="710">
                  <c:v>162.14913799999999</c:v>
                </c:pt>
                <c:pt idx="711">
                  <c:v>129.316306</c:v>
                </c:pt>
                <c:pt idx="712">
                  <c:v>94.124943000000002</c:v>
                </c:pt>
                <c:pt idx="713">
                  <c:v>141.59073000000001</c:v>
                </c:pt>
                <c:pt idx="714">
                  <c:v>34.012427000000002</c:v>
                </c:pt>
                <c:pt idx="715">
                  <c:v>40.051720000000003</c:v>
                </c:pt>
                <c:pt idx="716">
                  <c:v>42.070535</c:v>
                </c:pt>
                <c:pt idx="717">
                  <c:v>44.161991</c:v>
                </c:pt>
                <c:pt idx="718">
                  <c:v>44.728130999999998</c:v>
                </c:pt>
                <c:pt idx="719">
                  <c:v>96.014695000000003</c:v>
                </c:pt>
                <c:pt idx="720">
                  <c:v>27.715541999999999</c:v>
                </c:pt>
                <c:pt idx="721">
                  <c:v>185.139411</c:v>
                </c:pt>
                <c:pt idx="722">
                  <c:v>307.843706</c:v>
                </c:pt>
                <c:pt idx="723">
                  <c:v>123.306021</c:v>
                </c:pt>
                <c:pt idx="724">
                  <c:v>87.403327000000004</c:v>
                </c:pt>
                <c:pt idx="725">
                  <c:v>95.657004000000001</c:v>
                </c:pt>
                <c:pt idx="726">
                  <c:v>96.619337999999999</c:v>
                </c:pt>
                <c:pt idx="727">
                  <c:v>87.761045999999993</c:v>
                </c:pt>
                <c:pt idx="728">
                  <c:v>180.82619500000001</c:v>
                </c:pt>
                <c:pt idx="729">
                  <c:v>249.507846</c:v>
                </c:pt>
                <c:pt idx="730">
                  <c:v>59.112299</c:v>
                </c:pt>
                <c:pt idx="731">
                  <c:v>207.21012300000001</c:v>
                </c:pt>
                <c:pt idx="732">
                  <c:v>393.37784799999997</c:v>
                </c:pt>
                <c:pt idx="733">
                  <c:v>147.04846599999999</c:v>
                </c:pt>
                <c:pt idx="734">
                  <c:v>85.053932000000003</c:v>
                </c:pt>
                <c:pt idx="735">
                  <c:v>290.481763</c:v>
                </c:pt>
                <c:pt idx="736">
                  <c:v>177.161113</c:v>
                </c:pt>
                <c:pt idx="737">
                  <c:v>182.296806</c:v>
                </c:pt>
                <c:pt idx="738">
                  <c:v>280.24763899999999</c:v>
                </c:pt>
                <c:pt idx="739">
                  <c:v>70.269351</c:v>
                </c:pt>
                <c:pt idx="740">
                  <c:v>71.193522999999999</c:v>
                </c:pt>
                <c:pt idx="741">
                  <c:v>177.11221900000001</c:v>
                </c:pt>
                <c:pt idx="742">
                  <c:v>45.728867999999999</c:v>
                </c:pt>
                <c:pt idx="743">
                  <c:v>39.657491999999998</c:v>
                </c:pt>
                <c:pt idx="744">
                  <c:v>35.960678000000001</c:v>
                </c:pt>
                <c:pt idx="745">
                  <c:v>55.407243000000001</c:v>
                </c:pt>
                <c:pt idx="746">
                  <c:v>63.449393999999998</c:v>
                </c:pt>
                <c:pt idx="747">
                  <c:v>49.389580000000002</c:v>
                </c:pt>
                <c:pt idx="748">
                  <c:v>124.29364</c:v>
                </c:pt>
                <c:pt idx="749">
                  <c:v>270.46722299999999</c:v>
                </c:pt>
                <c:pt idx="750">
                  <c:v>111.381702</c:v>
                </c:pt>
                <c:pt idx="751">
                  <c:v>100.56591299999999</c:v>
                </c:pt>
                <c:pt idx="752">
                  <c:v>199.864318</c:v>
                </c:pt>
                <c:pt idx="753">
                  <c:v>208.3612</c:v>
                </c:pt>
                <c:pt idx="754">
                  <c:v>238.73288500000001</c:v>
                </c:pt>
                <c:pt idx="755">
                  <c:v>337.71855599999998</c:v>
                </c:pt>
                <c:pt idx="756">
                  <c:v>120.854175</c:v>
                </c:pt>
                <c:pt idx="757">
                  <c:v>31.302565000000001</c:v>
                </c:pt>
                <c:pt idx="758">
                  <c:v>325.48614300000003</c:v>
                </c:pt>
                <c:pt idx="759">
                  <c:v>1812.8513780000001</c:v>
                </c:pt>
                <c:pt idx="760">
                  <c:v>334.30239399999999</c:v>
                </c:pt>
                <c:pt idx="761">
                  <c:v>994.64076299999999</c:v>
                </c:pt>
                <c:pt idx="762">
                  <c:v>173.240917</c:v>
                </c:pt>
                <c:pt idx="763">
                  <c:v>205.22101699999999</c:v>
                </c:pt>
                <c:pt idx="764">
                  <c:v>237.811419</c:v>
                </c:pt>
                <c:pt idx="765">
                  <c:v>169.73017400000001</c:v>
                </c:pt>
                <c:pt idx="766">
                  <c:v>79.904405999999994</c:v>
                </c:pt>
                <c:pt idx="767">
                  <c:v>143.63322600000001</c:v>
                </c:pt>
                <c:pt idx="768">
                  <c:v>299.02563700000002</c:v>
                </c:pt>
                <c:pt idx="769">
                  <c:v>401.70921299999998</c:v>
                </c:pt>
                <c:pt idx="770">
                  <c:v>209.60854499999999</c:v>
                </c:pt>
                <c:pt idx="771">
                  <c:v>280.03937000000002</c:v>
                </c:pt>
                <c:pt idx="772">
                  <c:v>156.725683</c:v>
                </c:pt>
                <c:pt idx="773">
                  <c:v>29.251007999999999</c:v>
                </c:pt>
                <c:pt idx="774">
                  <c:v>124.661083</c:v>
                </c:pt>
                <c:pt idx="775">
                  <c:v>161.62193500000001</c:v>
                </c:pt>
                <c:pt idx="776">
                  <c:v>41.401854</c:v>
                </c:pt>
                <c:pt idx="777">
                  <c:v>218.465093</c:v>
                </c:pt>
                <c:pt idx="778">
                  <c:v>358.82938000000001</c:v>
                </c:pt>
                <c:pt idx="779">
                  <c:v>269.253174</c:v>
                </c:pt>
                <c:pt idx="780">
                  <c:v>241.158773</c:v>
                </c:pt>
                <c:pt idx="781">
                  <c:v>333.81062900000001</c:v>
                </c:pt>
                <c:pt idx="782">
                  <c:v>326.93417399999998</c:v>
                </c:pt>
                <c:pt idx="783">
                  <c:v>488.71491400000002</c:v>
                </c:pt>
                <c:pt idx="784">
                  <c:v>274.12355200000002</c:v>
                </c:pt>
                <c:pt idx="785">
                  <c:v>379.240612</c:v>
                </c:pt>
                <c:pt idx="786">
                  <c:v>47.905121000000001</c:v>
                </c:pt>
                <c:pt idx="787">
                  <c:v>129.131821</c:v>
                </c:pt>
                <c:pt idx="788">
                  <c:v>279.564325</c:v>
                </c:pt>
                <c:pt idx="789">
                  <c:v>117.64587299999999</c:v>
                </c:pt>
                <c:pt idx="790">
                  <c:v>331.91261100000003</c:v>
                </c:pt>
                <c:pt idx="791">
                  <c:v>84.535169999999994</c:v>
                </c:pt>
                <c:pt idx="792">
                  <c:v>202.29186200000001</c:v>
                </c:pt>
                <c:pt idx="793">
                  <c:v>170.535867</c:v>
                </c:pt>
                <c:pt idx="794">
                  <c:v>147.288543</c:v>
                </c:pt>
                <c:pt idx="795">
                  <c:v>429.60540700000001</c:v>
                </c:pt>
                <c:pt idx="796">
                  <c:v>299.46287999999998</c:v>
                </c:pt>
                <c:pt idx="797">
                  <c:v>442.56645200000003</c:v>
                </c:pt>
                <c:pt idx="798">
                  <c:v>197.192071</c:v>
                </c:pt>
                <c:pt idx="799">
                  <c:v>145.28867700000001</c:v>
                </c:pt>
                <c:pt idx="800">
                  <c:v>211.574772</c:v>
                </c:pt>
                <c:pt idx="801">
                  <c:v>348.434955</c:v>
                </c:pt>
                <c:pt idx="802">
                  <c:v>201.876349</c:v>
                </c:pt>
                <c:pt idx="803">
                  <c:v>119.23278999999999</c:v>
                </c:pt>
                <c:pt idx="804">
                  <c:v>40.792788999999999</c:v>
                </c:pt>
                <c:pt idx="805">
                  <c:v>126.031718</c:v>
                </c:pt>
                <c:pt idx="806">
                  <c:v>69.199060000000003</c:v>
                </c:pt>
                <c:pt idx="807">
                  <c:v>354.76633800000002</c:v>
                </c:pt>
                <c:pt idx="808">
                  <c:v>303.10351400000002</c:v>
                </c:pt>
                <c:pt idx="809">
                  <c:v>195.661464</c:v>
                </c:pt>
                <c:pt idx="810">
                  <c:v>225.634297</c:v>
                </c:pt>
                <c:pt idx="811">
                  <c:v>151.21545900000001</c:v>
                </c:pt>
                <c:pt idx="812">
                  <c:v>244.255325</c:v>
                </c:pt>
                <c:pt idx="813">
                  <c:v>291.00759699999998</c:v>
                </c:pt>
                <c:pt idx="814">
                  <c:v>282.063333</c:v>
                </c:pt>
                <c:pt idx="815">
                  <c:v>320.69059600000003</c:v>
                </c:pt>
                <c:pt idx="816">
                  <c:v>302.237909</c:v>
                </c:pt>
                <c:pt idx="817">
                  <c:v>51.477778000000001</c:v>
                </c:pt>
                <c:pt idx="818">
                  <c:v>137.26969600000001</c:v>
                </c:pt>
                <c:pt idx="819">
                  <c:v>135.582525</c:v>
                </c:pt>
                <c:pt idx="820">
                  <c:v>195.12402399999999</c:v>
                </c:pt>
                <c:pt idx="821">
                  <c:v>180.129526</c:v>
                </c:pt>
                <c:pt idx="822">
                  <c:v>152.81019699999999</c:v>
                </c:pt>
                <c:pt idx="823">
                  <c:v>72.134529999999998</c:v>
                </c:pt>
                <c:pt idx="824">
                  <c:v>598.75383699999998</c:v>
                </c:pt>
                <c:pt idx="825">
                  <c:v>225.315585</c:v>
                </c:pt>
                <c:pt idx="826">
                  <c:v>102.914112</c:v>
                </c:pt>
                <c:pt idx="827">
                  <c:v>208.9152</c:v>
                </c:pt>
                <c:pt idx="828">
                  <c:v>280.95334100000002</c:v>
                </c:pt>
                <c:pt idx="829">
                  <c:v>761.20634399999994</c:v>
                </c:pt>
                <c:pt idx="830">
                  <c:v>591.80554099999995</c:v>
                </c:pt>
                <c:pt idx="831">
                  <c:v>525.797192</c:v>
                </c:pt>
                <c:pt idx="832">
                  <c:v>98.993596999999994</c:v>
                </c:pt>
                <c:pt idx="833">
                  <c:v>209.906792</c:v>
                </c:pt>
                <c:pt idx="834">
                  <c:v>209.88281599999999</c:v>
                </c:pt>
                <c:pt idx="835">
                  <c:v>163.89881700000001</c:v>
                </c:pt>
                <c:pt idx="836">
                  <c:v>10.591462999999999</c:v>
                </c:pt>
                <c:pt idx="837">
                  <c:v>197.51703599999999</c:v>
                </c:pt>
                <c:pt idx="838">
                  <c:v>64.853379000000004</c:v>
                </c:pt>
                <c:pt idx="839">
                  <c:v>230.46017800000001</c:v>
                </c:pt>
                <c:pt idx="840">
                  <c:v>90.144521999999995</c:v>
                </c:pt>
                <c:pt idx="841">
                  <c:v>212.17140000000001</c:v>
                </c:pt>
                <c:pt idx="842">
                  <c:v>270.36543499999999</c:v>
                </c:pt>
                <c:pt idx="843">
                  <c:v>57.208226000000003</c:v>
                </c:pt>
                <c:pt idx="844">
                  <c:v>91.215455000000006</c:v>
                </c:pt>
                <c:pt idx="845">
                  <c:v>156.48716999999999</c:v>
                </c:pt>
                <c:pt idx="846">
                  <c:v>82.668296999999995</c:v>
                </c:pt>
                <c:pt idx="847">
                  <c:v>194.83690000000001</c:v>
                </c:pt>
                <c:pt idx="848">
                  <c:v>948.23390600000005</c:v>
                </c:pt>
                <c:pt idx="849">
                  <c:v>90.320509999999999</c:v>
                </c:pt>
                <c:pt idx="850">
                  <c:v>317.78245299999998</c:v>
                </c:pt>
                <c:pt idx="851">
                  <c:v>184.85183000000001</c:v>
                </c:pt>
                <c:pt idx="852">
                  <c:v>68.956170999999998</c:v>
                </c:pt>
                <c:pt idx="853">
                  <c:v>80.010802999999996</c:v>
                </c:pt>
                <c:pt idx="854">
                  <c:v>84.069708000000006</c:v>
                </c:pt>
                <c:pt idx="855">
                  <c:v>146.731154</c:v>
                </c:pt>
                <c:pt idx="856">
                  <c:v>52.758186000000002</c:v>
                </c:pt>
                <c:pt idx="857">
                  <c:v>311.26090699999997</c:v>
                </c:pt>
                <c:pt idx="858">
                  <c:v>177.490645</c:v>
                </c:pt>
                <c:pt idx="859">
                  <c:v>335.94066099999998</c:v>
                </c:pt>
                <c:pt idx="860">
                  <c:v>56.457223999999997</c:v>
                </c:pt>
                <c:pt idx="861">
                  <c:v>84.124634999999998</c:v>
                </c:pt>
                <c:pt idx="862">
                  <c:v>226.73900699999999</c:v>
                </c:pt>
                <c:pt idx="863">
                  <c:v>195.07698400000001</c:v>
                </c:pt>
                <c:pt idx="864">
                  <c:v>381.27895899999999</c:v>
                </c:pt>
                <c:pt idx="865">
                  <c:v>240.88350600000001</c:v>
                </c:pt>
                <c:pt idx="866">
                  <c:v>37.170847999999999</c:v>
                </c:pt>
                <c:pt idx="867">
                  <c:v>283.89967799999999</c:v>
                </c:pt>
                <c:pt idx="868">
                  <c:v>145.12738100000001</c:v>
                </c:pt>
                <c:pt idx="869">
                  <c:v>262.37370099999998</c:v>
                </c:pt>
                <c:pt idx="870">
                  <c:v>66.680976999999999</c:v>
                </c:pt>
                <c:pt idx="871">
                  <c:v>108.340388</c:v>
                </c:pt>
                <c:pt idx="872">
                  <c:v>687.12382300000002</c:v>
                </c:pt>
                <c:pt idx="873">
                  <c:v>201.50537299999999</c:v>
                </c:pt>
                <c:pt idx="874">
                  <c:v>507.537441</c:v>
                </c:pt>
                <c:pt idx="875">
                  <c:v>324.22833100000003</c:v>
                </c:pt>
                <c:pt idx="876">
                  <c:v>76.450872000000004</c:v>
                </c:pt>
                <c:pt idx="877">
                  <c:v>374.36163299999998</c:v>
                </c:pt>
                <c:pt idx="878">
                  <c:v>211.25986</c:v>
                </c:pt>
                <c:pt idx="879">
                  <c:v>80.838251</c:v>
                </c:pt>
                <c:pt idx="880">
                  <c:v>259.57875100000001</c:v>
                </c:pt>
                <c:pt idx="881">
                  <c:v>50.211125000000003</c:v>
                </c:pt>
                <c:pt idx="882">
                  <c:v>41.976643000000003</c:v>
                </c:pt>
                <c:pt idx="883">
                  <c:v>326.60694699999999</c:v>
                </c:pt>
                <c:pt idx="884">
                  <c:v>51.611060999999999</c:v>
                </c:pt>
                <c:pt idx="885">
                  <c:v>424.44779499999999</c:v>
                </c:pt>
                <c:pt idx="886">
                  <c:v>597.38142900000003</c:v>
                </c:pt>
                <c:pt idx="887">
                  <c:v>131.269025</c:v>
                </c:pt>
                <c:pt idx="888">
                  <c:v>158.446305</c:v>
                </c:pt>
                <c:pt idx="889">
                  <c:v>712.08415000000002</c:v>
                </c:pt>
                <c:pt idx="890">
                  <c:v>318.852327</c:v>
                </c:pt>
                <c:pt idx="891">
                  <c:v>78.351508999999993</c:v>
                </c:pt>
                <c:pt idx="892">
                  <c:v>148.37558100000001</c:v>
                </c:pt>
                <c:pt idx="893">
                  <c:v>136.946369</c:v>
                </c:pt>
                <c:pt idx="894">
                  <c:v>91.171859999999995</c:v>
                </c:pt>
                <c:pt idx="895">
                  <c:v>51.025246000000003</c:v>
                </c:pt>
                <c:pt idx="896">
                  <c:v>25.797532</c:v>
                </c:pt>
                <c:pt idx="897">
                  <c:v>101.42337000000001</c:v>
                </c:pt>
                <c:pt idx="898">
                  <c:v>48.877141999999999</c:v>
                </c:pt>
                <c:pt idx="899">
                  <c:v>146.622668</c:v>
                </c:pt>
                <c:pt idx="900">
                  <c:v>97.973152999999996</c:v>
                </c:pt>
                <c:pt idx="901">
                  <c:v>86.827061</c:v>
                </c:pt>
                <c:pt idx="902">
                  <c:v>84.190819000000005</c:v>
                </c:pt>
                <c:pt idx="903">
                  <c:v>59.226331000000002</c:v>
                </c:pt>
                <c:pt idx="904">
                  <c:v>60.552470999999997</c:v>
                </c:pt>
                <c:pt idx="905">
                  <c:v>41.076633000000001</c:v>
                </c:pt>
                <c:pt idx="906">
                  <c:v>40.270944999999998</c:v>
                </c:pt>
                <c:pt idx="907">
                  <c:v>177.83013299999999</c:v>
                </c:pt>
                <c:pt idx="908">
                  <c:v>147.69605899999999</c:v>
                </c:pt>
                <c:pt idx="909">
                  <c:v>106.012433</c:v>
                </c:pt>
                <c:pt idx="910">
                  <c:v>244.03608</c:v>
                </c:pt>
                <c:pt idx="911">
                  <c:v>174.90804399999999</c:v>
                </c:pt>
                <c:pt idx="912">
                  <c:v>256.44058999999999</c:v>
                </c:pt>
                <c:pt idx="913">
                  <c:v>362.02463</c:v>
                </c:pt>
                <c:pt idx="914">
                  <c:v>186.31192799999999</c:v>
                </c:pt>
                <c:pt idx="915">
                  <c:v>288.20670000000001</c:v>
                </c:pt>
                <c:pt idx="916">
                  <c:v>81.075813999999994</c:v>
                </c:pt>
                <c:pt idx="917">
                  <c:v>471.93002100000001</c:v>
                </c:pt>
                <c:pt idx="918">
                  <c:v>142.46984599999999</c:v>
                </c:pt>
                <c:pt idx="919">
                  <c:v>47.383434999999999</c:v>
                </c:pt>
                <c:pt idx="920">
                  <c:v>43.102556999999997</c:v>
                </c:pt>
                <c:pt idx="921">
                  <c:v>62.416795</c:v>
                </c:pt>
                <c:pt idx="922">
                  <c:v>563.66147100000001</c:v>
                </c:pt>
                <c:pt idx="923">
                  <c:v>115.080761</c:v>
                </c:pt>
                <c:pt idx="924">
                  <c:v>83.339060000000003</c:v>
                </c:pt>
                <c:pt idx="925">
                  <c:v>147.36788899999999</c:v>
                </c:pt>
                <c:pt idx="926">
                  <c:v>61.690147000000003</c:v>
                </c:pt>
                <c:pt idx="927">
                  <c:v>93.677338000000006</c:v>
                </c:pt>
                <c:pt idx="928">
                  <c:v>80.401589000000001</c:v>
                </c:pt>
                <c:pt idx="929">
                  <c:v>73.348583000000005</c:v>
                </c:pt>
                <c:pt idx="930">
                  <c:v>188.567815</c:v>
                </c:pt>
                <c:pt idx="931">
                  <c:v>383.428045</c:v>
                </c:pt>
                <c:pt idx="932">
                  <c:v>66.221142</c:v>
                </c:pt>
                <c:pt idx="933">
                  <c:v>140.649517</c:v>
                </c:pt>
                <c:pt idx="934">
                  <c:v>425.46050600000001</c:v>
                </c:pt>
                <c:pt idx="935">
                  <c:v>39.886189999999999</c:v>
                </c:pt>
                <c:pt idx="936">
                  <c:v>329.49331599999999</c:v>
                </c:pt>
                <c:pt idx="937">
                  <c:v>139.50726900000001</c:v>
                </c:pt>
                <c:pt idx="938">
                  <c:v>262.48217599999998</c:v>
                </c:pt>
                <c:pt idx="939">
                  <c:v>369.06445400000001</c:v>
                </c:pt>
                <c:pt idx="940">
                  <c:v>244.84979799999999</c:v>
                </c:pt>
                <c:pt idx="941">
                  <c:v>412.51807100000002</c:v>
                </c:pt>
                <c:pt idx="942">
                  <c:v>118.985649</c:v>
                </c:pt>
                <c:pt idx="943">
                  <c:v>51.614851999999999</c:v>
                </c:pt>
                <c:pt idx="944">
                  <c:v>47.185063999999997</c:v>
                </c:pt>
                <c:pt idx="945">
                  <c:v>137.046615</c:v>
                </c:pt>
                <c:pt idx="946">
                  <c:v>145.108767</c:v>
                </c:pt>
                <c:pt idx="947">
                  <c:v>93.450293000000002</c:v>
                </c:pt>
                <c:pt idx="948">
                  <c:v>112.926012</c:v>
                </c:pt>
                <c:pt idx="949">
                  <c:v>119.684376</c:v>
                </c:pt>
                <c:pt idx="950">
                  <c:v>364.98255999999998</c:v>
                </c:pt>
                <c:pt idx="951">
                  <c:v>48.078989</c:v>
                </c:pt>
                <c:pt idx="952">
                  <c:v>229.172675</c:v>
                </c:pt>
                <c:pt idx="953">
                  <c:v>64.646224000000004</c:v>
                </c:pt>
                <c:pt idx="954">
                  <c:v>197.08931100000001</c:v>
                </c:pt>
                <c:pt idx="955">
                  <c:v>81.435767999999996</c:v>
                </c:pt>
                <c:pt idx="956">
                  <c:v>492.49944299999999</c:v>
                </c:pt>
                <c:pt idx="957">
                  <c:v>934.08965999999998</c:v>
                </c:pt>
                <c:pt idx="958">
                  <c:v>273.334497</c:v>
                </c:pt>
                <c:pt idx="959">
                  <c:v>393.71923600000002</c:v>
                </c:pt>
                <c:pt idx="960">
                  <c:v>208.47425100000001</c:v>
                </c:pt>
                <c:pt idx="961">
                  <c:v>110.182528</c:v>
                </c:pt>
                <c:pt idx="962">
                  <c:v>57.039453999999999</c:v>
                </c:pt>
                <c:pt idx="963">
                  <c:v>89.511725999999996</c:v>
                </c:pt>
                <c:pt idx="964">
                  <c:v>338.64095500000002</c:v>
                </c:pt>
                <c:pt idx="965">
                  <c:v>178.15416500000001</c:v>
                </c:pt>
                <c:pt idx="966">
                  <c:v>184.77506199999999</c:v>
                </c:pt>
                <c:pt idx="967">
                  <c:v>51.114089</c:v>
                </c:pt>
                <c:pt idx="968">
                  <c:v>51.849994000000002</c:v>
                </c:pt>
                <c:pt idx="969">
                  <c:v>179.38387800000001</c:v>
                </c:pt>
                <c:pt idx="970">
                  <c:v>109.06414700000001</c:v>
                </c:pt>
                <c:pt idx="971">
                  <c:v>151.23514900000001</c:v>
                </c:pt>
                <c:pt idx="972">
                  <c:v>46.28763</c:v>
                </c:pt>
                <c:pt idx="973">
                  <c:v>370.400237</c:v>
                </c:pt>
                <c:pt idx="974">
                  <c:v>409.28778599999998</c:v>
                </c:pt>
                <c:pt idx="975">
                  <c:v>452.17518899999999</c:v>
                </c:pt>
                <c:pt idx="976">
                  <c:v>147.586173</c:v>
                </c:pt>
                <c:pt idx="977">
                  <c:v>238.57796099999999</c:v>
                </c:pt>
                <c:pt idx="978">
                  <c:v>292.87963999999999</c:v>
                </c:pt>
                <c:pt idx="979">
                  <c:v>223.733518</c:v>
                </c:pt>
                <c:pt idx="980">
                  <c:v>116.812226</c:v>
                </c:pt>
                <c:pt idx="981">
                  <c:v>266.49369899999999</c:v>
                </c:pt>
                <c:pt idx="982">
                  <c:v>227.481672</c:v>
                </c:pt>
                <c:pt idx="983">
                  <c:v>683.59918900000002</c:v>
                </c:pt>
                <c:pt idx="984">
                  <c:v>400.81438100000003</c:v>
                </c:pt>
                <c:pt idx="985">
                  <c:v>341.90329400000002</c:v>
                </c:pt>
                <c:pt idx="986">
                  <c:v>149.22701599999999</c:v>
                </c:pt>
                <c:pt idx="987">
                  <c:v>189.884749</c:v>
                </c:pt>
                <c:pt idx="988">
                  <c:v>118.213043</c:v>
                </c:pt>
                <c:pt idx="989">
                  <c:v>73.196466000000001</c:v>
                </c:pt>
                <c:pt idx="990">
                  <c:v>170.392315</c:v>
                </c:pt>
                <c:pt idx="991">
                  <c:v>121.09751199999999</c:v>
                </c:pt>
                <c:pt idx="992">
                  <c:v>247.14109400000001</c:v>
                </c:pt>
                <c:pt idx="993">
                  <c:v>212.761246</c:v>
                </c:pt>
                <c:pt idx="994">
                  <c:v>124.1198</c:v>
                </c:pt>
                <c:pt idx="995">
                  <c:v>184.84790799999999</c:v>
                </c:pt>
                <c:pt idx="996">
                  <c:v>152.211319</c:v>
                </c:pt>
                <c:pt idx="997">
                  <c:v>422.99583200000001</c:v>
                </c:pt>
                <c:pt idx="998">
                  <c:v>133.05846700000001</c:v>
                </c:pt>
                <c:pt idx="999">
                  <c:v>277.84807599999999</c:v>
                </c:pt>
                <c:pt idx="1000">
                  <c:v>328.98503299999999</c:v>
                </c:pt>
                <c:pt idx="1001">
                  <c:v>85.447175999999999</c:v>
                </c:pt>
                <c:pt idx="1002">
                  <c:v>83.080487000000005</c:v>
                </c:pt>
                <c:pt idx="1003">
                  <c:v>165.89076499999999</c:v>
                </c:pt>
                <c:pt idx="1004">
                  <c:v>50.047972000000001</c:v>
                </c:pt>
                <c:pt idx="1005">
                  <c:v>228.983588</c:v>
                </c:pt>
                <c:pt idx="1006">
                  <c:v>159.740275</c:v>
                </c:pt>
                <c:pt idx="1007">
                  <c:v>100.33201</c:v>
                </c:pt>
                <c:pt idx="1008">
                  <c:v>72.471969000000001</c:v>
                </c:pt>
                <c:pt idx="1009">
                  <c:v>69.780944000000005</c:v>
                </c:pt>
                <c:pt idx="1010">
                  <c:v>140.400046</c:v>
                </c:pt>
                <c:pt idx="1011">
                  <c:v>66.937899999999999</c:v>
                </c:pt>
                <c:pt idx="1012">
                  <c:v>56.257049000000002</c:v>
                </c:pt>
                <c:pt idx="1013">
                  <c:v>143.90439599999999</c:v>
                </c:pt>
                <c:pt idx="1014">
                  <c:v>270.65008599999999</c:v>
                </c:pt>
                <c:pt idx="1015">
                  <c:v>67.984765999999993</c:v>
                </c:pt>
                <c:pt idx="1016">
                  <c:v>694.23716300000001</c:v>
                </c:pt>
                <c:pt idx="1017">
                  <c:v>456.16458399999999</c:v>
                </c:pt>
                <c:pt idx="1018">
                  <c:v>155.61658499999999</c:v>
                </c:pt>
                <c:pt idx="1019">
                  <c:v>88.079267999999999</c:v>
                </c:pt>
                <c:pt idx="1020">
                  <c:v>186.025824</c:v>
                </c:pt>
                <c:pt idx="1021">
                  <c:v>556.62127799999996</c:v>
                </c:pt>
                <c:pt idx="1022">
                  <c:v>51.165222999999997</c:v>
                </c:pt>
                <c:pt idx="1023">
                  <c:v>58.429825999999998</c:v>
                </c:pt>
                <c:pt idx="1024">
                  <c:v>349.53561300000001</c:v>
                </c:pt>
                <c:pt idx="1025">
                  <c:v>41.324582999999997</c:v>
                </c:pt>
                <c:pt idx="1026">
                  <c:v>26.58914</c:v>
                </c:pt>
                <c:pt idx="1027">
                  <c:v>42.125239000000001</c:v>
                </c:pt>
                <c:pt idx="1028">
                  <c:v>25.570944999999998</c:v>
                </c:pt>
                <c:pt idx="1029">
                  <c:v>64.682603</c:v>
                </c:pt>
                <c:pt idx="1030">
                  <c:v>63.324095999999997</c:v>
                </c:pt>
                <c:pt idx="1031">
                  <c:v>129.827978</c:v>
                </c:pt>
                <c:pt idx="1032">
                  <c:v>118.13923699999999</c:v>
                </c:pt>
                <c:pt idx="1033">
                  <c:v>213.50532100000001</c:v>
                </c:pt>
                <c:pt idx="1034">
                  <c:v>309.743719</c:v>
                </c:pt>
                <c:pt idx="1035">
                  <c:v>417.98147699999998</c:v>
                </c:pt>
                <c:pt idx="1036">
                  <c:v>136.89481699999999</c:v>
                </c:pt>
                <c:pt idx="1037">
                  <c:v>259.69656099999997</c:v>
                </c:pt>
                <c:pt idx="1038">
                  <c:v>63.265034</c:v>
                </c:pt>
                <c:pt idx="1039">
                  <c:v>260.67523799999998</c:v>
                </c:pt>
                <c:pt idx="1040">
                  <c:v>188.809505</c:v>
                </c:pt>
                <c:pt idx="1041">
                  <c:v>161.19113999999999</c:v>
                </c:pt>
                <c:pt idx="1042">
                  <c:v>65.730041</c:v>
                </c:pt>
                <c:pt idx="1043">
                  <c:v>53.692779999999999</c:v>
                </c:pt>
                <c:pt idx="1044">
                  <c:v>150.98968400000001</c:v>
                </c:pt>
                <c:pt idx="1045">
                  <c:v>102.84906599999999</c:v>
                </c:pt>
                <c:pt idx="1046">
                  <c:v>48.621479000000001</c:v>
                </c:pt>
                <c:pt idx="1047">
                  <c:v>141.847059</c:v>
                </c:pt>
                <c:pt idx="1048">
                  <c:v>150.36533700000001</c:v>
                </c:pt>
                <c:pt idx="1049">
                  <c:v>271.98757599999999</c:v>
                </c:pt>
                <c:pt idx="1050">
                  <c:v>282.69043799999997</c:v>
                </c:pt>
                <c:pt idx="1051">
                  <c:v>245.53437099999999</c:v>
                </c:pt>
                <c:pt idx="1052">
                  <c:v>446.38500099999999</c:v>
                </c:pt>
                <c:pt idx="1053">
                  <c:v>252.140109</c:v>
                </c:pt>
                <c:pt idx="1054">
                  <c:v>185.027413</c:v>
                </c:pt>
                <c:pt idx="1055">
                  <c:v>94.934888999999998</c:v>
                </c:pt>
                <c:pt idx="1056">
                  <c:v>170.58937</c:v>
                </c:pt>
                <c:pt idx="1057">
                  <c:v>291.75916699999999</c:v>
                </c:pt>
                <c:pt idx="1058">
                  <c:v>184.309301</c:v>
                </c:pt>
                <c:pt idx="1059">
                  <c:v>71.119193999999993</c:v>
                </c:pt>
                <c:pt idx="1060">
                  <c:v>77.559712000000005</c:v>
                </c:pt>
                <c:pt idx="1061">
                  <c:v>181.62226000000001</c:v>
                </c:pt>
                <c:pt idx="1062">
                  <c:v>202.284538</c:v>
                </c:pt>
                <c:pt idx="1063">
                  <c:v>109.457444</c:v>
                </c:pt>
                <c:pt idx="1064">
                  <c:v>140.439425</c:v>
                </c:pt>
                <c:pt idx="1065">
                  <c:v>148.37368699999999</c:v>
                </c:pt>
                <c:pt idx="1066">
                  <c:v>132.93184199999999</c:v>
                </c:pt>
                <c:pt idx="1067">
                  <c:v>96.267762000000005</c:v>
                </c:pt>
                <c:pt idx="1068">
                  <c:v>201.86497299999999</c:v>
                </c:pt>
                <c:pt idx="1069">
                  <c:v>58.915782</c:v>
                </c:pt>
                <c:pt idx="1070">
                  <c:v>141.229626</c:v>
                </c:pt>
                <c:pt idx="1071">
                  <c:v>134.42207300000001</c:v>
                </c:pt>
                <c:pt idx="1072">
                  <c:v>173.567657</c:v>
                </c:pt>
                <c:pt idx="1073">
                  <c:v>58.455863999999998</c:v>
                </c:pt>
                <c:pt idx="1074">
                  <c:v>107.457452</c:v>
                </c:pt>
                <c:pt idx="1075">
                  <c:v>118.104435</c:v>
                </c:pt>
                <c:pt idx="1076">
                  <c:v>191.61852400000001</c:v>
                </c:pt>
                <c:pt idx="1077">
                  <c:v>95.748219000000006</c:v>
                </c:pt>
                <c:pt idx="1078">
                  <c:v>173.37014400000001</c:v>
                </c:pt>
                <c:pt idx="1079">
                  <c:v>152.880529</c:v>
                </c:pt>
                <c:pt idx="1080">
                  <c:v>223.66895400000001</c:v>
                </c:pt>
                <c:pt idx="1081">
                  <c:v>262.04182700000001</c:v>
                </c:pt>
                <c:pt idx="1082">
                  <c:v>172.66987800000001</c:v>
                </c:pt>
                <c:pt idx="1083">
                  <c:v>64.057270000000003</c:v>
                </c:pt>
                <c:pt idx="1084">
                  <c:v>69.045948999999993</c:v>
                </c:pt>
                <c:pt idx="1085">
                  <c:v>89.293069000000003</c:v>
                </c:pt>
                <c:pt idx="1086">
                  <c:v>30.570115000000001</c:v>
                </c:pt>
                <c:pt idx="1087">
                  <c:v>28.166857</c:v>
                </c:pt>
                <c:pt idx="1088">
                  <c:v>43.991610000000001</c:v>
                </c:pt>
                <c:pt idx="1089">
                  <c:v>192.969425</c:v>
                </c:pt>
                <c:pt idx="1090">
                  <c:v>106.837467</c:v>
                </c:pt>
                <c:pt idx="1091">
                  <c:v>45.13644</c:v>
                </c:pt>
                <c:pt idx="1092">
                  <c:v>147.875733</c:v>
                </c:pt>
                <c:pt idx="1093">
                  <c:v>96.287604999999999</c:v>
                </c:pt>
                <c:pt idx="1094">
                  <c:v>150.13060999999999</c:v>
                </c:pt>
                <c:pt idx="1095">
                  <c:v>96.063513</c:v>
                </c:pt>
                <c:pt idx="1096">
                  <c:v>126.188321</c:v>
                </c:pt>
                <c:pt idx="1097">
                  <c:v>48.683714000000002</c:v>
                </c:pt>
                <c:pt idx="1098">
                  <c:v>146.403783</c:v>
                </c:pt>
                <c:pt idx="1099">
                  <c:v>438.068577</c:v>
                </c:pt>
                <c:pt idx="1100">
                  <c:v>182.00135599999999</c:v>
                </c:pt>
                <c:pt idx="1101">
                  <c:v>251.30917600000001</c:v>
                </c:pt>
                <c:pt idx="1102">
                  <c:v>125.702471</c:v>
                </c:pt>
                <c:pt idx="1103">
                  <c:v>185.047527</c:v>
                </c:pt>
                <c:pt idx="1104">
                  <c:v>141.70330000000001</c:v>
                </c:pt>
                <c:pt idx="1105">
                  <c:v>72.996187000000006</c:v>
                </c:pt>
                <c:pt idx="1106">
                  <c:v>24.902303</c:v>
                </c:pt>
                <c:pt idx="1107">
                  <c:v>105.631181</c:v>
                </c:pt>
                <c:pt idx="1108">
                  <c:v>85.385526999999996</c:v>
                </c:pt>
                <c:pt idx="1109">
                  <c:v>196.469538</c:v>
                </c:pt>
                <c:pt idx="1110">
                  <c:v>40.458179999999999</c:v>
                </c:pt>
                <c:pt idx="1111">
                  <c:v>35.748525000000001</c:v>
                </c:pt>
                <c:pt idx="1112">
                  <c:v>102.20084900000001</c:v>
                </c:pt>
                <c:pt idx="1113">
                  <c:v>94.977545000000006</c:v>
                </c:pt>
                <c:pt idx="1114">
                  <c:v>238.39012399999999</c:v>
                </c:pt>
                <c:pt idx="1115">
                  <c:v>217.62077500000001</c:v>
                </c:pt>
                <c:pt idx="1116">
                  <c:v>396.607688</c:v>
                </c:pt>
                <c:pt idx="1117">
                  <c:v>33.857368999999998</c:v>
                </c:pt>
                <c:pt idx="1118">
                  <c:v>157.13330199999999</c:v>
                </c:pt>
                <c:pt idx="1119">
                  <c:v>240.74817400000001</c:v>
                </c:pt>
                <c:pt idx="1120">
                  <c:v>466.32749699999999</c:v>
                </c:pt>
                <c:pt idx="1121">
                  <c:v>80.047676999999993</c:v>
                </c:pt>
                <c:pt idx="1122">
                  <c:v>54.310161000000001</c:v>
                </c:pt>
                <c:pt idx="1123">
                  <c:v>116.10324199999999</c:v>
                </c:pt>
                <c:pt idx="1124">
                  <c:v>52.188827000000003</c:v>
                </c:pt>
                <c:pt idx="1125">
                  <c:v>41.963061000000003</c:v>
                </c:pt>
                <c:pt idx="1126">
                  <c:v>19.068109</c:v>
                </c:pt>
                <c:pt idx="1127">
                  <c:v>167.19767200000001</c:v>
                </c:pt>
                <c:pt idx="1128">
                  <c:v>27.874403999999998</c:v>
                </c:pt>
                <c:pt idx="1129">
                  <c:v>68.616822999999997</c:v>
                </c:pt>
                <c:pt idx="1130">
                  <c:v>31.379061</c:v>
                </c:pt>
                <c:pt idx="1131">
                  <c:v>171.91655600000001</c:v>
                </c:pt>
                <c:pt idx="1132">
                  <c:v>25.494906</c:v>
                </c:pt>
                <c:pt idx="1133">
                  <c:v>23.606603</c:v>
                </c:pt>
                <c:pt idx="1134">
                  <c:v>101.835442</c:v>
                </c:pt>
                <c:pt idx="1135">
                  <c:v>175.877375</c:v>
                </c:pt>
                <c:pt idx="1136">
                  <c:v>51.713135999999999</c:v>
                </c:pt>
                <c:pt idx="1137">
                  <c:v>118.126394</c:v>
                </c:pt>
                <c:pt idx="1138">
                  <c:v>63.266255999999998</c:v>
                </c:pt>
                <c:pt idx="1139">
                  <c:v>27.773496000000002</c:v>
                </c:pt>
                <c:pt idx="1140">
                  <c:v>347.54884099999998</c:v>
                </c:pt>
                <c:pt idx="1141">
                  <c:v>244.87143499999999</c:v>
                </c:pt>
                <c:pt idx="1142">
                  <c:v>45.320549</c:v>
                </c:pt>
                <c:pt idx="1143">
                  <c:v>34.083922000000001</c:v>
                </c:pt>
                <c:pt idx="1144">
                  <c:v>90.871063000000007</c:v>
                </c:pt>
                <c:pt idx="1145">
                  <c:v>74.755295000000004</c:v>
                </c:pt>
                <c:pt idx="1146">
                  <c:v>198.60496800000001</c:v>
                </c:pt>
                <c:pt idx="1147">
                  <c:v>300.079928</c:v>
                </c:pt>
                <c:pt idx="1148">
                  <c:v>62.149014999999999</c:v>
                </c:pt>
                <c:pt idx="1149">
                  <c:v>126.344532</c:v>
                </c:pt>
                <c:pt idx="1150">
                  <c:v>22.081765999999998</c:v>
                </c:pt>
                <c:pt idx="1151">
                  <c:v>102.20251</c:v>
                </c:pt>
                <c:pt idx="1152">
                  <c:v>2346.298534</c:v>
                </c:pt>
                <c:pt idx="1153">
                  <c:v>186.67802599999999</c:v>
                </c:pt>
                <c:pt idx="1154">
                  <c:v>159.01710399999999</c:v>
                </c:pt>
                <c:pt idx="1155">
                  <c:v>137.329948</c:v>
                </c:pt>
              </c:numCache>
            </c:numRef>
          </c:val>
          <c:extLst>
            <c:ext xmlns:c16="http://schemas.microsoft.com/office/drawing/2014/chart" uri="{C3380CC4-5D6E-409C-BE32-E72D297353CC}">
              <c16:uniqueId val="{00000000-94C3-41FA-AC78-F28661C7E226}"/>
            </c:ext>
          </c:extLst>
        </c:ser>
        <c:dLbls>
          <c:showLegendKey val="0"/>
          <c:showVal val="0"/>
          <c:showCatName val="0"/>
          <c:showSerName val="0"/>
          <c:showPercent val="0"/>
          <c:showBubbleSize val="0"/>
        </c:dLbls>
        <c:gapWidth val="164"/>
        <c:overlap val="-35"/>
        <c:axId val="19871279"/>
        <c:axId val="19872239"/>
      </c:barChart>
      <c:dateAx>
        <c:axId val="19871279"/>
        <c:scaling>
          <c:orientation val="minMax"/>
        </c:scaling>
        <c:delete val="0"/>
        <c:axPos val="b"/>
        <c:numFmt formatCode="yyyy" sourceLinked="0"/>
        <c:majorTickMark val="out"/>
        <c:minorTickMark val="none"/>
        <c:tickLblPos val="nextTo"/>
        <c:spPr>
          <a:noFill/>
          <a:ln>
            <a:noFill/>
          </a:ln>
          <a:effectLst/>
        </c:spPr>
        <c:txPr>
          <a:bodyPr rot="-234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72239"/>
        <c:crosses val="autoZero"/>
        <c:auto val="1"/>
        <c:lblOffset val="100"/>
        <c:baseTimeUnit val="days"/>
      </c:dateAx>
      <c:valAx>
        <c:axId val="19872239"/>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7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29159980594845"/>
          <c:y val="8.6887835703001584E-2"/>
          <c:w val="0.59828413628391242"/>
          <c:h val="0.7305034145613315"/>
        </c:manualLayout>
      </c:layout>
      <c:barChart>
        <c:barDir val="bar"/>
        <c:grouping val="clustered"/>
        <c:varyColors val="0"/>
        <c:ser>
          <c:idx val="0"/>
          <c:order val="0"/>
          <c:spPr>
            <a:solidFill>
              <a:srgbClr val="7C64A3"/>
            </a:solidFill>
            <a:ln>
              <a:noFill/>
            </a:ln>
            <a:effectLst/>
          </c:spPr>
          <c:invertIfNegative val="0"/>
          <c:dPt>
            <c:idx val="0"/>
            <c:invertIfNegative val="0"/>
            <c:bubble3D val="0"/>
            <c:spPr>
              <a:solidFill>
                <a:srgbClr val="AB9CC4"/>
              </a:solidFill>
              <a:ln>
                <a:noFill/>
              </a:ln>
              <a:effectLst/>
            </c:spPr>
            <c:extLst>
              <c:ext xmlns:c16="http://schemas.microsoft.com/office/drawing/2014/chart" uri="{C3380CC4-5D6E-409C-BE32-E72D297353CC}">
                <c16:uniqueId val="{00000001-D19B-41B9-A2B9-B18F9018EE18}"/>
              </c:ext>
            </c:extLst>
          </c:dPt>
          <c:dPt>
            <c:idx val="1"/>
            <c:invertIfNegative val="0"/>
            <c:bubble3D val="0"/>
            <c:spPr>
              <a:solidFill>
                <a:srgbClr val="937FB3"/>
              </a:solidFill>
              <a:ln>
                <a:noFill/>
              </a:ln>
              <a:effectLst/>
            </c:spPr>
            <c:extLst>
              <c:ext xmlns:c16="http://schemas.microsoft.com/office/drawing/2014/chart" uri="{C3380CC4-5D6E-409C-BE32-E72D297353CC}">
                <c16:uniqueId val="{00000003-D19B-41B9-A2B9-B18F9018EE18}"/>
              </c:ext>
            </c:extLst>
          </c:dPt>
          <c:dPt>
            <c:idx val="3"/>
            <c:invertIfNegative val="0"/>
            <c:bubble3D val="0"/>
            <c:spPr>
              <a:solidFill>
                <a:srgbClr val="AB9CC4"/>
              </a:solidFill>
              <a:ln>
                <a:noFill/>
              </a:ln>
              <a:effectLst/>
            </c:spPr>
            <c:extLst>
              <c:ext xmlns:c16="http://schemas.microsoft.com/office/drawing/2014/chart" uri="{C3380CC4-5D6E-409C-BE32-E72D297353CC}">
                <c16:uniqueId val="{00000005-D19B-41B9-A2B9-B18F9018EE18}"/>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 sheet'!$C$25:$C$28</c:f>
              <c:strCache>
                <c:ptCount val="4"/>
                <c:pt idx="0">
                  <c:v>FII</c:v>
                </c:pt>
                <c:pt idx="1">
                  <c:v>DII</c:v>
                </c:pt>
                <c:pt idx="2">
                  <c:v>Promoters</c:v>
                </c:pt>
                <c:pt idx="3">
                  <c:v>Public &amp; Govt.</c:v>
                </c:pt>
              </c:strCache>
            </c:strRef>
          </c:cat>
          <c:val>
            <c:numRef>
              <c:f>'Input sheet'!$D$25:$D$28</c:f>
              <c:numCache>
                <c:formatCode>0.00%</c:formatCode>
                <c:ptCount val="4"/>
                <c:pt idx="0">
                  <c:v>0.11849999999999999</c:v>
                </c:pt>
                <c:pt idx="1">
                  <c:v>0.20979999999999999</c:v>
                </c:pt>
                <c:pt idx="2">
                  <c:v>0.52629999999999999</c:v>
                </c:pt>
                <c:pt idx="3">
                  <c:v>0.1447</c:v>
                </c:pt>
              </c:numCache>
            </c:numRef>
          </c:val>
          <c:extLst>
            <c:ext xmlns:c16="http://schemas.microsoft.com/office/drawing/2014/chart" uri="{C3380CC4-5D6E-409C-BE32-E72D297353CC}">
              <c16:uniqueId val="{00000006-D19B-41B9-A2B9-B18F9018EE18}"/>
            </c:ext>
          </c:extLst>
        </c:ser>
        <c:dLbls>
          <c:dLblPos val="outEnd"/>
          <c:showLegendKey val="0"/>
          <c:showVal val="1"/>
          <c:showCatName val="0"/>
          <c:showSerName val="0"/>
          <c:showPercent val="0"/>
          <c:showBubbleSize val="0"/>
        </c:dLbls>
        <c:gapWidth val="182"/>
        <c:axId val="1934862863"/>
        <c:axId val="1934860463"/>
      </c:barChart>
      <c:catAx>
        <c:axId val="193486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860463"/>
        <c:crosses val="autoZero"/>
        <c:auto val="1"/>
        <c:lblAlgn val="ctr"/>
        <c:lblOffset val="100"/>
        <c:noMultiLvlLbl val="0"/>
      </c:catAx>
      <c:valAx>
        <c:axId val="193486046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86286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7C64A3"/>
            </a:solidFill>
            <a:ln>
              <a:noFill/>
            </a:ln>
            <a:effectLst/>
          </c:spPr>
          <c:invertIfNegative val="0"/>
          <c:dPt>
            <c:idx val="0"/>
            <c:invertIfNegative val="0"/>
            <c:bubble3D val="0"/>
            <c:spPr>
              <a:solidFill>
                <a:srgbClr val="AB9CC4"/>
              </a:solidFill>
              <a:ln>
                <a:noFill/>
              </a:ln>
              <a:effectLst/>
            </c:spPr>
            <c:extLst>
              <c:ext xmlns:c16="http://schemas.microsoft.com/office/drawing/2014/chart" uri="{C3380CC4-5D6E-409C-BE32-E72D297353CC}">
                <c16:uniqueId val="{00000003-BB58-4AF3-BBD5-0C06C0090DE1}"/>
              </c:ext>
            </c:extLst>
          </c:dPt>
          <c:dPt>
            <c:idx val="1"/>
            <c:invertIfNegative val="0"/>
            <c:bubble3D val="0"/>
            <c:spPr>
              <a:solidFill>
                <a:srgbClr val="937FB3"/>
              </a:solidFill>
              <a:ln>
                <a:noFill/>
              </a:ln>
              <a:effectLst/>
            </c:spPr>
            <c:extLst>
              <c:ext xmlns:c16="http://schemas.microsoft.com/office/drawing/2014/chart" uri="{C3380CC4-5D6E-409C-BE32-E72D297353CC}">
                <c16:uniqueId val="{00000001-BB58-4AF3-BBD5-0C06C0090DE1}"/>
              </c:ext>
            </c:extLst>
          </c:dPt>
          <c:dPt>
            <c:idx val="3"/>
            <c:invertIfNegative val="0"/>
            <c:bubble3D val="0"/>
            <c:spPr>
              <a:solidFill>
                <a:srgbClr val="AB9CC4"/>
              </a:solidFill>
              <a:ln>
                <a:noFill/>
              </a:ln>
              <a:effectLst/>
            </c:spPr>
            <c:extLst>
              <c:ext xmlns:c16="http://schemas.microsoft.com/office/drawing/2014/chart" uri="{C3380CC4-5D6E-409C-BE32-E72D297353CC}">
                <c16:uniqueId val="{00000002-BB58-4AF3-BBD5-0C06C0090D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 sheet'!$C$25:$C$28</c:f>
              <c:strCache>
                <c:ptCount val="4"/>
                <c:pt idx="0">
                  <c:v>FII</c:v>
                </c:pt>
                <c:pt idx="1">
                  <c:v>DII</c:v>
                </c:pt>
                <c:pt idx="2">
                  <c:v>Promoters</c:v>
                </c:pt>
                <c:pt idx="3">
                  <c:v>Public &amp; Govt.</c:v>
                </c:pt>
              </c:strCache>
            </c:strRef>
          </c:cat>
          <c:val>
            <c:numRef>
              <c:f>'Input sheet'!$D$25:$D$28</c:f>
              <c:numCache>
                <c:formatCode>0.00%</c:formatCode>
                <c:ptCount val="4"/>
                <c:pt idx="0">
                  <c:v>0.11849999999999999</c:v>
                </c:pt>
                <c:pt idx="1">
                  <c:v>0.20979999999999999</c:v>
                </c:pt>
                <c:pt idx="2">
                  <c:v>0.52629999999999999</c:v>
                </c:pt>
                <c:pt idx="3">
                  <c:v>0.1447</c:v>
                </c:pt>
              </c:numCache>
            </c:numRef>
          </c:val>
          <c:extLst>
            <c:ext xmlns:c16="http://schemas.microsoft.com/office/drawing/2014/chart" uri="{C3380CC4-5D6E-409C-BE32-E72D297353CC}">
              <c16:uniqueId val="{00000000-BB58-4AF3-BBD5-0C06C0090DE1}"/>
            </c:ext>
          </c:extLst>
        </c:ser>
        <c:dLbls>
          <c:showLegendKey val="0"/>
          <c:showVal val="0"/>
          <c:showCatName val="0"/>
          <c:showSerName val="0"/>
          <c:showPercent val="0"/>
          <c:showBubbleSize val="0"/>
        </c:dLbls>
        <c:gapWidth val="182"/>
        <c:axId val="1934862863"/>
        <c:axId val="1934860463"/>
      </c:barChart>
      <c:catAx>
        <c:axId val="193486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860463"/>
        <c:crosses val="autoZero"/>
        <c:auto val="1"/>
        <c:lblAlgn val="ctr"/>
        <c:lblOffset val="100"/>
        <c:noMultiLvlLbl val="0"/>
      </c:catAx>
      <c:valAx>
        <c:axId val="193486046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86286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Returns Distribution</cx:v>
        </cx:txData>
      </cx:tx>
      <cx:txPr>
        <a:bodyPr spcFirstLastPara="1" vertOverflow="ellipsis" horzOverflow="overflow" wrap="square" lIns="0" tIns="0" rIns="0" bIns="0" anchor="ctr" anchorCtr="1"/>
        <a:lstStyle/>
        <a:p>
          <a:pPr algn="ctr" rtl="0">
            <a:defRPr/>
          </a:pPr>
          <a:r>
            <a:rPr lang="en-US" sz="1200" b="0" i="0" u="none" strike="noStrike" baseline="0">
              <a:solidFill>
                <a:srgbClr val="7C64A3"/>
              </a:solidFill>
              <a:latin typeface="Aptos Narrow" panose="02110004020202020204"/>
            </a:rPr>
            <a:t>Daily Returns Distribution</a:t>
          </a:r>
        </a:p>
      </cx:txPr>
    </cx:title>
    <cx:plotArea>
      <cx:plotAreaRegion>
        <cx:series layoutId="clusteredColumn" uniqueId="{159A1250-A1C5-4336-AF3E-18043A4310BC}">
          <cx:spPr>
            <a:solidFill>
              <a:srgbClr val="7C64A3"/>
            </a:solidFill>
          </cx:spPr>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Daily Returns Distribution</cx:v>
        </cx:txData>
      </cx:tx>
      <cx:txPr>
        <a:bodyPr spcFirstLastPara="1" vertOverflow="ellipsis" horzOverflow="overflow" wrap="square" lIns="0" tIns="0" rIns="0" bIns="0" anchor="ctr" anchorCtr="1"/>
        <a:lstStyle/>
        <a:p>
          <a:pPr algn="ctr" rtl="0">
            <a:defRPr/>
          </a:pPr>
          <a:r>
            <a:rPr lang="en-US" sz="1200" b="0" i="0" u="none" strike="noStrike" baseline="0">
              <a:solidFill>
                <a:srgbClr val="7C64A3"/>
              </a:solidFill>
              <a:latin typeface="Aptos Narrow" panose="02110004020202020204"/>
            </a:rPr>
            <a:t>Daily Returns Distribution</a:t>
          </a:r>
        </a:p>
      </cx:txPr>
    </cx:title>
    <cx:plotArea>
      <cx:plotAreaRegion>
        <cx:series layoutId="clusteredColumn" uniqueId="{722633AF-D120-4260-9E18-46A72D66FDFF}">
          <cx:spPr>
            <a:solidFill>
              <a:srgbClr val="7C64A3"/>
            </a:solidFill>
          </cx:spPr>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jpeg"/><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image" Target="../media/image1.jpeg"/><Relationship Id="rId4"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3661</xdr:colOff>
      <xdr:row>16</xdr:row>
      <xdr:rowOff>117625</xdr:rowOff>
    </xdr:from>
    <xdr:to>
      <xdr:col>1</xdr:col>
      <xdr:colOff>1934883</xdr:colOff>
      <xdr:row>24</xdr:row>
      <xdr:rowOff>147938</xdr:rowOff>
    </xdr:to>
    <xdr:graphicFrame macro="">
      <xdr:nvGraphicFramePr>
        <xdr:cNvPr id="3" name="Chart 2">
          <a:extLst>
            <a:ext uri="{FF2B5EF4-FFF2-40B4-BE49-F238E27FC236}">
              <a16:creationId xmlns:a16="http://schemas.microsoft.com/office/drawing/2014/main" id="{3D2C7ED3-FD6A-45AE-950E-096E2DC4D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193754</xdr:colOff>
      <xdr:row>15</xdr:row>
      <xdr:rowOff>54408</xdr:rowOff>
    </xdr:from>
    <xdr:to>
      <xdr:col>1</xdr:col>
      <xdr:colOff>1602107</xdr:colOff>
      <xdr:row>16</xdr:row>
      <xdr:rowOff>63600</xdr:rowOff>
    </xdr:to>
    <xdr:sp macro="" textlink="">
      <xdr:nvSpPr>
        <xdr:cNvPr id="4" name="TextBox 3">
          <a:extLst>
            <a:ext uri="{FF2B5EF4-FFF2-40B4-BE49-F238E27FC236}">
              <a16:creationId xmlns:a16="http://schemas.microsoft.com/office/drawing/2014/main" id="{5D695790-4EFF-40DC-9DDC-68CDF5AD4D62}"/>
            </a:ext>
          </a:extLst>
        </xdr:cNvPr>
        <xdr:cNvSpPr txBox="1"/>
      </xdr:nvSpPr>
      <xdr:spPr>
        <a:xfrm>
          <a:off x="323294" y="3262428"/>
          <a:ext cx="1408353" cy="192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Revenues (INR</a:t>
          </a:r>
          <a:r>
            <a:rPr lang="en-IN" sz="1050" b="1" baseline="0">
              <a:solidFill>
                <a:srgbClr val="7C64A3"/>
              </a:solidFill>
              <a:latin typeface="+mn-lt"/>
            </a:rPr>
            <a:t> Crs.)</a:t>
          </a:r>
          <a:endParaRPr lang="en-IN" sz="1050" b="1">
            <a:solidFill>
              <a:srgbClr val="7C64A3"/>
            </a:solidFill>
            <a:latin typeface="+mn-lt"/>
          </a:endParaRPr>
        </a:p>
      </xdr:txBody>
    </xdr:sp>
    <xdr:clientData/>
  </xdr:twoCellAnchor>
  <xdr:twoCellAnchor>
    <xdr:from>
      <xdr:col>1</xdr:col>
      <xdr:colOff>46580</xdr:colOff>
      <xdr:row>15</xdr:row>
      <xdr:rowOff>67734</xdr:rowOff>
    </xdr:from>
    <xdr:to>
      <xdr:col>1</xdr:col>
      <xdr:colOff>1701800</xdr:colOff>
      <xdr:row>15</xdr:row>
      <xdr:rowOff>72950</xdr:rowOff>
    </xdr:to>
    <xdr:cxnSp macro="">
      <xdr:nvCxnSpPr>
        <xdr:cNvPr id="5" name="Straight Connector 4">
          <a:extLst>
            <a:ext uri="{FF2B5EF4-FFF2-40B4-BE49-F238E27FC236}">
              <a16:creationId xmlns:a16="http://schemas.microsoft.com/office/drawing/2014/main" id="{C096231D-C5C9-42BB-BE4F-B688E0180E86}"/>
            </a:ext>
          </a:extLst>
        </xdr:cNvPr>
        <xdr:cNvCxnSpPr/>
      </xdr:nvCxnSpPr>
      <xdr:spPr>
        <a:xfrm flipV="1">
          <a:off x="176120" y="3275754"/>
          <a:ext cx="1655220" cy="52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218220</xdr:colOff>
      <xdr:row>15</xdr:row>
      <xdr:rowOff>41371</xdr:rowOff>
    </xdr:from>
    <xdr:to>
      <xdr:col>4</xdr:col>
      <xdr:colOff>334012</xdr:colOff>
      <xdr:row>16</xdr:row>
      <xdr:rowOff>54373</xdr:rowOff>
    </xdr:to>
    <xdr:sp macro="" textlink="">
      <xdr:nvSpPr>
        <xdr:cNvPr id="6" name="TextBox 5">
          <a:extLst>
            <a:ext uri="{FF2B5EF4-FFF2-40B4-BE49-F238E27FC236}">
              <a16:creationId xmlns:a16="http://schemas.microsoft.com/office/drawing/2014/main" id="{788505E7-F109-4AFC-AF80-CA5098A08961}"/>
            </a:ext>
          </a:extLst>
        </xdr:cNvPr>
        <xdr:cNvSpPr txBox="1"/>
      </xdr:nvSpPr>
      <xdr:spPr>
        <a:xfrm>
          <a:off x="2793780" y="3249391"/>
          <a:ext cx="1411192" cy="195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Net Profit (INR</a:t>
          </a:r>
          <a:r>
            <a:rPr lang="en-IN" sz="1050" b="1" baseline="0">
              <a:solidFill>
                <a:srgbClr val="7C64A3"/>
              </a:solidFill>
              <a:latin typeface="+mn-lt"/>
            </a:rPr>
            <a:t> Crs.)</a:t>
          </a:r>
          <a:endParaRPr lang="en-IN" sz="1050" b="1">
            <a:solidFill>
              <a:srgbClr val="7C64A3"/>
            </a:solidFill>
            <a:latin typeface="+mn-lt"/>
          </a:endParaRPr>
        </a:p>
      </xdr:txBody>
    </xdr:sp>
    <xdr:clientData/>
  </xdr:twoCellAnchor>
  <xdr:twoCellAnchor>
    <xdr:from>
      <xdr:col>5</xdr:col>
      <xdr:colOff>459268</xdr:colOff>
      <xdr:row>15</xdr:row>
      <xdr:rowOff>51507</xdr:rowOff>
    </xdr:from>
    <xdr:to>
      <xdr:col>8</xdr:col>
      <xdr:colOff>574885</xdr:colOff>
      <xdr:row>16</xdr:row>
      <xdr:rowOff>77258</xdr:rowOff>
    </xdr:to>
    <xdr:sp macro="" textlink="">
      <xdr:nvSpPr>
        <xdr:cNvPr id="7" name="TextBox 6">
          <a:extLst>
            <a:ext uri="{FF2B5EF4-FFF2-40B4-BE49-F238E27FC236}">
              <a16:creationId xmlns:a16="http://schemas.microsoft.com/office/drawing/2014/main" id="{23E116DE-34F5-4F10-89D3-27F6F7941B8A}"/>
            </a:ext>
          </a:extLst>
        </xdr:cNvPr>
        <xdr:cNvSpPr txBox="1"/>
      </xdr:nvSpPr>
      <xdr:spPr>
        <a:xfrm>
          <a:off x="4939828" y="3259527"/>
          <a:ext cx="1944417" cy="208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Average Total Assets (INR</a:t>
          </a:r>
          <a:r>
            <a:rPr lang="en-IN" sz="1050" b="1" baseline="0">
              <a:solidFill>
                <a:srgbClr val="7C64A3"/>
              </a:solidFill>
              <a:latin typeface="+mn-lt"/>
            </a:rPr>
            <a:t> Crs.)</a:t>
          </a:r>
          <a:endParaRPr lang="en-IN" sz="1050" b="1">
            <a:solidFill>
              <a:srgbClr val="7C64A3"/>
            </a:solidFill>
            <a:latin typeface="+mn-lt"/>
          </a:endParaRPr>
        </a:p>
      </xdr:txBody>
    </xdr:sp>
    <xdr:clientData/>
  </xdr:twoCellAnchor>
  <xdr:twoCellAnchor>
    <xdr:from>
      <xdr:col>1</xdr:col>
      <xdr:colOff>2211794</xdr:colOff>
      <xdr:row>16</xdr:row>
      <xdr:rowOff>129140</xdr:rowOff>
    </xdr:from>
    <xdr:to>
      <xdr:col>4</xdr:col>
      <xdr:colOff>587688</xdr:colOff>
      <xdr:row>24</xdr:row>
      <xdr:rowOff>163263</xdr:rowOff>
    </xdr:to>
    <xdr:graphicFrame macro="">
      <xdr:nvGraphicFramePr>
        <xdr:cNvPr id="8" name="Chart 7">
          <a:extLst>
            <a:ext uri="{FF2B5EF4-FFF2-40B4-BE49-F238E27FC236}">
              <a16:creationId xmlns:a16="http://schemas.microsoft.com/office/drawing/2014/main" id="{5A51A861-EED7-4650-81D3-172A299B3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302136</xdr:colOff>
      <xdr:row>16</xdr:row>
      <xdr:rowOff>109157</xdr:rowOff>
    </xdr:from>
    <xdr:to>
      <xdr:col>8</xdr:col>
      <xdr:colOff>515944</xdr:colOff>
      <xdr:row>24</xdr:row>
      <xdr:rowOff>145185</xdr:rowOff>
    </xdr:to>
    <xdr:graphicFrame macro="">
      <xdr:nvGraphicFramePr>
        <xdr:cNvPr id="9" name="Chart 8">
          <a:extLst>
            <a:ext uri="{FF2B5EF4-FFF2-40B4-BE49-F238E27FC236}">
              <a16:creationId xmlns:a16="http://schemas.microsoft.com/office/drawing/2014/main" id="{660D2992-A5E8-441B-BEED-C3E9506D0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16933</xdr:colOff>
      <xdr:row>28</xdr:row>
      <xdr:rowOff>51237</xdr:rowOff>
    </xdr:from>
    <xdr:to>
      <xdr:col>1</xdr:col>
      <xdr:colOff>1951965</xdr:colOff>
      <xdr:row>36</xdr:row>
      <xdr:rowOff>83454</xdr:rowOff>
    </xdr:to>
    <xdr:graphicFrame macro="">
      <xdr:nvGraphicFramePr>
        <xdr:cNvPr id="10" name="Chart 9">
          <a:extLst>
            <a:ext uri="{FF2B5EF4-FFF2-40B4-BE49-F238E27FC236}">
              <a16:creationId xmlns:a16="http://schemas.microsoft.com/office/drawing/2014/main" id="{1525DD65-BEB3-4982-9309-563EC6803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219304</xdr:colOff>
      <xdr:row>26</xdr:row>
      <xdr:rowOff>180847</xdr:rowOff>
    </xdr:from>
    <xdr:to>
      <xdr:col>1</xdr:col>
      <xdr:colOff>1627657</xdr:colOff>
      <xdr:row>27</xdr:row>
      <xdr:rowOff>188135</xdr:rowOff>
    </xdr:to>
    <xdr:sp macro="" textlink="">
      <xdr:nvSpPr>
        <xdr:cNvPr id="11" name="TextBox 10">
          <a:extLst>
            <a:ext uri="{FF2B5EF4-FFF2-40B4-BE49-F238E27FC236}">
              <a16:creationId xmlns:a16="http://schemas.microsoft.com/office/drawing/2014/main" id="{3E1009F0-118D-4AB5-AD72-FF042A3FE323}"/>
            </a:ext>
          </a:extLst>
        </xdr:cNvPr>
        <xdr:cNvSpPr txBox="1"/>
      </xdr:nvSpPr>
      <xdr:spPr>
        <a:xfrm>
          <a:off x="348844" y="5400547"/>
          <a:ext cx="1408353" cy="182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Return on Equity (%)</a:t>
          </a:r>
        </a:p>
      </xdr:txBody>
    </xdr:sp>
    <xdr:clientData/>
  </xdr:twoCellAnchor>
  <xdr:twoCellAnchor>
    <xdr:from>
      <xdr:col>2</xdr:col>
      <xdr:colOff>249271</xdr:colOff>
      <xdr:row>26</xdr:row>
      <xdr:rowOff>155944</xdr:rowOff>
    </xdr:from>
    <xdr:to>
      <xdr:col>4</xdr:col>
      <xdr:colOff>363158</xdr:colOff>
      <xdr:row>27</xdr:row>
      <xdr:rowOff>180377</xdr:rowOff>
    </xdr:to>
    <xdr:sp macro="" textlink="">
      <xdr:nvSpPr>
        <xdr:cNvPr id="12" name="TextBox 11">
          <a:extLst>
            <a:ext uri="{FF2B5EF4-FFF2-40B4-BE49-F238E27FC236}">
              <a16:creationId xmlns:a16="http://schemas.microsoft.com/office/drawing/2014/main" id="{401A32EA-7476-4C31-A10D-0BD8DE66C02D}"/>
            </a:ext>
          </a:extLst>
        </xdr:cNvPr>
        <xdr:cNvSpPr txBox="1"/>
      </xdr:nvSpPr>
      <xdr:spPr>
        <a:xfrm>
          <a:off x="2824831" y="5375644"/>
          <a:ext cx="1409287" cy="207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Return</a:t>
          </a:r>
          <a:r>
            <a:rPr lang="en-IN" sz="1050" b="1" baseline="0">
              <a:solidFill>
                <a:srgbClr val="7C64A3"/>
              </a:solidFill>
              <a:latin typeface="+mn-lt"/>
            </a:rPr>
            <a:t> on Asset (%)</a:t>
          </a:r>
          <a:endParaRPr lang="en-IN" sz="1050" b="1">
            <a:solidFill>
              <a:srgbClr val="7C64A3"/>
            </a:solidFill>
            <a:latin typeface="+mn-lt"/>
          </a:endParaRPr>
        </a:p>
      </xdr:txBody>
    </xdr:sp>
    <xdr:clientData/>
  </xdr:twoCellAnchor>
  <xdr:twoCellAnchor>
    <xdr:from>
      <xdr:col>1</xdr:col>
      <xdr:colOff>2224219</xdr:colOff>
      <xdr:row>28</xdr:row>
      <xdr:rowOff>60411</xdr:rowOff>
    </xdr:from>
    <xdr:to>
      <xdr:col>4</xdr:col>
      <xdr:colOff>586778</xdr:colOff>
      <xdr:row>36</xdr:row>
      <xdr:rowOff>94533</xdr:rowOff>
    </xdr:to>
    <xdr:graphicFrame macro="">
      <xdr:nvGraphicFramePr>
        <xdr:cNvPr id="13" name="Chart 12">
          <a:extLst>
            <a:ext uri="{FF2B5EF4-FFF2-40B4-BE49-F238E27FC236}">
              <a16:creationId xmlns:a16="http://schemas.microsoft.com/office/drawing/2014/main" id="{67EE17D4-6234-473C-ACE7-6C5A086F1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134310</xdr:colOff>
      <xdr:row>26</xdr:row>
      <xdr:rowOff>146136</xdr:rowOff>
    </xdr:from>
    <xdr:to>
      <xdr:col>8</xdr:col>
      <xdr:colOff>315084</xdr:colOff>
      <xdr:row>27</xdr:row>
      <xdr:rowOff>149614</xdr:rowOff>
    </xdr:to>
    <xdr:sp macro="" textlink="">
      <xdr:nvSpPr>
        <xdr:cNvPr id="14" name="TextBox 13">
          <a:extLst>
            <a:ext uri="{FF2B5EF4-FFF2-40B4-BE49-F238E27FC236}">
              <a16:creationId xmlns:a16="http://schemas.microsoft.com/office/drawing/2014/main" id="{EFE38159-7320-41EF-A003-EA3ECF94D7B5}"/>
            </a:ext>
          </a:extLst>
        </xdr:cNvPr>
        <xdr:cNvSpPr txBox="1"/>
      </xdr:nvSpPr>
      <xdr:spPr>
        <a:xfrm>
          <a:off x="5224470" y="5365836"/>
          <a:ext cx="1399974" cy="186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Financial Leverage</a:t>
          </a:r>
        </a:p>
      </xdr:txBody>
    </xdr:sp>
    <xdr:clientData/>
  </xdr:twoCellAnchor>
  <xdr:twoCellAnchor>
    <xdr:from>
      <xdr:col>5</xdr:col>
      <xdr:colOff>302048</xdr:colOff>
      <xdr:row>28</xdr:row>
      <xdr:rowOff>63513</xdr:rowOff>
    </xdr:from>
    <xdr:to>
      <xdr:col>8</xdr:col>
      <xdr:colOff>511399</xdr:colOff>
      <xdr:row>36</xdr:row>
      <xdr:rowOff>101445</xdr:rowOff>
    </xdr:to>
    <xdr:graphicFrame macro="">
      <xdr:nvGraphicFramePr>
        <xdr:cNvPr id="15" name="Chart 14">
          <a:extLst>
            <a:ext uri="{FF2B5EF4-FFF2-40B4-BE49-F238E27FC236}">
              <a16:creationId xmlns:a16="http://schemas.microsoft.com/office/drawing/2014/main" id="{62490454-E307-4FB2-9B3C-78B03D7D3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109223</xdr:colOff>
      <xdr:row>37</xdr:row>
      <xdr:rowOff>119026</xdr:rowOff>
    </xdr:from>
    <xdr:to>
      <xdr:col>8</xdr:col>
      <xdr:colOff>547956</xdr:colOff>
      <xdr:row>52</xdr:row>
      <xdr:rowOff>299663</xdr:rowOff>
    </xdr:to>
    <xdr:sp macro="" textlink="">
      <xdr:nvSpPr>
        <xdr:cNvPr id="16" name="TextBox 15">
          <a:extLst>
            <a:ext uri="{FF2B5EF4-FFF2-40B4-BE49-F238E27FC236}">
              <a16:creationId xmlns:a16="http://schemas.microsoft.com/office/drawing/2014/main" id="{28583AAB-E1B5-4AAE-8A67-DCE8547BC258}"/>
            </a:ext>
          </a:extLst>
        </xdr:cNvPr>
        <xdr:cNvSpPr txBox="1"/>
      </xdr:nvSpPr>
      <xdr:spPr>
        <a:xfrm>
          <a:off x="109223" y="7259565"/>
          <a:ext cx="6740216" cy="2877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7C64A3"/>
              </a:solidFill>
              <a:effectLst/>
              <a:latin typeface="+mn-lt"/>
              <a:ea typeface="+mn-ea"/>
              <a:cs typeface="+mn-cs"/>
            </a:rPr>
            <a:t>Recent Updates</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latin typeface="Calibri" panose="020F0502020204030204" pitchFamily="34" charset="0"/>
              <a:ea typeface="Calibri" panose="020F0502020204030204" pitchFamily="34" charset="0"/>
              <a:cs typeface="Calibri" panose="020F0502020204030204" pitchFamily="34" charset="0"/>
            </a:rPr>
            <a:t>Consolidated net profit fell 6% year-on-year (YoY) to ₹1,099.77 crore, down from ₹1,169.98 crore.</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latin typeface="Calibri" panose="020F0502020204030204" pitchFamily="34" charset="0"/>
              <a:ea typeface="Calibri" panose="020F0502020204030204" pitchFamily="34" charset="0"/>
              <a:cs typeface="Calibri" panose="020F0502020204030204" pitchFamily="34" charset="0"/>
            </a:rPr>
            <a:t>Revenue from operations dipped slightly by 0.34% YoY to ₹8,938.55 crore.</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latin typeface="Calibri" panose="020F0502020204030204" pitchFamily="34" charset="0"/>
              <a:ea typeface="Calibri" panose="020F0502020204030204" pitchFamily="34" charset="0"/>
              <a:cs typeface="Calibri" panose="020F0502020204030204" pitchFamily="34" charset="0"/>
            </a:rPr>
            <a:t>Volume growth in the domestic decorative paints segment rose by around 3.9%, but value declined by 1.2%, impacted by weak consumer spending and early monsoon.</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latin typeface="Calibri" panose="020F0502020204030204" pitchFamily="34" charset="0"/>
              <a:ea typeface="Calibri" panose="020F0502020204030204" pitchFamily="34" charset="0"/>
              <a:cs typeface="Calibri" panose="020F0502020204030204" pitchFamily="34" charset="0"/>
            </a:rPr>
            <a:t>The international business delivered 8.4% value growth, led by markets in Asia, UAE, and Egypt.</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latin typeface="Calibri" panose="020F0502020204030204" pitchFamily="34" charset="0"/>
              <a:ea typeface="Calibri" panose="020F0502020204030204" pitchFamily="34" charset="0"/>
              <a:cs typeface="Calibri" panose="020F0502020204030204" pitchFamily="34" charset="0"/>
            </a:rPr>
            <a:t>EBITDA (Operating) margin held steady at 18.2%, aided by cost control despite pricing pressures.</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latin typeface="Calibri" panose="020F0502020204030204" pitchFamily="34" charset="0"/>
              <a:ea typeface="Calibri" panose="020F0502020204030204" pitchFamily="34" charset="0"/>
              <a:cs typeface="Calibri" panose="020F0502020204030204" pitchFamily="34" charset="0"/>
            </a:rPr>
            <a:t>Operating profit (OPEX) contracted YoY, with margins slipping by 9.4%.</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latin typeface="Calibri" panose="020F0502020204030204" pitchFamily="34" charset="0"/>
              <a:ea typeface="Calibri" panose="020F0502020204030204" pitchFamily="34" charset="0"/>
              <a:cs typeface="Calibri" panose="020F0502020204030204" pitchFamily="34" charset="0"/>
            </a:rPr>
            <a:t>Despite margin pressure, results were broadly in line with analyst's expectations, helping support share price</a:t>
          </a:r>
          <a:r>
            <a:rPr lang="en-IN" sz="1200" baseline="0">
              <a:latin typeface="Calibri" panose="020F0502020204030204" pitchFamily="34" charset="0"/>
              <a:ea typeface="Calibri" panose="020F0502020204030204" pitchFamily="34" charset="0"/>
              <a:cs typeface="Calibri" panose="020F0502020204030204" pitchFamily="34" charset="0"/>
            </a:rPr>
            <a:t> </a:t>
          </a:r>
          <a:r>
            <a:rPr lang="en-IN" sz="1200">
              <a:latin typeface="Calibri" panose="020F0502020204030204" pitchFamily="34" charset="0"/>
              <a:ea typeface="Calibri" panose="020F0502020204030204" pitchFamily="34" charset="0"/>
              <a:cs typeface="Calibri" panose="020F0502020204030204" pitchFamily="34" charset="0"/>
            </a:rPr>
            <a:t>performance—stocks rose 1–2% post-results.</a:t>
          </a:r>
        </a:p>
        <a:p>
          <a:pPr marL="171450" marR="0" lvl="0" indent="-171450" algn="l"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a:latin typeface="Calibri" panose="020F0502020204030204" pitchFamily="34" charset="0"/>
              <a:ea typeface="Calibri" panose="020F0502020204030204" pitchFamily="34" charset="0"/>
              <a:cs typeface="Calibri" panose="020F0502020204030204" pitchFamily="34" charset="0"/>
            </a:rPr>
            <a:t>Full fiscal year FY25 performance was subdued, with net profit falling to its lowest in 20 years due to weak demand and increased competition from new entrants.</a:t>
          </a:r>
          <a:br>
            <a:rPr lang="en-IN" sz="1200"/>
          </a:br>
          <a:br>
            <a:rPr lang="en-IN" sz="1200"/>
          </a:br>
          <a:br>
            <a:rPr lang="en-IN" sz="1200"/>
          </a:br>
          <a:endParaRPr lang="en-IN" sz="1200" b="0"/>
        </a:p>
      </xdr:txBody>
    </xdr:sp>
    <xdr:clientData/>
  </xdr:twoCellAnchor>
  <xdr:twoCellAnchor>
    <xdr:from>
      <xdr:col>2</xdr:col>
      <xdr:colOff>17371</xdr:colOff>
      <xdr:row>15</xdr:row>
      <xdr:rowOff>61172</xdr:rowOff>
    </xdr:from>
    <xdr:to>
      <xdr:col>4</xdr:col>
      <xdr:colOff>401744</xdr:colOff>
      <xdr:row>15</xdr:row>
      <xdr:rowOff>64483</xdr:rowOff>
    </xdr:to>
    <xdr:cxnSp macro="">
      <xdr:nvCxnSpPr>
        <xdr:cNvPr id="17" name="Straight Connector 16">
          <a:extLst>
            <a:ext uri="{FF2B5EF4-FFF2-40B4-BE49-F238E27FC236}">
              <a16:creationId xmlns:a16="http://schemas.microsoft.com/office/drawing/2014/main" id="{BAC795DB-A422-4785-9E26-5FB5536A9399}"/>
            </a:ext>
          </a:extLst>
        </xdr:cNvPr>
        <xdr:cNvCxnSpPr/>
      </xdr:nvCxnSpPr>
      <xdr:spPr>
        <a:xfrm flipV="1">
          <a:off x="2592931" y="3269192"/>
          <a:ext cx="1679773" cy="331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15</xdr:row>
      <xdr:rowOff>63077</xdr:rowOff>
    </xdr:from>
    <xdr:to>
      <xdr:col>8</xdr:col>
      <xdr:colOff>359410</xdr:colOff>
      <xdr:row>15</xdr:row>
      <xdr:rowOff>64483</xdr:rowOff>
    </xdr:to>
    <xdr:cxnSp macro="">
      <xdr:nvCxnSpPr>
        <xdr:cNvPr id="18" name="Straight Connector 17">
          <a:extLst>
            <a:ext uri="{FF2B5EF4-FFF2-40B4-BE49-F238E27FC236}">
              <a16:creationId xmlns:a16="http://schemas.microsoft.com/office/drawing/2014/main" id="{9C2CFA32-72B5-4249-AF0C-99E0AD1686F7}"/>
            </a:ext>
          </a:extLst>
        </xdr:cNvPr>
        <xdr:cNvCxnSpPr/>
      </xdr:nvCxnSpPr>
      <xdr:spPr>
        <a:xfrm flipV="1">
          <a:off x="5004025" y="3271097"/>
          <a:ext cx="166474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26</xdr:row>
      <xdr:rowOff>181609</xdr:rowOff>
    </xdr:from>
    <xdr:to>
      <xdr:col>1</xdr:col>
      <xdr:colOff>1760221</xdr:colOff>
      <xdr:row>26</xdr:row>
      <xdr:rowOff>183015</xdr:rowOff>
    </xdr:to>
    <xdr:cxnSp macro="">
      <xdr:nvCxnSpPr>
        <xdr:cNvPr id="19" name="Straight Connector 18">
          <a:extLst>
            <a:ext uri="{FF2B5EF4-FFF2-40B4-BE49-F238E27FC236}">
              <a16:creationId xmlns:a16="http://schemas.microsoft.com/office/drawing/2014/main" id="{BA70D42D-3EA7-48E5-B382-871807DA264F}"/>
            </a:ext>
          </a:extLst>
        </xdr:cNvPr>
        <xdr:cNvCxnSpPr/>
      </xdr:nvCxnSpPr>
      <xdr:spPr>
        <a:xfrm flipV="1">
          <a:off x="221206" y="5401309"/>
          <a:ext cx="166855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11657</xdr:colOff>
      <xdr:row>26</xdr:row>
      <xdr:rowOff>190076</xdr:rowOff>
    </xdr:from>
    <xdr:to>
      <xdr:col>4</xdr:col>
      <xdr:colOff>415080</xdr:colOff>
      <xdr:row>26</xdr:row>
      <xdr:rowOff>190076</xdr:rowOff>
    </xdr:to>
    <xdr:cxnSp macro="">
      <xdr:nvCxnSpPr>
        <xdr:cNvPr id="20" name="Straight Connector 19">
          <a:extLst>
            <a:ext uri="{FF2B5EF4-FFF2-40B4-BE49-F238E27FC236}">
              <a16:creationId xmlns:a16="http://schemas.microsoft.com/office/drawing/2014/main" id="{51DC3FFF-6092-4692-B422-1CA906590851}"/>
            </a:ext>
          </a:extLst>
        </xdr:cNvPr>
        <xdr:cNvCxnSpPr/>
      </xdr:nvCxnSpPr>
      <xdr:spPr>
        <a:xfrm flipV="1">
          <a:off x="2587217" y="5402156"/>
          <a:ext cx="1698823"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26</xdr:row>
      <xdr:rowOff>154304</xdr:rowOff>
    </xdr:from>
    <xdr:to>
      <xdr:col>8</xdr:col>
      <xdr:colOff>351156</xdr:colOff>
      <xdr:row>26</xdr:row>
      <xdr:rowOff>154304</xdr:rowOff>
    </xdr:to>
    <xdr:cxnSp macro="">
      <xdr:nvCxnSpPr>
        <xdr:cNvPr id="21" name="Straight Connector 20">
          <a:extLst>
            <a:ext uri="{FF2B5EF4-FFF2-40B4-BE49-F238E27FC236}">
              <a16:creationId xmlns:a16="http://schemas.microsoft.com/office/drawing/2014/main" id="{16D97C91-88E9-464E-A78B-8C12927F6032}"/>
            </a:ext>
          </a:extLst>
        </xdr:cNvPr>
        <xdr:cNvCxnSpPr/>
      </xdr:nvCxnSpPr>
      <xdr:spPr>
        <a:xfrm flipV="1">
          <a:off x="4980531" y="5374004"/>
          <a:ext cx="167998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56</xdr:row>
      <xdr:rowOff>97820</xdr:rowOff>
    </xdr:from>
    <xdr:to>
      <xdr:col>9</xdr:col>
      <xdr:colOff>60990</xdr:colOff>
      <xdr:row>58</xdr:row>
      <xdr:rowOff>33306</xdr:rowOff>
    </xdr:to>
    <xdr:sp macro="" textlink="">
      <xdr:nvSpPr>
        <xdr:cNvPr id="22" name="TextBox 21">
          <a:extLst>
            <a:ext uri="{FF2B5EF4-FFF2-40B4-BE49-F238E27FC236}">
              <a16:creationId xmlns:a16="http://schemas.microsoft.com/office/drawing/2014/main" id="{D106058F-2F89-4F1F-AB23-B73BDB223B55}"/>
            </a:ext>
          </a:extLst>
        </xdr:cNvPr>
        <xdr:cNvSpPr txBox="1"/>
      </xdr:nvSpPr>
      <xdr:spPr>
        <a:xfrm>
          <a:off x="61837" y="10720100"/>
          <a:ext cx="6918113" cy="301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7C64A3"/>
              </a:solidFill>
              <a:effectLst/>
              <a:latin typeface="+mn-lt"/>
              <a:ea typeface="+mn-ea"/>
              <a:cs typeface="+mn-cs"/>
            </a:rPr>
            <a:t>Dupont Analysis - Return on Equity &amp; Return</a:t>
          </a:r>
          <a:r>
            <a:rPr lang="en-IN" sz="1800" b="1" i="0" baseline="0">
              <a:solidFill>
                <a:srgbClr val="7C64A3"/>
              </a:solidFill>
              <a:effectLst/>
              <a:latin typeface="+mn-lt"/>
              <a:ea typeface="+mn-ea"/>
              <a:cs typeface="+mn-cs"/>
            </a:rPr>
            <a:t> on Asset</a:t>
          </a:r>
          <a:endParaRPr lang="en-IN" sz="1800" b="1" i="0">
            <a:solidFill>
              <a:srgbClr val="7C64A3"/>
            </a:solidFill>
            <a:effectLst/>
            <a:latin typeface="+mn-lt"/>
            <a:ea typeface="+mn-ea"/>
            <a:cs typeface="+mn-cs"/>
          </a:endParaRPr>
        </a:p>
      </xdr:txBody>
    </xdr:sp>
    <xdr:clientData/>
  </xdr:twoCellAnchor>
  <xdr:twoCellAnchor>
    <xdr:from>
      <xdr:col>0</xdr:col>
      <xdr:colOff>73662</xdr:colOff>
      <xdr:row>98</xdr:row>
      <xdr:rowOff>103534</xdr:rowOff>
    </xdr:from>
    <xdr:to>
      <xdr:col>9</xdr:col>
      <xdr:colOff>76625</xdr:colOff>
      <xdr:row>109</xdr:row>
      <xdr:rowOff>17123</xdr:rowOff>
    </xdr:to>
    <xdr:sp macro="" textlink="">
      <xdr:nvSpPr>
        <xdr:cNvPr id="23" name="TextBox 22">
          <a:extLst>
            <a:ext uri="{FF2B5EF4-FFF2-40B4-BE49-F238E27FC236}">
              <a16:creationId xmlns:a16="http://schemas.microsoft.com/office/drawing/2014/main" id="{90C7EB16-F759-4717-AB7D-310DED7A03A8}"/>
            </a:ext>
          </a:extLst>
        </xdr:cNvPr>
        <xdr:cNvSpPr txBox="1"/>
      </xdr:nvSpPr>
      <xdr:spPr>
        <a:xfrm>
          <a:off x="73662" y="18467734"/>
          <a:ext cx="6921923" cy="1925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7C64A3"/>
              </a:solidFill>
              <a:effectLst/>
              <a:latin typeface="+mn-lt"/>
              <a:ea typeface="+mn-ea"/>
              <a:cs typeface="+mn-cs"/>
            </a:rPr>
            <a:t>Dupont Summary</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ROE reached a peak of 40.9% in FY22 but has dropped consistently to 19.8% in FY25, mainly due to falling profit margins.</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Over the 7-year period, ROE has come down from 28.2% in FY19 to 19.8% in FY25. Net margins declined from 13.1% in FY19 to 11.1% in FY25, while asset efficiency stayed largely stable.The fall is also due to lower financial leverage, reducing from 1.68x in FY19 to 1.58x in FY25.</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ROA, which was 16.8% in FY19, rose to a high of 25.1% in FY22 but has now dropped back to 12.5% in FY25, with weaker margins being the main reason.</a:t>
          </a:r>
          <a:r>
            <a:rPr lang="en-IN" sz="1200">
              <a:effectLst/>
              <a:latin typeface="Calibri" panose="020F0502020204030204" pitchFamily="34" charset="0"/>
              <a:ea typeface="Calibri" panose="020F0502020204030204" pitchFamily="34" charset="0"/>
              <a:cs typeface="Calibri" panose="020F0502020204030204" pitchFamily="34" charset="0"/>
            </a:rPr>
            <a:t> </a:t>
          </a:r>
          <a:endParaRPr lang="en-IN" sz="1200" b="1" i="0">
            <a:solidFill>
              <a:srgbClr val="7C64A3"/>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109813</xdr:colOff>
      <xdr:row>109</xdr:row>
      <xdr:rowOff>98782</xdr:rowOff>
    </xdr:from>
    <xdr:to>
      <xdr:col>9</xdr:col>
      <xdr:colOff>166483</xdr:colOff>
      <xdr:row>114</xdr:row>
      <xdr:rowOff>143646</xdr:rowOff>
    </xdr:to>
    <xdr:sp macro="" textlink="">
      <xdr:nvSpPr>
        <xdr:cNvPr id="24" name="TextBox 23">
          <a:extLst>
            <a:ext uri="{FF2B5EF4-FFF2-40B4-BE49-F238E27FC236}">
              <a16:creationId xmlns:a16="http://schemas.microsoft.com/office/drawing/2014/main" id="{77AA00AE-46E9-4CBA-BE27-1139E5DD16F4}"/>
            </a:ext>
          </a:extLst>
        </xdr:cNvPr>
        <xdr:cNvSpPr txBox="1"/>
      </xdr:nvSpPr>
      <xdr:spPr>
        <a:xfrm>
          <a:off x="109813" y="20184760"/>
          <a:ext cx="6966041" cy="901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7C64A3"/>
              </a:solidFill>
              <a:effectLst/>
              <a:latin typeface="+mn-lt"/>
              <a:ea typeface="+mn-ea"/>
              <a:cs typeface="+mn-cs"/>
            </a:rPr>
            <a:t>Disclaimer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twoCellAnchor editAs="oneCell">
    <xdr:from>
      <xdr:col>6</xdr:col>
      <xdr:colOff>462337</xdr:colOff>
      <xdr:row>1</xdr:row>
      <xdr:rowOff>119865</xdr:rowOff>
    </xdr:from>
    <xdr:to>
      <xdr:col>8</xdr:col>
      <xdr:colOff>513708</xdr:colOff>
      <xdr:row>5</xdr:row>
      <xdr:rowOff>146303</xdr:rowOff>
    </xdr:to>
    <xdr:pic>
      <xdr:nvPicPr>
        <xdr:cNvPr id="25" name="Picture 24" descr="Asian Paints Logo - PNG Logo Vector Brand Downloads (SVG, EPS)">
          <a:extLst>
            <a:ext uri="{FF2B5EF4-FFF2-40B4-BE49-F238E27FC236}">
              <a16:creationId xmlns:a16="http://schemas.microsoft.com/office/drawing/2014/main" id="{2E59A784-36A4-DA42-ED00-FB0915246407}"/>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17180" t="4469" r="17621" b="3709"/>
        <a:stretch>
          <a:fillRect/>
        </a:stretch>
      </xdr:blipFill>
      <xdr:spPr bwMode="auto">
        <a:xfrm>
          <a:off x="5548045" y="248292"/>
          <a:ext cx="1267146" cy="985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37908</xdr:colOff>
      <xdr:row>12</xdr:row>
      <xdr:rowOff>143310</xdr:rowOff>
    </xdr:from>
    <xdr:to>
      <xdr:col>1</xdr:col>
      <xdr:colOff>1969130</xdr:colOff>
      <xdr:row>20</xdr:row>
      <xdr:rowOff>173623</xdr:rowOff>
    </xdr:to>
    <xdr:graphicFrame macro="">
      <xdr:nvGraphicFramePr>
        <xdr:cNvPr id="3" name="Chart 2">
          <a:extLst>
            <a:ext uri="{FF2B5EF4-FFF2-40B4-BE49-F238E27FC236}">
              <a16:creationId xmlns:a16="http://schemas.microsoft.com/office/drawing/2014/main" id="{9756743F-8849-4422-99D5-EBF70A441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22519</xdr:colOff>
      <xdr:row>11</xdr:row>
      <xdr:rowOff>71530</xdr:rowOff>
    </xdr:from>
    <xdr:to>
      <xdr:col>1</xdr:col>
      <xdr:colOff>1934967</xdr:colOff>
      <xdr:row>12</xdr:row>
      <xdr:rowOff>128425</xdr:rowOff>
    </xdr:to>
    <xdr:sp macro="" textlink="">
      <xdr:nvSpPr>
        <xdr:cNvPr id="4" name="TextBox 3">
          <a:extLst>
            <a:ext uri="{FF2B5EF4-FFF2-40B4-BE49-F238E27FC236}">
              <a16:creationId xmlns:a16="http://schemas.microsoft.com/office/drawing/2014/main" id="{9904418E-42B7-4043-B919-14B39598C053}"/>
            </a:ext>
          </a:extLst>
        </xdr:cNvPr>
        <xdr:cNvSpPr txBox="1"/>
      </xdr:nvSpPr>
      <xdr:spPr>
        <a:xfrm>
          <a:off x="150946" y="2306159"/>
          <a:ext cx="1912448" cy="23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Working Capital / Total Assets</a:t>
          </a:r>
        </a:p>
      </xdr:txBody>
    </xdr:sp>
    <xdr:clientData/>
  </xdr:twoCellAnchor>
  <xdr:twoCellAnchor>
    <xdr:from>
      <xdr:col>1</xdr:col>
      <xdr:colOff>46580</xdr:colOff>
      <xdr:row>11</xdr:row>
      <xdr:rowOff>72950</xdr:rowOff>
    </xdr:from>
    <xdr:to>
      <xdr:col>1</xdr:col>
      <xdr:colOff>1943528</xdr:colOff>
      <xdr:row>11</xdr:row>
      <xdr:rowOff>72950</xdr:rowOff>
    </xdr:to>
    <xdr:cxnSp macro="">
      <xdr:nvCxnSpPr>
        <xdr:cNvPr id="5" name="Straight Connector 4">
          <a:extLst>
            <a:ext uri="{FF2B5EF4-FFF2-40B4-BE49-F238E27FC236}">
              <a16:creationId xmlns:a16="http://schemas.microsoft.com/office/drawing/2014/main" id="{249A8A2D-077D-4BC2-B8E6-888F22EF8C9D}"/>
            </a:ext>
          </a:extLst>
        </xdr:cNvPr>
        <xdr:cNvCxnSpPr/>
      </xdr:nvCxnSpPr>
      <xdr:spPr>
        <a:xfrm>
          <a:off x="175007" y="2307579"/>
          <a:ext cx="1896948"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64107</xdr:colOff>
      <xdr:row>11</xdr:row>
      <xdr:rowOff>75618</xdr:rowOff>
    </xdr:from>
    <xdr:to>
      <xdr:col>5</xdr:col>
      <xdr:colOff>-1</xdr:colOff>
      <xdr:row>12</xdr:row>
      <xdr:rowOff>94180</xdr:rowOff>
    </xdr:to>
    <xdr:sp macro="" textlink="">
      <xdr:nvSpPr>
        <xdr:cNvPr id="6" name="TextBox 5">
          <a:extLst>
            <a:ext uri="{FF2B5EF4-FFF2-40B4-BE49-F238E27FC236}">
              <a16:creationId xmlns:a16="http://schemas.microsoft.com/office/drawing/2014/main" id="{8D3EA2D2-1522-49BA-98E7-F65221D0F3DA}"/>
            </a:ext>
          </a:extLst>
        </xdr:cNvPr>
        <xdr:cNvSpPr txBox="1"/>
      </xdr:nvSpPr>
      <xdr:spPr>
        <a:xfrm>
          <a:off x="2641208" y="2310247"/>
          <a:ext cx="2076342" cy="198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Retained Earnings / Total Assets</a:t>
          </a:r>
        </a:p>
      </xdr:txBody>
    </xdr:sp>
    <xdr:clientData/>
  </xdr:twoCellAnchor>
  <xdr:twoCellAnchor>
    <xdr:from>
      <xdr:col>5</xdr:col>
      <xdr:colOff>279470</xdr:colOff>
      <xdr:row>11</xdr:row>
      <xdr:rowOff>68630</xdr:rowOff>
    </xdr:from>
    <xdr:to>
      <xdr:col>8</xdr:col>
      <xdr:colOff>395087</xdr:colOff>
      <xdr:row>12</xdr:row>
      <xdr:rowOff>94381</xdr:rowOff>
    </xdr:to>
    <xdr:sp macro="" textlink="">
      <xdr:nvSpPr>
        <xdr:cNvPr id="7" name="TextBox 6">
          <a:extLst>
            <a:ext uri="{FF2B5EF4-FFF2-40B4-BE49-F238E27FC236}">
              <a16:creationId xmlns:a16="http://schemas.microsoft.com/office/drawing/2014/main" id="{65847774-6786-420F-9829-72576194079B}"/>
            </a:ext>
          </a:extLst>
        </xdr:cNvPr>
        <xdr:cNvSpPr txBox="1"/>
      </xdr:nvSpPr>
      <xdr:spPr>
        <a:xfrm>
          <a:off x="4997021" y="2303259"/>
          <a:ext cx="2298875" cy="20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7C64A3"/>
              </a:solidFill>
              <a:latin typeface="+mn-lt"/>
            </a:rPr>
            <a:t>EBIT / Total Assets</a:t>
          </a:r>
        </a:p>
      </xdr:txBody>
    </xdr:sp>
    <xdr:clientData/>
  </xdr:twoCellAnchor>
  <xdr:twoCellAnchor>
    <xdr:from>
      <xdr:col>1</xdr:col>
      <xdr:colOff>2331659</xdr:colOff>
      <xdr:row>12</xdr:row>
      <xdr:rowOff>129140</xdr:rowOff>
    </xdr:from>
    <xdr:to>
      <xdr:col>4</xdr:col>
      <xdr:colOff>707553</xdr:colOff>
      <xdr:row>20</xdr:row>
      <xdr:rowOff>163263</xdr:rowOff>
    </xdr:to>
    <xdr:graphicFrame macro="">
      <xdr:nvGraphicFramePr>
        <xdr:cNvPr id="8" name="Chart 7">
          <a:extLst>
            <a:ext uri="{FF2B5EF4-FFF2-40B4-BE49-F238E27FC236}">
              <a16:creationId xmlns:a16="http://schemas.microsoft.com/office/drawing/2014/main" id="{02E9AE1C-1287-4E8D-9977-A816A0B4B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302136</xdr:colOff>
      <xdr:row>12</xdr:row>
      <xdr:rowOff>109157</xdr:rowOff>
    </xdr:from>
    <xdr:to>
      <xdr:col>8</xdr:col>
      <xdr:colOff>515944</xdr:colOff>
      <xdr:row>20</xdr:row>
      <xdr:rowOff>145185</xdr:rowOff>
    </xdr:to>
    <xdr:graphicFrame macro="">
      <xdr:nvGraphicFramePr>
        <xdr:cNvPr id="9" name="Chart 8">
          <a:extLst>
            <a:ext uri="{FF2B5EF4-FFF2-40B4-BE49-F238E27FC236}">
              <a16:creationId xmlns:a16="http://schemas.microsoft.com/office/drawing/2014/main" id="{489EB9A1-EFF9-48CF-AFC1-65037D8C1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116562</xdr:colOff>
      <xdr:row>23</xdr:row>
      <xdr:rowOff>9611</xdr:rowOff>
    </xdr:from>
    <xdr:to>
      <xdr:col>1</xdr:col>
      <xdr:colOff>1797978</xdr:colOff>
      <xdr:row>25</xdr:row>
      <xdr:rowOff>68494</xdr:rowOff>
    </xdr:to>
    <xdr:sp macro="" textlink="">
      <xdr:nvSpPr>
        <xdr:cNvPr id="11" name="TextBox 10">
          <a:extLst>
            <a:ext uri="{FF2B5EF4-FFF2-40B4-BE49-F238E27FC236}">
              <a16:creationId xmlns:a16="http://schemas.microsoft.com/office/drawing/2014/main" id="{EF238E1D-6513-4248-93CA-7950F13F6E0B}"/>
            </a:ext>
          </a:extLst>
        </xdr:cNvPr>
        <xdr:cNvSpPr txBox="1"/>
      </xdr:nvSpPr>
      <xdr:spPr>
        <a:xfrm>
          <a:off x="244989" y="4401813"/>
          <a:ext cx="1681416" cy="41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Market Cap / Long term Liabilities</a:t>
          </a:r>
        </a:p>
      </xdr:txBody>
    </xdr:sp>
    <xdr:clientData/>
  </xdr:twoCellAnchor>
  <xdr:twoCellAnchor>
    <xdr:from>
      <xdr:col>2</xdr:col>
      <xdr:colOff>394821</xdr:colOff>
      <xdr:row>22</xdr:row>
      <xdr:rowOff>147382</xdr:rowOff>
    </xdr:from>
    <xdr:to>
      <xdr:col>4</xdr:col>
      <xdr:colOff>508708</xdr:colOff>
      <xdr:row>23</xdr:row>
      <xdr:rowOff>171815</xdr:rowOff>
    </xdr:to>
    <xdr:sp macro="" textlink="">
      <xdr:nvSpPr>
        <xdr:cNvPr id="12" name="TextBox 11">
          <a:extLst>
            <a:ext uri="{FF2B5EF4-FFF2-40B4-BE49-F238E27FC236}">
              <a16:creationId xmlns:a16="http://schemas.microsoft.com/office/drawing/2014/main" id="{2FCEE9BE-F83C-47E1-98D0-093BE2103C36}"/>
            </a:ext>
          </a:extLst>
        </xdr:cNvPr>
        <xdr:cNvSpPr txBox="1"/>
      </xdr:nvSpPr>
      <xdr:spPr>
        <a:xfrm>
          <a:off x="2971922" y="4359786"/>
          <a:ext cx="1526584" cy="204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Sales / Total Assets</a:t>
          </a:r>
        </a:p>
      </xdr:txBody>
    </xdr:sp>
    <xdr:clientData/>
  </xdr:twoCellAnchor>
  <xdr:twoCellAnchor>
    <xdr:from>
      <xdr:col>1</xdr:col>
      <xdr:colOff>2275588</xdr:colOff>
      <xdr:row>25</xdr:row>
      <xdr:rowOff>478</xdr:rowOff>
    </xdr:from>
    <xdr:to>
      <xdr:col>4</xdr:col>
      <xdr:colOff>702066</xdr:colOff>
      <xdr:row>33</xdr:row>
      <xdr:rowOff>34600</xdr:rowOff>
    </xdr:to>
    <xdr:graphicFrame macro="">
      <xdr:nvGraphicFramePr>
        <xdr:cNvPr id="13" name="Chart 12">
          <a:extLst>
            <a:ext uri="{FF2B5EF4-FFF2-40B4-BE49-F238E27FC236}">
              <a16:creationId xmlns:a16="http://schemas.microsoft.com/office/drawing/2014/main" id="{86C700B0-7F25-4F14-A8D0-4F7680E0C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194242</xdr:colOff>
      <xdr:row>22</xdr:row>
      <xdr:rowOff>137575</xdr:rowOff>
    </xdr:from>
    <xdr:to>
      <xdr:col>8</xdr:col>
      <xdr:colOff>375016</xdr:colOff>
      <xdr:row>23</xdr:row>
      <xdr:rowOff>141053</xdr:rowOff>
    </xdr:to>
    <xdr:sp macro="" textlink="">
      <xdr:nvSpPr>
        <xdr:cNvPr id="14" name="TextBox 13">
          <a:extLst>
            <a:ext uri="{FF2B5EF4-FFF2-40B4-BE49-F238E27FC236}">
              <a16:creationId xmlns:a16="http://schemas.microsoft.com/office/drawing/2014/main" id="{129795A5-2082-47AE-8CB1-470BC19DB54B}"/>
            </a:ext>
          </a:extLst>
        </xdr:cNvPr>
        <xdr:cNvSpPr txBox="1"/>
      </xdr:nvSpPr>
      <xdr:spPr>
        <a:xfrm>
          <a:off x="5639545" y="4349979"/>
          <a:ext cx="1636280" cy="183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7C64A3"/>
              </a:solidFill>
              <a:latin typeface="+mn-lt"/>
            </a:rPr>
            <a:t>Altman's Z Score</a:t>
          </a:r>
        </a:p>
      </xdr:txBody>
    </xdr:sp>
    <xdr:clientData/>
  </xdr:twoCellAnchor>
  <xdr:twoCellAnchor>
    <xdr:from>
      <xdr:col>5</xdr:col>
      <xdr:colOff>302048</xdr:colOff>
      <xdr:row>24</xdr:row>
      <xdr:rowOff>174817</xdr:rowOff>
    </xdr:from>
    <xdr:to>
      <xdr:col>8</xdr:col>
      <xdr:colOff>511399</xdr:colOff>
      <xdr:row>33</xdr:row>
      <xdr:rowOff>32951</xdr:rowOff>
    </xdr:to>
    <xdr:graphicFrame macro="">
      <xdr:nvGraphicFramePr>
        <xdr:cNvPr id="15" name="Chart 14">
          <a:extLst>
            <a:ext uri="{FF2B5EF4-FFF2-40B4-BE49-F238E27FC236}">
              <a16:creationId xmlns:a16="http://schemas.microsoft.com/office/drawing/2014/main" id="{9F7C36E0-8CB3-404A-A263-C88A53DB0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2431551</xdr:colOff>
      <xdr:row>11</xdr:row>
      <xdr:rowOff>69733</xdr:rowOff>
    </xdr:from>
    <xdr:to>
      <xdr:col>5</xdr:col>
      <xdr:colOff>68495</xdr:colOff>
      <xdr:row>11</xdr:row>
      <xdr:rowOff>69733</xdr:rowOff>
    </xdr:to>
    <xdr:cxnSp macro="">
      <xdr:nvCxnSpPr>
        <xdr:cNvPr id="17" name="Straight Connector 16">
          <a:extLst>
            <a:ext uri="{FF2B5EF4-FFF2-40B4-BE49-F238E27FC236}">
              <a16:creationId xmlns:a16="http://schemas.microsoft.com/office/drawing/2014/main" id="{0096CB59-4718-42DE-8C4A-EDC911DF8126}"/>
            </a:ext>
          </a:extLst>
        </xdr:cNvPr>
        <xdr:cNvCxnSpPr/>
      </xdr:nvCxnSpPr>
      <xdr:spPr>
        <a:xfrm>
          <a:off x="2559978" y="2304362"/>
          <a:ext cx="2226068"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497779</xdr:colOff>
      <xdr:row>11</xdr:row>
      <xdr:rowOff>71638</xdr:rowOff>
    </xdr:from>
    <xdr:to>
      <xdr:col>8</xdr:col>
      <xdr:colOff>333724</xdr:colOff>
      <xdr:row>11</xdr:row>
      <xdr:rowOff>73044</xdr:rowOff>
    </xdr:to>
    <xdr:cxnSp macro="">
      <xdr:nvCxnSpPr>
        <xdr:cNvPr id="18" name="Straight Connector 17">
          <a:extLst>
            <a:ext uri="{FF2B5EF4-FFF2-40B4-BE49-F238E27FC236}">
              <a16:creationId xmlns:a16="http://schemas.microsoft.com/office/drawing/2014/main" id="{FDC7E58F-A10F-4562-86C2-144E124CEEA1}"/>
            </a:ext>
          </a:extLst>
        </xdr:cNvPr>
        <xdr:cNvCxnSpPr/>
      </xdr:nvCxnSpPr>
      <xdr:spPr>
        <a:xfrm flipV="1">
          <a:off x="5215330" y="2306267"/>
          <a:ext cx="2019203"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23</xdr:row>
      <xdr:rowOff>3217</xdr:rowOff>
    </xdr:from>
    <xdr:to>
      <xdr:col>1</xdr:col>
      <xdr:colOff>2037708</xdr:colOff>
      <xdr:row>23</xdr:row>
      <xdr:rowOff>3217</xdr:rowOff>
    </xdr:to>
    <xdr:cxnSp macro="">
      <xdr:nvCxnSpPr>
        <xdr:cNvPr id="19" name="Straight Connector 18">
          <a:extLst>
            <a:ext uri="{FF2B5EF4-FFF2-40B4-BE49-F238E27FC236}">
              <a16:creationId xmlns:a16="http://schemas.microsoft.com/office/drawing/2014/main" id="{29DFF348-65A0-470F-8ADB-95EB3E188EBC}"/>
            </a:ext>
          </a:extLst>
        </xdr:cNvPr>
        <xdr:cNvCxnSpPr/>
      </xdr:nvCxnSpPr>
      <xdr:spPr>
        <a:xfrm>
          <a:off x="220093" y="4395419"/>
          <a:ext cx="1946042"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2397303</xdr:colOff>
      <xdr:row>23</xdr:row>
      <xdr:rowOff>2658</xdr:rowOff>
    </xdr:from>
    <xdr:to>
      <xdr:col>5</xdr:col>
      <xdr:colOff>8561</xdr:colOff>
      <xdr:row>23</xdr:row>
      <xdr:rowOff>2658</xdr:rowOff>
    </xdr:to>
    <xdr:cxnSp macro="">
      <xdr:nvCxnSpPr>
        <xdr:cNvPr id="20" name="Straight Connector 19">
          <a:extLst>
            <a:ext uri="{FF2B5EF4-FFF2-40B4-BE49-F238E27FC236}">
              <a16:creationId xmlns:a16="http://schemas.microsoft.com/office/drawing/2014/main" id="{647DF111-29F6-4B70-AD13-4E2C019B1C9B}"/>
            </a:ext>
          </a:extLst>
        </xdr:cNvPr>
        <xdr:cNvCxnSpPr/>
      </xdr:nvCxnSpPr>
      <xdr:spPr>
        <a:xfrm>
          <a:off x="2525730" y="4394860"/>
          <a:ext cx="2200382"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23</xdr:row>
      <xdr:rowOff>192</xdr:rowOff>
    </xdr:from>
    <xdr:to>
      <xdr:col>8</xdr:col>
      <xdr:colOff>351156</xdr:colOff>
      <xdr:row>23</xdr:row>
      <xdr:rowOff>192</xdr:rowOff>
    </xdr:to>
    <xdr:cxnSp macro="">
      <xdr:nvCxnSpPr>
        <xdr:cNvPr id="21" name="Straight Connector 20">
          <a:extLst>
            <a:ext uri="{FF2B5EF4-FFF2-40B4-BE49-F238E27FC236}">
              <a16:creationId xmlns:a16="http://schemas.microsoft.com/office/drawing/2014/main" id="{66985191-67F1-4BCF-B08D-1F68435C352E}"/>
            </a:ext>
          </a:extLst>
        </xdr:cNvPr>
        <xdr:cNvCxnSpPr/>
      </xdr:nvCxnSpPr>
      <xdr:spPr>
        <a:xfrm flipV="1">
          <a:off x="5217522" y="4392394"/>
          <a:ext cx="2034443"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36</xdr:row>
      <xdr:rowOff>97820</xdr:rowOff>
    </xdr:from>
    <xdr:to>
      <xdr:col>9</xdr:col>
      <xdr:colOff>60990</xdr:colOff>
      <xdr:row>38</xdr:row>
      <xdr:rowOff>33306</xdr:rowOff>
    </xdr:to>
    <xdr:sp macro="" textlink="">
      <xdr:nvSpPr>
        <xdr:cNvPr id="22" name="TextBox 21">
          <a:extLst>
            <a:ext uri="{FF2B5EF4-FFF2-40B4-BE49-F238E27FC236}">
              <a16:creationId xmlns:a16="http://schemas.microsoft.com/office/drawing/2014/main" id="{16C47F2B-245E-421B-9A5D-BEC08C81AFB9}"/>
            </a:ext>
          </a:extLst>
        </xdr:cNvPr>
        <xdr:cNvSpPr txBox="1"/>
      </xdr:nvSpPr>
      <xdr:spPr>
        <a:xfrm>
          <a:off x="61837" y="10339100"/>
          <a:ext cx="5485553" cy="301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7C64A3"/>
              </a:solidFill>
              <a:effectLst/>
              <a:latin typeface="+mn-lt"/>
              <a:ea typeface="+mn-ea"/>
              <a:cs typeface="+mn-cs"/>
            </a:rPr>
            <a:t>Altman's Z Score Analysis Calculation</a:t>
          </a:r>
        </a:p>
      </xdr:txBody>
    </xdr:sp>
    <xdr:clientData/>
  </xdr:twoCellAnchor>
  <xdr:twoCellAnchor>
    <xdr:from>
      <xdr:col>0</xdr:col>
      <xdr:colOff>58443</xdr:colOff>
      <xdr:row>73</xdr:row>
      <xdr:rowOff>81659</xdr:rowOff>
    </xdr:from>
    <xdr:to>
      <xdr:col>9</xdr:col>
      <xdr:colOff>51371</xdr:colOff>
      <xdr:row>78</xdr:row>
      <xdr:rowOff>126523</xdr:rowOff>
    </xdr:to>
    <xdr:sp macro="" textlink="">
      <xdr:nvSpPr>
        <xdr:cNvPr id="23" name="TextBox 22">
          <a:extLst>
            <a:ext uri="{FF2B5EF4-FFF2-40B4-BE49-F238E27FC236}">
              <a16:creationId xmlns:a16="http://schemas.microsoft.com/office/drawing/2014/main" id="{E5B1CA5F-D062-4D49-B68E-B9BC531C673A}"/>
            </a:ext>
          </a:extLst>
        </xdr:cNvPr>
        <xdr:cNvSpPr txBox="1"/>
      </xdr:nvSpPr>
      <xdr:spPr>
        <a:xfrm>
          <a:off x="58443" y="13335322"/>
          <a:ext cx="7621490" cy="90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7C64A3"/>
              </a:solidFill>
              <a:effectLst/>
              <a:latin typeface="+mn-lt"/>
              <a:ea typeface="+mn-ea"/>
              <a:cs typeface="+mn-cs"/>
            </a:rPr>
            <a:t>Disclaimer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twoCellAnchor editAs="oneCell">
    <xdr:from>
      <xdr:col>7</xdr:col>
      <xdr:colOff>0</xdr:colOff>
      <xdr:row>2</xdr:row>
      <xdr:rowOff>0</xdr:rowOff>
    </xdr:from>
    <xdr:to>
      <xdr:col>8</xdr:col>
      <xdr:colOff>539393</xdr:colOff>
      <xdr:row>6</xdr:row>
      <xdr:rowOff>26438</xdr:rowOff>
    </xdr:to>
    <xdr:pic>
      <xdr:nvPicPr>
        <xdr:cNvPr id="24" name="Picture 23" descr="Asian Paints Logo - PNG Logo Vector Brand Downloads (SVG, EPS)">
          <a:extLst>
            <a:ext uri="{FF2B5EF4-FFF2-40B4-BE49-F238E27FC236}">
              <a16:creationId xmlns:a16="http://schemas.microsoft.com/office/drawing/2014/main" id="{7A29638A-354F-47BC-B9A6-1BA9F6284C58}"/>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7180" t="4469" r="17621" b="3709"/>
        <a:stretch>
          <a:fillRect/>
        </a:stretch>
      </xdr:blipFill>
      <xdr:spPr bwMode="auto">
        <a:xfrm>
          <a:off x="6138809" y="308225"/>
          <a:ext cx="1267146" cy="985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25</xdr:row>
      <xdr:rowOff>0</xdr:rowOff>
    </xdr:from>
    <xdr:to>
      <xdr:col>1</xdr:col>
      <xdr:colOff>2268639</xdr:colOff>
      <xdr:row>33</xdr:row>
      <xdr:rowOff>36028</xdr:rowOff>
    </xdr:to>
    <xdr:graphicFrame macro="">
      <xdr:nvGraphicFramePr>
        <xdr:cNvPr id="25" name="Chart 24">
          <a:extLst>
            <a:ext uri="{FF2B5EF4-FFF2-40B4-BE49-F238E27FC236}">
              <a16:creationId xmlns:a16="http://schemas.microsoft.com/office/drawing/2014/main" id="{58DE8310-996F-4FA0-8C1D-DA405D6A9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7620</xdr:colOff>
      <xdr:row>17</xdr:row>
      <xdr:rowOff>114300</xdr:rowOff>
    </xdr:from>
    <xdr:to>
      <xdr:col>11</xdr:col>
      <xdr:colOff>22860</xdr:colOff>
      <xdr:row>30</xdr:row>
      <xdr:rowOff>114300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3618C06-CB89-9235-0768-BA9819479F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14700" y="2743200"/>
              <a:ext cx="3558540" cy="2377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7620</xdr:colOff>
      <xdr:row>26</xdr:row>
      <xdr:rowOff>80010</xdr:rowOff>
    </xdr:from>
    <xdr:to>
      <xdr:col>13</xdr:col>
      <xdr:colOff>601980</xdr:colOff>
      <xdr:row>38</xdr:row>
      <xdr:rowOff>30480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26230C7-BA70-511F-698D-3C1C1EC13E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54980" y="4400550"/>
              <a:ext cx="3649980" cy="2145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4</xdr:row>
      <xdr:rowOff>0</xdr:rowOff>
    </xdr:from>
    <xdr:to>
      <xdr:col>11</xdr:col>
      <xdr:colOff>304800</xdr:colOff>
      <xdr:row>19</xdr:row>
      <xdr:rowOff>0</xdr:rowOff>
    </xdr:to>
    <xdr:graphicFrame macro="">
      <xdr:nvGraphicFramePr>
        <xdr:cNvPr id="3" name="Chart 2">
          <a:extLst>
            <a:ext uri="{FF2B5EF4-FFF2-40B4-BE49-F238E27FC236}">
              <a16:creationId xmlns:a16="http://schemas.microsoft.com/office/drawing/2014/main" id="{270D9954-3EBF-4DA6-B75D-9E3591A27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11</xdr:col>
      <xdr:colOff>304800</xdr:colOff>
      <xdr:row>36</xdr:row>
      <xdr:rowOff>0</xdr:rowOff>
    </xdr:to>
    <xdr:graphicFrame macro="">
      <xdr:nvGraphicFramePr>
        <xdr:cNvPr id="5" name="Chart 4">
          <a:extLst>
            <a:ext uri="{FF2B5EF4-FFF2-40B4-BE49-F238E27FC236}">
              <a16:creationId xmlns:a16="http://schemas.microsoft.com/office/drawing/2014/main" id="{D0A82DF0-1422-48B4-ABE5-48FC90BAE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320040</xdr:colOff>
      <xdr:row>4</xdr:row>
      <xdr:rowOff>80010</xdr:rowOff>
    </xdr:from>
    <xdr:to>
      <xdr:col>9</xdr:col>
      <xdr:colOff>15240</xdr:colOff>
      <xdr:row>19</xdr:row>
      <xdr:rowOff>80010</xdr:rowOff>
    </xdr:to>
    <xdr:graphicFrame macro="">
      <xdr:nvGraphicFramePr>
        <xdr:cNvPr id="3" name="Chart 2">
          <a:extLst>
            <a:ext uri="{FF2B5EF4-FFF2-40B4-BE49-F238E27FC236}">
              <a16:creationId xmlns:a16="http://schemas.microsoft.com/office/drawing/2014/main" id="{2C66307D-BAE3-0491-7A99-C8BF2C8F2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10</xdr:row>
      <xdr:rowOff>175260</xdr:rowOff>
    </xdr:from>
    <xdr:to>
      <xdr:col>9</xdr:col>
      <xdr:colOff>0</xdr:colOff>
      <xdr:row>10</xdr:row>
      <xdr:rowOff>175260</xdr:rowOff>
    </xdr:to>
    <xdr:cxnSp macro="">
      <xdr:nvCxnSpPr>
        <xdr:cNvPr id="5" name="Straight Connector 4">
          <a:extLst>
            <a:ext uri="{FF2B5EF4-FFF2-40B4-BE49-F238E27FC236}">
              <a16:creationId xmlns:a16="http://schemas.microsoft.com/office/drawing/2014/main" id="{87CC3DA8-0453-8243-6146-A3AF373078C7}"/>
            </a:ext>
          </a:extLst>
        </xdr:cNvPr>
        <xdr:cNvCxnSpPr/>
      </xdr:nvCxnSpPr>
      <xdr:spPr>
        <a:xfrm>
          <a:off x="1013460" y="2004060"/>
          <a:ext cx="3992880" cy="0"/>
        </a:xfrm>
        <a:prstGeom prst="line">
          <a:avLst/>
        </a:prstGeom>
        <a:ln>
          <a:solidFill>
            <a:schemeClr val="accent2">
              <a:lumMod val="75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xdr:colOff>
      <xdr:row>24</xdr:row>
      <xdr:rowOff>171450</xdr:rowOff>
    </xdr:from>
    <xdr:to>
      <xdr:col>5</xdr:col>
      <xdr:colOff>30480</xdr:colOff>
      <xdr:row>38</xdr:row>
      <xdr:rowOff>68580</xdr:rowOff>
    </xdr:to>
    <xdr:graphicFrame macro="">
      <xdr:nvGraphicFramePr>
        <xdr:cNvPr id="3" name="Chart 2">
          <a:extLst>
            <a:ext uri="{FF2B5EF4-FFF2-40B4-BE49-F238E27FC236}">
              <a16:creationId xmlns:a16="http://schemas.microsoft.com/office/drawing/2014/main" id="{E79BAAFD-4227-B6FC-0847-B0B4FC0BF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190499</xdr:colOff>
      <xdr:row>24</xdr:row>
      <xdr:rowOff>167640</xdr:rowOff>
    </xdr:from>
    <xdr:to>
      <xdr:col>10</xdr:col>
      <xdr:colOff>0</xdr:colOff>
      <xdr:row>38</xdr:row>
      <xdr:rowOff>60960</xdr:rowOff>
    </xdr:to>
    <xdr:graphicFrame macro="">
      <xdr:nvGraphicFramePr>
        <xdr:cNvPr id="6" name="Chart 5">
          <a:extLst>
            <a:ext uri="{FF2B5EF4-FFF2-40B4-BE49-F238E27FC236}">
              <a16:creationId xmlns:a16="http://schemas.microsoft.com/office/drawing/2014/main" id="{9AD32617-4646-D30B-0BFF-D5DA35489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xdr:colOff>
      <xdr:row>24</xdr:row>
      <xdr:rowOff>175260</xdr:rowOff>
    </xdr:from>
    <xdr:to>
      <xdr:col>15</xdr:col>
      <xdr:colOff>30480</xdr:colOff>
      <xdr:row>38</xdr:row>
      <xdr:rowOff>53340</xdr:rowOff>
    </xdr:to>
    <xdr:graphicFrame macro="">
      <xdr:nvGraphicFramePr>
        <xdr:cNvPr id="7" name="Chart 6">
          <a:extLst>
            <a:ext uri="{FF2B5EF4-FFF2-40B4-BE49-F238E27FC236}">
              <a16:creationId xmlns:a16="http://schemas.microsoft.com/office/drawing/2014/main" id="{A2D3E6BC-2A00-4689-ED9F-C496C1815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160020</xdr:colOff>
      <xdr:row>3</xdr:row>
      <xdr:rowOff>45721</xdr:rowOff>
    </xdr:from>
    <xdr:to>
      <xdr:col>1</xdr:col>
      <xdr:colOff>1188720</xdr:colOff>
      <xdr:row>3</xdr:row>
      <xdr:rowOff>845659</xdr:rowOff>
    </xdr:to>
    <xdr:pic>
      <xdr:nvPicPr>
        <xdr:cNvPr id="2" name="Picture 1" descr="Asian Paints Logo - PNG Logo Vector Brand Downloads (SVG, EPS)">
          <a:extLst>
            <a:ext uri="{FF2B5EF4-FFF2-40B4-BE49-F238E27FC236}">
              <a16:creationId xmlns:a16="http://schemas.microsoft.com/office/drawing/2014/main" id="{5AFFDEB6-5210-4716-A698-4A85FA54C5F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180" t="4469" r="17621" b="3709"/>
        <a:stretch>
          <a:fillRect/>
        </a:stretch>
      </xdr:blipFill>
      <xdr:spPr bwMode="auto">
        <a:xfrm>
          <a:off x="289560" y="480061"/>
          <a:ext cx="1028700" cy="799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76200</xdr:colOff>
      <xdr:row>6</xdr:row>
      <xdr:rowOff>160020</xdr:rowOff>
    </xdr:from>
    <xdr:to>
      <xdr:col>11</xdr:col>
      <xdr:colOff>0</xdr:colOff>
      <xdr:row>15</xdr:row>
      <xdr:rowOff>167640</xdr:rowOff>
    </xdr:to>
    <xdr:graphicFrame macro="">
      <xdr:nvGraphicFramePr>
        <xdr:cNvPr id="3" name="Chart 2">
          <a:extLst>
            <a:ext uri="{FF2B5EF4-FFF2-40B4-BE49-F238E27FC236}">
              <a16:creationId xmlns:a16="http://schemas.microsoft.com/office/drawing/2014/main" id="{B253114D-4FF7-46AA-884C-85F1CB6FF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19</xdr:row>
      <xdr:rowOff>68580</xdr:rowOff>
    </xdr:from>
    <xdr:to>
      <xdr:col>11</xdr:col>
      <xdr:colOff>0</xdr:colOff>
      <xdr:row>25</xdr:row>
      <xdr:rowOff>175260</xdr:rowOff>
    </xdr:to>
    <xdr:graphicFrame macro="">
      <xdr:nvGraphicFramePr>
        <xdr:cNvPr id="4" name="Chart 3">
          <a:extLst>
            <a:ext uri="{FF2B5EF4-FFF2-40B4-BE49-F238E27FC236}">
              <a16:creationId xmlns:a16="http://schemas.microsoft.com/office/drawing/2014/main" id="{0D99CEDF-B5A2-45BA-AB1D-C5737EE9A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76200</xdr:colOff>
      <xdr:row>28</xdr:row>
      <xdr:rowOff>22860</xdr:rowOff>
    </xdr:from>
    <xdr:to>
      <xdr:col>11</xdr:col>
      <xdr:colOff>0</xdr:colOff>
      <xdr:row>37</xdr:row>
      <xdr:rowOff>45720</xdr:rowOff>
    </xdr:to>
    <xdr:graphicFrame macro="">
      <xdr:nvGraphicFramePr>
        <xdr:cNvPr id="6" name="Chart 5">
          <a:extLst>
            <a:ext uri="{FF2B5EF4-FFF2-40B4-BE49-F238E27FC236}">
              <a16:creationId xmlns:a16="http://schemas.microsoft.com/office/drawing/2014/main" id="{3E20BE59-D1BF-FC9A-E022-879E33FF3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3</xdr:row>
      <xdr:rowOff>101600</xdr:rowOff>
    </xdr:from>
    <xdr:to>
      <xdr:col>12</xdr:col>
      <xdr:colOff>508000</xdr:colOff>
      <xdr:row>43</xdr:row>
      <xdr:rowOff>87814</xdr:rowOff>
    </xdr:to>
    <xdr:pic>
      <xdr:nvPicPr>
        <xdr:cNvPr id="3" name="Picture 2" descr="Asian Paint FMVR | PDF | Cost Of Capital | Errors And Residuals">
          <a:extLst>
            <a:ext uri="{FF2B5EF4-FFF2-40B4-BE49-F238E27FC236}">
              <a16:creationId xmlns:a16="http://schemas.microsoft.com/office/drawing/2014/main" id="{25C6C6DE-5CCD-9E08-7BB2-C4A246EBAAF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937" t="13774" r="7812" b="16956"/>
        <a:stretch>
          <a:fillRect/>
        </a:stretch>
      </xdr:blipFill>
      <xdr:spPr bwMode="auto">
        <a:xfrm>
          <a:off x="812800" y="508000"/>
          <a:ext cx="6527800" cy="7072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121920</xdr:colOff>
      <xdr:row>3</xdr:row>
      <xdr:rowOff>175260</xdr:rowOff>
    </xdr:from>
    <xdr:to>
      <xdr:col>8</xdr:col>
      <xdr:colOff>601980</xdr:colOff>
      <xdr:row>24</xdr:row>
      <xdr:rowOff>15240</xdr:rowOff>
    </xdr:to>
    <xdr:sp macro="" textlink="">
      <xdr:nvSpPr>
        <xdr:cNvPr id="2" name="TextBox 1">
          <a:extLst>
            <a:ext uri="{FF2B5EF4-FFF2-40B4-BE49-F238E27FC236}">
              <a16:creationId xmlns:a16="http://schemas.microsoft.com/office/drawing/2014/main" id="{A820D4F3-2C75-5571-6DFF-BF2DD8CEAB97}"/>
            </a:ext>
          </a:extLst>
        </xdr:cNvPr>
        <xdr:cNvSpPr txBox="1"/>
      </xdr:nvSpPr>
      <xdr:spPr>
        <a:xfrm>
          <a:off x="121920" y="906780"/>
          <a:ext cx="4876800" cy="3680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buFont typeface="Arial" panose="020B0604020202020204" pitchFamily="34" charset="0"/>
            <a:buChar char="•"/>
          </a:pPr>
          <a:r>
            <a:rPr lang="en-IN" sz="1600" b="1">
              <a:solidFill>
                <a:srgbClr val="7C64A3"/>
              </a:solidFill>
              <a:latin typeface="Calibri" panose="020F0502020204030204" pitchFamily="34" charset="0"/>
              <a:ea typeface="Calibri" panose="020F0502020204030204" pitchFamily="34" charset="0"/>
              <a:cs typeface="Calibri" panose="020F0502020204030204" pitchFamily="34" charset="0"/>
            </a:rPr>
            <a:t>Company Profile</a:t>
          </a:r>
        </a:p>
        <a:p>
          <a:pPr marL="285750" indent="-285750">
            <a:buFont typeface="Arial" panose="020B0604020202020204" pitchFamily="34" charset="0"/>
            <a:buChar char="•"/>
          </a:pPr>
          <a:r>
            <a:rPr lang="en-IN" sz="1600" b="1">
              <a:solidFill>
                <a:srgbClr val="7C64A3"/>
              </a:solidFill>
              <a:latin typeface="Calibri" panose="020F0502020204030204" pitchFamily="34" charset="0"/>
              <a:ea typeface="Calibri" panose="020F0502020204030204" pitchFamily="34" charset="0"/>
              <a:cs typeface="Calibri" panose="020F0502020204030204" pitchFamily="34" charset="0"/>
            </a:rPr>
            <a:t>Historical</a:t>
          </a: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 Financial Statements</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Ratio Analysis</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Common Size Statements</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Forecasting</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Weighted Average Cost of Capital (WACC)</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Intrinsic Growth</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DCF Valuation</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Comparabale Company Valuation</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Value at Risk (VaR)</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Monte Carlo Simulation</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Football Field Analysis</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Dupont Analysis</a:t>
          </a:r>
        </a:p>
        <a:p>
          <a:pPr marL="285750" indent="-285750">
            <a:buFont typeface="Arial" panose="020B0604020202020204" pitchFamily="34" charset="0"/>
            <a:buChar char="•"/>
          </a:pPr>
          <a:r>
            <a:rPr lang="en-IN" sz="1600" b="1" baseline="0">
              <a:solidFill>
                <a:srgbClr val="7C64A3"/>
              </a:solidFill>
              <a:latin typeface="Calibri" panose="020F0502020204030204" pitchFamily="34" charset="0"/>
              <a:ea typeface="Calibri" panose="020F0502020204030204" pitchFamily="34" charset="0"/>
              <a:cs typeface="Calibri" panose="020F0502020204030204" pitchFamily="34" charset="0"/>
            </a:rPr>
            <a:t>Altman's Z-Score Analysis</a:t>
          </a:r>
          <a:endParaRPr lang="en-IN" sz="1600" b="1">
            <a:solidFill>
              <a:srgbClr val="7C64A3"/>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3375660</xdr:colOff>
      <xdr:row>30</xdr:row>
      <xdr:rowOff>133350</xdr:rowOff>
    </xdr:from>
    <xdr:to>
      <xdr:col>5</xdr:col>
      <xdr:colOff>1318260</xdr:colOff>
      <xdr:row>45</xdr:row>
      <xdr:rowOff>133350</xdr:rowOff>
    </xdr:to>
    <xdr:graphicFrame macro="">
      <xdr:nvGraphicFramePr>
        <xdr:cNvPr id="3" name="Chart 2">
          <a:extLst>
            <a:ext uri="{FF2B5EF4-FFF2-40B4-BE49-F238E27FC236}">
              <a16:creationId xmlns:a16="http://schemas.microsoft.com/office/drawing/2014/main" id="{B6D7F8D5-5F49-E0AB-8D25-82B0A8C3F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c/Downloads/ITC%20(1).xlsx" TargetMode="External"/><Relationship Id="rId2" Type="http://schemas.openxmlformats.org/officeDocument/2006/relationships/externalLinkPath" Target="file:///C:\Users\pc\Downloads\ITC%20(1).xlsx" TargetMode="External"/><Relationship Id="rId1" Type="http://schemas.openxmlformats.org/officeDocument/2006/relationships/externalLinkPath" Target="/Users/pc/Downloads/ITC%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ditya%20Sakpal\Downloads\Altman%20Z%20Score.xlsx" TargetMode="External"/><Relationship Id="rId1" Type="http://schemas.openxmlformats.org/officeDocument/2006/relationships/externalLinkPath" Target="Altman%20Z%20Scor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ditya%20Sakpal\Downloads\DCF%20modelling%20-%2013%20-%20Completed.xlsx" TargetMode="External"/><Relationship Id="rId1" Type="http://schemas.openxmlformats.org/officeDocument/2006/relationships/externalLinkPath" Target="DCF%20modelling%20-%2013%20-%20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ne Pager Summarised"/>
      <sheetName val="Key Highlights for Social Media"/>
      <sheetName val="Blog"/>
      <sheetName val="About the Company"/>
      <sheetName val="Commentaries"/>
      <sheetName val="Whatif Analysis"/>
      <sheetName val="Entended Analysis"/>
      <sheetName val="Charts"/>
      <sheetName val="Discounted Cash Flow"/>
      <sheetName val="TECHNICAL ANALYSIS"/>
      <sheetName val="About the Report"/>
      <sheetName val="Profit &amp; Loss"/>
      <sheetName val="Quarters"/>
      <sheetName val="Balance Sheet"/>
      <sheetName val="Cash Flow"/>
      <sheetName val="Customization"/>
      <sheetName val="Data Sheet"/>
      <sheetName val="List of Sto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E1" t="str">
            <v/>
          </cell>
        </row>
      </sheetData>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CF&gt;"/>
      <sheetName val="WACC"/>
      <sheetName val="Data&gt;"/>
      <sheetName val="Beta - Regression"/>
      <sheetName val="Beta - Comps"/>
      <sheetName val="Rm"/>
      <sheetName val="Intrisic Growth"/>
      <sheetName val="DCF"/>
      <sheetName val="Comps_Val"/>
      <sheetName val="Football Field"/>
      <sheetName val="HistoricalFS"/>
      <sheetName val="Dupont Analysis"/>
      <sheetName val="Altman Z Score"/>
      <sheetName val="Data Room&gt;"/>
      <sheetName val="List of Stocks"/>
      <sheetName val="Relative Data"/>
      <sheetName val="Data Sheet"/>
      <sheetName val="Raw F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COMPANY_NAME</v>
          </cell>
          <cell r="B2" t="str">
            <v>BSE</v>
          </cell>
          <cell r="C2" t="str">
            <v>NSE</v>
          </cell>
        </row>
        <row r="3">
          <cell r="A3" t="str">
            <v>20 MICRONS LTD</v>
          </cell>
          <cell r="B3">
            <v>533022</v>
          </cell>
          <cell r="C3" t="str">
            <v>20MICRONS</v>
          </cell>
        </row>
        <row r="4">
          <cell r="A4" t="str">
            <v>21ST CENTURY MANAGEMENT SERVICES LTD</v>
          </cell>
          <cell r="B4">
            <v>526921</v>
          </cell>
          <cell r="C4" t="str">
            <v>21STCENMGM</v>
          </cell>
        </row>
        <row r="5">
          <cell r="A5" t="str">
            <v>3I INFOTECH LTD</v>
          </cell>
          <cell r="B5">
            <v>532628</v>
          </cell>
          <cell r="C5" t="str">
            <v>3IINFOTECH</v>
          </cell>
        </row>
        <row r="6">
          <cell r="A6" t="str">
            <v>3M (INDIA) LTD</v>
          </cell>
          <cell r="B6">
            <v>523395</v>
          </cell>
          <cell r="C6" t="str">
            <v>3M(INDIA)</v>
          </cell>
        </row>
        <row r="7">
          <cell r="A7" t="str">
            <v>3M INDIA LTD</v>
          </cell>
          <cell r="B7">
            <v>523395</v>
          </cell>
          <cell r="C7" t="str">
            <v>3MINDIA</v>
          </cell>
        </row>
        <row r="8">
          <cell r="A8" t="str">
            <v>3P LAND HOLDINGS LTD</v>
          </cell>
          <cell r="B8">
            <v>516092</v>
          </cell>
          <cell r="C8" t="str">
            <v>3PLAND</v>
          </cell>
        </row>
        <row r="9">
          <cell r="A9" t="str">
            <v>5PAISA CAPITAL LTD</v>
          </cell>
          <cell r="B9">
            <v>540776</v>
          </cell>
          <cell r="C9" t="str">
            <v>5PAISA</v>
          </cell>
        </row>
        <row r="10">
          <cell r="A10" t="str">
            <v>63 MOONS TECHNOLOGIES LTD</v>
          </cell>
          <cell r="B10">
            <v>526881</v>
          </cell>
          <cell r="C10" t="str">
            <v>63MOONS</v>
          </cell>
        </row>
        <row r="11">
          <cell r="A11" t="str">
            <v>7NR RETAIL LTD</v>
          </cell>
          <cell r="B11">
            <v>540615</v>
          </cell>
          <cell r="C11" t="str">
            <v>Not Listed</v>
          </cell>
        </row>
        <row r="12">
          <cell r="A12" t="str">
            <v>7SEAS ENTERTAINMENT LTD</v>
          </cell>
          <cell r="B12">
            <v>540874</v>
          </cell>
          <cell r="C12" t="str">
            <v>Not Listed</v>
          </cell>
        </row>
        <row r="13">
          <cell r="A13" t="str">
            <v>8K MILES SOFTWARE SERVICES LTD</v>
          </cell>
          <cell r="B13">
            <v>512161</v>
          </cell>
          <cell r="C13" t="str">
            <v>8KMILES</v>
          </cell>
        </row>
        <row r="14">
          <cell r="A14" t="str">
            <v>A &amp; M FEBCON LTD</v>
          </cell>
          <cell r="B14">
            <v>540697</v>
          </cell>
          <cell r="C14" t="str">
            <v>Not Listed</v>
          </cell>
        </row>
        <row r="15">
          <cell r="A15" t="str">
            <v>A AND M JUMBO BAGS LTD</v>
          </cell>
          <cell r="B15" t="str">
            <v>Not Listed</v>
          </cell>
          <cell r="C15" t="str">
            <v>AMJUMBO</v>
          </cell>
        </row>
        <row r="16">
          <cell r="A16" t="str">
            <v>A INFRASTRUCTURE LTD</v>
          </cell>
          <cell r="B16">
            <v>539620</v>
          </cell>
          <cell r="C16" t="str">
            <v>Not Listed</v>
          </cell>
        </row>
        <row r="17">
          <cell r="A17" t="str">
            <v>A K  SPINTEX LTD</v>
          </cell>
          <cell r="B17">
            <v>539300</v>
          </cell>
          <cell r="C17" t="str">
            <v>Not Listed</v>
          </cell>
        </row>
        <row r="18">
          <cell r="A18" t="str">
            <v>A K CAPITAL SERVICES LTD</v>
          </cell>
          <cell r="B18">
            <v>530499</v>
          </cell>
          <cell r="C18" t="str">
            <v>Not Listed</v>
          </cell>
        </row>
        <row r="19">
          <cell r="A19" t="str">
            <v>A.F. Enterprises Ltd</v>
          </cell>
          <cell r="B19">
            <v>538351</v>
          </cell>
          <cell r="C19" t="str">
            <v>AFEL</v>
          </cell>
        </row>
        <row r="20">
          <cell r="A20" t="str">
            <v>A-1 ACID LTD</v>
          </cell>
          <cell r="B20">
            <v>542012</v>
          </cell>
          <cell r="C20" t="str">
            <v>Not Listed</v>
          </cell>
        </row>
        <row r="21">
          <cell r="A21" t="str">
            <v>A2Z INFRA ENGINEERING LTD</v>
          </cell>
          <cell r="B21">
            <v>533292</v>
          </cell>
          <cell r="C21" t="str">
            <v>A2ZINFRA</v>
          </cell>
        </row>
        <row r="22">
          <cell r="A22" t="str">
            <v>AADHAAR VENTURES (INDIA) LTD</v>
          </cell>
          <cell r="B22">
            <v>531611</v>
          </cell>
          <cell r="C22" t="str">
            <v>Not Listed</v>
          </cell>
        </row>
        <row r="23">
          <cell r="A23" t="str">
            <v>AADHAAR VENTURES INDIA LTD</v>
          </cell>
          <cell r="B23">
            <v>531611</v>
          </cell>
          <cell r="C23" t="str">
            <v>Not Listed</v>
          </cell>
        </row>
        <row r="24">
          <cell r="A24" t="str">
            <v>AAKASH EXPLORATION SERVICES LTD</v>
          </cell>
          <cell r="B24" t="str">
            <v>Not Listed</v>
          </cell>
          <cell r="C24" t="str">
            <v>AAKASH</v>
          </cell>
        </row>
        <row r="25">
          <cell r="A25" t="str">
            <v>AANANDA LAKSHMI SPINNING MILLS LTD</v>
          </cell>
          <cell r="B25">
            <v>539096</v>
          </cell>
          <cell r="C25" t="str">
            <v>Not Listed</v>
          </cell>
        </row>
        <row r="26">
          <cell r="A26" t="str">
            <v>AANCHAL ISPAT LTD</v>
          </cell>
          <cell r="B26">
            <v>538812</v>
          </cell>
          <cell r="C26" t="str">
            <v>Not Listed</v>
          </cell>
        </row>
        <row r="27">
          <cell r="A27" t="str">
            <v>AAR COMMERCIAL COMPANY LTD</v>
          </cell>
          <cell r="B27">
            <v>539632</v>
          </cell>
          <cell r="C27" t="str">
            <v>Not Listed</v>
          </cell>
        </row>
        <row r="28">
          <cell r="A28" t="str">
            <v>Aar Shyam India Investment Company Ltd</v>
          </cell>
          <cell r="B28">
            <v>542377</v>
          </cell>
          <cell r="C28" t="str">
            <v>AARSHYAM</v>
          </cell>
        </row>
        <row r="29">
          <cell r="A29" t="str">
            <v>AAREY DRUGS &amp; PHARMACEUTICALS LTD</v>
          </cell>
          <cell r="B29">
            <v>524412</v>
          </cell>
          <cell r="C29" t="str">
            <v>Not Listed</v>
          </cell>
        </row>
        <row r="30">
          <cell r="A30" t="str">
            <v>AARON INDUSTRIES LTD</v>
          </cell>
          <cell r="B30" t="str">
            <v>Not Listed</v>
          </cell>
          <cell r="C30" t="str">
            <v>AARON</v>
          </cell>
        </row>
        <row r="31">
          <cell r="A31" t="str">
            <v>Aartech Solonics Ltd</v>
          </cell>
          <cell r="B31">
            <v>542580</v>
          </cell>
          <cell r="C31" t="str">
            <v>AARTECH</v>
          </cell>
        </row>
        <row r="32">
          <cell r="A32" t="str">
            <v>AARTI DRUGS LTD</v>
          </cell>
          <cell r="B32">
            <v>524348</v>
          </cell>
          <cell r="C32" t="str">
            <v>AARTIDRUGS</v>
          </cell>
        </row>
        <row r="33">
          <cell r="A33" t="str">
            <v>AARTI INDUSTRIES LTD</v>
          </cell>
          <cell r="B33">
            <v>524208</v>
          </cell>
          <cell r="C33" t="str">
            <v>AARTIIND</v>
          </cell>
        </row>
        <row r="34">
          <cell r="A34" t="str">
            <v>AARV INFRATEL LTD</v>
          </cell>
          <cell r="B34">
            <v>526488</v>
          </cell>
          <cell r="C34" t="str">
            <v>Not Listed</v>
          </cell>
        </row>
        <row r="35">
          <cell r="A35" t="str">
            <v>AARVEE DENIMS &amp; EXPORTS LTD</v>
          </cell>
          <cell r="B35">
            <v>514274</v>
          </cell>
          <cell r="C35" t="str">
            <v>AARVEEDEN</v>
          </cell>
        </row>
        <row r="36">
          <cell r="A36" t="str">
            <v>AARVI ENCON LTD</v>
          </cell>
          <cell r="B36" t="str">
            <v>Not Listed</v>
          </cell>
          <cell r="C36" t="str">
            <v>AARVI</v>
          </cell>
        </row>
        <row r="37">
          <cell r="A37" t="str">
            <v>AASHEE INFOTECH LTD</v>
          </cell>
          <cell r="B37">
            <v>519319</v>
          </cell>
          <cell r="C37" t="str">
            <v>Not Listed</v>
          </cell>
        </row>
        <row r="38">
          <cell r="A38" t="str">
            <v>AASWA TRADING &amp; EXPORTS LTD</v>
          </cell>
          <cell r="B38">
            <v>512038</v>
          </cell>
          <cell r="C38" t="str">
            <v>Not Listed</v>
          </cell>
        </row>
        <row r="39">
          <cell r="A39" t="str">
            <v>AAVAS FINANCIERS LTD</v>
          </cell>
          <cell r="B39">
            <v>541988</v>
          </cell>
          <cell r="C39" t="str">
            <v>AAVAS</v>
          </cell>
        </row>
        <row r="40">
          <cell r="A40" t="str">
            <v>AAYUSH FOOD AND HERBS LTD</v>
          </cell>
          <cell r="B40">
            <v>539528</v>
          </cell>
          <cell r="C40" t="str">
            <v>Not Listed</v>
          </cell>
        </row>
        <row r="41">
          <cell r="A41" t="str">
            <v>ABAN OFFSHORE LTD</v>
          </cell>
          <cell r="B41">
            <v>523204</v>
          </cell>
          <cell r="C41" t="str">
            <v>ABAN</v>
          </cell>
        </row>
        <row r="42">
          <cell r="A42" t="str">
            <v>ABANS ENTERPRISES LTD</v>
          </cell>
          <cell r="B42">
            <v>512165</v>
          </cell>
          <cell r="C42" t="str">
            <v>Not Listed</v>
          </cell>
        </row>
        <row r="43">
          <cell r="A43" t="str">
            <v>ABB INDIA LTD</v>
          </cell>
          <cell r="B43">
            <v>500002</v>
          </cell>
          <cell r="C43" t="str">
            <v>ABB</v>
          </cell>
        </row>
        <row r="44">
          <cell r="A44" t="str">
            <v>ABBOTT (INDIA) LTD</v>
          </cell>
          <cell r="B44">
            <v>500488</v>
          </cell>
          <cell r="C44" t="str">
            <v>ABBOT(INDIA)</v>
          </cell>
        </row>
        <row r="45">
          <cell r="A45" t="str">
            <v>ABBOTT INDIA LTD</v>
          </cell>
          <cell r="B45">
            <v>500488</v>
          </cell>
          <cell r="C45" t="str">
            <v>ABBOTINDIA</v>
          </cell>
        </row>
        <row r="46">
          <cell r="A46" t="str">
            <v>ABC (INDIA) LTD</v>
          </cell>
          <cell r="B46">
            <v>520123</v>
          </cell>
          <cell r="C46" t="str">
            <v>Not Listed</v>
          </cell>
        </row>
        <row r="47">
          <cell r="A47" t="str">
            <v>ABC GAS INTERNATIONAL LTD</v>
          </cell>
          <cell r="B47">
            <v>513119</v>
          </cell>
          <cell r="C47" t="str">
            <v>Not Listed</v>
          </cell>
        </row>
        <row r="48">
          <cell r="A48" t="str">
            <v>ABC INDIA LTD</v>
          </cell>
          <cell r="B48">
            <v>520123</v>
          </cell>
          <cell r="C48" t="str">
            <v>Not Listed</v>
          </cell>
        </row>
        <row r="49">
          <cell r="A49" t="str">
            <v>ABG SHIPYARD LTD</v>
          </cell>
          <cell r="B49">
            <v>532682</v>
          </cell>
          <cell r="C49" t="str">
            <v>ABGSHIP</v>
          </cell>
        </row>
        <row r="50">
          <cell r="A50" t="str">
            <v>ABHIJIT TRADING COMPANY LTD</v>
          </cell>
          <cell r="B50">
            <v>539560</v>
          </cell>
          <cell r="C50" t="str">
            <v>Not Listed</v>
          </cell>
        </row>
        <row r="51">
          <cell r="A51" t="str">
            <v>ABHINAV CAPITAL SERVICES LTD</v>
          </cell>
          <cell r="B51">
            <v>532057</v>
          </cell>
          <cell r="C51" t="str">
            <v>Not Listed</v>
          </cell>
        </row>
        <row r="52">
          <cell r="A52" t="str">
            <v>ABHINAV LEASING &amp; FINANCE LTD</v>
          </cell>
          <cell r="B52">
            <v>538952</v>
          </cell>
          <cell r="C52" t="str">
            <v>Not Listed</v>
          </cell>
        </row>
        <row r="53">
          <cell r="A53" t="str">
            <v>ABHISHEK FINLEASE LTD</v>
          </cell>
          <cell r="B53">
            <v>538935</v>
          </cell>
          <cell r="C53" t="str">
            <v>Not Listed</v>
          </cell>
        </row>
        <row r="54">
          <cell r="A54" t="str">
            <v>ABHISHEK INFRAVENTURES LTD</v>
          </cell>
          <cell r="B54">
            <v>539544</v>
          </cell>
          <cell r="C54" t="str">
            <v>Not Listed</v>
          </cell>
        </row>
        <row r="55">
          <cell r="A55" t="str">
            <v>ABIRAMI FINANCIAL SERVICES (INDIA) LTD</v>
          </cell>
          <cell r="B55">
            <v>511756</v>
          </cell>
          <cell r="C55" t="str">
            <v>Not Listed</v>
          </cell>
        </row>
        <row r="56">
          <cell r="A56" t="str">
            <v>ABIRAMI FINANCIAL SERVICES INDIA LTD</v>
          </cell>
          <cell r="B56">
            <v>511756</v>
          </cell>
          <cell r="C56" t="str">
            <v>Not Listed</v>
          </cell>
        </row>
        <row r="57">
          <cell r="A57" t="str">
            <v>ABM INTERNATIONAL LTD</v>
          </cell>
          <cell r="B57" t="str">
            <v>Not Listed</v>
          </cell>
          <cell r="C57" t="str">
            <v>ABMINTLTD</v>
          </cell>
        </row>
        <row r="58">
          <cell r="A58" t="str">
            <v>ABM KNOWLEDGEWARE LTD</v>
          </cell>
          <cell r="B58">
            <v>531161</v>
          </cell>
          <cell r="C58" t="str">
            <v>Not Listed</v>
          </cell>
        </row>
        <row r="59">
          <cell r="A59" t="str">
            <v>ACC LTD</v>
          </cell>
          <cell r="B59">
            <v>500410</v>
          </cell>
          <cell r="C59" t="str">
            <v>ACC</v>
          </cell>
        </row>
        <row r="60">
          <cell r="A60" t="str">
            <v>ACCEL LTD</v>
          </cell>
          <cell r="B60">
            <v>517494</v>
          </cell>
          <cell r="C60" t="str">
            <v>Not Listed</v>
          </cell>
        </row>
        <row r="61">
          <cell r="A61" t="str">
            <v>ACCELYA KALE SOLUTIONS LTD</v>
          </cell>
          <cell r="B61">
            <v>532268</v>
          </cell>
          <cell r="C61" t="str">
            <v>ACCELYA</v>
          </cell>
        </row>
        <row r="62">
          <cell r="A62" t="str">
            <v>ACCORD SYNERGY LTD</v>
          </cell>
          <cell r="B62" t="str">
            <v>Not Listed</v>
          </cell>
          <cell r="C62" t="str">
            <v>ACCORD</v>
          </cell>
        </row>
        <row r="63">
          <cell r="A63" t="str">
            <v>ACCURACY SHIPPING LTD</v>
          </cell>
          <cell r="B63" t="str">
            <v>Not Listed</v>
          </cell>
          <cell r="C63" t="str">
            <v>ACCURACY</v>
          </cell>
        </row>
        <row r="64">
          <cell r="A64" t="str">
            <v>ACE EDUTREND LTD</v>
          </cell>
          <cell r="B64">
            <v>530093</v>
          </cell>
          <cell r="C64" t="str">
            <v>Not Listed</v>
          </cell>
        </row>
        <row r="65">
          <cell r="A65" t="str">
            <v>ACE INTEGRATED SOLUTIONS LTD</v>
          </cell>
          <cell r="B65" t="str">
            <v>Not Listed</v>
          </cell>
          <cell r="C65" t="str">
            <v>ACEINTEG</v>
          </cell>
        </row>
        <row r="66">
          <cell r="A66" t="str">
            <v>ACE MEN ENGG WORKS LTD</v>
          </cell>
          <cell r="B66">
            <v>539661</v>
          </cell>
          <cell r="C66" t="str">
            <v>Not Listed</v>
          </cell>
        </row>
        <row r="67">
          <cell r="A67" t="str">
            <v>ACE SOFTWARE EXPORTS LTD</v>
          </cell>
          <cell r="B67">
            <v>531525</v>
          </cell>
          <cell r="C67" t="str">
            <v>Not Listed</v>
          </cell>
        </row>
        <row r="68">
          <cell r="A68" t="str">
            <v>Achal Investments Ltd</v>
          </cell>
          <cell r="B68">
            <v>538570</v>
          </cell>
          <cell r="C68" t="str">
            <v>ACHAL</v>
          </cell>
        </row>
        <row r="69">
          <cell r="A69" t="str">
            <v>ACI INFOCOM LTD</v>
          </cell>
          <cell r="B69">
            <v>517356</v>
          </cell>
          <cell r="C69" t="str">
            <v>Not Listed</v>
          </cell>
        </row>
        <row r="70">
          <cell r="A70" t="str">
            <v>ACKNIT INDUSTRIES LTD</v>
          </cell>
          <cell r="B70">
            <v>530043</v>
          </cell>
          <cell r="C70" t="str">
            <v>Not Listed</v>
          </cell>
        </row>
        <row r="71">
          <cell r="A71" t="str">
            <v>ACME RESOURCES LTD</v>
          </cell>
          <cell r="B71">
            <v>539391</v>
          </cell>
          <cell r="C71" t="str">
            <v>Not Listed</v>
          </cell>
        </row>
        <row r="72">
          <cell r="A72" t="str">
            <v>ACROW INDIA LTD.</v>
          </cell>
          <cell r="B72">
            <v>513149</v>
          </cell>
          <cell r="C72" t="str">
            <v>ACROW</v>
          </cell>
        </row>
        <row r="73">
          <cell r="A73" t="str">
            <v>ACRYSIL LTD</v>
          </cell>
          <cell r="B73">
            <v>524091</v>
          </cell>
          <cell r="C73" t="str">
            <v>Not Listed</v>
          </cell>
        </row>
        <row r="74">
          <cell r="A74" t="str">
            <v>ACTION CONSTRUCTION EQUIPMENT LTD</v>
          </cell>
          <cell r="B74">
            <v>532762</v>
          </cell>
          <cell r="C74" t="str">
            <v>ACE</v>
          </cell>
        </row>
        <row r="75">
          <cell r="A75" t="str">
            <v>ACTION FINANCIAL SERVICES (INDIA) LTD</v>
          </cell>
          <cell r="B75">
            <v>511706</v>
          </cell>
          <cell r="C75" t="str">
            <v>Not Listed</v>
          </cell>
        </row>
        <row r="76">
          <cell r="A76" t="str">
            <v>ACTION FINANCIAL SERVICES INDIA LTD</v>
          </cell>
          <cell r="B76">
            <v>511706</v>
          </cell>
          <cell r="C76" t="str">
            <v>Not Listed</v>
          </cell>
        </row>
        <row r="77">
          <cell r="A77" t="str">
            <v>ACTIVE CLOTHING CO LTD</v>
          </cell>
          <cell r="B77">
            <v>541144</v>
          </cell>
          <cell r="C77" t="str">
            <v>Not Listed</v>
          </cell>
        </row>
        <row r="78">
          <cell r="A78" t="str">
            <v>ADANI ENTERPRISES LTD</v>
          </cell>
          <cell r="B78">
            <v>512599</v>
          </cell>
          <cell r="C78" t="str">
            <v>ADANIENT</v>
          </cell>
        </row>
        <row r="79">
          <cell r="A79" t="str">
            <v>ADANI GAS LTD</v>
          </cell>
          <cell r="B79">
            <v>542066</v>
          </cell>
          <cell r="C79" t="str">
            <v>ADANIGAS</v>
          </cell>
        </row>
        <row r="80">
          <cell r="A80" t="str">
            <v>ADANI GREEN ENERGY LTD</v>
          </cell>
          <cell r="B80">
            <v>541450</v>
          </cell>
          <cell r="C80" t="str">
            <v>ADANIGREEN</v>
          </cell>
        </row>
        <row r="81">
          <cell r="A81" t="str">
            <v>ADANI PORTS AND SPECIAL ECONOMIC ZONE LTD</v>
          </cell>
          <cell r="B81">
            <v>532921</v>
          </cell>
          <cell r="C81" t="str">
            <v>ADANIPORTS</v>
          </cell>
        </row>
        <row r="82">
          <cell r="A82" t="str">
            <v>ADANI POWER LTD</v>
          </cell>
          <cell r="B82">
            <v>533096</v>
          </cell>
          <cell r="C82" t="str">
            <v>ADANIPOWER</v>
          </cell>
        </row>
        <row r="83">
          <cell r="A83" t="str">
            <v>ADANI TRANSMISSION LTD</v>
          </cell>
          <cell r="B83">
            <v>539254</v>
          </cell>
          <cell r="C83" t="str">
            <v>ADANITRANS</v>
          </cell>
        </row>
        <row r="84">
          <cell r="A84" t="str">
            <v>ADARSH MERCANTILE LTD</v>
          </cell>
          <cell r="B84">
            <v>538563</v>
          </cell>
          <cell r="C84" t="str">
            <v>Not Listed</v>
          </cell>
        </row>
        <row r="85">
          <cell r="A85" t="str">
            <v>ADARSH PLANT PROTECT LTD</v>
          </cell>
          <cell r="B85">
            <v>526711</v>
          </cell>
          <cell r="C85" t="str">
            <v>Not Listed</v>
          </cell>
        </row>
        <row r="86">
          <cell r="A86" t="str">
            <v>ADC INDIA COMMUNICATIONS LTD</v>
          </cell>
          <cell r="B86">
            <v>523411</v>
          </cell>
          <cell r="C86" t="str">
            <v>Not Listed</v>
          </cell>
        </row>
        <row r="87">
          <cell r="A87" t="str">
            <v>ADCON CAPITAL SERVICES LTD</v>
          </cell>
          <cell r="B87">
            <v>539506</v>
          </cell>
          <cell r="C87" t="str">
            <v>Not Listed</v>
          </cell>
        </row>
        <row r="88">
          <cell r="A88" t="str">
            <v>ADDI INDUSTRIES LTD</v>
          </cell>
          <cell r="B88">
            <v>507852</v>
          </cell>
          <cell r="C88" t="str">
            <v>Not Listed</v>
          </cell>
        </row>
        <row r="89">
          <cell r="A89" t="str">
            <v>ADD-SHOP PROMOTIONS LTD</v>
          </cell>
          <cell r="B89">
            <v>541865</v>
          </cell>
          <cell r="C89" t="str">
            <v>Not Listed</v>
          </cell>
        </row>
        <row r="90">
          <cell r="A90" t="str">
            <v>ADF FOODS LTD</v>
          </cell>
          <cell r="B90">
            <v>519183</v>
          </cell>
          <cell r="C90" t="str">
            <v>ADFFOODS</v>
          </cell>
        </row>
        <row r="91">
          <cell r="A91" t="str">
            <v>ADHARSHILA CAPITAL SERVICES LTD</v>
          </cell>
          <cell r="B91">
            <v>539493</v>
          </cell>
          <cell r="C91" t="str">
            <v>Not Listed</v>
          </cell>
        </row>
        <row r="92">
          <cell r="A92" t="str">
            <v>ADHBHUT INFRASTRUCTURE LTD</v>
          </cell>
          <cell r="B92">
            <v>539189</v>
          </cell>
          <cell r="C92" t="str">
            <v>Not Listed</v>
          </cell>
        </row>
        <row r="93">
          <cell r="A93" t="str">
            <v>ADHIRAJ DISTRIBUTORS LTD</v>
          </cell>
          <cell r="B93">
            <v>780018</v>
          </cell>
          <cell r="C93" t="str">
            <v>Not Listed</v>
          </cell>
        </row>
        <row r="94">
          <cell r="A94" t="str">
            <v>ADHUNIK INDUSTRIES LTD</v>
          </cell>
          <cell r="B94">
            <v>538365</v>
          </cell>
          <cell r="C94" t="str">
            <v>ADHUNIKIND</v>
          </cell>
        </row>
        <row r="95">
          <cell r="A95" t="str">
            <v>ADHUNIK METALIKS LTD</v>
          </cell>
          <cell r="B95">
            <v>532727</v>
          </cell>
          <cell r="C95" t="str">
            <v>ADHUNIK</v>
          </cell>
        </row>
        <row r="96">
          <cell r="A96" t="str">
            <v>ADI RASAYAN LTD</v>
          </cell>
          <cell r="B96">
            <v>531592</v>
          </cell>
          <cell r="C96" t="str">
            <v>Not Listed</v>
          </cell>
        </row>
        <row r="97">
          <cell r="A97" t="str">
            <v>ADINATH EXIM RESOURCES LTD</v>
          </cell>
          <cell r="B97">
            <v>532056</v>
          </cell>
          <cell r="C97" t="str">
            <v>Not Listed</v>
          </cell>
        </row>
        <row r="98">
          <cell r="A98" t="str">
            <v>ADINATH TEXTILES LTD</v>
          </cell>
          <cell r="B98">
            <v>514113</v>
          </cell>
          <cell r="C98" t="str">
            <v>Not Listed</v>
          </cell>
        </row>
        <row r="99">
          <cell r="A99" t="str">
            <v>ADITRI INDUSTRIES LTD</v>
          </cell>
          <cell r="B99">
            <v>534707</v>
          </cell>
          <cell r="C99" t="str">
            <v>Not Listed</v>
          </cell>
        </row>
        <row r="100">
          <cell r="A100" t="str">
            <v>ADITYA BIRLA CAPITAL LTD</v>
          </cell>
          <cell r="B100">
            <v>540691</v>
          </cell>
          <cell r="C100" t="str">
            <v>ABCAPITAL</v>
          </cell>
        </row>
        <row r="101">
          <cell r="A101" t="str">
            <v>ADITYA BIRLA FASHION AND RETAIL LTD</v>
          </cell>
          <cell r="B101">
            <v>535755</v>
          </cell>
          <cell r="C101" t="str">
            <v>ABFRL</v>
          </cell>
        </row>
        <row r="102">
          <cell r="A102" t="str">
            <v>ADITYA BIRLA MONEY LTD</v>
          </cell>
          <cell r="B102">
            <v>532974</v>
          </cell>
          <cell r="C102" t="str">
            <v>BIRLAMONEY</v>
          </cell>
        </row>
        <row r="103">
          <cell r="A103" t="str">
            <v>ADITYA CONSUMER MARKETING LTD</v>
          </cell>
          <cell r="B103">
            <v>540146</v>
          </cell>
          <cell r="C103" t="str">
            <v>Not Listed</v>
          </cell>
        </row>
        <row r="104">
          <cell r="A104" t="str">
            <v>ADITYA ISPAT LTD</v>
          </cell>
          <cell r="B104">
            <v>513513</v>
          </cell>
          <cell r="C104" t="str">
            <v>Not Listed</v>
          </cell>
        </row>
        <row r="105">
          <cell r="A105" t="str">
            <v>ADITYA SPINNERS LTD</v>
          </cell>
          <cell r="B105">
            <v>521141</v>
          </cell>
          <cell r="C105" t="str">
            <v>Not Listed</v>
          </cell>
        </row>
        <row r="106">
          <cell r="A106" t="str">
            <v>ADITYA VISION LTD</v>
          </cell>
          <cell r="B106">
            <v>540205</v>
          </cell>
          <cell r="C106" t="str">
            <v>Not Listed</v>
          </cell>
        </row>
        <row r="107">
          <cell r="A107" t="str">
            <v>ADLABS ENTERTAINMENT LTD</v>
          </cell>
          <cell r="B107">
            <v>539056</v>
          </cell>
          <cell r="C107" t="str">
            <v>ADLABS</v>
          </cell>
        </row>
        <row r="108">
          <cell r="A108" t="str">
            <v>AD-MANUM FINANCE LTD</v>
          </cell>
          <cell r="B108">
            <v>511359</v>
          </cell>
          <cell r="C108" t="str">
            <v>Not Listed</v>
          </cell>
        </row>
        <row r="109">
          <cell r="A109" t="str">
            <v>ADOR FONTECH LTD</v>
          </cell>
          <cell r="B109">
            <v>530431</v>
          </cell>
          <cell r="C109" t="str">
            <v>Not Listed</v>
          </cell>
        </row>
        <row r="110">
          <cell r="A110" t="str">
            <v>ADOR MULTIPRODUCTS LTD</v>
          </cell>
          <cell r="B110">
            <v>523120</v>
          </cell>
          <cell r="C110" t="str">
            <v>Not Listed</v>
          </cell>
        </row>
        <row r="111">
          <cell r="A111" t="str">
            <v>ADOR WELDING LTD</v>
          </cell>
          <cell r="B111">
            <v>517041</v>
          </cell>
          <cell r="C111" t="str">
            <v>ADORWELD</v>
          </cell>
        </row>
        <row r="112">
          <cell r="A112" t="str">
            <v>ADROIT INFOTECH LTD</v>
          </cell>
          <cell r="B112">
            <v>532172</v>
          </cell>
          <cell r="C112" t="str">
            <v>ADROITINFO</v>
          </cell>
        </row>
        <row r="113">
          <cell r="A113" t="str">
            <v>ADS DIAGNOSTIC LTD</v>
          </cell>
          <cell r="B113">
            <v>523031</v>
          </cell>
          <cell r="C113" t="str">
            <v>Not Listed</v>
          </cell>
        </row>
        <row r="114">
          <cell r="A114" t="str">
            <v>ADVANCE LIFESTYLES LTD</v>
          </cell>
          <cell r="B114">
            <v>521048</v>
          </cell>
          <cell r="C114" t="str">
            <v>Not Listed</v>
          </cell>
        </row>
        <row r="115">
          <cell r="A115" t="str">
            <v>ADVANCE METERING TECHNOLOGY LTD</v>
          </cell>
          <cell r="B115">
            <v>534612</v>
          </cell>
          <cell r="C115" t="str">
            <v>Not Listed</v>
          </cell>
        </row>
        <row r="116">
          <cell r="A116" t="str">
            <v>ADVANCE PETROCHEMICALS LTD</v>
          </cell>
          <cell r="B116">
            <v>506947</v>
          </cell>
          <cell r="C116" t="str">
            <v>Not Listed</v>
          </cell>
        </row>
        <row r="117">
          <cell r="A117" t="str">
            <v>ADVANCE POWERINFRA TECH LTD</v>
          </cell>
          <cell r="B117">
            <v>531047</v>
          </cell>
          <cell r="C117" t="str">
            <v>Not Listed</v>
          </cell>
        </row>
        <row r="118">
          <cell r="A118" t="str">
            <v>ADVANCE SYNTEX LTD</v>
          </cell>
          <cell r="B118">
            <v>539982</v>
          </cell>
          <cell r="C118" t="str">
            <v>Not Listed</v>
          </cell>
        </row>
        <row r="119">
          <cell r="A119" t="str">
            <v>ADVANCED ENZYME TECHNOLOGIES LTD</v>
          </cell>
          <cell r="B119">
            <v>540025</v>
          </cell>
          <cell r="C119" t="str">
            <v>ADVENZYMES</v>
          </cell>
        </row>
        <row r="120">
          <cell r="A120" t="str">
            <v>ADVANI HOTELS &amp; RESORTS (INDIA) LTD</v>
          </cell>
          <cell r="B120">
            <v>523269</v>
          </cell>
          <cell r="C120" t="str">
            <v>ADVANIHOTR</v>
          </cell>
        </row>
        <row r="121">
          <cell r="A121" t="str">
            <v>ADVANI HOTELS &amp; RESORTS INDIA LTD</v>
          </cell>
          <cell r="B121">
            <v>523269</v>
          </cell>
          <cell r="C121" t="str">
            <v>ADVANIHOTR</v>
          </cell>
        </row>
        <row r="122">
          <cell r="A122" t="str">
            <v>ADVENT COMPUTER SERVICES LTD</v>
          </cell>
          <cell r="B122">
            <v>531429</v>
          </cell>
          <cell r="C122" t="str">
            <v>Not Listed</v>
          </cell>
        </row>
        <row r="123">
          <cell r="A123" t="str">
            <v>ADVIK CAPITAL LTD</v>
          </cell>
          <cell r="B123">
            <v>539773</v>
          </cell>
          <cell r="C123" t="str">
            <v>Not Listed</v>
          </cell>
        </row>
        <row r="124">
          <cell r="A124" t="str">
            <v>ADVIK LABORATORIES LTD</v>
          </cell>
          <cell r="B124">
            <v>531686</v>
          </cell>
          <cell r="C124" t="str">
            <v>Not Listed</v>
          </cell>
        </row>
        <row r="125">
          <cell r="A125" t="str">
            <v>ADVITIYA TRADE (INDIA) LTD</v>
          </cell>
          <cell r="B125">
            <v>541152</v>
          </cell>
          <cell r="C125" t="str">
            <v>Not Listed</v>
          </cell>
        </row>
        <row r="126">
          <cell r="A126" t="str">
            <v>ADVITIYA TRADE INDIA LTD</v>
          </cell>
          <cell r="B126">
            <v>541152</v>
          </cell>
          <cell r="C126" t="str">
            <v>Not Listed</v>
          </cell>
        </row>
        <row r="127">
          <cell r="A127" t="str">
            <v>AEGIS LOGISTICS LTD</v>
          </cell>
          <cell r="B127">
            <v>500003</v>
          </cell>
          <cell r="C127" t="str">
            <v>AEGISCHEM</v>
          </cell>
        </row>
        <row r="128">
          <cell r="A128" t="str">
            <v>AFFORDABLE ROBOTIC &amp; AUTOMATION LTD</v>
          </cell>
          <cell r="B128">
            <v>541402</v>
          </cell>
          <cell r="C128" t="str">
            <v>Not Listed</v>
          </cell>
        </row>
        <row r="129">
          <cell r="A129" t="str">
            <v>AGARWAL INDUSTRIAL CORPORATION LTD</v>
          </cell>
          <cell r="B129">
            <v>531921</v>
          </cell>
          <cell r="C129" t="str">
            <v>AGARIND</v>
          </cell>
        </row>
        <row r="130">
          <cell r="A130" t="str">
            <v>AGC NETWORKS LTD</v>
          </cell>
          <cell r="B130">
            <v>500463</v>
          </cell>
          <cell r="C130" t="str">
            <v>AGCNET</v>
          </cell>
        </row>
        <row r="131">
          <cell r="A131" t="str">
            <v>AGI INFRA LTD</v>
          </cell>
          <cell r="B131">
            <v>539042</v>
          </cell>
          <cell r="C131" t="str">
            <v>Not Listed</v>
          </cell>
        </row>
        <row r="132">
          <cell r="A132" t="str">
            <v>AGIO PAPER &amp; INDUSTRIES LTD</v>
          </cell>
          <cell r="B132">
            <v>516020</v>
          </cell>
          <cell r="C132" t="str">
            <v>Not Listed</v>
          </cell>
        </row>
        <row r="133">
          <cell r="A133" t="str">
            <v>AGRIMONY COMMODITIES LTD</v>
          </cell>
          <cell r="B133">
            <v>537492</v>
          </cell>
          <cell r="C133" t="str">
            <v>Not Listed</v>
          </cell>
        </row>
        <row r="134">
          <cell r="A134" t="str">
            <v>AGRI-TECH (INDIA) LTD</v>
          </cell>
          <cell r="B134">
            <v>537292</v>
          </cell>
          <cell r="C134" t="str">
            <v>AGRITECH</v>
          </cell>
        </row>
        <row r="135">
          <cell r="A135" t="str">
            <v>AGRI-TECH INDIA LTD</v>
          </cell>
          <cell r="B135">
            <v>537292</v>
          </cell>
          <cell r="C135" t="str">
            <v>AGRITECH</v>
          </cell>
        </row>
        <row r="136">
          <cell r="A136" t="str">
            <v>AGRO PHOS (INDIA) LTD</v>
          </cell>
          <cell r="B136" t="str">
            <v>Not Listed</v>
          </cell>
          <cell r="C136" t="str">
            <v>AGROPHOS</v>
          </cell>
        </row>
        <row r="137">
          <cell r="A137" t="str">
            <v>AGRO PHOS INDIA LTD</v>
          </cell>
          <cell r="B137" t="str">
            <v>Not Listed</v>
          </cell>
          <cell r="C137" t="str">
            <v>AGROPHOS</v>
          </cell>
        </row>
        <row r="138">
          <cell r="A138" t="str">
            <v>AGRO TECH FOODS LTD</v>
          </cell>
          <cell r="B138">
            <v>500215</v>
          </cell>
          <cell r="C138" t="str">
            <v>ATFL</v>
          </cell>
        </row>
        <row r="139">
          <cell r="A139" t="str">
            <v>AHIMSA INDUSTRIES LTD</v>
          </cell>
          <cell r="B139" t="str">
            <v>Not Listed</v>
          </cell>
          <cell r="C139" t="str">
            <v>AHIMSA</v>
          </cell>
        </row>
        <row r="140">
          <cell r="A140" t="str">
            <v>AHLADA ENGINEERS LTD</v>
          </cell>
          <cell r="B140" t="str">
            <v>Not Listed</v>
          </cell>
          <cell r="C140" t="str">
            <v>AHLADA</v>
          </cell>
        </row>
        <row r="141">
          <cell r="A141" t="str">
            <v>AHLUWALIA CONTRACTS (INDIA) LTD</v>
          </cell>
          <cell r="B141">
            <v>532811</v>
          </cell>
          <cell r="C141" t="str">
            <v>AHLUCONT</v>
          </cell>
        </row>
        <row r="142">
          <cell r="A142" t="str">
            <v>AHLUWALIA CONTRACTS INDIA LTD</v>
          </cell>
          <cell r="B142">
            <v>532811</v>
          </cell>
          <cell r="C142" t="str">
            <v>AHLUCONT</v>
          </cell>
        </row>
        <row r="143">
          <cell r="A143" t="str">
            <v>AHMEDABAD STEELCRAFT LTD</v>
          </cell>
          <cell r="B143">
            <v>522273</v>
          </cell>
          <cell r="C143" t="str">
            <v>Not Listed</v>
          </cell>
        </row>
        <row r="144">
          <cell r="A144" t="str">
            <v>AI CHAMPDANY INDUSTRIES LTD</v>
          </cell>
          <cell r="B144">
            <v>532806</v>
          </cell>
          <cell r="C144" t="str">
            <v>Not Listed</v>
          </cell>
        </row>
        <row r="145">
          <cell r="A145" t="str">
            <v>AIA ENGINEERING LTD</v>
          </cell>
          <cell r="B145">
            <v>532683</v>
          </cell>
          <cell r="C145" t="str">
            <v>AIAENG</v>
          </cell>
        </row>
        <row r="146">
          <cell r="A146" t="str">
            <v>AIMCO PESTICIDES LTD</v>
          </cell>
          <cell r="B146">
            <v>524288</v>
          </cell>
          <cell r="C146" t="str">
            <v>Not Listed</v>
          </cell>
        </row>
        <row r="147">
          <cell r="A147" t="str">
            <v>AIRAN LTD</v>
          </cell>
          <cell r="B147" t="str">
            <v>Not Listed</v>
          </cell>
          <cell r="C147" t="str">
            <v>AIRAN</v>
          </cell>
        </row>
        <row r="148">
          <cell r="A148" t="str">
            <v>AIRO LAM LTD</v>
          </cell>
          <cell r="B148" t="str">
            <v>Not Listed</v>
          </cell>
          <cell r="C148" t="str">
            <v>AIROLAM</v>
          </cell>
        </row>
        <row r="149">
          <cell r="A149" t="str">
            <v>AISHWARYA TELECOM LTD</v>
          </cell>
          <cell r="B149">
            <v>532975</v>
          </cell>
          <cell r="C149" t="str">
            <v>Not Listed</v>
          </cell>
        </row>
        <row r="150">
          <cell r="A150" t="str">
            <v>AJANTA PHARMA LTD</v>
          </cell>
          <cell r="B150">
            <v>532331</v>
          </cell>
          <cell r="C150" t="str">
            <v>AJANTPHARM</v>
          </cell>
        </row>
        <row r="151">
          <cell r="A151" t="str">
            <v>AJANTA SOYA LTD</v>
          </cell>
          <cell r="B151">
            <v>519216</v>
          </cell>
          <cell r="C151" t="str">
            <v>Not Listed</v>
          </cell>
        </row>
        <row r="152">
          <cell r="A152" t="str">
            <v>AJCON GLOBAL SERVICES LTD</v>
          </cell>
          <cell r="B152">
            <v>511692</v>
          </cell>
          <cell r="C152" t="str">
            <v>Not Listed</v>
          </cell>
        </row>
        <row r="153">
          <cell r="A153" t="str">
            <v>AJEL LTD</v>
          </cell>
          <cell r="B153">
            <v>530713</v>
          </cell>
          <cell r="C153" t="str">
            <v>Not Listed</v>
          </cell>
        </row>
        <row r="154">
          <cell r="A154" t="str">
            <v>AJMERA REALTY &amp; INFRA (INDIA) LTD</v>
          </cell>
          <cell r="B154">
            <v>513349</v>
          </cell>
          <cell r="C154" t="str">
            <v>AJMERA</v>
          </cell>
        </row>
        <row r="155">
          <cell r="A155" t="str">
            <v>AJMERA REALTY &amp; INFRA INDIA LTD</v>
          </cell>
          <cell r="B155">
            <v>513349</v>
          </cell>
          <cell r="C155" t="str">
            <v>AJMERA</v>
          </cell>
        </row>
        <row r="156">
          <cell r="A156" t="str">
            <v>AJOONI BIOTECH LTD</v>
          </cell>
          <cell r="B156" t="str">
            <v>Not Listed</v>
          </cell>
          <cell r="C156" t="str">
            <v>AJOONI</v>
          </cell>
        </row>
        <row r="157">
          <cell r="A157" t="str">
            <v>AJWA FUN WORLD &amp; RESORT LTD</v>
          </cell>
          <cell r="B157">
            <v>526628</v>
          </cell>
          <cell r="C157" t="str">
            <v>Not Listed</v>
          </cell>
        </row>
        <row r="158">
          <cell r="A158" t="str">
            <v>AKAR AUTO INDUSTRIES LTD</v>
          </cell>
          <cell r="B158">
            <v>530621</v>
          </cell>
          <cell r="C158" t="str">
            <v>Not Listed</v>
          </cell>
        </row>
        <row r="159">
          <cell r="A159" t="str">
            <v>AKASH INFRA PROJECTS LTD</v>
          </cell>
          <cell r="B159" t="str">
            <v>Not Listed</v>
          </cell>
          <cell r="C159" t="str">
            <v>AKASH</v>
          </cell>
        </row>
        <row r="160">
          <cell r="A160" t="str">
            <v>AKASHDEEP METAL INDUSTRIES LTD</v>
          </cell>
          <cell r="B160">
            <v>538778</v>
          </cell>
          <cell r="C160" t="str">
            <v>Not Listed</v>
          </cell>
        </row>
        <row r="161">
          <cell r="A161" t="str">
            <v>AKG EXIM LTD</v>
          </cell>
          <cell r="B161" t="str">
            <v>Not Listed</v>
          </cell>
          <cell r="C161" t="str">
            <v>AKG</v>
          </cell>
        </row>
        <row r="162">
          <cell r="A162" t="str">
            <v>AKI (INDIA) LTD</v>
          </cell>
          <cell r="B162">
            <v>542020</v>
          </cell>
          <cell r="C162" t="str">
            <v>Not Listed</v>
          </cell>
        </row>
        <row r="163">
          <cell r="A163" t="str">
            <v>AKI INDIA LTD</v>
          </cell>
          <cell r="B163">
            <v>542020</v>
          </cell>
          <cell r="C163" t="str">
            <v>Not Listed</v>
          </cell>
        </row>
        <row r="164">
          <cell r="A164" t="str">
            <v>AKM LACE AND EMBROTEX LTD</v>
          </cell>
          <cell r="B164">
            <v>540718</v>
          </cell>
          <cell r="C164" t="str">
            <v>Not Listed</v>
          </cell>
        </row>
        <row r="165">
          <cell r="A165" t="str">
            <v>AKME STAR HOUSING FINANCE LTD</v>
          </cell>
          <cell r="B165">
            <v>539017</v>
          </cell>
          <cell r="C165" t="str">
            <v>Not Listed</v>
          </cell>
        </row>
        <row r="166">
          <cell r="A166" t="str">
            <v>AKSH OPTIFIBRE LTD</v>
          </cell>
          <cell r="B166">
            <v>532351</v>
          </cell>
          <cell r="C166" t="str">
            <v>AKSHOPTFBR</v>
          </cell>
        </row>
        <row r="167">
          <cell r="A167" t="str">
            <v>AKSHAR SPINTEX LTD</v>
          </cell>
          <cell r="B167">
            <v>541303</v>
          </cell>
          <cell r="C167" t="str">
            <v>Not Listed</v>
          </cell>
        </row>
        <row r="168">
          <cell r="A168" t="str">
            <v>AKSHARCHEM (INDIA) LTD</v>
          </cell>
          <cell r="B168">
            <v>524598</v>
          </cell>
          <cell r="C168" t="str">
            <v>AKSHARCHEM</v>
          </cell>
        </row>
        <row r="169">
          <cell r="A169" t="str">
            <v>AKSHARCHEM INDIA LTD</v>
          </cell>
          <cell r="B169">
            <v>524598</v>
          </cell>
          <cell r="C169" t="str">
            <v>AKSHARCHEM</v>
          </cell>
        </row>
        <row r="170">
          <cell r="A170" t="str">
            <v>AKZO NOBEL (INDIA) LTD</v>
          </cell>
          <cell r="B170">
            <v>500710</v>
          </cell>
          <cell r="C170" t="str">
            <v>AKZO(INDIA)</v>
          </cell>
        </row>
        <row r="171">
          <cell r="A171" t="str">
            <v>AKZO NOBEL INDIA LTD</v>
          </cell>
          <cell r="B171">
            <v>500710</v>
          </cell>
          <cell r="C171" t="str">
            <v>AKZOINDIA</v>
          </cell>
        </row>
        <row r="172">
          <cell r="A172" t="str">
            <v>ALACRITY SECURITIES LTD</v>
          </cell>
          <cell r="B172">
            <v>535916</v>
          </cell>
          <cell r="C172" t="str">
            <v>Not Listed</v>
          </cell>
        </row>
        <row r="173">
          <cell r="A173" t="str">
            <v>ALAN SCOTT INDUSTRIES LTD</v>
          </cell>
          <cell r="B173">
            <v>539115</v>
          </cell>
          <cell r="C173" t="str">
            <v>Not Listed</v>
          </cell>
        </row>
        <row r="174">
          <cell r="A174" t="str">
            <v>ALANKIT LTD</v>
          </cell>
          <cell r="B174">
            <v>531082</v>
          </cell>
          <cell r="C174" t="str">
            <v>ALANKIT</v>
          </cell>
        </row>
        <row r="175">
          <cell r="A175" t="str">
            <v>ALBERT DAVID LTD</v>
          </cell>
          <cell r="B175">
            <v>524075</v>
          </cell>
          <cell r="C175" t="str">
            <v>ALBERTDAVD</v>
          </cell>
        </row>
        <row r="176">
          <cell r="A176" t="str">
            <v>ALCHEMIST CORPORATION LTD</v>
          </cell>
          <cell r="B176">
            <v>531409</v>
          </cell>
          <cell r="C176" t="str">
            <v>Not Listed</v>
          </cell>
        </row>
        <row r="177">
          <cell r="A177" t="str">
            <v>ALCHEMIST LTD</v>
          </cell>
          <cell r="B177">
            <v>526707</v>
          </cell>
          <cell r="C177" t="str">
            <v>ALCHEM</v>
          </cell>
        </row>
        <row r="178">
          <cell r="A178" t="str">
            <v>ALCHEMIST REALTY LTD</v>
          </cell>
          <cell r="B178">
            <v>532114</v>
          </cell>
          <cell r="C178" t="str">
            <v>Not Listed</v>
          </cell>
        </row>
        <row r="179">
          <cell r="A179" t="str">
            <v>ALEMBIC LTD</v>
          </cell>
          <cell r="B179">
            <v>506235</v>
          </cell>
          <cell r="C179" t="str">
            <v>ALEMBICLTD</v>
          </cell>
        </row>
        <row r="180">
          <cell r="A180" t="str">
            <v>ALEMBIC PHARMACEUTICALS LTD</v>
          </cell>
          <cell r="B180">
            <v>533573</v>
          </cell>
          <cell r="C180" t="str">
            <v>APLLTD</v>
          </cell>
        </row>
        <row r="181">
          <cell r="A181" t="str">
            <v>ALEXANDER STAMPS AND COIN LTD</v>
          </cell>
          <cell r="B181">
            <v>511463</v>
          </cell>
          <cell r="C181" t="str">
            <v>Not Listed</v>
          </cell>
        </row>
        <row r="182">
          <cell r="A182" t="str">
            <v>ALFA ICA (INDIA) LTD</v>
          </cell>
          <cell r="B182">
            <v>530973</v>
          </cell>
          <cell r="C182" t="str">
            <v>Not Listed</v>
          </cell>
        </row>
        <row r="183">
          <cell r="A183" t="str">
            <v>ALFA ICA INDIA LTD</v>
          </cell>
          <cell r="B183">
            <v>530973</v>
          </cell>
          <cell r="C183" t="str">
            <v>Not Listed</v>
          </cell>
        </row>
        <row r="184">
          <cell r="A184" t="str">
            <v>ALFA TRANSFORMERS LTD</v>
          </cell>
          <cell r="B184">
            <v>517546</v>
          </cell>
          <cell r="C184" t="str">
            <v>Not Listed</v>
          </cell>
        </row>
        <row r="185">
          <cell r="A185" t="str">
            <v>ALFAVISION OVERSEAS (INDIA) LTD</v>
          </cell>
          <cell r="B185">
            <v>531156</v>
          </cell>
          <cell r="C185" t="str">
            <v>Not Listed</v>
          </cell>
        </row>
        <row r="186">
          <cell r="A186" t="str">
            <v>ALFAVISION OVERSEAS INDIA LTD</v>
          </cell>
          <cell r="B186">
            <v>531156</v>
          </cell>
          <cell r="C186" t="str">
            <v>Not Listed</v>
          </cell>
        </row>
        <row r="187">
          <cell r="A187" t="str">
            <v>ALFRED HERBERT (INDIA) LTD</v>
          </cell>
          <cell r="B187">
            <v>505216</v>
          </cell>
          <cell r="C187" t="str">
            <v>Not Listed</v>
          </cell>
        </row>
        <row r="188">
          <cell r="A188" t="str">
            <v>ALFRED HERBERT INDIA LTD</v>
          </cell>
          <cell r="B188">
            <v>505216</v>
          </cell>
          <cell r="C188" t="str">
            <v>Not Listed</v>
          </cell>
        </row>
        <row r="189">
          <cell r="A189" t="str">
            <v>ALICON CASTALLOY LTD</v>
          </cell>
          <cell r="B189">
            <v>531147</v>
          </cell>
          <cell r="C189" t="str">
            <v>ALICON</v>
          </cell>
        </row>
        <row r="190">
          <cell r="A190" t="str">
            <v>ALKA (INDIA) LTD</v>
          </cell>
          <cell r="B190">
            <v>530889</v>
          </cell>
          <cell r="C190" t="str">
            <v>Not Listed</v>
          </cell>
        </row>
        <row r="191">
          <cell r="A191" t="str">
            <v>ALKA DIAMOND INDUSTRIES LTD</v>
          </cell>
          <cell r="B191">
            <v>531581</v>
          </cell>
          <cell r="C191" t="str">
            <v>Not Listed</v>
          </cell>
        </row>
        <row r="192">
          <cell r="A192" t="str">
            <v>ALKA INDIA LTD</v>
          </cell>
          <cell r="B192">
            <v>530889</v>
          </cell>
          <cell r="C192" t="str">
            <v>Not Listed</v>
          </cell>
        </row>
        <row r="193">
          <cell r="A193" t="str">
            <v>ALKA SECURITIES LTD</v>
          </cell>
          <cell r="B193">
            <v>532166</v>
          </cell>
          <cell r="C193" t="str">
            <v>Not Listed</v>
          </cell>
        </row>
        <row r="194">
          <cell r="A194" t="str">
            <v>ALKALI METALS LTD</v>
          </cell>
          <cell r="B194">
            <v>533029</v>
          </cell>
          <cell r="C194" t="str">
            <v>ALKALI</v>
          </cell>
        </row>
        <row r="195">
          <cell r="A195" t="str">
            <v>ALKEM LABORATORIES LTD</v>
          </cell>
          <cell r="B195">
            <v>539523</v>
          </cell>
          <cell r="C195" t="str">
            <v>ALKEM</v>
          </cell>
        </row>
        <row r="196">
          <cell r="A196" t="str">
            <v>ALKYL AMINES CHEMICALS LTD</v>
          </cell>
          <cell r="B196">
            <v>506767</v>
          </cell>
          <cell r="C196" t="str">
            <v>ALKYLAMINE</v>
          </cell>
        </row>
        <row r="197">
          <cell r="A197" t="str">
            <v>ALLAHABAD BANK</v>
          </cell>
          <cell r="B197">
            <v>532480</v>
          </cell>
          <cell r="C197" t="str">
            <v>ALBK</v>
          </cell>
        </row>
        <row r="198">
          <cell r="A198" t="str">
            <v>ALLCARGO LOGISTICS LTD</v>
          </cell>
          <cell r="B198">
            <v>532749</v>
          </cell>
          <cell r="C198" t="str">
            <v>ALLCARGO</v>
          </cell>
        </row>
        <row r="199">
          <cell r="A199" t="str">
            <v>ALLIANCE INTEGRATED METALIKS LTD</v>
          </cell>
          <cell r="B199">
            <v>534064</v>
          </cell>
          <cell r="C199" t="str">
            <v>Not Listed</v>
          </cell>
        </row>
        <row r="200">
          <cell r="A200" t="str">
            <v>ALLIED COMPUTERS INTERNATIONAL ASIA LTD</v>
          </cell>
          <cell r="B200">
            <v>532919</v>
          </cell>
          <cell r="C200" t="str">
            <v>Not Listed</v>
          </cell>
        </row>
        <row r="201">
          <cell r="A201" t="str">
            <v>ALLIED DIGITAL SERVICES LTD</v>
          </cell>
          <cell r="B201">
            <v>532875</v>
          </cell>
          <cell r="C201" t="str">
            <v>ADSL</v>
          </cell>
        </row>
        <row r="202">
          <cell r="A202" t="str">
            <v>ALLSEC TECHNOLOGIES LTD</v>
          </cell>
          <cell r="B202">
            <v>532633</v>
          </cell>
          <cell r="C202" t="str">
            <v>ALLSEC</v>
          </cell>
        </row>
        <row r="203">
          <cell r="A203" t="str">
            <v>ALMONDZ GLOBAL SECURITIES LTD</v>
          </cell>
          <cell r="B203">
            <v>531400</v>
          </cell>
          <cell r="C203" t="str">
            <v>ALMONDZ</v>
          </cell>
        </row>
        <row r="204">
          <cell r="A204" t="str">
            <v>ALNA TRADING &amp; EXPORTS LTD</v>
          </cell>
          <cell r="B204">
            <v>506120</v>
          </cell>
          <cell r="C204" t="str">
            <v>Not Listed</v>
          </cell>
        </row>
        <row r="205">
          <cell r="A205" t="str">
            <v>ALOK INDUSTRIES LTD</v>
          </cell>
          <cell r="B205">
            <v>521070</v>
          </cell>
          <cell r="C205" t="str">
            <v>ALOKTEXT</v>
          </cell>
        </row>
        <row r="206">
          <cell r="A206" t="str">
            <v>ALPA LABORATORIES LTD</v>
          </cell>
          <cell r="B206">
            <v>532878</v>
          </cell>
          <cell r="C206" t="str">
            <v>ALPA</v>
          </cell>
        </row>
        <row r="207">
          <cell r="A207" t="str">
            <v>ALPHAGEO (INDIA) LTD</v>
          </cell>
          <cell r="B207">
            <v>526397</v>
          </cell>
          <cell r="C207" t="str">
            <v>ALPHAGEO</v>
          </cell>
        </row>
        <row r="208">
          <cell r="A208" t="str">
            <v>ALPHAGEO INDIA LTD</v>
          </cell>
          <cell r="B208">
            <v>526397</v>
          </cell>
          <cell r="C208" t="str">
            <v>ALPHAGEO</v>
          </cell>
        </row>
        <row r="209">
          <cell r="A209" t="str">
            <v>ALPINE HOUSING DEVELOPMENT CORPORATION LTD</v>
          </cell>
          <cell r="B209">
            <v>526519</v>
          </cell>
          <cell r="C209" t="str">
            <v>Not Listed</v>
          </cell>
        </row>
        <row r="210">
          <cell r="A210" t="str">
            <v>ALPS INDUSTRIES LTD</v>
          </cell>
          <cell r="B210">
            <v>530715</v>
          </cell>
          <cell r="C210" t="str">
            <v>ALPSINDUS</v>
          </cell>
        </row>
        <row r="211">
          <cell r="A211" t="str">
            <v>Alps Motor Finance Ltd</v>
          </cell>
          <cell r="B211">
            <v>538423</v>
          </cell>
          <cell r="C211" t="str">
            <v>ALPSMOTOR</v>
          </cell>
        </row>
        <row r="212">
          <cell r="A212" t="str">
            <v>ALSTONE TEXTILES (INDIA) LTD</v>
          </cell>
          <cell r="B212">
            <v>539277</v>
          </cell>
          <cell r="C212" t="str">
            <v>Not Listed</v>
          </cell>
        </row>
        <row r="213">
          <cell r="A213" t="str">
            <v>ALSTONE TEXTILES INDIA LTD</v>
          </cell>
          <cell r="B213">
            <v>539277</v>
          </cell>
          <cell r="C213" t="str">
            <v>Not Listed</v>
          </cell>
        </row>
        <row r="214">
          <cell r="A214" t="str">
            <v>ALUFLUORIDE LTD</v>
          </cell>
          <cell r="B214">
            <v>524634</v>
          </cell>
          <cell r="C214" t="str">
            <v>Not Listed</v>
          </cell>
        </row>
        <row r="215">
          <cell r="A215" t="str">
            <v>AMAL LTD</v>
          </cell>
          <cell r="B215">
            <v>506597</v>
          </cell>
          <cell r="C215" t="str">
            <v>Not Listed</v>
          </cell>
        </row>
        <row r="216">
          <cell r="A216" t="str">
            <v>AMANI TRADING &amp; EXPORTS LTD</v>
          </cell>
          <cell r="B216">
            <v>512008</v>
          </cell>
          <cell r="C216" t="str">
            <v>Not Listed</v>
          </cell>
        </row>
        <row r="217">
          <cell r="A217" t="str">
            <v>AMARA RAJA BATTERIES LTD</v>
          </cell>
          <cell r="B217">
            <v>500008</v>
          </cell>
          <cell r="C217" t="str">
            <v>AMARAJABAT</v>
          </cell>
        </row>
        <row r="218">
          <cell r="A218" t="str">
            <v>AMARJOTHI SPINNING MILLS LTD</v>
          </cell>
          <cell r="B218">
            <v>521097</v>
          </cell>
          <cell r="C218" t="str">
            <v>Not Listed</v>
          </cell>
        </row>
        <row r="219">
          <cell r="A219" t="str">
            <v>AMARNATH SECURITIES LTD</v>
          </cell>
          <cell r="B219">
            <v>538465</v>
          </cell>
          <cell r="C219" t="str">
            <v>Not Listed</v>
          </cell>
        </row>
        <row r="220">
          <cell r="A220" t="str">
            <v>AMAZE ENTERTECH LTD</v>
          </cell>
          <cell r="B220">
            <v>531112</v>
          </cell>
          <cell r="C220" t="str">
            <v>Not Listed</v>
          </cell>
        </row>
        <row r="221">
          <cell r="A221" t="str">
            <v>AMBA ENTERPRISES LTD</v>
          </cell>
          <cell r="B221">
            <v>539196</v>
          </cell>
          <cell r="C221" t="str">
            <v>Not Listed</v>
          </cell>
        </row>
        <row r="222">
          <cell r="A222" t="str">
            <v>AMBALAL SARABHAI ENTERPRISES LTD</v>
          </cell>
          <cell r="B222">
            <v>500009</v>
          </cell>
          <cell r="C222" t="str">
            <v>Not Listed</v>
          </cell>
        </row>
        <row r="223">
          <cell r="A223" t="str">
            <v>AMBANI ORGANICS LTD</v>
          </cell>
          <cell r="B223" t="str">
            <v>Not Listed</v>
          </cell>
          <cell r="C223" t="str">
            <v>AMBANIORG</v>
          </cell>
        </row>
        <row r="224">
          <cell r="A224" t="str">
            <v>AMBAR PROTEIN INDUSTRIES LTD</v>
          </cell>
          <cell r="B224">
            <v>519471</v>
          </cell>
          <cell r="C224" t="str">
            <v>Not Listed</v>
          </cell>
        </row>
        <row r="225">
          <cell r="A225" t="str">
            <v>Ambassador Intra Holdings Ltd</v>
          </cell>
          <cell r="B225">
            <v>542524</v>
          </cell>
          <cell r="C225" t="str">
            <v>AIHL</v>
          </cell>
        </row>
        <row r="226">
          <cell r="A226" t="str">
            <v>AMBER ENTERPRISES (INDIA) LTD</v>
          </cell>
          <cell r="B226">
            <v>540902</v>
          </cell>
          <cell r="C226" t="str">
            <v>AMBER</v>
          </cell>
        </row>
        <row r="227">
          <cell r="A227" t="str">
            <v>AMBER ENTERPRISES INDIA LTD</v>
          </cell>
          <cell r="B227">
            <v>540902</v>
          </cell>
          <cell r="C227" t="str">
            <v>AMBER</v>
          </cell>
        </row>
        <row r="228">
          <cell r="A228" t="str">
            <v>AMBIKA COTTON MILLS LTD</v>
          </cell>
          <cell r="B228">
            <v>531978</v>
          </cell>
          <cell r="C228" t="str">
            <v>AMBIKCO</v>
          </cell>
        </row>
        <row r="229">
          <cell r="A229" t="str">
            <v>AMBITION MICA LTD</v>
          </cell>
          <cell r="B229">
            <v>539223</v>
          </cell>
          <cell r="C229" t="str">
            <v>Not Listed</v>
          </cell>
        </row>
        <row r="230">
          <cell r="A230" t="str">
            <v>AMBUJA CEMENTS LTD</v>
          </cell>
          <cell r="B230">
            <v>500425</v>
          </cell>
          <cell r="C230" t="str">
            <v>AMBUJACEM</v>
          </cell>
        </row>
        <row r="231">
          <cell r="A231" t="str">
            <v>AMCO (INDIA) LTD</v>
          </cell>
          <cell r="B231">
            <v>530133</v>
          </cell>
          <cell r="C231" t="str">
            <v>Not Listed</v>
          </cell>
        </row>
        <row r="232">
          <cell r="A232" t="str">
            <v>AMCO INDIA LTD</v>
          </cell>
          <cell r="B232">
            <v>530133</v>
          </cell>
          <cell r="C232" t="str">
            <v>Not Listed</v>
          </cell>
        </row>
        <row r="233">
          <cell r="A233" t="str">
            <v>AMD INDUSTRIES LTD</v>
          </cell>
          <cell r="B233">
            <v>532828</v>
          </cell>
          <cell r="C233" t="str">
            <v>AMDIND</v>
          </cell>
        </row>
        <row r="234">
          <cell r="A234" t="str">
            <v>AMFORGE INDUSTRIES LTD</v>
          </cell>
          <cell r="B234">
            <v>513117</v>
          </cell>
          <cell r="C234" t="str">
            <v>Not Listed</v>
          </cell>
        </row>
        <row r="235">
          <cell r="A235" t="str">
            <v>AMIN TANNERY LTD</v>
          </cell>
          <cell r="B235">
            <v>541771</v>
          </cell>
          <cell r="C235" t="str">
            <v>Not Listed</v>
          </cell>
        </row>
        <row r="236">
          <cell r="A236" t="str">
            <v>AMINES &amp; PLASTICIZERS LTD</v>
          </cell>
          <cell r="B236">
            <v>506248</v>
          </cell>
          <cell r="C236" t="str">
            <v>Not Listed</v>
          </cell>
        </row>
        <row r="237">
          <cell r="A237" t="str">
            <v>AMIT INTERNATIONAL LTD</v>
          </cell>
          <cell r="B237">
            <v>531300</v>
          </cell>
          <cell r="C237" t="str">
            <v>Not Listed</v>
          </cell>
        </row>
        <row r="238">
          <cell r="A238" t="str">
            <v>AMIT SECURITIES LTD</v>
          </cell>
          <cell r="B238">
            <v>531557</v>
          </cell>
          <cell r="C238" t="str">
            <v>Not Listed</v>
          </cell>
        </row>
        <row r="239">
          <cell r="A239" t="str">
            <v>AMJ LAND HOLDINGS LTD</v>
          </cell>
          <cell r="B239">
            <v>500343</v>
          </cell>
          <cell r="C239" t="str">
            <v>AMJLAND</v>
          </cell>
        </row>
        <row r="240">
          <cell r="A240" t="str">
            <v>AMRADEEP INDUSTRIES LTD</v>
          </cell>
          <cell r="B240">
            <v>531681</v>
          </cell>
          <cell r="C240" t="str">
            <v>Not Listed</v>
          </cell>
        </row>
        <row r="241">
          <cell r="A241" t="str">
            <v>AMRAPALI CAPITAL AND FINANCE SERVICES LTD</v>
          </cell>
          <cell r="B241">
            <v>536737</v>
          </cell>
          <cell r="C241" t="str">
            <v>Not Listed</v>
          </cell>
        </row>
        <row r="242">
          <cell r="A242" t="str">
            <v>AMRAPALI FINCAP LTD</v>
          </cell>
          <cell r="B242">
            <v>539265</v>
          </cell>
          <cell r="C242" t="str">
            <v>Not Listed</v>
          </cell>
        </row>
        <row r="243">
          <cell r="A243" t="str">
            <v>AMRAPALI INDUSTRIES LTD</v>
          </cell>
          <cell r="B243">
            <v>526241</v>
          </cell>
          <cell r="C243" t="str">
            <v>Not Listed</v>
          </cell>
        </row>
        <row r="244">
          <cell r="A244" t="str">
            <v>AMRAWORLD AGRICO LTD</v>
          </cell>
          <cell r="B244">
            <v>531991</v>
          </cell>
          <cell r="C244" t="str">
            <v>Not Listed</v>
          </cell>
        </row>
        <row r="245">
          <cell r="A245" t="str">
            <v>AMRIT CORP LTD</v>
          </cell>
          <cell r="B245">
            <v>507525</v>
          </cell>
          <cell r="C245" t="str">
            <v>Not Listed</v>
          </cell>
        </row>
        <row r="246">
          <cell r="A246" t="str">
            <v>AMRUTANJAN HEALTH CARE LTD</v>
          </cell>
          <cell r="B246">
            <v>590006</v>
          </cell>
          <cell r="C246" t="str">
            <v>AMRUTANJAN</v>
          </cell>
        </row>
        <row r="247">
          <cell r="A247" t="str">
            <v>AMSONS APPARELS LTD</v>
          </cell>
          <cell r="B247">
            <v>538861</v>
          </cell>
          <cell r="C247" t="str">
            <v>Not Listed</v>
          </cell>
        </row>
        <row r="248">
          <cell r="A248" t="str">
            <v>ANAND PROJECTS LTD</v>
          </cell>
          <cell r="B248">
            <v>501630</v>
          </cell>
          <cell r="C248" t="str">
            <v>Not Listed</v>
          </cell>
        </row>
        <row r="249">
          <cell r="A249" t="str">
            <v>ANANT RAJ LTD</v>
          </cell>
          <cell r="B249">
            <v>515055</v>
          </cell>
          <cell r="C249" t="str">
            <v>ANANTRAJ</v>
          </cell>
        </row>
        <row r="250">
          <cell r="A250" t="str">
            <v>ANDHRA BANK</v>
          </cell>
          <cell r="B250">
            <v>532418</v>
          </cell>
          <cell r="C250" t="str">
            <v>ANDHRABANK</v>
          </cell>
        </row>
        <row r="251">
          <cell r="A251" t="str">
            <v>ANDHRA CEMENTS LTD</v>
          </cell>
          <cell r="B251">
            <v>532141</v>
          </cell>
          <cell r="C251" t="str">
            <v>ANDHRACEMT</v>
          </cell>
        </row>
        <row r="252">
          <cell r="A252" t="str">
            <v>ANDHRA PETROCHEMICALS LTD</v>
          </cell>
          <cell r="B252">
            <v>500012</v>
          </cell>
          <cell r="C252" t="str">
            <v>Not Listed</v>
          </cell>
        </row>
        <row r="253">
          <cell r="A253" t="str">
            <v>ANDREW YULE &amp; COMPANY LTD</v>
          </cell>
          <cell r="B253">
            <v>526173</v>
          </cell>
          <cell r="C253" t="str">
            <v>Not Listed</v>
          </cell>
        </row>
        <row r="254">
          <cell r="A254" t="str">
            <v>ANERI FINCAP LTD</v>
          </cell>
          <cell r="B254">
            <v>531252</v>
          </cell>
          <cell r="C254" t="str">
            <v>Not Listed</v>
          </cell>
        </row>
        <row r="255">
          <cell r="A255" t="str">
            <v>ANG INDUSTRIES LTD</v>
          </cell>
          <cell r="B255">
            <v>530721</v>
          </cell>
          <cell r="C255" t="str">
            <v>ANGIND</v>
          </cell>
        </row>
        <row r="256">
          <cell r="A256" t="str">
            <v>ANG LIFESCIENCES (INDIA) LTD</v>
          </cell>
          <cell r="B256">
            <v>540694</v>
          </cell>
          <cell r="C256" t="str">
            <v>Not Listed</v>
          </cell>
        </row>
        <row r="257">
          <cell r="A257" t="str">
            <v>ANG LIFESCIENCES INDIA LTD</v>
          </cell>
          <cell r="B257">
            <v>540694</v>
          </cell>
          <cell r="C257" t="str">
            <v>Not Listed</v>
          </cell>
        </row>
        <row r="258">
          <cell r="A258" t="str">
            <v>ANGEL FIBERS LTD</v>
          </cell>
          <cell r="B258">
            <v>541006</v>
          </cell>
          <cell r="C258" t="str">
            <v>Not Listed</v>
          </cell>
        </row>
        <row r="259">
          <cell r="A259" t="str">
            <v>ANI INTEGRATED SERVICES LTD</v>
          </cell>
          <cell r="B259" t="str">
            <v>Not Listed</v>
          </cell>
          <cell r="C259" t="str">
            <v>AISL</v>
          </cell>
        </row>
        <row r="260">
          <cell r="A260" t="str">
            <v>ANIK INDUSTRIES LTD</v>
          </cell>
          <cell r="B260">
            <v>519383</v>
          </cell>
          <cell r="C260" t="str">
            <v>ANIKINDS</v>
          </cell>
        </row>
        <row r="261">
          <cell r="A261" t="str">
            <v>ANISHA IMPEX LTD</v>
          </cell>
          <cell r="B261">
            <v>537785</v>
          </cell>
          <cell r="C261" t="str">
            <v>Not Listed</v>
          </cell>
        </row>
        <row r="262">
          <cell r="A262" t="str">
            <v>ANJANI FINANCE LTD</v>
          </cell>
          <cell r="B262">
            <v>531878</v>
          </cell>
          <cell r="C262" t="str">
            <v>Not Listed</v>
          </cell>
        </row>
        <row r="263">
          <cell r="A263" t="str">
            <v>ANJANI FOODS LTD</v>
          </cell>
          <cell r="B263">
            <v>511153</v>
          </cell>
          <cell r="C263" t="str">
            <v>Not Listed</v>
          </cell>
        </row>
        <row r="264">
          <cell r="A264" t="str">
            <v>ANJANI PORTLAND CEMENT LTD</v>
          </cell>
          <cell r="B264">
            <v>518091</v>
          </cell>
          <cell r="C264" t="str">
            <v>APCL</v>
          </cell>
        </row>
        <row r="265">
          <cell r="A265" t="str">
            <v>ANJANI SYNTHETICS LTD</v>
          </cell>
          <cell r="B265">
            <v>531223</v>
          </cell>
          <cell r="C265" t="str">
            <v>Not Listed</v>
          </cell>
        </row>
        <row r="266">
          <cell r="A266" t="str">
            <v>ANKA (INDIA) LTD</v>
          </cell>
          <cell r="B266">
            <v>531673</v>
          </cell>
          <cell r="C266" t="str">
            <v>Not Listed</v>
          </cell>
        </row>
        <row r="267">
          <cell r="A267" t="str">
            <v>ANKA INDIA LTD</v>
          </cell>
          <cell r="B267">
            <v>531673</v>
          </cell>
          <cell r="C267" t="str">
            <v>Not Listed</v>
          </cell>
        </row>
        <row r="268">
          <cell r="A268" t="str">
            <v>ANKIT METAL &amp; POWER LTD</v>
          </cell>
          <cell r="B268">
            <v>532870</v>
          </cell>
          <cell r="C268" t="str">
            <v>ANKITMETAL</v>
          </cell>
        </row>
        <row r="269">
          <cell r="A269" t="str">
            <v>ANKUSH FINSTOCK LTD</v>
          </cell>
          <cell r="B269">
            <v>531519</v>
          </cell>
          <cell r="C269" t="str">
            <v>Not Listed</v>
          </cell>
        </row>
        <row r="270">
          <cell r="A270" t="str">
            <v>Anmol India Ltd</v>
          </cell>
          <cell r="B270">
            <v>542437</v>
          </cell>
          <cell r="C270" t="str">
            <v>ANMOL</v>
          </cell>
        </row>
        <row r="271">
          <cell r="A271" t="str">
            <v>ANNA INFRASTRUCTURES LTD</v>
          </cell>
          <cell r="B271">
            <v>530799</v>
          </cell>
          <cell r="C271" t="str">
            <v>Not Listed</v>
          </cell>
        </row>
        <row r="272">
          <cell r="A272" t="str">
            <v>ANS INDUSTRIES LTD</v>
          </cell>
          <cell r="B272">
            <v>531406</v>
          </cell>
          <cell r="C272" t="str">
            <v>Not Listed</v>
          </cell>
        </row>
        <row r="273">
          <cell r="A273" t="str">
            <v>ANSAL BUILDWELL LTD</v>
          </cell>
          <cell r="B273">
            <v>523007</v>
          </cell>
          <cell r="C273" t="str">
            <v>Not Listed</v>
          </cell>
        </row>
        <row r="274">
          <cell r="A274" t="str">
            <v>ANSAL HOUSING AND CONSTRUCTION LTD</v>
          </cell>
          <cell r="B274">
            <v>507828</v>
          </cell>
          <cell r="C274" t="str">
            <v>ANSALHSG</v>
          </cell>
        </row>
        <row r="275">
          <cell r="A275" t="str">
            <v>ANSAL PROPERTIES &amp; INFRASTRUCTURE LTD</v>
          </cell>
          <cell r="B275">
            <v>500013</v>
          </cell>
          <cell r="C275" t="str">
            <v>ANSALAPI</v>
          </cell>
        </row>
        <row r="276">
          <cell r="A276" t="str">
            <v>ANSHUNI COMMERCIALS LTD</v>
          </cell>
          <cell r="B276">
            <v>512091</v>
          </cell>
          <cell r="C276" t="str">
            <v>Not Listed</v>
          </cell>
        </row>
        <row r="277">
          <cell r="A277" t="str">
            <v>ANTARCTICA LTD</v>
          </cell>
          <cell r="B277" t="str">
            <v>Not Listed</v>
          </cell>
          <cell r="C277" t="str">
            <v>ANTGRAPHIC</v>
          </cell>
        </row>
        <row r="278">
          <cell r="A278" t="str">
            <v>ANTARIKSH INDUSTRIES LTD</v>
          </cell>
          <cell r="B278">
            <v>501270</v>
          </cell>
          <cell r="C278" t="str">
            <v>Not Listed</v>
          </cell>
        </row>
        <row r="279">
          <cell r="A279" t="str">
            <v>ANUBHAV INDUSTRIAL RESOURCES LTD</v>
          </cell>
          <cell r="B279">
            <v>539697</v>
          </cell>
          <cell r="C279" t="str">
            <v>Not Listed</v>
          </cell>
        </row>
        <row r="280">
          <cell r="A280" t="str">
            <v>ANUBHAV INFRASTRUCTURE LTD</v>
          </cell>
          <cell r="B280">
            <v>538833</v>
          </cell>
          <cell r="C280" t="str">
            <v>Not Listed</v>
          </cell>
        </row>
        <row r="281">
          <cell r="A281" t="str">
            <v>ANUH PHARMA LTD</v>
          </cell>
          <cell r="B281">
            <v>506260</v>
          </cell>
          <cell r="C281" t="str">
            <v>Not Listed</v>
          </cell>
        </row>
        <row r="282">
          <cell r="A282" t="str">
            <v>ANUP MALLEABLE LTD</v>
          </cell>
          <cell r="B282">
            <v>506087</v>
          </cell>
          <cell r="C282" t="str">
            <v>Not Listed</v>
          </cell>
        </row>
        <row r="283">
          <cell r="A283" t="str">
            <v>ANUPAM FINSERV LTD</v>
          </cell>
          <cell r="B283">
            <v>530109</v>
          </cell>
          <cell r="C283" t="str">
            <v>Not Listed</v>
          </cell>
        </row>
        <row r="284">
          <cell r="A284" t="str">
            <v>APAR INDUSTRIES LTD</v>
          </cell>
          <cell r="B284">
            <v>532259</v>
          </cell>
          <cell r="C284" t="str">
            <v>APARINDS</v>
          </cell>
        </row>
        <row r="285">
          <cell r="A285" t="str">
            <v>APCOTEX INDUSTRIES LTD</v>
          </cell>
          <cell r="B285">
            <v>523694</v>
          </cell>
          <cell r="C285" t="str">
            <v>APCOTEXIND</v>
          </cell>
        </row>
        <row r="286">
          <cell r="A286" t="str">
            <v>APEX FROZEN FOODS LTD</v>
          </cell>
          <cell r="B286">
            <v>540692</v>
          </cell>
          <cell r="C286" t="str">
            <v>APEX</v>
          </cell>
        </row>
        <row r="287">
          <cell r="A287" t="str">
            <v>APEX HOME FINANCE LTD</v>
          </cell>
          <cell r="B287">
            <v>541133</v>
          </cell>
          <cell r="C287" t="str">
            <v>Not Listed</v>
          </cell>
        </row>
        <row r="288">
          <cell r="A288" t="str">
            <v>APIS (INDIA) LTD</v>
          </cell>
          <cell r="B288">
            <v>506166</v>
          </cell>
          <cell r="C288" t="str">
            <v>Not Listed</v>
          </cell>
        </row>
        <row r="289">
          <cell r="A289" t="str">
            <v>APIS INDIA LTD</v>
          </cell>
          <cell r="B289">
            <v>506166</v>
          </cell>
          <cell r="C289" t="str">
            <v>Not Listed</v>
          </cell>
        </row>
        <row r="290">
          <cell r="A290" t="str">
            <v>APL APOLLO TUBES LTD</v>
          </cell>
          <cell r="B290">
            <v>533758</v>
          </cell>
          <cell r="C290" t="str">
            <v>APLAPOLLO</v>
          </cell>
        </row>
        <row r="291">
          <cell r="A291" t="str">
            <v>APLAB LTD</v>
          </cell>
          <cell r="B291">
            <v>517096</v>
          </cell>
          <cell r="C291" t="str">
            <v>Not Listed</v>
          </cell>
        </row>
        <row r="292">
          <cell r="A292" t="str">
            <v>Aplaya Creations Ltd</v>
          </cell>
          <cell r="B292">
            <v>511064</v>
          </cell>
          <cell r="C292" t="str">
            <v>APLAYA</v>
          </cell>
        </row>
        <row r="293">
          <cell r="A293" t="str">
            <v>APM INDUSTRIES LTD</v>
          </cell>
          <cell r="B293">
            <v>523537</v>
          </cell>
          <cell r="C293" t="str">
            <v>Not Listed</v>
          </cell>
        </row>
        <row r="294">
          <cell r="A294" t="str">
            <v>APOLLO FINVEST (INDIA) LTD</v>
          </cell>
          <cell r="B294">
            <v>512437</v>
          </cell>
          <cell r="C294" t="str">
            <v>Not Listed</v>
          </cell>
        </row>
        <row r="295">
          <cell r="A295" t="str">
            <v>APOLLO FINVEST INDIA LTD</v>
          </cell>
          <cell r="B295">
            <v>512437</v>
          </cell>
          <cell r="C295" t="str">
            <v>Not Listed</v>
          </cell>
        </row>
        <row r="296">
          <cell r="A296" t="str">
            <v>APOLLO HOSPITALS ENTERPRISE LTD</v>
          </cell>
          <cell r="B296">
            <v>508869</v>
          </cell>
          <cell r="C296" t="str">
            <v>APOLLOHOSP</v>
          </cell>
        </row>
        <row r="297">
          <cell r="A297" t="str">
            <v>APOLLO MICRO SYSTEMS LTD</v>
          </cell>
          <cell r="B297">
            <v>540879</v>
          </cell>
          <cell r="C297" t="str">
            <v>APOLLO</v>
          </cell>
        </row>
        <row r="298">
          <cell r="A298" t="str">
            <v>APOLLO PIPES LTD</v>
          </cell>
          <cell r="B298">
            <v>531761</v>
          </cell>
          <cell r="C298" t="str">
            <v>Not Listed</v>
          </cell>
        </row>
        <row r="299">
          <cell r="A299" t="str">
            <v>APOLLO SINDOORI HOTELS LTD</v>
          </cell>
          <cell r="B299" t="str">
            <v>Not Listed</v>
          </cell>
          <cell r="C299" t="str">
            <v>APOLSINHOT</v>
          </cell>
        </row>
        <row r="300">
          <cell r="A300" t="str">
            <v>APOLLO TRICOAT TUBES LTD</v>
          </cell>
          <cell r="B300">
            <v>538566</v>
          </cell>
          <cell r="C300" t="str">
            <v>Not Listed</v>
          </cell>
        </row>
        <row r="301">
          <cell r="A301" t="str">
            <v>APOLLO TYRES LTD</v>
          </cell>
          <cell r="B301">
            <v>500877</v>
          </cell>
          <cell r="C301" t="str">
            <v>APOLLOTYRE</v>
          </cell>
        </row>
        <row r="302">
          <cell r="A302" t="str">
            <v>APOORVA LEASING FINANCE AND INVESTMENT COMPANY LTD</v>
          </cell>
          <cell r="B302">
            <v>539545</v>
          </cell>
          <cell r="C302" t="str">
            <v>Not Listed</v>
          </cell>
        </row>
        <row r="303">
          <cell r="A303" t="str">
            <v>APPLE FINANCE LTD</v>
          </cell>
          <cell r="B303">
            <v>500014</v>
          </cell>
          <cell r="C303" t="str">
            <v>Not Listed</v>
          </cell>
        </row>
        <row r="304">
          <cell r="A304" t="str">
            <v>APTECH LTD</v>
          </cell>
          <cell r="B304">
            <v>532475</v>
          </cell>
          <cell r="C304" t="str">
            <v>APTECHT</v>
          </cell>
        </row>
        <row r="305">
          <cell r="A305" t="str">
            <v>APUNKA INVEST COMMERCIAL LTD</v>
          </cell>
          <cell r="B305">
            <v>539469</v>
          </cell>
          <cell r="C305" t="str">
            <v>Not Listed</v>
          </cell>
        </row>
        <row r="306">
          <cell r="A306" t="str">
            <v>AQUA PUMPS INFRA VENTURES LTD</v>
          </cell>
          <cell r="B306">
            <v>531364</v>
          </cell>
          <cell r="C306" t="str">
            <v>Not Listed</v>
          </cell>
        </row>
        <row r="307">
          <cell r="A307" t="str">
            <v>ARAMBHAN HOSPITALITY SERVICES LTD</v>
          </cell>
          <cell r="B307">
            <v>539403</v>
          </cell>
          <cell r="C307" t="str">
            <v>Not Listed</v>
          </cell>
        </row>
        <row r="308">
          <cell r="A308" t="str">
            <v>ARC FINANCE LTD</v>
          </cell>
          <cell r="B308">
            <v>540135</v>
          </cell>
          <cell r="C308" t="str">
            <v>Not Listed</v>
          </cell>
        </row>
        <row r="309">
          <cell r="A309" t="str">
            <v>ARCEE INDUSTRIES LTD</v>
          </cell>
          <cell r="B309">
            <v>520121</v>
          </cell>
          <cell r="C309" t="str">
            <v>Not Listed</v>
          </cell>
        </row>
        <row r="310">
          <cell r="A310" t="str">
            <v>ARCHANA SOFTWARE LTD</v>
          </cell>
          <cell r="B310">
            <v>530565</v>
          </cell>
          <cell r="C310" t="str">
            <v>Not Listed</v>
          </cell>
        </row>
        <row r="311">
          <cell r="A311" t="str">
            <v>ARCHIDPLY INDUSTRIES LTD</v>
          </cell>
          <cell r="B311">
            <v>532994</v>
          </cell>
          <cell r="C311" t="str">
            <v>ARCHIDPLY</v>
          </cell>
        </row>
        <row r="312">
          <cell r="A312" t="str">
            <v>ARCHIES LTD</v>
          </cell>
          <cell r="B312">
            <v>532212</v>
          </cell>
          <cell r="C312" t="str">
            <v>ARCHIES</v>
          </cell>
        </row>
        <row r="313">
          <cell r="A313" t="str">
            <v>ARCHIT ORGANOSYS LTD</v>
          </cell>
          <cell r="B313">
            <v>524640</v>
          </cell>
          <cell r="C313" t="str">
            <v>Not Listed</v>
          </cell>
        </row>
        <row r="314">
          <cell r="A314" t="str">
            <v>ARCOTECH LTD</v>
          </cell>
          <cell r="B314">
            <v>532914</v>
          </cell>
          <cell r="C314" t="str">
            <v>ARCOTECH</v>
          </cell>
        </row>
        <row r="315">
          <cell r="A315" t="str">
            <v>ARDI INVESTMENT &amp; TRADING LTD</v>
          </cell>
          <cell r="B315">
            <v>504370</v>
          </cell>
          <cell r="C315" t="str">
            <v>Not Listed</v>
          </cell>
        </row>
        <row r="316">
          <cell r="A316" t="str">
            <v>AREX INDUSTRIES LTD</v>
          </cell>
          <cell r="B316">
            <v>526851</v>
          </cell>
          <cell r="C316" t="str">
            <v>Not Listed</v>
          </cell>
        </row>
        <row r="317">
          <cell r="A317" t="str">
            <v>ARFIN (INDIA) LTD</v>
          </cell>
          <cell r="B317">
            <v>539151</v>
          </cell>
          <cell r="C317" t="str">
            <v>Not Listed</v>
          </cell>
        </row>
        <row r="318">
          <cell r="A318" t="str">
            <v>ARFIN INDIA LTD</v>
          </cell>
          <cell r="B318">
            <v>539151</v>
          </cell>
          <cell r="C318" t="str">
            <v>Not Listed</v>
          </cell>
        </row>
        <row r="319">
          <cell r="A319" t="str">
            <v>ARIES AGRO LTD</v>
          </cell>
          <cell r="B319">
            <v>532935</v>
          </cell>
          <cell r="C319" t="str">
            <v>ARIES</v>
          </cell>
        </row>
        <row r="320">
          <cell r="A320" t="str">
            <v>ARIHANT CAPITAL MARKETS LTD</v>
          </cell>
          <cell r="B320">
            <v>511605</v>
          </cell>
          <cell r="C320" t="str">
            <v>Not Listed</v>
          </cell>
        </row>
        <row r="321">
          <cell r="A321" t="str">
            <v>ARIHANT FOUNDATIONS &amp; HOUSING LTD</v>
          </cell>
          <cell r="B321">
            <v>531381</v>
          </cell>
          <cell r="C321" t="str">
            <v>ARIHANT</v>
          </cell>
        </row>
        <row r="322">
          <cell r="A322" t="str">
            <v>ARIHANT INSTITUTE LTD</v>
          </cell>
          <cell r="B322">
            <v>541401</v>
          </cell>
          <cell r="C322" t="str">
            <v>Not Listed</v>
          </cell>
        </row>
        <row r="323">
          <cell r="A323" t="str">
            <v>ARIHANT SUPERSTRUCTURES LTD</v>
          </cell>
          <cell r="B323">
            <v>506194</v>
          </cell>
          <cell r="C323" t="str">
            <v>ARIHANTSUP</v>
          </cell>
        </row>
        <row r="324">
          <cell r="A324" t="str">
            <v>ARIHANT TOURNESOL LTD</v>
          </cell>
          <cell r="B324">
            <v>526125</v>
          </cell>
          <cell r="C324" t="str">
            <v>Not Listed</v>
          </cell>
        </row>
        <row r="325">
          <cell r="A325" t="str">
            <v>ARIHANT'S SECURITIES LTD</v>
          </cell>
          <cell r="B325">
            <v>531017</v>
          </cell>
          <cell r="C325" t="str">
            <v>Not Listed</v>
          </cell>
        </row>
        <row r="326">
          <cell r="A326" t="str">
            <v>ARIS INTERNATIONAL LTD</v>
          </cell>
          <cell r="B326">
            <v>531677</v>
          </cell>
          <cell r="C326" t="str">
            <v>Not Listed</v>
          </cell>
        </row>
        <row r="327">
          <cell r="A327" t="str">
            <v>ARMAN FINANCIAL SERVICES LTD</v>
          </cell>
          <cell r="B327">
            <v>531179</v>
          </cell>
          <cell r="C327" t="str">
            <v>ARMANFIN</v>
          </cell>
        </row>
        <row r="328">
          <cell r="A328" t="str">
            <v>Arman Holdings Ltd</v>
          </cell>
          <cell r="B328">
            <v>538556</v>
          </cell>
          <cell r="C328" t="str">
            <v>ARMAN</v>
          </cell>
        </row>
        <row r="329">
          <cell r="A329" t="str">
            <v>ARMS PAPER LTD</v>
          </cell>
          <cell r="B329">
            <v>532397</v>
          </cell>
          <cell r="C329" t="str">
            <v>Not Listed</v>
          </cell>
        </row>
        <row r="330">
          <cell r="A330" t="str">
            <v>ARNAV CORPORATION LTD</v>
          </cell>
          <cell r="B330">
            <v>531467</v>
          </cell>
          <cell r="C330" t="str">
            <v>Not Listed</v>
          </cell>
        </row>
        <row r="331">
          <cell r="A331" t="str">
            <v>ARNOLD HOLDINGS LTD</v>
          </cell>
          <cell r="B331">
            <v>537069</v>
          </cell>
          <cell r="C331" t="str">
            <v>Not Listed</v>
          </cell>
        </row>
        <row r="332">
          <cell r="A332" t="str">
            <v>ARO GRANITE INDUSTRIES LTD</v>
          </cell>
          <cell r="B332">
            <v>513729</v>
          </cell>
          <cell r="C332" t="str">
            <v>AROGRANITE</v>
          </cell>
        </row>
        <row r="333">
          <cell r="A333" t="str">
            <v>AROMA ENTERPRISES (INDIA) LTD</v>
          </cell>
          <cell r="B333">
            <v>531560</v>
          </cell>
          <cell r="C333" t="str">
            <v>Not Listed</v>
          </cell>
        </row>
        <row r="334">
          <cell r="A334" t="str">
            <v>AROMA ENTERPRISES INDIA LTD</v>
          </cell>
          <cell r="B334">
            <v>531560</v>
          </cell>
          <cell r="C334" t="str">
            <v>Not Listed</v>
          </cell>
        </row>
        <row r="335">
          <cell r="A335" t="str">
            <v>ARROW GREENTECH LTD</v>
          </cell>
          <cell r="B335">
            <v>516064</v>
          </cell>
          <cell r="C335" t="str">
            <v>ARROWGREEN</v>
          </cell>
        </row>
        <row r="336">
          <cell r="A336" t="str">
            <v>ARROW TEXTILES LTD</v>
          </cell>
          <cell r="B336">
            <v>533068</v>
          </cell>
          <cell r="C336" t="str">
            <v>ARROWTEX</v>
          </cell>
        </row>
        <row r="337">
          <cell r="A337" t="str">
            <v>ARSHIYA LTD</v>
          </cell>
          <cell r="B337">
            <v>506074</v>
          </cell>
          <cell r="C337" t="str">
            <v>ARSHIYA</v>
          </cell>
        </row>
        <row r="338">
          <cell r="A338" t="str">
            <v>ARSS INFRASTRUCTURE PROJECTS LTD</v>
          </cell>
          <cell r="B338">
            <v>533163</v>
          </cell>
          <cell r="C338" t="str">
            <v>ARSSINFRA</v>
          </cell>
        </row>
        <row r="339">
          <cell r="A339" t="str">
            <v>ART NIRMAN LTD</v>
          </cell>
          <cell r="B339" t="str">
            <v>Not Listed</v>
          </cell>
          <cell r="C339" t="str">
            <v>ARTNIRMAN</v>
          </cell>
        </row>
        <row r="340">
          <cell r="A340" t="str">
            <v>ARTECH POWER &amp; TRADING LTD</v>
          </cell>
          <cell r="B340">
            <v>517481</v>
          </cell>
          <cell r="C340" t="str">
            <v>Not Listed</v>
          </cell>
        </row>
        <row r="341">
          <cell r="A341" t="str">
            <v>ARTEFACT PROJECTS LTD</v>
          </cell>
          <cell r="B341">
            <v>531297</v>
          </cell>
          <cell r="C341" t="str">
            <v>Not Listed</v>
          </cell>
        </row>
        <row r="342">
          <cell r="A342" t="str">
            <v>Artemis Electricals Ltd</v>
          </cell>
          <cell r="B342">
            <v>542670</v>
          </cell>
          <cell r="C342" t="str">
            <v>ARTEMISELC</v>
          </cell>
        </row>
        <row r="343">
          <cell r="A343" t="str">
            <v>ARTEMIS GLOBAL LIFE SCIENCES LTD</v>
          </cell>
          <cell r="B343">
            <v>540616</v>
          </cell>
          <cell r="C343" t="str">
            <v>AGLSL</v>
          </cell>
        </row>
        <row r="344">
          <cell r="A344" t="str">
            <v>ARTSON ENGINEERING LTD</v>
          </cell>
          <cell r="B344">
            <v>522134</v>
          </cell>
          <cell r="C344" t="str">
            <v>Not Listed</v>
          </cell>
        </row>
        <row r="345">
          <cell r="A345" t="str">
            <v>ARUNA HOTELS LTD</v>
          </cell>
          <cell r="B345">
            <v>500016</v>
          </cell>
          <cell r="C345" t="str">
            <v>Not Listed</v>
          </cell>
        </row>
        <row r="346">
          <cell r="A346" t="str">
            <v>ARVEE LABORATORIES (INDIA) LTD</v>
          </cell>
          <cell r="B346" t="str">
            <v>Not Listed</v>
          </cell>
          <cell r="C346" t="str">
            <v>ARVEE</v>
          </cell>
        </row>
        <row r="347">
          <cell r="A347" t="str">
            <v>ARVEE LABORATORIES INDIA LTD</v>
          </cell>
          <cell r="B347" t="str">
            <v>Not Listed</v>
          </cell>
          <cell r="C347" t="str">
            <v>ARVEE</v>
          </cell>
        </row>
        <row r="348">
          <cell r="A348" t="str">
            <v>Arvind Fashions Ltd</v>
          </cell>
          <cell r="B348">
            <v>542484</v>
          </cell>
          <cell r="C348" t="str">
            <v>ARVINDFASN</v>
          </cell>
        </row>
        <row r="349">
          <cell r="A349" t="str">
            <v>ARVIND LTD</v>
          </cell>
          <cell r="B349">
            <v>500101</v>
          </cell>
          <cell r="C349" t="str">
            <v>ARVIND</v>
          </cell>
        </row>
        <row r="350">
          <cell r="A350" t="str">
            <v>ARVIND SMARTSPACES LTD</v>
          </cell>
          <cell r="B350">
            <v>539301</v>
          </cell>
          <cell r="C350" t="str">
            <v>ARVSMART</v>
          </cell>
        </row>
        <row r="351">
          <cell r="A351" t="str">
            <v>ARYAMAN CAPITAL MARKETS LTD</v>
          </cell>
          <cell r="B351">
            <v>538716</v>
          </cell>
          <cell r="C351" t="str">
            <v>Not Listed</v>
          </cell>
        </row>
        <row r="352">
          <cell r="A352" t="str">
            <v>ARYAMAN FINANCIAL SERVICES LTD</v>
          </cell>
          <cell r="B352">
            <v>530245</v>
          </cell>
          <cell r="C352" t="str">
            <v>Not Listed</v>
          </cell>
        </row>
        <row r="353">
          <cell r="A353" t="str">
            <v>Aryan Share and Stock Brokers Ltd</v>
          </cell>
          <cell r="B353">
            <v>542176</v>
          </cell>
          <cell r="C353" t="str">
            <v>ARYAN</v>
          </cell>
        </row>
        <row r="354">
          <cell r="A354" t="str">
            <v>ASAHI INDIA GLASS LTD</v>
          </cell>
          <cell r="B354">
            <v>515030</v>
          </cell>
          <cell r="C354" t="str">
            <v>ASAHIINDIA</v>
          </cell>
        </row>
        <row r="355">
          <cell r="A355" t="str">
            <v>ASAHI INDUSTRIES LTD</v>
          </cell>
          <cell r="B355">
            <v>514482</v>
          </cell>
          <cell r="C355" t="str">
            <v>Not Listed</v>
          </cell>
        </row>
        <row r="356">
          <cell r="A356" t="str">
            <v>ASAHI SONGWON COLORS LTD</v>
          </cell>
          <cell r="B356">
            <v>532853</v>
          </cell>
          <cell r="C356" t="str">
            <v>ASAHISONG</v>
          </cell>
        </row>
        <row r="357">
          <cell r="A357" t="str">
            <v>ASHAPURA INTIMATES FASHION LTD</v>
          </cell>
          <cell r="B357">
            <v>535467</v>
          </cell>
          <cell r="C357" t="str">
            <v>AIFL</v>
          </cell>
        </row>
        <row r="358">
          <cell r="A358" t="str">
            <v>ASHAPURA MINECHEM LTD</v>
          </cell>
          <cell r="B358">
            <v>527001</v>
          </cell>
          <cell r="C358" t="str">
            <v>ASHAPURMIN</v>
          </cell>
        </row>
        <row r="359">
          <cell r="A359" t="str">
            <v>Ashapuri Gold Ornament Ltd</v>
          </cell>
          <cell r="B359">
            <v>542579</v>
          </cell>
          <cell r="C359" t="str">
            <v>AGOL</v>
          </cell>
        </row>
        <row r="360">
          <cell r="A360" t="str">
            <v>ASHARI AGENCIES LTD</v>
          </cell>
          <cell r="B360">
            <v>540024</v>
          </cell>
          <cell r="C360" t="str">
            <v>Not Listed</v>
          </cell>
        </row>
        <row r="361">
          <cell r="A361" t="str">
            <v>ASHIANA AGRO INDUSTRIES LTD</v>
          </cell>
          <cell r="B361">
            <v>519174</v>
          </cell>
          <cell r="C361" t="str">
            <v>Not Listed</v>
          </cell>
        </row>
        <row r="362">
          <cell r="A362" t="str">
            <v>ASHIANA HOUSING LTD</v>
          </cell>
          <cell r="B362">
            <v>523716</v>
          </cell>
          <cell r="C362" t="str">
            <v>ASHIANA</v>
          </cell>
        </row>
        <row r="363">
          <cell r="A363" t="str">
            <v>ASHIANA ISPAT LTD</v>
          </cell>
          <cell r="B363">
            <v>513401</v>
          </cell>
          <cell r="C363" t="str">
            <v>Not Listed</v>
          </cell>
        </row>
        <row r="364">
          <cell r="A364" t="str">
            <v>ASHIKA CREDIT CAPITAL LTD.</v>
          </cell>
          <cell r="B364">
            <v>590122</v>
          </cell>
          <cell r="C364" t="str">
            <v>ASHIKACR</v>
          </cell>
        </row>
        <row r="365">
          <cell r="A365" t="str">
            <v>ASHIMA LTD</v>
          </cell>
          <cell r="B365">
            <v>514286</v>
          </cell>
          <cell r="C365" t="str">
            <v>ASHIMASYN</v>
          </cell>
        </row>
        <row r="366">
          <cell r="A366" t="str">
            <v>ASHIRWAD CAPITAL LTD</v>
          </cell>
          <cell r="B366">
            <v>512247</v>
          </cell>
          <cell r="C366" t="str">
            <v>Not Listed</v>
          </cell>
        </row>
        <row r="367">
          <cell r="A367" t="str">
            <v>ASHIRWAD STEELS &amp; INDUSTRIES LTD</v>
          </cell>
          <cell r="B367">
            <v>526847</v>
          </cell>
          <cell r="C367" t="str">
            <v>Not Listed</v>
          </cell>
        </row>
        <row r="368">
          <cell r="A368" t="str">
            <v>ASHISH POLYPLAST LTD</v>
          </cell>
          <cell r="B368">
            <v>530429</v>
          </cell>
          <cell r="C368" t="str">
            <v>Not Listed</v>
          </cell>
        </row>
        <row r="369">
          <cell r="A369" t="str">
            <v>ASHNISHA INDUSTRIES LTD</v>
          </cell>
          <cell r="B369">
            <v>541702</v>
          </cell>
          <cell r="C369" t="str">
            <v>Not Listed</v>
          </cell>
        </row>
        <row r="370">
          <cell r="A370" t="str">
            <v>ASHNOOR TEXTILE MILLS LTD</v>
          </cell>
          <cell r="B370">
            <v>507872</v>
          </cell>
          <cell r="C370" t="str">
            <v>Not Listed</v>
          </cell>
        </row>
        <row r="371">
          <cell r="A371" t="str">
            <v>ASHOK ALCO-CHEM LTD</v>
          </cell>
          <cell r="B371">
            <v>524594</v>
          </cell>
          <cell r="C371" t="str">
            <v>Not Listed</v>
          </cell>
        </row>
        <row r="372">
          <cell r="A372" t="str">
            <v>ASHOK LEYLAND LTD</v>
          </cell>
          <cell r="B372">
            <v>500477</v>
          </cell>
          <cell r="C372" t="str">
            <v>ASHOKLEY</v>
          </cell>
        </row>
        <row r="373">
          <cell r="A373" t="str">
            <v>ASHOKA BUILDCON LTD</v>
          </cell>
          <cell r="B373">
            <v>533271</v>
          </cell>
          <cell r="C373" t="str">
            <v>ASHOKA</v>
          </cell>
        </row>
        <row r="374">
          <cell r="A374" t="str">
            <v>ASHOKA METCAST LTD</v>
          </cell>
          <cell r="B374">
            <v>540923</v>
          </cell>
          <cell r="C374" t="str">
            <v>Not Listed</v>
          </cell>
        </row>
        <row r="375">
          <cell r="A375" t="str">
            <v>ASHOKA REFINERIES LTD</v>
          </cell>
          <cell r="B375">
            <v>526983</v>
          </cell>
          <cell r="C375" t="str">
            <v>Not Listed</v>
          </cell>
        </row>
        <row r="376">
          <cell r="A376" t="str">
            <v>ASHRAM ONLINE COM LTD</v>
          </cell>
          <cell r="B376">
            <v>526187</v>
          </cell>
          <cell r="C376" t="str">
            <v>Not Listed</v>
          </cell>
        </row>
        <row r="377">
          <cell r="A377" t="str">
            <v>ASHUTOSH PAPER MILLS LTD</v>
          </cell>
          <cell r="B377">
            <v>531568</v>
          </cell>
          <cell r="C377" t="str">
            <v>Not Listed</v>
          </cell>
        </row>
        <row r="378">
          <cell r="A378" t="str">
            <v>ASI INDUSTRIES LTD</v>
          </cell>
          <cell r="B378">
            <v>502015</v>
          </cell>
          <cell r="C378" t="str">
            <v>Not Listed</v>
          </cell>
        </row>
        <row r="379">
          <cell r="A379" t="str">
            <v>ASIA CAPITAL LTD</v>
          </cell>
          <cell r="B379">
            <v>538777</v>
          </cell>
          <cell r="C379" t="str">
            <v>Not Listed</v>
          </cell>
        </row>
        <row r="380">
          <cell r="A380" t="str">
            <v>ASIA PACK LTD</v>
          </cell>
          <cell r="B380">
            <v>530899</v>
          </cell>
          <cell r="C380" t="str">
            <v>Not Listed</v>
          </cell>
        </row>
        <row r="381">
          <cell r="A381" t="str">
            <v>ASIAN FLORA LTD</v>
          </cell>
          <cell r="B381">
            <v>531392</v>
          </cell>
          <cell r="C381" t="str">
            <v>Not Listed</v>
          </cell>
        </row>
        <row r="382">
          <cell r="A382" t="str">
            <v>ASIAN GRANITO (INDIA) LTD</v>
          </cell>
          <cell r="B382">
            <v>532888</v>
          </cell>
          <cell r="C382" t="str">
            <v>ASIANTILES</v>
          </cell>
        </row>
        <row r="383">
          <cell r="A383" t="str">
            <v>ASIAN GRANITO INDIA LTD</v>
          </cell>
          <cell r="B383">
            <v>532888</v>
          </cell>
          <cell r="C383" t="str">
            <v>ASIANTILES</v>
          </cell>
        </row>
        <row r="384">
          <cell r="A384" t="str">
            <v>ASIAN HOTELS EAST LTD</v>
          </cell>
          <cell r="B384">
            <v>533227</v>
          </cell>
          <cell r="C384" t="str">
            <v>AHLEAST</v>
          </cell>
        </row>
        <row r="385">
          <cell r="A385" t="str">
            <v>ASIAN HOTELS NORTH LTD</v>
          </cell>
          <cell r="B385">
            <v>500023</v>
          </cell>
          <cell r="C385" t="str">
            <v>ASIANHOTNR</v>
          </cell>
        </row>
        <row r="386">
          <cell r="A386" t="str">
            <v>ASIAN HOTELS WEST LTD</v>
          </cell>
          <cell r="B386">
            <v>533221</v>
          </cell>
          <cell r="C386" t="str">
            <v>AHLWEST</v>
          </cell>
        </row>
        <row r="387">
          <cell r="A387" t="str">
            <v>ASIAN OILFIELD SERVICES LTD</v>
          </cell>
          <cell r="B387">
            <v>530355</v>
          </cell>
          <cell r="C387" t="str">
            <v>Not Listed</v>
          </cell>
        </row>
        <row r="388">
          <cell r="A388" t="str">
            <v>ASIAN PAINTS LTD</v>
          </cell>
          <cell r="B388">
            <v>500820</v>
          </cell>
          <cell r="C388" t="str">
            <v>ASIANPAINT</v>
          </cell>
        </row>
        <row r="389">
          <cell r="A389" t="str">
            <v>ASIAN PETROPRODUCTS &amp; EXPORTS LTD</v>
          </cell>
          <cell r="B389">
            <v>524434</v>
          </cell>
          <cell r="C389" t="str">
            <v>Not Listed</v>
          </cell>
        </row>
        <row r="390">
          <cell r="A390" t="str">
            <v>ASIAN STAR CO LTD</v>
          </cell>
          <cell r="B390">
            <v>531847</v>
          </cell>
          <cell r="C390" t="str">
            <v>Not Listed</v>
          </cell>
        </row>
        <row r="391">
          <cell r="A391" t="str">
            <v>ASIAN TEA &amp; EXPORTS LTD</v>
          </cell>
          <cell r="B391">
            <v>519532</v>
          </cell>
          <cell r="C391" t="str">
            <v>Not Listed</v>
          </cell>
        </row>
        <row r="392">
          <cell r="A392" t="str">
            <v>ASIS LOGISTICS LTD</v>
          </cell>
          <cell r="B392">
            <v>506159</v>
          </cell>
          <cell r="C392" t="str">
            <v>ASISL</v>
          </cell>
        </row>
        <row r="393">
          <cell r="A393" t="str">
            <v>ASIT C MEHTA FINANCIAL SERVICES LTD</v>
          </cell>
          <cell r="B393">
            <v>530723</v>
          </cell>
          <cell r="C393" t="str">
            <v>Not Listed</v>
          </cell>
        </row>
        <row r="394">
          <cell r="A394" t="str">
            <v>ASL INDUSTRIES LTD</v>
          </cell>
          <cell r="B394" t="str">
            <v>Not Listed</v>
          </cell>
          <cell r="C394" t="str">
            <v>ASLIND</v>
          </cell>
        </row>
        <row r="395">
          <cell r="A395" t="str">
            <v>ASM TECHNOLOGIES LTD</v>
          </cell>
          <cell r="B395">
            <v>526433</v>
          </cell>
          <cell r="C395" t="str">
            <v>Not Listed</v>
          </cell>
        </row>
        <row r="396">
          <cell r="A396" t="str">
            <v>ASPINWALL AND COMPANY LTD</v>
          </cell>
          <cell r="B396" t="str">
            <v>Not Listed</v>
          </cell>
          <cell r="C396" t="str">
            <v>ASPINWALL</v>
          </cell>
        </row>
        <row r="397">
          <cell r="A397" t="str">
            <v>ASPIRA PATHLAB &amp; DIAGNOSTICS LTD</v>
          </cell>
          <cell r="B397">
            <v>540788</v>
          </cell>
          <cell r="C397" t="str">
            <v>Not Listed</v>
          </cell>
        </row>
        <row r="398">
          <cell r="A398" t="str">
            <v>ASSAM COMPANY (INDIA) LTD</v>
          </cell>
          <cell r="B398">
            <v>500024</v>
          </cell>
          <cell r="C398" t="str">
            <v>ASSAMCO</v>
          </cell>
        </row>
        <row r="399">
          <cell r="A399" t="str">
            <v>ASSAM COMPANY INDIA LTD</v>
          </cell>
          <cell r="B399">
            <v>500024</v>
          </cell>
          <cell r="C399" t="str">
            <v>ASSAMCO</v>
          </cell>
        </row>
        <row r="400">
          <cell r="A400" t="str">
            <v>ASSOCIATED ALCOHOLS &amp; BREWERIES LTD</v>
          </cell>
          <cell r="B400">
            <v>507526</v>
          </cell>
          <cell r="C400" t="str">
            <v>Not Listed</v>
          </cell>
        </row>
        <row r="401">
          <cell r="A401" t="str">
            <v>ASTEC LIFESCIENCES LTD</v>
          </cell>
          <cell r="B401">
            <v>533138</v>
          </cell>
          <cell r="C401" t="str">
            <v>ASTEC</v>
          </cell>
        </row>
        <row r="402">
          <cell r="A402" t="str">
            <v>ASTER DM HEALTHCARE LTD</v>
          </cell>
          <cell r="B402">
            <v>540975</v>
          </cell>
          <cell r="C402" t="str">
            <v>ASTERDM</v>
          </cell>
        </row>
        <row r="403">
          <cell r="A403" t="str">
            <v>ASTRA MICROWAVE PRODUCTS LTD</v>
          </cell>
          <cell r="B403">
            <v>532493</v>
          </cell>
          <cell r="C403" t="str">
            <v>ASTRAMICRO</v>
          </cell>
        </row>
        <row r="404">
          <cell r="A404" t="str">
            <v>ASTRAL POLY TECHNIK LTD</v>
          </cell>
          <cell r="B404">
            <v>532830</v>
          </cell>
          <cell r="C404" t="str">
            <v>ASTRAL</v>
          </cell>
        </row>
        <row r="405">
          <cell r="A405" t="str">
            <v>ASTRAZENECA PHARMA (INDIA) LTD</v>
          </cell>
          <cell r="B405">
            <v>506820</v>
          </cell>
          <cell r="C405" t="str">
            <v>ASTRAZEN</v>
          </cell>
        </row>
        <row r="406">
          <cell r="A406" t="str">
            <v>ASTRAZENECA PHARMA INDIA LTD</v>
          </cell>
          <cell r="B406">
            <v>506820</v>
          </cell>
          <cell r="C406" t="str">
            <v>ASTRAZEN</v>
          </cell>
        </row>
        <row r="407">
          <cell r="A407" t="str">
            <v>ASTRON PAPER &amp; BOARD MILL LTD</v>
          </cell>
          <cell r="B407">
            <v>540824</v>
          </cell>
          <cell r="C407" t="str">
            <v>ASTRON</v>
          </cell>
        </row>
        <row r="408">
          <cell r="A408" t="str">
            <v>ASUTOSH ENTERPRISES LTD</v>
          </cell>
          <cell r="B408">
            <v>512433</v>
          </cell>
          <cell r="C408" t="str">
            <v>Not Listed</v>
          </cell>
        </row>
        <row r="409">
          <cell r="A409" t="str">
            <v>ASYA INFOSOFT LTD</v>
          </cell>
          <cell r="B409">
            <v>511144</v>
          </cell>
          <cell r="C409" t="str">
            <v>Not Listed</v>
          </cell>
        </row>
        <row r="410">
          <cell r="A410" t="str">
            <v>ATHARV ENTERPRISES LTD</v>
          </cell>
          <cell r="B410">
            <v>530187</v>
          </cell>
          <cell r="C410" t="str">
            <v>Not Listed</v>
          </cell>
        </row>
        <row r="411">
          <cell r="A411" t="str">
            <v>ATHENA CONSTRUCTIONS LTD</v>
          </cell>
          <cell r="B411">
            <v>539099</v>
          </cell>
          <cell r="C411" t="str">
            <v>Not Listed</v>
          </cell>
        </row>
        <row r="412">
          <cell r="A412" t="str">
            <v>Athena Global Technologies Ltd-$</v>
          </cell>
          <cell r="B412">
            <v>517429</v>
          </cell>
          <cell r="C412" t="str">
            <v>ATHENAGLO</v>
          </cell>
        </row>
        <row r="413">
          <cell r="A413" t="str">
            <v>ATISHAY LTD</v>
          </cell>
          <cell r="B413">
            <v>538713</v>
          </cell>
          <cell r="C413" t="str">
            <v>Not Listed</v>
          </cell>
        </row>
        <row r="414">
          <cell r="A414" t="str">
            <v>ATLANTA DEVCON LTD</v>
          </cell>
          <cell r="B414">
            <v>526843</v>
          </cell>
          <cell r="C414" t="str">
            <v>Not Listed</v>
          </cell>
        </row>
        <row r="415">
          <cell r="A415" t="str">
            <v>ATLANTA LTD</v>
          </cell>
          <cell r="B415">
            <v>532759</v>
          </cell>
          <cell r="C415" t="str">
            <v>ATLANTA</v>
          </cell>
        </row>
        <row r="416">
          <cell r="A416" t="str">
            <v>ATLAS CYCLES HARYANA LTD</v>
          </cell>
          <cell r="B416">
            <v>505029</v>
          </cell>
          <cell r="C416" t="str">
            <v>ATLASCYCLE</v>
          </cell>
        </row>
        <row r="417">
          <cell r="A417" t="str">
            <v>ATLAS JEWELLERY (INDIA) LTD</v>
          </cell>
          <cell r="B417">
            <v>514394</v>
          </cell>
          <cell r="C417" t="str">
            <v>Not Listed</v>
          </cell>
        </row>
        <row r="418">
          <cell r="A418" t="str">
            <v>ATLAS JEWELLERY INDIA LTD</v>
          </cell>
          <cell r="B418">
            <v>514394</v>
          </cell>
          <cell r="C418" t="str">
            <v>Not Listed</v>
          </cell>
        </row>
        <row r="419">
          <cell r="A419" t="str">
            <v>ATUL AUTO LTD</v>
          </cell>
          <cell r="B419">
            <v>531795</v>
          </cell>
          <cell r="C419" t="str">
            <v>ATULAUTO</v>
          </cell>
        </row>
        <row r="420">
          <cell r="A420" t="str">
            <v>ATUL LTD</v>
          </cell>
          <cell r="B420">
            <v>500027</v>
          </cell>
          <cell r="C420" t="str">
            <v>ATUL</v>
          </cell>
        </row>
        <row r="421">
          <cell r="A421" t="str">
            <v>ATV PROJECTS (INDIA) LTD</v>
          </cell>
          <cell r="B421">
            <v>500028</v>
          </cell>
          <cell r="C421" t="str">
            <v>Not Listed</v>
          </cell>
        </row>
        <row r="422">
          <cell r="A422" t="str">
            <v>ATV PROJECTS INDIA LTD</v>
          </cell>
          <cell r="B422">
            <v>500028</v>
          </cell>
          <cell r="C422" t="str">
            <v>Not Listed</v>
          </cell>
        </row>
        <row r="423">
          <cell r="A423" t="str">
            <v>AU SMALL FINANCE BANK LTD</v>
          </cell>
          <cell r="B423">
            <v>540611</v>
          </cell>
          <cell r="C423" t="str">
            <v>AUBANK</v>
          </cell>
        </row>
        <row r="424">
          <cell r="A424" t="str">
            <v>AUNDE FAZE THREE AUTOFAB LTD</v>
          </cell>
          <cell r="B424">
            <v>532459</v>
          </cell>
          <cell r="C424" t="str">
            <v>Not Listed</v>
          </cell>
        </row>
        <row r="425">
          <cell r="A425" t="str">
            <v>AURANGABAD DISTILLERY LTD</v>
          </cell>
          <cell r="B425" t="str">
            <v>Not Listed</v>
          </cell>
          <cell r="C425" t="str">
            <v>AURDIS</v>
          </cell>
        </row>
        <row r="426">
          <cell r="A426" t="str">
            <v>AURIONPRO SOLUTIONS LTD</v>
          </cell>
          <cell r="B426">
            <v>532668</v>
          </cell>
          <cell r="C426" t="str">
            <v>AURIONPRO</v>
          </cell>
        </row>
        <row r="427">
          <cell r="A427" t="str">
            <v>AURO LABORATORIES LTD</v>
          </cell>
          <cell r="B427">
            <v>530233</v>
          </cell>
          <cell r="C427" t="str">
            <v>Not Listed</v>
          </cell>
        </row>
        <row r="428">
          <cell r="A428" t="str">
            <v>AUROBINDO PHARMA LTD</v>
          </cell>
          <cell r="B428">
            <v>524804</v>
          </cell>
          <cell r="C428" t="str">
            <v>AUROPHARMA</v>
          </cell>
        </row>
        <row r="429">
          <cell r="A429" t="str">
            <v>AUROMA COKE LTD</v>
          </cell>
          <cell r="B429">
            <v>531336</v>
          </cell>
          <cell r="C429" t="str">
            <v>Not Listed</v>
          </cell>
        </row>
        <row r="430">
          <cell r="A430" t="str">
            <v>AUSOM ENTERPRISE LTD</v>
          </cell>
          <cell r="B430">
            <v>509009</v>
          </cell>
          <cell r="C430" t="str">
            <v>AUSOMENT</v>
          </cell>
        </row>
        <row r="431">
          <cell r="A431" t="str">
            <v>AUSTIN ENGINEERING CO LTD</v>
          </cell>
          <cell r="B431">
            <v>522005</v>
          </cell>
          <cell r="C431" t="str">
            <v>Not Listed</v>
          </cell>
        </row>
        <row r="432">
          <cell r="A432" t="str">
            <v>AUTHUM INVESTMENT &amp; INFRASTRUCTURE LTD</v>
          </cell>
          <cell r="B432">
            <v>539177</v>
          </cell>
          <cell r="C432" t="str">
            <v>Not Listed</v>
          </cell>
        </row>
        <row r="433">
          <cell r="A433" t="str">
            <v>AUTO PINS (INDIA) LTD</v>
          </cell>
          <cell r="B433">
            <v>531994</v>
          </cell>
          <cell r="C433" t="str">
            <v>Not Listed</v>
          </cell>
        </row>
        <row r="434">
          <cell r="A434" t="str">
            <v>AUTO PINS INDIA LTD</v>
          </cell>
          <cell r="B434">
            <v>531994</v>
          </cell>
          <cell r="C434" t="str">
            <v>Not Listed</v>
          </cell>
        </row>
        <row r="435">
          <cell r="A435" t="str">
            <v>AUTOLINE INDUSTRIES LTD</v>
          </cell>
          <cell r="B435">
            <v>532797</v>
          </cell>
          <cell r="C435" t="str">
            <v>AUTOIND</v>
          </cell>
        </row>
        <row r="436">
          <cell r="A436" t="str">
            <v>AUTOLITE (INDIA) LTD</v>
          </cell>
          <cell r="B436">
            <v>500029</v>
          </cell>
          <cell r="C436" t="str">
            <v>AUTOLITIND</v>
          </cell>
        </row>
        <row r="437">
          <cell r="A437" t="str">
            <v>AUTOLITE INDIA LTD</v>
          </cell>
          <cell r="B437">
            <v>500029</v>
          </cell>
          <cell r="C437" t="str">
            <v>AUTOLITIND</v>
          </cell>
        </row>
        <row r="438">
          <cell r="A438" t="str">
            <v>AUTOMOBILE CORPORATION OF GOA LTD</v>
          </cell>
          <cell r="B438">
            <v>505036</v>
          </cell>
          <cell r="C438" t="str">
            <v>Not Listed</v>
          </cell>
        </row>
        <row r="439">
          <cell r="A439" t="str">
            <v>AUTOMOTIVE AXLES LTD</v>
          </cell>
          <cell r="B439">
            <v>505010</v>
          </cell>
          <cell r="C439" t="str">
            <v>AUTOAXLES</v>
          </cell>
        </row>
        <row r="440">
          <cell r="A440" t="str">
            <v>AUTOMOTIVE STAMPINGS AND ASSEMBLIES LTD</v>
          </cell>
          <cell r="B440">
            <v>520119</v>
          </cell>
          <cell r="C440" t="str">
            <v>ASAL</v>
          </cell>
        </row>
        <row r="441">
          <cell r="A441" t="str">
            <v>AUTORIDERS INTERNATIONAL LTD</v>
          </cell>
          <cell r="B441">
            <v>512277</v>
          </cell>
          <cell r="C441" t="str">
            <v>Not Listed</v>
          </cell>
        </row>
        <row r="442">
          <cell r="A442" t="str">
            <v>AUTUMN BUILDERS LTD</v>
          </cell>
          <cell r="B442">
            <v>780004</v>
          </cell>
          <cell r="C442" t="str">
            <v>Not Listed</v>
          </cell>
        </row>
        <row r="443">
          <cell r="A443" t="str">
            <v>AVADH SUGAR &amp; ENERGY LTD</v>
          </cell>
          <cell r="B443">
            <v>540649</v>
          </cell>
          <cell r="C443" t="str">
            <v>AVADHSUGAR</v>
          </cell>
        </row>
        <row r="444">
          <cell r="A444" t="str">
            <v>AVAILABLE FINANCE LTD</v>
          </cell>
          <cell r="B444">
            <v>531310</v>
          </cell>
          <cell r="C444" t="str">
            <v>Not Listed</v>
          </cell>
        </row>
        <row r="445">
          <cell r="A445" t="str">
            <v>AVANCE TECHNOLOGIES LTD</v>
          </cell>
          <cell r="B445">
            <v>512149</v>
          </cell>
          <cell r="C445" t="str">
            <v>Not Listed</v>
          </cell>
        </row>
        <row r="446">
          <cell r="A446" t="str">
            <v>AVANTEL LTD</v>
          </cell>
          <cell r="B446">
            <v>532406</v>
          </cell>
          <cell r="C446" t="str">
            <v>Not Listed</v>
          </cell>
        </row>
        <row r="447">
          <cell r="A447" t="str">
            <v>AVANTI FEEDS LTD</v>
          </cell>
          <cell r="B447">
            <v>512573</v>
          </cell>
          <cell r="C447" t="str">
            <v>AVANTIFEED</v>
          </cell>
        </row>
        <row r="448">
          <cell r="A448" t="str">
            <v>ITC LTD</v>
          </cell>
          <cell r="B448">
            <v>540376</v>
          </cell>
          <cell r="C448" t="str">
            <v>ITC</v>
          </cell>
        </row>
        <row r="449">
          <cell r="A449" t="str">
            <v>AVG LOGISTICS LTD</v>
          </cell>
          <cell r="B449" t="str">
            <v>Not Listed</v>
          </cell>
          <cell r="C449" t="str">
            <v>AVG</v>
          </cell>
        </row>
        <row r="450">
          <cell r="A450" t="str">
            <v>AVI POLYMERS LTD</v>
          </cell>
          <cell r="B450">
            <v>539288</v>
          </cell>
          <cell r="C450" t="str">
            <v>Not Listed</v>
          </cell>
        </row>
        <row r="451">
          <cell r="A451" t="str">
            <v>AVI PRODUCTS (INDIA) LTD</v>
          </cell>
          <cell r="B451">
            <v>523896</v>
          </cell>
          <cell r="C451" t="str">
            <v>Not Listed</v>
          </cell>
        </row>
        <row r="452">
          <cell r="A452" t="str">
            <v>AVI PRODUCTS INDIA LTD</v>
          </cell>
          <cell r="B452">
            <v>523896</v>
          </cell>
          <cell r="C452" t="str">
            <v>Not Listed</v>
          </cell>
        </row>
        <row r="453">
          <cell r="A453" t="str">
            <v>AVIVA INDUSTRIES LTD</v>
          </cell>
          <cell r="B453">
            <v>512109</v>
          </cell>
          <cell r="C453" t="str">
            <v>Not Listed</v>
          </cell>
        </row>
        <row r="454">
          <cell r="A454" t="str">
            <v>AVON LIFESCIENCES LTD</v>
          </cell>
          <cell r="B454">
            <v>531541</v>
          </cell>
          <cell r="C454" t="str">
            <v>Not Listed</v>
          </cell>
        </row>
        <row r="455">
          <cell r="A455" t="str">
            <v>AVON MOLDPLAST LTD</v>
          </cell>
          <cell r="B455" t="str">
            <v>Not Listed</v>
          </cell>
          <cell r="C455" t="str">
            <v>AVONMPL</v>
          </cell>
        </row>
        <row r="456">
          <cell r="A456" t="str">
            <v>AVONMORE CAPITAL &amp; MANAGEMENT SERVICES LTD</v>
          </cell>
          <cell r="B456">
            <v>511589</v>
          </cell>
          <cell r="C456" t="str">
            <v>Not Listed</v>
          </cell>
        </row>
        <row r="457">
          <cell r="A457" t="str">
            <v>AVSL INDUSTRIES LTD</v>
          </cell>
          <cell r="B457" t="str">
            <v>Not Listed</v>
          </cell>
          <cell r="C457" t="str">
            <v>AVSL</v>
          </cell>
        </row>
        <row r="458">
          <cell r="A458" t="str">
            <v>AVT NATURAL PRODUCTS LTD</v>
          </cell>
          <cell r="B458">
            <v>519105</v>
          </cell>
          <cell r="C458" t="str">
            <v>AVTNPL</v>
          </cell>
        </row>
        <row r="459">
          <cell r="A459" t="str">
            <v>AVTIL ENTERPRISE LTD</v>
          </cell>
          <cell r="B459">
            <v>504390</v>
          </cell>
          <cell r="C459" t="str">
            <v>Not Listed</v>
          </cell>
        </row>
        <row r="460">
          <cell r="A460" t="str">
            <v>AXEL POLYMERS LTD</v>
          </cell>
          <cell r="B460">
            <v>513642</v>
          </cell>
          <cell r="C460" t="str">
            <v>Not Listed</v>
          </cell>
        </row>
        <row r="461">
          <cell r="A461" t="str">
            <v>AXIS BANK LTD</v>
          </cell>
          <cell r="B461">
            <v>532215</v>
          </cell>
          <cell r="C461" t="str">
            <v>AXISBANK</v>
          </cell>
        </row>
        <row r="462">
          <cell r="A462" t="str">
            <v>AXISCADES ENGINEERING TECHNOLOGIES LTD</v>
          </cell>
          <cell r="B462">
            <v>532395</v>
          </cell>
          <cell r="C462" t="str">
            <v>AXISCADES</v>
          </cell>
        </row>
        <row r="463">
          <cell r="A463" t="str">
            <v>Axita Cotton Ltd</v>
          </cell>
          <cell r="B463">
            <v>542285</v>
          </cell>
          <cell r="C463" t="str">
            <v>AXITA</v>
          </cell>
        </row>
        <row r="464">
          <cell r="A464" t="str">
            <v>AXON VENTURES LTD</v>
          </cell>
          <cell r="B464">
            <v>505506</v>
          </cell>
          <cell r="C464" t="str">
            <v>Not Listed</v>
          </cell>
        </row>
        <row r="465">
          <cell r="A465" t="str">
            <v>AXTEL INDUSTRIES LTD</v>
          </cell>
          <cell r="B465">
            <v>523850</v>
          </cell>
          <cell r="C465" t="str">
            <v>Not Listed</v>
          </cell>
        </row>
        <row r="466">
          <cell r="A466" t="str">
            <v>AYEPEE LAMITUBES LTD</v>
          </cell>
          <cell r="B466">
            <v>523168</v>
          </cell>
          <cell r="C466" t="str">
            <v>Not Listed</v>
          </cell>
        </row>
        <row r="467">
          <cell r="A467" t="str">
            <v>AYM SYNTEX LTD</v>
          </cell>
          <cell r="B467">
            <v>508933</v>
          </cell>
          <cell r="C467" t="str">
            <v>AYMSYNTEX</v>
          </cell>
        </row>
        <row r="468">
          <cell r="A468" t="str">
            <v>AYOKI MERCANTILE LTD</v>
          </cell>
          <cell r="B468">
            <v>512063</v>
          </cell>
          <cell r="C468" t="str">
            <v>Not Listed</v>
          </cell>
        </row>
        <row r="469">
          <cell r="A469" t="str">
            <v>B  P  CAPITAL LTD</v>
          </cell>
          <cell r="B469">
            <v>536965</v>
          </cell>
          <cell r="C469" t="str">
            <v>Not Listed</v>
          </cell>
        </row>
        <row r="470">
          <cell r="A470" t="str">
            <v>B &amp; A LTD</v>
          </cell>
          <cell r="B470">
            <v>508136</v>
          </cell>
          <cell r="C470" t="str">
            <v>Not Listed</v>
          </cell>
        </row>
        <row r="471">
          <cell r="A471" t="str">
            <v>B A G FILMS AND MEDIA LTD</v>
          </cell>
          <cell r="B471">
            <v>532507</v>
          </cell>
          <cell r="C471" t="str">
            <v>BAGFILMS</v>
          </cell>
        </row>
        <row r="472">
          <cell r="A472" t="str">
            <v>B C  POWER CONTROLS LTD</v>
          </cell>
          <cell r="B472">
            <v>537766</v>
          </cell>
          <cell r="C472" t="str">
            <v>Not Listed</v>
          </cell>
        </row>
        <row r="473">
          <cell r="A473" t="str">
            <v>B L KASHYAP AND SONS LTD</v>
          </cell>
          <cell r="B473">
            <v>532719</v>
          </cell>
          <cell r="C473" t="str">
            <v>BLKASHYAP</v>
          </cell>
        </row>
        <row r="474">
          <cell r="A474" t="str">
            <v>B N RATHI SECURITIES LTD</v>
          </cell>
          <cell r="B474">
            <v>523019</v>
          </cell>
          <cell r="C474" t="str">
            <v>Not Listed</v>
          </cell>
        </row>
        <row r="475">
          <cell r="A475" t="str">
            <v>B&amp;A PACKAGING (INDIA) LTD</v>
          </cell>
          <cell r="B475">
            <v>523186</v>
          </cell>
          <cell r="C475" t="str">
            <v>Not Listed</v>
          </cell>
        </row>
        <row r="476">
          <cell r="A476" t="str">
            <v>B&amp;A PACKAGING INDIA LTD</v>
          </cell>
          <cell r="B476">
            <v>523186</v>
          </cell>
          <cell r="C476" t="str">
            <v>Not Listed</v>
          </cell>
        </row>
        <row r="477">
          <cell r="A477" t="str">
            <v>B&amp;B TRIPLEWALL CONTAINERS LTD</v>
          </cell>
          <cell r="B477" t="str">
            <v>Not Listed</v>
          </cell>
          <cell r="C477" t="str">
            <v>BBTCL</v>
          </cell>
        </row>
        <row r="478">
          <cell r="A478" t="str">
            <v>B.T. Syndicate Ltd</v>
          </cell>
          <cell r="B478">
            <v>542206</v>
          </cell>
          <cell r="C478" t="str">
            <v>BTSYN</v>
          </cell>
        </row>
        <row r="479">
          <cell r="A479" t="str">
            <v>B2B SOFTWARE TECHNOLOGIES LTD</v>
          </cell>
          <cell r="B479">
            <v>531268</v>
          </cell>
          <cell r="C479" t="str">
            <v>Not Listed</v>
          </cell>
        </row>
        <row r="480">
          <cell r="A480" t="str">
            <v>BABA ARTS LTD</v>
          </cell>
          <cell r="B480">
            <v>532380</v>
          </cell>
          <cell r="C480" t="str">
            <v>Not Listed</v>
          </cell>
        </row>
        <row r="481">
          <cell r="A481" t="str">
            <v>BACIL PHARMA LTD</v>
          </cell>
          <cell r="B481">
            <v>524516</v>
          </cell>
          <cell r="C481" t="str">
            <v>Not Listed</v>
          </cell>
        </row>
        <row r="482">
          <cell r="A482" t="str">
            <v>BAFNA PHARMACEUTICALS LTD</v>
          </cell>
          <cell r="B482">
            <v>532989</v>
          </cell>
          <cell r="C482" t="str">
            <v>BAFNAPHARM</v>
          </cell>
        </row>
        <row r="483">
          <cell r="A483" t="str">
            <v>BAGADIA COLOURCHEM LTD</v>
          </cell>
          <cell r="B483">
            <v>530197</v>
          </cell>
          <cell r="C483" t="str">
            <v>Not Listed</v>
          </cell>
        </row>
        <row r="484">
          <cell r="A484" t="str">
            <v>BAID LEASING AND FINANCE CO LTD</v>
          </cell>
          <cell r="B484">
            <v>511724</v>
          </cell>
          <cell r="C484" t="str">
            <v>Not Listed</v>
          </cell>
        </row>
        <row r="485">
          <cell r="A485" t="str">
            <v>BAJAJ AUTO LTD</v>
          </cell>
          <cell r="B485">
            <v>532977</v>
          </cell>
          <cell r="C485" t="str">
            <v>BAJAJ-AUTO</v>
          </cell>
        </row>
        <row r="486">
          <cell r="A486" t="str">
            <v>Bajaj Consumer Care LTD</v>
          </cell>
          <cell r="B486" t="str">
            <v>Not Listed</v>
          </cell>
          <cell r="C486" t="str">
            <v>BAJAJCON</v>
          </cell>
        </row>
        <row r="487">
          <cell r="A487" t="str">
            <v>BAJAJ CORP LTD</v>
          </cell>
          <cell r="B487">
            <v>533229</v>
          </cell>
          <cell r="C487" t="str">
            <v>BAJAJCORP</v>
          </cell>
        </row>
        <row r="488">
          <cell r="A488" t="str">
            <v>BAJAJ ELECTRICALS LTD</v>
          </cell>
          <cell r="B488">
            <v>500031</v>
          </cell>
          <cell r="C488" t="str">
            <v>BAJAJELEC</v>
          </cell>
        </row>
        <row r="489">
          <cell r="A489" t="str">
            <v>BAJAJ FINANCE LTD</v>
          </cell>
          <cell r="B489">
            <v>500034</v>
          </cell>
          <cell r="C489" t="str">
            <v>BAJFINANCE</v>
          </cell>
        </row>
        <row r="490">
          <cell r="A490" t="str">
            <v>BAJAJ FINSERV LTD</v>
          </cell>
          <cell r="B490">
            <v>532978</v>
          </cell>
          <cell r="C490" t="str">
            <v>BAJAJFINSV</v>
          </cell>
        </row>
        <row r="491">
          <cell r="A491" t="str">
            <v>BAJAJ GLOBAL LTD</v>
          </cell>
          <cell r="B491">
            <v>512261</v>
          </cell>
          <cell r="C491" t="str">
            <v>Not Listed</v>
          </cell>
        </row>
        <row r="492">
          <cell r="A492" t="str">
            <v>BAJAJ HEALTHCARE LTD</v>
          </cell>
          <cell r="B492">
            <v>539872</v>
          </cell>
          <cell r="C492" t="str">
            <v>Not Listed</v>
          </cell>
        </row>
        <row r="493">
          <cell r="A493" t="str">
            <v>BAJAJ HINDUSTHAN SUGAR LTD</v>
          </cell>
          <cell r="B493">
            <v>500032</v>
          </cell>
          <cell r="C493" t="str">
            <v>BAJAJHIND</v>
          </cell>
        </row>
        <row r="494">
          <cell r="A494" t="str">
            <v>BAJAJ HOLDINGS &amp; INVESTMENT LTD</v>
          </cell>
          <cell r="B494">
            <v>500490</v>
          </cell>
          <cell r="C494" t="str">
            <v>BAJAJHLDNG</v>
          </cell>
        </row>
        <row r="495">
          <cell r="A495" t="str">
            <v>BAJAJ STEEL INDUSTRIES LTD</v>
          </cell>
          <cell r="B495">
            <v>507944</v>
          </cell>
          <cell r="C495" t="str">
            <v>Not Listed</v>
          </cell>
        </row>
        <row r="496">
          <cell r="A496" t="str">
            <v>BAJRANG FINANCE LTD</v>
          </cell>
          <cell r="B496">
            <v>511139</v>
          </cell>
          <cell r="C496" t="str">
            <v>Not Listed</v>
          </cell>
        </row>
        <row r="497">
          <cell r="A497" t="str">
            <v>BAL PHARMA LTD</v>
          </cell>
          <cell r="B497">
            <v>524824</v>
          </cell>
          <cell r="C497" t="str">
            <v>BALPHARMA</v>
          </cell>
        </row>
        <row r="498">
          <cell r="A498" t="str">
            <v>BALAJI AMINES LTD</v>
          </cell>
          <cell r="B498">
            <v>530999</v>
          </cell>
          <cell r="C498" t="str">
            <v>BALAMINES</v>
          </cell>
        </row>
        <row r="499">
          <cell r="A499" t="str">
            <v>BALAJI TELEFILMS LTD</v>
          </cell>
          <cell r="B499">
            <v>532382</v>
          </cell>
          <cell r="C499" t="str">
            <v>BALAJITELE</v>
          </cell>
        </row>
        <row r="500">
          <cell r="A500" t="str">
            <v>BALASORE ALLOYS LTD</v>
          </cell>
          <cell r="B500">
            <v>513142</v>
          </cell>
          <cell r="C500" t="str">
            <v>Not Listed</v>
          </cell>
        </row>
        <row r="501">
          <cell r="A501" t="str">
            <v>Balaxi Ventures LTD</v>
          </cell>
          <cell r="B501" t="str">
            <v>Not Listed</v>
          </cell>
          <cell r="C501" t="str">
            <v>BALAXI</v>
          </cell>
        </row>
        <row r="502">
          <cell r="A502" t="str">
            <v>BALGOPAL COMMERCIAL LTD</v>
          </cell>
          <cell r="B502">
            <v>539834</v>
          </cell>
          <cell r="C502" t="str">
            <v>Not Listed</v>
          </cell>
        </row>
        <row r="503">
          <cell r="A503" t="str">
            <v>BALKRISHNA INDUSTRIES LTD</v>
          </cell>
          <cell r="B503">
            <v>502355</v>
          </cell>
          <cell r="C503" t="str">
            <v>BALKRISIND</v>
          </cell>
        </row>
        <row r="504">
          <cell r="A504" t="str">
            <v>BALKRISHNA PAPER MILLS LTD</v>
          </cell>
          <cell r="B504">
            <v>539251</v>
          </cell>
          <cell r="C504" t="str">
            <v>BALKRISHNA</v>
          </cell>
        </row>
        <row r="505">
          <cell r="A505" t="str">
            <v>BALLARPUR INDUSTRIES LTD</v>
          </cell>
          <cell r="B505">
            <v>500102</v>
          </cell>
          <cell r="C505" t="str">
            <v>BALLARPUR</v>
          </cell>
        </row>
        <row r="506">
          <cell r="A506" t="str">
            <v>BALMER LAWRIE &amp; COMPANY LTD</v>
          </cell>
          <cell r="B506">
            <v>523319</v>
          </cell>
          <cell r="C506" t="str">
            <v>BALMLAWRIE</v>
          </cell>
        </row>
        <row r="507">
          <cell r="A507" t="str">
            <v>BALMER LAWRIE INVESTMENTS LTD</v>
          </cell>
          <cell r="B507">
            <v>532485</v>
          </cell>
          <cell r="C507" t="str">
            <v>Not Listed</v>
          </cell>
        </row>
        <row r="508">
          <cell r="A508" t="str">
            <v>BALRAMPUR CHINI MILLS LTD</v>
          </cell>
          <cell r="B508">
            <v>500038</v>
          </cell>
          <cell r="C508" t="str">
            <v>BALRAMCHIN</v>
          </cell>
        </row>
        <row r="509">
          <cell r="A509" t="str">
            <v>BALURGHAT TECHNOLOGIES LTD</v>
          </cell>
          <cell r="B509">
            <v>520127</v>
          </cell>
          <cell r="C509" t="str">
            <v>Not Listed</v>
          </cell>
        </row>
        <row r="510">
          <cell r="A510" t="str">
            <v>BAMBINO AGRO INDUSTRIES LTD</v>
          </cell>
          <cell r="B510">
            <v>519295</v>
          </cell>
          <cell r="C510" t="str">
            <v>Not Listed</v>
          </cell>
        </row>
        <row r="511">
          <cell r="A511" t="str">
            <v>BAMPSL SECURITIES LTD</v>
          </cell>
          <cell r="B511">
            <v>531591</v>
          </cell>
          <cell r="C511" t="str">
            <v>Not Listed</v>
          </cell>
        </row>
        <row r="512">
          <cell r="A512" t="str">
            <v>BANARAS BEADS LTD</v>
          </cell>
          <cell r="B512">
            <v>526849</v>
          </cell>
          <cell r="C512" t="str">
            <v>BANARBEADS</v>
          </cell>
        </row>
        <row r="513">
          <cell r="A513" t="str">
            <v>BANAS FINANCE LTD</v>
          </cell>
          <cell r="B513">
            <v>509053</v>
          </cell>
          <cell r="C513" t="str">
            <v>Not Listed</v>
          </cell>
        </row>
        <row r="514">
          <cell r="A514" t="str">
            <v>BANCO PRODUCTS I LTD</v>
          </cell>
          <cell r="B514">
            <v>500039</v>
          </cell>
          <cell r="C514" t="str">
            <v>BANCOINDIA</v>
          </cell>
        </row>
        <row r="515">
          <cell r="A515" t="str">
            <v>BANDHAN BANK LTD</v>
          </cell>
          <cell r="B515">
            <v>541153</v>
          </cell>
          <cell r="C515" t="str">
            <v>BANDHANBNK</v>
          </cell>
        </row>
        <row r="516">
          <cell r="A516" t="str">
            <v>BANG OVERSEAS LTD</v>
          </cell>
          <cell r="B516">
            <v>532946</v>
          </cell>
          <cell r="C516" t="str">
            <v>BANG</v>
          </cell>
        </row>
        <row r="517">
          <cell r="A517" t="str">
            <v>BANGALORE FORT FARMS LTD</v>
          </cell>
          <cell r="B517">
            <v>539120</v>
          </cell>
          <cell r="C517" t="str">
            <v>Not Listed</v>
          </cell>
        </row>
        <row r="518">
          <cell r="A518" t="str">
            <v>BANK OF BARODA</v>
          </cell>
          <cell r="B518">
            <v>532134</v>
          </cell>
          <cell r="C518" t="str">
            <v>BANKBARODA</v>
          </cell>
        </row>
        <row r="519">
          <cell r="A519" t="str">
            <v>BANK OF INDIA</v>
          </cell>
          <cell r="B519">
            <v>532149</v>
          </cell>
          <cell r="C519" t="str">
            <v>BANKINDIA</v>
          </cell>
        </row>
        <row r="520">
          <cell r="A520" t="str">
            <v>BANK OF MAHARASHTRA</v>
          </cell>
          <cell r="B520">
            <v>532525</v>
          </cell>
          <cell r="C520" t="str">
            <v>MAHABANK</v>
          </cell>
        </row>
        <row r="521">
          <cell r="A521" t="str">
            <v>BANKA BIOLOO LTD</v>
          </cell>
          <cell r="B521" t="str">
            <v>Not Listed</v>
          </cell>
          <cell r="C521" t="str">
            <v>BANKA</v>
          </cell>
        </row>
        <row r="522">
          <cell r="A522" t="str">
            <v>BANNARI AMMAN SPINNING MILLS LTD</v>
          </cell>
          <cell r="B522">
            <v>532674</v>
          </cell>
          <cell r="C522" t="str">
            <v>BASML</v>
          </cell>
        </row>
        <row r="523">
          <cell r="A523" t="str">
            <v>BANNARI AMMAN SUGARS LTD</v>
          </cell>
          <cell r="B523">
            <v>500041</v>
          </cell>
          <cell r="C523" t="str">
            <v>BANARISUG</v>
          </cell>
        </row>
        <row r="524">
          <cell r="A524" t="str">
            <v>BANSAL MULTIFLEX LTD</v>
          </cell>
          <cell r="B524" t="str">
            <v>Not Listed</v>
          </cell>
          <cell r="C524" t="str">
            <v>BANSAL</v>
          </cell>
        </row>
        <row r="525">
          <cell r="A525" t="str">
            <v>BANSAL ROOFING PRODUCTS LTD</v>
          </cell>
          <cell r="B525">
            <v>538546</v>
          </cell>
          <cell r="C525" t="str">
            <v>Not Listed</v>
          </cell>
        </row>
        <row r="526">
          <cell r="A526" t="str">
            <v>BANSISONS TEA INDUSTRIES LTD</v>
          </cell>
          <cell r="B526">
            <v>519353</v>
          </cell>
          <cell r="C526" t="str">
            <v>Not Listed</v>
          </cell>
        </row>
        <row r="527">
          <cell r="A527" t="str">
            <v>BANSWARA SYNTEX LTD</v>
          </cell>
          <cell r="B527">
            <v>503722</v>
          </cell>
          <cell r="C527" t="str">
            <v>BANSWRAS</v>
          </cell>
        </row>
        <row r="528">
          <cell r="A528" t="str">
            <v>BARAK VALLEY CEMENTS LTD</v>
          </cell>
          <cell r="B528">
            <v>532916</v>
          </cell>
          <cell r="C528" t="str">
            <v>BVCL</v>
          </cell>
        </row>
        <row r="529">
          <cell r="A529" t="str">
            <v>BARODA EXTRUSION LTD</v>
          </cell>
          <cell r="B529">
            <v>513502</v>
          </cell>
          <cell r="C529" t="str">
            <v>Not Listed</v>
          </cell>
        </row>
        <row r="530">
          <cell r="A530" t="str">
            <v>BARON INFOTECH LTD</v>
          </cell>
          <cell r="B530">
            <v>532336</v>
          </cell>
          <cell r="C530" t="str">
            <v>Not Listed</v>
          </cell>
        </row>
        <row r="531">
          <cell r="A531" t="str">
            <v>BARTRONICS (INDIA) LTD</v>
          </cell>
          <cell r="B531">
            <v>532694</v>
          </cell>
          <cell r="C531" t="str">
            <v>BARTRONICS</v>
          </cell>
        </row>
        <row r="532">
          <cell r="A532" t="str">
            <v>BARTRONICS INDIA LTD</v>
          </cell>
          <cell r="B532">
            <v>532694</v>
          </cell>
          <cell r="C532" t="str">
            <v>BARTRONICS</v>
          </cell>
        </row>
        <row r="533">
          <cell r="A533" t="str">
            <v>BASANT AGRO TECH (INDIA) LTD</v>
          </cell>
          <cell r="B533">
            <v>524687</v>
          </cell>
          <cell r="C533" t="str">
            <v>Not Listed</v>
          </cell>
        </row>
        <row r="534">
          <cell r="A534" t="str">
            <v>BASANT AGRO TECH INDIA LTD</v>
          </cell>
          <cell r="B534">
            <v>524687</v>
          </cell>
          <cell r="C534" t="str">
            <v>Not Listed</v>
          </cell>
        </row>
        <row r="535">
          <cell r="A535" t="str">
            <v>BASF (INDIA) LTD</v>
          </cell>
          <cell r="B535">
            <v>500042</v>
          </cell>
          <cell r="C535" t="str">
            <v>BASF</v>
          </cell>
        </row>
        <row r="536">
          <cell r="A536" t="str">
            <v>BASF INDIA LTD</v>
          </cell>
          <cell r="B536">
            <v>500042</v>
          </cell>
          <cell r="C536" t="str">
            <v>BASF</v>
          </cell>
        </row>
        <row r="537">
          <cell r="A537" t="str">
            <v>BATA (INDIA) LTD</v>
          </cell>
          <cell r="B537">
            <v>500043</v>
          </cell>
          <cell r="C537" t="str">
            <v>BATA(INDIA)</v>
          </cell>
        </row>
        <row r="538">
          <cell r="A538" t="str">
            <v>BATA INDIA LTD</v>
          </cell>
          <cell r="B538">
            <v>500043</v>
          </cell>
          <cell r="C538" t="str">
            <v>BATAINDIA</v>
          </cell>
        </row>
        <row r="539">
          <cell r="A539" t="str">
            <v>BATLIBOI LTD</v>
          </cell>
          <cell r="B539">
            <v>522004</v>
          </cell>
          <cell r="C539" t="str">
            <v>Not Listed</v>
          </cell>
        </row>
        <row r="540">
          <cell r="A540" t="str">
            <v>BAYER CROPSCIENCE LTD</v>
          </cell>
          <cell r="B540">
            <v>506285</v>
          </cell>
          <cell r="C540" t="str">
            <v>BAYERCROP</v>
          </cell>
        </row>
        <row r="541">
          <cell r="A541" t="str">
            <v>BAZEL INTERNATIONAL LTD</v>
          </cell>
          <cell r="B541">
            <v>539946</v>
          </cell>
          <cell r="C541" t="str">
            <v>Not Listed</v>
          </cell>
        </row>
        <row r="542">
          <cell r="A542" t="str">
            <v>BCC FUBA (INDIA) LTD</v>
          </cell>
          <cell r="B542">
            <v>517246</v>
          </cell>
          <cell r="C542" t="str">
            <v>Not Listed</v>
          </cell>
        </row>
        <row r="543">
          <cell r="A543" t="str">
            <v>BCC FUBA INDIA LTD</v>
          </cell>
          <cell r="B543">
            <v>517246</v>
          </cell>
          <cell r="C543" t="str">
            <v>Not Listed</v>
          </cell>
        </row>
        <row r="544">
          <cell r="A544" t="str">
            <v>BCL ENTERPRISES LTD</v>
          </cell>
          <cell r="B544">
            <v>539621</v>
          </cell>
          <cell r="C544" t="str">
            <v>Not Listed</v>
          </cell>
        </row>
        <row r="545">
          <cell r="A545" t="str">
            <v>BCL INDUSTRIES LTD</v>
          </cell>
          <cell r="B545">
            <v>524332</v>
          </cell>
          <cell r="C545" t="str">
            <v>Not Listed</v>
          </cell>
        </row>
        <row r="546">
          <cell r="A546" t="str">
            <v>BCPL RAILWAY INFRASTRUCTURE LTD</v>
          </cell>
          <cell r="B546">
            <v>542057</v>
          </cell>
          <cell r="C546" t="str">
            <v>Not Listed</v>
          </cell>
        </row>
        <row r="547">
          <cell r="A547" t="str">
            <v>BDH INDUSTRIES LTD</v>
          </cell>
          <cell r="B547">
            <v>524828</v>
          </cell>
          <cell r="C547" t="str">
            <v>Not Listed</v>
          </cell>
        </row>
        <row r="548">
          <cell r="A548" t="str">
            <v>BEARDSELL LTD</v>
          </cell>
          <cell r="B548">
            <v>539447</v>
          </cell>
          <cell r="C548" t="str">
            <v>BEARDSELL</v>
          </cell>
        </row>
        <row r="549">
          <cell r="A549" t="str">
            <v>BEDMUTHA INDUSTRIES LTD</v>
          </cell>
          <cell r="B549">
            <v>533270</v>
          </cell>
          <cell r="C549" t="str">
            <v>BEDMUTHA</v>
          </cell>
        </row>
        <row r="550">
          <cell r="A550" t="str">
            <v>BEEKAY NIRYAT LTD</v>
          </cell>
          <cell r="B550">
            <v>539546</v>
          </cell>
          <cell r="C550" t="str">
            <v>Not Listed</v>
          </cell>
        </row>
        <row r="551">
          <cell r="A551" t="str">
            <v>BEEKAY STEEL INDUSTRIES LTD</v>
          </cell>
          <cell r="B551">
            <v>539018</v>
          </cell>
          <cell r="C551" t="str">
            <v>Not Listed</v>
          </cell>
        </row>
        <row r="552">
          <cell r="A552" t="str">
            <v>BEEYU OVERSEAS LTD</v>
          </cell>
          <cell r="B552">
            <v>532645</v>
          </cell>
          <cell r="C552" t="str">
            <v>Not Listed</v>
          </cell>
        </row>
        <row r="553">
          <cell r="A553" t="str">
            <v>BELLA CASA FASHION &amp; RETAIL LTD</v>
          </cell>
          <cell r="B553">
            <v>539399</v>
          </cell>
          <cell r="C553" t="str">
            <v>Not Listed</v>
          </cell>
        </row>
        <row r="554">
          <cell r="A554" t="str">
            <v>BEMCO HYDRAULICS LTD</v>
          </cell>
          <cell r="B554">
            <v>522650</v>
          </cell>
          <cell r="C554" t="str">
            <v>Not Listed</v>
          </cell>
        </row>
        <row r="555">
          <cell r="A555" t="str">
            <v>BEML LTD</v>
          </cell>
          <cell r="B555">
            <v>500048</v>
          </cell>
          <cell r="C555" t="str">
            <v>BEML</v>
          </cell>
        </row>
        <row r="556">
          <cell r="A556" t="str">
            <v>BENARA BEARINGS AND PISTONS LTD</v>
          </cell>
          <cell r="B556">
            <v>541178</v>
          </cell>
          <cell r="C556" t="str">
            <v>Not Listed</v>
          </cell>
        </row>
        <row r="557">
          <cell r="A557" t="str">
            <v>BENARES HOTELS LTD</v>
          </cell>
          <cell r="B557">
            <v>509438</v>
          </cell>
          <cell r="C557" t="str">
            <v>Not Listed</v>
          </cell>
        </row>
        <row r="558">
          <cell r="A558" t="str">
            <v>BENGAL &amp; ASSAM COMPANY LTD</v>
          </cell>
          <cell r="B558">
            <v>533095</v>
          </cell>
          <cell r="C558" t="str">
            <v>Not Listed</v>
          </cell>
        </row>
        <row r="559">
          <cell r="A559" t="str">
            <v>BENGAL STEEL INDUSTRIES LTD</v>
          </cell>
          <cell r="B559">
            <v>512404</v>
          </cell>
          <cell r="C559" t="str">
            <v>Not Listed</v>
          </cell>
        </row>
        <row r="560">
          <cell r="A560" t="str">
            <v>BENGAL TEA &amp; FABRICS LTD</v>
          </cell>
          <cell r="B560">
            <v>532230</v>
          </cell>
          <cell r="C560" t="str">
            <v>Not Listed</v>
          </cell>
        </row>
        <row r="561">
          <cell r="A561" t="str">
            <v>BENTLEY COMMERCIAL ENTERPRISES LTD</v>
          </cell>
          <cell r="B561">
            <v>512195</v>
          </cell>
          <cell r="C561" t="str">
            <v>Not Listed</v>
          </cell>
        </row>
        <row r="562">
          <cell r="A562" t="str">
            <v>BERGER PAINTS I LTD</v>
          </cell>
          <cell r="B562">
            <v>509480</v>
          </cell>
          <cell r="C562" t="str">
            <v>BERGEPAINT</v>
          </cell>
        </row>
        <row r="563">
          <cell r="A563" t="str">
            <v>BERVIN INVESTMENT &amp; LEASING LTD</v>
          </cell>
          <cell r="B563">
            <v>531340</v>
          </cell>
          <cell r="C563" t="str">
            <v>Not Listed</v>
          </cell>
        </row>
        <row r="564">
          <cell r="A564" t="str">
            <v>BERYL DRUGS LTD</v>
          </cell>
          <cell r="B564">
            <v>524606</v>
          </cell>
          <cell r="C564" t="str">
            <v>Not Listed</v>
          </cell>
        </row>
        <row r="565">
          <cell r="A565" t="str">
            <v>BERYL SECURITIES LTD</v>
          </cell>
          <cell r="B565">
            <v>531582</v>
          </cell>
          <cell r="C565" t="str">
            <v>Not Listed</v>
          </cell>
        </row>
        <row r="566">
          <cell r="A566" t="str">
            <v>BEST EASTERN HOTELS LTD</v>
          </cell>
          <cell r="B566">
            <v>508664</v>
          </cell>
          <cell r="C566" t="str">
            <v>Not Listed</v>
          </cell>
        </row>
        <row r="567">
          <cell r="A567" t="str">
            <v>BETA DRUGS LTD</v>
          </cell>
          <cell r="B567" t="str">
            <v>Not Listed</v>
          </cell>
          <cell r="C567" t="str">
            <v>BETA</v>
          </cell>
        </row>
        <row r="568">
          <cell r="A568" t="str">
            <v>BETEX (INDIA) LTD</v>
          </cell>
          <cell r="B568">
            <v>512477</v>
          </cell>
          <cell r="C568" t="str">
            <v>Not Listed</v>
          </cell>
        </row>
        <row r="569">
          <cell r="A569" t="str">
            <v>BETEX INDIA LTD</v>
          </cell>
          <cell r="B569">
            <v>512477</v>
          </cell>
          <cell r="C569" t="str">
            <v>Not Listed</v>
          </cell>
        </row>
        <row r="570">
          <cell r="A570" t="str">
            <v>BF INVESTMENT LTD</v>
          </cell>
          <cell r="B570">
            <v>533303</v>
          </cell>
          <cell r="C570" t="str">
            <v>BFINVEST</v>
          </cell>
        </row>
        <row r="571">
          <cell r="A571" t="str">
            <v>BF UTILITIES LTD</v>
          </cell>
          <cell r="B571">
            <v>532430</v>
          </cell>
          <cell r="C571" t="str">
            <v>BFUTILITIE</v>
          </cell>
        </row>
        <row r="572">
          <cell r="A572" t="str">
            <v>BFL ASSET FINVEST LTD</v>
          </cell>
          <cell r="B572">
            <v>539662</v>
          </cell>
          <cell r="C572" t="str">
            <v>Not Listed</v>
          </cell>
        </row>
        <row r="573">
          <cell r="A573" t="str">
            <v>BGIL FILMS &amp; TECHNOLOGIES LTD</v>
          </cell>
          <cell r="B573">
            <v>511664</v>
          </cell>
          <cell r="C573" t="str">
            <v>Not Listed</v>
          </cell>
        </row>
        <row r="574">
          <cell r="A574" t="str">
            <v>BGR ENERGY SYSTEMS LTD</v>
          </cell>
          <cell r="B574">
            <v>532930</v>
          </cell>
          <cell r="C574" t="str">
            <v>BGRENERGY</v>
          </cell>
        </row>
        <row r="575">
          <cell r="A575" t="str">
            <v>BHAGERIA INDUSTRIES LTD</v>
          </cell>
          <cell r="B575">
            <v>530803</v>
          </cell>
          <cell r="C575" t="str">
            <v>BHAGERIA</v>
          </cell>
        </row>
        <row r="576">
          <cell r="A576" t="str">
            <v>BHAGIRADHA CHEMICALS &amp; INDUSTRIES LTD</v>
          </cell>
          <cell r="B576">
            <v>531719</v>
          </cell>
          <cell r="C576" t="str">
            <v>Not Listed</v>
          </cell>
        </row>
        <row r="577">
          <cell r="A577" t="str">
            <v>BHAGWATI AUTOCAST LTD</v>
          </cell>
          <cell r="B577">
            <v>504646</v>
          </cell>
          <cell r="C577" t="str">
            <v>Not Listed</v>
          </cell>
        </row>
        <row r="578">
          <cell r="A578" t="str">
            <v>BHAGWATI OXYGEN LTD</v>
          </cell>
          <cell r="B578">
            <v>509449</v>
          </cell>
          <cell r="C578" t="str">
            <v>Not Listed</v>
          </cell>
        </row>
        <row r="579">
          <cell r="A579" t="str">
            <v>BHAGYANAGAR (INDIA) LTD</v>
          </cell>
          <cell r="B579">
            <v>512296</v>
          </cell>
          <cell r="C579" t="str">
            <v>BHAGYANGR</v>
          </cell>
        </row>
        <row r="580">
          <cell r="A580" t="str">
            <v>BHAGYANAGAR INDIA LTD</v>
          </cell>
          <cell r="B580">
            <v>512296</v>
          </cell>
          <cell r="C580" t="str">
            <v>BHAGYANGR</v>
          </cell>
        </row>
        <row r="581">
          <cell r="A581" t="str">
            <v>BHAGYANAGAR PROPERTIES LTD</v>
          </cell>
          <cell r="B581">
            <v>540621</v>
          </cell>
          <cell r="C581" t="str">
            <v>BHAGYAPROP</v>
          </cell>
        </row>
        <row r="582">
          <cell r="A582" t="str">
            <v>BHAKTI GEMS AND JEWELLERY LTD</v>
          </cell>
          <cell r="B582">
            <v>540545</v>
          </cell>
          <cell r="C582" t="str">
            <v>Not Listed</v>
          </cell>
        </row>
        <row r="583">
          <cell r="A583" t="str">
            <v>BHANDARI HOSIERY EXPORTS LTD</v>
          </cell>
          <cell r="B583">
            <v>512608</v>
          </cell>
          <cell r="C583" t="str">
            <v>BHANDARI</v>
          </cell>
        </row>
        <row r="584">
          <cell r="A584" t="str">
            <v>BHANDERI INFRACON LTD</v>
          </cell>
          <cell r="B584">
            <v>538576</v>
          </cell>
          <cell r="C584" t="str">
            <v>Not Listed</v>
          </cell>
        </row>
        <row r="585">
          <cell r="A585" t="str">
            <v>BHANSALI ENGINEERING POLYMERS LTD</v>
          </cell>
          <cell r="B585">
            <v>500052</v>
          </cell>
          <cell r="C585" t="str">
            <v>BEPL</v>
          </cell>
        </row>
        <row r="586">
          <cell r="A586" t="str">
            <v>BHARAT AGRI FERT &amp; REALTY LTD</v>
          </cell>
          <cell r="B586">
            <v>531862</v>
          </cell>
          <cell r="C586" t="str">
            <v>Not Listed</v>
          </cell>
        </row>
        <row r="587">
          <cell r="A587" t="str">
            <v>BHARAT BHUSHAN SHARE &amp; COMMODITY BROKERS LTD</v>
          </cell>
          <cell r="B587">
            <v>511501</v>
          </cell>
          <cell r="C587" t="str">
            <v>Not Listed</v>
          </cell>
        </row>
        <row r="588">
          <cell r="A588" t="str">
            <v>BHARAT BIJLEE LTD</v>
          </cell>
          <cell r="B588">
            <v>503960</v>
          </cell>
          <cell r="C588" t="str">
            <v>BBL</v>
          </cell>
        </row>
        <row r="589">
          <cell r="A589" t="str">
            <v>BHARAT DYNAMICS LTD</v>
          </cell>
          <cell r="B589">
            <v>541143</v>
          </cell>
          <cell r="C589" t="str">
            <v>BDL</v>
          </cell>
        </row>
        <row r="590">
          <cell r="A590" t="str">
            <v>BHARAT ELECTRONICS LTD</v>
          </cell>
          <cell r="B590">
            <v>500049</v>
          </cell>
          <cell r="C590" t="str">
            <v>BEL</v>
          </cell>
        </row>
        <row r="591">
          <cell r="A591" t="str">
            <v>BHARAT FINANCIAL INCLUSION LTD</v>
          </cell>
          <cell r="B591">
            <v>533228</v>
          </cell>
          <cell r="C591" t="str">
            <v>BHARATFIN</v>
          </cell>
        </row>
        <row r="592">
          <cell r="A592" t="str">
            <v>BHARAT FORGE LTD</v>
          </cell>
          <cell r="B592">
            <v>500493</v>
          </cell>
          <cell r="C592" t="str">
            <v>BHARATFORG</v>
          </cell>
        </row>
        <row r="593">
          <cell r="A593" t="str">
            <v>BHARAT GEARS LTD</v>
          </cell>
          <cell r="B593">
            <v>505688</v>
          </cell>
          <cell r="C593" t="str">
            <v>BHARATGEAR</v>
          </cell>
        </row>
        <row r="594">
          <cell r="A594" t="str">
            <v>BHARAT HEAVY ELECTRICALS LTD</v>
          </cell>
          <cell r="B594">
            <v>500103</v>
          </cell>
          <cell r="C594" t="str">
            <v>BHEL</v>
          </cell>
        </row>
        <row r="595">
          <cell r="A595" t="str">
            <v>BHARAT IMMUNOLOGICALS &amp; BIOLOGICALS CORPORATION LTD</v>
          </cell>
          <cell r="B595">
            <v>524663</v>
          </cell>
          <cell r="C595" t="str">
            <v>Not Listed</v>
          </cell>
        </row>
        <row r="596">
          <cell r="A596" t="str">
            <v>BHARAT PARENTERALS LTD</v>
          </cell>
          <cell r="B596">
            <v>541096</v>
          </cell>
          <cell r="C596" t="str">
            <v>Not Listed</v>
          </cell>
        </row>
        <row r="597">
          <cell r="A597" t="str">
            <v>BHARAT PETROLEUM CORPORATION LTD</v>
          </cell>
          <cell r="B597">
            <v>500547</v>
          </cell>
          <cell r="C597" t="str">
            <v>BPCL</v>
          </cell>
        </row>
        <row r="598">
          <cell r="A598" t="str">
            <v>BHARAT RASAYAN LTD</v>
          </cell>
          <cell r="B598">
            <v>590021</v>
          </cell>
          <cell r="C598" t="str">
            <v>BHARATRAS</v>
          </cell>
        </row>
        <row r="599">
          <cell r="A599" t="str">
            <v>BHARAT ROAD NETWORK LTD</v>
          </cell>
          <cell r="B599">
            <v>540700</v>
          </cell>
          <cell r="C599" t="str">
            <v>BRNL</v>
          </cell>
        </row>
        <row r="600">
          <cell r="A600" t="str">
            <v>BHARAT SEATS LTD</v>
          </cell>
          <cell r="B600">
            <v>523229</v>
          </cell>
          <cell r="C600" t="str">
            <v>Not Listed</v>
          </cell>
        </row>
        <row r="601">
          <cell r="A601" t="str">
            <v>BHARAT TEXTILES &amp; PROOFING INDUSTRIES LTD</v>
          </cell>
          <cell r="B601">
            <v>531029</v>
          </cell>
          <cell r="C601" t="str">
            <v>Not Listed</v>
          </cell>
        </row>
        <row r="602">
          <cell r="A602" t="str">
            <v>BHARAT WIRE ROPES LTD</v>
          </cell>
          <cell r="B602">
            <v>539799</v>
          </cell>
          <cell r="C602" t="str">
            <v>BHARATWIRE</v>
          </cell>
        </row>
        <row r="603">
          <cell r="A603" t="str">
            <v>BHARATI DEFENCE AND INFRASTRUCTURE LTD</v>
          </cell>
          <cell r="B603">
            <v>532609</v>
          </cell>
          <cell r="C603" t="str">
            <v>BHARATIDIL</v>
          </cell>
        </row>
        <row r="604">
          <cell r="A604" t="str">
            <v>BHARATIYA GLOBAL INFOMEDIA LTD</v>
          </cell>
          <cell r="B604">
            <v>533499</v>
          </cell>
          <cell r="C604" t="str">
            <v>BGLOBAL</v>
          </cell>
        </row>
        <row r="605">
          <cell r="A605" t="str">
            <v>BHARTI AIRTEL LTD</v>
          </cell>
          <cell r="B605">
            <v>532454</v>
          </cell>
          <cell r="C605" t="str">
            <v>BHARTIARTL</v>
          </cell>
        </row>
        <row r="606">
          <cell r="A606" t="str">
            <v>BHARTI INFRATEL LTD</v>
          </cell>
          <cell r="B606">
            <v>534816</v>
          </cell>
          <cell r="C606" t="str">
            <v>INFRATEL</v>
          </cell>
        </row>
        <row r="607">
          <cell r="A607" t="str">
            <v>BHARTIYA INTERNATIONAL LTD</v>
          </cell>
          <cell r="B607">
            <v>526666</v>
          </cell>
          <cell r="C607" t="str">
            <v>BIL</v>
          </cell>
        </row>
        <row r="608">
          <cell r="A608" t="str">
            <v>BHASKAR AGROCHEMICALS LTD</v>
          </cell>
          <cell r="B608">
            <v>524534</v>
          </cell>
          <cell r="C608" t="str">
            <v>Not Listed</v>
          </cell>
        </row>
        <row r="609">
          <cell r="A609" t="str">
            <v>BHATIA COMMUNICATIONS &amp; RETAIL (INDIA) LTD</v>
          </cell>
          <cell r="B609">
            <v>540956</v>
          </cell>
          <cell r="C609" t="str">
            <v>Not Listed</v>
          </cell>
        </row>
        <row r="610">
          <cell r="A610" t="str">
            <v>BHATIA COMMUNICATIONS &amp; RETAIL INDIA LTD</v>
          </cell>
          <cell r="B610">
            <v>540956</v>
          </cell>
          <cell r="C610" t="str">
            <v>Not Listed</v>
          </cell>
        </row>
        <row r="611">
          <cell r="A611" t="str">
            <v>BHILWARA SPINNERS LTD</v>
          </cell>
          <cell r="B611">
            <v>514272</v>
          </cell>
          <cell r="C611" t="str">
            <v>Not Listed</v>
          </cell>
        </row>
        <row r="612">
          <cell r="A612" t="str">
            <v>BHILWARA TECHNICAL TEXTILES LTD</v>
          </cell>
          <cell r="B612">
            <v>533108</v>
          </cell>
          <cell r="C612" t="str">
            <v>Not Listed</v>
          </cell>
        </row>
        <row r="613">
          <cell r="A613" t="str">
            <v>BHORUKA ALUMINIUM LTD</v>
          </cell>
          <cell r="B613">
            <v>506027</v>
          </cell>
          <cell r="C613" t="str">
            <v>Not Listed</v>
          </cell>
        </row>
        <row r="614">
          <cell r="A614" t="str">
            <v>BHUSHAN STEEL LTD</v>
          </cell>
          <cell r="B614">
            <v>500055</v>
          </cell>
          <cell r="C614" t="str">
            <v>BHUSANSTL</v>
          </cell>
        </row>
        <row r="615">
          <cell r="A615" t="str">
            <v>BIGBLOC CONSTRUCTION LTD</v>
          </cell>
          <cell r="B615">
            <v>540061</v>
          </cell>
          <cell r="C615" t="str">
            <v>BIGBLOC</v>
          </cell>
        </row>
        <row r="616">
          <cell r="A616" t="str">
            <v>BIHAR SPONGE IRON LTD</v>
          </cell>
          <cell r="B616">
            <v>500058</v>
          </cell>
          <cell r="C616" t="str">
            <v>Not Listed</v>
          </cell>
        </row>
        <row r="617">
          <cell r="A617" t="str">
            <v>BIJOY HANS LTD</v>
          </cell>
          <cell r="B617">
            <v>524723</v>
          </cell>
          <cell r="C617" t="str">
            <v>Not Listed</v>
          </cell>
        </row>
        <row r="618">
          <cell r="A618" t="str">
            <v>BIL ENERGY SYSTEMS LTD</v>
          </cell>
          <cell r="B618">
            <v>533321</v>
          </cell>
          <cell r="C618" t="str">
            <v>BILENERGY</v>
          </cell>
        </row>
        <row r="619">
          <cell r="A619" t="str">
            <v>BILCARE LTD</v>
          </cell>
          <cell r="B619">
            <v>526853</v>
          </cell>
          <cell r="C619" t="str">
            <v>Not Listed</v>
          </cell>
        </row>
        <row r="620">
          <cell r="A620" t="str">
            <v>BIMETAL BEARINGS LTD</v>
          </cell>
          <cell r="B620">
            <v>505681</v>
          </cell>
          <cell r="C620" t="str">
            <v>Not Listed</v>
          </cell>
        </row>
        <row r="621">
          <cell r="A621" t="str">
            <v>BINANI INDUSTRIES LTD</v>
          </cell>
          <cell r="B621">
            <v>500059</v>
          </cell>
          <cell r="C621" t="str">
            <v>BINANIIND</v>
          </cell>
        </row>
        <row r="622">
          <cell r="A622" t="str">
            <v>BINAYAK TEX PROCESSORS LTD</v>
          </cell>
          <cell r="B622">
            <v>523054</v>
          </cell>
          <cell r="C622" t="str">
            <v>Not Listed</v>
          </cell>
        </row>
        <row r="623">
          <cell r="A623" t="str">
            <v>BINDAL EXPORTS LTD</v>
          </cell>
          <cell r="B623">
            <v>540148</v>
          </cell>
          <cell r="C623" t="str">
            <v>Not Listed</v>
          </cell>
        </row>
        <row r="624">
          <cell r="A624" t="str">
            <v>BINNY LTD</v>
          </cell>
          <cell r="B624">
            <v>514215</v>
          </cell>
          <cell r="C624" t="str">
            <v>Not Listed</v>
          </cell>
        </row>
        <row r="625">
          <cell r="A625" t="str">
            <v>BINNY MILLS LTD</v>
          </cell>
          <cell r="B625">
            <v>535620</v>
          </cell>
          <cell r="C625" t="str">
            <v>Not Listed</v>
          </cell>
        </row>
        <row r="626">
          <cell r="A626" t="str">
            <v>BIO GREEN PAPERS LTD</v>
          </cell>
          <cell r="B626">
            <v>534535</v>
          </cell>
          <cell r="C626" t="str">
            <v>Not Listed</v>
          </cell>
        </row>
        <row r="627">
          <cell r="A627" t="str">
            <v>BIOCON LTD</v>
          </cell>
          <cell r="B627">
            <v>532523</v>
          </cell>
          <cell r="C627" t="str">
            <v>BIOCON</v>
          </cell>
        </row>
        <row r="628">
          <cell r="A628" t="str">
            <v>BIOFIL CHEMICALS &amp; PHARMACEUTICALS LTD</v>
          </cell>
          <cell r="B628">
            <v>524396</v>
          </cell>
          <cell r="C628" t="str">
            <v>BIOFILCHEM</v>
          </cell>
        </row>
        <row r="629">
          <cell r="A629" t="str">
            <v>BIOPAC INDIA CORPORATION LTD</v>
          </cell>
          <cell r="B629">
            <v>532330</v>
          </cell>
          <cell r="C629" t="str">
            <v>Not Listed</v>
          </cell>
        </row>
        <row r="630">
          <cell r="A630" t="str">
            <v>BIRDHI CHAND PANNALAL AGENCIES LTD</v>
          </cell>
          <cell r="B630">
            <v>538364</v>
          </cell>
          <cell r="C630" t="str">
            <v>Not Listed</v>
          </cell>
        </row>
        <row r="631">
          <cell r="A631" t="str">
            <v>BIRLA CABLE LTD</v>
          </cell>
          <cell r="B631">
            <v>500060</v>
          </cell>
          <cell r="C631" t="str">
            <v>BIRLACABLE</v>
          </cell>
        </row>
        <row r="632">
          <cell r="A632" t="str">
            <v>BIRLA CORPORATION LTD</v>
          </cell>
          <cell r="B632">
            <v>500335</v>
          </cell>
          <cell r="C632" t="str">
            <v>BIRLACORPN</v>
          </cell>
        </row>
        <row r="633">
          <cell r="A633" t="str">
            <v>BIRLA COTSYN (INDIA) LTD</v>
          </cell>
          <cell r="B633">
            <v>533006</v>
          </cell>
          <cell r="C633" t="str">
            <v>Not Listed</v>
          </cell>
        </row>
        <row r="634">
          <cell r="A634" t="str">
            <v>BIRLA COTSYN INDIA LTD</v>
          </cell>
          <cell r="B634">
            <v>533006</v>
          </cell>
          <cell r="C634" t="str">
            <v>Not Listed</v>
          </cell>
        </row>
        <row r="635">
          <cell r="A635" t="str">
            <v>BIRLA PRECISION TECHNOLOGIES LTD</v>
          </cell>
          <cell r="B635">
            <v>522105</v>
          </cell>
          <cell r="C635" t="str">
            <v>Not Listed</v>
          </cell>
        </row>
        <row r="636">
          <cell r="A636" t="str">
            <v>Birla Sun Life Mutual Fund - Birla Sun Life Gold ETF</v>
          </cell>
          <cell r="B636">
            <v>533408</v>
          </cell>
          <cell r="C636" t="str">
            <v>BSLGOLDETF</v>
          </cell>
        </row>
        <row r="637">
          <cell r="A637" t="str">
            <v>BIRLASOFT LTD</v>
          </cell>
          <cell r="B637" t="str">
            <v>Not Listed</v>
          </cell>
          <cell r="C637" t="str">
            <v>BSOFT</v>
          </cell>
        </row>
        <row r="638">
          <cell r="A638" t="str">
            <v>BKM INDUSTRIES LTD</v>
          </cell>
          <cell r="B638">
            <v>539043</v>
          </cell>
          <cell r="C638" t="str">
            <v>BKMINDST</v>
          </cell>
        </row>
        <row r="639">
          <cell r="A639" t="str">
            <v>BLACK ROSE INDUSTRIES LTD</v>
          </cell>
          <cell r="B639">
            <v>514183</v>
          </cell>
          <cell r="C639" t="str">
            <v>Not Listed</v>
          </cell>
        </row>
        <row r="640">
          <cell r="A640" t="str">
            <v>BLB LTD</v>
          </cell>
          <cell r="B640">
            <v>532290</v>
          </cell>
          <cell r="C640" t="str">
            <v>BLBLIMITED</v>
          </cell>
        </row>
        <row r="641">
          <cell r="A641" t="str">
            <v>BLISS GVS PHARMA LTD</v>
          </cell>
          <cell r="B641">
            <v>506197</v>
          </cell>
          <cell r="C641" t="str">
            <v>BLISSGVS</v>
          </cell>
        </row>
        <row r="642">
          <cell r="A642" t="str">
            <v>BLOOM DEKOR LTD</v>
          </cell>
          <cell r="B642">
            <v>526225</v>
          </cell>
          <cell r="C642" t="str">
            <v>Not Listed</v>
          </cell>
        </row>
        <row r="643">
          <cell r="A643" t="str">
            <v>BLOOM INDUSTRIES LTD</v>
          </cell>
          <cell r="B643">
            <v>513422</v>
          </cell>
          <cell r="C643" t="str">
            <v>Not Listed</v>
          </cell>
        </row>
        <row r="644">
          <cell r="A644" t="str">
            <v>BLS INFOTECH LTD</v>
          </cell>
          <cell r="B644">
            <v>531175</v>
          </cell>
          <cell r="C644" t="str">
            <v>Not Listed</v>
          </cell>
        </row>
        <row r="645">
          <cell r="A645" t="str">
            <v>BLS INTERNATIONAL SERVICES LTD</v>
          </cell>
          <cell r="B645">
            <v>540073</v>
          </cell>
          <cell r="C645" t="str">
            <v>BLS</v>
          </cell>
        </row>
        <row r="646">
          <cell r="A646" t="str">
            <v>BLUE BLENDS (INDIA) LTD</v>
          </cell>
          <cell r="B646">
            <v>502761</v>
          </cell>
          <cell r="C646" t="str">
            <v>Not Listed</v>
          </cell>
        </row>
        <row r="647">
          <cell r="A647" t="str">
            <v>BLUE BLENDS I LTD</v>
          </cell>
          <cell r="B647" t="str">
            <v>Not Listed</v>
          </cell>
          <cell r="C647" t="str">
            <v>BLUEBLENDS</v>
          </cell>
        </row>
        <row r="648">
          <cell r="A648" t="str">
            <v>BLUE BLENDS INDIA LTD</v>
          </cell>
          <cell r="B648">
            <v>502761</v>
          </cell>
          <cell r="C648" t="str">
            <v>Not Listed</v>
          </cell>
        </row>
        <row r="649">
          <cell r="A649" t="str">
            <v>BLUE CHIP TEX INDUSTRIES LTD</v>
          </cell>
          <cell r="B649">
            <v>506981</v>
          </cell>
          <cell r="C649" t="str">
            <v>Not Listed</v>
          </cell>
        </row>
        <row r="650">
          <cell r="A650" t="str">
            <v>BLUE CIRCLE SERVICES LTD</v>
          </cell>
          <cell r="B650">
            <v>508939</v>
          </cell>
          <cell r="C650" t="str">
            <v>Not Listed</v>
          </cell>
        </row>
        <row r="651">
          <cell r="A651" t="str">
            <v>BLUE CLOUD SOFTECH SOLUTIONS LTD</v>
          </cell>
          <cell r="B651">
            <v>539607</v>
          </cell>
          <cell r="C651" t="str">
            <v>Not Listed</v>
          </cell>
        </row>
        <row r="652">
          <cell r="A652" t="str">
            <v>BLUE COAST HOTELS LTD</v>
          </cell>
          <cell r="B652">
            <v>531495</v>
          </cell>
          <cell r="C652" t="str">
            <v>BLUECOAST</v>
          </cell>
        </row>
        <row r="653">
          <cell r="A653" t="str">
            <v>BLUE DART EXPRESS LTD</v>
          </cell>
          <cell r="B653">
            <v>526612</v>
          </cell>
          <cell r="C653" t="str">
            <v>BLUEDART</v>
          </cell>
        </row>
        <row r="654">
          <cell r="A654" t="str">
            <v>BLUE PEARL TEXSPIN LTD</v>
          </cell>
          <cell r="B654">
            <v>514440</v>
          </cell>
          <cell r="C654" t="str">
            <v>Not Listed</v>
          </cell>
        </row>
        <row r="655">
          <cell r="A655" t="str">
            <v>BLUE STAR LTD</v>
          </cell>
          <cell r="B655">
            <v>500067</v>
          </cell>
          <cell r="C655" t="str">
            <v>BLUESTARCO</v>
          </cell>
        </row>
        <row r="656">
          <cell r="A656" t="str">
            <v>BLUEBLOOD VENTURES LTD</v>
          </cell>
          <cell r="B656">
            <v>539637</v>
          </cell>
          <cell r="C656" t="str">
            <v>Not Listed</v>
          </cell>
        </row>
        <row r="657">
          <cell r="A657" t="str">
            <v>BLUECHIP STOCKSPIN LTD</v>
          </cell>
          <cell r="B657">
            <v>531713</v>
          </cell>
          <cell r="C657" t="str">
            <v>Not Listed</v>
          </cell>
        </row>
        <row r="658">
          <cell r="A658" t="str">
            <v>BMB MUSIC &amp; MAGNETICS LTD</v>
          </cell>
          <cell r="B658">
            <v>531420</v>
          </cell>
          <cell r="C658" t="str">
            <v>Not Listed</v>
          </cell>
        </row>
        <row r="659">
          <cell r="A659" t="str">
            <v>BMW Industries Ltd</v>
          </cell>
          <cell r="B659">
            <v>542669</v>
          </cell>
          <cell r="C659" t="str">
            <v>BMW</v>
          </cell>
        </row>
        <row r="660">
          <cell r="A660" t="str">
            <v>BNK CAPITAL MARKETS LTD</v>
          </cell>
          <cell r="B660">
            <v>500069</v>
          </cell>
          <cell r="C660" t="str">
            <v>Not Listed</v>
          </cell>
        </row>
        <row r="661">
          <cell r="A661" t="str">
            <v>BNR UDYOG LTD</v>
          </cell>
          <cell r="B661">
            <v>530809</v>
          </cell>
          <cell r="C661" t="str">
            <v>Not Listed</v>
          </cell>
        </row>
        <row r="662">
          <cell r="A662" t="str">
            <v>BODAL CHEMICALS LTD</v>
          </cell>
          <cell r="B662">
            <v>524370</v>
          </cell>
          <cell r="C662" t="str">
            <v>BODALCHEM</v>
          </cell>
        </row>
        <row r="663">
          <cell r="A663" t="str">
            <v>BODHTREE CONSULTING LTD</v>
          </cell>
          <cell r="B663">
            <v>539122</v>
          </cell>
          <cell r="C663" t="str">
            <v>Not Listed</v>
          </cell>
        </row>
        <row r="664">
          <cell r="A664" t="str">
            <v>BOHRA INDUSTRIES LTD</v>
          </cell>
          <cell r="B664" t="str">
            <v>Not Listed</v>
          </cell>
          <cell r="C664" t="str">
            <v>BOHRA</v>
          </cell>
        </row>
        <row r="665">
          <cell r="A665" t="str">
            <v>BOMBAY BURMAH TRADING CORPORATION LTD</v>
          </cell>
          <cell r="B665">
            <v>501425</v>
          </cell>
          <cell r="C665" t="str">
            <v>BBTC</v>
          </cell>
        </row>
        <row r="666">
          <cell r="A666" t="str">
            <v>BOMBAY CYCLE &amp; MOTOR AGENCY LTD</v>
          </cell>
          <cell r="B666">
            <v>501430</v>
          </cell>
          <cell r="C666" t="str">
            <v>Not Listed</v>
          </cell>
        </row>
        <row r="667">
          <cell r="A667" t="str">
            <v>BOMBAY DYEING &amp; MFG COMPANY LTD</v>
          </cell>
          <cell r="B667">
            <v>500020</v>
          </cell>
          <cell r="C667" t="str">
            <v>BOMDYEING</v>
          </cell>
        </row>
        <row r="668">
          <cell r="A668" t="str">
            <v>BOMBAY OXYGEN INVESTMENTS LTD</v>
          </cell>
          <cell r="B668">
            <v>509470</v>
          </cell>
          <cell r="C668" t="str">
            <v>Not Listed</v>
          </cell>
        </row>
        <row r="669">
          <cell r="A669" t="str">
            <v>BOMBAY POTTERIES &amp; TILES LTD</v>
          </cell>
          <cell r="B669">
            <v>502216</v>
          </cell>
          <cell r="C669" t="str">
            <v>Not Listed</v>
          </cell>
        </row>
        <row r="670">
          <cell r="A670" t="str">
            <v>BOMBAY RAYON FASHIONS LTD</v>
          </cell>
          <cell r="B670">
            <v>532678</v>
          </cell>
          <cell r="C670" t="str">
            <v>BRFL</v>
          </cell>
        </row>
        <row r="671">
          <cell r="A671" t="str">
            <v>BOMBAY SUPER HYBRID SEEDS LTD</v>
          </cell>
          <cell r="B671" t="str">
            <v>Not Listed</v>
          </cell>
          <cell r="C671" t="str">
            <v>BSHSL</v>
          </cell>
        </row>
        <row r="672">
          <cell r="A672" t="str">
            <v>BOMBAY WIRE ROPES LTD</v>
          </cell>
          <cell r="B672">
            <v>504648</v>
          </cell>
          <cell r="C672" t="str">
            <v>Not Listed</v>
          </cell>
        </row>
        <row r="673">
          <cell r="A673" t="str">
            <v>BONANZA INDUSTRIES LTD</v>
          </cell>
          <cell r="B673">
            <v>523133</v>
          </cell>
          <cell r="C673" t="str">
            <v>Not Listed</v>
          </cell>
        </row>
        <row r="674">
          <cell r="A674" t="str">
            <v>BOROSIL GLASS WORKS LTD</v>
          </cell>
          <cell r="B674">
            <v>502219</v>
          </cell>
          <cell r="C674" t="str">
            <v>BOROSIL</v>
          </cell>
        </row>
        <row r="675">
          <cell r="A675" t="str">
            <v>BOSCH LTD</v>
          </cell>
          <cell r="B675">
            <v>500530</v>
          </cell>
          <cell r="C675" t="str">
            <v>BOSCHLTD</v>
          </cell>
        </row>
        <row r="676">
          <cell r="A676" t="str">
            <v>BOSTON TEKNOWSYS (INDIA) LTD</v>
          </cell>
          <cell r="B676">
            <v>536820</v>
          </cell>
          <cell r="C676" t="str">
            <v>Not Listed</v>
          </cell>
        </row>
        <row r="677">
          <cell r="A677" t="str">
            <v>BOSTON TEKNOWSYS INDIA LTD</v>
          </cell>
          <cell r="B677">
            <v>536820</v>
          </cell>
          <cell r="C677" t="str">
            <v>Not Listed</v>
          </cell>
        </row>
        <row r="678">
          <cell r="A678" t="str">
            <v>BOTHRA METALS &amp; ALLOYS LTD</v>
          </cell>
          <cell r="B678">
            <v>535279</v>
          </cell>
          <cell r="C678" t="str">
            <v>Not Listed</v>
          </cell>
        </row>
        <row r="679">
          <cell r="A679" t="str">
            <v>BPL LTD</v>
          </cell>
          <cell r="B679">
            <v>500074</v>
          </cell>
          <cell r="C679" t="str">
            <v>BPL</v>
          </cell>
        </row>
        <row r="680">
          <cell r="A680" t="str">
            <v>BRADY &amp; MORRIS ENGINEERING CO LTD</v>
          </cell>
          <cell r="B680">
            <v>505690</v>
          </cell>
          <cell r="C680" t="str">
            <v>Not Listed</v>
          </cell>
        </row>
        <row r="681">
          <cell r="A681" t="str">
            <v>BRAHMAPUTRA INFRASTRUCTURE LTD</v>
          </cell>
          <cell r="B681">
            <v>535693</v>
          </cell>
          <cell r="C681" t="str">
            <v>Not Listed</v>
          </cell>
        </row>
        <row r="682">
          <cell r="A682" t="str">
            <v>BRAND CONCEPTS LTD</v>
          </cell>
          <cell r="B682" t="str">
            <v>Not Listed</v>
          </cell>
          <cell r="C682" t="str">
            <v>BCONCEPTS</v>
          </cell>
        </row>
        <row r="683">
          <cell r="A683" t="str">
            <v>BRAND REALTY SERVICES LTD</v>
          </cell>
          <cell r="B683">
            <v>531203</v>
          </cell>
          <cell r="C683" t="str">
            <v>Not Listed</v>
          </cell>
        </row>
        <row r="684">
          <cell r="A684" t="str">
            <v>BRAWN BIOTECH LTD</v>
          </cell>
          <cell r="B684">
            <v>530207</v>
          </cell>
          <cell r="C684" t="str">
            <v>Not Listed</v>
          </cell>
        </row>
        <row r="685">
          <cell r="A685" t="str">
            <v>BRIDGE SECURITIES LTD</v>
          </cell>
          <cell r="B685">
            <v>530249</v>
          </cell>
          <cell r="C685" t="str">
            <v>Not Listed</v>
          </cell>
        </row>
        <row r="686">
          <cell r="A686" t="str">
            <v>BRIGADE ENTERPRISES LTD</v>
          </cell>
          <cell r="B686">
            <v>532929</v>
          </cell>
          <cell r="C686" t="str">
            <v>BRIGADE</v>
          </cell>
        </row>
        <row r="687">
          <cell r="A687" t="str">
            <v>BRIGHT BROTHERS LTD</v>
          </cell>
          <cell r="B687">
            <v>526731</v>
          </cell>
          <cell r="C687" t="str">
            <v>Not Listed</v>
          </cell>
        </row>
        <row r="688">
          <cell r="A688" t="str">
            <v>BRIGHT SOLAR LTD</v>
          </cell>
          <cell r="B688" t="str">
            <v>Not Listed</v>
          </cell>
          <cell r="C688" t="str">
            <v>BRIGHT</v>
          </cell>
        </row>
        <row r="689">
          <cell r="A689" t="str">
            <v>BRIGHTCOM GROUP LTD</v>
          </cell>
          <cell r="B689">
            <v>532368</v>
          </cell>
          <cell r="C689" t="str">
            <v>BCG</v>
          </cell>
        </row>
        <row r="690">
          <cell r="A690" t="str">
            <v>BRIJLAXMI LEASING &amp;amp; FINANCE LTD.</v>
          </cell>
          <cell r="B690">
            <v>532113</v>
          </cell>
          <cell r="C690" t="str">
            <v>BRIJLEAS</v>
          </cell>
        </row>
        <row r="691">
          <cell r="A691" t="str">
            <v>BRILLIANT PORTFOLIOS LTD</v>
          </cell>
          <cell r="B691">
            <v>539434</v>
          </cell>
          <cell r="C691" t="str">
            <v>Not Listed</v>
          </cell>
        </row>
        <row r="692">
          <cell r="A692" t="str">
            <v>BRITANNIA INDUSTRIES LTD</v>
          </cell>
          <cell r="B692">
            <v>500825</v>
          </cell>
          <cell r="C692" t="str">
            <v>BRITANNIA</v>
          </cell>
        </row>
        <row r="693">
          <cell r="A693" t="str">
            <v>BRONZE INFRA-TECH LTD</v>
          </cell>
          <cell r="B693">
            <v>534731</v>
          </cell>
          <cell r="C693" t="str">
            <v>Not Listed</v>
          </cell>
        </row>
        <row r="694">
          <cell r="A694" t="str">
            <v>BROOKS LABORATORIES LTD</v>
          </cell>
          <cell r="B694">
            <v>533543</v>
          </cell>
          <cell r="C694" t="str">
            <v>BROOKS</v>
          </cell>
        </row>
        <row r="695">
          <cell r="A695" t="str">
            <v>BSE LTD</v>
          </cell>
          <cell r="B695" t="str">
            <v>Not Listed</v>
          </cell>
          <cell r="C695" t="str">
            <v>BSE</v>
          </cell>
        </row>
        <row r="696">
          <cell r="A696" t="str">
            <v>BSEL INFRASTRUCTURE REALTY LTD</v>
          </cell>
          <cell r="B696">
            <v>532123</v>
          </cell>
          <cell r="C696" t="str">
            <v>BSELINFRA</v>
          </cell>
        </row>
        <row r="697">
          <cell r="A697" t="str">
            <v>BSL LTD</v>
          </cell>
          <cell r="B697">
            <v>514045</v>
          </cell>
          <cell r="C697" t="str">
            <v>BSL</v>
          </cell>
        </row>
        <row r="698">
          <cell r="A698" t="str">
            <v>BUDGE BUDGE COMPANY LTD</v>
          </cell>
          <cell r="B698">
            <v>538789</v>
          </cell>
          <cell r="C698" t="str">
            <v>Not Listed</v>
          </cell>
        </row>
        <row r="699">
          <cell r="A699" t="str">
            <v>BULLISH BONDS &amp; HOLDINGS LTD</v>
          </cell>
          <cell r="B699">
            <v>540006</v>
          </cell>
          <cell r="C699" t="str">
            <v>Not Listed</v>
          </cell>
        </row>
        <row r="700">
          <cell r="A700" t="str">
            <v>BURNPUR CEMENT LTD</v>
          </cell>
          <cell r="B700">
            <v>532931</v>
          </cell>
          <cell r="C700" t="str">
            <v>BURNPUR</v>
          </cell>
        </row>
        <row r="701">
          <cell r="A701" t="str">
            <v>BUTTERFLY GANDHIMATHI APPLIANCES LTD</v>
          </cell>
          <cell r="B701">
            <v>517421</v>
          </cell>
          <cell r="C701" t="str">
            <v>BUTTERFLY</v>
          </cell>
        </row>
        <row r="702">
          <cell r="A702" t="str">
            <v>BWL LTD</v>
          </cell>
          <cell r="B702">
            <v>504643</v>
          </cell>
          <cell r="C702" t="str">
            <v>Not Listed</v>
          </cell>
        </row>
        <row r="703">
          <cell r="A703" t="str">
            <v>C &amp; C CONSTRUCTIONS LTD</v>
          </cell>
          <cell r="B703">
            <v>532813</v>
          </cell>
          <cell r="C703" t="str">
            <v>CANDC</v>
          </cell>
        </row>
        <row r="704">
          <cell r="A704" t="str">
            <v>C J GELATINE PRODUCTS LTD</v>
          </cell>
          <cell r="B704">
            <v>507515</v>
          </cell>
          <cell r="C704" t="str">
            <v>Not Listed</v>
          </cell>
        </row>
        <row r="705">
          <cell r="A705" t="str">
            <v>CADILA HEALTHCARE LTD</v>
          </cell>
          <cell r="B705">
            <v>532321</v>
          </cell>
          <cell r="C705" t="str">
            <v>CADILAHC</v>
          </cell>
        </row>
        <row r="706">
          <cell r="A706" t="str">
            <v>CADSYS (INDIA) LTD</v>
          </cell>
          <cell r="B706" t="str">
            <v>Not Listed</v>
          </cell>
          <cell r="C706" t="str">
            <v>CADSYS</v>
          </cell>
        </row>
        <row r="707">
          <cell r="A707" t="str">
            <v>CADSYS INDIA LTD</v>
          </cell>
          <cell r="B707" t="str">
            <v>Not Listed</v>
          </cell>
          <cell r="C707" t="str">
            <v>CADSYS</v>
          </cell>
        </row>
        <row r="708">
          <cell r="A708" t="str">
            <v>CALCOM VISION LTD</v>
          </cell>
          <cell r="B708">
            <v>517236</v>
          </cell>
          <cell r="C708" t="str">
            <v>Not Listed</v>
          </cell>
        </row>
        <row r="709">
          <cell r="A709" t="str">
            <v>CALIFORNIA SOFTWARE COMPANY LTD</v>
          </cell>
          <cell r="B709">
            <v>532386</v>
          </cell>
          <cell r="C709" t="str">
            <v>CALSOFT</v>
          </cell>
        </row>
        <row r="710">
          <cell r="A710" t="str">
            <v>CAMBRIDGE TECHNOLOGY ENTERPRISES LTD</v>
          </cell>
          <cell r="B710">
            <v>532801</v>
          </cell>
          <cell r="C710" t="str">
            <v>CTE</v>
          </cell>
        </row>
        <row r="711">
          <cell r="A711" t="str">
            <v>CAMEX LTD</v>
          </cell>
          <cell r="B711">
            <v>524440</v>
          </cell>
          <cell r="C711" t="str">
            <v>Not Listed</v>
          </cell>
        </row>
        <row r="712">
          <cell r="A712" t="str">
            <v>CAMLIN FINE SCIENCES LTD</v>
          </cell>
          <cell r="B712">
            <v>532834</v>
          </cell>
          <cell r="C712" t="str">
            <v>CAMLINFINE</v>
          </cell>
        </row>
        <row r="713">
          <cell r="A713" t="str">
            <v>CAMSON BIO TECHNOLOGIES LTD</v>
          </cell>
          <cell r="B713">
            <v>538858</v>
          </cell>
          <cell r="C713" t="str">
            <v>Not Listed</v>
          </cell>
        </row>
        <row r="714">
          <cell r="A714" t="str">
            <v>CAMSON SEEDS LTD</v>
          </cell>
          <cell r="B714">
            <v>540071</v>
          </cell>
          <cell r="C714" t="str">
            <v>Not Listed</v>
          </cell>
        </row>
        <row r="715">
          <cell r="A715" t="str">
            <v>CAN FIN HOMES LTD</v>
          </cell>
          <cell r="B715">
            <v>511196</v>
          </cell>
          <cell r="C715" t="str">
            <v>CANFINHOME</v>
          </cell>
        </row>
        <row r="716">
          <cell r="A716" t="str">
            <v>CANARA BANK</v>
          </cell>
          <cell r="B716">
            <v>532483</v>
          </cell>
          <cell r="C716" t="str">
            <v>CANBK</v>
          </cell>
        </row>
        <row r="717">
          <cell r="A717" t="str">
            <v>CANOPY FINANCE LTD</v>
          </cell>
          <cell r="B717">
            <v>539304</v>
          </cell>
          <cell r="C717" t="str">
            <v>Not Listed</v>
          </cell>
        </row>
        <row r="718">
          <cell r="A718" t="str">
            <v>CANTABIL RETAIL (INDIA) LTD</v>
          </cell>
          <cell r="B718">
            <v>533267</v>
          </cell>
          <cell r="C718" t="str">
            <v>CANTABIL</v>
          </cell>
        </row>
        <row r="719">
          <cell r="A719" t="str">
            <v>CANTABIL RETAIL INDIA LTD</v>
          </cell>
          <cell r="B719">
            <v>533267</v>
          </cell>
          <cell r="C719" t="str">
            <v>CANTABIL</v>
          </cell>
        </row>
        <row r="720">
          <cell r="A720" t="str">
            <v>CAPACIT'E INFRAPROJECTS LTD</v>
          </cell>
          <cell r="B720">
            <v>540710</v>
          </cell>
          <cell r="C720" t="str">
            <v>CAPACITE</v>
          </cell>
        </row>
        <row r="721">
          <cell r="A721" t="str">
            <v>CAPFIN (INDIA) LTD</v>
          </cell>
          <cell r="B721">
            <v>539198</v>
          </cell>
          <cell r="C721" t="str">
            <v>Not Listed</v>
          </cell>
        </row>
        <row r="722">
          <cell r="A722" t="str">
            <v>CAPFIN INDIA LTD</v>
          </cell>
          <cell r="B722">
            <v>539198</v>
          </cell>
          <cell r="C722" t="str">
            <v>Not Listed</v>
          </cell>
        </row>
        <row r="723">
          <cell r="A723" t="str">
            <v>CAPITAL FIRST LTD</v>
          </cell>
          <cell r="B723">
            <v>532938</v>
          </cell>
          <cell r="C723" t="str">
            <v>CAPF</v>
          </cell>
        </row>
        <row r="724">
          <cell r="A724" t="str">
            <v>CAPITAL INDIA FINANCE LTD</v>
          </cell>
          <cell r="B724">
            <v>530879</v>
          </cell>
          <cell r="C724" t="str">
            <v>Not Listed</v>
          </cell>
        </row>
        <row r="725">
          <cell r="A725" t="str">
            <v>CAPITAL TRADE LINKS LTD</v>
          </cell>
          <cell r="B725">
            <v>538476</v>
          </cell>
          <cell r="C725" t="str">
            <v>Not Listed</v>
          </cell>
        </row>
        <row r="726">
          <cell r="A726" t="str">
            <v>CAPITAL TRUST LTD</v>
          </cell>
          <cell r="B726">
            <v>511505</v>
          </cell>
          <cell r="C726" t="str">
            <v>CAPTRUST</v>
          </cell>
        </row>
        <row r="727">
          <cell r="A727" t="str">
            <v>CAPLIN POINT LABORATORIES LTD</v>
          </cell>
          <cell r="B727">
            <v>524742</v>
          </cell>
          <cell r="C727" t="str">
            <v>CAPLIPOINT</v>
          </cell>
        </row>
        <row r="728">
          <cell r="A728" t="str">
            <v>CAPRI GLOBAL CAPITAL LTD</v>
          </cell>
          <cell r="B728">
            <v>531595</v>
          </cell>
          <cell r="C728" t="str">
            <v>CGCL</v>
          </cell>
        </row>
        <row r="729">
          <cell r="A729" t="str">
            <v>CAPRICORN SYSTEMS GLOBAL SOLUTIONS LTD</v>
          </cell>
          <cell r="B729">
            <v>512169</v>
          </cell>
          <cell r="C729" t="str">
            <v>Not Listed</v>
          </cell>
        </row>
        <row r="730">
          <cell r="A730" t="str">
            <v>CAPRIHANS (INDIA) LTD</v>
          </cell>
          <cell r="B730">
            <v>509486</v>
          </cell>
          <cell r="C730" t="str">
            <v>Not Listed</v>
          </cell>
        </row>
        <row r="731">
          <cell r="A731" t="str">
            <v>CAPRIHANS INDIA LTD</v>
          </cell>
          <cell r="B731">
            <v>509486</v>
          </cell>
          <cell r="C731" t="str">
            <v>Not Listed</v>
          </cell>
        </row>
        <row r="732">
          <cell r="A732" t="str">
            <v>CAPROLACTAM CHEMICALS LTD</v>
          </cell>
          <cell r="B732">
            <v>507486</v>
          </cell>
          <cell r="C732" t="str">
            <v>Not Listed</v>
          </cell>
        </row>
        <row r="733">
          <cell r="A733" t="str">
            <v>CAPTAIN PIPES LTD</v>
          </cell>
          <cell r="B733">
            <v>538817</v>
          </cell>
          <cell r="C733" t="str">
            <v>Not Listed</v>
          </cell>
        </row>
        <row r="734">
          <cell r="A734" t="str">
            <v>CAPTAIN POLYPLAST LTD</v>
          </cell>
          <cell r="B734">
            <v>536974</v>
          </cell>
          <cell r="C734" t="str">
            <v>Not Listed</v>
          </cell>
        </row>
        <row r="735">
          <cell r="A735" t="str">
            <v>CAPTAIN TECHNOCAST LTD</v>
          </cell>
          <cell r="B735">
            <v>540652</v>
          </cell>
          <cell r="C735" t="str">
            <v>Not Listed</v>
          </cell>
        </row>
        <row r="736">
          <cell r="A736" t="str">
            <v>CARBORUNDUM UNIVERSAL LTD</v>
          </cell>
          <cell r="B736">
            <v>513375</v>
          </cell>
          <cell r="C736" t="str">
            <v>CARBORUNIV</v>
          </cell>
        </row>
        <row r="737">
          <cell r="A737" t="str">
            <v>CARE RATINGS LTD</v>
          </cell>
          <cell r="B737">
            <v>534804</v>
          </cell>
          <cell r="C737" t="str">
            <v>CARERATING</v>
          </cell>
        </row>
        <row r="738">
          <cell r="A738" t="str">
            <v>CAREER POINT LTD</v>
          </cell>
          <cell r="B738">
            <v>533260</v>
          </cell>
          <cell r="C738" t="str">
            <v>CAREERP</v>
          </cell>
        </row>
        <row r="739">
          <cell r="A739" t="str">
            <v>CARNATION INDUSTRIES LTD</v>
          </cell>
          <cell r="B739">
            <v>530609</v>
          </cell>
          <cell r="C739" t="str">
            <v>Not Listed</v>
          </cell>
        </row>
        <row r="740">
          <cell r="A740" t="str">
            <v>CASTEX TECHNOLOGIES LTD</v>
          </cell>
          <cell r="B740">
            <v>532282</v>
          </cell>
          <cell r="C740" t="str">
            <v>CASTEXTECH</v>
          </cell>
        </row>
        <row r="741">
          <cell r="A741" t="str">
            <v>CASTROL (INDIA) LTD</v>
          </cell>
          <cell r="B741">
            <v>500870</v>
          </cell>
          <cell r="C741" t="str">
            <v>CASTROLIND</v>
          </cell>
        </row>
        <row r="742">
          <cell r="A742" t="str">
            <v>CASTROL INDIA LTD</v>
          </cell>
          <cell r="B742">
            <v>500870</v>
          </cell>
          <cell r="C742" t="str">
            <v>CASTROLIND</v>
          </cell>
        </row>
        <row r="743">
          <cell r="A743" t="str">
            <v>CAT TECHNOLOGIES LTD</v>
          </cell>
          <cell r="B743">
            <v>531682</v>
          </cell>
          <cell r="C743" t="str">
            <v>Not Listed</v>
          </cell>
        </row>
        <row r="744">
          <cell r="A744" t="str">
            <v>CATVISION LTD</v>
          </cell>
          <cell r="B744">
            <v>531158</v>
          </cell>
          <cell r="C744" t="str">
            <v>Not Listed</v>
          </cell>
        </row>
        <row r="745">
          <cell r="A745" t="str">
            <v>CCL INTERNATIONAL LTD</v>
          </cell>
          <cell r="B745">
            <v>531900</v>
          </cell>
          <cell r="C745" t="str">
            <v>Not Listed</v>
          </cell>
        </row>
        <row r="746">
          <cell r="A746" t="str">
            <v>CCL PRODUCTS (INDIA) LTD</v>
          </cell>
          <cell r="B746">
            <v>519600</v>
          </cell>
          <cell r="C746" t="str">
            <v>CCL</v>
          </cell>
        </row>
        <row r="747">
          <cell r="A747" t="str">
            <v>CCL PRODUCTS INDIA LTD</v>
          </cell>
          <cell r="B747">
            <v>519600</v>
          </cell>
          <cell r="C747" t="str">
            <v>CCL</v>
          </cell>
        </row>
        <row r="748">
          <cell r="A748" t="str">
            <v>CEAT LTD</v>
          </cell>
          <cell r="B748">
            <v>500878</v>
          </cell>
          <cell r="C748" t="str">
            <v>CEATLTD</v>
          </cell>
        </row>
        <row r="749">
          <cell r="A749" t="str">
            <v>CEEJAY FINANCE LTD</v>
          </cell>
          <cell r="B749">
            <v>530789</v>
          </cell>
          <cell r="C749" t="str">
            <v>Not Listed</v>
          </cell>
        </row>
        <row r="750">
          <cell r="A750" t="str">
            <v>CEENIK EXPORTS (INDIA) LTD</v>
          </cell>
          <cell r="B750">
            <v>531119</v>
          </cell>
          <cell r="C750" t="str">
            <v>Not Listed</v>
          </cell>
        </row>
        <row r="751">
          <cell r="A751" t="str">
            <v>CEENIK EXPORTS INDIA LTD</v>
          </cell>
          <cell r="B751">
            <v>531119</v>
          </cell>
          <cell r="C751" t="str">
            <v>Not Listed</v>
          </cell>
        </row>
        <row r="752">
          <cell r="A752" t="str">
            <v>CEETA INDUSTRIES LTD</v>
          </cell>
          <cell r="B752">
            <v>514171</v>
          </cell>
          <cell r="C752" t="str">
            <v>Not Listed</v>
          </cell>
        </row>
        <row r="753">
          <cell r="A753" t="str">
            <v>CEINSYS TECH LTD</v>
          </cell>
          <cell r="B753">
            <v>538734</v>
          </cell>
          <cell r="C753" t="str">
            <v>Not Listed</v>
          </cell>
        </row>
        <row r="754">
          <cell r="A754" t="str">
            <v>CELEBRITY FASHIONS LTD</v>
          </cell>
          <cell r="B754">
            <v>532695</v>
          </cell>
          <cell r="C754" t="str">
            <v>CELEBRITY</v>
          </cell>
        </row>
        <row r="755">
          <cell r="A755" t="str">
            <v>CELESTIAL BIOLABS LTD</v>
          </cell>
          <cell r="B755">
            <v>532871</v>
          </cell>
          <cell r="C755" t="str">
            <v>CELESTIAL</v>
          </cell>
        </row>
        <row r="756">
          <cell r="A756" t="str">
            <v>CELLA SPACE LTD</v>
          </cell>
          <cell r="B756">
            <v>532701</v>
          </cell>
          <cell r="C756" t="str">
            <v>Not Listed</v>
          </cell>
        </row>
        <row r="757">
          <cell r="A757" t="str">
            <v>CENLUB INDUSTRIES LTD</v>
          </cell>
          <cell r="B757">
            <v>522251</v>
          </cell>
          <cell r="C757" t="str">
            <v>Not Listed</v>
          </cell>
        </row>
        <row r="758">
          <cell r="A758" t="str">
            <v>CENTENIAL SURGICAL SUTURE LTD</v>
          </cell>
          <cell r="B758">
            <v>531380</v>
          </cell>
          <cell r="C758" t="str">
            <v>Not Listed</v>
          </cell>
        </row>
        <row r="759">
          <cell r="A759" t="str">
            <v>CENTRAL BANK OF INDIA</v>
          </cell>
          <cell r="B759">
            <v>532885</v>
          </cell>
          <cell r="C759" t="str">
            <v>CENTRALBK</v>
          </cell>
        </row>
        <row r="760">
          <cell r="A760" t="str">
            <v>CENTRAL DEPOSITORY SERVICES (INDIA) LTD</v>
          </cell>
          <cell r="B760" t="str">
            <v>Not Listed</v>
          </cell>
          <cell r="C760" t="str">
            <v>CDSL</v>
          </cell>
        </row>
        <row r="761">
          <cell r="A761" t="str">
            <v>CENTRAL DEPOSITORY SERVICES INDIA LTD</v>
          </cell>
          <cell r="B761" t="str">
            <v>Not Listed</v>
          </cell>
          <cell r="C761" t="str">
            <v>CDSL</v>
          </cell>
        </row>
        <row r="762">
          <cell r="A762" t="str">
            <v>CENTRAL PROVINCES RAILWAYS CO LTD</v>
          </cell>
          <cell r="B762">
            <v>501827</v>
          </cell>
          <cell r="C762" t="str">
            <v>Not Listed</v>
          </cell>
        </row>
        <row r="763">
          <cell r="A763" t="str">
            <v>CENTRUM CAPITAL LTD</v>
          </cell>
          <cell r="B763">
            <v>501150</v>
          </cell>
          <cell r="C763" t="str">
            <v>CENTRUM</v>
          </cell>
        </row>
        <row r="764">
          <cell r="A764" t="str">
            <v>CENTUM ELECTRONICS LTD</v>
          </cell>
          <cell r="B764">
            <v>517544</v>
          </cell>
          <cell r="C764" t="str">
            <v>CENTUM</v>
          </cell>
        </row>
        <row r="765">
          <cell r="A765" t="str">
            <v>CENTURY ENKA LTD</v>
          </cell>
          <cell r="B765">
            <v>500280</v>
          </cell>
          <cell r="C765" t="str">
            <v>CENTENKA</v>
          </cell>
        </row>
        <row r="766">
          <cell r="A766" t="str">
            <v>CENTURY EXTRUSIONS LTD</v>
          </cell>
          <cell r="B766">
            <v>500083</v>
          </cell>
          <cell r="C766" t="str">
            <v>CENTEXT</v>
          </cell>
        </row>
        <row r="767">
          <cell r="A767" t="str">
            <v>CENTURY PLYBOARDS (INDIA) LTD</v>
          </cell>
          <cell r="B767">
            <v>532548</v>
          </cell>
          <cell r="C767" t="str">
            <v>CENTURYPLY</v>
          </cell>
        </row>
        <row r="768">
          <cell r="A768" t="str">
            <v>CENTURY PLYBOARDS INDIA LTD</v>
          </cell>
          <cell r="B768">
            <v>532548</v>
          </cell>
          <cell r="C768" t="str">
            <v>CENTURYPLY</v>
          </cell>
        </row>
        <row r="769">
          <cell r="A769" t="str">
            <v>CENTURY TEXTILES &amp; INDUSTRIES LTD</v>
          </cell>
          <cell r="B769">
            <v>500040</v>
          </cell>
          <cell r="C769" t="str">
            <v>CENTURYTEX</v>
          </cell>
        </row>
        <row r="770">
          <cell r="A770" t="str">
            <v>CENTURY TWENTYFIRST PORTFOLIO LTD</v>
          </cell>
          <cell r="B770">
            <v>530881</v>
          </cell>
          <cell r="C770" t="str">
            <v>Not Listed</v>
          </cell>
        </row>
        <row r="771">
          <cell r="A771" t="str">
            <v>CERA SANITARYWARE LTD</v>
          </cell>
          <cell r="B771">
            <v>532443</v>
          </cell>
          <cell r="C771" t="str">
            <v>CERA</v>
          </cell>
        </row>
        <row r="772">
          <cell r="A772" t="str">
            <v>CEREBRA INTEGRATED TECHNOLOGIES LTD</v>
          </cell>
          <cell r="B772">
            <v>532413</v>
          </cell>
          <cell r="C772" t="str">
            <v>CEREBRAINT</v>
          </cell>
        </row>
        <row r="773">
          <cell r="A773" t="str">
            <v>CES LTD</v>
          </cell>
          <cell r="B773">
            <v>512341</v>
          </cell>
          <cell r="C773" t="str">
            <v>Not Listed</v>
          </cell>
        </row>
        <row r="774">
          <cell r="A774" t="str">
            <v>CESC LTD</v>
          </cell>
          <cell r="B774">
            <v>500084</v>
          </cell>
          <cell r="C774" t="str">
            <v>CESC</v>
          </cell>
        </row>
        <row r="775">
          <cell r="A775" t="str">
            <v>CESC Ventures LTD</v>
          </cell>
          <cell r="B775" t="str">
            <v>Not Listed</v>
          </cell>
          <cell r="C775" t="str">
            <v>CESCVENT</v>
          </cell>
        </row>
        <row r="776">
          <cell r="A776" t="str">
            <v>CESC Ventures Ltd</v>
          </cell>
          <cell r="B776">
            <v>542333</v>
          </cell>
          <cell r="C776" t="str">
            <v>CESCVENTURE</v>
          </cell>
        </row>
        <row r="777">
          <cell r="A777" t="str">
            <v>CG POWER AND INDUSTRIAL SOLUTIONS LTD</v>
          </cell>
          <cell r="B777">
            <v>500093</v>
          </cell>
          <cell r="C777" t="str">
            <v>CGPOWER</v>
          </cell>
        </row>
        <row r="778">
          <cell r="A778" t="str">
            <v>CG-VAK SOFTWARE &amp; EXPORTS LTD</v>
          </cell>
          <cell r="B778">
            <v>531489</v>
          </cell>
          <cell r="C778" t="str">
            <v>Not Listed</v>
          </cell>
        </row>
        <row r="779">
          <cell r="A779" t="str">
            <v>CHADHA PAPERS LTD</v>
          </cell>
          <cell r="B779">
            <v>531946</v>
          </cell>
          <cell r="C779" t="str">
            <v>Not Listed</v>
          </cell>
        </row>
        <row r="780">
          <cell r="A780" t="str">
            <v>Chalet Hotels Ltd</v>
          </cell>
          <cell r="B780">
            <v>542399</v>
          </cell>
          <cell r="C780" t="str">
            <v>CHALET</v>
          </cell>
        </row>
        <row r="781">
          <cell r="A781" t="str">
            <v>CHAMAK HOLDINGS LTD</v>
          </cell>
          <cell r="B781">
            <v>539600</v>
          </cell>
          <cell r="C781" t="str">
            <v>Not Listed</v>
          </cell>
        </row>
        <row r="782">
          <cell r="A782" t="str">
            <v>CHAMAN LAL SETIA EXPORTS LTD</v>
          </cell>
          <cell r="B782">
            <v>530307</v>
          </cell>
          <cell r="C782" t="str">
            <v>Not Listed</v>
          </cell>
        </row>
        <row r="783">
          <cell r="A783" t="str">
            <v>CHAMBAL BREWERIES &amp; DISTILLERIES LTD</v>
          </cell>
          <cell r="B783">
            <v>512301</v>
          </cell>
          <cell r="C783" t="str">
            <v>Not Listed</v>
          </cell>
        </row>
        <row r="784">
          <cell r="A784" t="str">
            <v>CHAMBAL FERTILIZERS &amp; CHEMICALS LTD</v>
          </cell>
          <cell r="B784">
            <v>500085</v>
          </cell>
          <cell r="C784" t="str">
            <v>CHAMBLFERT</v>
          </cell>
        </row>
        <row r="785">
          <cell r="A785" t="str">
            <v>Chandni Machines Ltd</v>
          </cell>
          <cell r="B785">
            <v>542627</v>
          </cell>
          <cell r="C785" t="str">
            <v>CHANDNIMACH</v>
          </cell>
        </row>
        <row r="786">
          <cell r="A786" t="str">
            <v>CHANDNI TEXTILES ENGINEERING IND  LTD</v>
          </cell>
          <cell r="B786">
            <v>522292</v>
          </cell>
          <cell r="C786" t="str">
            <v>Not Listed</v>
          </cell>
        </row>
        <row r="787">
          <cell r="A787" t="str">
            <v>CHANDRA PRABHU INTERNATIONAL LTD</v>
          </cell>
          <cell r="B787">
            <v>530309</v>
          </cell>
          <cell r="C787" t="str">
            <v>Not Listed</v>
          </cell>
        </row>
        <row r="788">
          <cell r="A788" t="str">
            <v>CHANDRIMA MERCANTILES LTD</v>
          </cell>
          <cell r="B788">
            <v>540829</v>
          </cell>
          <cell r="C788" t="str">
            <v>Not Listed</v>
          </cell>
        </row>
        <row r="789">
          <cell r="A789" t="str">
            <v>CHANNEL NINE ENTERTAINMENT LTD</v>
          </cell>
          <cell r="B789">
            <v>535142</v>
          </cell>
          <cell r="C789" t="str">
            <v>Not Listed</v>
          </cell>
        </row>
        <row r="790">
          <cell r="A790" t="str">
            <v>CHARMS INDUSTRIES LTD</v>
          </cell>
          <cell r="B790">
            <v>531327</v>
          </cell>
          <cell r="C790" t="str">
            <v>Not Listed</v>
          </cell>
        </row>
        <row r="791">
          <cell r="A791" t="str">
            <v>CHARTERED CAPITAL &amp; INVESTMENT LTD</v>
          </cell>
          <cell r="B791">
            <v>511696</v>
          </cell>
          <cell r="C791" t="str">
            <v>Not Listed</v>
          </cell>
        </row>
        <row r="792">
          <cell r="A792" t="str">
            <v>CHARTERED LOGISTICS LTD</v>
          </cell>
          <cell r="B792">
            <v>531977</v>
          </cell>
          <cell r="C792" t="str">
            <v>Not Listed</v>
          </cell>
        </row>
        <row r="793">
          <cell r="A793" t="str">
            <v>CHASE BRIGHT STEEL LTD</v>
          </cell>
          <cell r="B793">
            <v>504671</v>
          </cell>
          <cell r="C793" t="str">
            <v>Not Listed</v>
          </cell>
        </row>
        <row r="794">
          <cell r="A794" t="str">
            <v>CHD CHEMICALS LTD</v>
          </cell>
          <cell r="B794">
            <v>539800</v>
          </cell>
          <cell r="C794" t="str">
            <v>Not Listed</v>
          </cell>
        </row>
        <row r="795">
          <cell r="A795" t="str">
            <v>CHD DEVELOPERS LTD</v>
          </cell>
          <cell r="B795">
            <v>526917</v>
          </cell>
          <cell r="C795" t="str">
            <v>Not Listed</v>
          </cell>
        </row>
        <row r="796">
          <cell r="A796" t="str">
            <v>CHEMBOND CHEMICALS LTD</v>
          </cell>
          <cell r="B796">
            <v>530871</v>
          </cell>
          <cell r="C796" t="str">
            <v>Not Listed</v>
          </cell>
        </row>
        <row r="797">
          <cell r="A797" t="str">
            <v>CHEMCRUX ENTERPRISES LTD</v>
          </cell>
          <cell r="B797">
            <v>540395</v>
          </cell>
          <cell r="C797" t="str">
            <v>Not Listed</v>
          </cell>
        </row>
        <row r="798">
          <cell r="A798" t="str">
            <v>CHEMFAB ALKALIS LTD</v>
          </cell>
          <cell r="B798">
            <v>541269</v>
          </cell>
          <cell r="C798" t="str">
            <v>CHEMFAB</v>
          </cell>
        </row>
        <row r="799">
          <cell r="A799" t="str">
            <v>CHEMIESYNTH VAPI LTD</v>
          </cell>
          <cell r="B799">
            <v>539230</v>
          </cell>
          <cell r="C799" t="str">
            <v>Not Listed</v>
          </cell>
        </row>
        <row r="800">
          <cell r="A800" t="str">
            <v>CHEMO PHARMA LABORATORIES LTD</v>
          </cell>
          <cell r="B800">
            <v>506365</v>
          </cell>
          <cell r="C800" t="str">
            <v>Not Listed</v>
          </cell>
        </row>
        <row r="801">
          <cell r="A801" t="str">
            <v>CHEMTECH INDUSTRIAL VALVES LTD</v>
          </cell>
          <cell r="B801">
            <v>537326</v>
          </cell>
          <cell r="C801" t="str">
            <v>Not Listed</v>
          </cell>
        </row>
        <row r="802">
          <cell r="A802" t="str">
            <v>CHENNAI FERROUS INDUSTRIES LTD</v>
          </cell>
          <cell r="B802">
            <v>539011</v>
          </cell>
          <cell r="C802" t="str">
            <v>Not Listed</v>
          </cell>
        </row>
        <row r="803">
          <cell r="A803" t="str">
            <v>CHENNAI MEENAKSHI MULTISPECIALITY HOSPITAL LTD</v>
          </cell>
          <cell r="B803">
            <v>523489</v>
          </cell>
          <cell r="C803" t="str">
            <v>Not Listed</v>
          </cell>
        </row>
        <row r="804">
          <cell r="A804" t="str">
            <v>CHENNAI PETROLEUM CORPORATION LTD</v>
          </cell>
          <cell r="B804">
            <v>500110</v>
          </cell>
          <cell r="C804" t="str">
            <v>CHENNPETRO</v>
          </cell>
        </row>
        <row r="805">
          <cell r="A805" t="str">
            <v>CHEVIOT CO LTD</v>
          </cell>
          <cell r="B805">
            <v>526817</v>
          </cell>
          <cell r="C805" t="str">
            <v>Not Listed</v>
          </cell>
        </row>
        <row r="806">
          <cell r="A806" t="str">
            <v>CHITRADURGA SPINTEX LTD</v>
          </cell>
          <cell r="B806">
            <v>521244</v>
          </cell>
          <cell r="C806" t="str">
            <v>Not Listed</v>
          </cell>
        </row>
        <row r="807">
          <cell r="A807" t="str">
            <v>CHL LTD</v>
          </cell>
          <cell r="B807">
            <v>532992</v>
          </cell>
          <cell r="C807" t="str">
            <v>Not Listed</v>
          </cell>
        </row>
        <row r="808">
          <cell r="A808" t="str">
            <v>CHOICE INTERNATIONAL LTD</v>
          </cell>
          <cell r="B808">
            <v>531358</v>
          </cell>
          <cell r="C808" t="str">
            <v>Not Listed</v>
          </cell>
        </row>
        <row r="809">
          <cell r="A809" t="str">
            <v>CHOKSI IMAGING LTD</v>
          </cell>
          <cell r="B809">
            <v>530427</v>
          </cell>
          <cell r="C809" t="str">
            <v>Not Listed</v>
          </cell>
        </row>
        <row r="810">
          <cell r="A810" t="str">
            <v>CHOKSI LABORATORIES LTD</v>
          </cell>
          <cell r="B810">
            <v>526546</v>
          </cell>
          <cell r="C810" t="str">
            <v>Not Listed</v>
          </cell>
        </row>
        <row r="811">
          <cell r="A811" t="str">
            <v>Cholamandalam Financial Holdings LTD</v>
          </cell>
          <cell r="B811">
            <v>511243</v>
          </cell>
          <cell r="C811" t="str">
            <v>CHOLAHLDNG</v>
          </cell>
        </row>
        <row r="812">
          <cell r="A812" t="str">
            <v>CHOLAMANDALAM INVESTMENT AND FINANCE COMPANY LTD</v>
          </cell>
          <cell r="B812">
            <v>511243</v>
          </cell>
          <cell r="C812" t="str">
            <v>CHOLAFIN</v>
          </cell>
        </row>
        <row r="813">
          <cell r="A813" t="str">
            <v>CHORDIA FOOD PRODUCTS LTD</v>
          </cell>
          <cell r="B813">
            <v>519475</v>
          </cell>
          <cell r="C813" t="str">
            <v>Not Listed</v>
          </cell>
        </row>
        <row r="814">
          <cell r="A814" t="str">
            <v>CHOTHANI FOODS LTD</v>
          </cell>
          <cell r="B814">
            <v>540681</v>
          </cell>
          <cell r="C814" t="str">
            <v>Not Listed</v>
          </cell>
        </row>
        <row r="815">
          <cell r="A815" t="str">
            <v>CHOWGULE STEAMSHIPS LTD</v>
          </cell>
          <cell r="B815">
            <v>501833</v>
          </cell>
          <cell r="C815" t="str">
            <v>Not Listed</v>
          </cell>
        </row>
        <row r="816">
          <cell r="A816" t="str">
            <v>CHPL INDUSTRIES LTD</v>
          </cell>
          <cell r="B816">
            <v>539335</v>
          </cell>
          <cell r="C816" t="str">
            <v>Not Listed</v>
          </cell>
        </row>
        <row r="817">
          <cell r="A817" t="str">
            <v>CHROMATIC (INDIA) LTD</v>
          </cell>
          <cell r="B817">
            <v>530191</v>
          </cell>
          <cell r="C817" t="str">
            <v>CHROMATIC</v>
          </cell>
        </row>
        <row r="818">
          <cell r="A818" t="str">
            <v>CHROMATIC INDIA LTD</v>
          </cell>
          <cell r="B818">
            <v>530191</v>
          </cell>
          <cell r="C818" t="str">
            <v>CHROMATIC</v>
          </cell>
        </row>
        <row r="819">
          <cell r="A819" t="str">
            <v>CIAN AGRO INDUSTRIES &amp; INFRASTRUCTURE LTD</v>
          </cell>
          <cell r="B819">
            <v>519477</v>
          </cell>
          <cell r="C819" t="str">
            <v>Not Listed</v>
          </cell>
        </row>
        <row r="820">
          <cell r="A820" t="str">
            <v>Cian Healthcare Ltd</v>
          </cell>
          <cell r="B820">
            <v>542678</v>
          </cell>
          <cell r="C820" t="str">
            <v>CHCL</v>
          </cell>
        </row>
        <row r="821">
          <cell r="A821" t="str">
            <v>CIGNITI TECHNOLOGIES LTD</v>
          </cell>
          <cell r="B821">
            <v>534758</v>
          </cell>
          <cell r="C821" t="str">
            <v>CIGNITITEC</v>
          </cell>
        </row>
        <row r="822">
          <cell r="A822" t="str">
            <v>CIL NOVA PETROCHEMICALS LTD</v>
          </cell>
          <cell r="B822">
            <v>533407</v>
          </cell>
          <cell r="C822" t="str">
            <v>CNOVAPETRO</v>
          </cell>
        </row>
        <row r="823">
          <cell r="A823" t="str">
            <v>CIL SECURITIES LTD</v>
          </cell>
          <cell r="B823">
            <v>530829</v>
          </cell>
          <cell r="C823" t="str">
            <v>Not Listed</v>
          </cell>
        </row>
        <row r="824">
          <cell r="A824" t="str">
            <v>CIMMCO LTD</v>
          </cell>
          <cell r="B824">
            <v>505230</v>
          </cell>
          <cell r="C824" t="str">
            <v>CIMMCO</v>
          </cell>
        </row>
        <row r="825">
          <cell r="A825" t="str">
            <v>CINDRELLA FINANCIAL SERVICES LTD</v>
          </cell>
          <cell r="B825">
            <v>531283</v>
          </cell>
          <cell r="C825" t="str">
            <v>Not Listed</v>
          </cell>
        </row>
        <row r="826">
          <cell r="A826" t="str">
            <v>CINDRELLA HOTELS LTD</v>
          </cell>
          <cell r="B826">
            <v>526373</v>
          </cell>
          <cell r="C826" t="str">
            <v>Not Listed</v>
          </cell>
        </row>
        <row r="827">
          <cell r="A827" t="str">
            <v>CINELINE (INDIA) LTD</v>
          </cell>
          <cell r="B827">
            <v>532807</v>
          </cell>
          <cell r="C827" t="str">
            <v>CINELINE</v>
          </cell>
        </row>
        <row r="828">
          <cell r="A828" t="str">
            <v>CINELINE INDIA LTD</v>
          </cell>
          <cell r="B828">
            <v>532807</v>
          </cell>
          <cell r="C828" t="str">
            <v>CINELINE</v>
          </cell>
        </row>
        <row r="829">
          <cell r="A829" t="str">
            <v>CINERAD COMMUNICATIONS LTD</v>
          </cell>
          <cell r="B829">
            <v>530457</v>
          </cell>
          <cell r="C829" t="str">
            <v>Not Listed</v>
          </cell>
        </row>
        <row r="830">
          <cell r="A830" t="str">
            <v>CINEVISTA LTD</v>
          </cell>
          <cell r="B830">
            <v>532324</v>
          </cell>
          <cell r="C830" t="str">
            <v>CINEVISTA</v>
          </cell>
        </row>
        <row r="831">
          <cell r="A831" t="str">
            <v>CIPLA LTD</v>
          </cell>
          <cell r="B831">
            <v>500087</v>
          </cell>
          <cell r="C831" t="str">
            <v>CIPLA</v>
          </cell>
        </row>
        <row r="832">
          <cell r="A832" t="str">
            <v>CISTRO TELELINK LTD</v>
          </cell>
          <cell r="B832">
            <v>531775</v>
          </cell>
          <cell r="C832" t="str">
            <v>Not Listed</v>
          </cell>
        </row>
        <row r="833">
          <cell r="A833" t="str">
            <v>CITADEL REALTY AND DEVELOPERS LTD</v>
          </cell>
          <cell r="B833">
            <v>502445</v>
          </cell>
          <cell r="C833" t="str">
            <v>Not Listed</v>
          </cell>
        </row>
        <row r="834">
          <cell r="A834" t="str">
            <v>CITIPORT FINANCIAL SERVICES LTD</v>
          </cell>
          <cell r="B834">
            <v>531235</v>
          </cell>
          <cell r="C834" t="str">
            <v>Not Listed</v>
          </cell>
        </row>
        <row r="835">
          <cell r="A835" t="str">
            <v>CITIZEN INFOLINE LTD</v>
          </cell>
          <cell r="B835">
            <v>538786</v>
          </cell>
          <cell r="C835" t="str">
            <v>Not Listed</v>
          </cell>
        </row>
        <row r="836">
          <cell r="A836" t="str">
            <v>CITY ONLINE SERVICES LTD</v>
          </cell>
          <cell r="B836">
            <v>538674</v>
          </cell>
          <cell r="C836" t="str">
            <v>Not Listed</v>
          </cell>
        </row>
        <row r="837">
          <cell r="A837" t="str">
            <v>CITY UNION BANK LTD</v>
          </cell>
          <cell r="B837">
            <v>532210</v>
          </cell>
          <cell r="C837" t="str">
            <v>CUB</v>
          </cell>
        </row>
        <row r="838">
          <cell r="A838" t="str">
            <v>CITYMAN LTD</v>
          </cell>
          <cell r="B838">
            <v>521210</v>
          </cell>
          <cell r="C838" t="str">
            <v>Not Listed</v>
          </cell>
        </row>
        <row r="839">
          <cell r="A839" t="str">
            <v>CITYON SYSTEMS (INDIA) LTD</v>
          </cell>
          <cell r="B839">
            <v>780013</v>
          </cell>
          <cell r="C839" t="str">
            <v>Not Listed</v>
          </cell>
        </row>
        <row r="840">
          <cell r="A840" t="str">
            <v>CITYON SYSTEMS INDIA LTD</v>
          </cell>
          <cell r="B840">
            <v>780013</v>
          </cell>
          <cell r="C840" t="str">
            <v>Not Listed</v>
          </cell>
        </row>
        <row r="841">
          <cell r="A841" t="str">
            <v>CKP LEISURE LTD</v>
          </cell>
          <cell r="B841" t="str">
            <v>Not Listed</v>
          </cell>
          <cell r="C841" t="str">
            <v>CKPLEISURE</v>
          </cell>
        </row>
        <row r="842">
          <cell r="A842" t="str">
            <v>CKP PRODUCTS LTD</v>
          </cell>
          <cell r="B842" t="str">
            <v>Not Listed</v>
          </cell>
          <cell r="C842" t="str">
            <v>CKPPRODUCT</v>
          </cell>
        </row>
        <row r="843">
          <cell r="A843" t="str">
            <v>CL EDUCATE LTD</v>
          </cell>
          <cell r="B843">
            <v>540403</v>
          </cell>
          <cell r="C843" t="str">
            <v>CLEDUCATE</v>
          </cell>
        </row>
        <row r="844">
          <cell r="A844" t="str">
            <v>CLARIANT CHEMICALS (INDIA) LTD</v>
          </cell>
          <cell r="B844">
            <v>506390</v>
          </cell>
          <cell r="C844" t="str">
            <v>CLN(INDIA)</v>
          </cell>
        </row>
        <row r="845">
          <cell r="A845" t="str">
            <v>CLARIANT CHEMICALS INDIA LTD</v>
          </cell>
          <cell r="B845">
            <v>506390</v>
          </cell>
          <cell r="C845" t="str">
            <v>CLNINDIA</v>
          </cell>
        </row>
        <row r="846">
          <cell r="A846" t="str">
            <v>CLASSIC ELECTRICALS LTD</v>
          </cell>
          <cell r="B846">
            <v>512213</v>
          </cell>
          <cell r="C846" t="str">
            <v>Not Listed</v>
          </cell>
        </row>
        <row r="847">
          <cell r="A847" t="str">
            <v>CLASSIC FILAMENTS LTD</v>
          </cell>
          <cell r="B847">
            <v>540310</v>
          </cell>
          <cell r="C847" t="str">
            <v>Not Listed</v>
          </cell>
        </row>
        <row r="848">
          <cell r="A848" t="str">
            <v>CLASSIC GLOBAL FINANCE &amp; CAPITAL LTD</v>
          </cell>
          <cell r="B848">
            <v>538433</v>
          </cell>
          <cell r="C848" t="str">
            <v>Not Listed</v>
          </cell>
        </row>
        <row r="849">
          <cell r="A849" t="str">
            <v>CLASSIC LEASING &amp; FINANCE LTD</v>
          </cell>
          <cell r="B849">
            <v>540481</v>
          </cell>
          <cell r="C849" t="str">
            <v>Not Listed</v>
          </cell>
        </row>
        <row r="850">
          <cell r="A850" t="str">
            <v>CLIO INFOTECH LTD</v>
          </cell>
          <cell r="B850">
            <v>530839</v>
          </cell>
          <cell r="C850" t="str">
            <v>Not Listed</v>
          </cell>
        </row>
        <row r="851">
          <cell r="A851" t="str">
            <v>CMI FPE LTD</v>
          </cell>
          <cell r="B851">
            <v>500147</v>
          </cell>
          <cell r="C851" t="str">
            <v>Not Listed</v>
          </cell>
        </row>
        <row r="852">
          <cell r="A852" t="str">
            <v>CMI LTD</v>
          </cell>
          <cell r="B852">
            <v>517330</v>
          </cell>
          <cell r="C852" t="str">
            <v>CMICABLES</v>
          </cell>
        </row>
        <row r="853">
          <cell r="A853" t="str">
            <v>CMM INFRAPROJECTS LTD</v>
          </cell>
          <cell r="B853" t="str">
            <v>Not Listed</v>
          </cell>
          <cell r="C853" t="str">
            <v>CMMIPL</v>
          </cell>
        </row>
        <row r="854">
          <cell r="A854" t="str">
            <v>CNI RESEARCH LTD</v>
          </cell>
          <cell r="B854">
            <v>512018</v>
          </cell>
          <cell r="C854" t="str">
            <v>Not Listed</v>
          </cell>
        </row>
        <row r="855">
          <cell r="A855" t="str">
            <v>COAL (INDIA) LTD</v>
          </cell>
          <cell r="B855">
            <v>533278</v>
          </cell>
          <cell r="C855" t="str">
            <v>COAL(INDIA)</v>
          </cell>
        </row>
        <row r="856">
          <cell r="A856" t="str">
            <v>COAL INDIA LTD</v>
          </cell>
          <cell r="B856">
            <v>533278</v>
          </cell>
          <cell r="C856" t="str">
            <v>COALINDIA</v>
          </cell>
        </row>
        <row r="857">
          <cell r="A857" t="str">
            <v>COASTAL CORPORATION LTD</v>
          </cell>
          <cell r="B857">
            <v>501831</v>
          </cell>
          <cell r="C857" t="str">
            <v>Not Listed</v>
          </cell>
        </row>
        <row r="858">
          <cell r="A858" t="str">
            <v>COASTAL ROADWAYS LTD</v>
          </cell>
          <cell r="B858">
            <v>520131</v>
          </cell>
          <cell r="C858" t="str">
            <v>Not Listed</v>
          </cell>
        </row>
        <row r="859">
          <cell r="A859" t="str">
            <v>COCHIN MALABAR ESTATES &amp; INDUSTRIES LTD</v>
          </cell>
          <cell r="B859">
            <v>508571</v>
          </cell>
          <cell r="C859" t="str">
            <v>Not Listed</v>
          </cell>
        </row>
        <row r="860">
          <cell r="A860" t="str">
            <v>COCHIN MINERALS &amp; RUTILE LTD</v>
          </cell>
          <cell r="B860">
            <v>513353</v>
          </cell>
          <cell r="C860" t="str">
            <v>Not Listed</v>
          </cell>
        </row>
        <row r="861">
          <cell r="A861" t="str">
            <v>COCHIN SHIPYARD LTD</v>
          </cell>
          <cell r="B861">
            <v>540678</v>
          </cell>
          <cell r="C861" t="str">
            <v>COCHINSHIP</v>
          </cell>
        </row>
        <row r="862">
          <cell r="A862" t="str">
            <v>COFFEE DAY ENTERPRISES LTD</v>
          </cell>
          <cell r="B862">
            <v>539436</v>
          </cell>
          <cell r="C862" t="str">
            <v>COFFEEDAY</v>
          </cell>
        </row>
        <row r="863">
          <cell r="A863" t="str">
            <v>COLGATE PALMOLIVE (INDIA) LTD</v>
          </cell>
          <cell r="B863">
            <v>500830</v>
          </cell>
          <cell r="C863" t="str">
            <v>COLPAL</v>
          </cell>
        </row>
        <row r="864">
          <cell r="A864" t="str">
            <v>COLGATE PALMOLIVE INDIA LTD</v>
          </cell>
          <cell r="B864">
            <v>500830</v>
          </cell>
          <cell r="C864" t="str">
            <v>COLPAL</v>
          </cell>
        </row>
        <row r="865">
          <cell r="A865" t="str">
            <v>COLINZ LABORATORIES LTD</v>
          </cell>
          <cell r="B865">
            <v>531210</v>
          </cell>
          <cell r="C865" t="str">
            <v>Not Listed</v>
          </cell>
        </row>
        <row r="866">
          <cell r="A866" t="str">
            <v>COLORCHIPS NEW MEDIA LTD</v>
          </cell>
          <cell r="B866">
            <v>540023</v>
          </cell>
          <cell r="C866" t="str">
            <v>Not Listed</v>
          </cell>
        </row>
        <row r="867">
          <cell r="A867" t="str">
            <v>COMBAT DRUGS LTD</v>
          </cell>
          <cell r="B867">
            <v>524752</v>
          </cell>
          <cell r="C867" t="str">
            <v>Not Listed</v>
          </cell>
        </row>
        <row r="868">
          <cell r="A868" t="str">
            <v>COMFORT COMMOTRADE LTD</v>
          </cell>
          <cell r="B868">
            <v>534691</v>
          </cell>
          <cell r="C868" t="str">
            <v>Not Listed</v>
          </cell>
        </row>
        <row r="869">
          <cell r="A869" t="str">
            <v>COMFORT FINCAP LTD</v>
          </cell>
          <cell r="B869">
            <v>535267</v>
          </cell>
          <cell r="C869" t="str">
            <v>Not Listed</v>
          </cell>
        </row>
        <row r="870">
          <cell r="A870" t="str">
            <v>COMFORT INTECH LTD</v>
          </cell>
          <cell r="B870">
            <v>531216</v>
          </cell>
          <cell r="C870" t="str">
            <v>Not Listed</v>
          </cell>
        </row>
        <row r="871">
          <cell r="A871" t="str">
            <v>COMMERCIAL ENGINEERS &amp; BODY BUILDERS CO LTD</v>
          </cell>
          <cell r="B871">
            <v>533272</v>
          </cell>
          <cell r="C871" t="str">
            <v>CEBBCO</v>
          </cell>
        </row>
        <row r="872">
          <cell r="A872" t="str">
            <v>COMMERCIAL SYN BAGS LTD</v>
          </cell>
          <cell r="B872">
            <v>539986</v>
          </cell>
          <cell r="C872" t="str">
            <v>Not Listed</v>
          </cell>
        </row>
        <row r="873">
          <cell r="A873" t="str">
            <v>COMMEX TECHNOLOGY LTD</v>
          </cell>
          <cell r="B873">
            <v>532342</v>
          </cell>
          <cell r="C873" t="str">
            <v>Not Listed</v>
          </cell>
        </row>
        <row r="874">
          <cell r="A874" t="str">
            <v>COMPETENT AUTOMOBILES CO LTD</v>
          </cell>
          <cell r="B874">
            <v>531041</v>
          </cell>
          <cell r="C874" t="str">
            <v>Not Listed</v>
          </cell>
        </row>
        <row r="875">
          <cell r="A875" t="str">
            <v>COMPUAGE INFOCOM LTD</v>
          </cell>
          <cell r="B875">
            <v>532456</v>
          </cell>
          <cell r="C875" t="str">
            <v>COMPINFO</v>
          </cell>
        </row>
        <row r="876">
          <cell r="A876" t="str">
            <v>COMPUCOM SOFTWARE LTD</v>
          </cell>
          <cell r="B876">
            <v>532339</v>
          </cell>
          <cell r="C876" t="str">
            <v>COMPUSOFT</v>
          </cell>
        </row>
        <row r="877">
          <cell r="A877" t="str">
            <v>COMPUTER POINT LTD</v>
          </cell>
          <cell r="B877">
            <v>507833</v>
          </cell>
          <cell r="C877" t="str">
            <v>Not Listed</v>
          </cell>
        </row>
        <row r="878">
          <cell r="A878" t="str">
            <v>CONART ENGINEERS LTD</v>
          </cell>
          <cell r="B878">
            <v>522231</v>
          </cell>
          <cell r="C878" t="str">
            <v>Not Listed</v>
          </cell>
        </row>
        <row r="879">
          <cell r="A879" t="str">
            <v>CONCORD DRUGS LTD</v>
          </cell>
          <cell r="B879">
            <v>538965</v>
          </cell>
          <cell r="C879" t="str">
            <v>Not Listed</v>
          </cell>
        </row>
        <row r="880">
          <cell r="A880" t="str">
            <v>CONCRETE CREDIT LTD</v>
          </cell>
          <cell r="B880">
            <v>539266</v>
          </cell>
          <cell r="C880" t="str">
            <v>Not Listed</v>
          </cell>
        </row>
        <row r="881">
          <cell r="A881" t="str">
            <v>CONFIDENCE FINANCE AND TRADING LTD</v>
          </cell>
          <cell r="B881">
            <v>504340</v>
          </cell>
          <cell r="C881" t="str">
            <v>Not Listed</v>
          </cell>
        </row>
        <row r="882">
          <cell r="A882" t="str">
            <v>Confidence Futuristic Energetech Ltd</v>
          </cell>
          <cell r="B882">
            <v>539991</v>
          </cell>
          <cell r="C882" t="str">
            <v>CFEL</v>
          </cell>
        </row>
        <row r="883">
          <cell r="A883" t="str">
            <v>CONFIDENCE PETROLEUM (INDIA) LTD</v>
          </cell>
          <cell r="B883">
            <v>526829</v>
          </cell>
          <cell r="C883" t="str">
            <v>Not Listed</v>
          </cell>
        </row>
        <row r="884">
          <cell r="A884" t="str">
            <v>Confidence Petroleum India LTD</v>
          </cell>
          <cell r="B884">
            <v>526829</v>
          </cell>
          <cell r="C884" t="str">
            <v>CONFIPET</v>
          </cell>
        </row>
        <row r="885">
          <cell r="A885" t="str">
            <v>CONFIDENCE PETROLEUM INDIA LTD</v>
          </cell>
          <cell r="B885">
            <v>526829</v>
          </cell>
          <cell r="C885" t="str">
            <v>Not Listed</v>
          </cell>
        </row>
        <row r="886">
          <cell r="A886" t="str">
            <v>CONSECUTIVE INVESTMENT &amp; TRADING COMPANY LTD</v>
          </cell>
          <cell r="B886">
            <v>539091</v>
          </cell>
          <cell r="C886" t="str">
            <v>Not Listed</v>
          </cell>
        </row>
        <row r="887">
          <cell r="A887" t="str">
            <v>CONSOLIDATED CONSTRUCTION CONSORTIUM LTD</v>
          </cell>
          <cell r="B887">
            <v>532902</v>
          </cell>
          <cell r="C887" t="str">
            <v>CCCL</v>
          </cell>
        </row>
        <row r="888">
          <cell r="A888" t="str">
            <v>CONSOLIDATED FINVEST &amp; HOLDINGS LTD</v>
          </cell>
          <cell r="B888" t="str">
            <v>Not Listed</v>
          </cell>
          <cell r="C888" t="str">
            <v>CONSOFINVT</v>
          </cell>
        </row>
        <row r="889">
          <cell r="A889" t="str">
            <v>CONTAINER CORPORATION OF (INDIA) LTD</v>
          </cell>
          <cell r="B889">
            <v>531344</v>
          </cell>
          <cell r="C889" t="str">
            <v>CONCOR</v>
          </cell>
        </row>
        <row r="890">
          <cell r="A890" t="str">
            <v>CONTAINER CORPORATION OF INDIA LTD</v>
          </cell>
          <cell r="B890">
            <v>531344</v>
          </cell>
          <cell r="C890" t="str">
            <v>CONCOR</v>
          </cell>
        </row>
        <row r="891">
          <cell r="A891" t="str">
            <v>CONTAINERWAY INTERNATIONAL LTD</v>
          </cell>
          <cell r="B891">
            <v>540597</v>
          </cell>
          <cell r="C891" t="str">
            <v>Not Listed</v>
          </cell>
        </row>
        <row r="892">
          <cell r="A892" t="str">
            <v>CONTIL (INDIA) LTD</v>
          </cell>
          <cell r="B892">
            <v>531067</v>
          </cell>
          <cell r="C892" t="str">
            <v>Not Listed</v>
          </cell>
        </row>
        <row r="893">
          <cell r="A893" t="str">
            <v>CONTIL INDIA LTD</v>
          </cell>
          <cell r="B893">
            <v>531067</v>
          </cell>
          <cell r="C893" t="str">
            <v>Not Listed</v>
          </cell>
        </row>
        <row r="894">
          <cell r="A894" t="str">
            <v>CONTINENTAL CHEMICALS LTD</v>
          </cell>
          <cell r="B894">
            <v>506935</v>
          </cell>
          <cell r="C894" t="str">
            <v>Not Listed</v>
          </cell>
        </row>
        <row r="895">
          <cell r="A895" t="str">
            <v>CONTINENTAL CONTROLS LTD</v>
          </cell>
          <cell r="B895">
            <v>531460</v>
          </cell>
          <cell r="C895" t="str">
            <v>Not Listed</v>
          </cell>
        </row>
        <row r="896">
          <cell r="A896" t="str">
            <v>CONTINENTAL PETROLEUMS LTD</v>
          </cell>
          <cell r="B896">
            <v>523232</v>
          </cell>
          <cell r="C896" t="str">
            <v>Not Listed</v>
          </cell>
        </row>
        <row r="897">
          <cell r="A897" t="str">
            <v>CONTINENTAL SECURITIES LTD</v>
          </cell>
          <cell r="B897">
            <v>538868</v>
          </cell>
          <cell r="C897" t="str">
            <v>Not Listed</v>
          </cell>
        </row>
        <row r="898">
          <cell r="A898" t="str">
            <v>CONTINENTAL SEEDS AND CHEMICALS LTD</v>
          </cell>
          <cell r="B898" t="str">
            <v>Not Listed</v>
          </cell>
          <cell r="C898" t="str">
            <v>CONTI</v>
          </cell>
        </row>
        <row r="899">
          <cell r="A899" t="str">
            <v>CONTROL PRINT LTD</v>
          </cell>
          <cell r="B899">
            <v>522295</v>
          </cell>
          <cell r="C899" t="str">
            <v>CONTROLPR</v>
          </cell>
        </row>
        <row r="900">
          <cell r="A900" t="str">
            <v>CORAL INDIA FINANCE &amp; HOUSING LTD</v>
          </cell>
          <cell r="B900">
            <v>531556</v>
          </cell>
          <cell r="C900" t="str">
            <v>CORALFINAC</v>
          </cell>
        </row>
        <row r="901">
          <cell r="A901" t="str">
            <v>CORAL LABORATORIES LTD</v>
          </cell>
          <cell r="B901">
            <v>524506</v>
          </cell>
          <cell r="C901" t="str">
            <v>Not Listed</v>
          </cell>
        </row>
        <row r="902">
          <cell r="A902" t="str">
            <v>CORAL NEWSPRINTS LTD.</v>
          </cell>
          <cell r="B902">
            <v>530755</v>
          </cell>
          <cell r="C902" t="str">
            <v>CORNE</v>
          </cell>
        </row>
        <row r="903">
          <cell r="A903" t="str">
            <v>CORDS CABLE INDUSTRIES LTD</v>
          </cell>
          <cell r="B903">
            <v>532941</v>
          </cell>
          <cell r="C903" t="str">
            <v>CORDSCABLE</v>
          </cell>
        </row>
        <row r="904">
          <cell r="A904" t="str">
            <v>COROMANDEL AGRO PRODUCTS &amp; OILS LTD</v>
          </cell>
          <cell r="B904">
            <v>507543</v>
          </cell>
          <cell r="C904" t="str">
            <v>Not Listed</v>
          </cell>
        </row>
        <row r="905">
          <cell r="A905" t="str">
            <v>COROMANDEL ENGINEERING COMPANY LTD</v>
          </cell>
          <cell r="B905">
            <v>533167</v>
          </cell>
          <cell r="C905" t="str">
            <v>Not Listed</v>
          </cell>
        </row>
        <row r="906">
          <cell r="A906" t="str">
            <v>COROMANDEL INTERNATIONAL LTD</v>
          </cell>
          <cell r="B906">
            <v>506395</v>
          </cell>
          <cell r="C906" t="str">
            <v>COROMANDEL</v>
          </cell>
        </row>
        <row r="907">
          <cell r="A907" t="str">
            <v>CORPORATE COURIER AND CARGO LTD</v>
          </cell>
          <cell r="B907">
            <v>526737</v>
          </cell>
          <cell r="C907" t="str">
            <v>Not Listed</v>
          </cell>
        </row>
        <row r="908">
          <cell r="A908" t="str">
            <v>CORPORATE MERCHANT BANKERS LTD</v>
          </cell>
          <cell r="B908">
            <v>540199</v>
          </cell>
          <cell r="C908" t="str">
            <v>Not Listed</v>
          </cell>
        </row>
        <row r="909">
          <cell r="A909" t="str">
            <v>CORPORATION BANK</v>
          </cell>
          <cell r="B909">
            <v>532179</v>
          </cell>
          <cell r="C909" t="str">
            <v>CORPBANK</v>
          </cell>
        </row>
        <row r="910">
          <cell r="A910" t="str">
            <v>COSBOARD INDUSTRIES LTD</v>
          </cell>
          <cell r="B910">
            <v>530859</v>
          </cell>
          <cell r="C910" t="str">
            <v>Not Listed</v>
          </cell>
        </row>
        <row r="911">
          <cell r="A911" t="str">
            <v>COSCO (INDIA) LTD</v>
          </cell>
          <cell r="B911">
            <v>530545</v>
          </cell>
          <cell r="C911" t="str">
            <v>Not Listed</v>
          </cell>
        </row>
        <row r="912">
          <cell r="A912" t="str">
            <v>COSCO INDIA LTD</v>
          </cell>
          <cell r="B912">
            <v>530545</v>
          </cell>
          <cell r="C912" t="str">
            <v>Not Listed</v>
          </cell>
        </row>
        <row r="913">
          <cell r="A913" t="str">
            <v>COSMO FERRITES LTD</v>
          </cell>
          <cell r="B913">
            <v>523100</v>
          </cell>
          <cell r="C913" t="str">
            <v>Not Listed</v>
          </cell>
        </row>
        <row r="914">
          <cell r="A914" t="str">
            <v>COSMO FILMS LTD</v>
          </cell>
          <cell r="B914">
            <v>508814</v>
          </cell>
          <cell r="C914" t="str">
            <v>COSMOFILMS</v>
          </cell>
        </row>
        <row r="915">
          <cell r="A915" t="str">
            <v>COSYN LTD</v>
          </cell>
          <cell r="B915">
            <v>538922</v>
          </cell>
          <cell r="C915" t="str">
            <v>Not Listed</v>
          </cell>
        </row>
        <row r="916">
          <cell r="A916" t="str">
            <v>COUNTRY CLUB HOSPITALITY &amp; HOLIDAYS LTD</v>
          </cell>
          <cell r="B916">
            <v>526550</v>
          </cell>
          <cell r="C916" t="str">
            <v>CCHHL</v>
          </cell>
        </row>
        <row r="917">
          <cell r="A917" t="str">
            <v>COUNTRY CONDO'S LTD</v>
          </cell>
          <cell r="B917">
            <v>531624</v>
          </cell>
          <cell r="C917" t="str">
            <v>COUNCODOS</v>
          </cell>
        </row>
        <row r="918">
          <cell r="A918" t="str">
            <v>COVENTRY COIL-O-MATIC HARYANA LTD</v>
          </cell>
          <cell r="B918">
            <v>523415</v>
          </cell>
          <cell r="C918" t="str">
            <v>Not Listed</v>
          </cell>
        </row>
        <row r="919">
          <cell r="A919" t="str">
            <v>COVIDH TECHNOLOGIES LTD</v>
          </cell>
          <cell r="B919">
            <v>534920</v>
          </cell>
          <cell r="C919" t="str">
            <v>Not Listed</v>
          </cell>
        </row>
        <row r="920">
          <cell r="A920" t="str">
            <v>COX &amp; KINGS LTD</v>
          </cell>
          <cell r="B920">
            <v>533144</v>
          </cell>
          <cell r="C920" t="str">
            <v>COX&amp;KINGS</v>
          </cell>
        </row>
        <row r="921">
          <cell r="A921" t="str">
            <v>Cox &amp;amp; Kings Financial Service Ltd</v>
          </cell>
          <cell r="B921">
            <v>542641</v>
          </cell>
          <cell r="C921" t="str">
            <v>CKFSL</v>
          </cell>
        </row>
        <row r="922">
          <cell r="A922" t="str">
            <v>CRANE INFRASTRUCTURE LTD</v>
          </cell>
          <cell r="B922">
            <v>538770</v>
          </cell>
          <cell r="C922" t="str">
            <v>Not Listed</v>
          </cell>
        </row>
        <row r="923">
          <cell r="A923" t="str">
            <v>CRANES SOFTWARE INTERNATIONAL LTD</v>
          </cell>
          <cell r="B923">
            <v>512093</v>
          </cell>
          <cell r="C923" t="str">
            <v>Not Listed</v>
          </cell>
        </row>
        <row r="924">
          <cell r="A924" t="str">
            <v>CRANEX LTD</v>
          </cell>
          <cell r="B924">
            <v>522001</v>
          </cell>
          <cell r="C924" t="str">
            <v>Not Listed</v>
          </cell>
        </row>
        <row r="925">
          <cell r="A925" t="str">
            <v>CRAVATEX LTD</v>
          </cell>
          <cell r="B925">
            <v>509472</v>
          </cell>
          <cell r="C925" t="str">
            <v>Not Listed</v>
          </cell>
        </row>
        <row r="926">
          <cell r="A926" t="str">
            <v>CRAZY INFOTECH LTD</v>
          </cell>
          <cell r="B926">
            <v>524388</v>
          </cell>
          <cell r="C926" t="str">
            <v>Not Listed</v>
          </cell>
        </row>
        <row r="927">
          <cell r="A927" t="str">
            <v>CREATIVE CASTINGS LTD</v>
          </cell>
          <cell r="B927">
            <v>539527</v>
          </cell>
          <cell r="C927" t="str">
            <v>Not Listed</v>
          </cell>
        </row>
        <row r="928">
          <cell r="A928" t="str">
            <v>CREATIVE EYE LTD</v>
          </cell>
          <cell r="B928">
            <v>532392</v>
          </cell>
          <cell r="C928" t="str">
            <v>CREATIVEYE</v>
          </cell>
        </row>
        <row r="929">
          <cell r="A929" t="str">
            <v>CREATIVE PERIPHERALS AND DISTRIBUTION LTD</v>
          </cell>
          <cell r="B929" t="str">
            <v>Not Listed</v>
          </cell>
          <cell r="C929" t="str">
            <v>CREATIVE</v>
          </cell>
        </row>
        <row r="930">
          <cell r="A930" t="str">
            <v>CREDITACCESS GRAMEEN LTD</v>
          </cell>
          <cell r="B930">
            <v>541770</v>
          </cell>
          <cell r="C930" t="str">
            <v>CREDITACC</v>
          </cell>
        </row>
        <row r="931">
          <cell r="A931" t="str">
            <v>CRESCENT LEASING LTD</v>
          </cell>
          <cell r="B931">
            <v>539131</v>
          </cell>
          <cell r="C931" t="str">
            <v>Not Listed</v>
          </cell>
        </row>
        <row r="932">
          <cell r="A932" t="str">
            <v>CRESSANDA SOLUTIONS LTD</v>
          </cell>
          <cell r="B932">
            <v>512379</v>
          </cell>
          <cell r="C932" t="str">
            <v>Not Listed</v>
          </cell>
        </row>
        <row r="933">
          <cell r="A933" t="str">
            <v>CREST VENTURES LTD</v>
          </cell>
          <cell r="B933">
            <v>511413</v>
          </cell>
          <cell r="C933" t="str">
            <v>CREST</v>
          </cell>
        </row>
        <row r="934">
          <cell r="A934" t="str">
            <v>CRESTCHEM LTD</v>
          </cell>
          <cell r="B934">
            <v>526269</v>
          </cell>
          <cell r="C934" t="str">
            <v>Not Listed</v>
          </cell>
        </row>
        <row r="935">
          <cell r="A935" t="str">
            <v>CRIMSON METAL ENGINEERING COMPANY LTD</v>
          </cell>
          <cell r="B935">
            <v>526977</v>
          </cell>
          <cell r="C935" t="str">
            <v>Not Listed</v>
          </cell>
        </row>
        <row r="936">
          <cell r="A936" t="str">
            <v>CRISIL LTD</v>
          </cell>
          <cell r="B936">
            <v>500092</v>
          </cell>
          <cell r="C936" t="str">
            <v>CRISIL</v>
          </cell>
        </row>
        <row r="937">
          <cell r="A937" t="str">
            <v>CROMPTON GREAVES CONSUMER ELECTRICALS LTD</v>
          </cell>
          <cell r="B937">
            <v>539876</v>
          </cell>
          <cell r="C937" t="str">
            <v>CROMPTON</v>
          </cell>
        </row>
        <row r="938">
          <cell r="A938" t="str">
            <v>CROWN LIFTERS LTD</v>
          </cell>
          <cell r="B938" t="str">
            <v>Not Listed</v>
          </cell>
          <cell r="C938" t="str">
            <v>CROWN</v>
          </cell>
        </row>
        <row r="939">
          <cell r="A939" t="str">
            <v>CROWN TOURS LTD</v>
          </cell>
          <cell r="B939">
            <v>538521</v>
          </cell>
          <cell r="C939" t="str">
            <v>Not Listed</v>
          </cell>
        </row>
        <row r="940">
          <cell r="A940" t="str">
            <v>CRP RISK MANAGEMENT LTD</v>
          </cell>
          <cell r="B940">
            <v>540903</v>
          </cell>
          <cell r="C940" t="str">
            <v>Not Listed</v>
          </cell>
        </row>
        <row r="941">
          <cell r="A941" t="str">
            <v>CSL FINANCE LTD</v>
          </cell>
          <cell r="B941">
            <v>530067</v>
          </cell>
          <cell r="C941" t="str">
            <v>Not Listed</v>
          </cell>
        </row>
        <row r="942">
          <cell r="A942" t="str">
            <v>CUBEX TUBINGS LTD</v>
          </cell>
          <cell r="B942">
            <v>526027</v>
          </cell>
          <cell r="C942" t="str">
            <v>CUBEXTUB</v>
          </cell>
        </row>
        <row r="943">
          <cell r="A943" t="str">
            <v>CUBICAL FINANCIAL SERVICES LTD</v>
          </cell>
          <cell r="B943">
            <v>511710</v>
          </cell>
          <cell r="C943" t="str">
            <v>Not Listed</v>
          </cell>
        </row>
        <row r="944">
          <cell r="A944" t="str">
            <v>CUMMINS (INDIA) LTD</v>
          </cell>
          <cell r="B944">
            <v>500480</v>
          </cell>
          <cell r="C944" t="str">
            <v>CUMMINSIND</v>
          </cell>
        </row>
        <row r="945">
          <cell r="A945" t="str">
            <v>CUMMINS INDIA LTD</v>
          </cell>
          <cell r="B945">
            <v>500480</v>
          </cell>
          <cell r="C945" t="str">
            <v>CUMMINSIND</v>
          </cell>
        </row>
        <row r="946">
          <cell r="A946" t="str">
            <v>CUPID LTD</v>
          </cell>
          <cell r="B946">
            <v>530843</v>
          </cell>
          <cell r="C946" t="str">
            <v>CUPID</v>
          </cell>
        </row>
        <row r="947">
          <cell r="A947" t="str">
            <v>CURA TECHNOLOGIES LTD</v>
          </cell>
          <cell r="B947">
            <v>532332</v>
          </cell>
          <cell r="C947" t="str">
            <v>CURATECH</v>
          </cell>
        </row>
        <row r="948">
          <cell r="A948" t="str">
            <v>CYBELE INDUSTRIES LTD</v>
          </cell>
          <cell r="B948">
            <v>531472</v>
          </cell>
          <cell r="C948" t="str">
            <v>Not Listed</v>
          </cell>
        </row>
        <row r="949">
          <cell r="A949" t="str">
            <v>CYBER MEDIA (INDIA) LTD</v>
          </cell>
          <cell r="B949">
            <v>532640</v>
          </cell>
          <cell r="C949" t="str">
            <v>CYBERMEDIA</v>
          </cell>
        </row>
        <row r="950">
          <cell r="A950" t="str">
            <v>CYBER MEDIA INDIA LTD</v>
          </cell>
          <cell r="B950">
            <v>532640</v>
          </cell>
          <cell r="C950" t="str">
            <v>CYBERMEDIA</v>
          </cell>
        </row>
        <row r="951">
          <cell r="A951" t="str">
            <v>CYBERMATE INFOTEK LTD</v>
          </cell>
          <cell r="B951">
            <v>532271</v>
          </cell>
          <cell r="C951" t="str">
            <v>Not Listed</v>
          </cell>
        </row>
        <row r="952">
          <cell r="A952" t="str">
            <v>CYBERTECH SYSTEMS AND SOFTWARE LTD</v>
          </cell>
          <cell r="B952">
            <v>532173</v>
          </cell>
          <cell r="C952" t="str">
            <v>CYBERTECH</v>
          </cell>
        </row>
        <row r="953">
          <cell r="A953" t="str">
            <v>CYIENT LTD</v>
          </cell>
          <cell r="B953">
            <v>532175</v>
          </cell>
          <cell r="C953" t="str">
            <v>CYIENT</v>
          </cell>
        </row>
        <row r="954">
          <cell r="A954" t="str">
            <v>D B CORP LTD</v>
          </cell>
          <cell r="B954">
            <v>533151</v>
          </cell>
          <cell r="C954" t="str">
            <v>DBCORP</v>
          </cell>
        </row>
        <row r="955">
          <cell r="A955" t="str">
            <v>D B REALTY LTD</v>
          </cell>
          <cell r="B955">
            <v>533160</v>
          </cell>
          <cell r="C955" t="str">
            <v>DBREALTY</v>
          </cell>
        </row>
        <row r="956">
          <cell r="A956" t="str">
            <v>D P ABHUSHAN LTD</v>
          </cell>
          <cell r="B956" t="str">
            <v>Not Listed</v>
          </cell>
          <cell r="C956" t="str">
            <v>DPABHUSHAN</v>
          </cell>
        </row>
        <row r="957">
          <cell r="A957" t="str">
            <v>D P WIRES LTD</v>
          </cell>
          <cell r="B957" t="str">
            <v>Not Listed</v>
          </cell>
          <cell r="C957" t="str">
            <v>DPWIRES</v>
          </cell>
        </row>
        <row r="958">
          <cell r="A958" t="str">
            <v>D&amp;H (INDIA) LTD</v>
          </cell>
          <cell r="B958">
            <v>517514</v>
          </cell>
          <cell r="C958" t="str">
            <v>Not Listed</v>
          </cell>
        </row>
        <row r="959">
          <cell r="A959" t="str">
            <v>D&amp;H INDIA LTD</v>
          </cell>
          <cell r="B959">
            <v>517514</v>
          </cell>
          <cell r="C959" t="str">
            <v>Not Listed</v>
          </cell>
        </row>
        <row r="960">
          <cell r="A960" t="str">
            <v>DABUR (INDIA) LTD</v>
          </cell>
          <cell r="B960">
            <v>500096</v>
          </cell>
          <cell r="C960" t="str">
            <v>DABUR</v>
          </cell>
        </row>
        <row r="961">
          <cell r="A961" t="str">
            <v>DABUR INDIA LTD</v>
          </cell>
          <cell r="B961">
            <v>500096</v>
          </cell>
          <cell r="C961" t="str">
            <v>DABUR</v>
          </cell>
        </row>
        <row r="962">
          <cell r="A962" t="str">
            <v>DAI-ICHI KARKARIA LTD</v>
          </cell>
          <cell r="B962">
            <v>526821</v>
          </cell>
          <cell r="C962" t="str">
            <v>Not Listed</v>
          </cell>
        </row>
        <row r="963">
          <cell r="A963" t="str">
            <v>DAIKAFFIL CHEMICALS (INDIA) LTD</v>
          </cell>
          <cell r="B963">
            <v>530825</v>
          </cell>
          <cell r="C963" t="str">
            <v>Not Listed</v>
          </cell>
        </row>
        <row r="964">
          <cell r="A964" t="str">
            <v>DAIKAFFIL CHEMICALS INDIA LTD</v>
          </cell>
          <cell r="B964">
            <v>530825</v>
          </cell>
          <cell r="C964" t="str">
            <v>Not Listed</v>
          </cell>
        </row>
        <row r="965">
          <cell r="A965" t="str">
            <v>DALAL STREET INVESTMENTS LTD</v>
          </cell>
          <cell r="B965">
            <v>501148</v>
          </cell>
          <cell r="C965" t="str">
            <v>Not Listed</v>
          </cell>
        </row>
        <row r="966">
          <cell r="A966" t="str">
            <v>Dalmia Bharat Ltd</v>
          </cell>
          <cell r="B966">
            <v>542216</v>
          </cell>
          <cell r="C966" t="str">
            <v>DALBHARAT</v>
          </cell>
        </row>
        <row r="967">
          <cell r="A967" t="str">
            <v>DALMIA BHARAT SUGAR AND INDUSTRIES LTD</v>
          </cell>
          <cell r="B967">
            <v>500097</v>
          </cell>
          <cell r="C967" t="str">
            <v>DALMIASUG</v>
          </cell>
        </row>
        <row r="968">
          <cell r="A968" t="str">
            <v>DALMIA INDUSTRIAL DEVELOPMENT LTD</v>
          </cell>
          <cell r="B968">
            <v>539900</v>
          </cell>
          <cell r="C968" t="str">
            <v>Not Listed</v>
          </cell>
        </row>
        <row r="969">
          <cell r="A969" t="str">
            <v>DAMODAR INDUSTRIES LTD</v>
          </cell>
          <cell r="B969">
            <v>521220</v>
          </cell>
          <cell r="C969" t="str">
            <v>DAMODARIND</v>
          </cell>
        </row>
        <row r="970">
          <cell r="A970" t="str">
            <v>DANGEE DUMS LTD</v>
          </cell>
          <cell r="B970" t="str">
            <v>Not Listed</v>
          </cell>
          <cell r="C970" t="str">
            <v>DANGEE</v>
          </cell>
        </row>
        <row r="971">
          <cell r="A971" t="str">
            <v>DANLAW TECHNOLOGIES (INDIA) LTD</v>
          </cell>
          <cell r="B971">
            <v>532329</v>
          </cell>
          <cell r="C971" t="str">
            <v>Not Listed</v>
          </cell>
        </row>
        <row r="972">
          <cell r="A972" t="str">
            <v>DANLAW TECHNOLOGIES INDIA LTD</v>
          </cell>
          <cell r="B972">
            <v>532329</v>
          </cell>
          <cell r="C972" t="str">
            <v>Not Listed</v>
          </cell>
        </row>
        <row r="973">
          <cell r="A973" t="str">
            <v>DANUBE INDUSTRIES LTD</v>
          </cell>
          <cell r="B973">
            <v>540361</v>
          </cell>
          <cell r="C973" t="str">
            <v>Not Listed</v>
          </cell>
        </row>
        <row r="974">
          <cell r="A974" t="str">
            <v>DARJEELING ROPEWAY COMPANY LTD</v>
          </cell>
          <cell r="B974">
            <v>539770</v>
          </cell>
          <cell r="C974" t="str">
            <v>Not Listed</v>
          </cell>
        </row>
        <row r="975">
          <cell r="A975" t="str">
            <v>DARSHAN ORNA LTD</v>
          </cell>
          <cell r="B975">
            <v>539884</v>
          </cell>
          <cell r="C975" t="str">
            <v>Not Listed</v>
          </cell>
        </row>
        <row r="976">
          <cell r="A976" t="str">
            <v>DATAMATICS GLOBAL SERVICES LTD</v>
          </cell>
          <cell r="B976">
            <v>532528</v>
          </cell>
          <cell r="C976" t="str">
            <v>DATAMATICS</v>
          </cell>
        </row>
        <row r="977">
          <cell r="A977" t="str">
            <v>DAULAT SECURITIES LTD</v>
          </cell>
          <cell r="B977">
            <v>530171</v>
          </cell>
          <cell r="C977" t="str">
            <v>Not Listed</v>
          </cell>
        </row>
        <row r="978">
          <cell r="A978" t="str">
            <v>DB INTERNATIONAL STOCK BROKERS LTD</v>
          </cell>
          <cell r="B978">
            <v>530393</v>
          </cell>
          <cell r="C978" t="str">
            <v>DBSTOCKBRO</v>
          </cell>
        </row>
        <row r="979">
          <cell r="A979" t="str">
            <v>DCB BANK LTD</v>
          </cell>
          <cell r="B979">
            <v>532772</v>
          </cell>
          <cell r="C979" t="str">
            <v>DCBBANK</v>
          </cell>
        </row>
        <row r="980">
          <cell r="A980" t="str">
            <v>DCM FINANCIAL SERVICES LTD</v>
          </cell>
          <cell r="B980">
            <v>511611</v>
          </cell>
          <cell r="C980" t="str">
            <v>DCMFINSERV</v>
          </cell>
        </row>
        <row r="981">
          <cell r="A981" t="str">
            <v>DCM LTD</v>
          </cell>
          <cell r="B981">
            <v>502820</v>
          </cell>
          <cell r="C981" t="str">
            <v>DCM</v>
          </cell>
        </row>
        <row r="982">
          <cell r="A982" t="str">
            <v>DCM SHRIRAM INDUSTRIES LTD</v>
          </cell>
          <cell r="B982">
            <v>523369</v>
          </cell>
          <cell r="C982" t="str">
            <v>Not Listed</v>
          </cell>
        </row>
        <row r="983">
          <cell r="A983" t="str">
            <v>DCM SHRIRAM LTD</v>
          </cell>
          <cell r="B983">
            <v>523367</v>
          </cell>
          <cell r="C983" t="str">
            <v>DCMSHRIRAM</v>
          </cell>
        </row>
        <row r="984">
          <cell r="A984" t="str">
            <v>DCW LTD</v>
          </cell>
          <cell r="B984">
            <v>500117</v>
          </cell>
          <cell r="C984" t="str">
            <v>DCW</v>
          </cell>
        </row>
        <row r="985">
          <cell r="A985" t="str">
            <v>DE NORA (INDIA) LTD</v>
          </cell>
          <cell r="B985">
            <v>590031</v>
          </cell>
          <cell r="C985" t="str">
            <v>DENORA</v>
          </cell>
        </row>
        <row r="986">
          <cell r="A986" t="str">
            <v>DE NORA INDIA LTD</v>
          </cell>
          <cell r="B986">
            <v>590031</v>
          </cell>
          <cell r="C986" t="str">
            <v>DENORA</v>
          </cell>
        </row>
        <row r="987">
          <cell r="A987" t="str">
            <v>DEBOCK SALES AND MARKETING LTD</v>
          </cell>
          <cell r="B987" t="str">
            <v>Not Listed</v>
          </cell>
          <cell r="C987" t="str">
            <v>DSML</v>
          </cell>
        </row>
        <row r="988">
          <cell r="A988" t="str">
            <v>DECCAN BEARINGS LTD</v>
          </cell>
          <cell r="B988">
            <v>505703</v>
          </cell>
          <cell r="C988" t="str">
            <v>Not Listed</v>
          </cell>
        </row>
        <row r="989">
          <cell r="A989" t="str">
            <v>DECCAN CEMENTS LTD</v>
          </cell>
          <cell r="B989">
            <v>502137</v>
          </cell>
          <cell r="C989" t="str">
            <v>DECCANCE</v>
          </cell>
        </row>
        <row r="990">
          <cell r="A990" t="str">
            <v>DECCAN GOLD MINES LTD</v>
          </cell>
          <cell r="B990">
            <v>512068</v>
          </cell>
          <cell r="C990" t="str">
            <v>Not Listed</v>
          </cell>
        </row>
        <row r="991">
          <cell r="A991" t="str">
            <v>Deccan Health Care Ltd</v>
          </cell>
          <cell r="B991">
            <v>542248</v>
          </cell>
          <cell r="C991" t="str">
            <v>DECCAN</v>
          </cell>
        </row>
        <row r="992">
          <cell r="A992" t="str">
            <v>DECCAN POLYPACKS LTD</v>
          </cell>
          <cell r="B992">
            <v>531989</v>
          </cell>
          <cell r="C992" t="str">
            <v>Not Listed</v>
          </cell>
        </row>
        <row r="993">
          <cell r="A993" t="str">
            <v>DECILLION FINANCE LTD</v>
          </cell>
          <cell r="B993">
            <v>539190</v>
          </cell>
          <cell r="C993" t="str">
            <v>Not Listed</v>
          </cell>
        </row>
        <row r="994">
          <cell r="A994" t="str">
            <v>DECO-MICA LTD</v>
          </cell>
          <cell r="B994">
            <v>531227</v>
          </cell>
          <cell r="C994" t="str">
            <v>Not Listed</v>
          </cell>
        </row>
        <row r="995">
          <cell r="A995" t="str">
            <v>DECOROUS INVESTMENT &amp; TRADING CO LTD</v>
          </cell>
          <cell r="B995">
            <v>539405</v>
          </cell>
          <cell r="C995" t="str">
            <v>Not Listed</v>
          </cell>
        </row>
        <row r="996">
          <cell r="A996" t="str">
            <v>DEEP DIAMOND (INDIA) LTD</v>
          </cell>
          <cell r="B996">
            <v>539559</v>
          </cell>
          <cell r="C996" t="str">
            <v>Not Listed</v>
          </cell>
        </row>
        <row r="997">
          <cell r="A997" t="str">
            <v>DEEP DIAMOND INDIA LTD</v>
          </cell>
          <cell r="B997">
            <v>539559</v>
          </cell>
          <cell r="C997" t="str">
            <v>Not Listed</v>
          </cell>
        </row>
        <row r="998">
          <cell r="A998" t="str">
            <v>DEEP INDUSTRIES LTD</v>
          </cell>
          <cell r="B998">
            <v>532760</v>
          </cell>
          <cell r="C998" t="str">
            <v>DEEPIND</v>
          </cell>
        </row>
        <row r="999">
          <cell r="A999" t="str">
            <v>DEEP POLYMERS LTD</v>
          </cell>
          <cell r="B999">
            <v>541778</v>
          </cell>
          <cell r="C999" t="str">
            <v>Not Listed</v>
          </cell>
        </row>
        <row r="1000">
          <cell r="A1000" t="str">
            <v>DEEPAK FERTILIZERS AND PETROCHEMICALS CORPORATION LTD</v>
          </cell>
          <cell r="B1000">
            <v>500645</v>
          </cell>
          <cell r="C1000" t="str">
            <v>DEEPAKFERT</v>
          </cell>
        </row>
        <row r="1001">
          <cell r="A1001" t="str">
            <v>DEEPAK NITRITE LTD</v>
          </cell>
          <cell r="B1001">
            <v>506401</v>
          </cell>
          <cell r="C1001" t="str">
            <v>DEEPAKNTR</v>
          </cell>
        </row>
        <row r="1002">
          <cell r="A1002" t="str">
            <v>DEEPAK SPINNERS LTD</v>
          </cell>
          <cell r="B1002">
            <v>514030</v>
          </cell>
          <cell r="C1002" t="str">
            <v>Not Listed</v>
          </cell>
        </row>
        <row r="1003">
          <cell r="A1003" t="str">
            <v>DEEPTI ALLOY STEEL LTD</v>
          </cell>
          <cell r="B1003">
            <v>539455</v>
          </cell>
          <cell r="C1003" t="str">
            <v>Not Listed</v>
          </cell>
        </row>
        <row r="1004">
          <cell r="A1004" t="str">
            <v>DEKSON CASTINGS LTD</v>
          </cell>
          <cell r="B1004">
            <v>780006</v>
          </cell>
          <cell r="C1004" t="str">
            <v>Not Listed</v>
          </cell>
        </row>
        <row r="1005">
          <cell r="A1005" t="str">
            <v>DELTA CORP LTD</v>
          </cell>
          <cell r="B1005">
            <v>532848</v>
          </cell>
          <cell r="C1005" t="str">
            <v>DELTACORP</v>
          </cell>
        </row>
        <row r="1006">
          <cell r="A1006" t="str">
            <v>DELTA INDUSTRIAL RESOURCES LTD</v>
          </cell>
          <cell r="B1006">
            <v>539596</v>
          </cell>
          <cell r="C1006" t="str">
            <v>Not Listed</v>
          </cell>
        </row>
        <row r="1007">
          <cell r="A1007" t="str">
            <v>DELTA MAGNETS LTD</v>
          </cell>
          <cell r="B1007">
            <v>504286</v>
          </cell>
          <cell r="C1007" t="str">
            <v>DELTAMAGNT</v>
          </cell>
        </row>
        <row r="1008">
          <cell r="A1008" t="str">
            <v>DELTON CABLES LTD</v>
          </cell>
          <cell r="B1008">
            <v>504240</v>
          </cell>
          <cell r="C1008" t="str">
            <v>Not Listed</v>
          </cell>
        </row>
        <row r="1009">
          <cell r="A1009" t="str">
            <v>DELTRON LTD</v>
          </cell>
          <cell r="B1009">
            <v>504256</v>
          </cell>
          <cell r="C1009" t="str">
            <v>Not Listed</v>
          </cell>
        </row>
        <row r="1010">
          <cell r="A1010" t="str">
            <v>DEN NETWORKS LTD</v>
          </cell>
          <cell r="B1010">
            <v>533137</v>
          </cell>
          <cell r="C1010" t="str">
            <v>DEN</v>
          </cell>
        </row>
        <row r="1011">
          <cell r="A1011" t="str">
            <v>DENA BANK</v>
          </cell>
          <cell r="B1011">
            <v>532121</v>
          </cell>
          <cell r="C1011" t="str">
            <v>DENABANK</v>
          </cell>
        </row>
        <row r="1012">
          <cell r="A1012" t="str">
            <v>DENIS CHEM LAB LTD</v>
          </cell>
          <cell r="B1012">
            <v>537536</v>
          </cell>
          <cell r="C1012" t="str">
            <v>Not Listed</v>
          </cell>
        </row>
        <row r="1013">
          <cell r="A1013" t="str">
            <v>DESH RAKSHAK AUSHDHALAYA LTD</v>
          </cell>
          <cell r="B1013">
            <v>531521</v>
          </cell>
          <cell r="C1013" t="str">
            <v>Not Listed</v>
          </cell>
        </row>
        <row r="1014">
          <cell r="A1014" t="str">
            <v>DEV INFORMATION TECHNOLOGY LTD</v>
          </cell>
          <cell r="B1014" t="str">
            <v>Not Listed</v>
          </cell>
          <cell r="C1014" t="str">
            <v>DEVIT</v>
          </cell>
        </row>
        <row r="1015">
          <cell r="A1015" t="str">
            <v>DEVHARI EXPORTS (INDIA) LTD</v>
          </cell>
          <cell r="B1015">
            <v>539197</v>
          </cell>
          <cell r="C1015" t="str">
            <v>Not Listed</v>
          </cell>
        </row>
        <row r="1016">
          <cell r="A1016" t="str">
            <v>DEVHARI EXPORTS INDIA LTD</v>
          </cell>
          <cell r="B1016">
            <v>539197</v>
          </cell>
          <cell r="C1016" t="str">
            <v>Not Listed</v>
          </cell>
        </row>
        <row r="1017">
          <cell r="A1017" t="str">
            <v>DEVINE IMPEX LTD</v>
          </cell>
          <cell r="B1017">
            <v>531585</v>
          </cell>
          <cell r="C1017" t="str">
            <v>Not Listed</v>
          </cell>
        </row>
        <row r="1018">
          <cell r="A1018" t="str">
            <v>DEVINSU TRADING LTD</v>
          </cell>
          <cell r="B1018">
            <v>512445</v>
          </cell>
          <cell r="C1018" t="str">
            <v>Not Listed</v>
          </cell>
        </row>
        <row r="1019">
          <cell r="A1019" t="str">
            <v>DEVKI LEASING &amp; FINANCE LTD</v>
          </cell>
          <cell r="B1019">
            <v>530765</v>
          </cell>
          <cell r="C1019" t="str">
            <v>Not Listed</v>
          </cell>
        </row>
        <row r="1020">
          <cell r="A1020" t="str">
            <v>DEVOTED CONSTRUCTION LTD</v>
          </cell>
          <cell r="B1020">
            <v>542002</v>
          </cell>
          <cell r="C1020" t="str">
            <v>Not Listed</v>
          </cell>
        </row>
        <row r="1021">
          <cell r="A1021" t="str">
            <v>DEWAN HOUSING FINANCE CORPORATION LTD</v>
          </cell>
          <cell r="B1021">
            <v>511072</v>
          </cell>
          <cell r="C1021" t="str">
            <v>DHFL</v>
          </cell>
        </row>
        <row r="1022">
          <cell r="A1022" t="str">
            <v>DFM FOODS LTD</v>
          </cell>
          <cell r="B1022">
            <v>519588</v>
          </cell>
          <cell r="C1022" t="str">
            <v>DFMFOODS</v>
          </cell>
        </row>
        <row r="1023">
          <cell r="A1023" t="str">
            <v>DHABRIYA POLYWOOD LTD</v>
          </cell>
          <cell r="B1023">
            <v>538715</v>
          </cell>
          <cell r="C1023" t="str">
            <v>Not Listed</v>
          </cell>
        </row>
        <row r="1024">
          <cell r="A1024" t="str">
            <v>DHAMPUR SUGAR MILLS LTD</v>
          </cell>
          <cell r="B1024">
            <v>500119</v>
          </cell>
          <cell r="C1024" t="str">
            <v>DHAMPURSUG</v>
          </cell>
        </row>
        <row r="1025">
          <cell r="A1025" t="str">
            <v>DHAMPURE SPECIALITY SUGARS LTD</v>
          </cell>
          <cell r="B1025">
            <v>531923</v>
          </cell>
          <cell r="C1025" t="str">
            <v>Not Listed</v>
          </cell>
        </row>
        <row r="1026">
          <cell r="A1026" t="str">
            <v>DHANADA CORPORATION LTD</v>
          </cell>
          <cell r="B1026">
            <v>531198</v>
          </cell>
          <cell r="C1026" t="str">
            <v>Not Listed</v>
          </cell>
        </row>
        <row r="1027">
          <cell r="A1027" t="str">
            <v>DHANALAXMI ROTO SPINNERS LTD</v>
          </cell>
          <cell r="B1027">
            <v>521216</v>
          </cell>
          <cell r="C1027" t="str">
            <v>Not Listed</v>
          </cell>
        </row>
        <row r="1028">
          <cell r="A1028" t="str">
            <v>Dhanashree Electronics Ltd</v>
          </cell>
          <cell r="B1028">
            <v>542679</v>
          </cell>
          <cell r="C1028" t="str">
            <v>DEL</v>
          </cell>
        </row>
        <row r="1029">
          <cell r="A1029" t="str">
            <v>DHANLAXMI BANK LTD</v>
          </cell>
          <cell r="B1029">
            <v>532180</v>
          </cell>
          <cell r="C1029" t="str">
            <v>DHANBANK</v>
          </cell>
        </row>
        <row r="1030">
          <cell r="A1030" t="str">
            <v>DHANLAXMI COTEX LTD</v>
          </cell>
          <cell r="B1030">
            <v>512485</v>
          </cell>
          <cell r="C1030" t="str">
            <v>Not Listed</v>
          </cell>
        </row>
        <row r="1031">
          <cell r="A1031" t="str">
            <v>DHANLAXMI FABRICS LTD</v>
          </cell>
          <cell r="B1031">
            <v>521151</v>
          </cell>
          <cell r="C1031" t="str">
            <v>Not Listed</v>
          </cell>
        </row>
        <row r="1032">
          <cell r="A1032" t="str">
            <v>DHANLEELA INVESTMENTS &amp; TRADING COMPANY LTD</v>
          </cell>
          <cell r="B1032">
            <v>503637</v>
          </cell>
          <cell r="C1032" t="str">
            <v>Not Listed</v>
          </cell>
        </row>
        <row r="1033">
          <cell r="A1033" t="str">
            <v>DHANUKA AGRITECH LTD</v>
          </cell>
          <cell r="B1033">
            <v>507717</v>
          </cell>
          <cell r="C1033" t="str">
            <v>DHANUKA</v>
          </cell>
        </row>
        <row r="1034">
          <cell r="A1034" t="str">
            <v>DHANUKA COMMERCIAL LTD</v>
          </cell>
          <cell r="B1034">
            <v>538446</v>
          </cell>
          <cell r="C1034" t="str">
            <v>Not Listed</v>
          </cell>
        </row>
        <row r="1035">
          <cell r="A1035" t="str">
            <v>DHANUKA REALTY LTD</v>
          </cell>
          <cell r="B1035" t="str">
            <v>Not Listed</v>
          </cell>
          <cell r="C1035" t="str">
            <v>DRL</v>
          </cell>
        </row>
        <row r="1036">
          <cell r="A1036" t="str">
            <v>DHANVANTRI JEEVAN REKHA LTD</v>
          </cell>
          <cell r="B1036">
            <v>531043</v>
          </cell>
          <cell r="C1036" t="str">
            <v>Not Listed</v>
          </cell>
        </row>
        <row r="1037">
          <cell r="A1037" t="str">
            <v>DHANVARSHA FINVEST LTD</v>
          </cell>
          <cell r="B1037">
            <v>540268</v>
          </cell>
          <cell r="C1037" t="str">
            <v>Not Listed</v>
          </cell>
        </row>
        <row r="1038">
          <cell r="A1038" t="str">
            <v>DHARAMSI MORARJI CHEMICAL CO LTD</v>
          </cell>
          <cell r="B1038">
            <v>506405</v>
          </cell>
          <cell r="C1038" t="str">
            <v>Not Listed</v>
          </cell>
        </row>
        <row r="1039">
          <cell r="A1039" t="str">
            <v>DHARANI FINANCE LTD</v>
          </cell>
          <cell r="B1039">
            <v>511451</v>
          </cell>
          <cell r="C1039" t="str">
            <v>Not Listed</v>
          </cell>
        </row>
        <row r="1040">
          <cell r="A1040" t="str">
            <v>DHARANI SUGARS &amp; CHEMICALS LTD</v>
          </cell>
          <cell r="B1040">
            <v>507442</v>
          </cell>
          <cell r="C1040" t="str">
            <v>DHARSUGAR</v>
          </cell>
        </row>
        <row r="1041">
          <cell r="A1041" t="str">
            <v>DHENU BUILDCON INFRA LTD</v>
          </cell>
          <cell r="B1041">
            <v>501945</v>
          </cell>
          <cell r="C1041" t="str">
            <v>Not Listed</v>
          </cell>
        </row>
        <row r="1042">
          <cell r="A1042" t="str">
            <v>DHOOT INDUSTRIAL FINANCE LTD</v>
          </cell>
          <cell r="B1042">
            <v>526971</v>
          </cell>
          <cell r="C1042" t="str">
            <v>Not Listed</v>
          </cell>
        </row>
        <row r="1043">
          <cell r="A1043" t="str">
            <v>DHP (INDIA) LTD</v>
          </cell>
          <cell r="B1043">
            <v>531306</v>
          </cell>
          <cell r="C1043" t="str">
            <v>Not Listed</v>
          </cell>
        </row>
        <row r="1044">
          <cell r="A1044" t="str">
            <v>DHP INDIA LTD</v>
          </cell>
          <cell r="B1044">
            <v>531306</v>
          </cell>
          <cell r="C1044" t="str">
            <v>Not Listed</v>
          </cell>
        </row>
        <row r="1045">
          <cell r="A1045" t="str">
            <v>DHRUV CONSULTANCY SERVICES LTD</v>
          </cell>
          <cell r="B1045">
            <v>541302</v>
          </cell>
          <cell r="C1045" t="str">
            <v>Not Listed</v>
          </cell>
        </row>
        <row r="1046">
          <cell r="A1046" t="str">
            <v>DHRUV ESTATES LTD</v>
          </cell>
          <cell r="B1046">
            <v>507886</v>
          </cell>
          <cell r="C1046" t="str">
            <v>Not Listed</v>
          </cell>
        </row>
        <row r="1047">
          <cell r="A1047" t="str">
            <v>DHRUV WELLNESS LTD</v>
          </cell>
          <cell r="B1047">
            <v>540695</v>
          </cell>
          <cell r="C1047" t="str">
            <v>Not Listed</v>
          </cell>
        </row>
        <row r="1048">
          <cell r="A1048" t="str">
            <v>DHRUVA CAPITAL SERVICES LTD</v>
          </cell>
          <cell r="B1048">
            <v>531237</v>
          </cell>
          <cell r="C1048" t="str">
            <v>Not Listed</v>
          </cell>
        </row>
        <row r="1049">
          <cell r="A1049" t="str">
            <v>DHUNSERI INVESTMENTS LTD</v>
          </cell>
          <cell r="B1049">
            <v>533336</v>
          </cell>
          <cell r="C1049" t="str">
            <v>DHUNINV</v>
          </cell>
        </row>
        <row r="1050">
          <cell r="A1050" t="str">
            <v>DHUNSERI PETROCHEM LTD</v>
          </cell>
          <cell r="B1050">
            <v>523736</v>
          </cell>
          <cell r="C1050" t="str">
            <v>DPL</v>
          </cell>
        </row>
        <row r="1051">
          <cell r="A1051" t="str">
            <v>DHUNSERI TEA &amp; INDUSTRIES LTD</v>
          </cell>
          <cell r="B1051">
            <v>538902</v>
          </cell>
          <cell r="C1051" t="str">
            <v>DTIL</v>
          </cell>
        </row>
        <row r="1052">
          <cell r="A1052" t="str">
            <v>Dhunseri Ventures LTD</v>
          </cell>
          <cell r="B1052" t="str">
            <v>Not Listed</v>
          </cell>
          <cell r="C1052" t="str">
            <v>DVL</v>
          </cell>
        </row>
        <row r="1053">
          <cell r="A1053" t="str">
            <v>DIAMANT INFRASTRUCTURE LTD</v>
          </cell>
          <cell r="B1053">
            <v>508860</v>
          </cell>
          <cell r="C1053" t="str">
            <v>Not Listed</v>
          </cell>
        </row>
        <row r="1054">
          <cell r="A1054" t="str">
            <v>DIAMINES &amp; CHEMICALS LTD</v>
          </cell>
          <cell r="B1054">
            <v>500120</v>
          </cell>
          <cell r="C1054" t="str">
            <v>Not Listed</v>
          </cell>
        </row>
        <row r="1055">
          <cell r="A1055" t="str">
            <v>DIAMOND POWER INFRA LTD</v>
          </cell>
          <cell r="B1055">
            <v>522163</v>
          </cell>
          <cell r="C1055" t="str">
            <v>DIAPOWER</v>
          </cell>
        </row>
        <row r="1056">
          <cell r="A1056" t="str">
            <v>DIANA TEA CO LTD</v>
          </cell>
          <cell r="B1056">
            <v>530959</v>
          </cell>
          <cell r="C1056" t="str">
            <v>Not Listed</v>
          </cell>
        </row>
        <row r="1057">
          <cell r="A1057" t="str">
            <v>DIC (INDIA) LTD</v>
          </cell>
          <cell r="B1057">
            <v>500089</v>
          </cell>
          <cell r="C1057" t="str">
            <v>DICIND</v>
          </cell>
        </row>
        <row r="1058">
          <cell r="A1058" t="str">
            <v>DIC INDIA LTD</v>
          </cell>
          <cell r="B1058">
            <v>500089</v>
          </cell>
          <cell r="C1058" t="str">
            <v>DICIND</v>
          </cell>
        </row>
        <row r="1059">
          <cell r="A1059" t="str">
            <v>DIGGI MULTITRADE LTD</v>
          </cell>
          <cell r="B1059">
            <v>540811</v>
          </cell>
          <cell r="C1059" t="str">
            <v>Not Listed</v>
          </cell>
        </row>
        <row r="1060">
          <cell r="A1060" t="str">
            <v>Digicontent Ltd</v>
          </cell>
          <cell r="B1060">
            <v>542685</v>
          </cell>
          <cell r="C1060" t="str">
            <v>DGCONTENT</v>
          </cell>
        </row>
        <row r="1061">
          <cell r="A1061" t="str">
            <v>DIGJAM LTD</v>
          </cell>
          <cell r="B1061">
            <v>539979</v>
          </cell>
          <cell r="C1061" t="str">
            <v>DIGJAMLTD</v>
          </cell>
        </row>
        <row r="1062">
          <cell r="A1062" t="str">
            <v>DIKSAT TRANSWORLD LTD</v>
          </cell>
          <cell r="B1062">
            <v>540151</v>
          </cell>
          <cell r="C1062" t="str">
            <v>Not Listed</v>
          </cell>
        </row>
        <row r="1063">
          <cell r="A1063" t="str">
            <v>Diksha Greens Ltd</v>
          </cell>
          <cell r="B1063">
            <v>542155</v>
          </cell>
          <cell r="C1063" t="str">
            <v>DGL</v>
          </cell>
        </row>
        <row r="1064">
          <cell r="A1064" t="str">
            <v>DIL LTD</v>
          </cell>
          <cell r="B1064">
            <v>506414</v>
          </cell>
          <cell r="C1064" t="str">
            <v>Not Listed</v>
          </cell>
        </row>
        <row r="1065">
          <cell r="A1065" t="str">
            <v>DILIGENT INDUSTRIES LTD</v>
          </cell>
          <cell r="B1065">
            <v>531153</v>
          </cell>
          <cell r="C1065" t="str">
            <v>Not Listed</v>
          </cell>
        </row>
        <row r="1066">
          <cell r="A1066" t="str">
            <v>DILIGENT MEDIA CORPORATION LTD</v>
          </cell>
          <cell r="B1066">
            <v>540789</v>
          </cell>
          <cell r="C1066" t="str">
            <v>DNAMEDIA</v>
          </cell>
        </row>
        <row r="1067">
          <cell r="A1067" t="str">
            <v>DILIP BUILDCON LTD</v>
          </cell>
          <cell r="B1067">
            <v>540047</v>
          </cell>
          <cell r="C1067" t="str">
            <v>DBL</v>
          </cell>
        </row>
        <row r="1068">
          <cell r="A1068" t="str">
            <v>DION GLOBAL SOLUTIONS LTD</v>
          </cell>
          <cell r="B1068">
            <v>526927</v>
          </cell>
          <cell r="C1068" t="str">
            <v>Not Listed</v>
          </cell>
        </row>
        <row r="1069">
          <cell r="A1069" t="str">
            <v>DISA (INDIA) LTD</v>
          </cell>
          <cell r="B1069">
            <v>500068</v>
          </cell>
          <cell r="C1069" t="str">
            <v>Not Listed</v>
          </cell>
        </row>
        <row r="1070">
          <cell r="A1070" t="str">
            <v>DISA INDIA LTD</v>
          </cell>
          <cell r="B1070">
            <v>500068</v>
          </cell>
          <cell r="C1070" t="str">
            <v>Not Listed</v>
          </cell>
        </row>
        <row r="1071">
          <cell r="A1071" t="str">
            <v>DISH TV (INDIA) LTD</v>
          </cell>
          <cell r="B1071">
            <v>532839</v>
          </cell>
          <cell r="C1071" t="str">
            <v>DISHTV</v>
          </cell>
        </row>
        <row r="1072">
          <cell r="A1072" t="str">
            <v>DISH TV INDIA LTD</v>
          </cell>
          <cell r="B1072">
            <v>532839</v>
          </cell>
          <cell r="C1072" t="str">
            <v>DISHTV</v>
          </cell>
        </row>
        <row r="1073">
          <cell r="A1073" t="str">
            <v>DISHA RESOURCES LTD</v>
          </cell>
          <cell r="B1073">
            <v>531553</v>
          </cell>
          <cell r="C1073" t="str">
            <v>Not Listed</v>
          </cell>
        </row>
        <row r="1074">
          <cell r="A1074" t="str">
            <v>DISHMAN CARBOGEN AMCIS LTD</v>
          </cell>
          <cell r="B1074">
            <v>540701</v>
          </cell>
          <cell r="C1074" t="str">
            <v>DCAL</v>
          </cell>
        </row>
        <row r="1075">
          <cell r="A1075" t="str">
            <v>DIVINUS FABRICS LTD</v>
          </cell>
          <cell r="B1075">
            <v>538432</v>
          </cell>
          <cell r="C1075" t="str">
            <v>Not Listed</v>
          </cell>
        </row>
        <row r="1076">
          <cell r="A1076" t="str">
            <v>DIVI'S LABORATORIES LTD</v>
          </cell>
          <cell r="B1076">
            <v>532488</v>
          </cell>
          <cell r="C1076" t="str">
            <v>DIVISLAB</v>
          </cell>
        </row>
        <row r="1077">
          <cell r="A1077" t="str">
            <v>DIVYA JYOTI INDUSTRIES LTD</v>
          </cell>
          <cell r="B1077">
            <v>526285</v>
          </cell>
          <cell r="C1077" t="str">
            <v>Not Listed</v>
          </cell>
        </row>
        <row r="1078">
          <cell r="A1078" t="str">
            <v>DIVYASHAKTI GRANITES LTD</v>
          </cell>
          <cell r="B1078">
            <v>526315</v>
          </cell>
          <cell r="C1078" t="str">
            <v>Not Listed</v>
          </cell>
        </row>
        <row r="1079">
          <cell r="A1079" t="str">
            <v>DIXON TECHNOLOGIES (INDIA) LTD</v>
          </cell>
          <cell r="B1079">
            <v>540699</v>
          </cell>
          <cell r="C1079" t="str">
            <v>DIXON</v>
          </cell>
        </row>
        <row r="1080">
          <cell r="A1080" t="str">
            <v>DIXON TECHNOLOGIES INDIA LTD</v>
          </cell>
          <cell r="B1080">
            <v>540699</v>
          </cell>
          <cell r="C1080" t="str">
            <v>DIXON</v>
          </cell>
        </row>
        <row r="1081">
          <cell r="A1081" t="str">
            <v>DLF LTD</v>
          </cell>
          <cell r="B1081">
            <v>532868</v>
          </cell>
          <cell r="C1081" t="str">
            <v>DLF</v>
          </cell>
        </row>
        <row r="1082">
          <cell r="A1082" t="str">
            <v>D-LINK (INDIA) LTD</v>
          </cell>
          <cell r="B1082">
            <v>533146</v>
          </cell>
          <cell r="C1082" t="str">
            <v>DLINK(INDIA)</v>
          </cell>
        </row>
        <row r="1083">
          <cell r="A1083" t="str">
            <v>D-LINK INDIA LTD</v>
          </cell>
          <cell r="B1083">
            <v>533146</v>
          </cell>
          <cell r="C1083" t="str">
            <v>DLINKINDIA</v>
          </cell>
        </row>
        <row r="1084">
          <cell r="A1084" t="str">
            <v>DOLAT INVESTMENTS LTD</v>
          </cell>
          <cell r="B1084">
            <v>505526</v>
          </cell>
          <cell r="C1084" t="str">
            <v>Not Listed</v>
          </cell>
        </row>
        <row r="1085">
          <cell r="A1085" t="str">
            <v>DOLFIN RUBBERS LTD</v>
          </cell>
          <cell r="B1085">
            <v>542013</v>
          </cell>
          <cell r="C1085" t="str">
            <v>Not Listed</v>
          </cell>
        </row>
        <row r="1086">
          <cell r="A1086" t="str">
            <v>DOLLAR INDUSTRIES LTD</v>
          </cell>
          <cell r="B1086">
            <v>541403</v>
          </cell>
          <cell r="C1086" t="str">
            <v>DOLLAR</v>
          </cell>
        </row>
        <row r="1087">
          <cell r="A1087" t="str">
            <v>DOLPHIN MEDICAL SERVICES LTD</v>
          </cell>
          <cell r="B1087">
            <v>526504</v>
          </cell>
          <cell r="C1087" t="str">
            <v>Not Listed</v>
          </cell>
        </row>
        <row r="1088">
          <cell r="A1088" t="str">
            <v>DOLPHIN OFFSHORE ENTERPRISES (INDIA) LTD</v>
          </cell>
          <cell r="B1088">
            <v>522261</v>
          </cell>
          <cell r="C1088" t="str">
            <v>DOLPHINOFF</v>
          </cell>
        </row>
        <row r="1089">
          <cell r="A1089" t="str">
            <v>DOLPHIN OFFSHORE ENTERPRISES INDIA LTD</v>
          </cell>
          <cell r="B1089">
            <v>522261</v>
          </cell>
          <cell r="C1089" t="str">
            <v>DOLPHINOFF</v>
          </cell>
        </row>
        <row r="1090">
          <cell r="A1090" t="str">
            <v>DONEAR INDUSTRIES LTD</v>
          </cell>
          <cell r="B1090">
            <v>512519</v>
          </cell>
          <cell r="C1090" t="str">
            <v>DONEAR</v>
          </cell>
        </row>
        <row r="1091">
          <cell r="A1091" t="str">
            <v>DPSC LTD</v>
          </cell>
          <cell r="B1091" t="str">
            <v>Not Listed</v>
          </cell>
          <cell r="C1091" t="str">
            <v>DPSCLTD</v>
          </cell>
        </row>
        <row r="1092">
          <cell r="A1092" t="str">
            <v>DQ ENTERTAINMENT INTERNATIONAL LTD</v>
          </cell>
          <cell r="B1092">
            <v>533176</v>
          </cell>
          <cell r="C1092" t="str">
            <v>DQE</v>
          </cell>
        </row>
        <row r="1093">
          <cell r="A1093" t="str">
            <v>DR AGARWALS EYE HOSPITAL LTD</v>
          </cell>
          <cell r="B1093">
            <v>526783</v>
          </cell>
          <cell r="C1093" t="str">
            <v>Not Listed</v>
          </cell>
        </row>
        <row r="1094">
          <cell r="A1094" t="str">
            <v>DR HABEEBULLAH LIFE SCIENCES LTD</v>
          </cell>
          <cell r="B1094">
            <v>539267</v>
          </cell>
          <cell r="C1094" t="str">
            <v>Not Listed</v>
          </cell>
        </row>
        <row r="1095">
          <cell r="A1095" t="str">
            <v>DR LAL PATH LABS LTD</v>
          </cell>
          <cell r="B1095">
            <v>539524</v>
          </cell>
          <cell r="C1095" t="str">
            <v>LALPATHLAB</v>
          </cell>
        </row>
        <row r="1096">
          <cell r="A1096" t="str">
            <v>DR LALCHANDANI LABS LTD</v>
          </cell>
          <cell r="B1096">
            <v>541299</v>
          </cell>
          <cell r="C1096" t="str">
            <v>Not Listed</v>
          </cell>
        </row>
        <row r="1097">
          <cell r="A1097" t="str">
            <v>DR REDDY'S LABORATORIES LTD</v>
          </cell>
          <cell r="B1097">
            <v>500124</v>
          </cell>
          <cell r="C1097" t="str">
            <v>DRREDDY</v>
          </cell>
        </row>
        <row r="1098">
          <cell r="A1098" t="str">
            <v>DRA CONSULTANTS LTD</v>
          </cell>
          <cell r="B1098">
            <v>540144</v>
          </cell>
          <cell r="C1098" t="str">
            <v>Not Listed</v>
          </cell>
        </row>
        <row r="1099">
          <cell r="A1099" t="str">
            <v>DREDGING CORPORATION OF (INDIA) LTD</v>
          </cell>
          <cell r="B1099">
            <v>523618</v>
          </cell>
          <cell r="C1099" t="str">
            <v>DREDGECORP</v>
          </cell>
        </row>
        <row r="1100">
          <cell r="A1100" t="str">
            <v>DREDGING CORPORATION OF INDIA LTD</v>
          </cell>
          <cell r="B1100">
            <v>523618</v>
          </cell>
          <cell r="C1100" t="str">
            <v>DREDGECORP</v>
          </cell>
        </row>
        <row r="1101">
          <cell r="A1101" t="str">
            <v>DUCON INFRATECHNOLOGIES LTD</v>
          </cell>
          <cell r="B1101">
            <v>534674</v>
          </cell>
          <cell r="C1101" t="str">
            <v>DUCON</v>
          </cell>
        </row>
        <row r="1102">
          <cell r="A1102" t="str">
            <v>DUGAR HOUSING DEVELOPMENTS LTD</v>
          </cell>
          <cell r="B1102">
            <v>511634</v>
          </cell>
          <cell r="C1102" t="str">
            <v>Not Listed</v>
          </cell>
        </row>
        <row r="1103">
          <cell r="A1103" t="str">
            <v>DUKE OFFSHORE LTD</v>
          </cell>
          <cell r="B1103">
            <v>531471</v>
          </cell>
          <cell r="C1103" t="str">
            <v>Not Listed</v>
          </cell>
        </row>
        <row r="1104">
          <cell r="A1104" t="str">
            <v>DUNCAN ENGINEERING LTD</v>
          </cell>
          <cell r="B1104">
            <v>504908</v>
          </cell>
          <cell r="C1104" t="str">
            <v>Not Listed</v>
          </cell>
        </row>
        <row r="1105">
          <cell r="A1105" t="str">
            <v>DUROPACK LTD</v>
          </cell>
          <cell r="B1105">
            <v>526355</v>
          </cell>
          <cell r="C1105" t="str">
            <v>Not Listed</v>
          </cell>
        </row>
        <row r="1106">
          <cell r="A1106" t="str">
            <v>DUTRON POLYMERS LTD</v>
          </cell>
          <cell r="B1106">
            <v>517437</v>
          </cell>
          <cell r="C1106" t="str">
            <v>Not Listed</v>
          </cell>
        </row>
        <row r="1107">
          <cell r="A1107" t="str">
            <v>DWARIKESH SUGAR INDUSTRIES LTD</v>
          </cell>
          <cell r="B1107">
            <v>532610</v>
          </cell>
          <cell r="C1107" t="str">
            <v>DWARKESH</v>
          </cell>
        </row>
        <row r="1108">
          <cell r="A1108" t="str">
            <v>Dwitiya Trading Ltd</v>
          </cell>
          <cell r="B1108">
            <v>538608</v>
          </cell>
          <cell r="C1108" t="str">
            <v>DWITIYA</v>
          </cell>
        </row>
        <row r="1109">
          <cell r="A1109" t="str">
            <v>DYNACONS SYSTEMS &amp; SOLUTIONS LTD</v>
          </cell>
          <cell r="B1109">
            <v>532365</v>
          </cell>
          <cell r="C1109" t="str">
            <v>DSSL</v>
          </cell>
        </row>
        <row r="1110">
          <cell r="A1110" t="str">
            <v>DYNAMATIC TECHNOLOGIES LTD</v>
          </cell>
          <cell r="B1110">
            <v>505242</v>
          </cell>
          <cell r="C1110" t="str">
            <v>DYNAMATECH</v>
          </cell>
        </row>
        <row r="1111">
          <cell r="A1111" t="str">
            <v>DYNAMIC ARCHISTRUCTURES LTD</v>
          </cell>
          <cell r="B1111">
            <v>539681</v>
          </cell>
          <cell r="C1111" t="str">
            <v>Not Listed</v>
          </cell>
        </row>
        <row r="1112">
          <cell r="A1112" t="str">
            <v>DYNAMIC CABLES LTD</v>
          </cell>
          <cell r="B1112">
            <v>540795</v>
          </cell>
          <cell r="C1112" t="str">
            <v>Not Listed</v>
          </cell>
        </row>
        <row r="1113">
          <cell r="A1113" t="str">
            <v>DYNAMIC INDUSTRIES LTD</v>
          </cell>
          <cell r="B1113">
            <v>524818</v>
          </cell>
          <cell r="C1113" t="str">
            <v>Not Listed</v>
          </cell>
        </row>
        <row r="1114">
          <cell r="A1114" t="str">
            <v>DYNAMIC PORTFOLIO MANAGEMENT &amp; SERVICES LTD</v>
          </cell>
          <cell r="B1114">
            <v>530779</v>
          </cell>
          <cell r="C1114" t="str">
            <v>Not Listed</v>
          </cell>
        </row>
        <row r="1115">
          <cell r="A1115" t="str">
            <v>DYNAVISION LTD</v>
          </cell>
          <cell r="B1115">
            <v>517238</v>
          </cell>
          <cell r="C1115" t="str">
            <v>Not Listed</v>
          </cell>
        </row>
        <row r="1116">
          <cell r="A1116" t="str">
            <v>DYNEMIC PRODUCTS LTD</v>
          </cell>
          <cell r="B1116">
            <v>532707</v>
          </cell>
          <cell r="C1116" t="str">
            <v>DYNPRO</v>
          </cell>
        </row>
        <row r="1117">
          <cell r="A1117" t="str">
            <v>E COM INFOTECH I LTD</v>
          </cell>
          <cell r="B1117">
            <v>531533</v>
          </cell>
          <cell r="C1117" t="str">
            <v>Not Listed</v>
          </cell>
        </row>
        <row r="1118">
          <cell r="A1118" t="str">
            <v>E2E NETWORKS LTD</v>
          </cell>
          <cell r="B1118" t="str">
            <v>Not Listed</v>
          </cell>
          <cell r="C1118" t="str">
            <v>E2E</v>
          </cell>
        </row>
        <row r="1119">
          <cell r="A1119" t="str">
            <v>EAST BUILDTECH LTD</v>
          </cell>
          <cell r="B1119">
            <v>507917</v>
          </cell>
          <cell r="C1119" t="str">
            <v>Not Listed</v>
          </cell>
        </row>
        <row r="1120">
          <cell r="A1120" t="str">
            <v>EAST COAST STEEL LTD</v>
          </cell>
          <cell r="B1120">
            <v>520081</v>
          </cell>
          <cell r="C1120" t="str">
            <v>Not Listed</v>
          </cell>
        </row>
        <row r="1121">
          <cell r="A1121" t="str">
            <v>EAST INDIA SECURITIES LTD</v>
          </cell>
          <cell r="B1121">
            <v>541053</v>
          </cell>
          <cell r="C1121" t="str">
            <v>Not Listed</v>
          </cell>
        </row>
        <row r="1122">
          <cell r="A1122" t="str">
            <v>EASTERN SILK INDUSTRIES LTD</v>
          </cell>
          <cell r="B1122">
            <v>590022</v>
          </cell>
          <cell r="C1122" t="str">
            <v>EASTSILK</v>
          </cell>
        </row>
        <row r="1123">
          <cell r="A1123" t="str">
            <v>EASTERN TREADS LTD</v>
          </cell>
          <cell r="B1123">
            <v>531346</v>
          </cell>
          <cell r="C1123" t="str">
            <v>Not Listed</v>
          </cell>
        </row>
        <row r="1124">
          <cell r="A1124" t="str">
            <v>EASUN REYROLLE LTD</v>
          </cell>
          <cell r="B1124">
            <v>532751</v>
          </cell>
          <cell r="C1124" t="str">
            <v>EASUNREYRL</v>
          </cell>
        </row>
        <row r="1125">
          <cell r="A1125" t="str">
            <v>ECE INDUSTRIES LTD</v>
          </cell>
          <cell r="B1125" t="str">
            <v>Not Listed</v>
          </cell>
          <cell r="C1125" t="str">
            <v>ECEIND</v>
          </cell>
        </row>
        <row r="1126">
          <cell r="A1126" t="str">
            <v>ECLERX SERVICES LTD</v>
          </cell>
          <cell r="B1126">
            <v>532927</v>
          </cell>
          <cell r="C1126" t="str">
            <v>ECLERX</v>
          </cell>
        </row>
        <row r="1127">
          <cell r="A1127" t="str">
            <v>ECO FRIENDLY FOOD PROCESSING PARK LTD</v>
          </cell>
          <cell r="B1127">
            <v>534839</v>
          </cell>
          <cell r="C1127" t="str">
            <v>Not Listed</v>
          </cell>
        </row>
        <row r="1128">
          <cell r="A1128" t="str">
            <v>ECO RECYCLING LTD</v>
          </cell>
          <cell r="B1128">
            <v>530643</v>
          </cell>
          <cell r="C1128" t="str">
            <v>Not Listed</v>
          </cell>
        </row>
        <row r="1129">
          <cell r="A1129" t="str">
            <v>ECOBOARD INDUSTRIES LTD</v>
          </cell>
          <cell r="B1129">
            <v>523732</v>
          </cell>
          <cell r="C1129" t="str">
            <v>Not Listed</v>
          </cell>
        </row>
        <row r="1130">
          <cell r="A1130" t="str">
            <v>ECONO TRADE (INDIA) LTD</v>
          </cell>
          <cell r="B1130">
            <v>538708</v>
          </cell>
          <cell r="C1130" t="str">
            <v>Not Listed</v>
          </cell>
        </row>
        <row r="1131">
          <cell r="A1131" t="str">
            <v>ECONO TRADE INDIA LTD</v>
          </cell>
          <cell r="B1131">
            <v>538708</v>
          </cell>
          <cell r="C1131" t="str">
            <v>Not Listed</v>
          </cell>
        </row>
        <row r="1132">
          <cell r="A1132" t="str">
            <v>ECOPLAST LTD</v>
          </cell>
          <cell r="B1132">
            <v>526703</v>
          </cell>
          <cell r="C1132" t="str">
            <v>Not Listed</v>
          </cell>
        </row>
        <row r="1133">
          <cell r="A1133" t="str">
            <v>ECS BIZTECH LTD</v>
          </cell>
          <cell r="B1133">
            <v>540063</v>
          </cell>
          <cell r="C1133" t="str">
            <v>Not Listed</v>
          </cell>
        </row>
        <row r="1134">
          <cell r="A1134" t="str">
            <v>EDELWEISS FINANCIAL SERVICES LTD</v>
          </cell>
          <cell r="B1134">
            <v>532922</v>
          </cell>
          <cell r="C1134" t="str">
            <v>EDELWEISS</v>
          </cell>
        </row>
        <row r="1135">
          <cell r="A1135" t="str">
            <v>EDUCOMP SOLUTIONS LTD</v>
          </cell>
          <cell r="B1135">
            <v>532696</v>
          </cell>
          <cell r="C1135" t="str">
            <v>EDUCOMP</v>
          </cell>
        </row>
        <row r="1136">
          <cell r="A1136" t="str">
            <v>EDUEXEL INFOTAINMENT LTD</v>
          </cell>
          <cell r="B1136">
            <v>526483</v>
          </cell>
          <cell r="C1136" t="str">
            <v>Not Listed</v>
          </cell>
        </row>
        <row r="1137">
          <cell r="A1137" t="str">
            <v>EDYNAMICS SOLUTIONS LTD</v>
          </cell>
          <cell r="B1137">
            <v>535694</v>
          </cell>
          <cell r="C1137" t="str">
            <v>Not Listed</v>
          </cell>
        </row>
        <row r="1138">
          <cell r="A1138" t="str">
            <v>EICHER MOTORS LTD</v>
          </cell>
          <cell r="B1138">
            <v>505200</v>
          </cell>
          <cell r="C1138" t="str">
            <v>EICHERMOT</v>
          </cell>
        </row>
        <row r="1139">
          <cell r="A1139" t="str">
            <v>EID PARRY (INDIA) LTD</v>
          </cell>
          <cell r="B1139">
            <v>500125</v>
          </cell>
          <cell r="C1139" t="str">
            <v>EIDPARRY</v>
          </cell>
        </row>
        <row r="1140">
          <cell r="A1140" t="str">
            <v>EID PARRY INDIA LTD</v>
          </cell>
          <cell r="B1140">
            <v>500125</v>
          </cell>
          <cell r="C1140" t="str">
            <v>EIDPARRY</v>
          </cell>
        </row>
        <row r="1141">
          <cell r="A1141" t="str">
            <v>EIH ASSOCIATED HOTELS LTD</v>
          </cell>
          <cell r="B1141">
            <v>523127</v>
          </cell>
          <cell r="C1141" t="str">
            <v>EIHAHOTELS</v>
          </cell>
        </row>
        <row r="1142">
          <cell r="A1142" t="str">
            <v>EIH LTD</v>
          </cell>
          <cell r="B1142">
            <v>500840</v>
          </cell>
          <cell r="C1142" t="str">
            <v>EIHOTEL</v>
          </cell>
        </row>
        <row r="1143">
          <cell r="A1143" t="str">
            <v>EIMCO ELECON (INDIA) LTD</v>
          </cell>
          <cell r="B1143">
            <v>523708</v>
          </cell>
          <cell r="C1143" t="str">
            <v>EIMCOELECO</v>
          </cell>
        </row>
        <row r="1144">
          <cell r="A1144" t="str">
            <v>EIMCO ELECON INDIA LTD</v>
          </cell>
          <cell r="B1144">
            <v>523708</v>
          </cell>
          <cell r="C1144" t="str">
            <v>EIMCOELECO</v>
          </cell>
        </row>
        <row r="1145">
          <cell r="A1145" t="str">
            <v>Ejecta Marketing Ltd</v>
          </cell>
          <cell r="B1145">
            <v>538653</v>
          </cell>
          <cell r="C1145" t="str">
            <v>EML</v>
          </cell>
        </row>
        <row r="1146">
          <cell r="A1146" t="str">
            <v>EKAM LEASING &amp; FINANCE CO LTD</v>
          </cell>
          <cell r="B1146">
            <v>530581</v>
          </cell>
          <cell r="C1146" t="str">
            <v>Not Listed</v>
          </cell>
        </row>
        <row r="1147">
          <cell r="A1147" t="str">
            <v>E-LAND APPAREL LTD</v>
          </cell>
          <cell r="B1147">
            <v>532820</v>
          </cell>
          <cell r="C1147" t="str">
            <v>ELAND</v>
          </cell>
        </row>
        <row r="1148">
          <cell r="A1148" t="str">
            <v>ELANGO INDUSTRIES LTD</v>
          </cell>
          <cell r="B1148">
            <v>513452</v>
          </cell>
          <cell r="C1148" t="str">
            <v>Not Listed</v>
          </cell>
        </row>
        <row r="1149">
          <cell r="A1149" t="str">
            <v>ELANTAS BECK (INDIA) LTD</v>
          </cell>
          <cell r="B1149">
            <v>500123</v>
          </cell>
          <cell r="C1149" t="str">
            <v>Not Listed</v>
          </cell>
        </row>
        <row r="1150">
          <cell r="A1150" t="str">
            <v>ELANTAS BECK INDIA LTD</v>
          </cell>
          <cell r="B1150">
            <v>500123</v>
          </cell>
          <cell r="C1150" t="str">
            <v>Not Listed</v>
          </cell>
        </row>
        <row r="1151">
          <cell r="A1151" t="str">
            <v>ELCID INVESTMENTS LTD</v>
          </cell>
          <cell r="B1151">
            <v>503681</v>
          </cell>
          <cell r="C1151" t="str">
            <v>Not Listed</v>
          </cell>
        </row>
        <row r="1152">
          <cell r="A1152" t="str">
            <v>ELDECO HOUSING &amp; INDUSTRIES LTD</v>
          </cell>
          <cell r="B1152">
            <v>523329</v>
          </cell>
          <cell r="C1152" t="str">
            <v>Not Listed</v>
          </cell>
        </row>
        <row r="1153">
          <cell r="A1153" t="str">
            <v>ELECON ENGINEERING COMPANY LTD</v>
          </cell>
          <cell r="B1153">
            <v>505700</v>
          </cell>
          <cell r="C1153" t="str">
            <v>ELECON</v>
          </cell>
        </row>
        <row r="1154">
          <cell r="A1154" t="str">
            <v>ELECTROSTEEL CASTINGS LTD</v>
          </cell>
          <cell r="B1154">
            <v>500128</v>
          </cell>
          <cell r="C1154" t="str">
            <v>ELECTCAST</v>
          </cell>
        </row>
        <row r="1155">
          <cell r="A1155" t="str">
            <v>ELECTROSTEEL STEELS LTD</v>
          </cell>
          <cell r="B1155">
            <v>533264</v>
          </cell>
          <cell r="C1155" t="str">
            <v>ELECTROSL</v>
          </cell>
        </row>
        <row r="1156">
          <cell r="A1156" t="str">
            <v>ELECTROTHERM (INDIA) LTD</v>
          </cell>
          <cell r="B1156">
            <v>526608</v>
          </cell>
          <cell r="C1156" t="str">
            <v>ELECTHERM</v>
          </cell>
        </row>
        <row r="1157">
          <cell r="A1157" t="str">
            <v>ELECTROTHERM INDIA LTD</v>
          </cell>
          <cell r="B1157">
            <v>526608</v>
          </cell>
          <cell r="C1157" t="str">
            <v>ELECTHERM</v>
          </cell>
        </row>
        <row r="1158">
          <cell r="A1158" t="str">
            <v>ELEGANT FLORICULTURE &amp; AGROTECH (INDIA) LTD</v>
          </cell>
          <cell r="B1158">
            <v>526473</v>
          </cell>
          <cell r="C1158" t="str">
            <v>Not Listed</v>
          </cell>
        </row>
        <row r="1159">
          <cell r="A1159" t="str">
            <v>ELEGANT FLORICULTURE &amp; AGROTECH INDIA LTD</v>
          </cell>
          <cell r="B1159">
            <v>526473</v>
          </cell>
          <cell r="C1159" t="str">
            <v>Not Listed</v>
          </cell>
        </row>
        <row r="1160">
          <cell r="A1160" t="str">
            <v>ELEGANT MARBLES &amp; GRANI INDUSTRIES LTD</v>
          </cell>
          <cell r="B1160">
            <v>526705</v>
          </cell>
          <cell r="C1160" t="str">
            <v>Not Listed</v>
          </cell>
        </row>
        <row r="1161">
          <cell r="A1161" t="str">
            <v>ELGI EQUIPMENTS LTD</v>
          </cell>
          <cell r="B1161">
            <v>522074</v>
          </cell>
          <cell r="C1161" t="str">
            <v>ELGIEQUIP</v>
          </cell>
        </row>
        <row r="1162">
          <cell r="A1162" t="str">
            <v>ELGI RUBBER COMPANY LTD</v>
          </cell>
          <cell r="B1162" t="str">
            <v>Not Listed</v>
          </cell>
          <cell r="C1162" t="str">
            <v>ELGIRUBCO</v>
          </cell>
        </row>
        <row r="1163">
          <cell r="A1163" t="str">
            <v>ELIXIR CAPITAL LTD</v>
          </cell>
          <cell r="B1163">
            <v>531278</v>
          </cell>
          <cell r="C1163" t="str">
            <v>Not Listed</v>
          </cell>
        </row>
        <row r="1164">
          <cell r="A1164" t="str">
            <v>ELNET TECHNOLOGIES LTD</v>
          </cell>
          <cell r="B1164">
            <v>517477</v>
          </cell>
          <cell r="C1164" t="str">
            <v>Not Listed</v>
          </cell>
        </row>
        <row r="1165">
          <cell r="A1165" t="str">
            <v>ELPRO INTERNATIONAL LTD</v>
          </cell>
          <cell r="B1165">
            <v>504000</v>
          </cell>
          <cell r="C1165" t="str">
            <v>Not Listed</v>
          </cell>
        </row>
        <row r="1166">
          <cell r="A1166" t="str">
            <v>EMA (INDIA) LTD</v>
          </cell>
          <cell r="B1166">
            <v>522027</v>
          </cell>
          <cell r="C1166" t="str">
            <v>Not Listed</v>
          </cell>
        </row>
        <row r="1167">
          <cell r="A1167" t="str">
            <v>EMA INDIA LTD</v>
          </cell>
          <cell r="B1167">
            <v>522027</v>
          </cell>
          <cell r="C1167" t="str">
            <v>Not Listed</v>
          </cell>
        </row>
        <row r="1168">
          <cell r="A1168" t="str">
            <v>EMAMI LTD</v>
          </cell>
          <cell r="B1168">
            <v>531162</v>
          </cell>
          <cell r="C1168" t="str">
            <v>EMAMILTD</v>
          </cell>
        </row>
        <row r="1169">
          <cell r="A1169" t="str">
            <v>Emami Paper Mills LTD</v>
          </cell>
          <cell r="B1169" t="str">
            <v>Not Listed</v>
          </cell>
          <cell r="C1169" t="str">
            <v>EMAMIPAP</v>
          </cell>
        </row>
        <row r="1170">
          <cell r="A1170" t="str">
            <v>EMAMI PAPER MILLS LTD</v>
          </cell>
          <cell r="B1170">
            <v>533208</v>
          </cell>
          <cell r="C1170" t="str">
            <v>Not Listed</v>
          </cell>
        </row>
        <row r="1171">
          <cell r="A1171" t="str">
            <v>EMAMI REALTY LTD</v>
          </cell>
          <cell r="B1171">
            <v>533218</v>
          </cell>
          <cell r="C1171" t="str">
            <v>EMAMIREAL</v>
          </cell>
        </row>
        <row r="1172">
          <cell r="A1172" t="str">
            <v>Embassy Office Parks REIT</v>
          </cell>
          <cell r="B1172">
            <v>542602</v>
          </cell>
          <cell r="C1172" t="str">
            <v>EMBASSY</v>
          </cell>
        </row>
        <row r="1173">
          <cell r="A1173" t="str">
            <v>EMCO LTD</v>
          </cell>
          <cell r="B1173">
            <v>504008</v>
          </cell>
          <cell r="C1173" t="str">
            <v>EMCO</v>
          </cell>
        </row>
        <row r="1174">
          <cell r="A1174" t="str">
            <v>EMERALD LEASING FINANCE &amp; INVESTMENT COMPANY LTD</v>
          </cell>
          <cell r="B1174">
            <v>538882</v>
          </cell>
          <cell r="C1174" t="str">
            <v>Not Listed</v>
          </cell>
        </row>
        <row r="1175">
          <cell r="A1175" t="str">
            <v>EMERALD LEISURES LTD</v>
          </cell>
          <cell r="B1175">
            <v>507265</v>
          </cell>
          <cell r="C1175" t="str">
            <v>Not Listed</v>
          </cell>
        </row>
        <row r="1176">
          <cell r="A1176" t="str">
            <v>EMGEE CABLES &amp; COMMUNICATIONS LTD</v>
          </cell>
          <cell r="B1176">
            <v>530333</v>
          </cell>
          <cell r="C1176" t="str">
            <v>Not Listed</v>
          </cell>
        </row>
        <row r="1177">
          <cell r="A1177" t="str">
            <v>EMKAY GLOBAL FINANCIAL SERVICES LTD</v>
          </cell>
          <cell r="B1177">
            <v>532737</v>
          </cell>
          <cell r="C1177" t="str">
            <v>EMKAY</v>
          </cell>
        </row>
        <row r="1178">
          <cell r="A1178" t="str">
            <v>EMKAY TAPS AND CUTTING TOOLS LTD</v>
          </cell>
          <cell r="B1178" t="str">
            <v>Not Listed</v>
          </cell>
          <cell r="C1178" t="str">
            <v>EMKAYTOOLS</v>
          </cell>
        </row>
        <row r="1179">
          <cell r="A1179" t="str">
            <v>EMMBI INDUSTRIES LTD</v>
          </cell>
          <cell r="B1179">
            <v>533161</v>
          </cell>
          <cell r="C1179" t="str">
            <v>EMMBI</v>
          </cell>
        </row>
        <row r="1180">
          <cell r="A1180" t="str">
            <v>EMMESSAR BIOTECH &amp; NUTRITION LTD</v>
          </cell>
          <cell r="B1180">
            <v>524768</v>
          </cell>
          <cell r="C1180" t="str">
            <v>Not Listed</v>
          </cell>
        </row>
        <row r="1181">
          <cell r="A1181" t="str">
            <v>EMMSONS INTERNATIONAL LTD</v>
          </cell>
          <cell r="B1181">
            <v>532038</v>
          </cell>
          <cell r="C1181" t="str">
            <v>Not Listed</v>
          </cell>
        </row>
        <row r="1182">
          <cell r="A1182" t="str">
            <v>EMPEE DISTILLERIES LTD</v>
          </cell>
          <cell r="B1182">
            <v>532920</v>
          </cell>
          <cell r="C1182" t="str">
            <v>EDL</v>
          </cell>
        </row>
        <row r="1183">
          <cell r="A1183" t="str">
            <v>EMPEE SUGARS &amp; CHEMICALS LTD</v>
          </cell>
          <cell r="B1183">
            <v>500132</v>
          </cell>
          <cell r="C1183" t="str">
            <v>Not Listed</v>
          </cell>
        </row>
        <row r="1184">
          <cell r="A1184" t="str">
            <v>EMPIRE INDUSTRIES LTD</v>
          </cell>
          <cell r="B1184">
            <v>509525</v>
          </cell>
          <cell r="C1184" t="str">
            <v>Not Listed</v>
          </cell>
        </row>
        <row r="1185">
          <cell r="A1185" t="str">
            <v>EMPOWER (INDIA) LTD</v>
          </cell>
          <cell r="B1185">
            <v>504351</v>
          </cell>
          <cell r="C1185" t="str">
            <v>Not Listed</v>
          </cell>
        </row>
        <row r="1186">
          <cell r="A1186" t="str">
            <v>EMPOWER INDIA LTD</v>
          </cell>
          <cell r="B1186">
            <v>504351</v>
          </cell>
          <cell r="C1186" t="str">
            <v>Not Listed</v>
          </cell>
        </row>
        <row r="1187">
          <cell r="A1187" t="str">
            <v>ENBEE TRADE &amp; FINANCE LTD</v>
          </cell>
          <cell r="B1187">
            <v>512441</v>
          </cell>
          <cell r="C1187" t="str">
            <v>Not Listed</v>
          </cell>
        </row>
        <row r="1188">
          <cell r="A1188" t="str">
            <v>ENCASH ENTERTAINMENT LTD</v>
          </cell>
          <cell r="B1188">
            <v>538684</v>
          </cell>
          <cell r="C1188" t="str">
            <v>Not Listed</v>
          </cell>
        </row>
        <row r="1189">
          <cell r="A1189" t="str">
            <v>ENDURANCE TECHNOLOGIES LTD</v>
          </cell>
          <cell r="B1189">
            <v>540153</v>
          </cell>
          <cell r="C1189" t="str">
            <v>ENDURANCE</v>
          </cell>
        </row>
        <row r="1190">
          <cell r="A1190" t="str">
            <v>ENERGY DEVELOPMENT COMPANY LTD</v>
          </cell>
          <cell r="B1190">
            <v>532219</v>
          </cell>
          <cell r="C1190" t="str">
            <v>ENERGYDEV</v>
          </cell>
        </row>
        <row r="1191">
          <cell r="A1191" t="str">
            <v>ENGINEERS (INDIA) LTD</v>
          </cell>
          <cell r="B1191">
            <v>532178</v>
          </cell>
          <cell r="C1191" t="str">
            <v>ENGINERSIN</v>
          </cell>
        </row>
        <row r="1192">
          <cell r="A1192" t="str">
            <v>ENGINEERS INDIA LTD</v>
          </cell>
          <cell r="B1192">
            <v>532178</v>
          </cell>
          <cell r="C1192" t="str">
            <v>ENGINERSIN</v>
          </cell>
        </row>
        <row r="1193">
          <cell r="A1193" t="str">
            <v>ENKEI WHEELS (INDIA) LTD</v>
          </cell>
          <cell r="B1193">
            <v>533477</v>
          </cell>
          <cell r="C1193" t="str">
            <v>Not Listed</v>
          </cell>
        </row>
        <row r="1194">
          <cell r="A1194" t="str">
            <v>ENKEI WHEELS INDIA LTD</v>
          </cell>
          <cell r="B1194">
            <v>533477</v>
          </cell>
          <cell r="C1194" t="str">
            <v>Not Listed</v>
          </cell>
        </row>
        <row r="1195">
          <cell r="A1195" t="str">
            <v>ENTERPRISE INTERNATIONAL LTD</v>
          </cell>
          <cell r="B1195">
            <v>526574</v>
          </cell>
          <cell r="C1195" t="str">
            <v>Not Listed</v>
          </cell>
        </row>
        <row r="1196">
          <cell r="A1196" t="str">
            <v>ENTERTAINMENT NETWORK (INDIA) LTD</v>
          </cell>
          <cell r="B1196">
            <v>532700</v>
          </cell>
          <cell r="C1196" t="str">
            <v>ENIL</v>
          </cell>
        </row>
        <row r="1197">
          <cell r="A1197" t="str">
            <v>ENTERTAINMENT NETWORK INDIA LTD</v>
          </cell>
          <cell r="B1197">
            <v>532700</v>
          </cell>
          <cell r="C1197" t="str">
            <v>ENIL</v>
          </cell>
        </row>
        <row r="1198">
          <cell r="A1198" t="str">
            <v>ENVAIR ELECTRODYNE LTD</v>
          </cell>
          <cell r="B1198">
            <v>500246</v>
          </cell>
          <cell r="C1198" t="str">
            <v>Not Listed</v>
          </cell>
        </row>
        <row r="1199">
          <cell r="A1199" t="str">
            <v>EON ELECTRIC LTD</v>
          </cell>
          <cell r="B1199">
            <v>532658</v>
          </cell>
          <cell r="C1199" t="str">
            <v>EON</v>
          </cell>
        </row>
        <row r="1200">
          <cell r="A1200" t="str">
            <v>EPC INDUSTRIE LTD</v>
          </cell>
          <cell r="B1200">
            <v>523754</v>
          </cell>
          <cell r="C1200" t="str">
            <v>Not Listed</v>
          </cell>
        </row>
        <row r="1201">
          <cell r="A1201" t="str">
            <v>EPIC ENERGY LTD</v>
          </cell>
          <cell r="B1201">
            <v>530407</v>
          </cell>
          <cell r="C1201" t="str">
            <v>Not Listed</v>
          </cell>
        </row>
        <row r="1202">
          <cell r="A1202" t="str">
            <v>EPSOM PROPERTIES LTD</v>
          </cell>
          <cell r="B1202">
            <v>531155</v>
          </cell>
          <cell r="C1202" t="str">
            <v>Not Listed</v>
          </cell>
        </row>
        <row r="1203">
          <cell r="A1203" t="str">
            <v>EQUITAS HOLDINGS LTD</v>
          </cell>
          <cell r="B1203">
            <v>539844</v>
          </cell>
          <cell r="C1203" t="str">
            <v>EQUITAS</v>
          </cell>
        </row>
        <row r="1204">
          <cell r="A1204" t="str">
            <v>ERIS LIFESCIENCES LTD</v>
          </cell>
          <cell r="B1204">
            <v>540596</v>
          </cell>
          <cell r="C1204" t="str">
            <v>ERIS</v>
          </cell>
        </row>
        <row r="1205">
          <cell r="A1205" t="str">
            <v>EROS INTERNATIONAL MEDIA LTD</v>
          </cell>
          <cell r="B1205">
            <v>533261</v>
          </cell>
          <cell r="C1205" t="str">
            <v>EROSMEDIA</v>
          </cell>
        </row>
        <row r="1206">
          <cell r="A1206" t="str">
            <v>ERP SOFT SYSTEMS LTD</v>
          </cell>
          <cell r="B1206">
            <v>530909</v>
          </cell>
          <cell r="C1206" t="str">
            <v>Not Listed</v>
          </cell>
        </row>
        <row r="1207">
          <cell r="A1207" t="str">
            <v>ESAAR (INDIA) LTD</v>
          </cell>
          <cell r="B1207">
            <v>531502</v>
          </cell>
          <cell r="C1207" t="str">
            <v>Not Listed</v>
          </cell>
        </row>
        <row r="1208">
          <cell r="A1208" t="str">
            <v>ESAAR INDIA LTD</v>
          </cell>
          <cell r="B1208">
            <v>531502</v>
          </cell>
          <cell r="C1208" t="str">
            <v>Not Listed</v>
          </cell>
        </row>
        <row r="1209">
          <cell r="A1209" t="str">
            <v>ESAB (INDIA) LTD</v>
          </cell>
          <cell r="B1209">
            <v>500133</v>
          </cell>
          <cell r="C1209" t="str">
            <v>ESAB(INDIA)</v>
          </cell>
        </row>
        <row r="1210">
          <cell r="A1210" t="str">
            <v>ESAB INDIA LTD</v>
          </cell>
          <cell r="B1210">
            <v>500133</v>
          </cell>
          <cell r="C1210" t="str">
            <v>ESABINDIA</v>
          </cell>
        </row>
        <row r="1211">
          <cell r="A1211" t="str">
            <v>ESCORP ASSET MANAGEMENT LTD</v>
          </cell>
          <cell r="B1211">
            <v>540455</v>
          </cell>
          <cell r="C1211" t="str">
            <v>Not Listed</v>
          </cell>
        </row>
        <row r="1212">
          <cell r="A1212" t="str">
            <v>ESCORTS FINANCE LTD</v>
          </cell>
          <cell r="B1212">
            <v>511716</v>
          </cell>
          <cell r="C1212" t="str">
            <v>Not Listed</v>
          </cell>
        </row>
        <row r="1213">
          <cell r="A1213" t="str">
            <v>ESCORTS LTD</v>
          </cell>
          <cell r="B1213">
            <v>500495</v>
          </cell>
          <cell r="C1213" t="str">
            <v>ESCORTS</v>
          </cell>
        </row>
        <row r="1214">
          <cell r="A1214" t="str">
            <v>ESHA MEDIA RESEARCH LTD</v>
          </cell>
          <cell r="B1214">
            <v>531259</v>
          </cell>
          <cell r="C1214" t="str">
            <v>Not Listed</v>
          </cell>
        </row>
        <row r="1215">
          <cell r="A1215" t="str">
            <v>ESKAY K'N'IT (INDIA) LTD</v>
          </cell>
          <cell r="B1215">
            <v>514118</v>
          </cell>
          <cell r="C1215" t="str">
            <v>Not Listed</v>
          </cell>
        </row>
        <row r="1216">
          <cell r="A1216" t="str">
            <v>ESKAY K'N'IT INDIA LTD</v>
          </cell>
          <cell r="B1216">
            <v>514118</v>
          </cell>
          <cell r="C1216" t="str">
            <v>Not Listed</v>
          </cell>
        </row>
        <row r="1217">
          <cell r="A1217" t="str">
            <v>ESS DEE ALUMINIUM LTD</v>
          </cell>
          <cell r="B1217">
            <v>532787</v>
          </cell>
          <cell r="C1217" t="str">
            <v>ESSDEE</v>
          </cell>
        </row>
        <row r="1218">
          <cell r="A1218" t="str">
            <v>ESSAR SECURITIES LTD</v>
          </cell>
          <cell r="B1218">
            <v>533149</v>
          </cell>
          <cell r="C1218" t="str">
            <v>Not Listed</v>
          </cell>
        </row>
        <row r="1219">
          <cell r="A1219" t="str">
            <v>ESSAR SHIPPING LTD</v>
          </cell>
          <cell r="B1219">
            <v>533704</v>
          </cell>
          <cell r="C1219" t="str">
            <v>ESSARSHPNG</v>
          </cell>
        </row>
        <row r="1220">
          <cell r="A1220" t="str">
            <v>ESSEL PROPACK LTD</v>
          </cell>
          <cell r="B1220">
            <v>500135</v>
          </cell>
          <cell r="C1220" t="str">
            <v>ESSELPACK</v>
          </cell>
        </row>
        <row r="1221">
          <cell r="A1221" t="str">
            <v>ESTEEM BIO ORGANIC FOOD PROCESSING  LTD</v>
          </cell>
          <cell r="B1221">
            <v>534927</v>
          </cell>
          <cell r="C1221" t="str">
            <v>Not Listed</v>
          </cell>
        </row>
        <row r="1222">
          <cell r="A1222" t="str">
            <v>ESTER INDUSTRIES LTD</v>
          </cell>
          <cell r="B1222">
            <v>500136</v>
          </cell>
          <cell r="C1222" t="str">
            <v>ESTER</v>
          </cell>
        </row>
        <row r="1223">
          <cell r="A1223" t="str">
            <v>ETT LTD</v>
          </cell>
          <cell r="B1223">
            <v>537707</v>
          </cell>
          <cell r="C1223" t="str">
            <v>Not Listed</v>
          </cell>
        </row>
        <row r="1224">
          <cell r="A1224" t="str">
            <v>EUREKA INDUSTRIES LTD</v>
          </cell>
          <cell r="B1224">
            <v>521137</v>
          </cell>
          <cell r="C1224" t="str">
            <v>Not Listed</v>
          </cell>
        </row>
        <row r="1225">
          <cell r="A1225" t="str">
            <v>EURO ASIA EXPORTS LTD</v>
          </cell>
          <cell r="B1225">
            <v>530929</v>
          </cell>
          <cell r="C1225" t="str">
            <v>Not Listed</v>
          </cell>
        </row>
        <row r="1226">
          <cell r="A1226" t="str">
            <v>EURO CERAMICS LTD</v>
          </cell>
          <cell r="B1226">
            <v>532823</v>
          </cell>
          <cell r="C1226" t="str">
            <v>EUROCERA</v>
          </cell>
        </row>
        <row r="1227">
          <cell r="A1227" t="str">
            <v>EURO INDIA FRESH FOODS LTD</v>
          </cell>
          <cell r="B1227" t="str">
            <v>Not Listed</v>
          </cell>
          <cell r="C1227" t="str">
            <v>EIFFL</v>
          </cell>
        </row>
        <row r="1228">
          <cell r="A1228" t="str">
            <v>EURO MULTIVISION LTD</v>
          </cell>
          <cell r="B1228">
            <v>533109</v>
          </cell>
          <cell r="C1228" t="str">
            <v>EUROMULTI</v>
          </cell>
        </row>
        <row r="1229">
          <cell r="A1229" t="str">
            <v>EUROTEX INDUSTRIES &amp; EXPORTS LTD</v>
          </cell>
          <cell r="B1229">
            <v>521014</v>
          </cell>
          <cell r="C1229" t="str">
            <v>Not Listed</v>
          </cell>
        </row>
        <row r="1230">
          <cell r="A1230" t="str">
            <v>Eurotex Industries and Exports LTD</v>
          </cell>
          <cell r="B1230" t="str">
            <v>Not Listed</v>
          </cell>
          <cell r="C1230" t="str">
            <v>EUROTEXIND</v>
          </cell>
        </row>
        <row r="1231">
          <cell r="A1231" t="str">
            <v>Evans Electric Ltd</v>
          </cell>
          <cell r="B1231">
            <v>542668</v>
          </cell>
          <cell r="C1231" t="str">
            <v>EVANS</v>
          </cell>
        </row>
        <row r="1232">
          <cell r="A1232" t="str">
            <v>EVEREADY INDUSTRIES (INDIA) LTD</v>
          </cell>
          <cell r="B1232">
            <v>531508</v>
          </cell>
          <cell r="C1232" t="str">
            <v>EVEREADY</v>
          </cell>
        </row>
        <row r="1233">
          <cell r="A1233" t="str">
            <v>EVEREADY INDUSTRIES INDIA LTD</v>
          </cell>
          <cell r="B1233">
            <v>531508</v>
          </cell>
          <cell r="C1233" t="str">
            <v>EVEREADY</v>
          </cell>
        </row>
        <row r="1234">
          <cell r="A1234" t="str">
            <v>EVEREST INDUSTRIES LTD</v>
          </cell>
          <cell r="B1234">
            <v>508906</v>
          </cell>
          <cell r="C1234" t="str">
            <v>EVERESTIND</v>
          </cell>
        </row>
        <row r="1235">
          <cell r="A1235" t="str">
            <v>EVEREST KANTO CYLINDER LTD</v>
          </cell>
          <cell r="B1235">
            <v>532684</v>
          </cell>
          <cell r="C1235" t="str">
            <v>EKC</v>
          </cell>
        </row>
        <row r="1236">
          <cell r="A1236" t="str">
            <v>EVEREST ORGANICS LTD</v>
          </cell>
          <cell r="B1236">
            <v>524790</v>
          </cell>
          <cell r="C1236" t="str">
            <v>Not Listed</v>
          </cell>
        </row>
        <row r="1237">
          <cell r="A1237" t="str">
            <v>EVERGREEN TEXTILES LTD</v>
          </cell>
          <cell r="B1237">
            <v>514060</v>
          </cell>
          <cell r="C1237" t="str">
            <v>Not Listed</v>
          </cell>
        </row>
        <row r="1238">
          <cell r="A1238" t="str">
            <v>EVERLON SYNTHETICS LTD</v>
          </cell>
          <cell r="B1238">
            <v>514358</v>
          </cell>
          <cell r="C1238" t="str">
            <v>Not Listed</v>
          </cell>
        </row>
        <row r="1239">
          <cell r="A1239" t="str">
            <v>EXCEL CROP CARE LTD</v>
          </cell>
          <cell r="B1239">
            <v>532511</v>
          </cell>
          <cell r="C1239" t="str">
            <v>EXCELCROP</v>
          </cell>
        </row>
        <row r="1240">
          <cell r="A1240" t="str">
            <v>EXCEL INDUSTRIES LTD</v>
          </cell>
          <cell r="B1240">
            <v>500650</v>
          </cell>
          <cell r="C1240" t="str">
            <v>EXCELINDUS</v>
          </cell>
        </row>
        <row r="1241">
          <cell r="A1241" t="str">
            <v>EXCEL REALTY N INFRA LTD</v>
          </cell>
          <cell r="B1241">
            <v>533090</v>
          </cell>
          <cell r="C1241" t="str">
            <v>EXCEL</v>
          </cell>
        </row>
        <row r="1242">
          <cell r="A1242" t="str">
            <v>EXIDE INDUSTRIES LTD</v>
          </cell>
          <cell r="B1242">
            <v>500086</v>
          </cell>
          <cell r="C1242" t="str">
            <v>EXIDEIND</v>
          </cell>
        </row>
        <row r="1243">
          <cell r="A1243" t="str">
            <v>Expleo Solutions LTD</v>
          </cell>
          <cell r="B1243" t="str">
            <v>Not Listed</v>
          </cell>
          <cell r="C1243" t="str">
            <v>EXPLEOSOL</v>
          </cell>
        </row>
        <row r="1244">
          <cell r="A1244" t="str">
            <v>EXPLICIT FINANCE LTD</v>
          </cell>
          <cell r="B1244">
            <v>530571</v>
          </cell>
          <cell r="C1244" t="str">
            <v>Not Listed</v>
          </cell>
        </row>
        <row r="1245">
          <cell r="A1245" t="str">
            <v>EXPO GAS CONTAINERS LTD</v>
          </cell>
          <cell r="B1245">
            <v>526614</v>
          </cell>
          <cell r="C1245" t="str">
            <v>Not Listed</v>
          </cell>
        </row>
        <row r="1246">
          <cell r="A1246" t="str">
            <v>F MEC INTERNATIONAL FINANCIAL SERVICES LTD</v>
          </cell>
          <cell r="B1246">
            <v>539552</v>
          </cell>
          <cell r="C1246" t="str">
            <v>Not Listed</v>
          </cell>
        </row>
        <row r="1247">
          <cell r="A1247" t="str">
            <v>FACOR ALLOYS LTD</v>
          </cell>
          <cell r="B1247">
            <v>532656</v>
          </cell>
          <cell r="C1247" t="str">
            <v>Not Listed</v>
          </cell>
        </row>
        <row r="1248">
          <cell r="A1248" t="str">
            <v>FAIR DEAL FILAMENTS LTD</v>
          </cell>
          <cell r="B1248">
            <v>514474</v>
          </cell>
          <cell r="C1248" t="str">
            <v>Not Listed</v>
          </cell>
        </row>
        <row r="1249">
          <cell r="A1249" t="str">
            <v>FAIRCHEM SPECIALITY LTD</v>
          </cell>
          <cell r="B1249">
            <v>530117</v>
          </cell>
          <cell r="C1249" t="str">
            <v>FAIRCHEM</v>
          </cell>
        </row>
        <row r="1250">
          <cell r="A1250" t="str">
            <v>FAZE THREE LTD</v>
          </cell>
          <cell r="B1250">
            <v>530079</v>
          </cell>
          <cell r="C1250" t="str">
            <v>Not Listed</v>
          </cell>
        </row>
        <row r="1251">
          <cell r="A1251" t="str">
            <v>FCS SOFTWARE SOLUTIONS LTD</v>
          </cell>
          <cell r="B1251">
            <v>532666</v>
          </cell>
          <cell r="C1251" t="str">
            <v>FCSSOFT</v>
          </cell>
        </row>
        <row r="1252">
          <cell r="A1252" t="str">
            <v>FDC LTD</v>
          </cell>
          <cell r="B1252">
            <v>531599</v>
          </cell>
          <cell r="C1252" t="str">
            <v>FDC</v>
          </cell>
        </row>
        <row r="1253">
          <cell r="A1253" t="str">
            <v>FEDERAL-MOGUL GOETZE (INDIA) LTD</v>
          </cell>
          <cell r="B1253">
            <v>505744</v>
          </cell>
          <cell r="C1253" t="str">
            <v>FMGOETZE</v>
          </cell>
        </row>
        <row r="1254">
          <cell r="A1254" t="str">
            <v>FEDERAL-MOGUL GOETZE INDIA LTD</v>
          </cell>
          <cell r="B1254">
            <v>505744</v>
          </cell>
          <cell r="C1254" t="str">
            <v>FMGOETZE</v>
          </cell>
        </row>
        <row r="1255">
          <cell r="A1255" t="str">
            <v>FELIX INDUSTRIES LTD</v>
          </cell>
          <cell r="B1255" t="str">
            <v>Not Listed</v>
          </cell>
          <cell r="C1255" t="str">
            <v>FELIX</v>
          </cell>
        </row>
        <row r="1256">
          <cell r="A1256" t="str">
            <v>FENOPLAST LTD</v>
          </cell>
          <cell r="B1256">
            <v>526689</v>
          </cell>
          <cell r="C1256" t="str">
            <v>Not Listed</v>
          </cell>
        </row>
        <row r="1257">
          <cell r="A1257" t="str">
            <v>FERRO ALLOYS CORPORATION LTD</v>
          </cell>
          <cell r="B1257">
            <v>500141</v>
          </cell>
          <cell r="C1257" t="str">
            <v>Not Listed</v>
          </cell>
        </row>
        <row r="1258">
          <cell r="A1258" t="str">
            <v>FERTILIZERS AND CHEMICALS TRAVANCORE LTD</v>
          </cell>
          <cell r="B1258">
            <v>590024</v>
          </cell>
          <cell r="C1258" t="str">
            <v>FACT</v>
          </cell>
        </row>
        <row r="1259">
          <cell r="A1259" t="str">
            <v>FERVENT SYNERGIES LTD</v>
          </cell>
          <cell r="B1259">
            <v>533896</v>
          </cell>
          <cell r="C1259" t="str">
            <v>Not Listed</v>
          </cell>
        </row>
        <row r="1260">
          <cell r="A1260" t="str">
            <v>FGP LTD</v>
          </cell>
          <cell r="B1260">
            <v>500142</v>
          </cell>
          <cell r="C1260" t="str">
            <v>Not Listed</v>
          </cell>
        </row>
        <row r="1261">
          <cell r="A1261" t="str">
            <v>FIBERWEB (INDIA) LTD</v>
          </cell>
          <cell r="B1261">
            <v>507910</v>
          </cell>
          <cell r="C1261" t="str">
            <v>Not Listed</v>
          </cell>
        </row>
        <row r="1262">
          <cell r="A1262" t="str">
            <v>FIBERWEB INDIA LTD</v>
          </cell>
          <cell r="B1262">
            <v>507910</v>
          </cell>
          <cell r="C1262" t="str">
            <v>Not Listed</v>
          </cell>
        </row>
        <row r="1263">
          <cell r="A1263" t="str">
            <v>FIEM INDUSTRIES LTD</v>
          </cell>
          <cell r="B1263">
            <v>532768</v>
          </cell>
          <cell r="C1263" t="str">
            <v>FIEMIND</v>
          </cell>
        </row>
        <row r="1264">
          <cell r="A1264" t="str">
            <v>FILATEX (INDIA) LTD</v>
          </cell>
          <cell r="B1264">
            <v>526227</v>
          </cell>
          <cell r="C1264" t="str">
            <v>FILATEX</v>
          </cell>
        </row>
        <row r="1265">
          <cell r="A1265" t="str">
            <v>FILATEX FASHIONS LTD</v>
          </cell>
          <cell r="B1265">
            <v>532022</v>
          </cell>
          <cell r="C1265" t="str">
            <v>Not Listed</v>
          </cell>
        </row>
        <row r="1266">
          <cell r="A1266" t="str">
            <v>FILATEX INDIA LTD</v>
          </cell>
          <cell r="B1266">
            <v>526227</v>
          </cell>
          <cell r="C1266" t="str">
            <v>FILATEX</v>
          </cell>
        </row>
        <row r="1267">
          <cell r="A1267" t="str">
            <v>FILTRA CONSULTANTS AND ENGINEERS LTD</v>
          </cell>
          <cell r="B1267">
            <v>539098</v>
          </cell>
          <cell r="C1267" t="str">
            <v>Not Listed</v>
          </cell>
        </row>
        <row r="1268">
          <cell r="A1268" t="str">
            <v>FINE ORGANIC INDUSTRIES LTD</v>
          </cell>
          <cell r="B1268">
            <v>541557</v>
          </cell>
          <cell r="C1268" t="str">
            <v>FINEORG</v>
          </cell>
        </row>
        <row r="1269">
          <cell r="A1269" t="str">
            <v>FINE-LINE CIRCUITS LTD.</v>
          </cell>
          <cell r="B1269">
            <v>517264</v>
          </cell>
          <cell r="C1269" t="str">
            <v>FINELINE</v>
          </cell>
        </row>
        <row r="1270">
          <cell r="A1270" t="str">
            <v>FINEOTEX CHEMICAL LTD</v>
          </cell>
          <cell r="B1270">
            <v>533333</v>
          </cell>
          <cell r="C1270" t="str">
            <v>FCL</v>
          </cell>
        </row>
        <row r="1271">
          <cell r="A1271" t="str">
            <v>FINKURVE FINANCIAL SERVICES LTD</v>
          </cell>
          <cell r="B1271">
            <v>508954</v>
          </cell>
          <cell r="C1271" t="str">
            <v>Not Listed</v>
          </cell>
        </row>
        <row r="1272">
          <cell r="A1272" t="str">
            <v>FINOLEX CABLES LTD</v>
          </cell>
          <cell r="B1272">
            <v>500144</v>
          </cell>
          <cell r="C1272" t="str">
            <v>FINCABLES</v>
          </cell>
        </row>
        <row r="1273">
          <cell r="A1273" t="str">
            <v>FINOLEX INDUSTRIES LTD</v>
          </cell>
          <cell r="B1273">
            <v>500940</v>
          </cell>
          <cell r="C1273" t="str">
            <v>FINPIPE</v>
          </cell>
        </row>
        <row r="1274">
          <cell r="A1274" t="str">
            <v>FIRST CUSTODIAN FUND (INDIA) LTD</v>
          </cell>
          <cell r="B1274">
            <v>511122</v>
          </cell>
          <cell r="C1274" t="str">
            <v>Not Listed</v>
          </cell>
        </row>
        <row r="1275">
          <cell r="A1275" t="str">
            <v>FIRST CUSTODIAN FUND INDIA LTD</v>
          </cell>
          <cell r="B1275">
            <v>511122</v>
          </cell>
          <cell r="C1275" t="str">
            <v>Not Listed</v>
          </cell>
        </row>
        <row r="1276">
          <cell r="A1276" t="str">
            <v>FIRSTOBJECT TECHNOLOGIES LTD</v>
          </cell>
          <cell r="B1276">
            <v>532379</v>
          </cell>
          <cell r="C1276" t="str">
            <v>Not Listed</v>
          </cell>
        </row>
        <row r="1277">
          <cell r="A1277" t="str">
            <v>FIRSTSOURCE SOLUTIONS LTD</v>
          </cell>
          <cell r="B1277">
            <v>532809</v>
          </cell>
          <cell r="C1277" t="str">
            <v>FSL</v>
          </cell>
        </row>
        <row r="1278">
          <cell r="A1278" t="str">
            <v>FISCHER CHEMIC LTD</v>
          </cell>
          <cell r="B1278">
            <v>524743</v>
          </cell>
          <cell r="C1278" t="str">
            <v>Not Listed</v>
          </cell>
        </row>
        <row r="1279">
          <cell r="A1279" t="str">
            <v>FIVE CORE ELECTRONICS LTD</v>
          </cell>
          <cell r="B1279" t="str">
            <v>Not Listed</v>
          </cell>
          <cell r="C1279" t="str">
            <v>FIVECORE</v>
          </cell>
        </row>
        <row r="1280">
          <cell r="A1280" t="str">
            <v>FIVE CORE EXIM LTD</v>
          </cell>
          <cell r="B1280">
            <v>530885</v>
          </cell>
          <cell r="C1280" t="str">
            <v>Not Listed</v>
          </cell>
        </row>
        <row r="1281">
          <cell r="A1281" t="str">
            <v>FIVE X TRADECOM LTD</v>
          </cell>
          <cell r="B1281">
            <v>536751</v>
          </cell>
          <cell r="C1281" t="str">
            <v>Not Listed</v>
          </cell>
        </row>
        <row r="1282">
          <cell r="A1282" t="str">
            <v>FLEX FOODS LTD</v>
          </cell>
          <cell r="B1282">
            <v>523672</v>
          </cell>
          <cell r="C1282" t="str">
            <v>Not Listed</v>
          </cell>
        </row>
        <row r="1283">
          <cell r="A1283" t="str">
            <v>FLEXITUFF VENTURES INTERNATIONAL LTD</v>
          </cell>
          <cell r="B1283">
            <v>533638</v>
          </cell>
          <cell r="C1283" t="str">
            <v>FLEXITUFF</v>
          </cell>
        </row>
        <row r="1284">
          <cell r="A1284" t="str">
            <v>FLORA CORPORATION LTD</v>
          </cell>
          <cell r="B1284">
            <v>540267</v>
          </cell>
          <cell r="C1284" t="str">
            <v>Not Listed</v>
          </cell>
        </row>
        <row r="1285">
          <cell r="A1285" t="str">
            <v>FLORA TEXTILES LTD</v>
          </cell>
          <cell r="B1285">
            <v>530705</v>
          </cell>
          <cell r="C1285" t="str">
            <v>Not Listed</v>
          </cell>
        </row>
        <row r="1286">
          <cell r="A1286" t="str">
            <v>FLORENCE INVESTECH LTD</v>
          </cell>
          <cell r="B1286">
            <v>532518</v>
          </cell>
          <cell r="C1286" t="str">
            <v>Not Listed</v>
          </cell>
        </row>
        <row r="1287">
          <cell r="A1287" t="str">
            <v>FLUIDOMAT LTD</v>
          </cell>
          <cell r="B1287">
            <v>522017</v>
          </cell>
          <cell r="C1287" t="str">
            <v>Not Listed</v>
          </cell>
        </row>
        <row r="1288">
          <cell r="A1288" t="str">
            <v>FOCUS INDUSTRIAL RESOURCES LTD</v>
          </cell>
          <cell r="B1288">
            <v>534757</v>
          </cell>
          <cell r="C1288" t="str">
            <v>Not Listed</v>
          </cell>
        </row>
        <row r="1289">
          <cell r="A1289" t="str">
            <v>FOCUS LIGHTING AND FIXTURES LTD</v>
          </cell>
          <cell r="B1289" t="str">
            <v>Not Listed</v>
          </cell>
          <cell r="C1289" t="str">
            <v>FOCUS</v>
          </cell>
        </row>
        <row r="1290">
          <cell r="A1290" t="str">
            <v>FOCUS SUITES SOLUTIONS &amp; SERVICES LTD</v>
          </cell>
          <cell r="B1290">
            <v>540945</v>
          </cell>
          <cell r="C1290" t="str">
            <v>Not Listed</v>
          </cell>
        </row>
        <row r="1291">
          <cell r="A1291" t="str">
            <v>FOMENTO RESORTS &amp; HOTELS LTD</v>
          </cell>
          <cell r="B1291">
            <v>503831</v>
          </cell>
          <cell r="C1291" t="str">
            <v>Not Listed</v>
          </cell>
        </row>
        <row r="1292">
          <cell r="A1292" t="str">
            <v>FOODS &amp; INNS LTD</v>
          </cell>
          <cell r="B1292">
            <v>507552</v>
          </cell>
          <cell r="C1292" t="str">
            <v>Not Listed</v>
          </cell>
        </row>
        <row r="1293">
          <cell r="A1293" t="str">
            <v>FORBES &amp; COMPANY LTD</v>
          </cell>
          <cell r="B1293">
            <v>502865</v>
          </cell>
          <cell r="C1293" t="str">
            <v>Not Listed</v>
          </cell>
        </row>
        <row r="1294">
          <cell r="A1294" t="str">
            <v>FORCE MOTORS LTD</v>
          </cell>
          <cell r="B1294">
            <v>500033</v>
          </cell>
          <cell r="C1294" t="str">
            <v>Not Listed</v>
          </cell>
        </row>
        <row r="1295">
          <cell r="A1295" t="str">
            <v>FORTIS HEALTHCARE LTD</v>
          </cell>
          <cell r="B1295">
            <v>532843</v>
          </cell>
          <cell r="C1295" t="str">
            <v>FORTIS</v>
          </cell>
        </row>
        <row r="1296">
          <cell r="A1296" t="str">
            <v>FORTIS MALAR HOSPITALS LTD</v>
          </cell>
          <cell r="B1296">
            <v>523696</v>
          </cell>
          <cell r="C1296" t="str">
            <v>Not Listed</v>
          </cell>
        </row>
        <row r="1297">
          <cell r="A1297" t="str">
            <v>FORTUNE INTERNATIONAL LTD</v>
          </cell>
          <cell r="B1297">
            <v>530213</v>
          </cell>
          <cell r="C1297" t="str">
            <v>Not Listed</v>
          </cell>
        </row>
        <row r="1298">
          <cell r="A1298" t="str">
            <v>FOSECO (INDIA) LTD</v>
          </cell>
          <cell r="B1298">
            <v>500150</v>
          </cell>
          <cell r="C1298" t="str">
            <v>FOSECOIND</v>
          </cell>
        </row>
        <row r="1299">
          <cell r="A1299" t="str">
            <v>FOSECO INDIA LTD</v>
          </cell>
          <cell r="B1299">
            <v>500150</v>
          </cell>
          <cell r="C1299" t="str">
            <v>FOSECOIND</v>
          </cell>
        </row>
        <row r="1300">
          <cell r="A1300" t="str">
            <v>FOUNDRY FUEL PRODUCTS LTD</v>
          </cell>
          <cell r="B1300">
            <v>513579</v>
          </cell>
          <cell r="C1300" t="str">
            <v>Not Listed</v>
          </cell>
        </row>
        <row r="1301">
          <cell r="A1301" t="str">
            <v>FOURTH DIMENSION SOLUTIONS LTD</v>
          </cell>
          <cell r="B1301" t="str">
            <v>Not Listed</v>
          </cell>
          <cell r="C1301" t="str">
            <v>FOURTHDIM</v>
          </cell>
        </row>
        <row r="1302">
          <cell r="A1302" t="str">
            <v>FOURTH GENERATION INFORMATION SYSTEMS LTD</v>
          </cell>
          <cell r="B1302">
            <v>532403</v>
          </cell>
          <cell r="C1302" t="str">
            <v>Not Listed</v>
          </cell>
        </row>
        <row r="1303">
          <cell r="A1303" t="str">
            <v>FRANKLIN INDUSTRIES LTD</v>
          </cell>
          <cell r="B1303">
            <v>540190</v>
          </cell>
          <cell r="C1303" t="str">
            <v>Not Listed</v>
          </cell>
        </row>
        <row r="1304">
          <cell r="A1304" t="str">
            <v>FRANKLIN LEASING AND FINANCE LTD</v>
          </cell>
          <cell r="B1304">
            <v>539839</v>
          </cell>
          <cell r="C1304" t="str">
            <v>Not Listed</v>
          </cell>
        </row>
        <row r="1305">
          <cell r="A1305" t="str">
            <v>Fraser and Company Ltd</v>
          </cell>
          <cell r="B1305">
            <v>539032</v>
          </cell>
          <cell r="C1305" t="str">
            <v>FRASER</v>
          </cell>
        </row>
        <row r="1306">
          <cell r="A1306" t="str">
            <v>FREDUN PHARMACEUTICALS LTD</v>
          </cell>
          <cell r="B1306">
            <v>539730</v>
          </cell>
          <cell r="C1306" t="str">
            <v>Not Listed</v>
          </cell>
        </row>
        <row r="1307">
          <cell r="A1307" t="str">
            <v>FRESHTROP FRUITS LTD</v>
          </cell>
          <cell r="B1307">
            <v>530077</v>
          </cell>
          <cell r="C1307" t="str">
            <v>Not Listed</v>
          </cell>
        </row>
        <row r="1308">
          <cell r="A1308" t="str">
            <v>FRONTIER CAPITAL LTD</v>
          </cell>
          <cell r="B1308">
            <v>508980</v>
          </cell>
          <cell r="C1308" t="str">
            <v>Not Listed</v>
          </cell>
        </row>
        <row r="1309">
          <cell r="A1309" t="str">
            <v>FRONTIER SPRINGS LTD</v>
          </cell>
          <cell r="B1309">
            <v>522195</v>
          </cell>
          <cell r="C1309" t="str">
            <v>Not Listed</v>
          </cell>
        </row>
        <row r="1310">
          <cell r="A1310" t="str">
            <v>FRONTLINE BUSINESS SOLUTIONS LTD.</v>
          </cell>
          <cell r="B1310">
            <v>521167</v>
          </cell>
          <cell r="C1310" t="str">
            <v>FRONTBUSS</v>
          </cell>
        </row>
        <row r="1311">
          <cell r="A1311" t="str">
            <v>FRONTLINE CORPORATION LTD</v>
          </cell>
          <cell r="B1311">
            <v>532042</v>
          </cell>
          <cell r="C1311" t="str">
            <v>Not Listed</v>
          </cell>
        </row>
        <row r="1312">
          <cell r="A1312" t="str">
            <v>FRONTLINE SECURITIES LTD</v>
          </cell>
          <cell r="B1312">
            <v>533213</v>
          </cell>
          <cell r="C1312" t="str">
            <v>Not Listed</v>
          </cell>
        </row>
        <row r="1313">
          <cell r="A1313" t="str">
            <v>FRUITION VENTURE LTD</v>
          </cell>
          <cell r="B1313">
            <v>538568</v>
          </cell>
          <cell r="C1313" t="str">
            <v>Not Listed</v>
          </cell>
        </row>
        <row r="1314">
          <cell r="A1314" t="str">
            <v>FUNNY SOFTWARE LTD</v>
          </cell>
          <cell r="B1314">
            <v>539169</v>
          </cell>
          <cell r="C1314" t="str">
            <v>Not Listed</v>
          </cell>
        </row>
        <row r="1315">
          <cell r="A1315" t="str">
            <v>FUTURE CONSUMER LTD</v>
          </cell>
          <cell r="B1315">
            <v>533400</v>
          </cell>
          <cell r="C1315" t="str">
            <v>FCONSUMER</v>
          </cell>
        </row>
        <row r="1316">
          <cell r="A1316" t="str">
            <v>FUTURE ENTERPRISES LTD</v>
          </cell>
          <cell r="B1316">
            <v>523574</v>
          </cell>
          <cell r="C1316" t="str">
            <v>FEL</v>
          </cell>
        </row>
        <row r="1317">
          <cell r="A1317" t="str">
            <v>FUTURE ENTERPRISES LTD</v>
          </cell>
          <cell r="B1317">
            <v>570002</v>
          </cell>
          <cell r="C1317" t="str">
            <v>FELDVR</v>
          </cell>
        </row>
        <row r="1318">
          <cell r="A1318" t="str">
            <v>FUTURE LIFESTYLE FASHIONS LTD</v>
          </cell>
          <cell r="B1318">
            <v>536507</v>
          </cell>
          <cell r="C1318" t="str">
            <v>FLFL</v>
          </cell>
        </row>
        <row r="1319">
          <cell r="A1319" t="str">
            <v>FUTURE MARKET NETWORKS LTD</v>
          </cell>
          <cell r="B1319">
            <v>533296</v>
          </cell>
          <cell r="C1319" t="str">
            <v>FMNL</v>
          </cell>
        </row>
        <row r="1320">
          <cell r="A1320" t="str">
            <v>FUTURE RETAIL LTD</v>
          </cell>
          <cell r="B1320">
            <v>540064</v>
          </cell>
          <cell r="C1320" t="str">
            <v>FRETAIL</v>
          </cell>
        </row>
        <row r="1321">
          <cell r="A1321" t="str">
            <v>FUTURE SUPPLY CHAIN SOLUTIONS LTD</v>
          </cell>
          <cell r="B1321">
            <v>540798</v>
          </cell>
          <cell r="C1321" t="str">
            <v>FSC</v>
          </cell>
        </row>
        <row r="1322">
          <cell r="A1322" t="str">
            <v>FUTURISTIC SECURITIES LTD</v>
          </cell>
          <cell r="B1322">
            <v>523113</v>
          </cell>
          <cell r="C1322" t="str">
            <v>Not Listed</v>
          </cell>
        </row>
        <row r="1323">
          <cell r="A1323" t="str">
            <v>FUTURISTIC SOLUTIONS LTD</v>
          </cell>
          <cell r="B1323">
            <v>534063</v>
          </cell>
          <cell r="C1323" t="str">
            <v>Not Listed</v>
          </cell>
        </row>
        <row r="1324">
          <cell r="A1324" t="str">
            <v>G D TRADING &amp; AGENCIES LTD</v>
          </cell>
          <cell r="B1324">
            <v>504346</v>
          </cell>
          <cell r="C1324" t="str">
            <v>Not Listed</v>
          </cell>
        </row>
        <row r="1325">
          <cell r="A1325" t="str">
            <v>G G DANDEKAR MACHINE WORKS LTD</v>
          </cell>
          <cell r="B1325">
            <v>505250</v>
          </cell>
          <cell r="C1325" t="str">
            <v>Not Listed</v>
          </cell>
        </row>
        <row r="1326">
          <cell r="A1326" t="str">
            <v>G G ENGINEERING LTD</v>
          </cell>
          <cell r="B1326">
            <v>540614</v>
          </cell>
          <cell r="C1326" t="str">
            <v>Not Listed</v>
          </cell>
        </row>
        <row r="1327">
          <cell r="A1327" t="str">
            <v>G K CONSULTANTS LTD</v>
          </cell>
          <cell r="B1327">
            <v>531758</v>
          </cell>
          <cell r="C1327" t="str">
            <v>Not Listed</v>
          </cell>
        </row>
        <row r="1328">
          <cell r="A1328" t="str">
            <v>G S AUTO INTERNATIONAL LTD</v>
          </cell>
          <cell r="B1328">
            <v>513059</v>
          </cell>
          <cell r="C1328" t="str">
            <v>Not Listed</v>
          </cell>
        </row>
        <row r="1329">
          <cell r="A1329" t="str">
            <v>G. K. P. Printing &amp;amp; Packaging Ltd</v>
          </cell>
          <cell r="B1329">
            <v>542666</v>
          </cell>
          <cell r="C1329" t="str">
            <v>GKP</v>
          </cell>
        </row>
        <row r="1330">
          <cell r="A1330" t="str">
            <v>GABRIEL (INDIA) LTD</v>
          </cell>
          <cell r="B1330">
            <v>505714</v>
          </cell>
          <cell r="C1330" t="str">
            <v>GABRIEL</v>
          </cell>
        </row>
        <row r="1331">
          <cell r="A1331" t="str">
            <v>GABRIEL INDIA LTD</v>
          </cell>
          <cell r="B1331">
            <v>505714</v>
          </cell>
          <cell r="C1331" t="str">
            <v>GABRIEL</v>
          </cell>
        </row>
        <row r="1332">
          <cell r="A1332" t="str">
            <v>GAGAN GASES LTD.</v>
          </cell>
          <cell r="B1332">
            <v>524624</v>
          </cell>
          <cell r="C1332" t="str">
            <v>GAGAN</v>
          </cell>
        </row>
        <row r="1333">
          <cell r="A1333" t="str">
            <v>GAGAN POLYCOT (INDIA) LTD</v>
          </cell>
          <cell r="B1333">
            <v>531196</v>
          </cell>
          <cell r="C1333" t="str">
            <v>Not Listed</v>
          </cell>
        </row>
        <row r="1334">
          <cell r="A1334" t="str">
            <v>GAGAN POLYCOT INDIA LTD</v>
          </cell>
          <cell r="B1334">
            <v>531196</v>
          </cell>
          <cell r="C1334" t="str">
            <v>Not Listed</v>
          </cell>
        </row>
        <row r="1335">
          <cell r="A1335" t="str">
            <v>GAIL (INDIA) LTD</v>
          </cell>
          <cell r="B1335">
            <v>532155</v>
          </cell>
          <cell r="C1335" t="str">
            <v>GAIL</v>
          </cell>
        </row>
        <row r="1336">
          <cell r="A1336" t="str">
            <v>GAIL INDIA LTD</v>
          </cell>
          <cell r="B1336">
            <v>532155</v>
          </cell>
          <cell r="C1336" t="str">
            <v>GAIL</v>
          </cell>
        </row>
        <row r="1337">
          <cell r="A1337" t="str">
            <v>GAJANAN SECURITIES SERVICES LTD</v>
          </cell>
          <cell r="B1337">
            <v>538609</v>
          </cell>
          <cell r="C1337" t="str">
            <v>Not Listed</v>
          </cell>
        </row>
        <row r="1338">
          <cell r="A1338" t="str">
            <v>GAJRA BEVEL GEARS LTD</v>
          </cell>
          <cell r="B1338">
            <v>505711</v>
          </cell>
          <cell r="C1338" t="str">
            <v>Not Listed</v>
          </cell>
        </row>
        <row r="1339">
          <cell r="A1339" t="str">
            <v>GALA GLOBAL PRODUCTS LTD</v>
          </cell>
          <cell r="B1339">
            <v>539228</v>
          </cell>
          <cell r="C1339" t="str">
            <v>Not Listed</v>
          </cell>
        </row>
        <row r="1340">
          <cell r="A1340" t="str">
            <v>GALADA FINANCE LTD</v>
          </cell>
          <cell r="B1340">
            <v>538881</v>
          </cell>
          <cell r="C1340" t="str">
            <v>Not Listed</v>
          </cell>
        </row>
        <row r="1341">
          <cell r="A1341" t="str">
            <v>GALADA POWER &amp; TELECOMMUNICATION LTD</v>
          </cell>
          <cell r="B1341">
            <v>504697</v>
          </cell>
          <cell r="C1341" t="str">
            <v>Not Listed</v>
          </cell>
        </row>
        <row r="1342">
          <cell r="A1342" t="str">
            <v>GALAXY AGRICO EXPORTS LTD</v>
          </cell>
          <cell r="B1342">
            <v>531911</v>
          </cell>
          <cell r="C1342" t="str">
            <v>Not Listed</v>
          </cell>
        </row>
        <row r="1343">
          <cell r="A1343" t="str">
            <v>GALAXY BEARINGS LTD</v>
          </cell>
          <cell r="B1343">
            <v>526073</v>
          </cell>
          <cell r="C1343" t="str">
            <v>Not Listed</v>
          </cell>
        </row>
        <row r="1344">
          <cell r="A1344" t="str">
            <v>GALAXY ENTERTAINMENT CORPORATION LTD</v>
          </cell>
          <cell r="B1344">
            <v>506186</v>
          </cell>
          <cell r="C1344" t="str">
            <v>Not Listed</v>
          </cell>
        </row>
        <row r="1345">
          <cell r="A1345" t="str">
            <v>GALAXY SURFACTANTS LTD</v>
          </cell>
          <cell r="B1345">
            <v>540935</v>
          </cell>
          <cell r="C1345" t="str">
            <v>GALAXYSURF</v>
          </cell>
        </row>
        <row r="1346">
          <cell r="A1346" t="str">
            <v>GALLANTT ISPAT LTD</v>
          </cell>
          <cell r="B1346">
            <v>533265</v>
          </cell>
          <cell r="C1346" t="str">
            <v>GALLISPAT</v>
          </cell>
        </row>
        <row r="1347">
          <cell r="A1347" t="str">
            <v>GALLANTT METAL LTD</v>
          </cell>
          <cell r="B1347">
            <v>532726</v>
          </cell>
          <cell r="C1347" t="str">
            <v>GALLANTT</v>
          </cell>
        </row>
        <row r="1348">
          <cell r="A1348" t="str">
            <v>GALLOPS ENTERPRISE LTD.</v>
          </cell>
          <cell r="B1348">
            <v>531902</v>
          </cell>
          <cell r="C1348" t="str">
            <v>GALLOPENT</v>
          </cell>
        </row>
        <row r="1349">
          <cell r="A1349" t="str">
            <v>GAMMON INFRASTRUCTURE PROJECTS LTD</v>
          </cell>
          <cell r="B1349">
            <v>532959</v>
          </cell>
          <cell r="C1349" t="str">
            <v>GAMMNINFRA</v>
          </cell>
        </row>
        <row r="1350">
          <cell r="A1350" t="str">
            <v>GANDHI SPECIAL TUBES LTD</v>
          </cell>
          <cell r="B1350">
            <v>513108</v>
          </cell>
          <cell r="C1350" t="str">
            <v>GANDHITUBE</v>
          </cell>
        </row>
        <row r="1351">
          <cell r="A1351" t="str">
            <v>GANESH BENZOPLAST LTD</v>
          </cell>
          <cell r="B1351">
            <v>500153</v>
          </cell>
          <cell r="C1351" t="str">
            <v>Not Listed</v>
          </cell>
        </row>
        <row r="1352">
          <cell r="A1352" t="str">
            <v>GANESH FILMS (INDIA) LTD</v>
          </cell>
          <cell r="B1352">
            <v>541703</v>
          </cell>
          <cell r="C1352" t="str">
            <v>Not Listed</v>
          </cell>
        </row>
        <row r="1353">
          <cell r="A1353" t="str">
            <v>GANESH FILMS INDIA LTD</v>
          </cell>
          <cell r="B1353">
            <v>541703</v>
          </cell>
          <cell r="C1353" t="str">
            <v>Not Listed</v>
          </cell>
        </row>
        <row r="1354">
          <cell r="A1354" t="str">
            <v>GANESH HOLDINGS LTD</v>
          </cell>
          <cell r="B1354">
            <v>504397</v>
          </cell>
          <cell r="C1354" t="str">
            <v>Not Listed</v>
          </cell>
        </row>
        <row r="1355">
          <cell r="A1355" t="str">
            <v>GANESH HOUSING CORPORATION LTD</v>
          </cell>
          <cell r="B1355">
            <v>526367</v>
          </cell>
          <cell r="C1355" t="str">
            <v>GANESHHOUC</v>
          </cell>
        </row>
        <row r="1356">
          <cell r="A1356" t="str">
            <v>GANESHA ECOSPHERE LTD</v>
          </cell>
          <cell r="B1356">
            <v>514167</v>
          </cell>
          <cell r="C1356" t="str">
            <v>GANECOS</v>
          </cell>
        </row>
        <row r="1357">
          <cell r="A1357" t="str">
            <v>GANGA FORGING LTD</v>
          </cell>
          <cell r="B1357" t="str">
            <v>Not Listed</v>
          </cell>
          <cell r="C1357" t="str">
            <v>GANGAFORGE</v>
          </cell>
        </row>
        <row r="1358">
          <cell r="A1358" t="str">
            <v>GANGA PAPERS (INDIA) LTD</v>
          </cell>
          <cell r="B1358">
            <v>531813</v>
          </cell>
          <cell r="C1358" t="str">
            <v>Not Listed</v>
          </cell>
        </row>
        <row r="1359">
          <cell r="A1359" t="str">
            <v>GANGA PAPERS INDIA LTD</v>
          </cell>
          <cell r="B1359">
            <v>531813</v>
          </cell>
          <cell r="C1359" t="str">
            <v>Not Listed</v>
          </cell>
        </row>
        <row r="1360">
          <cell r="A1360" t="str">
            <v>GANGA PHARMACEUTICALS LTD</v>
          </cell>
          <cell r="B1360">
            <v>539680</v>
          </cell>
          <cell r="C1360" t="str">
            <v>Not Listed</v>
          </cell>
        </row>
        <row r="1361">
          <cell r="A1361" t="str">
            <v>GANGES SECURITIES LTD</v>
          </cell>
          <cell r="B1361">
            <v>540647</v>
          </cell>
          <cell r="C1361" t="str">
            <v>GANGESSECU</v>
          </cell>
        </row>
        <row r="1362">
          <cell r="A1362" t="str">
            <v>GANGOTRI TEXTILES LTD</v>
          </cell>
          <cell r="B1362">
            <v>521176</v>
          </cell>
          <cell r="C1362" t="str">
            <v>GANGOTRI</v>
          </cell>
        </row>
        <row r="1363">
          <cell r="A1363" t="str">
            <v>GANON PRODUCTS LTD</v>
          </cell>
          <cell r="B1363">
            <v>512443</v>
          </cell>
          <cell r="C1363" t="str">
            <v>Not Listed</v>
          </cell>
        </row>
        <row r="1364">
          <cell r="A1364" t="str">
            <v>GARBI FINVEST LTD</v>
          </cell>
          <cell r="B1364">
            <v>539492</v>
          </cell>
          <cell r="C1364" t="str">
            <v>Not Listed</v>
          </cell>
        </row>
        <row r="1365">
          <cell r="A1365" t="str">
            <v>GARDEN REACH SHIPBUILDERS &amp; ENGINEERS LTD</v>
          </cell>
          <cell r="B1365">
            <v>542011</v>
          </cell>
          <cell r="C1365" t="str">
            <v>GRSE</v>
          </cell>
        </row>
        <row r="1366">
          <cell r="A1366" t="str">
            <v>GARDEN SILK MILLS LTD</v>
          </cell>
          <cell r="B1366">
            <v>500155</v>
          </cell>
          <cell r="C1366" t="str">
            <v>GARDENSILK</v>
          </cell>
        </row>
        <row r="1367">
          <cell r="A1367" t="str">
            <v>GARG FURNACE LTD</v>
          </cell>
          <cell r="B1367">
            <v>530615</v>
          </cell>
          <cell r="C1367" t="str">
            <v>Not Listed</v>
          </cell>
        </row>
        <row r="1368">
          <cell r="A1368" t="str">
            <v>GARNET CONSTRUCTION LTD</v>
          </cell>
          <cell r="B1368">
            <v>526727</v>
          </cell>
          <cell r="C1368" t="str">
            <v>Not Listed</v>
          </cell>
        </row>
        <row r="1369">
          <cell r="A1369" t="str">
            <v>GARNET INTERNATIONAL LTD</v>
          </cell>
          <cell r="B1369">
            <v>512493</v>
          </cell>
          <cell r="C1369" t="str">
            <v>Not Listed</v>
          </cell>
        </row>
        <row r="1370">
          <cell r="A1370" t="str">
            <v>GARODIA CHEMICALS LTD</v>
          </cell>
          <cell r="B1370">
            <v>530161</v>
          </cell>
          <cell r="C1370" t="str">
            <v>Not Listed</v>
          </cell>
        </row>
        <row r="1371">
          <cell r="A1371" t="str">
            <v>GARV INDUSTRIES LTD</v>
          </cell>
          <cell r="B1371">
            <v>541276</v>
          </cell>
          <cell r="C1371" t="str">
            <v>Not Listed</v>
          </cell>
        </row>
        <row r="1372">
          <cell r="A1372" t="str">
            <v>GARWARE MARINE INDUSTRIES LTD</v>
          </cell>
          <cell r="B1372">
            <v>509563</v>
          </cell>
          <cell r="C1372" t="str">
            <v>Not Listed</v>
          </cell>
        </row>
        <row r="1373">
          <cell r="A1373" t="str">
            <v>GARWARE POLYESTER LTD</v>
          </cell>
          <cell r="B1373">
            <v>500655</v>
          </cell>
          <cell r="C1373" t="str">
            <v>Not Listed</v>
          </cell>
        </row>
        <row r="1374">
          <cell r="A1374" t="str">
            <v>GARWARE SYNTHETICS LTD</v>
          </cell>
          <cell r="B1374">
            <v>514400</v>
          </cell>
          <cell r="C1374" t="str">
            <v>Not Listed</v>
          </cell>
        </row>
        <row r="1375">
          <cell r="A1375" t="str">
            <v>GARWARE TECHNICAL FIBRES LTD</v>
          </cell>
          <cell r="B1375">
            <v>509557</v>
          </cell>
          <cell r="C1375" t="str">
            <v>GARFIBRES</v>
          </cell>
        </row>
        <row r="1376">
          <cell r="A1376" t="str">
            <v>GATEWAY DISTRIPARKS LTD</v>
          </cell>
          <cell r="B1376">
            <v>532622</v>
          </cell>
          <cell r="C1376" t="str">
            <v>GDL</v>
          </cell>
        </row>
        <row r="1377">
          <cell r="A1377" t="str">
            <v>GATI LTD</v>
          </cell>
          <cell r="B1377">
            <v>532345</v>
          </cell>
          <cell r="C1377" t="str">
            <v>GATI</v>
          </cell>
        </row>
        <row r="1378">
          <cell r="A1378" t="str">
            <v>GAURAV MERCANTILES LTD</v>
          </cell>
          <cell r="B1378">
            <v>539515</v>
          </cell>
          <cell r="C1378" t="str">
            <v>Not Listed</v>
          </cell>
        </row>
        <row r="1379">
          <cell r="A1379" t="str">
            <v>GAUTAM EXIM LTD</v>
          </cell>
          <cell r="B1379">
            <v>540613</v>
          </cell>
          <cell r="C1379" t="str">
            <v>Not Listed</v>
          </cell>
        </row>
        <row r="1380">
          <cell r="A1380" t="str">
            <v>GAUTAM GEMS LTD</v>
          </cell>
          <cell r="B1380">
            <v>540936</v>
          </cell>
          <cell r="C1380" t="str">
            <v>Not Listed</v>
          </cell>
        </row>
        <row r="1381">
          <cell r="A1381" t="str">
            <v>GAYATRI BIOORGANICS LTD</v>
          </cell>
          <cell r="B1381">
            <v>524564</v>
          </cell>
          <cell r="C1381" t="str">
            <v>Not Listed</v>
          </cell>
        </row>
        <row r="1382">
          <cell r="A1382" t="str">
            <v>GAYATRI HIGHWAYS LTD</v>
          </cell>
          <cell r="B1382">
            <v>541546</v>
          </cell>
          <cell r="C1382" t="str">
            <v>GAYAHWS</v>
          </cell>
        </row>
        <row r="1383">
          <cell r="A1383" t="str">
            <v>GAYATRI PROJECTS LTD</v>
          </cell>
          <cell r="B1383">
            <v>532767</v>
          </cell>
          <cell r="C1383" t="str">
            <v>GAYAPROJ</v>
          </cell>
        </row>
        <row r="1384">
          <cell r="A1384" t="str">
            <v>GAYATRI SUGARS LTD</v>
          </cell>
          <cell r="B1384">
            <v>532183</v>
          </cell>
          <cell r="C1384" t="str">
            <v>Not Listed</v>
          </cell>
        </row>
        <row r="1385">
          <cell r="A1385" t="str">
            <v>GBL INDUSTRIES LTD</v>
          </cell>
          <cell r="B1385">
            <v>539009</v>
          </cell>
          <cell r="C1385" t="str">
            <v>Not Listed</v>
          </cell>
        </row>
        <row r="1386">
          <cell r="A1386" t="str">
            <v>GCM CAPITAL ADVISORS LTD</v>
          </cell>
          <cell r="B1386">
            <v>538319</v>
          </cell>
          <cell r="C1386" t="str">
            <v>Not Listed</v>
          </cell>
        </row>
        <row r="1387">
          <cell r="A1387" t="str">
            <v>GCM COMMODITY &amp; DERIVATIVES LTD</v>
          </cell>
          <cell r="B1387">
            <v>535917</v>
          </cell>
          <cell r="C1387" t="str">
            <v>Not Listed</v>
          </cell>
        </row>
        <row r="1388">
          <cell r="A1388" t="str">
            <v>GCM SECURITIES LTD</v>
          </cell>
          <cell r="B1388">
            <v>535431</v>
          </cell>
          <cell r="C1388" t="str">
            <v>Not Listed</v>
          </cell>
        </row>
        <row r="1389">
          <cell r="A1389" t="str">
            <v>GDL LEASING &amp; FINANCE LTD</v>
          </cell>
          <cell r="B1389">
            <v>530855</v>
          </cell>
          <cell r="C1389" t="str">
            <v>Not Listed</v>
          </cell>
        </row>
        <row r="1390">
          <cell r="A1390" t="str">
            <v>GE POWER (INDIA) LTD</v>
          </cell>
          <cell r="B1390">
            <v>532309</v>
          </cell>
          <cell r="C1390" t="str">
            <v>GEPIL</v>
          </cell>
        </row>
        <row r="1391">
          <cell r="A1391" t="str">
            <v>GE POWER INDIA LTD</v>
          </cell>
          <cell r="B1391">
            <v>532309</v>
          </cell>
          <cell r="C1391" t="str">
            <v>GEPIL</v>
          </cell>
        </row>
        <row r="1392">
          <cell r="A1392" t="str">
            <v>GE T&amp;D (INDIA) LTD</v>
          </cell>
          <cell r="B1392">
            <v>522275</v>
          </cell>
          <cell r="C1392" t="str">
            <v>GET&amp;D</v>
          </cell>
        </row>
        <row r="1393">
          <cell r="A1393" t="str">
            <v>GE T&amp;D INDIA LTD</v>
          </cell>
          <cell r="B1393">
            <v>522275</v>
          </cell>
          <cell r="C1393" t="str">
            <v>GET&amp;D</v>
          </cell>
        </row>
        <row r="1394">
          <cell r="A1394" t="str">
            <v>GEE LTD</v>
          </cell>
          <cell r="B1394">
            <v>504028</v>
          </cell>
          <cell r="C1394" t="str">
            <v>Not Listed</v>
          </cell>
        </row>
        <row r="1395">
          <cell r="A1395" t="str">
            <v>GEECEE VENTURES LTD</v>
          </cell>
          <cell r="B1395">
            <v>532764</v>
          </cell>
          <cell r="C1395" t="str">
            <v>GEECEE</v>
          </cell>
        </row>
        <row r="1396">
          <cell r="A1396" t="str">
            <v>GEEFCEE FINANCE LTD</v>
          </cell>
          <cell r="B1396">
            <v>530389</v>
          </cell>
          <cell r="C1396" t="str">
            <v>Not Listed</v>
          </cell>
        </row>
        <row r="1397">
          <cell r="A1397" t="str">
            <v>GEEKAY WIRES LTD</v>
          </cell>
          <cell r="B1397" t="str">
            <v>Not Listed</v>
          </cell>
          <cell r="C1397" t="str">
            <v>GEEKAYWIRE</v>
          </cell>
        </row>
        <row r="1398">
          <cell r="A1398" t="str">
            <v>GEETANJALI CREDIT AND CAPITAL LTD</v>
          </cell>
          <cell r="B1398">
            <v>539486</v>
          </cell>
          <cell r="C1398" t="str">
            <v>Not Listed</v>
          </cell>
        </row>
        <row r="1399">
          <cell r="A1399" t="str">
            <v>GEM SPINNERS (INDIA) LTD</v>
          </cell>
          <cell r="B1399">
            <v>521133</v>
          </cell>
          <cell r="C1399" t="str">
            <v>Not Listed</v>
          </cell>
        </row>
        <row r="1400">
          <cell r="A1400" t="str">
            <v>GEM SPINNERS INDIA LTD</v>
          </cell>
          <cell r="B1400">
            <v>521133</v>
          </cell>
          <cell r="C1400" t="str">
            <v>Not Listed</v>
          </cell>
        </row>
        <row r="1401">
          <cell r="A1401" t="str">
            <v>GEMINI COMMUNICATION LTD</v>
          </cell>
          <cell r="B1401">
            <v>532318</v>
          </cell>
          <cell r="C1401" t="str">
            <v>GEMINI</v>
          </cell>
        </row>
        <row r="1402">
          <cell r="A1402" t="str">
            <v>GEMSTONE INVESTMENTS LTD</v>
          </cell>
          <cell r="B1402">
            <v>531137</v>
          </cell>
          <cell r="C1402" t="str">
            <v>Not Listed</v>
          </cell>
        </row>
        <row r="1403">
          <cell r="A1403" t="str">
            <v>GENERA AGRI CORP LTD</v>
          </cell>
          <cell r="B1403">
            <v>541999</v>
          </cell>
          <cell r="C1403" t="str">
            <v>Not Listed</v>
          </cell>
        </row>
        <row r="1404">
          <cell r="A1404" t="str">
            <v>GENERAL INSURANCE CORPORATION OF INDIA</v>
          </cell>
          <cell r="B1404">
            <v>540755</v>
          </cell>
          <cell r="C1404" t="str">
            <v>GICRE</v>
          </cell>
        </row>
        <row r="1405">
          <cell r="A1405" t="str">
            <v>GENERIC ENGINEERING CONSTRUCTION AND PROJECTS LTD</v>
          </cell>
          <cell r="B1405">
            <v>539407</v>
          </cell>
          <cell r="C1405" t="str">
            <v>Not Listed</v>
          </cell>
        </row>
        <row r="1406">
          <cell r="A1406" t="str">
            <v>GENESIS IBRC (INDIA) LTD</v>
          </cell>
          <cell r="B1406">
            <v>514336</v>
          </cell>
          <cell r="C1406" t="str">
            <v>Not Listed</v>
          </cell>
        </row>
        <row r="1407">
          <cell r="A1407" t="str">
            <v>GENESIS IBRC INDIA LTD</v>
          </cell>
          <cell r="B1407">
            <v>514336</v>
          </cell>
          <cell r="C1407" t="str">
            <v>Not Listed</v>
          </cell>
        </row>
        <row r="1408">
          <cell r="A1408" t="str">
            <v>GENESYS INTERNATIONAL CORPORATION LTD</v>
          </cell>
          <cell r="B1408">
            <v>506109</v>
          </cell>
          <cell r="C1408" t="str">
            <v>GENESYS</v>
          </cell>
        </row>
        <row r="1409">
          <cell r="A1409" t="str">
            <v>GENNEX LABORATORIES LTD</v>
          </cell>
          <cell r="B1409">
            <v>531739</v>
          </cell>
          <cell r="C1409" t="str">
            <v>Not Listed</v>
          </cell>
        </row>
        <row r="1410">
          <cell r="A1410" t="str">
            <v>GENOMIC VALLEY BIOTECH LTD</v>
          </cell>
          <cell r="B1410">
            <v>539206</v>
          </cell>
          <cell r="C1410" t="str">
            <v>Not Listed</v>
          </cell>
        </row>
        <row r="1411">
          <cell r="A1411" t="str">
            <v>GENUS PAPER &amp; BOARDS LTD</v>
          </cell>
          <cell r="B1411">
            <v>538961</v>
          </cell>
          <cell r="C1411" t="str">
            <v>GENUSPAPER</v>
          </cell>
        </row>
        <row r="1412">
          <cell r="A1412" t="str">
            <v>GENUS POWER INFRASTRUCTURES LTD</v>
          </cell>
          <cell r="B1412">
            <v>530343</v>
          </cell>
          <cell r="C1412" t="str">
            <v>GENUSPOWER</v>
          </cell>
        </row>
        <row r="1413">
          <cell r="A1413" t="str">
            <v>GEOJIT FINANCIAL SERVICES LTD</v>
          </cell>
          <cell r="B1413">
            <v>532285</v>
          </cell>
          <cell r="C1413" t="str">
            <v>GEOJITFSL</v>
          </cell>
        </row>
        <row r="1414">
          <cell r="A1414" t="str">
            <v>GHCL LTD</v>
          </cell>
          <cell r="B1414">
            <v>500171</v>
          </cell>
          <cell r="C1414" t="str">
            <v>GHCL</v>
          </cell>
        </row>
        <row r="1415">
          <cell r="A1415" t="str">
            <v>GI ENGINEERING SOLUTIONS LTD</v>
          </cell>
          <cell r="B1415">
            <v>533048</v>
          </cell>
          <cell r="C1415" t="str">
            <v>GISOLUTION</v>
          </cell>
        </row>
        <row r="1416">
          <cell r="A1416" t="str">
            <v>GIC HOUSING FINANCE LTD</v>
          </cell>
          <cell r="B1416">
            <v>511676</v>
          </cell>
          <cell r="C1416" t="str">
            <v>GICHSGFIN</v>
          </cell>
        </row>
        <row r="1417">
          <cell r="A1417" t="str">
            <v>GILADA FINANCE &amp; INVESTMENTS LTD</v>
          </cell>
          <cell r="B1417">
            <v>538788</v>
          </cell>
          <cell r="C1417" t="str">
            <v>Not Listed</v>
          </cell>
        </row>
        <row r="1418">
          <cell r="A1418" t="str">
            <v>GILLANDERS ARBUTHNOT &amp; COMPANY LTD</v>
          </cell>
          <cell r="B1418">
            <v>532716</v>
          </cell>
          <cell r="C1418" t="str">
            <v>GILLANDERS</v>
          </cell>
        </row>
        <row r="1419">
          <cell r="A1419" t="str">
            <v>GILLETTE (INDIA) LTD</v>
          </cell>
          <cell r="B1419">
            <v>507815</v>
          </cell>
          <cell r="C1419" t="str">
            <v>GILLETTE</v>
          </cell>
        </row>
        <row r="1420">
          <cell r="A1420" t="str">
            <v>GILLETTE INDIA LTD</v>
          </cell>
          <cell r="B1420">
            <v>507815</v>
          </cell>
          <cell r="C1420" t="str">
            <v>GILLETTE</v>
          </cell>
        </row>
        <row r="1421">
          <cell r="A1421" t="str">
            <v>GINI SILK MILLS LTD</v>
          </cell>
          <cell r="B1421">
            <v>531744</v>
          </cell>
          <cell r="C1421" t="str">
            <v>Not Listed</v>
          </cell>
        </row>
        <row r="1422">
          <cell r="A1422" t="str">
            <v>GINNI FILAMENTS LTD</v>
          </cell>
          <cell r="B1422">
            <v>590025</v>
          </cell>
          <cell r="C1422" t="str">
            <v>GINNIFILA</v>
          </cell>
        </row>
        <row r="1423">
          <cell r="A1423" t="str">
            <v>GIRDHARILAL SUGAR &amp; ALLIED INDUSTRIES LTD</v>
          </cell>
          <cell r="B1423">
            <v>507506</v>
          </cell>
          <cell r="C1423" t="str">
            <v>Not Listed</v>
          </cell>
        </row>
        <row r="1424">
          <cell r="A1424" t="str">
            <v>GIRIRAJ CIVIL DEVELOPERS LTD</v>
          </cell>
          <cell r="B1424" t="str">
            <v>Not Listed</v>
          </cell>
          <cell r="C1424" t="str">
            <v>GIRIRAJ</v>
          </cell>
        </row>
        <row r="1425">
          <cell r="A1425" t="str">
            <v>GITA RENEWABLE ENERGY LTD</v>
          </cell>
          <cell r="B1425">
            <v>539013</v>
          </cell>
          <cell r="C1425" t="str">
            <v>Not Listed</v>
          </cell>
        </row>
        <row r="1426">
          <cell r="A1426" t="str">
            <v>GKB OPHTHALMICS LTD</v>
          </cell>
          <cell r="B1426">
            <v>533212</v>
          </cell>
          <cell r="C1426" t="str">
            <v>Not Listed</v>
          </cell>
        </row>
        <row r="1427">
          <cell r="A1427" t="str">
            <v>GKW LTD</v>
          </cell>
          <cell r="B1427" t="str">
            <v>Not Listed</v>
          </cell>
          <cell r="C1427" t="str">
            <v>GKWLIMITED</v>
          </cell>
        </row>
        <row r="1428">
          <cell r="A1428" t="str">
            <v>GLANCE FINANCE LTD</v>
          </cell>
          <cell r="B1428">
            <v>531199</v>
          </cell>
          <cell r="C1428" t="str">
            <v>Not Listed</v>
          </cell>
        </row>
        <row r="1429">
          <cell r="A1429" t="str">
            <v>GLAXOSMITHKLINE CONSUMER HEALTHCARE LTD</v>
          </cell>
          <cell r="B1429">
            <v>500676</v>
          </cell>
          <cell r="C1429" t="str">
            <v>GSKCONS</v>
          </cell>
        </row>
        <row r="1430">
          <cell r="A1430" t="str">
            <v>GLAXOSMITHKLINE PHARMACEUTICALS LTD</v>
          </cell>
          <cell r="B1430">
            <v>500660</v>
          </cell>
          <cell r="C1430" t="str">
            <v>GLAXO</v>
          </cell>
        </row>
        <row r="1431">
          <cell r="A1431" t="str">
            <v>Gleam Fabmat Ltd</v>
          </cell>
          <cell r="B1431">
            <v>542477</v>
          </cell>
          <cell r="C1431" t="str">
            <v>GLEAM</v>
          </cell>
        </row>
        <row r="1432">
          <cell r="A1432" t="str">
            <v>GLENMARK PHARMACEUTICALS LTD</v>
          </cell>
          <cell r="B1432">
            <v>532296</v>
          </cell>
          <cell r="C1432" t="str">
            <v>GLENMARK</v>
          </cell>
        </row>
        <row r="1433">
          <cell r="A1433" t="str">
            <v>GLITTEK GRANITES LTD</v>
          </cell>
          <cell r="B1433">
            <v>513528</v>
          </cell>
          <cell r="C1433" t="str">
            <v>Not Listed</v>
          </cell>
        </row>
        <row r="1434">
          <cell r="A1434" t="str">
            <v>GLOBAL CAPITAL MARKETS LTD</v>
          </cell>
          <cell r="B1434">
            <v>530263</v>
          </cell>
          <cell r="C1434" t="str">
            <v>Not Listed</v>
          </cell>
        </row>
        <row r="1435">
          <cell r="A1435" t="str">
            <v>GLOBAL EDUCATION LTD</v>
          </cell>
          <cell r="B1435" t="str">
            <v>Not Listed</v>
          </cell>
          <cell r="C1435" t="str">
            <v>GLOBAL</v>
          </cell>
        </row>
        <row r="1436">
          <cell r="A1436" t="str">
            <v>GLOBAL INFRATECH &amp; FINANCE LTD</v>
          </cell>
          <cell r="B1436">
            <v>531463</v>
          </cell>
          <cell r="C1436" t="str">
            <v>Not Listed</v>
          </cell>
        </row>
        <row r="1437">
          <cell r="A1437" t="str">
            <v>GLOBAL LAND MASTERS CORPORATION LTD</v>
          </cell>
          <cell r="B1437">
            <v>531479</v>
          </cell>
          <cell r="C1437" t="str">
            <v>Not Listed</v>
          </cell>
        </row>
        <row r="1438">
          <cell r="A1438" t="str">
            <v>GLOBAL OFFSHORE SERVICES LTD</v>
          </cell>
          <cell r="B1438">
            <v>501848</v>
          </cell>
          <cell r="C1438" t="str">
            <v>GLOBOFFS</v>
          </cell>
        </row>
        <row r="1439">
          <cell r="A1439" t="str">
            <v>GLOBAL VECTRA HELICORP LTD</v>
          </cell>
          <cell r="B1439">
            <v>532773</v>
          </cell>
          <cell r="C1439" t="str">
            <v>GLOBALVECT</v>
          </cell>
        </row>
        <row r="1440">
          <cell r="A1440" t="str">
            <v>GLOBALSPACE TECHNOLOGIES LTD</v>
          </cell>
          <cell r="B1440">
            <v>540654</v>
          </cell>
          <cell r="C1440" t="str">
            <v>Not Listed</v>
          </cell>
        </row>
        <row r="1441">
          <cell r="A1441" t="str">
            <v>GLOBE COMMERCIALS LTD</v>
          </cell>
          <cell r="B1441">
            <v>540266</v>
          </cell>
          <cell r="C1441" t="str">
            <v>Not Listed</v>
          </cell>
        </row>
        <row r="1442">
          <cell r="A1442" t="str">
            <v>GLOBE INTERNATIONAL CARRIERS LTD</v>
          </cell>
          <cell r="B1442" t="str">
            <v>Not Listed</v>
          </cell>
          <cell r="C1442" t="str">
            <v>GICL</v>
          </cell>
        </row>
        <row r="1443">
          <cell r="A1443" t="str">
            <v>GLOBE TEXTILES (INDIA) LTD</v>
          </cell>
          <cell r="B1443" t="str">
            <v>Not Listed</v>
          </cell>
          <cell r="C1443" t="str">
            <v>GLOBE</v>
          </cell>
        </row>
        <row r="1444">
          <cell r="A1444" t="str">
            <v>GLOBE TEXTILES INDIA LTD</v>
          </cell>
          <cell r="B1444" t="str">
            <v>Not Listed</v>
          </cell>
          <cell r="C1444" t="str">
            <v>GLOBE</v>
          </cell>
        </row>
        <row r="1445">
          <cell r="A1445" t="str">
            <v>GLOBUS CONSTRUCTORS &amp; DEVELOPERS LTD</v>
          </cell>
          <cell r="B1445">
            <v>526025</v>
          </cell>
          <cell r="C1445" t="str">
            <v>Not Listed</v>
          </cell>
        </row>
        <row r="1446">
          <cell r="A1446" t="str">
            <v>GLOBUS CORPORATION LTD.-$</v>
          </cell>
          <cell r="B1446">
            <v>531904</v>
          </cell>
          <cell r="C1446" t="str">
            <v>GLOBUSCOR</v>
          </cell>
        </row>
        <row r="1447">
          <cell r="A1447" t="str">
            <v>GLOBUS SPIRITS LTD</v>
          </cell>
          <cell r="B1447">
            <v>533104</v>
          </cell>
          <cell r="C1447" t="str">
            <v>GLOBUSSPR</v>
          </cell>
        </row>
        <row r="1448">
          <cell r="A1448" t="str">
            <v>Gloster Ltd</v>
          </cell>
          <cell r="B1448">
            <v>542351</v>
          </cell>
          <cell r="C1448" t="str">
            <v>GLOSTERLTD</v>
          </cell>
        </row>
        <row r="1449">
          <cell r="A1449" t="str">
            <v>GM BREWERIES LTD</v>
          </cell>
          <cell r="B1449">
            <v>507488</v>
          </cell>
          <cell r="C1449" t="str">
            <v>GMBREW</v>
          </cell>
        </row>
        <row r="1450">
          <cell r="A1450" t="str">
            <v>GMM PFAUDLER LTD</v>
          </cell>
          <cell r="B1450">
            <v>505255</v>
          </cell>
          <cell r="C1450" t="str">
            <v>GMMPFAUDLR</v>
          </cell>
        </row>
        <row r="1451">
          <cell r="A1451" t="str">
            <v>GMR INFRASTRUCTURE LTD</v>
          </cell>
          <cell r="B1451">
            <v>532754</v>
          </cell>
          <cell r="C1451" t="str">
            <v>GMRINFRA</v>
          </cell>
        </row>
        <row r="1452">
          <cell r="A1452" t="str">
            <v>GNA AXLES LTD</v>
          </cell>
          <cell r="B1452">
            <v>540124</v>
          </cell>
          <cell r="C1452" t="str">
            <v>GNA</v>
          </cell>
        </row>
        <row r="1453">
          <cell r="A1453" t="str">
            <v>GOA CARBON LTD</v>
          </cell>
          <cell r="B1453">
            <v>509567</v>
          </cell>
          <cell r="C1453" t="str">
            <v>GOACARBON</v>
          </cell>
        </row>
        <row r="1454">
          <cell r="A1454" t="str">
            <v>GOCL CORPORATION LTD</v>
          </cell>
          <cell r="B1454">
            <v>506480</v>
          </cell>
          <cell r="C1454" t="str">
            <v>GOCLCORP</v>
          </cell>
        </row>
        <row r="1455">
          <cell r="A1455" t="str">
            <v>GODAVARI DRUGS LTD</v>
          </cell>
          <cell r="B1455">
            <v>530317</v>
          </cell>
          <cell r="C1455" t="str">
            <v>Not Listed</v>
          </cell>
        </row>
        <row r="1456">
          <cell r="A1456" t="str">
            <v>GODAWARI POWER AND ISPAT LTD</v>
          </cell>
          <cell r="B1456">
            <v>532734</v>
          </cell>
          <cell r="C1456" t="str">
            <v>GPIL</v>
          </cell>
        </row>
        <row r="1457">
          <cell r="A1457" t="str">
            <v>GODFREY PHILLIPS (INDIA) LTD</v>
          </cell>
          <cell r="B1457">
            <v>500163</v>
          </cell>
          <cell r="C1457" t="str">
            <v>GODFRYPHLP</v>
          </cell>
        </row>
        <row r="1458">
          <cell r="A1458" t="str">
            <v>GODFREY PHILLIPS INDIA LTD</v>
          </cell>
          <cell r="B1458">
            <v>500163</v>
          </cell>
          <cell r="C1458" t="str">
            <v>GODFRYPHLP</v>
          </cell>
        </row>
        <row r="1459">
          <cell r="A1459" t="str">
            <v>GODHA CABCON &amp; INSULATION LTD</v>
          </cell>
          <cell r="B1459" t="str">
            <v>Not Listed</v>
          </cell>
          <cell r="C1459" t="str">
            <v>GODHA</v>
          </cell>
        </row>
        <row r="1460">
          <cell r="A1460" t="str">
            <v>GODREJ AGROVET LTD</v>
          </cell>
          <cell r="B1460">
            <v>540743</v>
          </cell>
          <cell r="C1460" t="str">
            <v>GODREJAGRO</v>
          </cell>
        </row>
        <row r="1461">
          <cell r="A1461" t="str">
            <v>GODREJ CONSUMER PRODUCTS LTD</v>
          </cell>
          <cell r="B1461">
            <v>532424</v>
          </cell>
          <cell r="C1461" t="str">
            <v>GODREJCP</v>
          </cell>
        </row>
        <row r="1462">
          <cell r="A1462" t="str">
            <v>GODREJ INDUSTRIES LTD</v>
          </cell>
          <cell r="B1462">
            <v>500164</v>
          </cell>
          <cell r="C1462" t="str">
            <v>GODREJIND</v>
          </cell>
        </row>
        <row r="1463">
          <cell r="A1463" t="str">
            <v>GODREJ PROPERTIES LTD</v>
          </cell>
          <cell r="B1463">
            <v>533150</v>
          </cell>
          <cell r="C1463" t="str">
            <v>GODREJPROP</v>
          </cell>
        </row>
        <row r="1464">
          <cell r="A1464" t="str">
            <v>GOENKA BUSINESS &amp; FINANCE LTD</v>
          </cell>
          <cell r="B1464">
            <v>538787</v>
          </cell>
          <cell r="C1464" t="str">
            <v>Not Listed</v>
          </cell>
        </row>
        <row r="1465">
          <cell r="A1465" t="str">
            <v>GOENKA DIAMOND AND JEWELS LTD</v>
          </cell>
          <cell r="B1465">
            <v>533189</v>
          </cell>
          <cell r="C1465" t="str">
            <v>GOENKA</v>
          </cell>
        </row>
        <row r="1466">
          <cell r="A1466" t="str">
            <v>GOGIA CAPITAL SERVICES LTD</v>
          </cell>
          <cell r="B1466">
            <v>531600</v>
          </cell>
          <cell r="C1466" t="str">
            <v>Not Listed</v>
          </cell>
        </row>
        <row r="1467">
          <cell r="A1467" t="str">
            <v>GOKAK TEXTILES LTD</v>
          </cell>
          <cell r="B1467">
            <v>532957</v>
          </cell>
          <cell r="C1467" t="str">
            <v>Not Listed</v>
          </cell>
        </row>
        <row r="1468">
          <cell r="A1468" t="str">
            <v>GOKALDAS EXPORTS LTD</v>
          </cell>
          <cell r="B1468">
            <v>532630</v>
          </cell>
          <cell r="C1468" t="str">
            <v>GOKEX</v>
          </cell>
        </row>
        <row r="1469">
          <cell r="A1469" t="str">
            <v>GOKUL AGRO RESOURCES LTD</v>
          </cell>
          <cell r="B1469">
            <v>539725</v>
          </cell>
          <cell r="C1469" t="str">
            <v>GOKULAGRO</v>
          </cell>
        </row>
        <row r="1470">
          <cell r="A1470" t="str">
            <v>GOKUL REFOILS AND SOLVENT LTD</v>
          </cell>
          <cell r="B1470">
            <v>532980</v>
          </cell>
          <cell r="C1470" t="str">
            <v>GOKUL</v>
          </cell>
        </row>
        <row r="1471">
          <cell r="A1471" t="str">
            <v>GOKUL SOLUTIONS LTD</v>
          </cell>
          <cell r="B1471">
            <v>780012</v>
          </cell>
          <cell r="C1471" t="str">
            <v>Not Listed</v>
          </cell>
        </row>
        <row r="1472">
          <cell r="A1472" t="str">
            <v>GOLD COIN HEALTH FOODS LTD</v>
          </cell>
          <cell r="B1472">
            <v>538542</v>
          </cell>
          <cell r="C1472" t="str">
            <v>Not Listed</v>
          </cell>
        </row>
        <row r="1473">
          <cell r="A1473" t="str">
            <v>Gold Line International Finvest Ltd</v>
          </cell>
          <cell r="B1473">
            <v>538180</v>
          </cell>
          <cell r="C1473" t="str">
            <v>GOLDLINE</v>
          </cell>
        </row>
        <row r="1474">
          <cell r="A1474" t="str">
            <v>GOLDCREST CORPORATION LTD</v>
          </cell>
          <cell r="B1474">
            <v>505576</v>
          </cell>
          <cell r="C1474" t="str">
            <v>Not Listed</v>
          </cell>
        </row>
        <row r="1475">
          <cell r="A1475" t="str">
            <v>GOLDEN CARPETS LTD</v>
          </cell>
          <cell r="B1475">
            <v>531928</v>
          </cell>
          <cell r="C1475" t="str">
            <v>Not Listed</v>
          </cell>
        </row>
        <row r="1476">
          <cell r="A1476" t="str">
            <v>GOLDEN CREST EDUCATION &amp; SERVICES LTD</v>
          </cell>
          <cell r="B1476">
            <v>540062</v>
          </cell>
          <cell r="C1476" t="str">
            <v>Not Listed</v>
          </cell>
        </row>
        <row r="1477">
          <cell r="A1477" t="str">
            <v>GOLDEN GOENKA FINCORP LTD</v>
          </cell>
          <cell r="B1477">
            <v>530579</v>
          </cell>
          <cell r="C1477" t="str">
            <v>Not Listed</v>
          </cell>
        </row>
        <row r="1478">
          <cell r="A1478" t="str">
            <v>GOLDEN TOBACCO LTD</v>
          </cell>
          <cell r="B1478">
            <v>500151</v>
          </cell>
          <cell r="C1478" t="str">
            <v>GOLDENTOBC</v>
          </cell>
        </row>
        <row r="1479">
          <cell r="A1479" t="str">
            <v>GOLDIAM INTERNATIONAL LTD</v>
          </cell>
          <cell r="B1479">
            <v>526729</v>
          </cell>
          <cell r="C1479" t="str">
            <v>GOLDIAM</v>
          </cell>
        </row>
        <row r="1480">
          <cell r="A1480" t="str">
            <v>GOLDSTAR POWER LTD</v>
          </cell>
          <cell r="B1480" t="str">
            <v>Not Listed</v>
          </cell>
          <cell r="C1480" t="str">
            <v>GOLDSTAR</v>
          </cell>
        </row>
        <row r="1481">
          <cell r="A1481" t="str">
            <v>GOLDSTONE TECHNOLOGIES LTD</v>
          </cell>
          <cell r="B1481">
            <v>531439</v>
          </cell>
          <cell r="C1481" t="str">
            <v>GOLDTECH</v>
          </cell>
        </row>
        <row r="1482">
          <cell r="A1482" t="str">
            <v>GOLECHHA GLOBAL FINANCE LTD</v>
          </cell>
          <cell r="B1482">
            <v>531360</v>
          </cell>
          <cell r="C1482" t="str">
            <v>Not Listed</v>
          </cell>
        </row>
        <row r="1483">
          <cell r="A1483" t="str">
            <v>GOLKONDA ALUMINIUM EXTRUSIONS LTD</v>
          </cell>
          <cell r="B1483">
            <v>513309</v>
          </cell>
          <cell r="C1483" t="str">
            <v>Not Listed</v>
          </cell>
        </row>
        <row r="1484">
          <cell r="A1484" t="str">
            <v>GOLKUNDA DIAMONDS &amp; JEWELLERY LTD</v>
          </cell>
          <cell r="B1484">
            <v>523676</v>
          </cell>
          <cell r="C1484" t="str">
            <v>Not Listed</v>
          </cell>
        </row>
        <row r="1485">
          <cell r="A1485" t="str">
            <v>GOODLUCK (INDIA) LTD</v>
          </cell>
          <cell r="B1485">
            <v>530655</v>
          </cell>
          <cell r="C1485" t="str">
            <v>GOODLUCK</v>
          </cell>
        </row>
        <row r="1486">
          <cell r="A1486" t="str">
            <v>GOODLUCK INDIA LTD</v>
          </cell>
          <cell r="B1486">
            <v>530655</v>
          </cell>
          <cell r="C1486" t="str">
            <v>GOODLUCK</v>
          </cell>
        </row>
        <row r="1487">
          <cell r="A1487" t="str">
            <v>GOODRICKE GROUP LTD</v>
          </cell>
          <cell r="B1487">
            <v>500166</v>
          </cell>
          <cell r="C1487" t="str">
            <v>Not Listed</v>
          </cell>
        </row>
        <row r="1488">
          <cell r="A1488" t="str">
            <v>GOODYEAR (INDIA) LTD</v>
          </cell>
          <cell r="B1488">
            <v>500168</v>
          </cell>
          <cell r="C1488" t="str">
            <v>Not Listed</v>
          </cell>
        </row>
        <row r="1489">
          <cell r="A1489" t="str">
            <v>GOODYEAR INDIA LTD</v>
          </cell>
          <cell r="B1489">
            <v>500168</v>
          </cell>
          <cell r="C1489" t="str">
            <v>Not Listed</v>
          </cell>
        </row>
        <row r="1490">
          <cell r="A1490" t="str">
            <v>GOPAL IRON &amp; STEELS CO GUJARAT LTD</v>
          </cell>
          <cell r="B1490">
            <v>531913</v>
          </cell>
          <cell r="C1490" t="str">
            <v>Not Listed</v>
          </cell>
        </row>
        <row r="1491">
          <cell r="A1491" t="str">
            <v>GOPALA POLYPLAST LTD</v>
          </cell>
          <cell r="B1491">
            <v>526717</v>
          </cell>
          <cell r="C1491" t="str">
            <v>Not Listed</v>
          </cell>
        </row>
        <row r="1492">
          <cell r="A1492" t="str">
            <v>GORANI INDUSTRIES LTD</v>
          </cell>
          <cell r="B1492">
            <v>531608</v>
          </cell>
          <cell r="C1492" t="str">
            <v>Not Listed</v>
          </cell>
        </row>
        <row r="1493">
          <cell r="A1493" t="str">
            <v>GOTHI PLASCON (INDIA) LTD</v>
          </cell>
          <cell r="B1493">
            <v>531111</v>
          </cell>
          <cell r="C1493" t="str">
            <v>Not Listed</v>
          </cell>
        </row>
        <row r="1494">
          <cell r="A1494" t="str">
            <v>GOTHI PLASCON INDIA LTD</v>
          </cell>
          <cell r="B1494">
            <v>531111</v>
          </cell>
          <cell r="C1494" t="str">
            <v>Not Listed</v>
          </cell>
        </row>
        <row r="1495">
          <cell r="A1495" t="str">
            <v>GOVIND RUBBER LTD</v>
          </cell>
          <cell r="B1495">
            <v>509148</v>
          </cell>
          <cell r="C1495" t="str">
            <v>Not Listed</v>
          </cell>
        </row>
        <row r="1496">
          <cell r="A1496" t="str">
            <v>GOWRA LEASING &amp; FINANCE LTD</v>
          </cell>
          <cell r="B1496">
            <v>530709</v>
          </cell>
          <cell r="C1496" t="str">
            <v>Not Listed</v>
          </cell>
        </row>
        <row r="1497">
          <cell r="A1497" t="str">
            <v>GOYAL ASSOCIATES LTD</v>
          </cell>
          <cell r="B1497">
            <v>530663</v>
          </cell>
          <cell r="C1497" t="str">
            <v>Not Listed</v>
          </cell>
        </row>
        <row r="1498">
          <cell r="A1498" t="str">
            <v>GP PETROLEUMS LTD</v>
          </cell>
          <cell r="B1498">
            <v>532543</v>
          </cell>
          <cell r="C1498" t="str">
            <v>GULFPETRO</v>
          </cell>
        </row>
        <row r="1499">
          <cell r="A1499" t="str">
            <v>GPT INFRAPROJECTS LTD</v>
          </cell>
          <cell r="B1499">
            <v>533761</v>
          </cell>
          <cell r="C1499" t="str">
            <v>GPTINFRA</v>
          </cell>
        </row>
        <row r="1500">
          <cell r="A1500" t="str">
            <v>GRACIOUS SOFTWARE LTD</v>
          </cell>
          <cell r="B1500">
            <v>780002</v>
          </cell>
          <cell r="C1500" t="str">
            <v>Not Listed</v>
          </cell>
        </row>
        <row r="1501">
          <cell r="A1501" t="str">
            <v>GRADIENTE INFOTAINMENT LTD</v>
          </cell>
          <cell r="B1501">
            <v>590126</v>
          </cell>
          <cell r="C1501" t="str">
            <v>Not Listed</v>
          </cell>
        </row>
        <row r="1502">
          <cell r="A1502" t="str">
            <v>GRANDEUR PRODUCTS LTD</v>
          </cell>
          <cell r="B1502">
            <v>539235</v>
          </cell>
          <cell r="C1502" t="str">
            <v>Not Listed</v>
          </cell>
        </row>
        <row r="1503">
          <cell r="A1503" t="str">
            <v>GRANULES (INDIA) LTD</v>
          </cell>
          <cell r="B1503">
            <v>532482</v>
          </cell>
          <cell r="C1503" t="str">
            <v>GRANULES</v>
          </cell>
        </row>
        <row r="1504">
          <cell r="A1504" t="str">
            <v>GRANULES INDIA LTD</v>
          </cell>
          <cell r="B1504">
            <v>532482</v>
          </cell>
          <cell r="C1504" t="str">
            <v>GRANULES</v>
          </cell>
        </row>
        <row r="1505">
          <cell r="A1505" t="str">
            <v>GRAPHITE (INDIA) LTD</v>
          </cell>
          <cell r="B1505">
            <v>509488</v>
          </cell>
          <cell r="C1505" t="str">
            <v>GRAPHITE</v>
          </cell>
        </row>
        <row r="1506">
          <cell r="A1506" t="str">
            <v>GRAPHITE INDIA LTD</v>
          </cell>
          <cell r="B1506">
            <v>509488</v>
          </cell>
          <cell r="C1506" t="str">
            <v>GRAPHITE</v>
          </cell>
        </row>
        <row r="1507">
          <cell r="A1507" t="str">
            <v>GRASIM INDUSTRIES LTD</v>
          </cell>
          <cell r="B1507">
            <v>500300</v>
          </cell>
          <cell r="C1507" t="str">
            <v>GRASIM</v>
          </cell>
        </row>
        <row r="1508">
          <cell r="A1508" t="str">
            <v>GRATEX INDUSTRIES LTD</v>
          </cell>
          <cell r="B1508">
            <v>526751</v>
          </cell>
          <cell r="C1508" t="str">
            <v>Not Listed</v>
          </cell>
        </row>
        <row r="1509">
          <cell r="A1509" t="str">
            <v>GRAUER &amp; WEIL (INDIA) LTD</v>
          </cell>
          <cell r="B1509">
            <v>505710</v>
          </cell>
          <cell r="C1509" t="str">
            <v>Not Listed</v>
          </cell>
        </row>
        <row r="1510">
          <cell r="A1510" t="str">
            <v>GRAUER &amp; WEIL INDIA LTD</v>
          </cell>
          <cell r="B1510">
            <v>505710</v>
          </cell>
          <cell r="C1510" t="str">
            <v>Not Listed</v>
          </cell>
        </row>
        <row r="1511">
          <cell r="A1511" t="str">
            <v>GRAVISS HOSPITALITY LTD</v>
          </cell>
          <cell r="B1511">
            <v>509546</v>
          </cell>
          <cell r="C1511" t="str">
            <v>Not Listed</v>
          </cell>
        </row>
        <row r="1512">
          <cell r="A1512" t="str">
            <v>GRAVITA (INDIA) LTD</v>
          </cell>
          <cell r="B1512">
            <v>533282</v>
          </cell>
          <cell r="C1512" t="str">
            <v>GRAVITA</v>
          </cell>
        </row>
        <row r="1513">
          <cell r="A1513" t="str">
            <v>GRAVITA INDIA LTD</v>
          </cell>
          <cell r="B1513">
            <v>533282</v>
          </cell>
          <cell r="C1513" t="str">
            <v>GRAVITA</v>
          </cell>
        </row>
        <row r="1514">
          <cell r="A1514" t="str">
            <v>GRAVITY (INDIA) LTD</v>
          </cell>
          <cell r="B1514">
            <v>532015</v>
          </cell>
          <cell r="C1514" t="str">
            <v>Not Listed</v>
          </cell>
        </row>
        <row r="1515">
          <cell r="A1515" t="str">
            <v>GRAVITY INDIA LTD</v>
          </cell>
          <cell r="B1515">
            <v>532015</v>
          </cell>
          <cell r="C1515" t="str">
            <v>Not Listed</v>
          </cell>
        </row>
        <row r="1516">
          <cell r="A1516" t="str">
            <v>GREAVES COTTON LTD</v>
          </cell>
          <cell r="B1516">
            <v>501455</v>
          </cell>
          <cell r="C1516" t="str">
            <v>GREAVESCOT</v>
          </cell>
        </row>
        <row r="1517">
          <cell r="A1517" t="str">
            <v>GREENCREST FINANCIAL SERVICES LTD</v>
          </cell>
          <cell r="B1517">
            <v>531737</v>
          </cell>
          <cell r="C1517" t="str">
            <v>Not Listed</v>
          </cell>
        </row>
        <row r="1518">
          <cell r="A1518" t="str">
            <v>GREENLAM INDUSTRIES LTD</v>
          </cell>
          <cell r="B1518">
            <v>538979</v>
          </cell>
          <cell r="C1518" t="str">
            <v>GREENLAM</v>
          </cell>
        </row>
        <row r="1519">
          <cell r="A1519" t="str">
            <v>GREENPLY INDUSTRIES LTD</v>
          </cell>
          <cell r="B1519">
            <v>526797</v>
          </cell>
          <cell r="C1519" t="str">
            <v>GREENPLY</v>
          </cell>
        </row>
        <row r="1520">
          <cell r="A1520" t="str">
            <v>GRETEX INDUSTRIES LTD</v>
          </cell>
          <cell r="B1520" t="str">
            <v>Not Listed</v>
          </cell>
          <cell r="C1520" t="str">
            <v>GRETEX</v>
          </cell>
        </row>
        <row r="1521">
          <cell r="A1521" t="str">
            <v>GREYCELLS EDUCATION LTD</v>
          </cell>
          <cell r="B1521">
            <v>508918</v>
          </cell>
          <cell r="C1521" t="str">
            <v>Not Listed</v>
          </cell>
        </row>
        <row r="1522">
          <cell r="A1522" t="str">
            <v>GRINDWELL NORTON LTD</v>
          </cell>
          <cell r="B1522">
            <v>506076</v>
          </cell>
          <cell r="C1522" t="str">
            <v>GRINDWELL</v>
          </cell>
        </row>
        <row r="1523">
          <cell r="A1523" t="str">
            <v>GRM OVERSEAS LTD</v>
          </cell>
          <cell r="B1523">
            <v>531449</v>
          </cell>
          <cell r="C1523" t="str">
            <v>Not Listed</v>
          </cell>
        </row>
        <row r="1524">
          <cell r="A1524" t="str">
            <v>GROMO TRADE &amp; CONSULTANCY LTD</v>
          </cell>
          <cell r="B1524">
            <v>501314</v>
          </cell>
          <cell r="C1524" t="str">
            <v>Not Listed</v>
          </cell>
        </row>
        <row r="1525">
          <cell r="A1525" t="str">
            <v>GROVY (INDIA) LTD</v>
          </cell>
          <cell r="B1525">
            <v>539522</v>
          </cell>
          <cell r="C1525" t="str">
            <v>Not Listed</v>
          </cell>
        </row>
        <row r="1526">
          <cell r="A1526" t="str">
            <v>GROVY INDIA LTD</v>
          </cell>
          <cell r="B1526">
            <v>539522</v>
          </cell>
          <cell r="C1526" t="str">
            <v>Not Listed</v>
          </cell>
        </row>
        <row r="1527">
          <cell r="A1527" t="str">
            <v>GRP LTD</v>
          </cell>
          <cell r="B1527">
            <v>509152</v>
          </cell>
          <cell r="C1527" t="str">
            <v>GRPLTD</v>
          </cell>
        </row>
        <row r="1528">
          <cell r="A1528" t="str">
            <v>GRUH FINANCE LTD</v>
          </cell>
          <cell r="B1528">
            <v>511288</v>
          </cell>
          <cell r="C1528" t="str">
            <v>GRUH</v>
          </cell>
        </row>
        <row r="1529">
          <cell r="A1529" t="str">
            <v>GSB FINANCE LTD</v>
          </cell>
          <cell r="B1529">
            <v>511543</v>
          </cell>
          <cell r="C1529" t="str">
            <v>Not Listed</v>
          </cell>
        </row>
        <row r="1530">
          <cell r="A1530" t="str">
            <v>GSL NOVA PETROCHEMICALS LTD</v>
          </cell>
          <cell r="B1530">
            <v>530605</v>
          </cell>
          <cell r="C1530" t="str">
            <v>Not Listed</v>
          </cell>
        </row>
        <row r="1531">
          <cell r="A1531" t="str">
            <v>GSL SECURITIES LTD</v>
          </cell>
          <cell r="B1531">
            <v>530469</v>
          </cell>
          <cell r="C1531" t="str">
            <v>Not Listed</v>
          </cell>
        </row>
        <row r="1532">
          <cell r="A1532" t="str">
            <v>GSS INFOTECH LTD</v>
          </cell>
          <cell r="B1532">
            <v>532951</v>
          </cell>
          <cell r="C1532" t="str">
            <v>GSS</v>
          </cell>
        </row>
        <row r="1533">
          <cell r="A1533" t="str">
            <v>G-TECH INFO-TRAINING LTD</v>
          </cell>
          <cell r="B1533">
            <v>532139</v>
          </cell>
          <cell r="C1533" t="str">
            <v>Not Listed</v>
          </cell>
        </row>
        <row r="1534">
          <cell r="A1534" t="str">
            <v>GTL INFRASTRUCTURE LTD</v>
          </cell>
          <cell r="B1534">
            <v>532775</v>
          </cell>
          <cell r="C1534" t="str">
            <v>GTLINFRA</v>
          </cell>
        </row>
        <row r="1535">
          <cell r="A1535" t="str">
            <v>GTL LTD</v>
          </cell>
          <cell r="B1535">
            <v>500160</v>
          </cell>
          <cell r="C1535" t="str">
            <v>GTL</v>
          </cell>
        </row>
        <row r="1536">
          <cell r="A1536" t="str">
            <v>GTN INDUSTRIES LTD</v>
          </cell>
          <cell r="B1536">
            <v>500170</v>
          </cell>
          <cell r="C1536" t="str">
            <v>GTNIND</v>
          </cell>
        </row>
        <row r="1537">
          <cell r="A1537" t="str">
            <v>GTN TEXTILES LTD</v>
          </cell>
          <cell r="B1537">
            <v>532744</v>
          </cell>
          <cell r="C1537" t="str">
            <v>GTNTEX</v>
          </cell>
        </row>
        <row r="1538">
          <cell r="A1538" t="str">
            <v>GTPL HATHWAY LTD</v>
          </cell>
          <cell r="B1538">
            <v>540602</v>
          </cell>
          <cell r="C1538" t="str">
            <v>GTPL</v>
          </cell>
        </row>
        <row r="1539">
          <cell r="A1539" t="str">
            <v>GTV ENGINEERING LTD</v>
          </cell>
          <cell r="B1539">
            <v>539479</v>
          </cell>
          <cell r="C1539" t="str">
            <v>Not Listed</v>
          </cell>
        </row>
        <row r="1540">
          <cell r="A1540" t="str">
            <v>GUFIC BIOSCIENCES LTD</v>
          </cell>
          <cell r="B1540">
            <v>509079</v>
          </cell>
          <cell r="C1540" t="str">
            <v>GUFICBIO</v>
          </cell>
        </row>
        <row r="1541">
          <cell r="A1541" t="str">
            <v>GUJARAT ALKALIES AND CHEMICALS LTD</v>
          </cell>
          <cell r="B1541">
            <v>530001</v>
          </cell>
          <cell r="C1541" t="str">
            <v>GUJALKALI</v>
          </cell>
        </row>
        <row r="1542">
          <cell r="A1542" t="str">
            <v>GUJARAT AMBUJA EXPORTS LTD</v>
          </cell>
          <cell r="B1542">
            <v>524226</v>
          </cell>
          <cell r="C1542" t="str">
            <v>GAEL</v>
          </cell>
        </row>
        <row r="1543">
          <cell r="A1543" t="str">
            <v>GUJARAT APOLLO INDUSTRIES LTD</v>
          </cell>
          <cell r="B1543">
            <v>522217</v>
          </cell>
          <cell r="C1543" t="str">
            <v>GUJAPOLLO</v>
          </cell>
        </row>
        <row r="1544">
          <cell r="A1544" t="str">
            <v>GUJARAT BOROSIL LTD</v>
          </cell>
          <cell r="B1544">
            <v>523768</v>
          </cell>
          <cell r="C1544" t="str">
            <v>Not Listed</v>
          </cell>
        </row>
        <row r="1545">
          <cell r="A1545" t="str">
            <v>GUJARAT CONTAINERS LTD</v>
          </cell>
          <cell r="B1545">
            <v>513507</v>
          </cell>
          <cell r="C1545" t="str">
            <v>Not Listed</v>
          </cell>
        </row>
        <row r="1546">
          <cell r="A1546" t="str">
            <v>GUJARAT COTEX LTD</v>
          </cell>
          <cell r="B1546">
            <v>514386</v>
          </cell>
          <cell r="C1546" t="str">
            <v>Not Listed</v>
          </cell>
        </row>
        <row r="1547">
          <cell r="A1547" t="str">
            <v>GUJARAT CRAFT INDUSTRIES LTD</v>
          </cell>
          <cell r="B1547">
            <v>526965</v>
          </cell>
          <cell r="C1547" t="str">
            <v>Not Listed</v>
          </cell>
        </row>
        <row r="1548">
          <cell r="A1548" t="str">
            <v>GUJARAT CREDIT CORPORATION LTD</v>
          </cell>
          <cell r="B1548">
            <v>511441</v>
          </cell>
          <cell r="C1548" t="str">
            <v>Not Listed</v>
          </cell>
        </row>
        <row r="1549">
          <cell r="A1549" t="str">
            <v>GUJARAT FLUOROCHEMICALS LTD</v>
          </cell>
          <cell r="B1549">
            <v>500173</v>
          </cell>
          <cell r="C1549" t="str">
            <v>GUJFLUORO</v>
          </cell>
        </row>
        <row r="1550">
          <cell r="A1550" t="str">
            <v>GUJARAT FOILS LTD</v>
          </cell>
          <cell r="B1550">
            <v>531410</v>
          </cell>
          <cell r="C1550" t="str">
            <v>Not Listed</v>
          </cell>
        </row>
        <row r="1551">
          <cell r="A1551" t="str">
            <v>GUJARAT GAS LTD</v>
          </cell>
          <cell r="B1551">
            <v>539336</v>
          </cell>
          <cell r="C1551" t="str">
            <v>GUJGASLTD</v>
          </cell>
        </row>
        <row r="1552">
          <cell r="A1552" t="str">
            <v>GUJARAT HOTELS LTD</v>
          </cell>
          <cell r="B1552">
            <v>507960</v>
          </cell>
          <cell r="C1552" t="str">
            <v>Not Listed</v>
          </cell>
        </row>
        <row r="1553">
          <cell r="A1553" t="str">
            <v>GUJARAT HY-SPIN LTD</v>
          </cell>
          <cell r="B1553">
            <v>540938</v>
          </cell>
          <cell r="C1553" t="str">
            <v>Not Listed</v>
          </cell>
        </row>
        <row r="1554">
          <cell r="A1554" t="str">
            <v>GUJARAT INDUSTRIES POWER COMPANY LTD</v>
          </cell>
          <cell r="B1554">
            <v>517300</v>
          </cell>
          <cell r="C1554" t="str">
            <v>GIPCL</v>
          </cell>
        </row>
        <row r="1555">
          <cell r="A1555" t="str">
            <v>GUJARAT INTRUX LTD</v>
          </cell>
          <cell r="B1555">
            <v>517372</v>
          </cell>
          <cell r="C1555" t="str">
            <v>Not Listed</v>
          </cell>
        </row>
        <row r="1556">
          <cell r="A1556" t="str">
            <v>GUJARAT INVESTA LTD</v>
          </cell>
          <cell r="B1556">
            <v>531341</v>
          </cell>
          <cell r="C1556" t="str">
            <v>Not Listed</v>
          </cell>
        </row>
        <row r="1557">
          <cell r="A1557" t="str">
            <v>GUJARAT LEASE FINANCING LTD</v>
          </cell>
          <cell r="B1557">
            <v>500174</v>
          </cell>
          <cell r="C1557" t="str">
            <v>GLFL</v>
          </cell>
        </row>
        <row r="1558">
          <cell r="A1558" t="str">
            <v>GUJARAT MEDITECH LTD</v>
          </cell>
          <cell r="B1558">
            <v>524754</v>
          </cell>
          <cell r="C1558" t="str">
            <v>Not Listed</v>
          </cell>
        </row>
        <row r="1559">
          <cell r="A1559" t="str">
            <v>GUJARAT METALLIC COAL &amp; COKE LTD</v>
          </cell>
          <cell r="B1559">
            <v>531881</v>
          </cell>
          <cell r="C1559" t="str">
            <v>Not Listed</v>
          </cell>
        </row>
        <row r="1560">
          <cell r="A1560" t="str">
            <v>GUJARAT MINERAL DEVELOPMENT CORPORATION LTD</v>
          </cell>
          <cell r="B1560">
            <v>532181</v>
          </cell>
          <cell r="C1560" t="str">
            <v>GMDCLTD</v>
          </cell>
        </row>
        <row r="1561">
          <cell r="A1561" t="str">
            <v>GUJARAT NARMADA VALLEY FERTILIZERS AND CHEMICALS LTD</v>
          </cell>
          <cell r="B1561">
            <v>500670</v>
          </cell>
          <cell r="C1561" t="str">
            <v>GNFC</v>
          </cell>
        </row>
        <row r="1562">
          <cell r="A1562" t="str">
            <v>GUJARAT NATURAL RESOURCES LTD</v>
          </cell>
          <cell r="B1562">
            <v>513536</v>
          </cell>
          <cell r="C1562" t="str">
            <v>Not Listed</v>
          </cell>
        </row>
        <row r="1563">
          <cell r="A1563" t="str">
            <v>GUJARAT PETROSYNTHESE LTD</v>
          </cell>
          <cell r="B1563">
            <v>506858</v>
          </cell>
          <cell r="C1563" t="str">
            <v>Not Listed</v>
          </cell>
        </row>
        <row r="1564">
          <cell r="A1564" t="str">
            <v>GUJARAT PIPAVAV PORT LTD</v>
          </cell>
          <cell r="B1564">
            <v>533248</v>
          </cell>
          <cell r="C1564" t="str">
            <v>GPPL</v>
          </cell>
        </row>
        <row r="1565">
          <cell r="A1565" t="str">
            <v>GUJARAT POLY ELECTRONICS LTD</v>
          </cell>
          <cell r="B1565">
            <v>517288</v>
          </cell>
          <cell r="C1565" t="str">
            <v>Not Listed</v>
          </cell>
        </row>
        <row r="1566">
          <cell r="A1566" t="str">
            <v>GUJARAT RAFFIA INDUSTRIES LTD</v>
          </cell>
          <cell r="B1566">
            <v>523836</v>
          </cell>
          <cell r="C1566" t="str">
            <v>GUJRAFFIA</v>
          </cell>
        </row>
        <row r="1567">
          <cell r="A1567" t="str">
            <v>GUJARAT SIDHEE CEMENT LTD</v>
          </cell>
          <cell r="B1567">
            <v>518029</v>
          </cell>
          <cell r="C1567" t="str">
            <v>GSCLCEMENT</v>
          </cell>
        </row>
        <row r="1568">
          <cell r="A1568" t="str">
            <v>GUJARAT STATE FERTILIZERS &amp; CHEMICALS LTD</v>
          </cell>
          <cell r="B1568">
            <v>500690</v>
          </cell>
          <cell r="C1568" t="str">
            <v>GSFC</v>
          </cell>
        </row>
        <row r="1569">
          <cell r="A1569" t="str">
            <v>GUJARAT STATE FINANCIAL CORPORATION LTD</v>
          </cell>
          <cell r="B1569">
            <v>532160</v>
          </cell>
          <cell r="C1569" t="str">
            <v>Not Listed</v>
          </cell>
        </row>
        <row r="1570">
          <cell r="A1570" t="str">
            <v>GUJARAT STATE PETRONET LTD</v>
          </cell>
          <cell r="B1570">
            <v>532702</v>
          </cell>
          <cell r="C1570" t="str">
            <v>GSPL</v>
          </cell>
        </row>
        <row r="1571">
          <cell r="A1571" t="str">
            <v>GUJARAT TERCE LABORATORIES LTD</v>
          </cell>
          <cell r="B1571">
            <v>524314</v>
          </cell>
          <cell r="C1571" t="str">
            <v>Not Listed</v>
          </cell>
        </row>
        <row r="1572">
          <cell r="A1572" t="str">
            <v>GUJARAT THEMIS BIOSYN LTD</v>
          </cell>
          <cell r="B1572">
            <v>506879</v>
          </cell>
          <cell r="C1572" t="str">
            <v>Not Listed</v>
          </cell>
        </row>
        <row r="1573">
          <cell r="A1573" t="str">
            <v>GUJARAT TOOLROOM LTD</v>
          </cell>
          <cell r="B1573">
            <v>513337</v>
          </cell>
          <cell r="C1573" t="str">
            <v>Not Listed</v>
          </cell>
        </row>
        <row r="1574">
          <cell r="A1574" t="str">
            <v>GUJCHEM DISTILLERS (INDIA) LTD</v>
          </cell>
          <cell r="B1574">
            <v>506640</v>
          </cell>
          <cell r="C1574" t="str">
            <v>Not Listed</v>
          </cell>
        </row>
        <row r="1575">
          <cell r="A1575" t="str">
            <v>GUJCHEM DISTILLERS INDIA LTD</v>
          </cell>
          <cell r="B1575">
            <v>506640</v>
          </cell>
          <cell r="C1575" t="str">
            <v>Not Listed</v>
          </cell>
        </row>
        <row r="1576">
          <cell r="A1576" t="str">
            <v>GULF OIL LUBRICANTS (INDIA) LTD</v>
          </cell>
          <cell r="B1576">
            <v>538567</v>
          </cell>
          <cell r="C1576" t="str">
            <v>GULFOILLUB</v>
          </cell>
        </row>
        <row r="1577">
          <cell r="A1577" t="str">
            <v>GULF OIL LUBRICANTS INDIA LTD</v>
          </cell>
          <cell r="B1577">
            <v>538567</v>
          </cell>
          <cell r="C1577" t="str">
            <v>GULFOILLUB</v>
          </cell>
        </row>
        <row r="1578">
          <cell r="A1578" t="str">
            <v>GULSHAN CHEMFILL LTD</v>
          </cell>
          <cell r="B1578">
            <v>532425</v>
          </cell>
          <cell r="C1578" t="str">
            <v>Not Listed</v>
          </cell>
        </row>
        <row r="1579">
          <cell r="A1579" t="str">
            <v>GULSHAN POLYOLS LTD</v>
          </cell>
          <cell r="B1579">
            <v>532457</v>
          </cell>
          <cell r="C1579" t="str">
            <v>GULPOLY</v>
          </cell>
        </row>
        <row r="1580">
          <cell r="A1580" t="str">
            <v>GV FILMS LTD</v>
          </cell>
          <cell r="B1580">
            <v>523277</v>
          </cell>
          <cell r="C1580" t="str">
            <v>Not Listed</v>
          </cell>
        </row>
        <row r="1581">
          <cell r="A1581" t="str">
            <v>GVK POWER &amp; INFRASTRUCTURE LTD</v>
          </cell>
          <cell r="B1581">
            <v>532708</v>
          </cell>
          <cell r="C1581" t="str">
            <v>GVKPIL</v>
          </cell>
        </row>
        <row r="1582">
          <cell r="A1582" t="str">
            <v>GYAN DEVELOPERS &amp; BUILDERS LTD</v>
          </cell>
          <cell r="B1582">
            <v>530141</v>
          </cell>
          <cell r="C1582" t="str">
            <v>Not Listed</v>
          </cell>
        </row>
        <row r="1583">
          <cell r="A1583" t="str">
            <v>GYSCOAL ALLOYS LTD</v>
          </cell>
          <cell r="B1583">
            <v>533275</v>
          </cell>
          <cell r="C1583" t="str">
            <v>GAL</v>
          </cell>
        </row>
        <row r="1584">
          <cell r="A1584" t="str">
            <v>H G INFRA ENGINEERING LTD</v>
          </cell>
          <cell r="B1584">
            <v>541019</v>
          </cell>
          <cell r="C1584" t="str">
            <v>HGINFRA</v>
          </cell>
        </row>
        <row r="1585">
          <cell r="A1585" t="str">
            <v>H K  TRADE INTERNATIONAL LTD</v>
          </cell>
          <cell r="B1585">
            <v>539337</v>
          </cell>
          <cell r="C1585" t="str">
            <v>Not Listed</v>
          </cell>
        </row>
        <row r="1586">
          <cell r="A1586" t="str">
            <v>H P COTTON TEXTILE MILLS LTD</v>
          </cell>
          <cell r="B1586">
            <v>502873</v>
          </cell>
          <cell r="C1586" t="str">
            <v>Not Listed</v>
          </cell>
        </row>
        <row r="1587">
          <cell r="A1587" t="str">
            <v>H S (INDIA) LTD</v>
          </cell>
          <cell r="B1587">
            <v>532145</v>
          </cell>
          <cell r="C1587" t="str">
            <v>Not Listed</v>
          </cell>
        </row>
        <row r="1588">
          <cell r="A1588" t="str">
            <v>H S INDIA LTD</v>
          </cell>
          <cell r="B1588">
            <v>532145</v>
          </cell>
          <cell r="C1588" t="str">
            <v>Not Listed</v>
          </cell>
        </row>
        <row r="1589">
          <cell r="A1589" t="str">
            <v>HALDER VENTURE LTD</v>
          </cell>
          <cell r="B1589">
            <v>539854</v>
          </cell>
          <cell r="C1589" t="str">
            <v>Not Listed</v>
          </cell>
        </row>
        <row r="1590">
          <cell r="A1590" t="str">
            <v>HALDYN GLASS LTD</v>
          </cell>
          <cell r="B1590">
            <v>515147</v>
          </cell>
          <cell r="C1590" t="str">
            <v>Not Listed</v>
          </cell>
        </row>
        <row r="1591">
          <cell r="A1591" t="str">
            <v>HARDCASTLE &amp; WAUD MFG CO LTD</v>
          </cell>
          <cell r="B1591">
            <v>509597</v>
          </cell>
          <cell r="C1591" t="str">
            <v>Not Listed</v>
          </cell>
        </row>
        <row r="1592">
          <cell r="A1592" t="str">
            <v>HARI GOVIND INTERNATIONAL LTD</v>
          </cell>
          <cell r="B1592">
            <v>531971</v>
          </cell>
          <cell r="C1592" t="str">
            <v>Not Listed</v>
          </cell>
        </row>
        <row r="1593">
          <cell r="A1593" t="str">
            <v>HARIA APPARELS LTD</v>
          </cell>
          <cell r="B1593">
            <v>538081</v>
          </cell>
          <cell r="C1593" t="str">
            <v>Not Listed</v>
          </cell>
        </row>
        <row r="1594">
          <cell r="A1594" t="str">
            <v>HARIA EXPORTS LTD</v>
          </cell>
          <cell r="B1594">
            <v>512604</v>
          </cell>
          <cell r="C1594" t="str">
            <v>Not Listed</v>
          </cell>
        </row>
        <row r="1595">
          <cell r="A1595" t="str">
            <v>Harish Textile Engineers Ltd</v>
          </cell>
          <cell r="B1595">
            <v>542682</v>
          </cell>
          <cell r="C1595" t="str">
            <v>HARISH</v>
          </cell>
        </row>
        <row r="1596">
          <cell r="A1596" t="str">
            <v>HARITA SEATING SYSTEMS LTD</v>
          </cell>
          <cell r="B1596">
            <v>590043</v>
          </cell>
          <cell r="C1596" t="str">
            <v>HARITASEAT</v>
          </cell>
        </row>
        <row r="1597">
          <cell r="A1597" t="str">
            <v>HARIYANA METALS LTD</v>
          </cell>
          <cell r="B1597">
            <v>506024</v>
          </cell>
          <cell r="C1597" t="str">
            <v>Not Listed</v>
          </cell>
        </row>
        <row r="1598">
          <cell r="A1598" t="str">
            <v>HARIYANA SHIP BREAKERS LTD</v>
          </cell>
          <cell r="B1598">
            <v>526931</v>
          </cell>
          <cell r="C1598" t="str">
            <v>Not Listed</v>
          </cell>
        </row>
        <row r="1599">
          <cell r="A1599" t="str">
            <v>HARMONY CAPITAL SERVICES LTD</v>
          </cell>
          <cell r="B1599">
            <v>530055</v>
          </cell>
          <cell r="C1599" t="str">
            <v>Not Listed</v>
          </cell>
        </row>
        <row r="1600">
          <cell r="A1600" t="str">
            <v>HARRISONS MALAYALAM LTD</v>
          </cell>
          <cell r="B1600">
            <v>500467</v>
          </cell>
          <cell r="C1600" t="str">
            <v>HARRMALAYA</v>
          </cell>
        </row>
        <row r="1601">
          <cell r="A1601" t="str">
            <v>HARYANA CAPFIN LTD</v>
          </cell>
          <cell r="B1601">
            <v>532855</v>
          </cell>
          <cell r="C1601" t="str">
            <v>Not Listed</v>
          </cell>
        </row>
        <row r="1602">
          <cell r="A1602" t="str">
            <v>HARYANA FINANCIAL CORPORATION LTD</v>
          </cell>
          <cell r="B1602">
            <v>530927</v>
          </cell>
          <cell r="C1602" t="str">
            <v>Not Listed</v>
          </cell>
        </row>
        <row r="1603">
          <cell r="A1603" t="str">
            <v>HARYANA LEATHER CHEMICALS LTD</v>
          </cell>
          <cell r="B1603">
            <v>524080</v>
          </cell>
          <cell r="C1603" t="str">
            <v>Not Listed</v>
          </cell>
        </row>
        <row r="1604">
          <cell r="A1604" t="str">
            <v>HAS LIFESTYLE LTD</v>
          </cell>
          <cell r="B1604">
            <v>780014</v>
          </cell>
          <cell r="C1604" t="str">
            <v>Not Listed</v>
          </cell>
        </row>
        <row r="1605">
          <cell r="A1605" t="str">
            <v>HASTI FINANCE LTD</v>
          </cell>
          <cell r="B1605">
            <v>531387</v>
          </cell>
          <cell r="C1605" t="str">
            <v>Not Listed</v>
          </cell>
        </row>
        <row r="1606">
          <cell r="A1606" t="str">
            <v>HATHWAY BHAWANI CABLETEL &amp;amp; DATACOM LTD.</v>
          </cell>
          <cell r="B1606">
            <v>509073</v>
          </cell>
          <cell r="C1606" t="str">
            <v>HATHWAYB</v>
          </cell>
        </row>
        <row r="1607">
          <cell r="A1607" t="str">
            <v>HATHWAY CABLE &amp; DATACOM LTD</v>
          </cell>
          <cell r="B1607">
            <v>533162</v>
          </cell>
          <cell r="C1607" t="str">
            <v>HATHWAY</v>
          </cell>
        </row>
        <row r="1608">
          <cell r="A1608" t="str">
            <v>HATSUN AGRO PRODUCT LTD</v>
          </cell>
          <cell r="B1608">
            <v>531531</v>
          </cell>
          <cell r="C1608" t="str">
            <v>HATSUN</v>
          </cell>
        </row>
        <row r="1609">
          <cell r="A1609" t="str">
            <v>HAVELLS (INDIA) LTD</v>
          </cell>
          <cell r="B1609">
            <v>517354</v>
          </cell>
          <cell r="C1609" t="str">
            <v>HAVELLS</v>
          </cell>
        </row>
        <row r="1610">
          <cell r="A1610" t="str">
            <v>HAVELLS INDIA LTD</v>
          </cell>
          <cell r="B1610">
            <v>517354</v>
          </cell>
          <cell r="C1610" t="str">
            <v>HAVELLS</v>
          </cell>
        </row>
        <row r="1611">
          <cell r="A1611" t="str">
            <v>HAWA ENGINEERS LTD</v>
          </cell>
          <cell r="B1611">
            <v>539176</v>
          </cell>
          <cell r="C1611" t="str">
            <v>Not Listed</v>
          </cell>
        </row>
        <row r="1612">
          <cell r="A1612" t="str">
            <v>HAWKINS COOKERS LTD</v>
          </cell>
          <cell r="B1612">
            <v>508486</v>
          </cell>
          <cell r="C1612" t="str">
            <v>Not Listed</v>
          </cell>
        </row>
        <row r="1613">
          <cell r="A1613" t="str">
            <v>HAZOOR MULTI PROJECTS LTD</v>
          </cell>
          <cell r="B1613">
            <v>532467</v>
          </cell>
          <cell r="C1613" t="str">
            <v>Not Listed</v>
          </cell>
        </row>
        <row r="1614">
          <cell r="A1614" t="str">
            <v>HB ESTATE DEVELOPERS LTD</v>
          </cell>
          <cell r="B1614">
            <v>532334</v>
          </cell>
          <cell r="C1614" t="str">
            <v>Not Listed</v>
          </cell>
        </row>
        <row r="1615">
          <cell r="A1615" t="str">
            <v>HB LEASING &amp; FINANCE CO LTD</v>
          </cell>
          <cell r="B1615">
            <v>508956</v>
          </cell>
          <cell r="C1615" t="str">
            <v>Not Listed</v>
          </cell>
        </row>
        <row r="1616">
          <cell r="A1616" t="str">
            <v>HB PORTFOLIO LTD</v>
          </cell>
          <cell r="B1616">
            <v>532333</v>
          </cell>
          <cell r="C1616" t="str">
            <v>Not Listed</v>
          </cell>
        </row>
        <row r="1617">
          <cell r="A1617" t="str">
            <v>HB STOCKHOLDINGS LTD</v>
          </cell>
          <cell r="B1617">
            <v>532216</v>
          </cell>
          <cell r="C1617" t="str">
            <v>HBSL</v>
          </cell>
        </row>
        <row r="1618">
          <cell r="A1618" t="str">
            <v>HBL POWER SYSTEMS LTD</v>
          </cell>
          <cell r="B1618">
            <v>517271</v>
          </cell>
          <cell r="C1618" t="str">
            <v>HBLPOWER</v>
          </cell>
        </row>
        <row r="1619">
          <cell r="A1619" t="str">
            <v>HCKK VENTURES LTD</v>
          </cell>
          <cell r="B1619">
            <v>539224</v>
          </cell>
          <cell r="C1619" t="str">
            <v>Not Listed</v>
          </cell>
        </row>
        <row r="1620">
          <cell r="A1620" t="str">
            <v>HCL INFOSYSTEMS LTD</v>
          </cell>
          <cell r="B1620">
            <v>500179</v>
          </cell>
          <cell r="C1620" t="str">
            <v>HCL-INSYS</v>
          </cell>
        </row>
        <row r="1621">
          <cell r="A1621" t="str">
            <v>HCL TECHNOLOGIES LTD</v>
          </cell>
          <cell r="B1621">
            <v>532281</v>
          </cell>
          <cell r="C1621" t="str">
            <v>HCLTECH</v>
          </cell>
        </row>
        <row r="1622">
          <cell r="A1622" t="str">
            <v>HDFC ASSET MANAGEMENT COMPANY LTD</v>
          </cell>
          <cell r="B1622">
            <v>541729</v>
          </cell>
          <cell r="C1622" t="str">
            <v>HDFCAMC</v>
          </cell>
        </row>
        <row r="1623">
          <cell r="A1623" t="str">
            <v>HDFC BANK LTD</v>
          </cell>
          <cell r="B1623">
            <v>500180</v>
          </cell>
          <cell r="C1623" t="str">
            <v>HDFCBANK</v>
          </cell>
        </row>
        <row r="1624">
          <cell r="A1624" t="str">
            <v>HDFC Mutual Fund - HDFC Gold Exchange Traded Fund</v>
          </cell>
          <cell r="B1624">
            <v>533230</v>
          </cell>
          <cell r="C1624" t="str">
            <v>HDFCMFGETF</v>
          </cell>
        </row>
        <row r="1625">
          <cell r="A1625" t="str">
            <v>HDFC STANDARD LIFE INSURANCE COMPANY LTD</v>
          </cell>
          <cell r="B1625">
            <v>540777</v>
          </cell>
          <cell r="C1625" t="str">
            <v>HDFCLIFE</v>
          </cell>
        </row>
        <row r="1626">
          <cell r="A1626" t="str">
            <v>HEALTHCARE GLOBAL ENTERPRISES LTD</v>
          </cell>
          <cell r="B1626">
            <v>539787</v>
          </cell>
          <cell r="C1626" t="str">
            <v>HCG</v>
          </cell>
        </row>
        <row r="1627">
          <cell r="A1627" t="str">
            <v>HEALTHY INVESTMENTS LTD</v>
          </cell>
          <cell r="B1627">
            <v>503689</v>
          </cell>
          <cell r="C1627" t="str">
            <v>Not Listed</v>
          </cell>
        </row>
        <row r="1628">
          <cell r="A1628" t="str">
            <v>HEC INFRA PROJECTS LTD</v>
          </cell>
          <cell r="B1628" t="str">
            <v>Not Listed</v>
          </cell>
          <cell r="C1628" t="str">
            <v>HECPROJECT</v>
          </cell>
        </row>
        <row r="1629">
          <cell r="A1629" t="str">
            <v>HEERA ISPAT LTD</v>
          </cell>
          <cell r="B1629">
            <v>526967</v>
          </cell>
          <cell r="C1629" t="str">
            <v>Not Listed</v>
          </cell>
        </row>
        <row r="1630">
          <cell r="A1630" t="str">
            <v>HEG LTD</v>
          </cell>
          <cell r="B1630">
            <v>509631</v>
          </cell>
          <cell r="C1630" t="str">
            <v>HEG</v>
          </cell>
        </row>
        <row r="1631">
          <cell r="A1631" t="str">
            <v>HEIDELBERGCEMENT (INDIA) LTD</v>
          </cell>
          <cell r="B1631">
            <v>500292</v>
          </cell>
          <cell r="C1631" t="str">
            <v>HEIDELBERG</v>
          </cell>
        </row>
        <row r="1632">
          <cell r="A1632" t="str">
            <v>HEIDELBERGCEMENT INDIA LTD</v>
          </cell>
          <cell r="B1632">
            <v>500292</v>
          </cell>
          <cell r="C1632" t="str">
            <v>HEIDELBERG</v>
          </cell>
        </row>
        <row r="1633">
          <cell r="A1633" t="str">
            <v>Helpage Finlease Ltd</v>
          </cell>
          <cell r="B1633">
            <v>539174</v>
          </cell>
          <cell r="C1633" t="str">
            <v>HELPAGE</v>
          </cell>
        </row>
        <row r="1634">
          <cell r="A1634" t="str">
            <v>HEM HOLDINGS &amp; TRADING LTD</v>
          </cell>
          <cell r="B1634">
            <v>505520</v>
          </cell>
          <cell r="C1634" t="str">
            <v>Not Listed</v>
          </cell>
        </row>
        <row r="1635">
          <cell r="A1635" t="str">
            <v>HEMANG RESOURCES LTD</v>
          </cell>
          <cell r="B1635">
            <v>531178</v>
          </cell>
          <cell r="C1635" t="str">
            <v>Not Listed</v>
          </cell>
        </row>
        <row r="1636">
          <cell r="A1636" t="str">
            <v>HEMO ORGANIC LTD</v>
          </cell>
          <cell r="B1636">
            <v>524590</v>
          </cell>
          <cell r="C1636" t="str">
            <v>Not Listed</v>
          </cell>
        </row>
        <row r="1637">
          <cell r="A1637" t="str">
            <v>HERCULES HOISTS LTD</v>
          </cell>
          <cell r="B1637">
            <v>505720</v>
          </cell>
          <cell r="C1637" t="str">
            <v>HERCULES</v>
          </cell>
        </row>
        <row r="1638">
          <cell r="A1638" t="str">
            <v>HERITAGE FOODS LTD</v>
          </cell>
          <cell r="B1638">
            <v>519552</v>
          </cell>
          <cell r="C1638" t="str">
            <v>HERITGFOOD</v>
          </cell>
        </row>
        <row r="1639">
          <cell r="A1639" t="str">
            <v>HERO MOTOCORP LTD</v>
          </cell>
          <cell r="B1639">
            <v>500182</v>
          </cell>
          <cell r="C1639" t="str">
            <v>HEROMOTOCO</v>
          </cell>
        </row>
        <row r="1640">
          <cell r="A1640" t="str">
            <v>HESTER BIOSCIENCES LTD</v>
          </cell>
          <cell r="B1640">
            <v>524669</v>
          </cell>
          <cell r="C1640" t="str">
            <v>HESTERBIO</v>
          </cell>
        </row>
        <row r="1641">
          <cell r="A1641" t="str">
            <v>HEXA TRADEX LTD</v>
          </cell>
          <cell r="B1641">
            <v>534328</v>
          </cell>
          <cell r="C1641" t="str">
            <v>HEXATRADEX</v>
          </cell>
        </row>
        <row r="1642">
          <cell r="A1642" t="str">
            <v>HEXAWARE TECHNOLOGIES LTD</v>
          </cell>
          <cell r="B1642">
            <v>532129</v>
          </cell>
          <cell r="C1642" t="str">
            <v>HEXAWARE</v>
          </cell>
        </row>
        <row r="1643">
          <cell r="A1643" t="str">
            <v>HIGH ENERGY BATTERIES (INDIA) LTD</v>
          </cell>
          <cell r="B1643">
            <v>504176</v>
          </cell>
          <cell r="C1643" t="str">
            <v>Not Listed</v>
          </cell>
        </row>
        <row r="1644">
          <cell r="A1644" t="str">
            <v>HIGH ENERGY BATTERIES INDIA LTD</v>
          </cell>
          <cell r="B1644">
            <v>504176</v>
          </cell>
          <cell r="C1644" t="str">
            <v>Not Listed</v>
          </cell>
        </row>
        <row r="1645">
          <cell r="A1645" t="str">
            <v>HIGH GROUND ENTERPRISE LTD</v>
          </cell>
          <cell r="B1645">
            <v>517080</v>
          </cell>
          <cell r="C1645" t="str">
            <v>HIGHGROUND</v>
          </cell>
        </row>
        <row r="1646">
          <cell r="A1646" t="str">
            <v>HIGH STREET FILATEX LTD</v>
          </cell>
          <cell r="B1646">
            <v>531301</v>
          </cell>
          <cell r="C1646" t="str">
            <v>Not Listed</v>
          </cell>
        </row>
        <row r="1647">
          <cell r="A1647" t="str">
            <v>HIKAL LTD</v>
          </cell>
          <cell r="B1647">
            <v>524735</v>
          </cell>
          <cell r="C1647" t="str">
            <v>HIKAL</v>
          </cell>
        </row>
        <row r="1648">
          <cell r="A1648" t="str">
            <v>Hi-Klass Trading and Investment Ltd</v>
          </cell>
          <cell r="B1648">
            <v>542332</v>
          </cell>
          <cell r="C1648" t="str">
            <v>HIKLASS</v>
          </cell>
        </row>
        <row r="1649">
          <cell r="A1649" t="str">
            <v>HIL LTD</v>
          </cell>
          <cell r="B1649">
            <v>509675</v>
          </cell>
          <cell r="C1649" t="str">
            <v>HIL</v>
          </cell>
        </row>
        <row r="1650">
          <cell r="A1650" t="str">
            <v>HILTON METAL FORGING LTD</v>
          </cell>
          <cell r="B1650">
            <v>532847</v>
          </cell>
          <cell r="C1650" t="str">
            <v>HILTON</v>
          </cell>
        </row>
        <row r="1651">
          <cell r="A1651" t="str">
            <v>HIM TEKNOFORGE LTD</v>
          </cell>
          <cell r="B1651">
            <v>505712</v>
          </cell>
          <cell r="C1651" t="str">
            <v>Not Listed</v>
          </cell>
        </row>
        <row r="1652">
          <cell r="A1652" t="str">
            <v>HIMACHAL FIBRES LTD</v>
          </cell>
          <cell r="B1652">
            <v>514010</v>
          </cell>
          <cell r="C1652" t="str">
            <v>Not Listed</v>
          </cell>
        </row>
        <row r="1653">
          <cell r="A1653" t="str">
            <v>HIMACHAL FUTURISTIC COMMUNICATIONS LTD</v>
          </cell>
          <cell r="B1653">
            <v>500183</v>
          </cell>
          <cell r="C1653" t="str">
            <v>HFCL</v>
          </cell>
        </row>
        <row r="1654">
          <cell r="A1654" t="str">
            <v>HIMADRI SPECIALITY CHEMICAL LTD</v>
          </cell>
          <cell r="B1654">
            <v>500184</v>
          </cell>
          <cell r="C1654" t="str">
            <v>HSCL</v>
          </cell>
        </row>
        <row r="1655">
          <cell r="A1655" t="str">
            <v>HIMALAYA FOOD INTERNATIONAL LTD</v>
          </cell>
          <cell r="B1655">
            <v>526899</v>
          </cell>
          <cell r="C1655" t="str">
            <v>Not Listed</v>
          </cell>
        </row>
        <row r="1656">
          <cell r="A1656" t="str">
            <v>HIMALAYA GRANITES LTD</v>
          </cell>
          <cell r="B1656">
            <v>513723</v>
          </cell>
          <cell r="C1656" t="str">
            <v>Not Listed</v>
          </cell>
        </row>
        <row r="1657">
          <cell r="A1657" t="str">
            <v>HIMALCHULI FOOD PRODUCTS LTD</v>
          </cell>
          <cell r="B1657">
            <v>511169</v>
          </cell>
          <cell r="C1657" t="str">
            <v>Not Listed</v>
          </cell>
        </row>
        <row r="1658">
          <cell r="A1658" t="str">
            <v>HIMATSINGKA SEIDE LTD</v>
          </cell>
          <cell r="B1658">
            <v>514043</v>
          </cell>
          <cell r="C1658" t="str">
            <v>HIMATSEIDE</v>
          </cell>
        </row>
        <row r="1659">
          <cell r="A1659" t="str">
            <v>HIND ALUMINIUM INDUSTRIES LTD</v>
          </cell>
          <cell r="B1659">
            <v>531979</v>
          </cell>
          <cell r="C1659" t="str">
            <v>Not Listed</v>
          </cell>
        </row>
        <row r="1660">
          <cell r="A1660" t="str">
            <v>HIND COMMERCE LTD</v>
          </cell>
          <cell r="B1660">
            <v>538652</v>
          </cell>
          <cell r="C1660" t="str">
            <v>Not Listed</v>
          </cell>
        </row>
        <row r="1661">
          <cell r="A1661" t="str">
            <v>HIND RECTIFIERS LTD</v>
          </cell>
          <cell r="B1661">
            <v>504036</v>
          </cell>
          <cell r="C1661" t="str">
            <v>HIRECT</v>
          </cell>
        </row>
        <row r="1662">
          <cell r="A1662" t="str">
            <v>HIND SECURITIES &amp; CREDITS LTD</v>
          </cell>
          <cell r="B1662">
            <v>539114</v>
          </cell>
          <cell r="C1662" t="str">
            <v>Not Listed</v>
          </cell>
        </row>
        <row r="1663">
          <cell r="A1663" t="str">
            <v>HIND SYNTEX LTD</v>
          </cell>
          <cell r="B1663">
            <v>503881</v>
          </cell>
          <cell r="C1663" t="str">
            <v>HINDSYNTEX</v>
          </cell>
        </row>
        <row r="1664">
          <cell r="A1664" t="str">
            <v>HINDALCO INDUSTRIES LTD</v>
          </cell>
          <cell r="B1664">
            <v>500440</v>
          </cell>
          <cell r="C1664" t="str">
            <v>HINDALCO</v>
          </cell>
        </row>
        <row r="1665">
          <cell r="A1665" t="str">
            <v>HINDCON CHEMICALS LTD</v>
          </cell>
          <cell r="B1665" t="str">
            <v>Not Listed</v>
          </cell>
          <cell r="C1665" t="str">
            <v>HINDCON</v>
          </cell>
        </row>
        <row r="1666">
          <cell r="A1666" t="str">
            <v>HINDOOSTAN MILLS LTD</v>
          </cell>
          <cell r="B1666">
            <v>509895</v>
          </cell>
          <cell r="C1666" t="str">
            <v>Not Listed</v>
          </cell>
        </row>
        <row r="1667">
          <cell r="A1667" t="str">
            <v>HINDUJA GLOBAL SOLUTIONS LTD</v>
          </cell>
          <cell r="B1667">
            <v>532859</v>
          </cell>
          <cell r="C1667" t="str">
            <v>HGS</v>
          </cell>
        </row>
        <row r="1668">
          <cell r="A1668" t="str">
            <v>HINDUJA VENTURES LTD</v>
          </cell>
          <cell r="B1668">
            <v>500189</v>
          </cell>
          <cell r="C1668" t="str">
            <v>HINDUJAVEN</v>
          </cell>
        </row>
        <row r="1669">
          <cell r="A1669" t="str">
            <v>HINDUSTAN ADHESIVES LTD</v>
          </cell>
          <cell r="B1669">
            <v>514428</v>
          </cell>
          <cell r="C1669" t="str">
            <v>Not Listed</v>
          </cell>
        </row>
        <row r="1670">
          <cell r="A1670" t="str">
            <v>HINDUSTAN AERONAUTICS LTD</v>
          </cell>
          <cell r="B1670">
            <v>541154</v>
          </cell>
          <cell r="C1670" t="str">
            <v>HAL</v>
          </cell>
        </row>
        <row r="1671">
          <cell r="A1671" t="str">
            <v>HINDUSTAN APPLIANCES LTD</v>
          </cell>
          <cell r="B1671">
            <v>531918</v>
          </cell>
          <cell r="C1671" t="str">
            <v>Not Listed</v>
          </cell>
        </row>
        <row r="1672">
          <cell r="A1672" t="str">
            <v>HINDUSTAN BIO SCIENCES LTD.</v>
          </cell>
          <cell r="B1672">
            <v>532041</v>
          </cell>
          <cell r="C1672" t="str">
            <v>HINDBIO</v>
          </cell>
        </row>
        <row r="1673">
          <cell r="A1673" t="str">
            <v>HINDUSTAN COMPOSITES LTD</v>
          </cell>
          <cell r="B1673">
            <v>509635</v>
          </cell>
          <cell r="C1673" t="str">
            <v>HINDCOMPOS</v>
          </cell>
        </row>
        <row r="1674">
          <cell r="A1674" t="str">
            <v>HINDUSTAN CONSTRUCTION COMPANY LTD</v>
          </cell>
          <cell r="B1674">
            <v>500185</v>
          </cell>
          <cell r="C1674" t="str">
            <v>HCC</v>
          </cell>
        </row>
        <row r="1675">
          <cell r="A1675" t="str">
            <v>HINDUSTAN COPPER LTD</v>
          </cell>
          <cell r="B1675">
            <v>513599</v>
          </cell>
          <cell r="C1675" t="str">
            <v>HINDCOPPER</v>
          </cell>
        </row>
        <row r="1676">
          <cell r="A1676" t="str">
            <v>HINDUSTAN EVEREST TOOLS LTD.</v>
          </cell>
          <cell r="B1676">
            <v>505725</v>
          </cell>
          <cell r="C1676" t="str">
            <v>HINDEVER</v>
          </cell>
        </row>
        <row r="1677">
          <cell r="A1677" t="str">
            <v>HINDUSTAN FLUOROCARBONS LTD</v>
          </cell>
          <cell r="B1677">
            <v>524013</v>
          </cell>
          <cell r="C1677" t="str">
            <v>Not Listed</v>
          </cell>
        </row>
        <row r="1678">
          <cell r="A1678" t="str">
            <v>HINDUSTAN FOODS LTD</v>
          </cell>
          <cell r="B1678">
            <v>519126</v>
          </cell>
          <cell r="C1678" t="str">
            <v>Not Listed</v>
          </cell>
        </row>
        <row r="1679">
          <cell r="A1679" t="str">
            <v>HINDUSTAN HARDY SPICER LTD</v>
          </cell>
          <cell r="B1679">
            <v>505893</v>
          </cell>
          <cell r="C1679" t="str">
            <v>Not Listed</v>
          </cell>
        </row>
        <row r="1680">
          <cell r="A1680" t="str">
            <v>HINDUSTAN HOUSING CO LTD</v>
          </cell>
          <cell r="B1680">
            <v>509650</v>
          </cell>
          <cell r="C1680" t="str">
            <v>Not Listed</v>
          </cell>
        </row>
        <row r="1681">
          <cell r="A1681" t="str">
            <v>HINDUSTAN MEDIA VENTURES LTD</v>
          </cell>
          <cell r="B1681">
            <v>533217</v>
          </cell>
          <cell r="C1681" t="str">
            <v>HMVL</v>
          </cell>
        </row>
        <row r="1682">
          <cell r="A1682" t="str">
            <v>HINDUSTAN MOTORS LTD</v>
          </cell>
          <cell r="B1682">
            <v>500500</v>
          </cell>
          <cell r="C1682" t="str">
            <v>HINDMOTORS</v>
          </cell>
        </row>
        <row r="1683">
          <cell r="A1683" t="str">
            <v>HINDUSTAN OIL EXPLORATION COMPANY LTD</v>
          </cell>
          <cell r="B1683">
            <v>500186</v>
          </cell>
          <cell r="C1683" t="str">
            <v>HINDOILEXP</v>
          </cell>
        </row>
        <row r="1684">
          <cell r="A1684" t="str">
            <v>HINDUSTAN ORGANIC CHEMICALS LTD</v>
          </cell>
          <cell r="B1684">
            <v>500449</v>
          </cell>
          <cell r="C1684" t="str">
            <v>Not Listed</v>
          </cell>
        </row>
        <row r="1685">
          <cell r="A1685" t="str">
            <v>HINDUSTAN PETROLEUM CORPORATION LTD</v>
          </cell>
          <cell r="B1685">
            <v>500104</v>
          </cell>
          <cell r="C1685" t="str">
            <v>HINDPETRO</v>
          </cell>
        </row>
        <row r="1686">
          <cell r="A1686" t="str">
            <v>HINDUSTAN TIN WORKS LTD</v>
          </cell>
          <cell r="B1686">
            <v>530315</v>
          </cell>
          <cell r="C1686" t="str">
            <v>Not Listed</v>
          </cell>
        </row>
        <row r="1687">
          <cell r="A1687" t="str">
            <v>HINDUSTAN UNILEVER LTD</v>
          </cell>
          <cell r="B1687">
            <v>500696</v>
          </cell>
          <cell r="C1687" t="str">
            <v>HINDUNILVR</v>
          </cell>
        </row>
        <row r="1688">
          <cell r="A1688" t="str">
            <v>HINDUSTAN WIRES LTD</v>
          </cell>
          <cell r="B1688">
            <v>504713</v>
          </cell>
          <cell r="C1688" t="str">
            <v>Not Listed</v>
          </cell>
        </row>
        <row r="1689">
          <cell r="A1689" t="str">
            <v>HINDUSTAN ZINC LTD</v>
          </cell>
          <cell r="B1689">
            <v>500188</v>
          </cell>
          <cell r="C1689" t="str">
            <v>HINDZINC</v>
          </cell>
        </row>
        <row r="1690">
          <cell r="A1690" t="str">
            <v>HINDUSTHAN NATIONAL GLASS &amp; INDUSTRIES LTD</v>
          </cell>
          <cell r="B1690">
            <v>515145</v>
          </cell>
          <cell r="C1690" t="str">
            <v>HINDNATGLS</v>
          </cell>
        </row>
        <row r="1691">
          <cell r="A1691" t="str">
            <v>HINDUSTHAN UDYOG LTD</v>
          </cell>
          <cell r="B1691">
            <v>513039</v>
          </cell>
          <cell r="C1691" t="str">
            <v>Not Listed</v>
          </cell>
        </row>
        <row r="1692">
          <cell r="A1692" t="str">
            <v>HINDUSTHAN URBAN INFRASTRUCTURE LTD</v>
          </cell>
          <cell r="B1692">
            <v>539984</v>
          </cell>
          <cell r="C1692" t="str">
            <v>Not Listed</v>
          </cell>
        </row>
        <row r="1693">
          <cell r="A1693" t="str">
            <v>HIPOLIN LTD</v>
          </cell>
          <cell r="B1693">
            <v>530853</v>
          </cell>
          <cell r="C1693" t="str">
            <v>Not Listed</v>
          </cell>
        </row>
        <row r="1694">
          <cell r="A1694" t="str">
            <v>HIRA AUTOMOBILES LTD</v>
          </cell>
          <cell r="B1694">
            <v>531743</v>
          </cell>
          <cell r="C1694" t="str">
            <v>Not Listed</v>
          </cell>
        </row>
        <row r="1695">
          <cell r="A1695" t="str">
            <v>HISAR METAL INDUSTRIES LTD</v>
          </cell>
          <cell r="B1695">
            <v>590018</v>
          </cell>
          <cell r="C1695" t="str">
            <v>HISARMETAL</v>
          </cell>
        </row>
        <row r="1696">
          <cell r="A1696" t="str">
            <v>HISAR SPINNING MILLS LTD</v>
          </cell>
          <cell r="B1696">
            <v>521068</v>
          </cell>
          <cell r="C1696" t="str">
            <v>Not Listed</v>
          </cell>
        </row>
        <row r="1697">
          <cell r="A1697" t="str">
            <v>HIT KIT GLOBAL SOLUTIONS LTD</v>
          </cell>
          <cell r="B1697">
            <v>532359</v>
          </cell>
          <cell r="C1697" t="str">
            <v>Not Listed</v>
          </cell>
        </row>
        <row r="1698">
          <cell r="A1698" t="str">
            <v>HITECH CORPORATION LTD</v>
          </cell>
          <cell r="B1698">
            <v>526217</v>
          </cell>
          <cell r="C1698" t="str">
            <v>HITECHCORP</v>
          </cell>
        </row>
        <row r="1699">
          <cell r="A1699" t="str">
            <v>HI-TECH PIPES LTD</v>
          </cell>
          <cell r="B1699" t="str">
            <v>Not Listed</v>
          </cell>
          <cell r="C1699" t="str">
            <v>HITECH</v>
          </cell>
        </row>
        <row r="1700">
          <cell r="A1700" t="str">
            <v>Hi-Tech Winding Systems Ltd</v>
          </cell>
          <cell r="B1700">
            <v>541627</v>
          </cell>
          <cell r="C1700" t="str">
            <v>HITECHWIND</v>
          </cell>
        </row>
        <row r="1701">
          <cell r="A1701" t="str">
            <v>HITTCO TOOLS LTD</v>
          </cell>
          <cell r="B1701">
            <v>531661</v>
          </cell>
          <cell r="C1701" t="str">
            <v>Not Listed</v>
          </cell>
        </row>
        <row r="1702">
          <cell r="A1702" t="str">
            <v>HMT LTD</v>
          </cell>
          <cell r="B1702">
            <v>500191</v>
          </cell>
          <cell r="C1702" t="str">
            <v>HMT</v>
          </cell>
        </row>
        <row r="1703">
          <cell r="A1703" t="str">
            <v>HONDA SIEL POWER PRODUCTS LTD</v>
          </cell>
          <cell r="B1703">
            <v>522064</v>
          </cell>
          <cell r="C1703" t="str">
            <v>HONDAPOWER</v>
          </cell>
        </row>
        <row r="1704">
          <cell r="A1704" t="str">
            <v>HONEYWELL AUTOMATION (INDIA) LTD</v>
          </cell>
          <cell r="B1704">
            <v>517174</v>
          </cell>
          <cell r="C1704" t="str">
            <v>HONAUT</v>
          </cell>
        </row>
        <row r="1705">
          <cell r="A1705" t="str">
            <v>HONEYWELL AUTOMATION INDIA LTD</v>
          </cell>
          <cell r="B1705">
            <v>517174</v>
          </cell>
          <cell r="C1705" t="str">
            <v>HONAUT</v>
          </cell>
        </row>
        <row r="1706">
          <cell r="A1706" t="str">
            <v>HOTEL LEELA VENTURE LTD</v>
          </cell>
          <cell r="B1706">
            <v>500193</v>
          </cell>
          <cell r="C1706" t="str">
            <v>HOTELEELA</v>
          </cell>
        </row>
        <row r="1707">
          <cell r="A1707" t="str">
            <v>HOTEL RUGBY LTD</v>
          </cell>
          <cell r="B1707">
            <v>526683</v>
          </cell>
          <cell r="C1707" t="str">
            <v>HOTELRUGBY</v>
          </cell>
        </row>
        <row r="1708">
          <cell r="A1708" t="str">
            <v>HOUSING &amp; URBAN DEVELOPMENT CORPORATION LTD</v>
          </cell>
          <cell r="B1708">
            <v>540530</v>
          </cell>
          <cell r="C1708" t="str">
            <v>HUDCO</v>
          </cell>
        </row>
        <row r="1709">
          <cell r="A1709" t="str">
            <v>HOUSING DEVELOPMENT AND INFRASTRUCTURE LTD</v>
          </cell>
          <cell r="B1709">
            <v>532873</v>
          </cell>
          <cell r="C1709" t="str">
            <v>HDIL</v>
          </cell>
        </row>
        <row r="1710">
          <cell r="A1710" t="str">
            <v>HOUSING DEVELOPMENT FINANCE CORPORATION LTD</v>
          </cell>
          <cell r="B1710">
            <v>500010</v>
          </cell>
          <cell r="C1710" t="str">
            <v>HDFC</v>
          </cell>
        </row>
        <row r="1711">
          <cell r="A1711" t="str">
            <v>HOV SERVICES LTD</v>
          </cell>
          <cell r="B1711">
            <v>532761</v>
          </cell>
          <cell r="C1711" t="str">
            <v>HOVS</v>
          </cell>
        </row>
        <row r="1712">
          <cell r="A1712" t="str">
            <v>HOWARD HOTELS LTD</v>
          </cell>
          <cell r="B1712">
            <v>526761</v>
          </cell>
          <cell r="C1712" t="str">
            <v>Not Listed</v>
          </cell>
        </row>
        <row r="1713">
          <cell r="A1713" t="str">
            <v>HPC BIOSCIENCES LTD</v>
          </cell>
          <cell r="B1713">
            <v>535217</v>
          </cell>
          <cell r="C1713" t="str">
            <v>Not Listed</v>
          </cell>
        </row>
        <row r="1714">
          <cell r="A1714" t="str">
            <v>HPL ELECTRIC &amp; POWER LTD</v>
          </cell>
          <cell r="B1714">
            <v>540136</v>
          </cell>
          <cell r="C1714" t="str">
            <v>HPL</v>
          </cell>
        </row>
        <row r="1715">
          <cell r="A1715" t="str">
            <v>HRB FLORICULTURE LTD</v>
          </cell>
          <cell r="B1715">
            <v>531724</v>
          </cell>
          <cell r="C1715" t="str">
            <v>Not Listed</v>
          </cell>
        </row>
        <row r="1716">
          <cell r="A1716" t="str">
            <v>HSIL LTD</v>
          </cell>
          <cell r="B1716">
            <v>500187</v>
          </cell>
          <cell r="C1716" t="str">
            <v>HSIL</v>
          </cell>
        </row>
        <row r="1717">
          <cell r="A1717" t="str">
            <v>HT MEDIA LTD</v>
          </cell>
          <cell r="B1717">
            <v>532662</v>
          </cell>
          <cell r="C1717" t="str">
            <v>HTMEDIA</v>
          </cell>
        </row>
        <row r="1718">
          <cell r="A1718" t="str">
            <v>HUBTOWN LTD</v>
          </cell>
          <cell r="B1718">
            <v>532799</v>
          </cell>
          <cell r="C1718" t="str">
            <v>HUBTOWN</v>
          </cell>
        </row>
        <row r="1719">
          <cell r="A1719" t="str">
            <v>HUHTAMAKI PPL LTD</v>
          </cell>
          <cell r="B1719">
            <v>509820</v>
          </cell>
          <cell r="C1719" t="str">
            <v>PAPERPROD</v>
          </cell>
        </row>
        <row r="1720">
          <cell r="A1720" t="str">
            <v>Humming Bird Education Ltd</v>
          </cell>
          <cell r="B1720">
            <v>542592</v>
          </cell>
          <cell r="C1720" t="str">
            <v>HBEL</v>
          </cell>
        </row>
        <row r="1721">
          <cell r="A1721" t="str">
            <v>HUSYS CONSULTING LTD</v>
          </cell>
          <cell r="B1721" t="str">
            <v>Not Listed</v>
          </cell>
          <cell r="C1721" t="str">
            <v>HUSYSLTD</v>
          </cell>
        </row>
        <row r="1722">
          <cell r="A1722" t="str">
            <v>HYPERSOFT TECHNOLOGIES LTD</v>
          </cell>
          <cell r="B1722">
            <v>539724</v>
          </cell>
          <cell r="C1722" t="str">
            <v>Not Listed</v>
          </cell>
        </row>
        <row r="1723">
          <cell r="A1723" t="str">
            <v>IB INFOTECH ENTERPRISES LTD</v>
          </cell>
          <cell r="B1723">
            <v>519463</v>
          </cell>
          <cell r="C1723" t="str">
            <v>Not Listed</v>
          </cell>
        </row>
        <row r="1724">
          <cell r="A1724" t="str">
            <v>ICE MAKE REFRIGERATION LTD</v>
          </cell>
          <cell r="B1724" t="str">
            <v>Not Listed</v>
          </cell>
          <cell r="C1724" t="str">
            <v>ICEMAKE</v>
          </cell>
        </row>
        <row r="1725">
          <cell r="A1725" t="str">
            <v>ICICI BANK LTD</v>
          </cell>
          <cell r="B1725">
            <v>532174</v>
          </cell>
          <cell r="C1725" t="str">
            <v>ICICIBANK</v>
          </cell>
        </row>
        <row r="1726">
          <cell r="A1726" t="str">
            <v>ICICI LOMBARD GENERAL INSURANCE COMPANY LTD</v>
          </cell>
          <cell r="B1726">
            <v>540716</v>
          </cell>
          <cell r="C1726" t="str">
            <v>ICICIGI</v>
          </cell>
        </row>
        <row r="1727">
          <cell r="A1727" t="str">
            <v>ICICI Prudential Gold ETF</v>
          </cell>
          <cell r="B1727">
            <v>533244</v>
          </cell>
          <cell r="C1727" t="str">
            <v>ICICIGOLD</v>
          </cell>
        </row>
        <row r="1728">
          <cell r="A1728" t="str">
            <v>ICICI PRUDENTIAL LIFE INSURANCE COMPANY LTD</v>
          </cell>
          <cell r="B1728">
            <v>540133</v>
          </cell>
          <cell r="C1728" t="str">
            <v>ICICIPRULI</v>
          </cell>
        </row>
        <row r="1729">
          <cell r="A1729" t="str">
            <v>ICICI Prudential Sensex ETF</v>
          </cell>
          <cell r="B1729">
            <v>555555</v>
          </cell>
          <cell r="C1729" t="str">
            <v>ICICISENSX</v>
          </cell>
        </row>
        <row r="1730">
          <cell r="A1730" t="str">
            <v>ICICI SECURITIES LTD</v>
          </cell>
          <cell r="B1730">
            <v>541179</v>
          </cell>
          <cell r="C1730" t="str">
            <v>ISEC</v>
          </cell>
        </row>
        <row r="1731">
          <cell r="A1731" t="str">
            <v>ICRA LTD</v>
          </cell>
          <cell r="B1731">
            <v>532835</v>
          </cell>
          <cell r="C1731" t="str">
            <v>ICRA</v>
          </cell>
        </row>
        <row r="1732">
          <cell r="A1732" t="str">
            <v>ICSA (INDIA) LTD</v>
          </cell>
          <cell r="B1732">
            <v>531524</v>
          </cell>
          <cell r="C1732" t="str">
            <v>ICSA</v>
          </cell>
        </row>
        <row r="1733">
          <cell r="A1733" t="str">
            <v>ICSA INDIA LTD</v>
          </cell>
          <cell r="B1733">
            <v>531524</v>
          </cell>
          <cell r="C1733" t="str">
            <v>ICSA</v>
          </cell>
        </row>
        <row r="1734">
          <cell r="A1734" t="str">
            <v>IDBI BANK LTD</v>
          </cell>
          <cell r="B1734">
            <v>500116</v>
          </cell>
          <cell r="C1734" t="str">
            <v>IDBI</v>
          </cell>
        </row>
        <row r="1735">
          <cell r="A1735" t="str">
            <v>IDFC BANK LTD</v>
          </cell>
          <cell r="B1735">
            <v>539437</v>
          </cell>
          <cell r="C1735" t="str">
            <v>IDFCBANK</v>
          </cell>
        </row>
        <row r="1736">
          <cell r="A1736" t="str">
            <v>IDFC First Bank LTD</v>
          </cell>
          <cell r="B1736" t="str">
            <v>Not Listed</v>
          </cell>
          <cell r="C1736" t="str">
            <v>IDFCFIRSTB</v>
          </cell>
        </row>
        <row r="1737">
          <cell r="A1737" t="str">
            <v>IDFC LTD</v>
          </cell>
          <cell r="B1737">
            <v>532659</v>
          </cell>
          <cell r="C1737" t="str">
            <v>IDFC</v>
          </cell>
        </row>
        <row r="1738">
          <cell r="A1738" t="str">
            <v>IFB AGRO INDUSTRIES LTD</v>
          </cell>
          <cell r="B1738">
            <v>507438</v>
          </cell>
          <cell r="C1738" t="str">
            <v>IFBAGRO</v>
          </cell>
        </row>
        <row r="1739">
          <cell r="A1739" t="str">
            <v>IFB INDUSTRIES LTD</v>
          </cell>
          <cell r="B1739">
            <v>505726</v>
          </cell>
          <cell r="C1739" t="str">
            <v>IFBIND</v>
          </cell>
        </row>
        <row r="1740">
          <cell r="A1740" t="str">
            <v>IFCI LTD</v>
          </cell>
          <cell r="B1740">
            <v>500106</v>
          </cell>
          <cell r="C1740" t="str">
            <v>IFCI</v>
          </cell>
        </row>
        <row r="1741">
          <cell r="A1741" t="str">
            <v>IFGL REFRACTORIES LTD</v>
          </cell>
          <cell r="B1741">
            <v>540774</v>
          </cell>
          <cell r="C1741" t="str">
            <v>IFGLEXPOR</v>
          </cell>
        </row>
        <row r="1742">
          <cell r="A1742" t="str">
            <v>IFL ENTERPRISES LTD</v>
          </cell>
          <cell r="B1742">
            <v>540377</v>
          </cell>
          <cell r="C1742" t="str">
            <v>Not Listed</v>
          </cell>
        </row>
        <row r="1743">
          <cell r="A1743" t="str">
            <v>IFM IMPEX GLOBAL LTD</v>
          </cell>
          <cell r="B1743">
            <v>522289</v>
          </cell>
          <cell r="C1743" t="str">
            <v>Not Listed</v>
          </cell>
        </row>
        <row r="1744">
          <cell r="A1744" t="str">
            <v>IG PETROCHEMICALS LTD</v>
          </cell>
          <cell r="B1744">
            <v>500199</v>
          </cell>
          <cell r="C1744" t="str">
            <v>IGPL</v>
          </cell>
        </row>
        <row r="1745">
          <cell r="A1745" t="str">
            <v>IGARASHI MOTORS (INDIA) LTD</v>
          </cell>
          <cell r="B1745">
            <v>517380</v>
          </cell>
          <cell r="C1745" t="str">
            <v>IGARASHI</v>
          </cell>
        </row>
        <row r="1746">
          <cell r="A1746" t="str">
            <v>IGARASHI MOTORS INDIA LTD</v>
          </cell>
          <cell r="B1746">
            <v>517380</v>
          </cell>
          <cell r="C1746" t="str">
            <v>IGARASHI</v>
          </cell>
        </row>
        <row r="1747">
          <cell r="A1747" t="str">
            <v>IGC INDUSTRIES LTD</v>
          </cell>
          <cell r="B1747">
            <v>539449</v>
          </cell>
          <cell r="C1747" t="str">
            <v>Not Listed</v>
          </cell>
        </row>
        <row r="1748">
          <cell r="A1748" t="str">
            <v>IIFL HOLDINGS LTD</v>
          </cell>
          <cell r="B1748">
            <v>532636</v>
          </cell>
          <cell r="C1748" t="str">
            <v>IIFL</v>
          </cell>
        </row>
        <row r="1749">
          <cell r="A1749" t="str">
            <v>IITL PROJECTS LTD</v>
          </cell>
          <cell r="B1749">
            <v>531968</v>
          </cell>
          <cell r="C1749" t="str">
            <v>IITLPROJ</v>
          </cell>
        </row>
        <row r="1750">
          <cell r="A1750" t="str">
            <v>IKAB SECURITIES &amp; INVESTMENT LTD</v>
          </cell>
          <cell r="B1750">
            <v>514238</v>
          </cell>
          <cell r="C1750" t="str">
            <v>Not Listed</v>
          </cell>
        </row>
        <row r="1751">
          <cell r="A1751" t="str">
            <v>IKF TECHNOLOGIES LTD</v>
          </cell>
          <cell r="B1751">
            <v>532414</v>
          </cell>
          <cell r="C1751" t="str">
            <v>Not Listed</v>
          </cell>
        </row>
        <row r="1752">
          <cell r="A1752" t="str">
            <v>IL&amp;FS ENGINEERING AND CONSTRUCTION COMPANY LTD</v>
          </cell>
          <cell r="B1752">
            <v>532907</v>
          </cell>
          <cell r="C1752" t="str">
            <v>IL&amp;FSENGG</v>
          </cell>
        </row>
        <row r="1753">
          <cell r="A1753" t="str">
            <v>IL&amp;FS INVESTMENT MANAGERS LTD</v>
          </cell>
          <cell r="B1753">
            <v>511208</v>
          </cell>
          <cell r="C1753" t="str">
            <v>IVC</v>
          </cell>
        </row>
        <row r="1754">
          <cell r="A1754" t="str">
            <v>IL&amp;FS TRANSPORTATION NETWORKS LTD</v>
          </cell>
          <cell r="B1754">
            <v>533177</v>
          </cell>
          <cell r="C1754" t="str">
            <v>IL&amp;FSTRANS</v>
          </cell>
        </row>
        <row r="1755">
          <cell r="A1755" t="str">
            <v>IM+ CAPITALS LTD</v>
          </cell>
          <cell r="B1755">
            <v>511628</v>
          </cell>
          <cell r="C1755" t="str">
            <v>Not Listed</v>
          </cell>
        </row>
        <row r="1756">
          <cell r="A1756" t="str">
            <v>IMC FINANCE LTD</v>
          </cell>
          <cell r="B1756">
            <v>505539</v>
          </cell>
          <cell r="C1756" t="str">
            <v>Not Listed</v>
          </cell>
        </row>
        <row r="1757">
          <cell r="A1757" t="str">
            <v>IMEC SERVICES LTD</v>
          </cell>
          <cell r="B1757">
            <v>513295</v>
          </cell>
          <cell r="C1757" t="str">
            <v>Not Listed</v>
          </cell>
        </row>
        <row r="1758">
          <cell r="A1758" t="str">
            <v>IMP POWERS LTD</v>
          </cell>
          <cell r="B1758">
            <v>517571</v>
          </cell>
          <cell r="C1758" t="str">
            <v>INDLMETER</v>
          </cell>
        </row>
        <row r="1759">
          <cell r="A1759" t="str">
            <v>IMPEX FERRO TECH LTD</v>
          </cell>
          <cell r="B1759">
            <v>532614</v>
          </cell>
          <cell r="C1759" t="str">
            <v>IMPEXFERRO</v>
          </cell>
        </row>
        <row r="1760">
          <cell r="A1760" t="str">
            <v>INANI MARBLES &amp; INDUSTRIES LTD</v>
          </cell>
          <cell r="B1760">
            <v>531129</v>
          </cell>
          <cell r="C1760" t="str">
            <v>Not Listed</v>
          </cell>
        </row>
        <row r="1761">
          <cell r="A1761" t="str">
            <v>INANI SECURITIES LTD</v>
          </cell>
          <cell r="B1761">
            <v>531672</v>
          </cell>
          <cell r="C1761" t="str">
            <v>Not Listed</v>
          </cell>
        </row>
        <row r="1762">
          <cell r="A1762" t="str">
            <v>INCAP LTD</v>
          </cell>
          <cell r="B1762">
            <v>517370</v>
          </cell>
          <cell r="C1762" t="str">
            <v>Not Listed</v>
          </cell>
        </row>
        <row r="1763">
          <cell r="A1763" t="str">
            <v>INCEPTUM ENTERPRISES LTD</v>
          </cell>
          <cell r="B1763">
            <v>538541</v>
          </cell>
          <cell r="C1763" t="str">
            <v>Not Listed</v>
          </cell>
        </row>
        <row r="1764">
          <cell r="A1764" t="str">
            <v>INCON ENGINEERS LTD</v>
          </cell>
          <cell r="B1764">
            <v>531594</v>
          </cell>
          <cell r="C1764" t="str">
            <v>Not Listed</v>
          </cell>
        </row>
        <row r="1765">
          <cell r="A1765" t="str">
            <v>IND BANK HOUSING LTD</v>
          </cell>
          <cell r="B1765">
            <v>523465</v>
          </cell>
          <cell r="C1765" t="str">
            <v>Not Listed</v>
          </cell>
        </row>
        <row r="1766">
          <cell r="A1766" t="str">
            <v>IND RENEWABLE ENERGY LTD</v>
          </cell>
          <cell r="B1766">
            <v>536709</v>
          </cell>
          <cell r="C1766" t="str">
            <v>Not Listed</v>
          </cell>
        </row>
        <row r="1767">
          <cell r="A1767" t="str">
            <v>INDAG RUBBER LTD</v>
          </cell>
          <cell r="B1767">
            <v>509162</v>
          </cell>
          <cell r="C1767" t="str">
            <v>Not Listed</v>
          </cell>
        </row>
        <row r="1768">
          <cell r="A1768" t="str">
            <v>IND-AGIV COMMERCE LTD</v>
          </cell>
          <cell r="B1768">
            <v>517077</v>
          </cell>
          <cell r="C1768" t="str">
            <v>Not Listed</v>
          </cell>
        </row>
        <row r="1769">
          <cell r="A1769" t="str">
            <v>INDBANK MERCHANT BANKING SERVICES LTD</v>
          </cell>
          <cell r="B1769">
            <v>511473</v>
          </cell>
          <cell r="C1769" t="str">
            <v>INDBANK</v>
          </cell>
        </row>
        <row r="1770">
          <cell r="A1770" t="str">
            <v>INDERGIRI FINANCE LTD</v>
          </cell>
          <cell r="B1770">
            <v>531505</v>
          </cell>
          <cell r="C1770" t="str">
            <v>Not Listed</v>
          </cell>
        </row>
        <row r="1771">
          <cell r="A1771" t="str">
            <v>INDIA CEMENTS CAPITAL LTD</v>
          </cell>
          <cell r="B1771">
            <v>511355</v>
          </cell>
          <cell r="C1771" t="str">
            <v>Not Listed</v>
          </cell>
        </row>
        <row r="1772">
          <cell r="A1772" t="str">
            <v>INDIA FINSEC LTD</v>
          </cell>
          <cell r="B1772">
            <v>535667</v>
          </cell>
          <cell r="C1772" t="str">
            <v>Not Listed</v>
          </cell>
        </row>
        <row r="1773">
          <cell r="A1773" t="str">
            <v>INDIA GELATINE &amp; CHEMICALS LTD</v>
          </cell>
          <cell r="B1773">
            <v>531253</v>
          </cell>
          <cell r="C1773" t="str">
            <v>Not Listed</v>
          </cell>
        </row>
        <row r="1774">
          <cell r="A1774" t="str">
            <v>INDIA GLYCOLS LTD</v>
          </cell>
          <cell r="B1774">
            <v>500201</v>
          </cell>
          <cell r="C1774" t="str">
            <v>INDIAGLYCO</v>
          </cell>
        </row>
        <row r="1775">
          <cell r="A1775" t="str">
            <v>INDIA GREEN REALITY LTD</v>
          </cell>
          <cell r="B1775">
            <v>540152</v>
          </cell>
          <cell r="C1775" t="str">
            <v>Not Listed</v>
          </cell>
        </row>
        <row r="1776">
          <cell r="A1776" t="str">
            <v>India Grid Trust</v>
          </cell>
          <cell r="B1776">
            <v>540565</v>
          </cell>
          <cell r="C1776" t="str">
            <v>INDIGRID</v>
          </cell>
        </row>
        <row r="1777">
          <cell r="A1777" t="str">
            <v>INDIA HOME LOAN LTD</v>
          </cell>
          <cell r="B1777">
            <v>530979</v>
          </cell>
          <cell r="C1777" t="str">
            <v>Not Listed</v>
          </cell>
        </row>
        <row r="1778">
          <cell r="A1778" t="str">
            <v>INDIA INFRASPACE LTD</v>
          </cell>
          <cell r="B1778">
            <v>531343</v>
          </cell>
          <cell r="C1778" t="str">
            <v>Not Listed</v>
          </cell>
        </row>
        <row r="1779">
          <cell r="A1779" t="str">
            <v>INDIA MOTOR PARTS AND ACCESSORIES LTD</v>
          </cell>
          <cell r="B1779">
            <v>590065</v>
          </cell>
          <cell r="C1779" t="str">
            <v>IMPAL</v>
          </cell>
        </row>
        <row r="1780">
          <cell r="A1780" t="str">
            <v>INDIA NIPPON ELECTRICALS LTD</v>
          </cell>
          <cell r="B1780">
            <v>532240</v>
          </cell>
          <cell r="C1780" t="str">
            <v>INDNIPPON</v>
          </cell>
        </row>
        <row r="1781">
          <cell r="A1781" t="str">
            <v>INDIA STEEL WORKS LTD</v>
          </cell>
          <cell r="B1781">
            <v>513361</v>
          </cell>
          <cell r="C1781" t="str">
            <v>Not Listed</v>
          </cell>
        </row>
        <row r="1782">
          <cell r="A1782" t="str">
            <v>INDIA TOURISM DEVELOPMENT CORPORATION LTD</v>
          </cell>
          <cell r="B1782">
            <v>532189</v>
          </cell>
          <cell r="C1782" t="str">
            <v>ITDC</v>
          </cell>
        </row>
        <row r="1783">
          <cell r="A1783" t="str">
            <v>INDIABULLS HOUSING FINANCE LTD</v>
          </cell>
          <cell r="B1783">
            <v>535789</v>
          </cell>
          <cell r="C1783" t="str">
            <v>IBULHSGFIN</v>
          </cell>
        </row>
        <row r="1784">
          <cell r="A1784" t="str">
            <v>INDIABULLS INTEGRATED SERVICES LTD</v>
          </cell>
          <cell r="B1784">
            <v>533520</v>
          </cell>
          <cell r="C1784" t="str">
            <v>IBULISL</v>
          </cell>
        </row>
        <row r="1785">
          <cell r="A1785" t="str">
            <v>INDIABULLS REAL ESTATE LTD</v>
          </cell>
          <cell r="B1785">
            <v>532832</v>
          </cell>
          <cell r="C1785" t="str">
            <v>IBREALEST</v>
          </cell>
        </row>
        <row r="1786">
          <cell r="A1786" t="str">
            <v>INDIABULLS VENTURES LTD</v>
          </cell>
          <cell r="B1786">
            <v>532960</v>
          </cell>
          <cell r="C1786" t="str">
            <v>IBVENTURES</v>
          </cell>
        </row>
        <row r="1787">
          <cell r="A1787" t="str">
            <v>INDIAN ACRYLICS LTD</v>
          </cell>
          <cell r="B1787">
            <v>514165</v>
          </cell>
          <cell r="C1787" t="str">
            <v>Not Listed</v>
          </cell>
        </row>
        <row r="1788">
          <cell r="A1788" t="str">
            <v>INDIAN BANK</v>
          </cell>
          <cell r="B1788">
            <v>532814</v>
          </cell>
          <cell r="C1788" t="str">
            <v>INDIANB</v>
          </cell>
        </row>
        <row r="1789">
          <cell r="A1789" t="str">
            <v>INDIAN BRIGHT STEEL CO LTD</v>
          </cell>
          <cell r="B1789">
            <v>504731</v>
          </cell>
          <cell r="C1789" t="str">
            <v>Not Listed</v>
          </cell>
        </row>
        <row r="1790">
          <cell r="A1790" t="str">
            <v>INDIAN CARD CLOTHING COMPANY LTD</v>
          </cell>
          <cell r="B1790">
            <v>509692</v>
          </cell>
          <cell r="C1790" t="str">
            <v>INDIANCARD</v>
          </cell>
        </row>
        <row r="1791">
          <cell r="A1791" t="str">
            <v>INDIAN ENERGY EXCHANGE LTD</v>
          </cell>
          <cell r="B1791">
            <v>540750</v>
          </cell>
          <cell r="C1791" t="str">
            <v>IEX</v>
          </cell>
        </row>
        <row r="1792">
          <cell r="A1792" t="str">
            <v>INDIAN EXTRACTIONS LTD</v>
          </cell>
          <cell r="B1792">
            <v>524614</v>
          </cell>
          <cell r="C1792" t="str">
            <v>Not Listed</v>
          </cell>
        </row>
        <row r="1793">
          <cell r="A1793" t="str">
            <v>INDIAN HUME PIPE COMPANY LTD</v>
          </cell>
          <cell r="B1793">
            <v>504741</v>
          </cell>
          <cell r="C1793" t="str">
            <v>INDIANHUME</v>
          </cell>
        </row>
        <row r="1794">
          <cell r="A1794" t="str">
            <v>INDIAN INFOTECH &amp; SOFTWARE LTD</v>
          </cell>
          <cell r="B1794">
            <v>509051</v>
          </cell>
          <cell r="C1794" t="str">
            <v>Not Listed</v>
          </cell>
        </row>
        <row r="1795">
          <cell r="A1795" t="str">
            <v>INDIAN LINK CHAIN MANUFACTURES LTD</v>
          </cell>
          <cell r="B1795">
            <v>504746</v>
          </cell>
          <cell r="C1795" t="str">
            <v>Not Listed</v>
          </cell>
        </row>
        <row r="1796">
          <cell r="A1796" t="str">
            <v>INDIAN METALS &amp; FERRO ALLOYS LTD</v>
          </cell>
          <cell r="B1796">
            <v>533047</v>
          </cell>
          <cell r="C1796" t="str">
            <v>IMFA</v>
          </cell>
        </row>
        <row r="1797">
          <cell r="A1797" t="str">
            <v>INDIAN OIL CORPORATION LTD</v>
          </cell>
          <cell r="B1797">
            <v>530965</v>
          </cell>
          <cell r="C1797" t="str">
            <v>IOC</v>
          </cell>
        </row>
        <row r="1798">
          <cell r="A1798" t="str">
            <v>INDIAN OVERSEAS BANK</v>
          </cell>
          <cell r="B1798">
            <v>532388</v>
          </cell>
          <cell r="C1798" t="str">
            <v>IOB</v>
          </cell>
        </row>
        <row r="1799">
          <cell r="A1799" t="str">
            <v>INDIAN SUCROSE LTD</v>
          </cell>
          <cell r="B1799">
            <v>500319</v>
          </cell>
          <cell r="C1799" t="str">
            <v>Not Listed</v>
          </cell>
        </row>
        <row r="1800">
          <cell r="A1800" t="str">
            <v>INDIAN TERRAIN FASHIONS LTD</v>
          </cell>
          <cell r="B1800">
            <v>533329</v>
          </cell>
          <cell r="C1800" t="str">
            <v>INDTERRAIN</v>
          </cell>
        </row>
        <row r="1801">
          <cell r="A1801" t="str">
            <v>INDIAN TONERS &amp; DEVELOPERS LTD</v>
          </cell>
          <cell r="B1801">
            <v>523586</v>
          </cell>
          <cell r="C1801" t="str">
            <v>Not Listed</v>
          </cell>
        </row>
        <row r="1802">
          <cell r="A1802" t="str">
            <v>INDIANIVESH LTD</v>
          </cell>
          <cell r="B1802">
            <v>501700</v>
          </cell>
          <cell r="C1802" t="str">
            <v>Not Listed</v>
          </cell>
        </row>
        <row r="1803">
          <cell r="A1803" t="str">
            <v>INDITRADE CAPITAL LTD</v>
          </cell>
          <cell r="B1803">
            <v>532745</v>
          </cell>
          <cell r="C1803" t="str">
            <v>Not Listed</v>
          </cell>
        </row>
        <row r="1804">
          <cell r="A1804" t="str">
            <v>INDO AMINES LTD</v>
          </cell>
          <cell r="B1804">
            <v>524648</v>
          </cell>
          <cell r="C1804" t="str">
            <v>Not Listed</v>
          </cell>
        </row>
        <row r="1805">
          <cell r="A1805" t="str">
            <v>INDO ASIAN FINANCE LTD</v>
          </cell>
          <cell r="B1805">
            <v>530747</v>
          </cell>
          <cell r="C1805" t="str">
            <v>Not Listed</v>
          </cell>
        </row>
        <row r="1806">
          <cell r="A1806" t="str">
            <v>INDO BORAX &amp; CHEMICALS LTD</v>
          </cell>
          <cell r="B1806">
            <v>524342</v>
          </cell>
          <cell r="C1806" t="str">
            <v>Not Listed</v>
          </cell>
        </row>
        <row r="1807">
          <cell r="A1807" t="str">
            <v>INDO COTSPIN LTD</v>
          </cell>
          <cell r="B1807">
            <v>538838</v>
          </cell>
          <cell r="C1807" t="str">
            <v>Not Listed</v>
          </cell>
        </row>
        <row r="1808">
          <cell r="A1808" t="str">
            <v>INDO COUNT INDUSTRIES LTD</v>
          </cell>
          <cell r="B1808">
            <v>521016</v>
          </cell>
          <cell r="C1808" t="str">
            <v>ICIL</v>
          </cell>
        </row>
        <row r="1809">
          <cell r="A1809" t="str">
            <v>INDO CREDIT CAPITAL LTD</v>
          </cell>
          <cell r="B1809">
            <v>526887</v>
          </cell>
          <cell r="C1809" t="str">
            <v>Not Listed</v>
          </cell>
        </row>
        <row r="1810">
          <cell r="A1810" t="str">
            <v>INDO EURO INDCHEM LTD</v>
          </cell>
          <cell r="B1810">
            <v>524458</v>
          </cell>
          <cell r="C1810" t="str">
            <v>Not Listed</v>
          </cell>
        </row>
        <row r="1811">
          <cell r="A1811" t="str">
            <v>INDO GULF INDUSTRIES LTD</v>
          </cell>
          <cell r="B1811">
            <v>506945</v>
          </cell>
          <cell r="C1811" t="str">
            <v>Not Listed</v>
          </cell>
        </row>
        <row r="1812">
          <cell r="A1812" t="str">
            <v>INDO PACIFIC PROJECTS LTD</v>
          </cell>
          <cell r="B1812">
            <v>531565</v>
          </cell>
          <cell r="C1812" t="str">
            <v>Not Listed</v>
          </cell>
        </row>
        <row r="1813">
          <cell r="A1813" t="str">
            <v>INDO RAMA SYNTHETICS (INDIA) LTD</v>
          </cell>
          <cell r="B1813">
            <v>500207</v>
          </cell>
          <cell r="C1813" t="str">
            <v>INDORAMA</v>
          </cell>
        </row>
        <row r="1814">
          <cell r="A1814" t="str">
            <v>INDO RAMA SYNTHETICS INDIA LTD</v>
          </cell>
          <cell r="B1814">
            <v>500207</v>
          </cell>
          <cell r="C1814" t="str">
            <v>INDORAMA</v>
          </cell>
        </row>
        <row r="1815">
          <cell r="A1815" t="str">
            <v>INDO TECH TRANSFORMERS LTD</v>
          </cell>
          <cell r="B1815">
            <v>532717</v>
          </cell>
          <cell r="C1815" t="str">
            <v>INDOTECH</v>
          </cell>
        </row>
        <row r="1816">
          <cell r="A1816" t="str">
            <v>INDO THAI SECURITIES LTD</v>
          </cell>
          <cell r="B1816">
            <v>533676</v>
          </cell>
          <cell r="C1816" t="str">
            <v>INDOTHAI</v>
          </cell>
        </row>
        <row r="1817">
          <cell r="A1817" t="str">
            <v>INDO US BIO-TECH LTD</v>
          </cell>
          <cell r="B1817">
            <v>541304</v>
          </cell>
          <cell r="C1817" t="str">
            <v>Not Listed</v>
          </cell>
        </row>
        <row r="1818">
          <cell r="A1818" t="str">
            <v>INDO-CITY INFOTECH LTD</v>
          </cell>
          <cell r="B1818">
            <v>532100</v>
          </cell>
          <cell r="C1818" t="str">
            <v>Not Listed</v>
          </cell>
        </row>
        <row r="1819">
          <cell r="A1819" t="str">
            <v>INDOCO REMEDIES LTD</v>
          </cell>
          <cell r="B1819">
            <v>532612</v>
          </cell>
          <cell r="C1819" t="str">
            <v>INDOCO</v>
          </cell>
        </row>
        <row r="1820">
          <cell r="A1820" t="str">
            <v>INDO-GLOBAL ENTERPRISES LTD</v>
          </cell>
          <cell r="B1820">
            <v>539433</v>
          </cell>
          <cell r="C1820" t="str">
            <v>Not Listed</v>
          </cell>
        </row>
        <row r="1821">
          <cell r="A1821" t="str">
            <v>INDOKEM LTD</v>
          </cell>
          <cell r="B1821">
            <v>504092</v>
          </cell>
          <cell r="C1821" t="str">
            <v>Not Listed</v>
          </cell>
        </row>
        <row r="1822">
          <cell r="A1822" t="str">
            <v>INDO-NATIONAL LTD</v>
          </cell>
          <cell r="B1822">
            <v>504058</v>
          </cell>
          <cell r="C1822" t="str">
            <v>NIPPOBATRY</v>
          </cell>
        </row>
        <row r="1823">
          <cell r="A1823" t="str">
            <v>INDOSOLAR LTD</v>
          </cell>
          <cell r="B1823">
            <v>533257</v>
          </cell>
          <cell r="C1823" t="str">
            <v>INDOSOLAR</v>
          </cell>
        </row>
        <row r="1824">
          <cell r="A1824" t="str">
            <v>INDOSTAR CAPITAL FINANCE LTD</v>
          </cell>
          <cell r="B1824">
            <v>541336</v>
          </cell>
          <cell r="C1824" t="str">
            <v>INDOSTAR</v>
          </cell>
        </row>
        <row r="1825">
          <cell r="A1825" t="str">
            <v>INDOVATION TECHNOLOGIES LTD</v>
          </cell>
          <cell r="B1825">
            <v>521005</v>
          </cell>
          <cell r="C1825" t="str">
            <v>Not Listed</v>
          </cell>
        </row>
        <row r="1826">
          <cell r="A1826" t="str">
            <v>INDOWIND ENERGY LTD</v>
          </cell>
          <cell r="B1826">
            <v>532894</v>
          </cell>
          <cell r="C1826" t="str">
            <v>INDOWIND</v>
          </cell>
        </row>
        <row r="1827">
          <cell r="A1827" t="str">
            <v>INDRA INDUSTRIES LTD</v>
          </cell>
          <cell r="B1827">
            <v>539175</v>
          </cell>
          <cell r="C1827" t="str">
            <v>Not Listed</v>
          </cell>
        </row>
        <row r="1828">
          <cell r="A1828" t="str">
            <v>INDRAPRASTHA GAS LTD</v>
          </cell>
          <cell r="B1828">
            <v>532514</v>
          </cell>
          <cell r="C1828" t="str">
            <v>IGL</v>
          </cell>
        </row>
        <row r="1829">
          <cell r="A1829" t="str">
            <v>INDRAPRASTHA MEDICAL CORPORATION LTD</v>
          </cell>
          <cell r="B1829">
            <v>532150</v>
          </cell>
          <cell r="C1829" t="str">
            <v>INDRAMEDCO</v>
          </cell>
        </row>
        <row r="1830">
          <cell r="A1830" t="str">
            <v>INDRAYANI BIOTECH LTD.</v>
          </cell>
          <cell r="B1830">
            <v>526445</v>
          </cell>
          <cell r="C1830" t="str">
            <v>INDRANIB</v>
          </cell>
        </row>
        <row r="1831">
          <cell r="A1831" t="str">
            <v>INDSIL HYDRO POWER AND MANGANESE LTD</v>
          </cell>
          <cell r="B1831">
            <v>522165</v>
          </cell>
          <cell r="C1831" t="str">
            <v>Not Listed</v>
          </cell>
        </row>
        <row r="1832">
          <cell r="A1832" t="str">
            <v>INDSOYA LTD</v>
          </cell>
          <cell r="B1832">
            <v>503639</v>
          </cell>
          <cell r="C1832" t="str">
            <v>Not Listed</v>
          </cell>
        </row>
        <row r="1833">
          <cell r="A1833" t="str">
            <v>IND-SWIFT LABORATORIES LTD</v>
          </cell>
          <cell r="B1833">
            <v>532305</v>
          </cell>
          <cell r="C1833" t="str">
            <v>INDSWFTLAB</v>
          </cell>
        </row>
        <row r="1834">
          <cell r="A1834" t="str">
            <v>IND-SWIFT LTD</v>
          </cell>
          <cell r="B1834">
            <v>524652</v>
          </cell>
          <cell r="C1834" t="str">
            <v>INDSWFTLTD</v>
          </cell>
        </row>
        <row r="1835">
          <cell r="A1835" t="str">
            <v>INDUCTO STEEL LTD</v>
          </cell>
          <cell r="B1835">
            <v>532001</v>
          </cell>
          <cell r="C1835" t="str">
            <v>Not Listed</v>
          </cell>
        </row>
        <row r="1836">
          <cell r="A1836" t="str">
            <v>INDUS FINANCE LTD</v>
          </cell>
          <cell r="B1836">
            <v>531841</v>
          </cell>
          <cell r="C1836" t="str">
            <v>Not Listed</v>
          </cell>
        </row>
        <row r="1837">
          <cell r="A1837" t="str">
            <v>INDUSIND BANK LTD</v>
          </cell>
          <cell r="B1837">
            <v>532187</v>
          </cell>
          <cell r="C1837" t="str">
            <v>INDUSINDBK</v>
          </cell>
        </row>
        <row r="1838">
          <cell r="A1838" t="str">
            <v>INDUSTRIAL &amp; PRUDENTIAL INVESTMENTS CO LTD</v>
          </cell>
          <cell r="B1838">
            <v>501298</v>
          </cell>
          <cell r="C1838" t="str">
            <v>Not Listed</v>
          </cell>
        </row>
        <row r="1839">
          <cell r="A1839" t="str">
            <v>INDUSTRIAL INVESTMENT TRUST LTD</v>
          </cell>
          <cell r="B1839">
            <v>501295</v>
          </cell>
          <cell r="C1839" t="str">
            <v>IITL</v>
          </cell>
        </row>
        <row r="1840">
          <cell r="A1840" t="str">
            <v>INEOS STYROLUTION (INDIA) LTD</v>
          </cell>
          <cell r="B1840">
            <v>506222</v>
          </cell>
          <cell r="C1840" t="str">
            <v>INEOSSTYRO</v>
          </cell>
        </row>
        <row r="1841">
          <cell r="A1841" t="str">
            <v>INEOS STYROLUTION INDIA LTD</v>
          </cell>
          <cell r="B1841">
            <v>506222</v>
          </cell>
          <cell r="C1841" t="str">
            <v>INEOSSTYRO</v>
          </cell>
        </row>
        <row r="1842">
          <cell r="A1842" t="str">
            <v>INERTIA STEEL LTD</v>
          </cell>
          <cell r="B1842">
            <v>512025</v>
          </cell>
          <cell r="C1842" t="str">
            <v>Not Listed</v>
          </cell>
        </row>
        <row r="1843">
          <cell r="A1843" t="str">
            <v>INFIBEAM AVENUES LTD</v>
          </cell>
          <cell r="B1843">
            <v>539807</v>
          </cell>
          <cell r="C1843" t="str">
            <v>INFIBEAM</v>
          </cell>
        </row>
        <row r="1844">
          <cell r="A1844" t="str">
            <v>INFINITE COMPUTER SOLUTIONS (INDIA) LTD</v>
          </cell>
          <cell r="B1844">
            <v>533154</v>
          </cell>
          <cell r="C1844" t="str">
            <v>INFINITE</v>
          </cell>
        </row>
        <row r="1845">
          <cell r="A1845" t="str">
            <v>INFINITE COMPUTER SOLUTIONS INDIA LTD</v>
          </cell>
          <cell r="B1845">
            <v>533154</v>
          </cell>
          <cell r="C1845" t="str">
            <v>INFINITE</v>
          </cell>
        </row>
        <row r="1846">
          <cell r="A1846" t="str">
            <v>INFLAME APPLIANCES LTD</v>
          </cell>
          <cell r="B1846">
            <v>541083</v>
          </cell>
          <cell r="C1846" t="str">
            <v>Not Listed</v>
          </cell>
        </row>
        <row r="1847">
          <cell r="A1847" t="str">
            <v>INFO EDGE (INDIA) LTD</v>
          </cell>
          <cell r="B1847">
            <v>532777</v>
          </cell>
          <cell r="C1847" t="str">
            <v>NAUKRI</v>
          </cell>
        </row>
        <row r="1848">
          <cell r="A1848" t="str">
            <v>INFO EDGE INDIA LTD</v>
          </cell>
          <cell r="B1848">
            <v>532777</v>
          </cell>
          <cell r="C1848" t="str">
            <v>NAUKRI</v>
          </cell>
        </row>
        <row r="1849">
          <cell r="A1849" t="str">
            <v>INFOBEANS TECHNOLOGIES LTD</v>
          </cell>
          <cell r="B1849" t="str">
            <v>Not Listed</v>
          </cell>
          <cell r="C1849" t="str">
            <v>INFOBEAN</v>
          </cell>
        </row>
        <row r="1850">
          <cell r="A1850" t="str">
            <v>INFORMED TECHNOLOGIES (INDIA) LTD</v>
          </cell>
          <cell r="B1850">
            <v>504810</v>
          </cell>
          <cell r="C1850" t="str">
            <v>Not Listed</v>
          </cell>
        </row>
        <row r="1851">
          <cell r="A1851" t="str">
            <v>INFORMED TECHNOLOGIES INDIA LTD</v>
          </cell>
          <cell r="B1851">
            <v>504810</v>
          </cell>
          <cell r="C1851" t="str">
            <v>Not Listed</v>
          </cell>
        </row>
        <row r="1852">
          <cell r="A1852" t="str">
            <v>INFOSYS LTD</v>
          </cell>
          <cell r="B1852">
            <v>500209</v>
          </cell>
          <cell r="C1852" t="str">
            <v>INFY</v>
          </cell>
        </row>
        <row r="1853">
          <cell r="A1853" t="str">
            <v>INFRA INDUSTRIES LTD</v>
          </cell>
          <cell r="B1853">
            <v>530777</v>
          </cell>
          <cell r="C1853" t="str">
            <v>Not Listed</v>
          </cell>
        </row>
        <row r="1854">
          <cell r="A1854" t="str">
            <v>INFRONICS SYSTEMS LTD</v>
          </cell>
          <cell r="B1854">
            <v>537985</v>
          </cell>
          <cell r="C1854" t="str">
            <v>Not Listed</v>
          </cell>
        </row>
        <row r="1855">
          <cell r="A1855" t="str">
            <v>INGERSOLL RAND (INDIA) LTD</v>
          </cell>
          <cell r="B1855">
            <v>500210</v>
          </cell>
          <cell r="C1855" t="str">
            <v>INGERRAND</v>
          </cell>
        </row>
        <row r="1856">
          <cell r="A1856" t="str">
            <v>INGERSOLL RAND INDIA LTD</v>
          </cell>
          <cell r="B1856">
            <v>500210</v>
          </cell>
          <cell r="C1856" t="str">
            <v>INGERRAND</v>
          </cell>
        </row>
        <row r="1857">
          <cell r="A1857" t="str">
            <v>INLAND PRINTERS LTD</v>
          </cell>
          <cell r="B1857">
            <v>530787</v>
          </cell>
          <cell r="C1857" t="str">
            <v>Not Listed</v>
          </cell>
        </row>
        <row r="1858">
          <cell r="A1858" t="str">
            <v>INNOCORP LTD.</v>
          </cell>
          <cell r="B1858">
            <v>531929</v>
          </cell>
          <cell r="C1858" t="str">
            <v>INNOCORP</v>
          </cell>
        </row>
        <row r="1859">
          <cell r="A1859" t="str">
            <v>INNOVANA THINKLABS LTD</v>
          </cell>
          <cell r="B1859" t="str">
            <v>Not Listed</v>
          </cell>
          <cell r="C1859" t="str">
            <v>INNOVANA</v>
          </cell>
        </row>
        <row r="1860">
          <cell r="A1860" t="str">
            <v>INNOVASSYNTH INVESTMENTS LTD</v>
          </cell>
          <cell r="B1860">
            <v>533315</v>
          </cell>
          <cell r="C1860" t="str">
            <v>Not Listed</v>
          </cell>
        </row>
        <row r="1861">
          <cell r="A1861" t="str">
            <v>INNOVATION SOFTWARE EXPORTS LTD</v>
          </cell>
          <cell r="B1861">
            <v>517433</v>
          </cell>
          <cell r="C1861" t="str">
            <v>Not Listed</v>
          </cell>
        </row>
        <row r="1862">
          <cell r="A1862" t="str">
            <v>INNOVATIVE IDEALS AND SERVICES (INDIA) LTD</v>
          </cell>
          <cell r="B1862">
            <v>541983</v>
          </cell>
          <cell r="C1862" t="str">
            <v>Not Listed</v>
          </cell>
        </row>
        <row r="1863">
          <cell r="A1863" t="str">
            <v>INNOVATIVE IDEALS AND SERVICES INDIA LTD</v>
          </cell>
          <cell r="B1863">
            <v>541983</v>
          </cell>
          <cell r="C1863" t="str">
            <v>Not Listed</v>
          </cell>
        </row>
        <row r="1864">
          <cell r="A1864" t="str">
            <v>INNOVATIVE TECH PACK LTD</v>
          </cell>
          <cell r="B1864">
            <v>523840</v>
          </cell>
          <cell r="C1864" t="str">
            <v>Not Listed</v>
          </cell>
        </row>
        <row r="1865">
          <cell r="A1865" t="str">
            <v>INNOVATIVE TYRES AND TUBES LTD</v>
          </cell>
          <cell r="B1865" t="str">
            <v>Not Listed</v>
          </cell>
          <cell r="C1865" t="str">
            <v>INNOVATIVE</v>
          </cell>
        </row>
        <row r="1866">
          <cell r="A1866" t="str">
            <v>INNOVATORS FACADE SYSTEMS LTD</v>
          </cell>
          <cell r="B1866">
            <v>541353</v>
          </cell>
          <cell r="C1866" t="str">
            <v>Not Listed</v>
          </cell>
        </row>
        <row r="1867">
          <cell r="A1867" t="str">
            <v>INOX LEISURE LTD</v>
          </cell>
          <cell r="B1867">
            <v>532706</v>
          </cell>
          <cell r="C1867" t="str">
            <v>INOXLEISUR</v>
          </cell>
        </row>
        <row r="1868">
          <cell r="A1868" t="str">
            <v>INOX WIND LTD</v>
          </cell>
          <cell r="B1868">
            <v>539083</v>
          </cell>
          <cell r="C1868" t="str">
            <v>INOXWIND</v>
          </cell>
        </row>
        <row r="1869">
          <cell r="A1869" t="str">
            <v>INSECTICIDES (INDIA) LTD</v>
          </cell>
          <cell r="B1869">
            <v>532851</v>
          </cell>
          <cell r="C1869" t="str">
            <v>INSECTICID</v>
          </cell>
        </row>
        <row r="1870">
          <cell r="A1870" t="str">
            <v>INSECTICIDES INDIA LTD</v>
          </cell>
          <cell r="B1870">
            <v>532851</v>
          </cell>
          <cell r="C1870" t="str">
            <v>INSECTICID</v>
          </cell>
        </row>
        <row r="1871">
          <cell r="A1871" t="str">
            <v>INSILCO LTD</v>
          </cell>
          <cell r="B1871">
            <v>500211</v>
          </cell>
          <cell r="C1871" t="str">
            <v>Not Listed</v>
          </cell>
        </row>
        <row r="1872">
          <cell r="A1872" t="str">
            <v>INSPIRISYS SOLUTIONS LTD</v>
          </cell>
          <cell r="B1872">
            <v>532774</v>
          </cell>
          <cell r="C1872" t="str">
            <v>INSPIRISYS</v>
          </cell>
        </row>
        <row r="1873">
          <cell r="A1873" t="str">
            <v>INTEC CAPITAL LTD</v>
          </cell>
          <cell r="B1873">
            <v>526871</v>
          </cell>
          <cell r="C1873" t="str">
            <v>Not Listed</v>
          </cell>
        </row>
        <row r="1874">
          <cell r="A1874" t="str">
            <v>INTEGRA CAPITAL MANAGEMENT LTD.</v>
          </cell>
          <cell r="B1874">
            <v>531314</v>
          </cell>
          <cell r="C1874" t="str">
            <v>INTCAPM</v>
          </cell>
        </row>
        <row r="1875">
          <cell r="A1875" t="str">
            <v>INTEGRA ENGINEERING (INDIA) LTD</v>
          </cell>
          <cell r="B1875">
            <v>505358</v>
          </cell>
          <cell r="C1875" t="str">
            <v>Not Listed</v>
          </cell>
        </row>
        <row r="1876">
          <cell r="A1876" t="str">
            <v>INTEGRA ENGINEERING INDIA LTD</v>
          </cell>
          <cell r="B1876">
            <v>505358</v>
          </cell>
          <cell r="C1876" t="str">
            <v>Not Listed</v>
          </cell>
        </row>
        <row r="1877">
          <cell r="A1877" t="str">
            <v>INTEGRA GARMENTS AND TEXTILES LTD</v>
          </cell>
          <cell r="B1877">
            <v>535958</v>
          </cell>
          <cell r="C1877" t="str">
            <v>INTEGRA</v>
          </cell>
        </row>
        <row r="1878">
          <cell r="A1878" t="str">
            <v>INTEGRA SWITCHGEAR LTD</v>
          </cell>
          <cell r="B1878">
            <v>517423</v>
          </cell>
          <cell r="C1878" t="str">
            <v>Not Listed</v>
          </cell>
        </row>
        <row r="1879">
          <cell r="A1879" t="str">
            <v>INTEGRA TELECOMMUNICATION &amp; SOFTWARE LTD</v>
          </cell>
          <cell r="B1879">
            <v>536868</v>
          </cell>
          <cell r="C1879" t="str">
            <v>Not Listed</v>
          </cell>
        </row>
        <row r="1880">
          <cell r="A1880" t="str">
            <v>INTEGRATED CAPITAL SERVICES LTD</v>
          </cell>
          <cell r="B1880">
            <v>539149</v>
          </cell>
          <cell r="C1880" t="str">
            <v>Not Listed</v>
          </cell>
        </row>
        <row r="1881">
          <cell r="A1881" t="str">
            <v>INTEGRATED FINANCIAL SERVICES LTD</v>
          </cell>
          <cell r="B1881">
            <v>500212</v>
          </cell>
          <cell r="C1881" t="str">
            <v>Not Listed</v>
          </cell>
        </row>
        <row r="1882">
          <cell r="A1882" t="str">
            <v>INTEGRATED PROTEINS LTD</v>
          </cell>
          <cell r="B1882">
            <v>519606</v>
          </cell>
          <cell r="C1882" t="str">
            <v>Not Listed</v>
          </cell>
        </row>
        <row r="1883">
          <cell r="A1883" t="str">
            <v>INTEGRATED TECHNOLOGIES LTD</v>
          </cell>
          <cell r="B1883">
            <v>531889</v>
          </cell>
          <cell r="C1883" t="str">
            <v>Not Listed</v>
          </cell>
        </row>
        <row r="1884">
          <cell r="A1884" t="str">
            <v>INTEGRATED THERMOPLASTICS LTD</v>
          </cell>
          <cell r="B1884">
            <v>530921</v>
          </cell>
          <cell r="C1884" t="str">
            <v>Not Listed</v>
          </cell>
        </row>
        <row r="1885">
          <cell r="A1885" t="str">
            <v>INTELLECT DESIGN ARENA LTD</v>
          </cell>
          <cell r="B1885">
            <v>538835</v>
          </cell>
          <cell r="C1885" t="str">
            <v>INTELLECT</v>
          </cell>
        </row>
        <row r="1886">
          <cell r="A1886" t="str">
            <v>INTELLIVATE CAPITAL ADVISORS LTD</v>
          </cell>
          <cell r="B1886">
            <v>534732</v>
          </cell>
          <cell r="C1886" t="str">
            <v>Not Listed</v>
          </cell>
        </row>
        <row r="1887">
          <cell r="A1887" t="str">
            <v>INTELLIVATE CAPITAL VENTURES LTD</v>
          </cell>
          <cell r="B1887">
            <v>506134</v>
          </cell>
          <cell r="C1887" t="str">
            <v>Not Listed</v>
          </cell>
        </row>
        <row r="1888">
          <cell r="A1888" t="str">
            <v>INTENSE TECHNOLOGIES LTD</v>
          </cell>
          <cell r="B1888">
            <v>532326</v>
          </cell>
          <cell r="C1888" t="str">
            <v>INTENTECH</v>
          </cell>
        </row>
        <row r="1889">
          <cell r="A1889" t="str">
            <v>INTER GLOBE FINANCE LTD</v>
          </cell>
          <cell r="B1889">
            <v>511391</v>
          </cell>
          <cell r="C1889" t="str">
            <v>Not Listed</v>
          </cell>
        </row>
        <row r="1890">
          <cell r="A1890" t="str">
            <v>INTER STATE OIL CARRIER LTD</v>
          </cell>
          <cell r="B1890">
            <v>530259</v>
          </cell>
          <cell r="C1890" t="str">
            <v>Not Listed</v>
          </cell>
        </row>
        <row r="1891">
          <cell r="A1891" t="str">
            <v>INTERACTIVE FINANCIAL SERVICES LTD</v>
          </cell>
          <cell r="B1891">
            <v>539692</v>
          </cell>
          <cell r="C1891" t="str">
            <v>Not Listed</v>
          </cell>
        </row>
        <row r="1892">
          <cell r="A1892" t="str">
            <v>INTERGLOBE AVIATION LTD</v>
          </cell>
          <cell r="B1892">
            <v>539448</v>
          </cell>
          <cell r="C1892" t="str">
            <v>INDIGO</v>
          </cell>
        </row>
        <row r="1893">
          <cell r="A1893" t="str">
            <v>INTERLINK PETROLEUM LTD</v>
          </cell>
          <cell r="B1893">
            <v>526512</v>
          </cell>
          <cell r="C1893" t="str">
            <v>Not Listed</v>
          </cell>
        </row>
        <row r="1894">
          <cell r="A1894" t="str">
            <v>INTERNATIONAL COMBUSTION (INDIA) LTD</v>
          </cell>
          <cell r="B1894">
            <v>505737</v>
          </cell>
          <cell r="C1894" t="str">
            <v>Not Listed</v>
          </cell>
        </row>
        <row r="1895">
          <cell r="A1895" t="str">
            <v>INTERNATIONAL COMBUSTION INDIA LTD</v>
          </cell>
          <cell r="B1895">
            <v>505737</v>
          </cell>
          <cell r="C1895" t="str">
            <v>Not Listed</v>
          </cell>
        </row>
        <row r="1896">
          <cell r="A1896" t="str">
            <v>INTERNATIONAL CONSTRUCTIONS LTD</v>
          </cell>
          <cell r="B1896" t="str">
            <v>Not Listed</v>
          </cell>
          <cell r="C1896" t="str">
            <v>SUBCAPCITY</v>
          </cell>
        </row>
        <row r="1897">
          <cell r="A1897" t="str">
            <v>INTERNATIONAL CONVEYORS LTD</v>
          </cell>
          <cell r="B1897">
            <v>509709</v>
          </cell>
          <cell r="C1897" t="str">
            <v>Not Listed</v>
          </cell>
        </row>
        <row r="1898">
          <cell r="A1898" t="str">
            <v>INTERNATIONAL DATA MANAGEMENT LTD</v>
          </cell>
          <cell r="B1898">
            <v>517044</v>
          </cell>
          <cell r="C1898" t="str">
            <v>Not Listed</v>
          </cell>
        </row>
        <row r="1899">
          <cell r="A1899" t="str">
            <v>INTERNATIONAL HOUSING FINANCE CORPORATION LTD</v>
          </cell>
          <cell r="B1899">
            <v>530781</v>
          </cell>
          <cell r="C1899" t="str">
            <v>Not Listed</v>
          </cell>
        </row>
        <row r="1900">
          <cell r="A1900" t="str">
            <v>INTERNATIONAL PAPER APPM LTD</v>
          </cell>
          <cell r="B1900">
            <v>502330</v>
          </cell>
          <cell r="C1900" t="str">
            <v>IPAPPM</v>
          </cell>
        </row>
        <row r="1901">
          <cell r="A1901" t="str">
            <v>INTERNATIONAL TRAVEL HOUSE LTD</v>
          </cell>
          <cell r="B1901">
            <v>500213</v>
          </cell>
          <cell r="C1901" t="str">
            <v>Not Listed</v>
          </cell>
        </row>
        <row r="1902">
          <cell r="A1902" t="str">
            <v>INTERWORLD DIGITAL LTD</v>
          </cell>
          <cell r="B1902">
            <v>532072</v>
          </cell>
          <cell r="C1902" t="str">
            <v>Not Listed</v>
          </cell>
        </row>
        <row r="1903">
          <cell r="A1903" t="str">
            <v>INTRASOFT TECHNOLOGIES LTD</v>
          </cell>
          <cell r="B1903">
            <v>533181</v>
          </cell>
          <cell r="C1903" t="str">
            <v>ISFT</v>
          </cell>
        </row>
        <row r="1904">
          <cell r="A1904" t="str">
            <v>INVENTURE GROWTH &amp; SECURITIES LTD</v>
          </cell>
          <cell r="B1904">
            <v>533506</v>
          </cell>
          <cell r="C1904" t="str">
            <v>INVENTURE</v>
          </cell>
        </row>
        <row r="1905">
          <cell r="A1905" t="str">
            <v>Invesco India Gold Exchange Traded Fund</v>
          </cell>
          <cell r="B1905">
            <v>533172</v>
          </cell>
          <cell r="C1905" t="str">
            <v>IVZINGOLD</v>
          </cell>
        </row>
        <row r="1906">
          <cell r="A1906" t="str">
            <v>INVESTMENT &amp; PRECISION CASTINGS LTD</v>
          </cell>
          <cell r="B1906">
            <v>504786</v>
          </cell>
          <cell r="C1906" t="str">
            <v>Not Listed</v>
          </cell>
        </row>
        <row r="1907">
          <cell r="A1907" t="str">
            <v>INVICTA MEDITEK LTD</v>
          </cell>
          <cell r="B1907">
            <v>523844</v>
          </cell>
          <cell r="C1907" t="str">
            <v>Not Listed</v>
          </cell>
        </row>
        <row r="1908">
          <cell r="A1908" t="str">
            <v>IO SYSTEM LTD</v>
          </cell>
          <cell r="B1908">
            <v>523752</v>
          </cell>
          <cell r="C1908" t="str">
            <v>Not Listed</v>
          </cell>
        </row>
        <row r="1909">
          <cell r="A1909" t="str">
            <v>IOL CHEMICALS AND PHARMACEUTICALS LTD</v>
          </cell>
          <cell r="B1909">
            <v>524164</v>
          </cell>
          <cell r="C1909" t="str">
            <v>IOLCP</v>
          </cell>
        </row>
        <row r="1910">
          <cell r="A1910" t="str">
            <v>ION EXCHANGE (INDIA) LTD</v>
          </cell>
          <cell r="B1910">
            <v>500214</v>
          </cell>
          <cell r="C1910" t="str">
            <v>Not Listed</v>
          </cell>
        </row>
        <row r="1911">
          <cell r="A1911" t="str">
            <v>ION EXCHANGE INDIA LTD</v>
          </cell>
          <cell r="B1911">
            <v>500214</v>
          </cell>
          <cell r="C1911" t="str">
            <v>Not Listed</v>
          </cell>
        </row>
        <row r="1912">
          <cell r="A1912" t="str">
            <v>IP RINGS LTD</v>
          </cell>
          <cell r="B1912">
            <v>523638</v>
          </cell>
          <cell r="C1912" t="str">
            <v>Not Listed</v>
          </cell>
        </row>
        <row r="1913">
          <cell r="A1913" t="str">
            <v>IPCA LABORATORIES LTD</v>
          </cell>
          <cell r="B1913">
            <v>524494</v>
          </cell>
          <cell r="C1913" t="str">
            <v>IPCALAB</v>
          </cell>
        </row>
        <row r="1914">
          <cell r="A1914" t="str">
            <v>I-POWER SOLUTIONS (INDIA) LTD</v>
          </cell>
          <cell r="B1914">
            <v>512405</v>
          </cell>
          <cell r="C1914" t="str">
            <v>Not Listed</v>
          </cell>
        </row>
        <row r="1915">
          <cell r="A1915" t="str">
            <v>I-POWER SOLUTIONS INDIA LTD</v>
          </cell>
          <cell r="B1915">
            <v>512405</v>
          </cell>
          <cell r="C1915" t="str">
            <v>Not Listed</v>
          </cell>
        </row>
        <row r="1916">
          <cell r="A1916" t="str">
            <v>IRB INFRASTRUCTURE DEVELOPERS LTD</v>
          </cell>
          <cell r="B1916">
            <v>532947</v>
          </cell>
          <cell r="C1916" t="str">
            <v>IRB</v>
          </cell>
        </row>
        <row r="1917">
          <cell r="A1917" t="str">
            <v>IRB InvIT Fund</v>
          </cell>
          <cell r="B1917">
            <v>540526</v>
          </cell>
          <cell r="C1917" t="str">
            <v>IRBINVIT</v>
          </cell>
        </row>
        <row r="1918">
          <cell r="A1918" t="str">
            <v>IRCON INTERNATIONAL LTD</v>
          </cell>
          <cell r="B1918">
            <v>541956</v>
          </cell>
          <cell r="C1918" t="str">
            <v>IRCON</v>
          </cell>
        </row>
        <row r="1919">
          <cell r="A1919" t="str">
            <v>IRIS BUSINESS SERVICES LTD</v>
          </cell>
          <cell r="B1919">
            <v>540735</v>
          </cell>
          <cell r="C1919" t="str">
            <v>Not Listed</v>
          </cell>
        </row>
        <row r="1920">
          <cell r="A1920" t="str">
            <v>IRIS CLOTHINGS LTD</v>
          </cell>
          <cell r="B1920" t="str">
            <v>Not Listed</v>
          </cell>
          <cell r="C1920" t="str">
            <v>IRISDOREME</v>
          </cell>
        </row>
        <row r="1921">
          <cell r="A1921" t="str">
            <v>IRIS MEDIAWORKS LTD</v>
          </cell>
          <cell r="B1921">
            <v>531337</v>
          </cell>
          <cell r="C1921" t="str">
            <v>Not Listed</v>
          </cell>
        </row>
        <row r="1922">
          <cell r="A1922" t="str">
            <v>ISF LTD</v>
          </cell>
          <cell r="B1922">
            <v>526859</v>
          </cell>
          <cell r="C1922" t="str">
            <v>Not Listed</v>
          </cell>
        </row>
        <row r="1923">
          <cell r="A1923" t="str">
            <v>ISGEC HEAVY ENGINEERING LTD</v>
          </cell>
          <cell r="B1923">
            <v>533033</v>
          </cell>
          <cell r="C1923" t="str">
            <v>Not Listed</v>
          </cell>
        </row>
        <row r="1924">
          <cell r="A1924" t="str">
            <v>ISHAAN INFRASTRUCTURES AND SHELTERS LTD</v>
          </cell>
          <cell r="B1924">
            <v>540134</v>
          </cell>
          <cell r="C1924" t="str">
            <v>Not Listed</v>
          </cell>
        </row>
        <row r="1925">
          <cell r="A1925" t="str">
            <v>ISHAN DYES &amp; CHEMICALS LTD</v>
          </cell>
          <cell r="B1925">
            <v>531109</v>
          </cell>
          <cell r="C1925" t="str">
            <v>Not Listed</v>
          </cell>
        </row>
        <row r="1926">
          <cell r="A1926" t="str">
            <v>ISHITA DRUGS &amp; INDUSTRIES LTD</v>
          </cell>
          <cell r="B1926">
            <v>524400</v>
          </cell>
          <cell r="C1926" t="str">
            <v>Not Listed</v>
          </cell>
        </row>
        <row r="1927">
          <cell r="A1927" t="str">
            <v>ISHWARSHAKTI HOLDINGS &amp; TRADERS LTD</v>
          </cell>
          <cell r="B1927">
            <v>506161</v>
          </cell>
          <cell r="C1927" t="str">
            <v>Not Listed</v>
          </cell>
        </row>
        <row r="1928">
          <cell r="A1928" t="str">
            <v>ISL CONSULTING LTD</v>
          </cell>
          <cell r="B1928">
            <v>511609</v>
          </cell>
          <cell r="C1928" t="str">
            <v>Not Listed</v>
          </cell>
        </row>
        <row r="1929">
          <cell r="A1929" t="str">
            <v>ISMT LTD</v>
          </cell>
          <cell r="B1929">
            <v>532479</v>
          </cell>
          <cell r="C1929" t="str">
            <v>ISMTLTD</v>
          </cell>
        </row>
        <row r="1930">
          <cell r="A1930" t="str">
            <v>IST LTD</v>
          </cell>
          <cell r="B1930">
            <v>508807</v>
          </cell>
          <cell r="C1930" t="str">
            <v>Not Listed</v>
          </cell>
        </row>
        <row r="1931">
          <cell r="A1931" t="str">
            <v>ISTREET NETWORK LTD</v>
          </cell>
          <cell r="B1931">
            <v>524622</v>
          </cell>
          <cell r="C1931" t="str">
            <v>Not Listed</v>
          </cell>
        </row>
        <row r="1932">
          <cell r="A1932" t="str">
            <v>ITC LTD</v>
          </cell>
          <cell r="B1932">
            <v>500875</v>
          </cell>
          <cell r="C1932" t="str">
            <v>ITC</v>
          </cell>
        </row>
        <row r="1933">
          <cell r="A1933" t="str">
            <v>ITD CEMENTATION (INDIA) LTD</v>
          </cell>
          <cell r="B1933">
            <v>509496</v>
          </cell>
          <cell r="C1933" t="str">
            <v>ITDCEM</v>
          </cell>
        </row>
        <row r="1934">
          <cell r="A1934" t="str">
            <v>ITD CEMENTATION INDIA LTD</v>
          </cell>
          <cell r="B1934">
            <v>509496</v>
          </cell>
          <cell r="C1934" t="str">
            <v>ITDCEM</v>
          </cell>
        </row>
        <row r="1935">
          <cell r="A1935" t="str">
            <v>ITI LTD</v>
          </cell>
          <cell r="B1935">
            <v>523610</v>
          </cell>
          <cell r="C1935" t="str">
            <v>ITI</v>
          </cell>
        </row>
        <row r="1936">
          <cell r="A1936" t="str">
            <v>ITL INDUSTRIES LTD</v>
          </cell>
          <cell r="B1936">
            <v>522183</v>
          </cell>
          <cell r="C1936" t="str">
            <v>Not Listed</v>
          </cell>
        </row>
        <row r="1937">
          <cell r="A1937" t="str">
            <v>IVP LTD</v>
          </cell>
          <cell r="B1937">
            <v>507580</v>
          </cell>
          <cell r="C1937" t="str">
            <v>IVP</v>
          </cell>
        </row>
        <row r="1938">
          <cell r="A1938" t="str">
            <v>IVRCL LTD</v>
          </cell>
          <cell r="B1938">
            <v>530773</v>
          </cell>
          <cell r="C1938" t="str">
            <v>IVRCLINFRA</v>
          </cell>
        </row>
        <row r="1939">
          <cell r="A1939" t="str">
            <v>IYKOT HITECH TOOLROOM LTD</v>
          </cell>
          <cell r="B1939">
            <v>522245</v>
          </cell>
          <cell r="C1939" t="str">
            <v>Not Listed</v>
          </cell>
        </row>
        <row r="1940">
          <cell r="A1940" t="str">
            <v>IZMO LTD</v>
          </cell>
          <cell r="B1940">
            <v>532341</v>
          </cell>
          <cell r="C1940" t="str">
            <v>IZMO</v>
          </cell>
        </row>
        <row r="1941">
          <cell r="A1941" t="str">
            <v>J  TAPARIA PROJECTS LTD</v>
          </cell>
          <cell r="B1941">
            <v>538539</v>
          </cell>
          <cell r="C1941" t="str">
            <v>Not Listed</v>
          </cell>
        </row>
        <row r="1942">
          <cell r="A1942" t="str">
            <v>J J EXPORTERS LTD</v>
          </cell>
          <cell r="B1942">
            <v>530049</v>
          </cell>
          <cell r="C1942" t="str">
            <v>Not Listed</v>
          </cell>
        </row>
        <row r="1943">
          <cell r="A1943" t="str">
            <v>J J FINANCE CORPORATION LTD</v>
          </cell>
          <cell r="B1943">
            <v>523062</v>
          </cell>
          <cell r="C1943" t="str">
            <v>Not Listed</v>
          </cell>
        </row>
        <row r="1944">
          <cell r="A1944" t="str">
            <v>J KUMAR INFRAPROJECTS LTD</v>
          </cell>
          <cell r="B1944">
            <v>532940</v>
          </cell>
          <cell r="C1944" t="str">
            <v>JKIL</v>
          </cell>
        </row>
        <row r="1945">
          <cell r="A1945" t="str">
            <v>J L MORISON (INDIA) LTD</v>
          </cell>
          <cell r="B1945">
            <v>506522</v>
          </cell>
          <cell r="C1945" t="str">
            <v>Not Listed</v>
          </cell>
        </row>
        <row r="1946">
          <cell r="A1946" t="str">
            <v>J L MORISON INDIA LTD</v>
          </cell>
          <cell r="B1946">
            <v>506522</v>
          </cell>
          <cell r="C1946" t="str">
            <v>Not Listed</v>
          </cell>
        </row>
        <row r="1947">
          <cell r="A1947" t="str">
            <v>J R FOODS LTD</v>
          </cell>
          <cell r="B1947">
            <v>530915</v>
          </cell>
          <cell r="C1947" t="str">
            <v>Not Listed</v>
          </cell>
        </row>
        <row r="1948">
          <cell r="A1948" t="str">
            <v>JACKSON INVESTMENTS LTD</v>
          </cell>
          <cell r="B1948">
            <v>538422</v>
          </cell>
          <cell r="C1948" t="str">
            <v>Not Listed</v>
          </cell>
        </row>
        <row r="1949">
          <cell r="A1949" t="str">
            <v>JAGAN LAMPS LTD</v>
          </cell>
          <cell r="B1949">
            <v>530711</v>
          </cell>
          <cell r="C1949" t="str">
            <v>Not Listed</v>
          </cell>
        </row>
        <row r="1950">
          <cell r="A1950" t="str">
            <v>JAGATJIT INDUSTRIES LTD</v>
          </cell>
          <cell r="B1950">
            <v>507155</v>
          </cell>
          <cell r="C1950" t="str">
            <v>Not Listed</v>
          </cell>
        </row>
        <row r="1951">
          <cell r="A1951" t="str">
            <v>JAGJANANI TEXTILES LTD</v>
          </cell>
          <cell r="B1951">
            <v>532825</v>
          </cell>
          <cell r="C1951" t="str">
            <v>Not Listed</v>
          </cell>
        </row>
        <row r="1952">
          <cell r="A1952" t="str">
            <v>JAGRAN PRAKASHAN LTD</v>
          </cell>
          <cell r="B1952">
            <v>532705</v>
          </cell>
          <cell r="C1952" t="str">
            <v>JAGRAN</v>
          </cell>
        </row>
        <row r="1953">
          <cell r="A1953" t="str">
            <v>JAGSON AIRLINES LTD</v>
          </cell>
          <cell r="B1953">
            <v>520139</v>
          </cell>
          <cell r="C1953" t="str">
            <v>Not Listed</v>
          </cell>
        </row>
        <row r="1954">
          <cell r="A1954" t="str">
            <v>JAGSONPAL FINANCE &amp; LEASING LTD</v>
          </cell>
          <cell r="B1954">
            <v>530601</v>
          </cell>
          <cell r="C1954" t="str">
            <v>Not Listed</v>
          </cell>
        </row>
        <row r="1955">
          <cell r="A1955" t="str">
            <v>JAGSONPAL PHARMACEUTICALS LTD</v>
          </cell>
          <cell r="B1955">
            <v>507789</v>
          </cell>
          <cell r="C1955" t="str">
            <v>JAGSNPHARM</v>
          </cell>
        </row>
        <row r="1956">
          <cell r="A1956" t="str">
            <v>JAI BALAJI INDUSTRIES LTD</v>
          </cell>
          <cell r="B1956">
            <v>532976</v>
          </cell>
          <cell r="C1956" t="str">
            <v>JAIBALAJI</v>
          </cell>
        </row>
        <row r="1957">
          <cell r="A1957" t="str">
            <v>JAI CORP LTD</v>
          </cell>
          <cell r="B1957">
            <v>512237</v>
          </cell>
          <cell r="C1957" t="str">
            <v>JAICORPLTD</v>
          </cell>
        </row>
        <row r="1958">
          <cell r="A1958" t="str">
            <v>JAI MATA GLASS LTD</v>
          </cell>
          <cell r="B1958">
            <v>523467</v>
          </cell>
          <cell r="C1958" t="str">
            <v>Not Listed</v>
          </cell>
        </row>
        <row r="1959">
          <cell r="A1959" t="str">
            <v>JAIHIND PROJECTS LTD</v>
          </cell>
          <cell r="B1959">
            <v>531339</v>
          </cell>
          <cell r="C1959" t="str">
            <v>JAIHINDPRO</v>
          </cell>
        </row>
        <row r="1960">
          <cell r="A1960" t="str">
            <v>JAIHIND SYNTHETICS LTD</v>
          </cell>
          <cell r="B1960">
            <v>514312</v>
          </cell>
          <cell r="C1960" t="str">
            <v>Not Listed</v>
          </cell>
        </row>
        <row r="1961">
          <cell r="A1961" t="str">
            <v>JAIN IRRIGATION SYSTEMS LTD</v>
          </cell>
          <cell r="B1961">
            <v>500219</v>
          </cell>
          <cell r="C1961" t="str">
            <v>JISLJALEQS</v>
          </cell>
        </row>
        <row r="1962">
          <cell r="A1962" t="str">
            <v>JAIN IRRIGATION SYSTEMS LTD</v>
          </cell>
          <cell r="B1962">
            <v>570004</v>
          </cell>
          <cell r="C1962" t="str">
            <v>JISLDVREQS</v>
          </cell>
        </row>
        <row r="1963">
          <cell r="A1963" t="str">
            <v>JAIN MARMO INDUSTRIES LTD</v>
          </cell>
          <cell r="B1963">
            <v>539119</v>
          </cell>
          <cell r="C1963" t="str">
            <v>Not Listed</v>
          </cell>
        </row>
        <row r="1964">
          <cell r="A1964" t="str">
            <v>JAIN STUDIOS LTD</v>
          </cell>
          <cell r="B1964">
            <v>532033</v>
          </cell>
          <cell r="C1964" t="str">
            <v>JAINSTUDIO</v>
          </cell>
        </row>
        <row r="1965">
          <cell r="A1965" t="str">
            <v>JAINCO PROJECTS (INDIA) LTD</v>
          </cell>
          <cell r="B1965">
            <v>526865</v>
          </cell>
          <cell r="C1965" t="str">
            <v>Not Listed</v>
          </cell>
        </row>
        <row r="1966">
          <cell r="A1966" t="str">
            <v>JAINCO PROJECTS INDIA LTD</v>
          </cell>
          <cell r="B1966">
            <v>526865</v>
          </cell>
          <cell r="C1966" t="str">
            <v>Not Listed</v>
          </cell>
        </row>
        <row r="1967">
          <cell r="A1967" t="str">
            <v>JAINEX AAMCOL LTD</v>
          </cell>
          <cell r="B1967">
            <v>505212</v>
          </cell>
          <cell r="C1967" t="str">
            <v>Not Listed</v>
          </cell>
        </row>
        <row r="1968">
          <cell r="A1968" t="str">
            <v>JAIPAN INDUSTRIES LTD</v>
          </cell>
          <cell r="B1968">
            <v>505840</v>
          </cell>
          <cell r="C1968" t="str">
            <v>Not Listed</v>
          </cell>
        </row>
        <row r="1969">
          <cell r="A1969" t="str">
            <v>JAIPRAKASH ASSOCIATES LTD</v>
          </cell>
          <cell r="B1969">
            <v>532532</v>
          </cell>
          <cell r="C1969" t="str">
            <v>JPASSOCIAT</v>
          </cell>
        </row>
        <row r="1970">
          <cell r="A1970" t="str">
            <v>JAIPRAKASH POWER VENTURES LTD</v>
          </cell>
          <cell r="B1970">
            <v>532627</v>
          </cell>
          <cell r="C1970" t="str">
            <v>JPPOWER</v>
          </cell>
        </row>
        <row r="1971">
          <cell r="A1971" t="str">
            <v>JAISUKH DEALERS LTD</v>
          </cell>
          <cell r="B1971">
            <v>780001</v>
          </cell>
          <cell r="C1971" t="str">
            <v>Not Listed</v>
          </cell>
        </row>
        <row r="1972">
          <cell r="A1972" t="str">
            <v>JAKHARIA FABRIC LTD</v>
          </cell>
          <cell r="B1972" t="str">
            <v>Not Listed</v>
          </cell>
          <cell r="C1972" t="str">
            <v>JAKHARIA</v>
          </cell>
        </row>
        <row r="1973">
          <cell r="A1973" t="str">
            <v>JALAN TRANSOLUTIONS (INDIA) LTD</v>
          </cell>
          <cell r="B1973" t="str">
            <v>Not Listed</v>
          </cell>
          <cell r="C1973" t="str">
            <v>JALAN</v>
          </cell>
        </row>
        <row r="1974">
          <cell r="A1974" t="str">
            <v>JALAN TRANSOLUTIONS INDIA LTD</v>
          </cell>
          <cell r="B1974" t="str">
            <v>Not Listed</v>
          </cell>
          <cell r="C1974" t="str">
            <v>JALAN</v>
          </cell>
        </row>
        <row r="1975">
          <cell r="A1975" t="str">
            <v>JAMES WARREN TEA LTD</v>
          </cell>
          <cell r="B1975">
            <v>538564</v>
          </cell>
          <cell r="C1975" t="str">
            <v>Not Listed</v>
          </cell>
        </row>
        <row r="1976">
          <cell r="A1976" t="str">
            <v>JAMNA AUTO INDUSTRIES LTD</v>
          </cell>
          <cell r="B1976">
            <v>520051</v>
          </cell>
          <cell r="C1976" t="str">
            <v>JAMNAAUTO</v>
          </cell>
        </row>
        <row r="1977">
          <cell r="A1977" t="str">
            <v>JAMSHRI RANJITSINGHJI SPG  &amp; WVG  MILLS CO LTD</v>
          </cell>
          <cell r="B1977">
            <v>502901</v>
          </cell>
          <cell r="C1977" t="str">
            <v>Not Listed</v>
          </cell>
        </row>
        <row r="1978">
          <cell r="A1978" t="str">
            <v>JASCH INDUSTRIES LTD</v>
          </cell>
          <cell r="B1978">
            <v>500220</v>
          </cell>
          <cell r="C1978" t="str">
            <v>Not Listed</v>
          </cell>
        </row>
        <row r="1979">
          <cell r="A1979" t="str">
            <v>JASH DEALMARK LTD</v>
          </cell>
          <cell r="B1979">
            <v>540394</v>
          </cell>
          <cell r="C1979" t="str">
            <v>Not Listed</v>
          </cell>
        </row>
        <row r="1980">
          <cell r="A1980" t="str">
            <v>JASH ENGINEERING LTD</v>
          </cell>
          <cell r="B1980" t="str">
            <v>Not Listed</v>
          </cell>
          <cell r="C1980" t="str">
            <v>JASH</v>
          </cell>
        </row>
        <row r="1981">
          <cell r="A1981" t="str">
            <v>JATTASHANKAR INDUSTIES LTD</v>
          </cell>
          <cell r="B1981">
            <v>514318</v>
          </cell>
          <cell r="C1981" t="str">
            <v>Not Listed</v>
          </cell>
        </row>
        <row r="1982">
          <cell r="A1982" t="str">
            <v>JAUSS POLYMERS LTD</v>
          </cell>
          <cell r="B1982">
            <v>526001</v>
          </cell>
          <cell r="C1982" t="str">
            <v>Not Listed</v>
          </cell>
        </row>
        <row r="1983">
          <cell r="A1983" t="str">
            <v>JAY BHARAT MARUTI LTD</v>
          </cell>
          <cell r="B1983">
            <v>520066</v>
          </cell>
          <cell r="C1983" t="str">
            <v>JAYBARMARU</v>
          </cell>
        </row>
        <row r="1984">
          <cell r="A1984" t="str">
            <v>JAY SHREE TEA &amp; INDUSTRIES LTD</v>
          </cell>
          <cell r="B1984">
            <v>509715</v>
          </cell>
          <cell r="C1984" t="str">
            <v>Not Listed</v>
          </cell>
        </row>
        <row r="1985">
          <cell r="A1985" t="str">
            <v>JAY USHIN LTD</v>
          </cell>
          <cell r="B1985">
            <v>513252</v>
          </cell>
          <cell r="C1985" t="str">
            <v>Not Listed</v>
          </cell>
        </row>
        <row r="1986">
          <cell r="A1986" t="str">
            <v>JAYANT AGRO ORGANICS LTD</v>
          </cell>
          <cell r="B1986">
            <v>524330</v>
          </cell>
          <cell r="C1986" t="str">
            <v>JAYAGROGN</v>
          </cell>
        </row>
        <row r="1987">
          <cell r="A1987" t="str">
            <v>JAYASWAL NECO INDUSTRIES LTD</v>
          </cell>
          <cell r="B1987">
            <v>522285</v>
          </cell>
          <cell r="C1987" t="str">
            <v>JAYNECOIND</v>
          </cell>
        </row>
        <row r="1988">
          <cell r="A1988" t="str">
            <v>JAYATMA ENTERPRISES LTD</v>
          </cell>
          <cell r="B1988">
            <v>539005</v>
          </cell>
          <cell r="C1988" t="str">
            <v>Not Listed</v>
          </cell>
        </row>
        <row r="1989">
          <cell r="A1989" t="str">
            <v>JAYATMA INDUSTRIES LTD</v>
          </cell>
          <cell r="B1989">
            <v>531323</v>
          </cell>
          <cell r="C1989" t="str">
            <v>Not Listed</v>
          </cell>
        </row>
        <row r="1990">
          <cell r="A1990" t="str">
            <v>JAYBHARAT TEXTILES &amp; REAL ESTATE LTD</v>
          </cell>
          <cell r="B1990">
            <v>512233</v>
          </cell>
          <cell r="C1990" t="str">
            <v>Not Listed</v>
          </cell>
        </row>
        <row r="1991">
          <cell r="A1991" t="str">
            <v>JAYKAY ENTERPRISES LTD</v>
          </cell>
          <cell r="B1991">
            <v>500306</v>
          </cell>
          <cell r="C1991" t="str">
            <v>Not Listed</v>
          </cell>
        </row>
        <row r="1992">
          <cell r="A1992" t="str">
            <v>JAYPEE INFRATECH LTD</v>
          </cell>
          <cell r="B1992">
            <v>533207</v>
          </cell>
          <cell r="C1992" t="str">
            <v>JPINFRATEC</v>
          </cell>
        </row>
        <row r="1993">
          <cell r="A1993" t="str">
            <v>JAYSHREE CHEMICALS LTD</v>
          </cell>
          <cell r="B1993">
            <v>506520</v>
          </cell>
          <cell r="C1993" t="str">
            <v>Not Listed</v>
          </cell>
        </row>
        <row r="1994">
          <cell r="A1994" t="str">
            <v>JAYSHREE TEA &amp; INDUSTRIES LTD</v>
          </cell>
          <cell r="B1994" t="str">
            <v>Not Listed</v>
          </cell>
          <cell r="C1994" t="str">
            <v>JAYSREETEA</v>
          </cell>
        </row>
        <row r="1995">
          <cell r="A1995" t="str">
            <v>JAYSYNTH DYESTUFF (INDIA) LTD</v>
          </cell>
          <cell r="B1995">
            <v>506910</v>
          </cell>
          <cell r="C1995" t="str">
            <v>Not Listed</v>
          </cell>
        </row>
        <row r="1996">
          <cell r="A1996" t="str">
            <v>JAYSYNTH DYESTUFF INDIA LTD</v>
          </cell>
          <cell r="B1996">
            <v>506910</v>
          </cell>
          <cell r="C1996" t="str">
            <v>Not Listed</v>
          </cell>
        </row>
        <row r="1997">
          <cell r="A1997" t="str">
            <v>JB CHEMICALS &amp; PHARMACEUTICALS LTD</v>
          </cell>
          <cell r="B1997">
            <v>506943</v>
          </cell>
          <cell r="C1997" t="str">
            <v>JBCHEPHARM</v>
          </cell>
        </row>
        <row r="1998">
          <cell r="A1998" t="str">
            <v>JBF INDUSTRIES LTD</v>
          </cell>
          <cell r="B1998">
            <v>514034</v>
          </cell>
          <cell r="C1998" t="str">
            <v>JBFIND</v>
          </cell>
        </row>
        <row r="1999">
          <cell r="A1999" t="str">
            <v>JBM AUTO LTD</v>
          </cell>
          <cell r="B1999">
            <v>532605</v>
          </cell>
          <cell r="C1999" t="str">
            <v>JBMA</v>
          </cell>
        </row>
        <row r="2000">
          <cell r="A2000" t="str">
            <v>JCT LTD</v>
          </cell>
          <cell r="B2000">
            <v>500223</v>
          </cell>
          <cell r="C2000" t="str">
            <v>Not Listed</v>
          </cell>
        </row>
        <row r="2001">
          <cell r="A2001" t="str">
            <v>JD ORGOCHEM LTD</v>
          </cell>
          <cell r="B2001">
            <v>524592</v>
          </cell>
          <cell r="C2001" t="str">
            <v>Not Listed</v>
          </cell>
        </row>
        <row r="2002">
          <cell r="A2002" t="str">
            <v>JEEVAN SCIENTIFIC TECHNOLOGY LTD</v>
          </cell>
          <cell r="B2002">
            <v>538837</v>
          </cell>
          <cell r="C2002" t="str">
            <v>Not Listed</v>
          </cell>
        </row>
        <row r="2003">
          <cell r="A2003" t="str">
            <v>JENBURKT PHARMACEUTICALS LTD</v>
          </cell>
          <cell r="B2003">
            <v>524731</v>
          </cell>
          <cell r="C2003" t="str">
            <v>Not Listed</v>
          </cell>
        </row>
        <row r="2004">
          <cell r="A2004" t="str">
            <v>JET AIRWAYS (INDIA) LTD</v>
          </cell>
          <cell r="B2004">
            <v>532617</v>
          </cell>
          <cell r="C2004" t="str">
            <v>JETAIRWAYS</v>
          </cell>
        </row>
        <row r="2005">
          <cell r="A2005" t="str">
            <v>JET AIRWAYS INDIA LTD</v>
          </cell>
          <cell r="B2005">
            <v>532617</v>
          </cell>
          <cell r="C2005" t="str">
            <v>JETAIRWAYS</v>
          </cell>
        </row>
        <row r="2006">
          <cell r="A2006" t="str">
            <v>JET FREIGHT LOGISTICS LTD</v>
          </cell>
          <cell r="B2006" t="str">
            <v>Not Listed</v>
          </cell>
          <cell r="C2006" t="str">
            <v>JETFREIGHT</v>
          </cell>
        </row>
        <row r="2007">
          <cell r="A2007" t="str">
            <v>JET INFRAVENTURE LTD</v>
          </cell>
          <cell r="B2007">
            <v>538794</v>
          </cell>
          <cell r="C2007" t="str">
            <v>Not Listed</v>
          </cell>
        </row>
        <row r="2008">
          <cell r="A2008" t="str">
            <v>JET KNITWEARS LTD</v>
          </cell>
          <cell r="B2008" t="str">
            <v>Not Listed</v>
          </cell>
          <cell r="C2008" t="str">
            <v>JETKNIT</v>
          </cell>
        </row>
        <row r="2009">
          <cell r="A2009" t="str">
            <v>JETKING INFOTRAIN LTD</v>
          </cell>
          <cell r="B2009">
            <v>517063</v>
          </cell>
          <cell r="C2009" t="str">
            <v>Not Listed</v>
          </cell>
        </row>
        <row r="2010">
          <cell r="A2010" t="str">
            <v>JHANDEWALAS FOODS LTD</v>
          </cell>
          <cell r="B2010">
            <v>540850</v>
          </cell>
          <cell r="C2010" t="str">
            <v>Not Listed</v>
          </cell>
        </row>
        <row r="2011">
          <cell r="A2011" t="str">
            <v>JHAVERI CREDITS &amp; CAPITAL LTD</v>
          </cell>
          <cell r="B2011">
            <v>531550</v>
          </cell>
          <cell r="C2011" t="str">
            <v>Not Listed</v>
          </cell>
        </row>
        <row r="2012">
          <cell r="A2012" t="str">
            <v>JHS SVENDGAARD LABORATORIES LTD</v>
          </cell>
          <cell r="B2012">
            <v>532771</v>
          </cell>
          <cell r="C2012" t="str">
            <v>JHS</v>
          </cell>
        </row>
        <row r="2013">
          <cell r="A2013" t="str">
            <v>JIGAR CABLES LTD</v>
          </cell>
          <cell r="B2013">
            <v>540651</v>
          </cell>
          <cell r="C2013" t="str">
            <v>Not Listed</v>
          </cell>
        </row>
        <row r="2014">
          <cell r="A2014" t="str">
            <v>JIGYASA INFRASTRUCTURE LTD</v>
          </cell>
          <cell r="B2014">
            <v>780019</v>
          </cell>
          <cell r="C2014" t="str">
            <v>Not Listed</v>
          </cell>
        </row>
        <row r="2015">
          <cell r="A2015" t="str">
            <v>JIK INDUSTRIES LTD</v>
          </cell>
          <cell r="B2015">
            <v>511618</v>
          </cell>
          <cell r="C2015" t="str">
            <v>JIKIND</v>
          </cell>
        </row>
        <row r="2016">
          <cell r="A2016" t="str">
            <v>Jinaams Dress Ltd</v>
          </cell>
          <cell r="B2016">
            <v>542653</v>
          </cell>
          <cell r="C2016" t="str">
            <v>JINAAM</v>
          </cell>
        </row>
        <row r="2017">
          <cell r="A2017" t="str">
            <v>JINDAL CAPITAL LTD</v>
          </cell>
          <cell r="B2017">
            <v>530405</v>
          </cell>
          <cell r="C2017" t="str">
            <v>Not Listed</v>
          </cell>
        </row>
        <row r="2018">
          <cell r="A2018" t="str">
            <v>JINDAL COTEX LTD</v>
          </cell>
          <cell r="B2018">
            <v>533103</v>
          </cell>
          <cell r="C2018" t="str">
            <v>JINDCOT</v>
          </cell>
        </row>
        <row r="2019">
          <cell r="A2019" t="str">
            <v>JINDAL DRILLING AND INDUSTRIES LTD</v>
          </cell>
          <cell r="B2019">
            <v>511034</v>
          </cell>
          <cell r="C2019" t="str">
            <v>JINDRILL</v>
          </cell>
        </row>
        <row r="2020">
          <cell r="A2020" t="str">
            <v>JINDAL HOTELS LTD</v>
          </cell>
          <cell r="B2020">
            <v>507981</v>
          </cell>
          <cell r="C2020" t="str">
            <v>Not Listed</v>
          </cell>
        </row>
        <row r="2021">
          <cell r="A2021" t="str">
            <v>JINDAL LEASEFIN LTD</v>
          </cell>
          <cell r="B2021">
            <v>539947</v>
          </cell>
          <cell r="C2021" t="str">
            <v>Not Listed</v>
          </cell>
        </row>
        <row r="2022">
          <cell r="A2022" t="str">
            <v>JINDAL PHOTO LTD</v>
          </cell>
          <cell r="B2022">
            <v>532624</v>
          </cell>
          <cell r="C2022" t="str">
            <v>JINDALPHOT</v>
          </cell>
        </row>
        <row r="2023">
          <cell r="A2023" t="str">
            <v>JINDAL POLY FILMS LTD</v>
          </cell>
          <cell r="B2023">
            <v>500227</v>
          </cell>
          <cell r="C2023" t="str">
            <v>JINDALPOLY</v>
          </cell>
        </row>
        <row r="2024">
          <cell r="A2024" t="str">
            <v>JINDAL POLY INVESTMENT AND FINANCE COMPANY LTD</v>
          </cell>
          <cell r="B2024">
            <v>536773</v>
          </cell>
          <cell r="C2024" t="str">
            <v>JPOLYINVST</v>
          </cell>
        </row>
        <row r="2025">
          <cell r="A2025" t="str">
            <v>JINDAL SAW LTD</v>
          </cell>
          <cell r="B2025">
            <v>500378</v>
          </cell>
          <cell r="C2025" t="str">
            <v>JINDALSAW</v>
          </cell>
        </row>
        <row r="2026">
          <cell r="A2026" t="str">
            <v>JINDAL STAINLESS HISAR LTD</v>
          </cell>
          <cell r="B2026">
            <v>539597</v>
          </cell>
          <cell r="C2026" t="str">
            <v>JSLHISAR</v>
          </cell>
        </row>
        <row r="2027">
          <cell r="A2027" t="str">
            <v>JINDAL STAINLESS LTD</v>
          </cell>
          <cell r="B2027">
            <v>532508</v>
          </cell>
          <cell r="C2027" t="str">
            <v>JSL</v>
          </cell>
        </row>
        <row r="2028">
          <cell r="A2028" t="str">
            <v>JINDAL STEEL &amp; POWER LTD</v>
          </cell>
          <cell r="B2028">
            <v>532286</v>
          </cell>
          <cell r="C2028" t="str">
            <v>JINDALSTEL</v>
          </cell>
        </row>
        <row r="2029">
          <cell r="A2029" t="str">
            <v>JINDAL WORLDWIDE LTD</v>
          </cell>
          <cell r="B2029">
            <v>531543</v>
          </cell>
          <cell r="C2029" t="str">
            <v>JINDWORLD</v>
          </cell>
        </row>
        <row r="2030">
          <cell r="A2030" t="str">
            <v>JITF INFRALOGISTICS LTD</v>
          </cell>
          <cell r="B2030">
            <v>540311</v>
          </cell>
          <cell r="C2030" t="str">
            <v>JITFINFRA</v>
          </cell>
        </row>
        <row r="2031">
          <cell r="A2031" t="str">
            <v>JIYA ECO-PRODUCTS LTD</v>
          </cell>
          <cell r="B2031">
            <v>539225</v>
          </cell>
          <cell r="C2031" t="str">
            <v>Not Listed</v>
          </cell>
        </row>
        <row r="2032">
          <cell r="A2032" t="str">
            <v>JK AGRI GENETICS LTD</v>
          </cell>
          <cell r="B2032">
            <v>536493</v>
          </cell>
          <cell r="C2032" t="str">
            <v>Not Listed</v>
          </cell>
        </row>
        <row r="2033">
          <cell r="A2033" t="str">
            <v>JK CEMENT LTD</v>
          </cell>
          <cell r="B2033">
            <v>532644</v>
          </cell>
          <cell r="C2033" t="str">
            <v>JKCEMENT</v>
          </cell>
        </row>
        <row r="2034">
          <cell r="A2034" t="str">
            <v>JK LAKSHMI CEMENT LTD</v>
          </cell>
          <cell r="B2034">
            <v>500380</v>
          </cell>
          <cell r="C2034" t="str">
            <v>JKLAKSHMI</v>
          </cell>
        </row>
        <row r="2035">
          <cell r="A2035" t="str">
            <v>JK PAPER LTD</v>
          </cell>
          <cell r="B2035">
            <v>532162</v>
          </cell>
          <cell r="C2035" t="str">
            <v>JKPAPER</v>
          </cell>
        </row>
        <row r="2036">
          <cell r="A2036" t="str">
            <v>JK TYRE &amp; INDUSTRIES LTD</v>
          </cell>
          <cell r="B2036">
            <v>530007</v>
          </cell>
          <cell r="C2036" t="str">
            <v>JKTYRE</v>
          </cell>
        </row>
        <row r="2037">
          <cell r="A2037" t="str">
            <v>JLA INFRAVILLE SHOPPERS LTD</v>
          </cell>
          <cell r="B2037">
            <v>538765</v>
          </cell>
          <cell r="C2037" t="str">
            <v>Not Listed</v>
          </cell>
        </row>
        <row r="2038">
          <cell r="A2038" t="str">
            <v>JM FINANCIAL LTD</v>
          </cell>
          <cell r="B2038">
            <v>523405</v>
          </cell>
          <cell r="C2038" t="str">
            <v>JMFINANCIL</v>
          </cell>
        </row>
        <row r="2039">
          <cell r="A2039" t="str">
            <v>JMC PROJECTS (INDIA) LTD</v>
          </cell>
          <cell r="B2039">
            <v>522263</v>
          </cell>
          <cell r="C2039" t="str">
            <v>JMCPROJECT</v>
          </cell>
        </row>
        <row r="2040">
          <cell r="A2040" t="str">
            <v>JMC PROJECTS INDIA LTD</v>
          </cell>
          <cell r="B2040">
            <v>522263</v>
          </cell>
          <cell r="C2040" t="str">
            <v>JMCPROJECT</v>
          </cell>
        </row>
        <row r="2041">
          <cell r="A2041" t="str">
            <v>JMD VENTURES LTD</v>
          </cell>
          <cell r="B2041">
            <v>511092</v>
          </cell>
          <cell r="C2041" t="str">
            <v>Not Listed</v>
          </cell>
        </row>
        <row r="2042">
          <cell r="A2042" t="str">
            <v>JMG CORPORATION LTD</v>
          </cell>
          <cell r="B2042">
            <v>523712</v>
          </cell>
          <cell r="C2042" t="str">
            <v>Not Listed</v>
          </cell>
        </row>
        <row r="2043">
          <cell r="A2043" t="str">
            <v>JMT AUTO LTD</v>
          </cell>
          <cell r="B2043">
            <v>513691</v>
          </cell>
          <cell r="C2043" t="str">
            <v>JMTAUTOLTD</v>
          </cell>
        </row>
        <row r="2044">
          <cell r="A2044" t="str">
            <v>JOCIL LTD</v>
          </cell>
          <cell r="B2044" t="str">
            <v>Not Listed</v>
          </cell>
          <cell r="C2044" t="str">
            <v>JOCIL</v>
          </cell>
        </row>
        <row r="2045">
          <cell r="A2045" t="str">
            <v>JOHNSON CONTROLS – HITACHI AIR CONDITIONING (INDIA) LTD</v>
          </cell>
          <cell r="B2045">
            <v>523398</v>
          </cell>
          <cell r="C2045" t="str">
            <v>JCHAC</v>
          </cell>
        </row>
        <row r="2046">
          <cell r="A2046" t="str">
            <v>JOHNSON CONTROLS – HITACHI AIR CONDITIONING INDIA LTD</v>
          </cell>
          <cell r="B2046">
            <v>523398</v>
          </cell>
          <cell r="C2046" t="str">
            <v>JCHAC</v>
          </cell>
        </row>
        <row r="2047">
          <cell r="A2047" t="str">
            <v>JOINDRE CAPITAL SERVICES LTD</v>
          </cell>
          <cell r="B2047">
            <v>531861</v>
          </cell>
          <cell r="C2047" t="str">
            <v>Not Listed</v>
          </cell>
        </row>
        <row r="2048">
          <cell r="A2048" t="str">
            <v>JOINTECA EDUCATION SOLUTIONS LTD</v>
          </cell>
          <cell r="B2048">
            <v>534659</v>
          </cell>
          <cell r="C2048" t="str">
            <v>Not Listed</v>
          </cell>
        </row>
        <row r="2049">
          <cell r="A2049" t="str">
            <v>Jonjua Overseas Ltd</v>
          </cell>
          <cell r="B2049">
            <v>542446</v>
          </cell>
          <cell r="C2049" t="str">
            <v>JONJUA</v>
          </cell>
        </row>
        <row r="2050">
          <cell r="A2050" t="str">
            <v>JOONKTOLLEE TEA &amp; INDUSTRIES LTD</v>
          </cell>
          <cell r="B2050">
            <v>538092</v>
          </cell>
          <cell r="C2050" t="str">
            <v>Not Listed</v>
          </cell>
        </row>
        <row r="2051">
          <cell r="A2051" t="str">
            <v>JOST'S ENGINEERING CO LTD</v>
          </cell>
          <cell r="B2051">
            <v>505750</v>
          </cell>
          <cell r="C2051" t="str">
            <v>Not Listed</v>
          </cell>
        </row>
        <row r="2052">
          <cell r="A2052" t="str">
            <v>JOY REALTY LTD</v>
          </cell>
          <cell r="B2052">
            <v>508929</v>
          </cell>
          <cell r="C2052" t="str">
            <v>Not Listed</v>
          </cell>
        </row>
        <row r="2053">
          <cell r="A2053" t="str">
            <v>JPT SECURITIES LTD</v>
          </cell>
          <cell r="B2053">
            <v>530985</v>
          </cell>
          <cell r="C2053" t="str">
            <v>Not Listed</v>
          </cell>
        </row>
        <row r="2054">
          <cell r="A2054" t="str">
            <v>JRI INDUSTRIES &amp; INFRASTRUCTURE LTD</v>
          </cell>
          <cell r="B2054">
            <v>506016</v>
          </cell>
          <cell r="C2054" t="str">
            <v>Not Listed</v>
          </cell>
        </row>
        <row r="2055">
          <cell r="A2055" t="str">
            <v>JSL INDUSTRIES LTD</v>
          </cell>
          <cell r="B2055">
            <v>504080</v>
          </cell>
          <cell r="C2055" t="str">
            <v>Not Listed</v>
          </cell>
        </row>
        <row r="2056">
          <cell r="A2056" t="str">
            <v>JSW ENERGY LTD</v>
          </cell>
          <cell r="B2056">
            <v>533148</v>
          </cell>
          <cell r="C2056" t="str">
            <v>JSWENERGY</v>
          </cell>
        </row>
        <row r="2057">
          <cell r="A2057" t="str">
            <v>JSW HOLDINGS LTD</v>
          </cell>
          <cell r="B2057">
            <v>532642</v>
          </cell>
          <cell r="C2057" t="str">
            <v>JSWHL</v>
          </cell>
        </row>
        <row r="2058">
          <cell r="A2058" t="str">
            <v>JSW STEEL LTD</v>
          </cell>
          <cell r="B2058">
            <v>500228</v>
          </cell>
          <cell r="C2058" t="str">
            <v>JSWSTEEL</v>
          </cell>
        </row>
        <row r="2059">
          <cell r="A2059" t="str">
            <v>JTEKT (INDIA) LTD</v>
          </cell>
          <cell r="B2059">
            <v>520057</v>
          </cell>
          <cell r="C2059" t="str">
            <v>JTEKT(INDIA)</v>
          </cell>
        </row>
        <row r="2060">
          <cell r="A2060" t="str">
            <v>JTEKT INDIA LTD</v>
          </cell>
          <cell r="B2060">
            <v>520057</v>
          </cell>
          <cell r="C2060" t="str">
            <v>JTEKTINDIA</v>
          </cell>
        </row>
        <row r="2061">
          <cell r="A2061" t="str">
            <v>JTL INFRA LTD</v>
          </cell>
          <cell r="B2061">
            <v>534600</v>
          </cell>
          <cell r="C2061" t="str">
            <v>Not Listed</v>
          </cell>
        </row>
        <row r="2062">
          <cell r="A2062" t="str">
            <v>JUBILANT FOODWORKS LTD</v>
          </cell>
          <cell r="B2062">
            <v>533155</v>
          </cell>
          <cell r="C2062" t="str">
            <v>JUBLFOOD</v>
          </cell>
        </row>
        <row r="2063">
          <cell r="A2063" t="str">
            <v>JUBILANT INDUSTRIES LTD</v>
          </cell>
          <cell r="B2063">
            <v>533320</v>
          </cell>
          <cell r="C2063" t="str">
            <v>JUBLINDS</v>
          </cell>
        </row>
        <row r="2064">
          <cell r="A2064" t="str">
            <v>JUBILANT LIFE SCIENCES LTD</v>
          </cell>
          <cell r="B2064">
            <v>530019</v>
          </cell>
          <cell r="C2064" t="str">
            <v>JUBILANT</v>
          </cell>
        </row>
        <row r="2065">
          <cell r="A2065" t="str">
            <v>JULLUNDUR MOTOR AGENCY DELHI LTD</v>
          </cell>
          <cell r="B2065" t="str">
            <v>Not Listed</v>
          </cell>
          <cell r="C2065" t="str">
            <v>JMA</v>
          </cell>
        </row>
        <row r="2066">
          <cell r="A2066" t="str">
            <v>JUMBO BAG LTD</v>
          </cell>
          <cell r="B2066">
            <v>516078</v>
          </cell>
          <cell r="C2066" t="str">
            <v>Not Listed</v>
          </cell>
        </row>
        <row r="2067">
          <cell r="A2067" t="str">
            <v>JUMBO FINANCE LTD</v>
          </cell>
          <cell r="B2067">
            <v>511060</v>
          </cell>
          <cell r="C2067" t="str">
            <v>Not Listed</v>
          </cell>
        </row>
        <row r="2068">
          <cell r="A2068" t="str">
            <v>JUNCTION FABRICS AND APPARELS LTD</v>
          </cell>
          <cell r="B2068">
            <v>539216</v>
          </cell>
          <cell r="C2068" t="str">
            <v>Not Listed</v>
          </cell>
        </row>
        <row r="2069">
          <cell r="A2069" t="str">
            <v>JUPITER INDUSTRIES &amp; LEASING LTD</v>
          </cell>
          <cell r="B2069">
            <v>507987</v>
          </cell>
          <cell r="C2069" t="str">
            <v>Not Listed</v>
          </cell>
        </row>
        <row r="2070">
          <cell r="A2070" t="str">
            <v>JUPITER INFOMEDIA LTD</v>
          </cell>
          <cell r="B2070">
            <v>534623</v>
          </cell>
          <cell r="C2070" t="str">
            <v>Not Listed</v>
          </cell>
        </row>
        <row r="2071">
          <cell r="A2071" t="str">
            <v>JUST DIAL LTD</v>
          </cell>
          <cell r="B2071">
            <v>535648</v>
          </cell>
          <cell r="C2071" t="str">
            <v>JUSTDIAL</v>
          </cell>
        </row>
        <row r="2072">
          <cell r="A2072" t="str">
            <v>JUSTRIDE ENTERPRISES LTD</v>
          </cell>
          <cell r="B2072">
            <v>531035</v>
          </cell>
          <cell r="C2072" t="str">
            <v>Not Listed</v>
          </cell>
        </row>
        <row r="2073">
          <cell r="A2073" t="str">
            <v>JVL AGRO INDUSTRIES LTD</v>
          </cell>
          <cell r="B2073">
            <v>519248</v>
          </cell>
          <cell r="C2073" t="str">
            <v>JVLAGRO</v>
          </cell>
        </row>
        <row r="2074">
          <cell r="A2074" t="str">
            <v>Jyot International Marketing Ltd</v>
          </cell>
          <cell r="B2074">
            <v>542544</v>
          </cell>
          <cell r="C2074" t="str">
            <v>JYOTIN</v>
          </cell>
        </row>
        <row r="2075">
          <cell r="A2075" t="str">
            <v>JYOTHY LABORATORIES LTD</v>
          </cell>
          <cell r="B2075">
            <v>532926</v>
          </cell>
          <cell r="C2075" t="str">
            <v>JYOTHYLAB</v>
          </cell>
        </row>
        <row r="2076">
          <cell r="A2076" t="str">
            <v>JYOTI LTD</v>
          </cell>
          <cell r="B2076">
            <v>504076</v>
          </cell>
          <cell r="C2076" t="str">
            <v>Not Listed</v>
          </cell>
        </row>
        <row r="2077">
          <cell r="A2077" t="str">
            <v>JYOTI RESINS &amp; ADHESIVES LTD</v>
          </cell>
          <cell r="B2077">
            <v>514448</v>
          </cell>
          <cell r="C2077" t="str">
            <v>Not Listed</v>
          </cell>
        </row>
        <row r="2078">
          <cell r="A2078" t="str">
            <v>JYOTI STRUCTURES LTD</v>
          </cell>
          <cell r="B2078">
            <v>513250</v>
          </cell>
          <cell r="C2078" t="str">
            <v>JYOTISTRUC</v>
          </cell>
        </row>
        <row r="2079">
          <cell r="A2079" t="str">
            <v>JYOTIRGAMYA ENTERPRISES LTD</v>
          </cell>
          <cell r="B2079">
            <v>539246</v>
          </cell>
          <cell r="C2079" t="str">
            <v>Not Listed</v>
          </cell>
        </row>
        <row r="2080">
          <cell r="A2080" t="str">
            <v>K M SUGAR MILLS LTD</v>
          </cell>
          <cell r="B2080">
            <v>532673</v>
          </cell>
          <cell r="C2080" t="str">
            <v>KMSUGAR</v>
          </cell>
        </row>
        <row r="2081">
          <cell r="A2081" t="str">
            <v>K P  ENERGY LTD</v>
          </cell>
          <cell r="B2081">
            <v>539686</v>
          </cell>
          <cell r="C2081" t="str">
            <v>Not Listed</v>
          </cell>
        </row>
        <row r="2082">
          <cell r="A2082" t="str">
            <v>K P R MILL LTD</v>
          </cell>
          <cell r="B2082">
            <v>532889</v>
          </cell>
          <cell r="C2082" t="str">
            <v>KPRMILL</v>
          </cell>
        </row>
        <row r="2083">
          <cell r="A2083" t="str">
            <v>K Z LEASING &amp; FINANCE LTD</v>
          </cell>
          <cell r="B2083">
            <v>511728</v>
          </cell>
          <cell r="C2083" t="str">
            <v>Not Listed</v>
          </cell>
        </row>
        <row r="2084">
          <cell r="A2084" t="str">
            <v>K&amp;R RAIL ENGINEERING LTD</v>
          </cell>
          <cell r="B2084">
            <v>514360</v>
          </cell>
          <cell r="C2084" t="str">
            <v>Not Listed</v>
          </cell>
        </row>
        <row r="2085">
          <cell r="A2085" t="str">
            <v>K.P.I. Global Infrastructure Ltd</v>
          </cell>
          <cell r="B2085">
            <v>542323</v>
          </cell>
          <cell r="C2085" t="str">
            <v>KPIGLOBAL</v>
          </cell>
        </row>
        <row r="2086">
          <cell r="A2086" t="str">
            <v>KAARYA FACILITIES AND SERVICES LTD</v>
          </cell>
          <cell r="B2086">
            <v>540756</v>
          </cell>
          <cell r="C2086" t="str">
            <v>Not Listed</v>
          </cell>
        </row>
        <row r="2087">
          <cell r="A2087" t="str">
            <v>KABRA COMMERCIAL LTD</v>
          </cell>
          <cell r="B2087">
            <v>539393</v>
          </cell>
          <cell r="C2087" t="str">
            <v>Not Listed</v>
          </cell>
        </row>
        <row r="2088">
          <cell r="A2088" t="str">
            <v>KABRA DRUGS LTD</v>
          </cell>
          <cell r="B2088">
            <v>524322</v>
          </cell>
          <cell r="C2088" t="str">
            <v>Not Listed</v>
          </cell>
        </row>
        <row r="2089">
          <cell r="A2089" t="str">
            <v>KABRA EXTRUSION TECHNIK LTD</v>
          </cell>
          <cell r="B2089">
            <v>524109</v>
          </cell>
          <cell r="C2089" t="str">
            <v>KABRAEXTRU</v>
          </cell>
        </row>
        <row r="2090">
          <cell r="A2090" t="str">
            <v>KABSONS INDUSTRIES LTD</v>
          </cell>
          <cell r="B2090">
            <v>524675</v>
          </cell>
          <cell r="C2090" t="str">
            <v>Not Listed</v>
          </cell>
        </row>
        <row r="2091">
          <cell r="A2091" t="str">
            <v>KACHCHH MINERALS LTD</v>
          </cell>
          <cell r="B2091">
            <v>531778</v>
          </cell>
          <cell r="C2091" t="str">
            <v>Not Listed</v>
          </cell>
        </row>
        <row r="2092">
          <cell r="A2092" t="str">
            <v>KAIRA CAN CO LTD</v>
          </cell>
          <cell r="B2092">
            <v>504840</v>
          </cell>
          <cell r="C2092" t="str">
            <v>Not Listed</v>
          </cell>
        </row>
        <row r="2093">
          <cell r="A2093" t="str">
            <v>KAISER CORPORATION LTD</v>
          </cell>
          <cell r="B2093">
            <v>531780</v>
          </cell>
          <cell r="C2093" t="str">
            <v>Not Listed</v>
          </cell>
        </row>
        <row r="2094">
          <cell r="A2094" t="str">
            <v>KAJARIA CERAMICS LTD</v>
          </cell>
          <cell r="B2094">
            <v>500233</v>
          </cell>
          <cell r="C2094" t="str">
            <v>KAJARIACER</v>
          </cell>
        </row>
        <row r="2095">
          <cell r="A2095" t="str">
            <v>KAKATIYA CEMENT SUGAR &amp; INDUSTRIES LTD</v>
          </cell>
          <cell r="B2095">
            <v>500234</v>
          </cell>
          <cell r="C2095" t="str">
            <v>KAKATCEM</v>
          </cell>
        </row>
        <row r="2096">
          <cell r="A2096" t="str">
            <v>KAKATIYA TEXTILES LTD</v>
          </cell>
          <cell r="B2096">
            <v>521054</v>
          </cell>
          <cell r="C2096" t="str">
            <v>Not Listed</v>
          </cell>
        </row>
        <row r="2097">
          <cell r="A2097" t="str">
            <v>KALLAM TEXTILES LTD</v>
          </cell>
          <cell r="B2097">
            <v>530201</v>
          </cell>
          <cell r="C2097" t="str">
            <v>Not Listed</v>
          </cell>
        </row>
        <row r="2098">
          <cell r="A2098" t="str">
            <v>KALPA COMMERCIAL LTD</v>
          </cell>
          <cell r="B2098">
            <v>539014</v>
          </cell>
          <cell r="C2098" t="str">
            <v>Not Listed</v>
          </cell>
        </row>
        <row r="2099">
          <cell r="A2099" t="str">
            <v>KALPATARU POWER TRANSMISSION LTD</v>
          </cell>
          <cell r="B2099">
            <v>522287</v>
          </cell>
          <cell r="C2099" t="str">
            <v>KALPATPOWR</v>
          </cell>
        </row>
        <row r="2100">
          <cell r="A2100" t="str">
            <v>KALYANI COMMERCIALS LTD</v>
          </cell>
          <cell r="B2100" t="str">
            <v>Not Listed</v>
          </cell>
          <cell r="C2100" t="str">
            <v>KALYANI</v>
          </cell>
        </row>
        <row r="2101">
          <cell r="A2101" t="str">
            <v>KALYANI FORGE LTD</v>
          </cell>
          <cell r="B2101">
            <v>513509</v>
          </cell>
          <cell r="C2101" t="str">
            <v>KALYANIFRG</v>
          </cell>
        </row>
        <row r="2102">
          <cell r="A2102" t="str">
            <v>KALYANI INVESTMENT COMPANY LTD</v>
          </cell>
          <cell r="B2102">
            <v>533302</v>
          </cell>
          <cell r="C2102" t="str">
            <v>KICL</v>
          </cell>
        </row>
        <row r="2103">
          <cell r="A2103" t="str">
            <v>KALYANI STEELS LTD</v>
          </cell>
          <cell r="B2103">
            <v>500235</v>
          </cell>
          <cell r="C2103" t="str">
            <v>KSL</v>
          </cell>
        </row>
        <row r="2104">
          <cell r="A2104" t="str">
            <v>KAMA HOLDINGS LTD</v>
          </cell>
          <cell r="B2104">
            <v>532468</v>
          </cell>
          <cell r="C2104" t="str">
            <v>Not Listed</v>
          </cell>
        </row>
        <row r="2105">
          <cell r="A2105" t="str">
            <v>KAMADGIRI FASHION LTD</v>
          </cell>
          <cell r="B2105">
            <v>514322</v>
          </cell>
          <cell r="C2105" t="str">
            <v>Not Listed</v>
          </cell>
        </row>
        <row r="2106">
          <cell r="A2106" t="str">
            <v>KAMANWALA HOUSING CONSTRUCTION LTD</v>
          </cell>
          <cell r="B2106">
            <v>511131</v>
          </cell>
          <cell r="C2106" t="str">
            <v>Not Listed</v>
          </cell>
        </row>
        <row r="2107">
          <cell r="A2107" t="str">
            <v>KAMAT HOTELS I LTD</v>
          </cell>
          <cell r="B2107">
            <v>526668</v>
          </cell>
          <cell r="C2107" t="str">
            <v>KAMATHOTEL</v>
          </cell>
        </row>
        <row r="2108">
          <cell r="A2108" t="str">
            <v>KAMDHENU LTD</v>
          </cell>
          <cell r="B2108">
            <v>532741</v>
          </cell>
          <cell r="C2108" t="str">
            <v>KAMDHENU</v>
          </cell>
        </row>
        <row r="2109">
          <cell r="A2109" t="str">
            <v>KAMRON LABORATORIES LTD</v>
          </cell>
          <cell r="B2109">
            <v>524604</v>
          </cell>
          <cell r="C2109" t="str">
            <v>Not Listed</v>
          </cell>
        </row>
        <row r="2110">
          <cell r="A2110" t="str">
            <v>KANAK KRISHI IMPLEMENTS LTD</v>
          </cell>
          <cell r="B2110">
            <v>780003</v>
          </cell>
          <cell r="C2110" t="str">
            <v>Not Listed</v>
          </cell>
        </row>
        <row r="2111">
          <cell r="A2111" t="str">
            <v>KANANI INDUSTRIES LTD</v>
          </cell>
          <cell r="B2111">
            <v>506184</v>
          </cell>
          <cell r="C2111" t="str">
            <v>KANANIIND</v>
          </cell>
        </row>
        <row r="2112">
          <cell r="A2112" t="str">
            <v>KANCHI KARPOORAM LTD</v>
          </cell>
          <cell r="B2112">
            <v>538896</v>
          </cell>
          <cell r="C2112" t="str">
            <v>Not Listed</v>
          </cell>
        </row>
        <row r="2113">
          <cell r="A2113" t="str">
            <v>KANCO TEA &amp; INDUSTRIES LTD</v>
          </cell>
          <cell r="B2113">
            <v>541005</v>
          </cell>
          <cell r="C2113" t="str">
            <v>Not Listed</v>
          </cell>
        </row>
        <row r="2114">
          <cell r="A2114" t="str">
            <v>KANDAGIRI SPINNING MILLS LTD</v>
          </cell>
          <cell r="B2114">
            <v>521242</v>
          </cell>
          <cell r="C2114" t="str">
            <v>Not Listed</v>
          </cell>
        </row>
        <row r="2115">
          <cell r="A2115" t="str">
            <v>Kanel Industries LTD</v>
          </cell>
          <cell r="B2115">
            <v>500236</v>
          </cell>
          <cell r="C2115" t="str">
            <v>KANELIND</v>
          </cell>
        </row>
        <row r="2116">
          <cell r="A2116" t="str">
            <v>KANISHK STEEL INDUSTRIES LTD</v>
          </cell>
          <cell r="B2116">
            <v>513456</v>
          </cell>
          <cell r="C2116" t="str">
            <v>Not Listed</v>
          </cell>
        </row>
        <row r="2117">
          <cell r="A2117" t="str">
            <v>KANORIA CHEMICALS &amp; INDUSTRIES LTD</v>
          </cell>
          <cell r="B2117">
            <v>506525</v>
          </cell>
          <cell r="C2117" t="str">
            <v>KANORICHEM</v>
          </cell>
        </row>
        <row r="2118">
          <cell r="A2118" t="str">
            <v>KANPUR PLASTIPACK LTD</v>
          </cell>
          <cell r="B2118">
            <v>507779</v>
          </cell>
          <cell r="C2118" t="str">
            <v>Not Listed</v>
          </cell>
        </row>
        <row r="2119">
          <cell r="A2119" t="str">
            <v>KANSAI NEROLAC PAINTS LTD</v>
          </cell>
          <cell r="B2119">
            <v>500165</v>
          </cell>
          <cell r="C2119" t="str">
            <v>KANSAINER</v>
          </cell>
        </row>
        <row r="2120">
          <cell r="A2120" t="str">
            <v>KANUNGO FINANCIERS LTD</v>
          </cell>
          <cell r="B2120">
            <v>540515</v>
          </cell>
          <cell r="C2120" t="str">
            <v>Not Listed</v>
          </cell>
        </row>
        <row r="2121">
          <cell r="A2121" t="str">
            <v>KAPASHI COMMERCIALS LTD</v>
          </cell>
          <cell r="B2121">
            <v>512399</v>
          </cell>
          <cell r="C2121" t="str">
            <v>Not Listed</v>
          </cell>
        </row>
        <row r="2122">
          <cell r="A2122" t="str">
            <v>KAPIL COTEX LTD</v>
          </cell>
          <cell r="B2122">
            <v>512036</v>
          </cell>
          <cell r="C2122" t="str">
            <v>Not Listed</v>
          </cell>
        </row>
        <row r="2123">
          <cell r="A2123" t="str">
            <v>KAPIL RAJ FINANCE LTD</v>
          </cell>
          <cell r="B2123">
            <v>539679</v>
          </cell>
          <cell r="C2123" t="str">
            <v>Not Listed</v>
          </cell>
        </row>
        <row r="2124">
          <cell r="A2124" t="str">
            <v>KAPSTON FACILITIES MANAGEMENT LTD</v>
          </cell>
          <cell r="B2124" t="str">
            <v>Not Listed</v>
          </cell>
          <cell r="C2124" t="str">
            <v>KAPSTON</v>
          </cell>
        </row>
        <row r="2125">
          <cell r="A2125" t="str">
            <v>KARAN WOO-SIN LTD</v>
          </cell>
          <cell r="B2125">
            <v>526115</v>
          </cell>
          <cell r="C2125" t="str">
            <v>Not Listed</v>
          </cell>
        </row>
        <row r="2126">
          <cell r="A2126" t="str">
            <v>KARDA CONSTRUCTIONS LTD</v>
          </cell>
          <cell r="B2126">
            <v>541161</v>
          </cell>
          <cell r="C2126" t="str">
            <v>KARDA</v>
          </cell>
        </row>
        <row r="2127">
          <cell r="A2127" t="str">
            <v>KARMA ENERGY LTD</v>
          </cell>
          <cell r="B2127">
            <v>533451</v>
          </cell>
          <cell r="C2127" t="str">
            <v>KARMAENG</v>
          </cell>
        </row>
        <row r="2128">
          <cell r="A2128" t="str">
            <v>KARNAVATI FINANCE LTD</v>
          </cell>
          <cell r="B2128">
            <v>538928</v>
          </cell>
          <cell r="C2128" t="str">
            <v>Not Listed</v>
          </cell>
        </row>
        <row r="2129">
          <cell r="A2129" t="str">
            <v>KARNIMATA COLD STORAGE LTD</v>
          </cell>
          <cell r="B2129">
            <v>537784</v>
          </cell>
          <cell r="C2129" t="str">
            <v>Not Listed</v>
          </cell>
        </row>
        <row r="2130">
          <cell r="A2130" t="str">
            <v>KARUR VYSYA BANK LTD</v>
          </cell>
          <cell r="B2130">
            <v>590003</v>
          </cell>
          <cell r="C2130" t="str">
            <v>KARURVYSYA</v>
          </cell>
        </row>
        <row r="2131">
          <cell r="A2131" t="str">
            <v>KARUTURI GLOBAL LTD</v>
          </cell>
          <cell r="B2131">
            <v>531687</v>
          </cell>
          <cell r="C2131" t="str">
            <v>KGL</v>
          </cell>
        </row>
        <row r="2132">
          <cell r="A2132" t="str">
            <v>KASHIRAM JAIN AND COMPANY LTD</v>
          </cell>
          <cell r="B2132">
            <v>539533</v>
          </cell>
          <cell r="C2132" t="str">
            <v>Not Listed</v>
          </cell>
        </row>
        <row r="2133">
          <cell r="A2133" t="str">
            <v>KATARE SPINNING MILLS LTD</v>
          </cell>
          <cell r="B2133">
            <v>502933</v>
          </cell>
          <cell r="C2133" t="str">
            <v>Not Listed</v>
          </cell>
        </row>
        <row r="2134">
          <cell r="A2134" t="str">
            <v>KAUSHALYA INFRASTRUCTURE DEVELOPMENT CORPORATION LTD</v>
          </cell>
          <cell r="B2134">
            <v>532925</v>
          </cell>
          <cell r="C2134" t="str">
            <v>KAUSHALYA</v>
          </cell>
        </row>
        <row r="2135">
          <cell r="A2135" t="str">
            <v>KAVERI SEED COMPANY LTD</v>
          </cell>
          <cell r="B2135">
            <v>532899</v>
          </cell>
          <cell r="C2135" t="str">
            <v>KSCL</v>
          </cell>
        </row>
        <row r="2136">
          <cell r="A2136" t="str">
            <v>KAVIT INDUSTRIES LTD</v>
          </cell>
          <cell r="B2136">
            <v>524444</v>
          </cell>
          <cell r="C2136" t="str">
            <v>Not Listed</v>
          </cell>
        </row>
        <row r="2137">
          <cell r="A2137" t="str">
            <v>KAVITA FABRICS LTD</v>
          </cell>
          <cell r="B2137">
            <v>535136</v>
          </cell>
          <cell r="C2137" t="str">
            <v>Not Listed</v>
          </cell>
        </row>
        <row r="2138">
          <cell r="A2138" t="str">
            <v>KAVVERI TELECOM PRODUCTS LTD</v>
          </cell>
          <cell r="B2138">
            <v>590041</v>
          </cell>
          <cell r="C2138" t="str">
            <v>KAVVERITEL</v>
          </cell>
        </row>
        <row r="2139">
          <cell r="A2139" t="str">
            <v>KAY POWER AND PAPER LTD</v>
          </cell>
          <cell r="B2139">
            <v>530255</v>
          </cell>
          <cell r="C2139" t="str">
            <v>Not Listed</v>
          </cell>
        </row>
        <row r="2140">
          <cell r="A2140" t="str">
            <v>KAYA LTD</v>
          </cell>
          <cell r="B2140">
            <v>539276</v>
          </cell>
          <cell r="C2140" t="str">
            <v>KAYA</v>
          </cell>
        </row>
        <row r="2141">
          <cell r="A2141" t="str">
            <v>KAYCEE INDUSTRIES LTD</v>
          </cell>
          <cell r="B2141">
            <v>504084</v>
          </cell>
          <cell r="C2141" t="str">
            <v>Not Listed</v>
          </cell>
        </row>
        <row r="2142">
          <cell r="A2142" t="str">
            <v>KAYEL SECURITIES LTD</v>
          </cell>
          <cell r="B2142">
            <v>539562</v>
          </cell>
          <cell r="C2142" t="str">
            <v>Not Listed</v>
          </cell>
        </row>
        <row r="2143">
          <cell r="A2143" t="str">
            <v>KBS (INDIA) LTD</v>
          </cell>
          <cell r="B2143">
            <v>530357</v>
          </cell>
          <cell r="C2143" t="str">
            <v>Not Listed</v>
          </cell>
        </row>
        <row r="2144">
          <cell r="A2144" t="str">
            <v>KBS INDIA LTD</v>
          </cell>
          <cell r="B2144">
            <v>530357</v>
          </cell>
          <cell r="C2144" t="str">
            <v>Not Listed</v>
          </cell>
        </row>
        <row r="2145">
          <cell r="A2145" t="str">
            <v>KCCL PLASTIC LTD</v>
          </cell>
          <cell r="B2145">
            <v>526067</v>
          </cell>
          <cell r="C2145" t="str">
            <v>Not Listed</v>
          </cell>
        </row>
        <row r="2146">
          <cell r="A2146" t="str">
            <v>KCL INFRA PROJECTS LTD</v>
          </cell>
          <cell r="B2146">
            <v>531784</v>
          </cell>
          <cell r="C2146" t="str">
            <v>Not Listed</v>
          </cell>
        </row>
        <row r="2147">
          <cell r="A2147" t="str">
            <v>KCP LTD</v>
          </cell>
          <cell r="B2147">
            <v>590066</v>
          </cell>
          <cell r="C2147" t="str">
            <v>KCP</v>
          </cell>
        </row>
        <row r="2148">
          <cell r="A2148" t="str">
            <v>KCP SUGAR AND INDUSTRIES CORPORATION LTD</v>
          </cell>
          <cell r="B2148">
            <v>533192</v>
          </cell>
          <cell r="C2148" t="str">
            <v>KCPSUGIND</v>
          </cell>
        </row>
        <row r="2149">
          <cell r="A2149" t="str">
            <v>KD LEISURES LTD</v>
          </cell>
          <cell r="B2149">
            <v>540385</v>
          </cell>
          <cell r="C2149" t="str">
            <v>Not Listed</v>
          </cell>
        </row>
        <row r="2150">
          <cell r="A2150" t="str">
            <v>KDDL LTD</v>
          </cell>
          <cell r="B2150">
            <v>532054</v>
          </cell>
          <cell r="C2150" t="str">
            <v>KDDL</v>
          </cell>
        </row>
        <row r="2151">
          <cell r="A2151" t="str">
            <v>KEC INTERNATIONAL LTD</v>
          </cell>
          <cell r="B2151">
            <v>532714</v>
          </cell>
          <cell r="C2151" t="str">
            <v>KEC</v>
          </cell>
        </row>
        <row r="2152">
          <cell r="A2152" t="str">
            <v>KEDIA CONSTRUCTION CO LTD</v>
          </cell>
          <cell r="B2152">
            <v>508993</v>
          </cell>
          <cell r="C2152" t="str">
            <v>Not Listed</v>
          </cell>
        </row>
        <row r="2153">
          <cell r="A2153" t="str">
            <v>KEERTHI INDUSTRIES LTD</v>
          </cell>
          <cell r="B2153">
            <v>518011</v>
          </cell>
          <cell r="C2153" t="str">
            <v>Not Listed</v>
          </cell>
        </row>
        <row r="2154">
          <cell r="A2154" t="str">
            <v>KEERTI KNOWLEDGE AND SKILLS LTD</v>
          </cell>
          <cell r="B2154" t="str">
            <v>Not Listed</v>
          </cell>
          <cell r="C2154" t="str">
            <v>KEERTI</v>
          </cell>
        </row>
        <row r="2155">
          <cell r="A2155" t="str">
            <v>KEI INDUSTRIES LTD</v>
          </cell>
          <cell r="B2155">
            <v>517569</v>
          </cell>
          <cell r="C2155" t="str">
            <v>KEI</v>
          </cell>
        </row>
        <row r="2156">
          <cell r="A2156" t="str">
            <v>KELLTON TECH SOLUTIONS LTD</v>
          </cell>
          <cell r="B2156">
            <v>519602</v>
          </cell>
          <cell r="C2156" t="str">
            <v>KELLTONTEC</v>
          </cell>
        </row>
        <row r="2157">
          <cell r="A2157" t="str">
            <v>KELTECH ENERGIES LTD</v>
          </cell>
          <cell r="B2157">
            <v>506528</v>
          </cell>
          <cell r="C2157" t="str">
            <v>Not Listed</v>
          </cell>
        </row>
        <row r="2158">
          <cell r="A2158" t="str">
            <v>Kemistar Corporation LTD</v>
          </cell>
          <cell r="B2158">
            <v>531163</v>
          </cell>
          <cell r="C2158" t="str">
            <v>KEMISTAR</v>
          </cell>
        </row>
        <row r="2159">
          <cell r="A2159" t="str">
            <v>KEMP &amp; COMPANY LTD</v>
          </cell>
          <cell r="B2159">
            <v>506530</v>
          </cell>
          <cell r="C2159" t="str">
            <v>Not Listed</v>
          </cell>
        </row>
        <row r="2160">
          <cell r="A2160" t="str">
            <v>KENNAMETAL (INDIA) LTD</v>
          </cell>
          <cell r="B2160">
            <v>505890</v>
          </cell>
          <cell r="C2160" t="str">
            <v>Not Listed</v>
          </cell>
        </row>
        <row r="2161">
          <cell r="A2161" t="str">
            <v>KENNAMETAL INDIA LTD</v>
          </cell>
          <cell r="B2161">
            <v>505890</v>
          </cell>
          <cell r="C2161" t="str">
            <v>Not Listed</v>
          </cell>
        </row>
        <row r="2162">
          <cell r="A2162" t="str">
            <v>KENVI JEWELS LTD</v>
          </cell>
          <cell r="B2162">
            <v>540953</v>
          </cell>
          <cell r="C2162" t="str">
            <v>Not Listed</v>
          </cell>
        </row>
        <row r="2163">
          <cell r="A2163" t="str">
            <v>KERALA AYURVEDA LTD</v>
          </cell>
          <cell r="B2163">
            <v>530163</v>
          </cell>
          <cell r="C2163" t="str">
            <v>Not Listed</v>
          </cell>
        </row>
        <row r="2164">
          <cell r="A2164" t="str">
            <v>KERNEX MICROSYSTEMS (INDIA) LTD</v>
          </cell>
          <cell r="B2164">
            <v>532686</v>
          </cell>
          <cell r="C2164" t="str">
            <v>KERNEX</v>
          </cell>
        </row>
        <row r="2165">
          <cell r="A2165" t="str">
            <v>KERNEX MICROSYSTEMS INDIA LTD</v>
          </cell>
          <cell r="B2165">
            <v>532686</v>
          </cell>
          <cell r="C2165" t="str">
            <v>KERNEX</v>
          </cell>
        </row>
        <row r="2166">
          <cell r="A2166" t="str">
            <v>KESAR ENTERPRISES LTD</v>
          </cell>
          <cell r="B2166">
            <v>507180</v>
          </cell>
          <cell r="C2166" t="str">
            <v>KESARENT</v>
          </cell>
        </row>
        <row r="2167">
          <cell r="A2167" t="str">
            <v>KESAR PETROPRODUCTS LTD</v>
          </cell>
          <cell r="B2167">
            <v>524174</v>
          </cell>
          <cell r="C2167" t="str">
            <v>Not Listed</v>
          </cell>
        </row>
        <row r="2168">
          <cell r="A2168" t="str">
            <v>KESAR TERMINALS &amp; INFRASTRUCTURE LTD</v>
          </cell>
          <cell r="B2168">
            <v>533289</v>
          </cell>
          <cell r="C2168" t="str">
            <v>KTIL</v>
          </cell>
        </row>
        <row r="2169">
          <cell r="A2169" t="str">
            <v>KESORAM INDUSTRIES LTD</v>
          </cell>
          <cell r="B2169">
            <v>502937</v>
          </cell>
          <cell r="C2169" t="str">
            <v>KESORAMIND</v>
          </cell>
        </row>
        <row r="2170">
          <cell r="A2170" t="str">
            <v>KEWAL KIRAN CLOTHING LTD</v>
          </cell>
          <cell r="B2170">
            <v>532732</v>
          </cell>
          <cell r="C2170" t="str">
            <v>KKCL</v>
          </cell>
        </row>
        <row r="2171">
          <cell r="A2171" t="str">
            <v>KEY CORP LTD</v>
          </cell>
          <cell r="B2171">
            <v>507948</v>
          </cell>
          <cell r="C2171" t="str">
            <v>Not Listed</v>
          </cell>
        </row>
        <row r="2172">
          <cell r="A2172" t="str">
            <v>KEYNOTE CORPORATE SERVICES LTD</v>
          </cell>
          <cell r="B2172">
            <v>512597</v>
          </cell>
          <cell r="C2172" t="str">
            <v>KEYCORPSER</v>
          </cell>
        </row>
        <row r="2173">
          <cell r="A2173" t="str">
            <v>Keynote Financial Services LTD</v>
          </cell>
          <cell r="B2173" t="str">
            <v>Not Listed</v>
          </cell>
          <cell r="C2173" t="str">
            <v>KEYFINSERV</v>
          </cell>
        </row>
        <row r="2174">
          <cell r="A2174" t="str">
            <v>KG DENIM LTD</v>
          </cell>
          <cell r="B2174">
            <v>500239</v>
          </cell>
          <cell r="C2174" t="str">
            <v>Not Listed</v>
          </cell>
        </row>
        <row r="2175">
          <cell r="A2175" t="str">
            <v>KG PETROCHEM LTD</v>
          </cell>
          <cell r="B2175">
            <v>531609</v>
          </cell>
          <cell r="C2175" t="str">
            <v>Not Listed</v>
          </cell>
        </row>
        <row r="2176">
          <cell r="A2176" t="str">
            <v>KHADIM (INDIA) LTD</v>
          </cell>
          <cell r="B2176">
            <v>540775</v>
          </cell>
          <cell r="C2176" t="str">
            <v>KHADIM</v>
          </cell>
        </row>
        <row r="2177">
          <cell r="A2177" t="str">
            <v>KHADIM INDIA LTD</v>
          </cell>
          <cell r="B2177">
            <v>540775</v>
          </cell>
          <cell r="C2177" t="str">
            <v>KHADIM</v>
          </cell>
        </row>
        <row r="2178">
          <cell r="A2178" t="str">
            <v>KHAITAN (INDIA) LTD</v>
          </cell>
          <cell r="B2178">
            <v>590068</v>
          </cell>
          <cell r="C2178" t="str">
            <v>KHAITANLTD</v>
          </cell>
        </row>
        <row r="2179">
          <cell r="A2179" t="str">
            <v>KHAITAN CHEMICALS &amp; FERTILIZERS LTD</v>
          </cell>
          <cell r="B2179">
            <v>507794</v>
          </cell>
          <cell r="C2179" t="str">
            <v>Not Listed</v>
          </cell>
        </row>
        <row r="2180">
          <cell r="A2180" t="str">
            <v>KHAITAN ELECTRICALS LTD.</v>
          </cell>
          <cell r="B2180">
            <v>504269</v>
          </cell>
          <cell r="C2180" t="str">
            <v>KHAITANELE</v>
          </cell>
        </row>
        <row r="2181">
          <cell r="A2181" t="str">
            <v>KHAITAN INDIA LTD</v>
          </cell>
          <cell r="B2181">
            <v>590068</v>
          </cell>
          <cell r="C2181" t="str">
            <v>KHAITANLTD</v>
          </cell>
        </row>
        <row r="2182">
          <cell r="A2182" t="str">
            <v>KHANDELWAL EXTRACTION LTD</v>
          </cell>
          <cell r="B2182">
            <v>519064</v>
          </cell>
          <cell r="C2182" t="str">
            <v>Not Listed</v>
          </cell>
        </row>
        <row r="2183">
          <cell r="A2183" t="str">
            <v>KHANDWALA SECURITIES LTD</v>
          </cell>
          <cell r="B2183">
            <v>531892</v>
          </cell>
          <cell r="C2183" t="str">
            <v>KHANDSE</v>
          </cell>
        </row>
        <row r="2184">
          <cell r="A2184" t="str">
            <v>KHATAU EXIM LTD</v>
          </cell>
          <cell r="B2184">
            <v>506178</v>
          </cell>
          <cell r="C2184" t="str">
            <v>Not Listed</v>
          </cell>
        </row>
        <row r="2185">
          <cell r="A2185" t="str">
            <v>KHATOR FIBRE &amp; FABRICS LTD</v>
          </cell>
          <cell r="B2185">
            <v>521127</v>
          </cell>
          <cell r="C2185" t="str">
            <v>Not Listed</v>
          </cell>
        </row>
        <row r="2186">
          <cell r="A2186" t="str">
            <v>KHEMANI DISTRIBUTORS &amp; MARKETING LTD</v>
          </cell>
          <cell r="B2186">
            <v>539788</v>
          </cell>
          <cell r="C2186" t="str">
            <v>Not Listed</v>
          </cell>
        </row>
        <row r="2187">
          <cell r="A2187" t="str">
            <v>KHODAY (INDIA) LTD</v>
          </cell>
          <cell r="B2187">
            <v>507435</v>
          </cell>
          <cell r="C2187" t="str">
            <v>Not Listed</v>
          </cell>
        </row>
        <row r="2188">
          <cell r="A2188" t="str">
            <v>KHODAY INDIA LTD</v>
          </cell>
          <cell r="B2188">
            <v>507435</v>
          </cell>
          <cell r="C2188" t="str">
            <v>Not Listed</v>
          </cell>
        </row>
        <row r="2189">
          <cell r="A2189" t="str">
            <v>KHOOBSURAT LTD</v>
          </cell>
          <cell r="B2189">
            <v>535730</v>
          </cell>
          <cell r="C2189" t="str">
            <v>Not Listed</v>
          </cell>
        </row>
        <row r="2190">
          <cell r="A2190" t="str">
            <v>KHYATI MULTIMEDIA-ENTERTAINMENT LTD</v>
          </cell>
          <cell r="B2190">
            <v>531692</v>
          </cell>
          <cell r="C2190" t="str">
            <v>Not Listed</v>
          </cell>
        </row>
        <row r="2191">
          <cell r="A2191" t="str">
            <v>KIC METALIKS LTD</v>
          </cell>
          <cell r="B2191">
            <v>513693</v>
          </cell>
          <cell r="C2191" t="str">
            <v>Not Listed</v>
          </cell>
        </row>
        <row r="2192">
          <cell r="A2192" t="str">
            <v>KIDS MEDICAL SYSTEMS LTD</v>
          </cell>
          <cell r="B2192">
            <v>540812</v>
          </cell>
          <cell r="C2192" t="str">
            <v>Not Listed</v>
          </cell>
        </row>
        <row r="2193">
          <cell r="A2193" t="str">
            <v>KIDUJA (INDIA) LTD</v>
          </cell>
          <cell r="B2193">
            <v>507946</v>
          </cell>
          <cell r="C2193" t="str">
            <v>Not Listed</v>
          </cell>
        </row>
        <row r="2194">
          <cell r="A2194" t="str">
            <v>KIDUJA INDIA LTD</v>
          </cell>
          <cell r="B2194">
            <v>507946</v>
          </cell>
          <cell r="C2194" t="str">
            <v>Not Listed</v>
          </cell>
        </row>
        <row r="2195">
          <cell r="A2195" t="str">
            <v>KIFS FINANCIAL SERVICES LTD</v>
          </cell>
          <cell r="B2195">
            <v>535566</v>
          </cell>
          <cell r="C2195" t="str">
            <v>Not Listed</v>
          </cell>
        </row>
        <row r="2196">
          <cell r="A2196" t="str">
            <v>KILBURN CHEMICALS LTD</v>
          </cell>
          <cell r="B2196">
            <v>524699</v>
          </cell>
          <cell r="C2196" t="str">
            <v>Not Listed</v>
          </cell>
        </row>
        <row r="2197">
          <cell r="A2197" t="str">
            <v>KILBURN ENGINEERING LTD</v>
          </cell>
          <cell r="B2197">
            <v>522101</v>
          </cell>
          <cell r="C2197" t="str">
            <v>Not Listed</v>
          </cell>
        </row>
        <row r="2198">
          <cell r="A2198" t="str">
            <v>KILBURN OFFICE AUTOMATION LTD.</v>
          </cell>
          <cell r="B2198">
            <v>523218</v>
          </cell>
          <cell r="C2198" t="str">
            <v>KILBURN</v>
          </cell>
        </row>
        <row r="2199">
          <cell r="A2199" t="str">
            <v>KILITCH DRUGS (INDIA) LTD</v>
          </cell>
          <cell r="B2199">
            <v>524500</v>
          </cell>
          <cell r="C2199" t="str">
            <v>KILITCH</v>
          </cell>
        </row>
        <row r="2200">
          <cell r="A2200" t="str">
            <v>KILITCH DRUGS INDIA LTD</v>
          </cell>
          <cell r="B2200">
            <v>524500</v>
          </cell>
          <cell r="C2200" t="str">
            <v>KILITCH</v>
          </cell>
        </row>
        <row r="2201">
          <cell r="A2201" t="str">
            <v>KILPEST (INDIA) LTD</v>
          </cell>
          <cell r="B2201">
            <v>532067</v>
          </cell>
          <cell r="C2201" t="str">
            <v>Not Listed</v>
          </cell>
        </row>
        <row r="2202">
          <cell r="A2202" t="str">
            <v>KILPEST INDIA LTD</v>
          </cell>
          <cell r="B2202">
            <v>532067</v>
          </cell>
          <cell r="C2202" t="str">
            <v>Not Listed</v>
          </cell>
        </row>
        <row r="2203">
          <cell r="A2203" t="str">
            <v>Kimia Biosciences Ltd</v>
          </cell>
          <cell r="B2203">
            <v>530313</v>
          </cell>
          <cell r="C2203" t="str">
            <v>KIMIABL</v>
          </cell>
        </row>
        <row r="2204">
          <cell r="A2204" t="str">
            <v>KINETIC ENGINEERING LTD</v>
          </cell>
          <cell r="B2204">
            <v>500240</v>
          </cell>
          <cell r="C2204" t="str">
            <v>Not Listed</v>
          </cell>
        </row>
        <row r="2205">
          <cell r="A2205" t="str">
            <v>KINETIC TRUST LTD</v>
          </cell>
          <cell r="B2205">
            <v>531274</v>
          </cell>
          <cell r="C2205" t="str">
            <v>Not Listed</v>
          </cell>
        </row>
        <row r="2206">
          <cell r="A2206" t="str">
            <v>KINGFA SCIENCE &amp; TECHNOLOGY (INDIA) LTD</v>
          </cell>
          <cell r="B2206">
            <v>524019</v>
          </cell>
          <cell r="C2206" t="str">
            <v>KINGFA</v>
          </cell>
        </row>
        <row r="2207">
          <cell r="A2207" t="str">
            <v>KINGFA SCIENCE &amp; TECHNOLOGY INDIA LTD</v>
          </cell>
          <cell r="B2207">
            <v>524019</v>
          </cell>
          <cell r="C2207" t="str">
            <v>KINGFA</v>
          </cell>
        </row>
        <row r="2208">
          <cell r="A2208" t="str">
            <v>KINGS INFRA VENTURES LTD</v>
          </cell>
          <cell r="B2208">
            <v>530215</v>
          </cell>
          <cell r="C2208" t="str">
            <v>Not Listed</v>
          </cell>
        </row>
        <row r="2209">
          <cell r="A2209" t="str">
            <v>KINTECH RENEWABLES LTD</v>
          </cell>
          <cell r="B2209">
            <v>512329</v>
          </cell>
          <cell r="C2209" t="str">
            <v>Not Listed</v>
          </cell>
        </row>
        <row r="2210">
          <cell r="A2210" t="str">
            <v>KIOCL LTD</v>
          </cell>
          <cell r="B2210">
            <v>540680</v>
          </cell>
          <cell r="C2210" t="str">
            <v>KIOCL</v>
          </cell>
        </row>
        <row r="2211">
          <cell r="A2211" t="str">
            <v>KIRAN PRINT-PACK LTD</v>
          </cell>
          <cell r="B2211">
            <v>531413</v>
          </cell>
          <cell r="C2211" t="str">
            <v>Not Listed</v>
          </cell>
        </row>
        <row r="2212">
          <cell r="A2212" t="str">
            <v>KIRAN VYAPAR LTD</v>
          </cell>
          <cell r="B2212">
            <v>537750</v>
          </cell>
          <cell r="C2212" t="str">
            <v>Not Listed</v>
          </cell>
        </row>
        <row r="2213">
          <cell r="A2213" t="str">
            <v>KIRI INDUSTRIES LTD</v>
          </cell>
          <cell r="B2213">
            <v>532967</v>
          </cell>
          <cell r="C2213" t="str">
            <v>KIRIINDUS</v>
          </cell>
        </row>
        <row r="2214">
          <cell r="A2214" t="str">
            <v>KIRLOSKAR BROTHERS LTD</v>
          </cell>
          <cell r="B2214">
            <v>500241</v>
          </cell>
          <cell r="C2214" t="str">
            <v>KIRLOSBROS</v>
          </cell>
        </row>
        <row r="2215">
          <cell r="A2215" t="str">
            <v>KIRLOSKAR ELECTRIC COMPANY LTD</v>
          </cell>
          <cell r="B2215">
            <v>533193</v>
          </cell>
          <cell r="C2215" t="str">
            <v>KECL</v>
          </cell>
        </row>
        <row r="2216">
          <cell r="A2216" t="str">
            <v>KIRLOSKAR FERROUS INDUSTRIES LTD</v>
          </cell>
          <cell r="B2216">
            <v>500245</v>
          </cell>
          <cell r="C2216" t="str">
            <v>Not Listed</v>
          </cell>
        </row>
        <row r="2217">
          <cell r="A2217" t="str">
            <v>KIRLOSKAR INDUSTRIES LTD</v>
          </cell>
          <cell r="B2217">
            <v>500243</v>
          </cell>
          <cell r="C2217" t="str">
            <v>KIRLOSIND</v>
          </cell>
        </row>
        <row r="2218">
          <cell r="A2218" t="str">
            <v>KIRLOSKAR OIL ENGINES LTD</v>
          </cell>
          <cell r="B2218">
            <v>533293</v>
          </cell>
          <cell r="C2218" t="str">
            <v>KIRLOSENG</v>
          </cell>
        </row>
        <row r="2219">
          <cell r="A2219" t="str">
            <v>KIRLOSKAR PNEUMATIC CO LTD</v>
          </cell>
          <cell r="B2219">
            <v>505283</v>
          </cell>
          <cell r="C2219" t="str">
            <v>Not Listed</v>
          </cell>
        </row>
        <row r="2220">
          <cell r="A2220" t="str">
            <v>KISAN MOULDINGS LTD</v>
          </cell>
          <cell r="B2220">
            <v>530145</v>
          </cell>
          <cell r="C2220" t="str">
            <v>Not Listed</v>
          </cell>
        </row>
        <row r="2221">
          <cell r="A2221" t="str">
            <v>KITEX GARMENTS LTD</v>
          </cell>
          <cell r="B2221">
            <v>521248</v>
          </cell>
          <cell r="C2221" t="str">
            <v>KITEX</v>
          </cell>
        </row>
        <row r="2222">
          <cell r="A2222" t="str">
            <v>KJMC CORPORATE ADVISORS (INDIA) LTD</v>
          </cell>
          <cell r="B2222">
            <v>532304</v>
          </cell>
          <cell r="C2222" t="str">
            <v>Not Listed</v>
          </cell>
        </row>
        <row r="2223">
          <cell r="A2223" t="str">
            <v>KJMC CORPORATE ADVISORS INDIA LTD</v>
          </cell>
          <cell r="B2223">
            <v>532304</v>
          </cell>
          <cell r="C2223" t="str">
            <v>Not Listed</v>
          </cell>
        </row>
        <row r="2224">
          <cell r="A2224" t="str">
            <v>KJMC FINANCIAL SERVICES LTD</v>
          </cell>
          <cell r="B2224">
            <v>530235</v>
          </cell>
          <cell r="C2224" t="str">
            <v>Not Listed</v>
          </cell>
        </row>
        <row r="2225">
          <cell r="A2225" t="str">
            <v>KKALPANA INDUSTRIES (INDIA) LTD</v>
          </cell>
          <cell r="B2225">
            <v>526409</v>
          </cell>
          <cell r="C2225" t="str">
            <v>Not Listed</v>
          </cell>
        </row>
        <row r="2226">
          <cell r="A2226" t="str">
            <v>KKALPANA INDUSTRIES INDIA LTD</v>
          </cell>
          <cell r="B2226">
            <v>526409</v>
          </cell>
          <cell r="C2226" t="str">
            <v>Not Listed</v>
          </cell>
        </row>
        <row r="2227">
          <cell r="A2227" t="str">
            <v>KKALPANA PLASTICK LTD</v>
          </cell>
          <cell r="B2227">
            <v>523652</v>
          </cell>
          <cell r="C2227" t="str">
            <v>Not Listed</v>
          </cell>
        </row>
        <row r="2228">
          <cell r="A2228" t="str">
            <v>KKRRAFTON DEVELOPERS LTD</v>
          </cell>
          <cell r="B2228">
            <v>521238</v>
          </cell>
          <cell r="C2228" t="str">
            <v>Not Listed</v>
          </cell>
        </row>
        <row r="2229">
          <cell r="A2229" t="str">
            <v>KKV AGRO POWERS LTD</v>
          </cell>
          <cell r="B2229" t="str">
            <v>Not Listed</v>
          </cell>
          <cell r="C2229" t="str">
            <v>KKVAPOW</v>
          </cell>
        </row>
        <row r="2230">
          <cell r="A2230" t="str">
            <v>KLG CAPITAL SERVICES LTD</v>
          </cell>
          <cell r="B2230">
            <v>530771</v>
          </cell>
          <cell r="C2230" t="str">
            <v>Not Listed</v>
          </cell>
        </row>
        <row r="2231">
          <cell r="A2231" t="str">
            <v>K-LIFESTYLE &amp; INDUSTRIES LTD</v>
          </cell>
          <cell r="B2231">
            <v>514221</v>
          </cell>
          <cell r="C2231" t="str">
            <v>Not Listed</v>
          </cell>
        </row>
        <row r="2232">
          <cell r="A2232" t="str">
            <v>KLK Electrical Ltd</v>
          </cell>
          <cell r="B2232">
            <v>517170</v>
          </cell>
          <cell r="C2232" t="str">
            <v>KLKELEC</v>
          </cell>
        </row>
        <row r="2233">
          <cell r="A2233" t="str">
            <v>KMC SPECIALITY HOSPITALS (INDIA) LTD</v>
          </cell>
          <cell r="B2233">
            <v>524520</v>
          </cell>
          <cell r="C2233" t="str">
            <v>Not Listed</v>
          </cell>
        </row>
        <row r="2234">
          <cell r="A2234" t="str">
            <v>KMC SPECIALITY HOSPITALS INDIA LTD</v>
          </cell>
          <cell r="B2234">
            <v>524520</v>
          </cell>
          <cell r="C2234" t="str">
            <v>Not Listed</v>
          </cell>
        </row>
        <row r="2235">
          <cell r="A2235" t="str">
            <v>KMF BUILDERS &amp; DEVELOPERS LTD</v>
          </cell>
          <cell r="B2235">
            <v>531578</v>
          </cell>
          <cell r="C2235" t="str">
            <v>Not Listed</v>
          </cell>
        </row>
        <row r="2236">
          <cell r="A2236" t="str">
            <v>KMG MILK FOOD LTD</v>
          </cell>
          <cell r="B2236">
            <v>519415</v>
          </cell>
          <cell r="C2236" t="str">
            <v>Not Listed</v>
          </cell>
        </row>
        <row r="2237">
          <cell r="A2237" t="str">
            <v>KMS MEDISURGI LTD</v>
          </cell>
          <cell r="B2237">
            <v>540468</v>
          </cell>
          <cell r="C2237" t="str">
            <v>Not Listed</v>
          </cell>
        </row>
        <row r="2238">
          <cell r="A2238" t="str">
            <v>KNR CONSTRUCTIONS LTD</v>
          </cell>
          <cell r="B2238">
            <v>532942</v>
          </cell>
          <cell r="C2238" t="str">
            <v>KNRCON</v>
          </cell>
        </row>
        <row r="2239">
          <cell r="A2239" t="str">
            <v>KOHINOOR FOODS LTD</v>
          </cell>
          <cell r="B2239">
            <v>512559</v>
          </cell>
          <cell r="C2239" t="str">
            <v>KOHINOOR</v>
          </cell>
        </row>
        <row r="2240">
          <cell r="A2240" t="str">
            <v>KOKUYO CAMLIN LTD</v>
          </cell>
          <cell r="B2240">
            <v>523207</v>
          </cell>
          <cell r="C2240" t="str">
            <v>KOKUYOCMLN</v>
          </cell>
        </row>
        <row r="2241">
          <cell r="A2241" t="str">
            <v>KOLTE - PATIL DEVELOPERS LTD</v>
          </cell>
          <cell r="B2241">
            <v>532924</v>
          </cell>
          <cell r="C2241" t="str">
            <v>KOLTEPATIL</v>
          </cell>
        </row>
        <row r="2242">
          <cell r="A2242" t="str">
            <v>KOME-ON COMMUNICATION LTD</v>
          </cell>
          <cell r="B2242">
            <v>539910</v>
          </cell>
          <cell r="C2242" t="str">
            <v>Not Listed</v>
          </cell>
        </row>
        <row r="2243">
          <cell r="A2243" t="str">
            <v>KONARK SYNTHETIC LTD</v>
          </cell>
          <cell r="B2243">
            <v>514128</v>
          </cell>
          <cell r="C2243" t="str">
            <v>Not Listed</v>
          </cell>
        </row>
        <row r="2244">
          <cell r="A2244" t="str">
            <v>KOPRAN LTD</v>
          </cell>
          <cell r="B2244">
            <v>524280</v>
          </cell>
          <cell r="C2244" t="str">
            <v>KOPRAN</v>
          </cell>
        </row>
        <row r="2245">
          <cell r="A2245" t="str">
            <v>KOTAK MAHINDRA BANK LTD</v>
          </cell>
          <cell r="B2245">
            <v>500247</v>
          </cell>
          <cell r="C2245" t="str">
            <v>KOTAKBANK</v>
          </cell>
        </row>
        <row r="2246">
          <cell r="A2246" t="str">
            <v>KOTAK MAHINDRA MUTUAL FUND - KOTAK GOLD EXCHANGE TRADED FUND</v>
          </cell>
          <cell r="B2246">
            <v>590097</v>
          </cell>
          <cell r="C2246" t="str">
            <v>KOTAKGOLD</v>
          </cell>
        </row>
        <row r="2247">
          <cell r="A2247" t="str">
            <v>KOTAK MAHINDRA MUTUAL FUND - KOTAK PSU BANK ETF</v>
          </cell>
          <cell r="B2247">
            <v>590107</v>
          </cell>
          <cell r="C2247" t="str">
            <v>KOTAKPSUBK</v>
          </cell>
        </row>
        <row r="2248">
          <cell r="A2248" t="str">
            <v>KOTAK SENSEX ETF</v>
          </cell>
          <cell r="B2248">
            <v>532985</v>
          </cell>
          <cell r="C2248" t="str">
            <v>KTKSENSEX</v>
          </cell>
        </row>
        <row r="2249">
          <cell r="A2249" t="str">
            <v>KOTHARI FERMENTATION &amp; BIOCHEM LTD</v>
          </cell>
          <cell r="B2249">
            <v>507474</v>
          </cell>
          <cell r="C2249" t="str">
            <v>Not Listed</v>
          </cell>
        </row>
        <row r="2250">
          <cell r="A2250" t="str">
            <v>KOTHARI PETROCHEMICALS LTD</v>
          </cell>
          <cell r="B2250" t="str">
            <v>Not Listed</v>
          </cell>
          <cell r="C2250" t="str">
            <v>KOTHARIPET</v>
          </cell>
        </row>
        <row r="2251">
          <cell r="A2251" t="str">
            <v>KOTHARI PRODUCTS LTD</v>
          </cell>
          <cell r="B2251">
            <v>530299</v>
          </cell>
          <cell r="C2251" t="str">
            <v>KOTHARIPRO</v>
          </cell>
        </row>
        <row r="2252">
          <cell r="A2252" t="str">
            <v>KOTHARI SUGARS AND CHEMICALS LTD</v>
          </cell>
          <cell r="B2252" t="str">
            <v>Not Listed</v>
          </cell>
          <cell r="C2252" t="str">
            <v>KOTARISUG</v>
          </cell>
        </row>
        <row r="2253">
          <cell r="A2253" t="str">
            <v>KOTHARI WORLD FINANCE LTD</v>
          </cell>
          <cell r="B2253">
            <v>511138</v>
          </cell>
          <cell r="C2253" t="str">
            <v>Not Listed</v>
          </cell>
        </row>
        <row r="2254">
          <cell r="A2254" t="str">
            <v>KOTIA ENTERPRISES LTD</v>
          </cell>
          <cell r="B2254">
            <v>539599</v>
          </cell>
          <cell r="C2254" t="str">
            <v>Not Listed</v>
          </cell>
        </row>
        <row r="2255">
          <cell r="A2255" t="str">
            <v>KOVAI MEDICAL CENTER &amp; HOSPITAL LTD</v>
          </cell>
          <cell r="B2255">
            <v>523323</v>
          </cell>
          <cell r="C2255" t="str">
            <v>Not Listed</v>
          </cell>
        </row>
        <row r="2256">
          <cell r="A2256" t="str">
            <v>KOVALAM INVESTMENT &amp; TRADING CO LTD</v>
          </cell>
          <cell r="B2256">
            <v>505585</v>
          </cell>
          <cell r="C2256" t="str">
            <v>Not Listed</v>
          </cell>
        </row>
        <row r="2257">
          <cell r="A2257" t="str">
            <v>KOVILPATTI LAKSHMI ROLLER FLOUR MILLS LTD</v>
          </cell>
          <cell r="B2257">
            <v>507598</v>
          </cell>
          <cell r="C2257" t="str">
            <v>Not Listed</v>
          </cell>
        </row>
        <row r="2258">
          <cell r="A2258" t="str">
            <v>KPIT TECHNOLOGIES LTD</v>
          </cell>
          <cell r="B2258">
            <v>532400</v>
          </cell>
          <cell r="C2258" t="str">
            <v>KPIT</v>
          </cell>
        </row>
        <row r="2259">
          <cell r="A2259" t="str">
            <v>KPIT Technologies Ltd</v>
          </cell>
          <cell r="B2259">
            <v>542651</v>
          </cell>
          <cell r="C2259" t="str">
            <v>KPITTECH</v>
          </cell>
        </row>
        <row r="2260">
          <cell r="A2260" t="str">
            <v>Kranti Industries Ltd</v>
          </cell>
          <cell r="B2260">
            <v>542459</v>
          </cell>
          <cell r="C2260" t="str">
            <v>KRANTI</v>
          </cell>
        </row>
        <row r="2261">
          <cell r="A2261" t="str">
            <v>KRATOS ENERGY &amp; INFRASTRUCTURE LTD</v>
          </cell>
          <cell r="B2261">
            <v>501261</v>
          </cell>
          <cell r="C2261" t="str">
            <v>Not Listed</v>
          </cell>
        </row>
        <row r="2262">
          <cell r="A2262" t="str">
            <v>KRBL LTD</v>
          </cell>
          <cell r="B2262">
            <v>530813</v>
          </cell>
          <cell r="C2262" t="str">
            <v>KRBL</v>
          </cell>
        </row>
        <row r="2263">
          <cell r="A2263" t="str">
            <v>KREBS BIOCHEMICALS AND INDUSTRIES LTD</v>
          </cell>
          <cell r="B2263">
            <v>524518</v>
          </cell>
          <cell r="C2263" t="str">
            <v>KREBSBIO</v>
          </cell>
        </row>
        <row r="2264">
          <cell r="A2264" t="str">
            <v>KREON FINNANCIAL SERVICES LTD</v>
          </cell>
          <cell r="B2264">
            <v>530139</v>
          </cell>
          <cell r="C2264" t="str">
            <v>Not Listed</v>
          </cell>
        </row>
        <row r="2265">
          <cell r="A2265" t="str">
            <v>KRETTO SYSCON LTD</v>
          </cell>
          <cell r="B2265">
            <v>531328</v>
          </cell>
          <cell r="C2265" t="str">
            <v>Not Listed</v>
          </cell>
        </row>
        <row r="2266">
          <cell r="A2266" t="str">
            <v>KRIDHAN INFRA LTD</v>
          </cell>
          <cell r="B2266">
            <v>533482</v>
          </cell>
          <cell r="C2266" t="str">
            <v>KRIDHANINF</v>
          </cell>
        </row>
        <row r="2267">
          <cell r="A2267" t="str">
            <v>KRISHANA PHOSCHEM LTD</v>
          </cell>
          <cell r="B2267" t="str">
            <v>Not Listed</v>
          </cell>
          <cell r="C2267" t="str">
            <v>KRISHANA</v>
          </cell>
        </row>
        <row r="2268">
          <cell r="A2268" t="str">
            <v>KRISHNA CAPITAL AND SECURITIES LTD</v>
          </cell>
          <cell r="B2268">
            <v>539384</v>
          </cell>
          <cell r="C2268" t="str">
            <v>Not Listed</v>
          </cell>
        </row>
        <row r="2269">
          <cell r="A2269" t="str">
            <v>KRISHNA VENTURES LTD</v>
          </cell>
          <cell r="B2269">
            <v>504392</v>
          </cell>
          <cell r="C2269" t="str">
            <v>Not Listed</v>
          </cell>
        </row>
        <row r="2270">
          <cell r="A2270" t="str">
            <v>KRITI INDUSTRIES (INDIA) LTD</v>
          </cell>
          <cell r="B2270">
            <v>526423</v>
          </cell>
          <cell r="C2270" t="str">
            <v>Not Listed</v>
          </cell>
        </row>
        <row r="2271">
          <cell r="A2271" t="str">
            <v>KRITI INDUSTRIES INDIA LTD</v>
          </cell>
          <cell r="B2271">
            <v>526423</v>
          </cell>
          <cell r="C2271" t="str">
            <v>Not Listed</v>
          </cell>
        </row>
        <row r="2272">
          <cell r="A2272" t="str">
            <v>KRITI NUTRIENTS LTD</v>
          </cell>
          <cell r="B2272">
            <v>533210</v>
          </cell>
          <cell r="C2272" t="str">
            <v>Not Listed</v>
          </cell>
        </row>
        <row r="2273">
          <cell r="A2273" t="str">
            <v>KRITIKA WIRES LTD</v>
          </cell>
          <cell r="B2273" t="str">
            <v>Not Listed</v>
          </cell>
          <cell r="C2273" t="str">
            <v>KRITIKA</v>
          </cell>
        </row>
        <row r="2274">
          <cell r="A2274" t="str">
            <v>KRYPTON INDUSTRIES LTD</v>
          </cell>
          <cell r="B2274">
            <v>523550</v>
          </cell>
          <cell r="C2274" t="str">
            <v>Not Listed</v>
          </cell>
        </row>
        <row r="2275">
          <cell r="A2275" t="str">
            <v>KSB LTD</v>
          </cell>
          <cell r="B2275">
            <v>500249</v>
          </cell>
          <cell r="C2275" t="str">
            <v>KSB</v>
          </cell>
        </row>
        <row r="2276">
          <cell r="A2276" t="str">
            <v>KSE LTD</v>
          </cell>
          <cell r="B2276">
            <v>519421</v>
          </cell>
          <cell r="C2276" t="str">
            <v>Not Listed</v>
          </cell>
        </row>
        <row r="2277">
          <cell r="A2277" t="str">
            <v>KSHITIJ POLYLINE LTD</v>
          </cell>
          <cell r="B2277" t="str">
            <v>Not Listed</v>
          </cell>
          <cell r="C2277" t="str">
            <v>KSHITIJPOL</v>
          </cell>
        </row>
        <row r="2278">
          <cell r="A2278" t="str">
            <v>KSHITIZ INVESTMENT LTD</v>
          </cell>
          <cell r="B2278">
            <v>503626</v>
          </cell>
          <cell r="C2278" t="str">
            <v>Not Listed</v>
          </cell>
        </row>
        <row r="2279">
          <cell r="A2279" t="str">
            <v>KSK ENERGY VENTURES LTD</v>
          </cell>
          <cell r="B2279">
            <v>532997</v>
          </cell>
          <cell r="C2279" t="str">
            <v>KSK</v>
          </cell>
        </row>
        <row r="2280">
          <cell r="A2280" t="str">
            <v>KSL AND INDUSTRIES LTD</v>
          </cell>
          <cell r="B2280">
            <v>530149</v>
          </cell>
          <cell r="C2280" t="str">
            <v>Not Listed</v>
          </cell>
        </row>
        <row r="2281">
          <cell r="A2281" t="str">
            <v>KSS LTD</v>
          </cell>
          <cell r="B2281">
            <v>532081</v>
          </cell>
          <cell r="C2281" t="str">
            <v>KSERASERA</v>
          </cell>
        </row>
        <row r="2282">
          <cell r="A2282" t="str">
            <v>KUANTUM PAPERS LTD</v>
          </cell>
          <cell r="B2282">
            <v>532937</v>
          </cell>
          <cell r="C2282" t="str">
            <v>Not Listed</v>
          </cell>
        </row>
        <row r="2283">
          <cell r="A2283" t="str">
            <v>KUBER UDYOG LTD</v>
          </cell>
          <cell r="B2283">
            <v>539408</v>
          </cell>
          <cell r="C2283" t="str">
            <v>Not Listed</v>
          </cell>
        </row>
        <row r="2284">
          <cell r="A2284" t="str">
            <v>KULKARNI POWER &amp; TOOLS LTD</v>
          </cell>
          <cell r="B2284">
            <v>505299</v>
          </cell>
          <cell r="C2284" t="str">
            <v>Not Listed</v>
          </cell>
        </row>
        <row r="2285">
          <cell r="A2285" t="str">
            <v>KUMAR WIRE CLOTH MANUFACTURING COMPANY LTD</v>
          </cell>
          <cell r="B2285">
            <v>513703</v>
          </cell>
          <cell r="C2285" t="str">
            <v>Not Listed</v>
          </cell>
        </row>
        <row r="2286">
          <cell r="A2286" t="str">
            <v>KUNSTSTOFFE INDUSTRIES LTD</v>
          </cell>
          <cell r="B2286">
            <v>523594</v>
          </cell>
          <cell r="C2286" t="str">
            <v>Not Listed</v>
          </cell>
        </row>
        <row r="2287">
          <cell r="A2287" t="str">
            <v>KUSAM ELECTRICAL INDUSTRIES LTD</v>
          </cell>
          <cell r="B2287">
            <v>511048</v>
          </cell>
          <cell r="C2287" t="str">
            <v>Not Listed</v>
          </cell>
        </row>
        <row r="2288">
          <cell r="A2288" t="str">
            <v>KUSH INDUSTRIES LTD</v>
          </cell>
          <cell r="B2288">
            <v>514240</v>
          </cell>
          <cell r="C2288" t="str">
            <v>Not Listed</v>
          </cell>
        </row>
        <row r="2289">
          <cell r="A2289" t="str">
            <v>KUSHAL LTD</v>
          </cell>
          <cell r="B2289">
            <v>536170</v>
          </cell>
          <cell r="C2289" t="str">
            <v>Not Listed</v>
          </cell>
        </row>
        <row r="2290">
          <cell r="A2290" t="str">
            <v>KUWER INDUSTRIES LTD</v>
          </cell>
          <cell r="B2290">
            <v>530421</v>
          </cell>
          <cell r="C2290" t="str">
            <v>Not Listed</v>
          </cell>
        </row>
        <row r="2291">
          <cell r="A2291" t="str">
            <v>KWALITY CREDIT &amp; LEASING LTD</v>
          </cell>
          <cell r="B2291">
            <v>531206</v>
          </cell>
          <cell r="C2291" t="str">
            <v>Not Listed</v>
          </cell>
        </row>
        <row r="2292">
          <cell r="A2292" t="str">
            <v>KWALITY LTD</v>
          </cell>
          <cell r="B2292">
            <v>531882</v>
          </cell>
          <cell r="C2292" t="str">
            <v>KWALITY</v>
          </cell>
        </row>
        <row r="2293">
          <cell r="A2293" t="str">
            <v>KWALITY PHARMACEUTICALS LTD</v>
          </cell>
          <cell r="B2293">
            <v>539997</v>
          </cell>
          <cell r="C2293" t="str">
            <v>Not Listed</v>
          </cell>
        </row>
        <row r="2294">
          <cell r="A2294" t="str">
            <v>L  P  NAVAL AND ENGINEERING LTD</v>
          </cell>
          <cell r="B2294">
            <v>537669</v>
          </cell>
          <cell r="C2294" t="str">
            <v>Not Listed</v>
          </cell>
        </row>
        <row r="2295">
          <cell r="A2295" t="str">
            <v>L&amp;T FINANCE HOLDINGS LTD</v>
          </cell>
          <cell r="B2295">
            <v>533519</v>
          </cell>
          <cell r="C2295" t="str">
            <v>L&amp;TFH</v>
          </cell>
        </row>
        <row r="2296">
          <cell r="A2296" t="str">
            <v>L&amp;T TECHNOLOGY SERVICES LTD</v>
          </cell>
          <cell r="B2296">
            <v>540115</v>
          </cell>
          <cell r="C2296" t="str">
            <v>LTTS</v>
          </cell>
        </row>
        <row r="2297">
          <cell r="A2297" t="str">
            <v>LA OPALA RG LTD</v>
          </cell>
          <cell r="B2297">
            <v>526947</v>
          </cell>
          <cell r="C2297" t="str">
            <v>LAOPALA</v>
          </cell>
        </row>
        <row r="2298">
          <cell r="A2298" t="str">
            <v>La Tim Metal &amp;amp; Industries Ltd</v>
          </cell>
          <cell r="B2298">
            <v>505693</v>
          </cell>
          <cell r="C2298" t="str">
            <v>LATIMMETAL</v>
          </cell>
        </row>
        <row r="2299">
          <cell r="A2299" t="str">
            <v>LACTOSE (INDIA) LTD</v>
          </cell>
          <cell r="B2299">
            <v>524202</v>
          </cell>
          <cell r="C2299" t="str">
            <v>Not Listed</v>
          </cell>
        </row>
        <row r="2300">
          <cell r="A2300" t="str">
            <v>LACTOSE INDIA LTD</v>
          </cell>
          <cell r="B2300">
            <v>524202</v>
          </cell>
          <cell r="C2300" t="str">
            <v>Not Listed</v>
          </cell>
        </row>
        <row r="2301">
          <cell r="A2301" t="str">
            <v>LADAM AFFORDABLE HOUSING LTD</v>
          </cell>
          <cell r="B2301">
            <v>540026</v>
          </cell>
          <cell r="C2301" t="str">
            <v>Not Listed</v>
          </cell>
        </row>
        <row r="2302">
          <cell r="A2302" t="str">
            <v>LADDERUP FINANCE LTD</v>
          </cell>
          <cell r="B2302">
            <v>530577</v>
          </cell>
          <cell r="C2302" t="str">
            <v>Not Listed</v>
          </cell>
        </row>
        <row r="2303">
          <cell r="A2303" t="str">
            <v>LAFFANS PETROCHEMICALS LTD</v>
          </cell>
          <cell r="B2303">
            <v>524522</v>
          </cell>
          <cell r="C2303" t="str">
            <v>Not Listed</v>
          </cell>
        </row>
        <row r="2304">
          <cell r="A2304" t="str">
            <v>LAGNAM SPINTEX LTD</v>
          </cell>
          <cell r="B2304" t="str">
            <v>Not Listed</v>
          </cell>
          <cell r="C2304" t="str">
            <v>LAGNAM</v>
          </cell>
        </row>
        <row r="2305">
          <cell r="A2305" t="str">
            <v>LAHOTI OVERSEAS LTD</v>
          </cell>
          <cell r="B2305">
            <v>531842</v>
          </cell>
          <cell r="C2305" t="str">
            <v>Not Listed</v>
          </cell>
        </row>
        <row r="2306">
          <cell r="A2306" t="str">
            <v>LAKHOTIA POLYESTERS (INDIA) LTD</v>
          </cell>
          <cell r="B2306">
            <v>535387</v>
          </cell>
          <cell r="C2306" t="str">
            <v>Not Listed</v>
          </cell>
        </row>
        <row r="2307">
          <cell r="A2307" t="str">
            <v>LAKHOTIA POLYESTERS INDIA LTD</v>
          </cell>
          <cell r="B2307">
            <v>535387</v>
          </cell>
          <cell r="C2307" t="str">
            <v>Not Listed</v>
          </cell>
        </row>
        <row r="2308">
          <cell r="A2308" t="str">
            <v>LAKSHMI AUTOMATIC LOOM WORKS LTD</v>
          </cell>
          <cell r="B2308">
            <v>505302</v>
          </cell>
          <cell r="C2308" t="str">
            <v>Not Listed</v>
          </cell>
        </row>
        <row r="2309">
          <cell r="A2309" t="str">
            <v>LAKSHMI ELECTRICAL CONTROL SYSTEMS LTD</v>
          </cell>
          <cell r="B2309">
            <v>504258</v>
          </cell>
          <cell r="C2309" t="str">
            <v>Not Listed</v>
          </cell>
        </row>
        <row r="2310">
          <cell r="A2310" t="str">
            <v>LAKSHMI FINANCE &amp; INDUSTRIAL CORPORATION LTD</v>
          </cell>
          <cell r="B2310" t="str">
            <v>Not Listed</v>
          </cell>
          <cell r="C2310" t="str">
            <v>LFIC</v>
          </cell>
        </row>
        <row r="2311">
          <cell r="A2311" t="str">
            <v>LAKSHMI MACHINE WORKS LTD</v>
          </cell>
          <cell r="B2311">
            <v>500252</v>
          </cell>
          <cell r="C2311" t="str">
            <v>LAXMIMACH</v>
          </cell>
        </row>
        <row r="2312">
          <cell r="A2312" t="str">
            <v>LAKSHMI MILLS COMPANY LTD</v>
          </cell>
          <cell r="B2312">
            <v>502958</v>
          </cell>
          <cell r="C2312" t="str">
            <v>Not Listed</v>
          </cell>
        </row>
        <row r="2313">
          <cell r="A2313" t="str">
            <v>LAKSHMI PRECISION SCREWS LTD</v>
          </cell>
          <cell r="B2313">
            <v>506079</v>
          </cell>
          <cell r="C2313" t="str">
            <v>LAKPRE</v>
          </cell>
        </row>
        <row r="2314">
          <cell r="A2314" t="str">
            <v>LAKSHMI VILAS BANK LTD</v>
          </cell>
          <cell r="B2314">
            <v>534690</v>
          </cell>
          <cell r="C2314" t="str">
            <v>LAKSHVILAS</v>
          </cell>
        </row>
        <row r="2315">
          <cell r="A2315" t="str">
            <v>LAMBODHARA TEXTILES LTD</v>
          </cell>
          <cell r="B2315">
            <v>590075</v>
          </cell>
          <cell r="C2315" t="str">
            <v>LAMBODHARA</v>
          </cell>
        </row>
        <row r="2316">
          <cell r="A2316" t="str">
            <v>LANCER CONTAINER LINES LTD</v>
          </cell>
          <cell r="B2316">
            <v>539841</v>
          </cell>
          <cell r="C2316" t="str">
            <v>Not Listed</v>
          </cell>
        </row>
        <row r="2317">
          <cell r="A2317" t="str">
            <v>LANCOR HOLDINGS LTD</v>
          </cell>
          <cell r="B2317">
            <v>509048</v>
          </cell>
          <cell r="C2317" t="str">
            <v>Not Listed</v>
          </cell>
        </row>
        <row r="2318">
          <cell r="A2318" t="str">
            <v>LANDMARC LEISURE CORPORATION LTD</v>
          </cell>
          <cell r="B2318">
            <v>532275</v>
          </cell>
          <cell r="C2318" t="str">
            <v>Not Listed</v>
          </cell>
        </row>
        <row r="2319">
          <cell r="A2319" t="str">
            <v>LANDMARK PROPERTY DEVELOPMENT COMPANY LTD</v>
          </cell>
          <cell r="B2319">
            <v>533012</v>
          </cell>
          <cell r="C2319" t="str">
            <v>LPDC</v>
          </cell>
        </row>
        <row r="2320">
          <cell r="A2320" t="str">
            <v>LARSEN &amp; TOUBRO INFOTECH LTD</v>
          </cell>
          <cell r="B2320">
            <v>540005</v>
          </cell>
          <cell r="C2320" t="str">
            <v>LTI</v>
          </cell>
        </row>
        <row r="2321">
          <cell r="A2321" t="str">
            <v>LARSEN &amp; TOUBRO LTD</v>
          </cell>
          <cell r="B2321">
            <v>500510</v>
          </cell>
          <cell r="C2321" t="str">
            <v>LT</v>
          </cell>
        </row>
        <row r="2322">
          <cell r="A2322" t="str">
            <v>LASA SUPERGENERICS LTD</v>
          </cell>
          <cell r="B2322">
            <v>540702</v>
          </cell>
          <cell r="C2322" t="str">
            <v>LASA</v>
          </cell>
        </row>
        <row r="2323">
          <cell r="A2323" t="str">
            <v>LASER DIAMONDS LTD</v>
          </cell>
          <cell r="B2323">
            <v>531164</v>
          </cell>
          <cell r="C2323" t="str">
            <v>Not Listed</v>
          </cell>
        </row>
        <row r="2324">
          <cell r="A2324" t="str">
            <v>LATENT LIGHT FINANCE LTD</v>
          </cell>
          <cell r="B2324">
            <v>539909</v>
          </cell>
          <cell r="C2324" t="str">
            <v>Not Listed</v>
          </cell>
        </row>
        <row r="2325">
          <cell r="A2325" t="str">
            <v>LATTEYS INDUSTRIES LTD</v>
          </cell>
          <cell r="B2325" t="str">
            <v>Not Listed</v>
          </cell>
          <cell r="C2325" t="str">
            <v>LATTEYS</v>
          </cell>
        </row>
        <row r="2326">
          <cell r="A2326" t="str">
            <v>LAURUS LABS LTD</v>
          </cell>
          <cell r="B2326">
            <v>540222</v>
          </cell>
          <cell r="C2326" t="str">
            <v>LAURUSLABS</v>
          </cell>
        </row>
        <row r="2327">
          <cell r="A2327" t="str">
            <v>LAWRESHWAR POLYMERS LTD</v>
          </cell>
          <cell r="B2327">
            <v>532829</v>
          </cell>
          <cell r="C2327" t="str">
            <v>Not Listed</v>
          </cell>
        </row>
        <row r="2328">
          <cell r="A2328" t="str">
            <v>LAXMI COTSPIN LTD</v>
          </cell>
          <cell r="B2328" t="str">
            <v>Not Listed</v>
          </cell>
          <cell r="C2328" t="str">
            <v>LAXMICOT</v>
          </cell>
        </row>
        <row r="2329">
          <cell r="A2329" t="str">
            <v>LEAD FINANCIAL SERVICES LTD</v>
          </cell>
          <cell r="B2329">
            <v>531288</v>
          </cell>
          <cell r="C2329" t="str">
            <v>Not Listed</v>
          </cell>
        </row>
        <row r="2330">
          <cell r="A2330" t="str">
            <v>LEADING LEASING FINANCE AND INVESTMENT COMPANY LTD</v>
          </cell>
          <cell r="B2330">
            <v>540360</v>
          </cell>
          <cell r="C2330" t="str">
            <v>Not Listed</v>
          </cell>
        </row>
        <row r="2331">
          <cell r="A2331" t="str">
            <v>LEDO TEA CO LTD</v>
          </cell>
          <cell r="B2331">
            <v>508306</v>
          </cell>
          <cell r="C2331" t="str">
            <v>Not Listed</v>
          </cell>
        </row>
        <row r="2332">
          <cell r="A2332" t="str">
            <v>LEE &amp; NEE SOFTWARES EXPORTS LTD</v>
          </cell>
          <cell r="B2332">
            <v>517415</v>
          </cell>
          <cell r="C2332" t="str">
            <v>Not Listed</v>
          </cell>
        </row>
        <row r="2333">
          <cell r="A2333" t="str">
            <v>LEEL ELECTRICALS LTD</v>
          </cell>
          <cell r="B2333">
            <v>517518</v>
          </cell>
          <cell r="C2333" t="str">
            <v>LEEL</v>
          </cell>
        </row>
        <row r="2334">
          <cell r="A2334" t="str">
            <v>LEENA CONSULTANCY LTD</v>
          </cell>
          <cell r="B2334">
            <v>509046</v>
          </cell>
          <cell r="C2334" t="str">
            <v>Not Listed</v>
          </cell>
        </row>
        <row r="2335">
          <cell r="A2335" t="str">
            <v>LEGACY MERCANTILE LTD</v>
          </cell>
          <cell r="B2335">
            <v>780021</v>
          </cell>
          <cell r="C2335" t="str">
            <v>Not Listed</v>
          </cell>
        </row>
        <row r="2336">
          <cell r="A2336" t="str">
            <v>LEMON TREE HOTELS LTD</v>
          </cell>
          <cell r="B2336">
            <v>541233</v>
          </cell>
          <cell r="C2336" t="str">
            <v>LEMONTREE</v>
          </cell>
        </row>
        <row r="2337">
          <cell r="A2337" t="str">
            <v>LESHA INDUSTRIES LTD</v>
          </cell>
          <cell r="B2337">
            <v>533602</v>
          </cell>
          <cell r="C2337" t="str">
            <v>Not Listed</v>
          </cell>
        </row>
        <row r="2338">
          <cell r="A2338" t="str">
            <v>LEX NIMBLE SOLUTIONS LTD</v>
          </cell>
          <cell r="B2338">
            <v>541196</v>
          </cell>
          <cell r="C2338" t="str">
            <v>Not Listed</v>
          </cell>
        </row>
        <row r="2339">
          <cell r="A2339" t="str">
            <v>LEXUS GRANITO (INDIA) LTD</v>
          </cell>
          <cell r="B2339" t="str">
            <v>Not Listed</v>
          </cell>
          <cell r="C2339" t="str">
            <v>LEXUS</v>
          </cell>
        </row>
        <row r="2340">
          <cell r="A2340" t="str">
            <v>LEXUS GRANITO INDIA LTD</v>
          </cell>
          <cell r="B2340" t="str">
            <v>Not Listed</v>
          </cell>
          <cell r="C2340" t="str">
            <v>LEXUS</v>
          </cell>
        </row>
        <row r="2341">
          <cell r="A2341" t="str">
            <v>LG BALAKRISHNAN &amp; BROS LTD</v>
          </cell>
          <cell r="B2341">
            <v>500250</v>
          </cell>
          <cell r="C2341" t="str">
            <v>LGBBROSLTD</v>
          </cell>
        </row>
        <row r="2342">
          <cell r="A2342" t="str">
            <v>LGB FORGE LTD.</v>
          </cell>
          <cell r="B2342">
            <v>533007</v>
          </cell>
          <cell r="C2342" t="str">
            <v>LGBFORGE</v>
          </cell>
        </row>
        <row r="2343">
          <cell r="A2343" t="str">
            <v>LIBAS DESIGNS LTD</v>
          </cell>
          <cell r="B2343" t="str">
            <v>Not Listed</v>
          </cell>
          <cell r="C2343" t="str">
            <v>LIBAS</v>
          </cell>
        </row>
        <row r="2344">
          <cell r="A2344" t="str">
            <v>LIBERTY SHOES LTD</v>
          </cell>
          <cell r="B2344">
            <v>526596</v>
          </cell>
          <cell r="C2344" t="str">
            <v>LIBERTSHOE</v>
          </cell>
        </row>
        <row r="2345">
          <cell r="A2345" t="str">
            <v>LIBORD FINANCE LTD</v>
          </cell>
          <cell r="B2345">
            <v>511593</v>
          </cell>
          <cell r="C2345" t="str">
            <v>Not Listed</v>
          </cell>
        </row>
        <row r="2346">
          <cell r="A2346" t="str">
            <v>LIBORD SECURITIES LTD</v>
          </cell>
          <cell r="B2346">
            <v>531027</v>
          </cell>
          <cell r="C2346" t="str">
            <v>Not Listed</v>
          </cell>
        </row>
        <row r="2347">
          <cell r="A2347" t="str">
            <v>LIC HOUSING FINANCE LTD</v>
          </cell>
          <cell r="B2347">
            <v>500253</v>
          </cell>
          <cell r="C2347" t="str">
            <v>LICHSGFIN</v>
          </cell>
        </row>
        <row r="2348">
          <cell r="A2348" t="str">
            <v>LIKHAMI CONSULTING LTD</v>
          </cell>
          <cell r="B2348">
            <v>539927</v>
          </cell>
          <cell r="C2348" t="str">
            <v>Not Listed</v>
          </cell>
        </row>
        <row r="2349">
          <cell r="A2349" t="str">
            <v>LIME CHEMICALS LTD</v>
          </cell>
          <cell r="B2349">
            <v>507759</v>
          </cell>
          <cell r="C2349" t="str">
            <v>Not Listed</v>
          </cell>
        </row>
        <row r="2350">
          <cell r="A2350" t="str">
            <v>LINAKS MICROELECTRONICS LTD.</v>
          </cell>
          <cell r="B2350">
            <v>517463</v>
          </cell>
          <cell r="C2350" t="str">
            <v>LINAKS</v>
          </cell>
        </row>
        <row r="2351">
          <cell r="A2351" t="str">
            <v>LINC PEN &amp; PLASTICS LTD</v>
          </cell>
          <cell r="B2351">
            <v>531241</v>
          </cell>
          <cell r="C2351" t="str">
            <v>LINCPEN</v>
          </cell>
        </row>
        <row r="2352">
          <cell r="A2352" t="str">
            <v>LINCOLN PHARMACEUTICALS LTD</v>
          </cell>
          <cell r="B2352">
            <v>531633</v>
          </cell>
          <cell r="C2352" t="str">
            <v>LINCOLN</v>
          </cell>
        </row>
        <row r="2353">
          <cell r="A2353" t="str">
            <v>LINDE (INDIA) LTD</v>
          </cell>
          <cell r="B2353">
            <v>523457</v>
          </cell>
          <cell r="C2353" t="str">
            <v>LINDE(INDIA)</v>
          </cell>
        </row>
        <row r="2354">
          <cell r="A2354" t="str">
            <v>LINDE INDIA LTD</v>
          </cell>
          <cell r="B2354">
            <v>523457</v>
          </cell>
          <cell r="C2354" t="str">
            <v>LINDEINDIA</v>
          </cell>
        </row>
        <row r="2355">
          <cell r="A2355" t="str">
            <v>LINK PHARMA CHEM LTD</v>
          </cell>
          <cell r="B2355">
            <v>524748</v>
          </cell>
          <cell r="C2355" t="str">
            <v>Not Listed</v>
          </cell>
        </row>
        <row r="2356">
          <cell r="A2356" t="str">
            <v>LIPPI SYSTEMS LTD</v>
          </cell>
          <cell r="B2356">
            <v>526604</v>
          </cell>
          <cell r="C2356" t="str">
            <v>Not Listed</v>
          </cell>
        </row>
        <row r="2357">
          <cell r="A2357" t="str">
            <v>LKP FINANCE LTD</v>
          </cell>
          <cell r="B2357">
            <v>507912</v>
          </cell>
          <cell r="C2357" t="str">
            <v>Not Listed</v>
          </cell>
        </row>
        <row r="2358">
          <cell r="A2358" t="str">
            <v>LKP SECURITIES LTD</v>
          </cell>
          <cell r="B2358">
            <v>540192</v>
          </cell>
          <cell r="C2358" t="str">
            <v>Not Listed</v>
          </cell>
        </row>
        <row r="2359">
          <cell r="A2359" t="str">
            <v>LLOYDS METALS AND ENERGY LTD</v>
          </cell>
          <cell r="B2359">
            <v>512455</v>
          </cell>
          <cell r="C2359" t="str">
            <v>Not Listed</v>
          </cell>
        </row>
        <row r="2360">
          <cell r="A2360" t="str">
            <v>LLOYDS STEELS INDUSTRIES LTD</v>
          </cell>
          <cell r="B2360">
            <v>539992</v>
          </cell>
          <cell r="C2360" t="str">
            <v>LSIL</v>
          </cell>
        </row>
        <row r="2361">
          <cell r="A2361" t="str">
            <v>LOHIA SECURITIES LTD</v>
          </cell>
          <cell r="B2361">
            <v>590082</v>
          </cell>
          <cell r="C2361" t="str">
            <v>Not Listed</v>
          </cell>
        </row>
        <row r="2362">
          <cell r="A2362" t="str">
            <v>LOKESH MACHINES LTD</v>
          </cell>
          <cell r="B2362">
            <v>532740</v>
          </cell>
          <cell r="C2362" t="str">
            <v>LOKESHMACH</v>
          </cell>
        </row>
        <row r="2363">
          <cell r="A2363" t="str">
            <v>LONGVIEW TEA COMPANY LTD</v>
          </cell>
          <cell r="B2363">
            <v>526568</v>
          </cell>
          <cell r="C2363" t="str">
            <v>Not Listed</v>
          </cell>
        </row>
        <row r="2364">
          <cell r="A2364" t="str">
            <v>LOOKS HEALTH SERVICES LTD</v>
          </cell>
          <cell r="B2364">
            <v>534422</v>
          </cell>
          <cell r="C2364" t="str">
            <v>Not Listed</v>
          </cell>
        </row>
        <row r="2365">
          <cell r="A2365" t="str">
            <v>LORDS CHLORO ALKALI LTD</v>
          </cell>
          <cell r="B2365">
            <v>500284</v>
          </cell>
          <cell r="C2365" t="str">
            <v>Not Listed</v>
          </cell>
        </row>
        <row r="2366">
          <cell r="A2366" t="str">
            <v>LORDS ISHWAR HOTELS LTD</v>
          </cell>
          <cell r="B2366">
            <v>530065</v>
          </cell>
          <cell r="C2366" t="str">
            <v>Not Listed</v>
          </cell>
        </row>
        <row r="2367">
          <cell r="A2367" t="str">
            <v>LORENZINI APPARELS LTD</v>
          </cell>
          <cell r="B2367">
            <v>540952</v>
          </cell>
          <cell r="C2367" t="str">
            <v>Not Listed</v>
          </cell>
        </row>
        <row r="2368">
          <cell r="A2368" t="str">
            <v>LOTUS CHOCOLATE CO LTD</v>
          </cell>
          <cell r="B2368">
            <v>523475</v>
          </cell>
          <cell r="C2368" t="str">
            <v>Not Listed</v>
          </cell>
        </row>
        <row r="2369">
          <cell r="A2369" t="str">
            <v>LOTUS EYE HOSPITAL AND INSTITUTE LTD</v>
          </cell>
          <cell r="B2369">
            <v>532998</v>
          </cell>
          <cell r="C2369" t="str">
            <v>LOTUSEYE</v>
          </cell>
        </row>
        <row r="2370">
          <cell r="A2370" t="str">
            <v>LOVABLE LINGERIE LTD</v>
          </cell>
          <cell r="B2370">
            <v>533343</v>
          </cell>
          <cell r="C2370" t="str">
            <v>LOVABLE</v>
          </cell>
        </row>
        <row r="2371">
          <cell r="A2371" t="str">
            <v>LOYAL EQUIPMENTS LTD</v>
          </cell>
          <cell r="B2371">
            <v>539227</v>
          </cell>
          <cell r="C2371" t="str">
            <v>Not Listed</v>
          </cell>
        </row>
        <row r="2372">
          <cell r="A2372" t="str">
            <v>LOYAL TEXTILE MILLS LTD</v>
          </cell>
          <cell r="B2372">
            <v>514036</v>
          </cell>
          <cell r="C2372" t="str">
            <v>Not Listed</v>
          </cell>
        </row>
        <row r="2373">
          <cell r="A2373" t="str">
            <v>LT FOODS LTD</v>
          </cell>
          <cell r="B2373">
            <v>532783</v>
          </cell>
          <cell r="C2373" t="str">
            <v>DAAWAT</v>
          </cell>
        </row>
        <row r="2374">
          <cell r="A2374" t="str">
            <v>LUDLOW JUTE &amp; SPECIALITIES LTD</v>
          </cell>
          <cell r="B2374">
            <v>526179</v>
          </cell>
          <cell r="C2374" t="str">
            <v>Not Listed</v>
          </cell>
        </row>
        <row r="2375">
          <cell r="A2375" t="str">
            <v>LUHARUKA MEDIA &amp; INFRA LTD</v>
          </cell>
          <cell r="B2375">
            <v>512048</v>
          </cell>
          <cell r="C2375" t="str">
            <v>Not Listed</v>
          </cell>
        </row>
        <row r="2376">
          <cell r="A2376" t="str">
            <v>LUMAX AUTO TECHNOLOGIES LTD</v>
          </cell>
          <cell r="B2376">
            <v>532796</v>
          </cell>
          <cell r="C2376" t="str">
            <v>LUMAXTECH</v>
          </cell>
        </row>
        <row r="2377">
          <cell r="A2377" t="str">
            <v>LUMAX INDUSTRIES LTD</v>
          </cell>
          <cell r="B2377">
            <v>517206</v>
          </cell>
          <cell r="C2377" t="str">
            <v>LUMAXIND</v>
          </cell>
        </row>
        <row r="2378">
          <cell r="A2378" t="str">
            <v>LUPIN LTD</v>
          </cell>
          <cell r="B2378">
            <v>500257</v>
          </cell>
          <cell r="C2378" t="str">
            <v>LUPIN</v>
          </cell>
        </row>
        <row r="2379">
          <cell r="A2379" t="str">
            <v>LUX INDUSTRIES LTD</v>
          </cell>
          <cell r="B2379">
            <v>539542</v>
          </cell>
          <cell r="C2379" t="str">
            <v>LUXIND</v>
          </cell>
        </row>
        <row r="2380">
          <cell r="A2380" t="str">
            <v>LWS KNITWEAR LTD</v>
          </cell>
          <cell r="B2380">
            <v>531402</v>
          </cell>
          <cell r="C2380" t="str">
            <v>Not Listed</v>
          </cell>
        </row>
        <row r="2381">
          <cell r="A2381" t="str">
            <v>LYKA LABS LTD</v>
          </cell>
          <cell r="B2381">
            <v>500259</v>
          </cell>
          <cell r="C2381" t="str">
            <v>LYKALABS</v>
          </cell>
        </row>
        <row r="2382">
          <cell r="A2382" t="str">
            <v>LYKIS LTD</v>
          </cell>
          <cell r="B2382">
            <v>530689</v>
          </cell>
          <cell r="C2382" t="str">
            <v>Not Listed</v>
          </cell>
        </row>
        <row r="2383">
          <cell r="A2383" t="str">
            <v>LYNX MACHINERY &amp; COMMERCIALS LTD</v>
          </cell>
          <cell r="B2383">
            <v>505320</v>
          </cell>
          <cell r="C2383" t="str">
            <v>Not Listed</v>
          </cell>
        </row>
        <row r="2384">
          <cell r="A2384" t="str">
            <v>LYPSA GEMS &amp; JEWELLERY LTD</v>
          </cell>
          <cell r="B2384">
            <v>534532</v>
          </cell>
          <cell r="C2384" t="str">
            <v>LYPSAGEMS</v>
          </cell>
        </row>
        <row r="2385">
          <cell r="A2385" t="str">
            <v>M B PARIKH FINSTOCKS LTD</v>
          </cell>
          <cell r="B2385">
            <v>526935</v>
          </cell>
          <cell r="C2385" t="str">
            <v>Not Listed</v>
          </cell>
        </row>
        <row r="2386">
          <cell r="A2386" t="str">
            <v>M K  EXIM (INDIA) LTD</v>
          </cell>
          <cell r="B2386">
            <v>538890</v>
          </cell>
          <cell r="C2386" t="str">
            <v>Not Listed</v>
          </cell>
        </row>
        <row r="2387">
          <cell r="A2387" t="str">
            <v>M K  EXIM INDIA LTD</v>
          </cell>
          <cell r="B2387">
            <v>538890</v>
          </cell>
          <cell r="C2387" t="str">
            <v>Not Listed</v>
          </cell>
        </row>
        <row r="2388">
          <cell r="A2388" t="str">
            <v>M K PROTEINS LTD</v>
          </cell>
          <cell r="B2388" t="str">
            <v>Not Listed</v>
          </cell>
          <cell r="C2388" t="str">
            <v>MKPL</v>
          </cell>
        </row>
        <row r="2389">
          <cell r="A2389" t="str">
            <v>M P AGRO INDUSTRIES LTD</v>
          </cell>
          <cell r="B2389">
            <v>506543</v>
          </cell>
          <cell r="C2389" t="str">
            <v>Not Listed</v>
          </cell>
        </row>
        <row r="2390">
          <cell r="A2390" t="str">
            <v>MAAN ALUMINIUM LTD</v>
          </cell>
          <cell r="B2390">
            <v>532906</v>
          </cell>
          <cell r="C2390" t="str">
            <v>MAANALU</v>
          </cell>
        </row>
        <row r="2391">
          <cell r="A2391" t="str">
            <v>MAC CHARLES (INDIA) LTD</v>
          </cell>
          <cell r="B2391">
            <v>507836</v>
          </cell>
          <cell r="C2391" t="str">
            <v>Not Listed</v>
          </cell>
        </row>
        <row r="2392">
          <cell r="A2392" t="str">
            <v>MAC CHARLES INDIA LTD</v>
          </cell>
          <cell r="B2392">
            <v>507836</v>
          </cell>
          <cell r="C2392" t="str">
            <v>Not Listed</v>
          </cell>
        </row>
        <row r="2393">
          <cell r="A2393" t="str">
            <v>MAC HOTELS LTD</v>
          </cell>
          <cell r="B2393">
            <v>541973</v>
          </cell>
          <cell r="C2393" t="str">
            <v>Not Listed</v>
          </cell>
        </row>
        <row r="2394">
          <cell r="A2394" t="str">
            <v>MACHINO PLASTICS LTD</v>
          </cell>
          <cell r="B2394">
            <v>523248</v>
          </cell>
          <cell r="C2394" t="str">
            <v>Not Listed</v>
          </cell>
        </row>
        <row r="2395">
          <cell r="A2395" t="str">
            <v>MACK TRADING CO LTD</v>
          </cell>
          <cell r="B2395">
            <v>501471</v>
          </cell>
          <cell r="C2395" t="str">
            <v>Not Listed</v>
          </cell>
        </row>
        <row r="2396">
          <cell r="A2396" t="str">
            <v>MACPOWER CNC MACHINES LTD</v>
          </cell>
          <cell r="B2396" t="str">
            <v>Not Listed</v>
          </cell>
          <cell r="C2396" t="str">
            <v>MACPOWER</v>
          </cell>
        </row>
        <row r="2397">
          <cell r="A2397" t="str">
            <v>MACRO INTERNATIONAL EXPORTS LTD</v>
          </cell>
          <cell r="B2397">
            <v>512600</v>
          </cell>
          <cell r="C2397" t="str">
            <v>Not Listed</v>
          </cell>
        </row>
        <row r="2398">
          <cell r="A2398" t="str">
            <v>MADHAV COPPER LTD</v>
          </cell>
          <cell r="B2398" t="str">
            <v>Not Listed</v>
          </cell>
          <cell r="C2398" t="str">
            <v>MCL</v>
          </cell>
        </row>
        <row r="2399">
          <cell r="A2399" t="str">
            <v>MADHAV INFRA PROJECTS LTD</v>
          </cell>
          <cell r="B2399">
            <v>539894</v>
          </cell>
          <cell r="C2399" t="str">
            <v>Not Listed</v>
          </cell>
        </row>
        <row r="2400">
          <cell r="A2400" t="str">
            <v>MADHAV MARBLES AND GRANITES LTD</v>
          </cell>
          <cell r="B2400">
            <v>515093</v>
          </cell>
          <cell r="C2400" t="str">
            <v>MADHAV</v>
          </cell>
        </row>
        <row r="2401">
          <cell r="A2401" t="str">
            <v>MADHUBAN CONSTRUCTIONS LTD</v>
          </cell>
          <cell r="B2401">
            <v>780009</v>
          </cell>
          <cell r="C2401" t="str">
            <v>Not Listed</v>
          </cell>
        </row>
        <row r="2402">
          <cell r="A2402" t="str">
            <v>MADHUCON PROJECTS LTD</v>
          </cell>
          <cell r="B2402">
            <v>531497</v>
          </cell>
          <cell r="C2402" t="str">
            <v>MADHUCON</v>
          </cell>
        </row>
        <row r="2403">
          <cell r="A2403" t="str">
            <v>MADHUR INDUSTRIES LTD</v>
          </cell>
          <cell r="B2403">
            <v>519279</v>
          </cell>
          <cell r="C2403" t="str">
            <v>Not Listed</v>
          </cell>
        </row>
        <row r="2404">
          <cell r="A2404" t="str">
            <v>MADHUSUDAN INDUSTRIES LTD</v>
          </cell>
          <cell r="B2404">
            <v>515059</v>
          </cell>
          <cell r="C2404" t="str">
            <v>Not Listed</v>
          </cell>
        </row>
        <row r="2405">
          <cell r="A2405" t="str">
            <v>MADHUSUDAN SECURITIES LTD</v>
          </cell>
          <cell r="B2405">
            <v>511000</v>
          </cell>
          <cell r="C2405" t="str">
            <v>Not Listed</v>
          </cell>
        </row>
        <row r="2406">
          <cell r="A2406" t="str">
            <v>MADHUVEER COM 18 NETWORK LTD</v>
          </cell>
          <cell r="B2406">
            <v>531910</v>
          </cell>
          <cell r="C2406" t="str">
            <v>Not Listed</v>
          </cell>
        </row>
        <row r="2407">
          <cell r="A2407" t="str">
            <v>MADHYA BHARAT AGRO PRODUCTS LTD</v>
          </cell>
          <cell r="B2407" t="str">
            <v>Not Listed</v>
          </cell>
          <cell r="C2407" t="str">
            <v>MBAPL</v>
          </cell>
        </row>
        <row r="2408">
          <cell r="A2408" t="str">
            <v>MADHYA PRADESH TODAY MEDIA LTD</v>
          </cell>
          <cell r="B2408" t="str">
            <v>Not Listed</v>
          </cell>
          <cell r="C2408" t="str">
            <v>MPTODAY</v>
          </cell>
        </row>
        <row r="2409">
          <cell r="A2409" t="str">
            <v>MADRAS FERTILIZERS LTD</v>
          </cell>
          <cell r="B2409">
            <v>590134</v>
          </cell>
          <cell r="C2409" t="str">
            <v>MADRASFERT</v>
          </cell>
        </row>
        <row r="2410">
          <cell r="A2410" t="str">
            <v>MAESTROS ELECTRONICS &amp; TELECOMMUNICATIONS SYSTEMS LTD</v>
          </cell>
          <cell r="B2410">
            <v>538401</v>
          </cell>
          <cell r="C2410" t="str">
            <v>Not Listed</v>
          </cell>
        </row>
        <row r="2411">
          <cell r="A2411" t="str">
            <v>MAFATLAL INDUSTRIES LTD</v>
          </cell>
          <cell r="B2411">
            <v>500264</v>
          </cell>
          <cell r="C2411" t="str">
            <v>Not Listed</v>
          </cell>
        </row>
        <row r="2412">
          <cell r="A2412" t="str">
            <v>MAGADH SUGAR &amp; ENERGY LTD</v>
          </cell>
          <cell r="B2412">
            <v>540650</v>
          </cell>
          <cell r="C2412" t="str">
            <v>MAGADSUGAR</v>
          </cell>
        </row>
        <row r="2413">
          <cell r="A2413" t="str">
            <v>MAGMA FINCORP LTD</v>
          </cell>
          <cell r="B2413">
            <v>524000</v>
          </cell>
          <cell r="C2413" t="str">
            <v>MAGMA</v>
          </cell>
        </row>
        <row r="2414">
          <cell r="A2414" t="str">
            <v>MAGNA ELECTRO CASTINGS LTD</v>
          </cell>
          <cell r="B2414">
            <v>517449</v>
          </cell>
          <cell r="C2414" t="str">
            <v>Not Listed</v>
          </cell>
        </row>
        <row r="2415">
          <cell r="A2415" t="str">
            <v>MAGNANIMOUS TRADE &amp; FINANCE LTD</v>
          </cell>
          <cell r="B2415">
            <v>512377</v>
          </cell>
          <cell r="C2415" t="str">
            <v>Not Listed</v>
          </cell>
        </row>
        <row r="2416">
          <cell r="A2416" t="str">
            <v>MAGNUM VENTURES LTD</v>
          </cell>
          <cell r="B2416">
            <v>532896</v>
          </cell>
          <cell r="C2416" t="str">
            <v>MAGNUM</v>
          </cell>
        </row>
        <row r="2417">
          <cell r="A2417" t="str">
            <v>MAHA RASHTRA APEX CORPORATION LTD</v>
          </cell>
          <cell r="B2417">
            <v>523384</v>
          </cell>
          <cell r="C2417" t="str">
            <v>MAHAPEXLTD</v>
          </cell>
        </row>
        <row r="2418">
          <cell r="A2418" t="str">
            <v>MAHAAN FOODS LTD</v>
          </cell>
          <cell r="B2418">
            <v>519612</v>
          </cell>
          <cell r="C2418" t="str">
            <v>Not Listed</v>
          </cell>
        </row>
        <row r="2419">
          <cell r="A2419" t="str">
            <v>MAHALAXMI RUBTECH LTD</v>
          </cell>
          <cell r="B2419">
            <v>514450</v>
          </cell>
          <cell r="C2419" t="str">
            <v>Not Listed</v>
          </cell>
        </row>
        <row r="2420">
          <cell r="A2420" t="str">
            <v>MAHALAXMI SEAMLESS LTD</v>
          </cell>
          <cell r="B2420">
            <v>513460</v>
          </cell>
          <cell r="C2420" t="str">
            <v>Not Listed</v>
          </cell>
        </row>
        <row r="2421">
          <cell r="A2421" t="str">
            <v>MAHAMAYA STEEL INDUSTRIES LTD</v>
          </cell>
          <cell r="B2421">
            <v>513554</v>
          </cell>
          <cell r="C2421" t="str">
            <v>MAHASTEEL</v>
          </cell>
        </row>
        <row r="2422">
          <cell r="A2422" t="str">
            <v>MAHAN INDUSTRIES LTD</v>
          </cell>
          <cell r="B2422">
            <v>531515</v>
          </cell>
          <cell r="C2422" t="str">
            <v>Not Listed</v>
          </cell>
        </row>
        <row r="2423">
          <cell r="A2423" t="str">
            <v>MAHANAGAR GAS LTD</v>
          </cell>
          <cell r="B2423">
            <v>539957</v>
          </cell>
          <cell r="C2423" t="str">
            <v>MGL</v>
          </cell>
        </row>
        <row r="2424">
          <cell r="A2424" t="str">
            <v>MAHANAGAR TELEPHONE NIGAM LTD</v>
          </cell>
          <cell r="B2424">
            <v>500108</v>
          </cell>
          <cell r="C2424" t="str">
            <v>MTNL</v>
          </cell>
        </row>
        <row r="2425">
          <cell r="A2425" t="str">
            <v>MAHANIVESH (INDIA) LTD</v>
          </cell>
          <cell r="B2425">
            <v>530441</v>
          </cell>
          <cell r="C2425" t="str">
            <v>Not Listed</v>
          </cell>
        </row>
        <row r="2426">
          <cell r="A2426" t="str">
            <v>MAHANIVESH INDIA LTD</v>
          </cell>
          <cell r="B2426">
            <v>530441</v>
          </cell>
          <cell r="C2426" t="str">
            <v>Not Listed</v>
          </cell>
        </row>
        <row r="2427">
          <cell r="A2427" t="str">
            <v>MAHARASHTRA CORPORATION LTD</v>
          </cell>
          <cell r="B2427">
            <v>505523</v>
          </cell>
          <cell r="C2427" t="str">
            <v>Not Listed</v>
          </cell>
        </row>
        <row r="2428">
          <cell r="A2428" t="str">
            <v>MAHARASHTRA SCOOTERS LTD</v>
          </cell>
          <cell r="B2428">
            <v>500266</v>
          </cell>
          <cell r="C2428" t="str">
            <v>MAHSCOOTER</v>
          </cell>
        </row>
        <row r="2429">
          <cell r="A2429" t="str">
            <v>MAHARASHTRA SEAMLESS LTD</v>
          </cell>
          <cell r="B2429">
            <v>500265</v>
          </cell>
          <cell r="C2429" t="str">
            <v>MAHSEAMLES</v>
          </cell>
        </row>
        <row r="2430">
          <cell r="A2430" t="str">
            <v>MAHASAGAR TRAVELS LTD</v>
          </cell>
          <cell r="B2430">
            <v>526795</v>
          </cell>
          <cell r="C2430" t="str">
            <v>Not Listed</v>
          </cell>
        </row>
        <row r="2431">
          <cell r="A2431" t="str">
            <v>MAHASHREE TRADING LTD</v>
          </cell>
          <cell r="B2431">
            <v>512337</v>
          </cell>
          <cell r="C2431" t="str">
            <v>Not Listed</v>
          </cell>
        </row>
        <row r="2432">
          <cell r="A2432" t="str">
            <v>MAHAVEER INFOWAY LTD</v>
          </cell>
          <cell r="B2432">
            <v>539383</v>
          </cell>
          <cell r="C2432" t="str">
            <v>Not Listed</v>
          </cell>
        </row>
        <row r="2433">
          <cell r="A2433" t="str">
            <v>MAHAVIR INDUSTRIES LTD</v>
          </cell>
          <cell r="B2433">
            <v>531648</v>
          </cell>
          <cell r="C2433" t="str">
            <v>Not Listed</v>
          </cell>
        </row>
        <row r="2434">
          <cell r="A2434" t="str">
            <v>Mahesh Developers Ltd</v>
          </cell>
          <cell r="B2434">
            <v>542677</v>
          </cell>
          <cell r="C2434" t="str">
            <v>MAHESH</v>
          </cell>
        </row>
        <row r="2435">
          <cell r="A2435" t="str">
            <v>MAHESHWARI LOGISTICS LTD</v>
          </cell>
          <cell r="B2435" t="str">
            <v>Not Listed</v>
          </cell>
          <cell r="C2435" t="str">
            <v>MAHESHWARI</v>
          </cell>
        </row>
        <row r="2436">
          <cell r="A2436" t="str">
            <v>MAHICKRA CHEMICALS LTD</v>
          </cell>
          <cell r="B2436" t="str">
            <v>Not Listed</v>
          </cell>
          <cell r="C2436" t="str">
            <v>MAHICKRA</v>
          </cell>
        </row>
        <row r="2437">
          <cell r="A2437" t="str">
            <v>MAHINDRA &amp; MAHINDRA FINANCIAL SERVICES LTD</v>
          </cell>
          <cell r="B2437">
            <v>532720</v>
          </cell>
          <cell r="C2437" t="str">
            <v>M&amp;MFIN</v>
          </cell>
        </row>
        <row r="2438">
          <cell r="A2438" t="str">
            <v>MAHINDRA &amp; MAHINDRA LTD</v>
          </cell>
          <cell r="B2438">
            <v>500520</v>
          </cell>
          <cell r="C2438" t="str">
            <v>M&amp;M</v>
          </cell>
        </row>
        <row r="2439">
          <cell r="A2439" t="str">
            <v>MAHINDRA CIE AUTOMOTIVE LTD</v>
          </cell>
          <cell r="B2439">
            <v>532756</v>
          </cell>
          <cell r="C2439" t="str">
            <v>MAHINDCIE</v>
          </cell>
        </row>
        <row r="2440">
          <cell r="A2440" t="str">
            <v>MAHINDRA HOLIDAYS &amp; RESORTS (INDIA) LTD</v>
          </cell>
          <cell r="B2440">
            <v>533088</v>
          </cell>
          <cell r="C2440" t="str">
            <v>MHRIL</v>
          </cell>
        </row>
        <row r="2441">
          <cell r="A2441" t="str">
            <v>MAHINDRA HOLIDAYS &amp; RESORTS INDIA LTD</v>
          </cell>
          <cell r="B2441">
            <v>533088</v>
          </cell>
          <cell r="C2441" t="str">
            <v>MHRIL</v>
          </cell>
        </row>
        <row r="2442">
          <cell r="A2442" t="str">
            <v>MAHINDRA LIFESPACE DEVELOPERS LTD</v>
          </cell>
          <cell r="B2442">
            <v>532313</v>
          </cell>
          <cell r="C2442" t="str">
            <v>MAHLIFE</v>
          </cell>
        </row>
        <row r="2443">
          <cell r="A2443" t="str">
            <v>MAHINDRA LOGISTICS LTD</v>
          </cell>
          <cell r="B2443">
            <v>540768</v>
          </cell>
          <cell r="C2443" t="str">
            <v>MAHLOG</v>
          </cell>
        </row>
        <row r="2444">
          <cell r="A2444" t="str">
            <v>Mahip Industries Ltd</v>
          </cell>
          <cell r="B2444">
            <v>542503</v>
          </cell>
          <cell r="C2444" t="str">
            <v>MAHIP</v>
          </cell>
        </row>
        <row r="2445">
          <cell r="A2445" t="str">
            <v>MAITHAN ALLOYS LTD</v>
          </cell>
          <cell r="B2445">
            <v>590078</v>
          </cell>
          <cell r="C2445" t="str">
            <v>MAITHANALL</v>
          </cell>
        </row>
        <row r="2446">
          <cell r="A2446" t="str">
            <v>MAITRI ENTERPRISES LTD</v>
          </cell>
          <cell r="B2446">
            <v>513430</v>
          </cell>
          <cell r="C2446" t="str">
            <v>Not Listed</v>
          </cell>
        </row>
        <row r="2447">
          <cell r="A2447" t="str">
            <v>MAJESCO LTD</v>
          </cell>
          <cell r="B2447">
            <v>539289</v>
          </cell>
          <cell r="C2447" t="str">
            <v>MAJESCO</v>
          </cell>
        </row>
        <row r="2448">
          <cell r="A2448" t="str">
            <v>MAJESTIC AUTO LTD</v>
          </cell>
          <cell r="B2448">
            <v>500267</v>
          </cell>
          <cell r="C2448" t="str">
            <v>Not Listed</v>
          </cell>
        </row>
        <row r="2449">
          <cell r="A2449" t="str">
            <v>MAJESTIC RESEARCH SERVICES AND SOLUTIONS LTD</v>
          </cell>
          <cell r="B2449">
            <v>539229</v>
          </cell>
          <cell r="C2449" t="str">
            <v>Not Listed</v>
          </cell>
        </row>
        <row r="2450">
          <cell r="A2450" t="str">
            <v>MAKERS LABORATORIES LTD</v>
          </cell>
          <cell r="B2450">
            <v>506919</v>
          </cell>
          <cell r="C2450" t="str">
            <v>Not Listed</v>
          </cell>
        </row>
        <row r="2451">
          <cell r="A2451" t="str">
            <v>MALLCOM (INDIA) LTD</v>
          </cell>
          <cell r="B2451">
            <v>539400</v>
          </cell>
          <cell r="C2451" t="str">
            <v>Not Listed</v>
          </cell>
        </row>
        <row r="2452">
          <cell r="A2452" t="str">
            <v>MALLCOM INDIA LTD</v>
          </cell>
          <cell r="B2452">
            <v>539400</v>
          </cell>
          <cell r="C2452" t="str">
            <v>Not Listed</v>
          </cell>
        </row>
        <row r="2453">
          <cell r="A2453" t="str">
            <v>MALU PAPER MILLS LTD</v>
          </cell>
          <cell r="B2453">
            <v>532728</v>
          </cell>
          <cell r="C2453" t="str">
            <v>MALUPAPER</v>
          </cell>
        </row>
        <row r="2454">
          <cell r="A2454" t="str">
            <v>MAN INDUSTRIES (INDIA) LTD</v>
          </cell>
          <cell r="B2454">
            <v>513269</v>
          </cell>
          <cell r="C2454" t="str">
            <v>MANINDS</v>
          </cell>
        </row>
        <row r="2455">
          <cell r="A2455" t="str">
            <v>MAN INDUSTRIES INDIA LTD</v>
          </cell>
          <cell r="B2455">
            <v>513269</v>
          </cell>
          <cell r="C2455" t="str">
            <v>MANINDS</v>
          </cell>
        </row>
        <row r="2456">
          <cell r="A2456" t="str">
            <v>MAN INFRACONSTRUCTION LTD</v>
          </cell>
          <cell r="B2456">
            <v>533169</v>
          </cell>
          <cell r="C2456" t="str">
            <v>MANINFRA</v>
          </cell>
        </row>
        <row r="2457">
          <cell r="A2457" t="str">
            <v>MANAKSIA ALUMINIUM COMPANY LTD</v>
          </cell>
          <cell r="B2457">
            <v>539045</v>
          </cell>
          <cell r="C2457" t="str">
            <v>MANAKALUCO</v>
          </cell>
        </row>
        <row r="2458">
          <cell r="A2458" t="str">
            <v>MANAKSIA COATED METALS &amp; INDUSTRIES LTD</v>
          </cell>
          <cell r="B2458">
            <v>539046</v>
          </cell>
          <cell r="C2458" t="str">
            <v>MANAKCOAT</v>
          </cell>
        </row>
        <row r="2459">
          <cell r="A2459" t="str">
            <v>MANAKSIA LTD</v>
          </cell>
          <cell r="B2459">
            <v>532932</v>
          </cell>
          <cell r="C2459" t="str">
            <v>MANAKSIA</v>
          </cell>
        </row>
        <row r="2460">
          <cell r="A2460" t="str">
            <v>MANAKSIA STEELS LTD</v>
          </cell>
          <cell r="B2460">
            <v>539044</v>
          </cell>
          <cell r="C2460" t="str">
            <v>MANAKSTEEL</v>
          </cell>
        </row>
        <row r="2461">
          <cell r="A2461" t="str">
            <v>MANALI PETROCHEMICALS LTD</v>
          </cell>
          <cell r="B2461">
            <v>500268</v>
          </cell>
          <cell r="C2461" t="str">
            <v>MANALIPETC</v>
          </cell>
        </row>
        <row r="2462">
          <cell r="A2462" t="str">
            <v>MANAPPURAM FINANCE LTD</v>
          </cell>
          <cell r="B2462">
            <v>531213</v>
          </cell>
          <cell r="C2462" t="str">
            <v>MANAPPURAM</v>
          </cell>
        </row>
        <row r="2463">
          <cell r="A2463" t="str">
            <v>MANAS PROPERTIES LTD</v>
          </cell>
          <cell r="B2463">
            <v>540402</v>
          </cell>
          <cell r="C2463" t="str">
            <v>Not Listed</v>
          </cell>
        </row>
        <row r="2464">
          <cell r="A2464" t="str">
            <v>MANAV INFRA PROJECTS LTD</v>
          </cell>
          <cell r="B2464" t="str">
            <v>Not Listed</v>
          </cell>
          <cell r="C2464" t="str">
            <v>MANAV</v>
          </cell>
        </row>
        <row r="2465">
          <cell r="A2465" t="str">
            <v>MANDHANA INDUSTRIES LTD</v>
          </cell>
          <cell r="B2465">
            <v>533204</v>
          </cell>
          <cell r="C2465" t="str">
            <v>MANDHANA</v>
          </cell>
        </row>
        <row r="2466">
          <cell r="A2466" t="str">
            <v>MANGAL CREDIT AND FINCORP LTD.</v>
          </cell>
          <cell r="B2466">
            <v>505850</v>
          </cell>
          <cell r="C2466" t="str">
            <v>MANCREDIT</v>
          </cell>
        </row>
        <row r="2467">
          <cell r="A2467" t="str">
            <v>MANGALAM CEMENT LTD</v>
          </cell>
          <cell r="B2467">
            <v>502157</v>
          </cell>
          <cell r="C2467" t="str">
            <v>MANGLMCEM</v>
          </cell>
        </row>
        <row r="2468">
          <cell r="A2468" t="str">
            <v>MANGALAM DRUGS AND ORGANICS LTD</v>
          </cell>
          <cell r="B2468">
            <v>532637</v>
          </cell>
          <cell r="C2468" t="str">
            <v>MANGALAM</v>
          </cell>
        </row>
        <row r="2469">
          <cell r="A2469" t="str">
            <v>MANGALAM INDUSTRIAL FINANCE LTD</v>
          </cell>
          <cell r="B2469">
            <v>537800</v>
          </cell>
          <cell r="C2469" t="str">
            <v>Not Listed</v>
          </cell>
        </row>
        <row r="2470">
          <cell r="A2470" t="str">
            <v>MANGALAM ORGANICS LTD</v>
          </cell>
          <cell r="B2470">
            <v>514418</v>
          </cell>
          <cell r="C2470" t="str">
            <v>Not Listed</v>
          </cell>
        </row>
        <row r="2471">
          <cell r="A2471" t="str">
            <v>MANGALAM SEEDS LTD</v>
          </cell>
          <cell r="B2471">
            <v>539275</v>
          </cell>
          <cell r="C2471" t="str">
            <v>Not Listed</v>
          </cell>
        </row>
        <row r="2472">
          <cell r="A2472" t="str">
            <v>MANGALAM TIMBER PRODUCTS LTD</v>
          </cell>
          <cell r="B2472">
            <v>516007</v>
          </cell>
          <cell r="C2472" t="str">
            <v>MANGTIMBER</v>
          </cell>
        </row>
        <row r="2473">
          <cell r="A2473" t="str">
            <v>MANGALORE CHEMICALS &amp; FERTILIZERS LTD</v>
          </cell>
          <cell r="B2473">
            <v>530011</v>
          </cell>
          <cell r="C2473" t="str">
            <v>MANGCHEFER</v>
          </cell>
        </row>
        <row r="2474">
          <cell r="A2474" t="str">
            <v>MANGALORE REFINERY AND PETROCHEMICALS LTD</v>
          </cell>
          <cell r="B2474">
            <v>500109</v>
          </cell>
          <cell r="C2474" t="str">
            <v>MRPL</v>
          </cell>
        </row>
        <row r="2475">
          <cell r="A2475" t="str">
            <v>MANGALYA SOFT-TECH LTD</v>
          </cell>
          <cell r="B2475">
            <v>530243</v>
          </cell>
          <cell r="C2475" t="str">
            <v>Not Listed</v>
          </cell>
        </row>
        <row r="2476">
          <cell r="A2476" t="str">
            <v>MANIPAL FINANCE CORPORATION LTD</v>
          </cell>
          <cell r="B2476">
            <v>507938</v>
          </cell>
          <cell r="C2476" t="str">
            <v>Not Listed</v>
          </cell>
        </row>
        <row r="2477">
          <cell r="A2477" t="str">
            <v>MANJEERA CONSTRUCTIONS LTD</v>
          </cell>
          <cell r="B2477">
            <v>533078</v>
          </cell>
          <cell r="C2477" t="str">
            <v>Not Listed</v>
          </cell>
        </row>
        <row r="2478">
          <cell r="A2478" t="str">
            <v>MANOMAY TEX (INDIA) LTD</v>
          </cell>
          <cell r="B2478">
            <v>540396</v>
          </cell>
          <cell r="C2478" t="str">
            <v>Not Listed</v>
          </cell>
        </row>
        <row r="2479">
          <cell r="A2479" t="str">
            <v>MANOMAY TEX INDIA LTD</v>
          </cell>
          <cell r="B2479">
            <v>540396</v>
          </cell>
          <cell r="C2479" t="str">
            <v>Not Listed</v>
          </cell>
        </row>
        <row r="2480">
          <cell r="A2480" t="str">
            <v>MANORAMA INDUSTRIES LTD</v>
          </cell>
          <cell r="B2480">
            <v>541974</v>
          </cell>
          <cell r="C2480" t="str">
            <v>Not Listed</v>
          </cell>
        </row>
        <row r="2481">
          <cell r="A2481" t="str">
            <v>MANPASAND BEVERAGES LTD</v>
          </cell>
          <cell r="B2481">
            <v>539207</v>
          </cell>
          <cell r="C2481" t="str">
            <v>MANPASAND</v>
          </cell>
        </row>
        <row r="2482">
          <cell r="A2482" t="str">
            <v>MANRAJ HOUSING FINANCE LTD</v>
          </cell>
          <cell r="B2482">
            <v>530537</v>
          </cell>
          <cell r="C2482" t="str">
            <v>Not Listed</v>
          </cell>
        </row>
        <row r="2483">
          <cell r="A2483" t="str">
            <v>MANSI FINANCE CHENNAI LTD</v>
          </cell>
          <cell r="B2483">
            <v>511758</v>
          </cell>
          <cell r="C2483" t="str">
            <v>Not Listed</v>
          </cell>
        </row>
        <row r="2484">
          <cell r="A2484" t="str">
            <v>MANSOON TRADING CO LTD</v>
          </cell>
          <cell r="B2484">
            <v>512303</v>
          </cell>
          <cell r="C2484" t="str">
            <v>Not Listed</v>
          </cell>
        </row>
        <row r="2485">
          <cell r="A2485" t="str">
            <v>MANUGRAPH (INDIA) LTD</v>
          </cell>
          <cell r="B2485">
            <v>505324</v>
          </cell>
          <cell r="C2485" t="str">
            <v>MANUGRAPH</v>
          </cell>
        </row>
        <row r="2486">
          <cell r="A2486" t="str">
            <v>MANUGRAPH INDIA LTD</v>
          </cell>
          <cell r="B2486">
            <v>505324</v>
          </cell>
          <cell r="C2486" t="str">
            <v>MANUGRAPH</v>
          </cell>
        </row>
        <row r="2487">
          <cell r="A2487" t="str">
            <v>MANVIJAY DEVELOPMENT COMPANY LTD</v>
          </cell>
          <cell r="B2487">
            <v>538970</v>
          </cell>
          <cell r="C2487" t="str">
            <v>Not Listed</v>
          </cell>
        </row>
        <row r="2488">
          <cell r="A2488" t="str">
            <v>MARAL OVERSEAS LTD</v>
          </cell>
          <cell r="B2488">
            <v>521018</v>
          </cell>
          <cell r="C2488" t="str">
            <v>MARALOVER</v>
          </cell>
        </row>
        <row r="2489">
          <cell r="A2489" t="str">
            <v>MARATHON NEXTGEN REALTY LTD</v>
          </cell>
          <cell r="B2489">
            <v>503101</v>
          </cell>
          <cell r="C2489" t="str">
            <v>MARATHON</v>
          </cell>
        </row>
        <row r="2490">
          <cell r="A2490" t="str">
            <v>MARATHWADA REFRACTORIES LTD</v>
          </cell>
          <cell r="B2490">
            <v>502250</v>
          </cell>
          <cell r="C2490" t="str">
            <v>Not Listed</v>
          </cell>
        </row>
        <row r="2491">
          <cell r="A2491" t="str">
            <v>MARDIA SAMYOUNG CAPILLARY TUBES COMPANY LTD</v>
          </cell>
          <cell r="B2491">
            <v>513544</v>
          </cell>
          <cell r="C2491" t="str">
            <v>Not Listed</v>
          </cell>
        </row>
        <row r="2492">
          <cell r="A2492" t="str">
            <v>MARG LTD</v>
          </cell>
          <cell r="B2492">
            <v>530543</v>
          </cell>
          <cell r="C2492" t="str">
            <v>Not Listed</v>
          </cell>
        </row>
        <row r="2493">
          <cell r="A2493" t="str">
            <v>MARG TECHNO PROJECTS LTD</v>
          </cell>
          <cell r="B2493">
            <v>540254</v>
          </cell>
          <cell r="C2493" t="str">
            <v>Not Listed</v>
          </cell>
        </row>
        <row r="2494">
          <cell r="A2494" t="str">
            <v>MARGO FINANCE LTD</v>
          </cell>
          <cell r="B2494">
            <v>500206</v>
          </cell>
          <cell r="C2494" t="str">
            <v>Not Listed</v>
          </cell>
        </row>
        <row r="2495">
          <cell r="A2495" t="str">
            <v>MARICO LTD</v>
          </cell>
          <cell r="B2495">
            <v>531642</v>
          </cell>
          <cell r="C2495" t="str">
            <v>MARICO</v>
          </cell>
        </row>
        <row r="2496">
          <cell r="A2496" t="str">
            <v>MARINE ELECTRICALS (INDIA) LTD</v>
          </cell>
          <cell r="B2496" t="str">
            <v>Not Listed</v>
          </cell>
          <cell r="C2496" t="str">
            <v>MARINE</v>
          </cell>
        </row>
        <row r="2497">
          <cell r="A2497" t="str">
            <v>MARINE ELECTRICALS INDIA LTD</v>
          </cell>
          <cell r="B2497" t="str">
            <v>Not Listed</v>
          </cell>
          <cell r="C2497" t="str">
            <v>MARINE</v>
          </cell>
        </row>
        <row r="2498">
          <cell r="A2498" t="str">
            <v>MARIS SPINNERS LTD</v>
          </cell>
          <cell r="B2498">
            <v>531503</v>
          </cell>
          <cell r="C2498" t="str">
            <v>Not Listed</v>
          </cell>
        </row>
        <row r="2499">
          <cell r="A2499" t="str">
            <v>MARKET CREATORS LTD</v>
          </cell>
          <cell r="B2499">
            <v>526891</v>
          </cell>
          <cell r="C2499" t="str">
            <v>Not Listed</v>
          </cell>
        </row>
        <row r="2500">
          <cell r="A2500" t="str">
            <v>MARKSANS PHARMA LTD</v>
          </cell>
          <cell r="B2500">
            <v>524404</v>
          </cell>
          <cell r="C2500" t="str">
            <v>MARKSANS</v>
          </cell>
        </row>
        <row r="2501">
          <cell r="A2501" t="str">
            <v>MARSHALL MACHINES LTD</v>
          </cell>
          <cell r="B2501" t="str">
            <v>Not Listed</v>
          </cell>
          <cell r="C2501" t="str">
            <v>MARSHALL</v>
          </cell>
        </row>
        <row r="2502">
          <cell r="A2502" t="str">
            <v>MARSONS LTD</v>
          </cell>
          <cell r="B2502">
            <v>517467</v>
          </cell>
          <cell r="C2502" t="str">
            <v>Not Listed</v>
          </cell>
        </row>
        <row r="2503">
          <cell r="A2503" t="str">
            <v>MARTIN BURN LTD</v>
          </cell>
          <cell r="B2503">
            <v>523566</v>
          </cell>
          <cell r="C2503" t="str">
            <v>Not Listed</v>
          </cell>
        </row>
        <row r="2504">
          <cell r="A2504" t="str">
            <v>MARUTI INFRASTRUCTURE LTD</v>
          </cell>
          <cell r="B2504">
            <v>531540</v>
          </cell>
          <cell r="C2504" t="str">
            <v>Not Listed</v>
          </cell>
        </row>
        <row r="2505">
          <cell r="A2505" t="str">
            <v>MARUTI SECURITIES LTD</v>
          </cell>
          <cell r="B2505">
            <v>531319</v>
          </cell>
          <cell r="C2505" t="str">
            <v>Not Listed</v>
          </cell>
        </row>
        <row r="2506">
          <cell r="A2506" t="str">
            <v>MARUTI SUZUKI (INDIA) LTD</v>
          </cell>
          <cell r="B2506">
            <v>532500</v>
          </cell>
          <cell r="C2506" t="str">
            <v>MARUTI</v>
          </cell>
        </row>
        <row r="2507">
          <cell r="A2507" t="str">
            <v>MARUTI SUZUKI INDIA LTD</v>
          </cell>
          <cell r="B2507">
            <v>532500</v>
          </cell>
          <cell r="C2507" t="str">
            <v>MARUTI</v>
          </cell>
        </row>
        <row r="2508">
          <cell r="A2508" t="str">
            <v>MARVEL DECOR LTD</v>
          </cell>
          <cell r="B2508" t="str">
            <v>Not Listed</v>
          </cell>
          <cell r="C2508" t="str">
            <v>MDL</v>
          </cell>
        </row>
        <row r="2509">
          <cell r="A2509" t="str">
            <v>MAS FINANCIAL SERVICES LTD</v>
          </cell>
          <cell r="B2509">
            <v>540749</v>
          </cell>
          <cell r="C2509" t="str">
            <v>MASFIN</v>
          </cell>
        </row>
        <row r="2510">
          <cell r="A2510" t="str">
            <v>MASK INVESTMENTS LTD</v>
          </cell>
          <cell r="B2510" t="str">
            <v>Not Listed</v>
          </cell>
          <cell r="C2510" t="str">
            <v>MASKINVEST</v>
          </cell>
        </row>
        <row r="2511">
          <cell r="A2511" t="str">
            <v>MASTEK LTD</v>
          </cell>
          <cell r="B2511">
            <v>523704</v>
          </cell>
          <cell r="C2511" t="str">
            <v>MASTEK</v>
          </cell>
        </row>
        <row r="2512">
          <cell r="A2512" t="str">
            <v>MASTER CHEMICALS LTD</v>
          </cell>
          <cell r="B2512">
            <v>506867</v>
          </cell>
          <cell r="C2512" t="str">
            <v>Not Listed</v>
          </cell>
        </row>
        <row r="2513">
          <cell r="A2513" t="str">
            <v>MASTER TRUST LTD</v>
          </cell>
          <cell r="B2513">
            <v>511768</v>
          </cell>
          <cell r="C2513" t="str">
            <v>Not Listed</v>
          </cell>
        </row>
        <row r="2514">
          <cell r="A2514" t="str">
            <v>MATHEW EASOW RESEARCH SECURITIES LTD</v>
          </cell>
          <cell r="B2514">
            <v>511688</v>
          </cell>
          <cell r="C2514" t="str">
            <v>Not Listed</v>
          </cell>
        </row>
        <row r="2515">
          <cell r="A2515" t="str">
            <v>MATRIMONY COM LTD</v>
          </cell>
          <cell r="B2515">
            <v>540704</v>
          </cell>
          <cell r="C2515" t="str">
            <v>MATRIMONY</v>
          </cell>
        </row>
        <row r="2516">
          <cell r="A2516" t="str">
            <v>MAURIA UDYOG LTD</v>
          </cell>
          <cell r="B2516">
            <v>539219</v>
          </cell>
          <cell r="C2516" t="str">
            <v>Not Listed</v>
          </cell>
        </row>
        <row r="2517">
          <cell r="A2517" t="str">
            <v>MAVI INDUSTRIES LTD</v>
          </cell>
          <cell r="B2517">
            <v>500248</v>
          </cell>
          <cell r="C2517" t="str">
            <v>Not Listed</v>
          </cell>
        </row>
        <row r="2518">
          <cell r="A2518" t="str">
            <v>MAWANA SUGARS LTD</v>
          </cell>
          <cell r="B2518">
            <v>523371</v>
          </cell>
          <cell r="C2518" t="str">
            <v>MAWANASUG</v>
          </cell>
        </row>
        <row r="2519">
          <cell r="A2519" t="str">
            <v>MAX (INDIA) LTD</v>
          </cell>
          <cell r="B2519">
            <v>539981</v>
          </cell>
          <cell r="C2519" t="str">
            <v>MAX(INDIA)</v>
          </cell>
        </row>
        <row r="2520">
          <cell r="A2520" t="str">
            <v>MAX ALERT SYSTEMS LTD.</v>
          </cell>
          <cell r="B2520">
            <v>534563</v>
          </cell>
          <cell r="C2520" t="str">
            <v>MASL</v>
          </cell>
        </row>
        <row r="2521">
          <cell r="A2521" t="str">
            <v>MAX FINANCIAL SERVICES LTD</v>
          </cell>
          <cell r="B2521">
            <v>500271</v>
          </cell>
          <cell r="C2521" t="str">
            <v>MFSL</v>
          </cell>
        </row>
        <row r="2522">
          <cell r="A2522" t="str">
            <v>MAX INDIA LTD</v>
          </cell>
          <cell r="B2522">
            <v>539981</v>
          </cell>
          <cell r="C2522" t="str">
            <v>MAXINDIA</v>
          </cell>
        </row>
        <row r="2523">
          <cell r="A2523" t="str">
            <v>MAX VENTURES AND INDUSTRIES LTD</v>
          </cell>
          <cell r="B2523">
            <v>539940</v>
          </cell>
          <cell r="C2523" t="str">
            <v>MAXVIL</v>
          </cell>
        </row>
        <row r="2524">
          <cell r="A2524" t="str">
            <v>MAXHEIGHTS INFRASTRUCTURE LTD</v>
          </cell>
          <cell r="B2524">
            <v>534338</v>
          </cell>
          <cell r="C2524" t="str">
            <v>Not Listed</v>
          </cell>
        </row>
        <row r="2525">
          <cell r="A2525" t="str">
            <v>MAXIMAA SYSTEMS LTD</v>
          </cell>
          <cell r="B2525">
            <v>526538</v>
          </cell>
          <cell r="C2525" t="str">
            <v>Not Listed</v>
          </cell>
        </row>
        <row r="2526">
          <cell r="A2526" t="str">
            <v>MAXIMUS INTERNATIONAL LTD</v>
          </cell>
          <cell r="B2526">
            <v>540401</v>
          </cell>
          <cell r="C2526" t="str">
            <v>Not Listed</v>
          </cell>
        </row>
        <row r="2527">
          <cell r="A2527" t="str">
            <v>MAYUKH DEALTRADE LTD</v>
          </cell>
          <cell r="B2527">
            <v>539519</v>
          </cell>
          <cell r="C2527" t="str">
            <v>Not Listed</v>
          </cell>
        </row>
        <row r="2528">
          <cell r="A2528" t="str">
            <v>MAYUR FLOORINGS LTD</v>
          </cell>
          <cell r="B2528">
            <v>531221</v>
          </cell>
          <cell r="C2528" t="str">
            <v>Not Listed</v>
          </cell>
        </row>
        <row r="2529">
          <cell r="A2529" t="str">
            <v>MAYUR LEATHER PRODUCTS LTD</v>
          </cell>
          <cell r="B2529">
            <v>531680</v>
          </cell>
          <cell r="C2529" t="str">
            <v>Not Listed</v>
          </cell>
        </row>
        <row r="2530">
          <cell r="A2530" t="str">
            <v>MAYUR UNIQUOTERS LTD</v>
          </cell>
          <cell r="B2530">
            <v>522249</v>
          </cell>
          <cell r="C2530" t="str">
            <v>MAYURUNIQ</v>
          </cell>
        </row>
        <row r="2531">
          <cell r="A2531" t="str">
            <v>MAZDA LTD</v>
          </cell>
          <cell r="B2531">
            <v>523792</v>
          </cell>
          <cell r="C2531" t="str">
            <v>MAZDA</v>
          </cell>
        </row>
        <row r="2532">
          <cell r="A2532" t="str">
            <v>MBL INFRASTRUCTURES LTD</v>
          </cell>
          <cell r="B2532">
            <v>533152</v>
          </cell>
          <cell r="C2532" t="str">
            <v>MBLINFRA</v>
          </cell>
        </row>
        <row r="2533">
          <cell r="A2533" t="str">
            <v>MCDOWELL HOLDINGS LTD</v>
          </cell>
          <cell r="B2533">
            <v>532852</v>
          </cell>
          <cell r="C2533" t="str">
            <v>MCDHOLDING</v>
          </cell>
        </row>
        <row r="2534">
          <cell r="A2534" t="str">
            <v>MCLEOD RUSSEL (INDIA) LTD</v>
          </cell>
          <cell r="B2534">
            <v>532654</v>
          </cell>
          <cell r="C2534" t="str">
            <v>MCLEODRUSS</v>
          </cell>
        </row>
        <row r="2535">
          <cell r="A2535" t="str">
            <v>MCLEOD RUSSEL INDIA LTD</v>
          </cell>
          <cell r="B2535">
            <v>532654</v>
          </cell>
          <cell r="C2535" t="str">
            <v>MCLEODRUSS</v>
          </cell>
        </row>
        <row r="2536">
          <cell r="A2536" t="str">
            <v>MCNALLY BHARAT ENGINEERING COMPANY LTD</v>
          </cell>
          <cell r="B2536">
            <v>532629</v>
          </cell>
          <cell r="C2536" t="str">
            <v>MBECL</v>
          </cell>
        </row>
        <row r="2537">
          <cell r="A2537" t="str">
            <v>MEDIA MATRIX WORLDWIDE LTD</v>
          </cell>
          <cell r="B2537">
            <v>512267</v>
          </cell>
          <cell r="C2537" t="str">
            <v>Not Listed</v>
          </cell>
        </row>
        <row r="2538">
          <cell r="A2538" t="str">
            <v>MEDICAMEN BIOTECH LTD</v>
          </cell>
          <cell r="B2538">
            <v>531146</v>
          </cell>
          <cell r="C2538" t="str">
            <v>Not Listed</v>
          </cell>
        </row>
        <row r="2539">
          <cell r="A2539" t="str">
            <v>MEDI-CAPS LTD</v>
          </cell>
          <cell r="B2539">
            <v>523144</v>
          </cell>
          <cell r="C2539" t="str">
            <v>Not Listed</v>
          </cell>
        </row>
        <row r="2540">
          <cell r="A2540" t="str">
            <v>Medico Intercontinental Ltd</v>
          </cell>
          <cell r="B2540">
            <v>539938</v>
          </cell>
          <cell r="C2540" t="str">
            <v>MIL</v>
          </cell>
        </row>
        <row r="2541">
          <cell r="A2541" t="str">
            <v>MEDICO REMEDIES LTD</v>
          </cell>
          <cell r="B2541">
            <v>540937</v>
          </cell>
          <cell r="C2541" t="str">
            <v>Not Listed</v>
          </cell>
        </row>
        <row r="2542">
          <cell r="A2542" t="str">
            <v>MEDINOVA DIAGNOSTIC SERVICES LTD</v>
          </cell>
          <cell r="B2542">
            <v>526301</v>
          </cell>
          <cell r="C2542" t="str">
            <v>Not Listed</v>
          </cell>
        </row>
        <row r="2543">
          <cell r="A2543" t="str">
            <v>MEENAKSHI ENTERPRISES LTD</v>
          </cell>
          <cell r="B2543">
            <v>538834</v>
          </cell>
          <cell r="C2543" t="str">
            <v>Not Listed</v>
          </cell>
        </row>
        <row r="2544">
          <cell r="A2544" t="str">
            <v>MEENAKSHI STEEL INDUSTRIES LTD</v>
          </cell>
          <cell r="B2544">
            <v>512505</v>
          </cell>
          <cell r="C2544" t="str">
            <v>Not Listed</v>
          </cell>
        </row>
        <row r="2545">
          <cell r="A2545" t="str">
            <v>MEERA INDUSTRIES LTD</v>
          </cell>
          <cell r="B2545">
            <v>540519</v>
          </cell>
          <cell r="C2545" t="str">
            <v>Not Listed</v>
          </cell>
        </row>
        <row r="2546">
          <cell r="A2546" t="str">
            <v>MEFCOM AGRO INDUSTRIES LTD</v>
          </cell>
          <cell r="B2546">
            <v>511276</v>
          </cell>
          <cell r="C2546" t="str">
            <v>Not Listed</v>
          </cell>
        </row>
        <row r="2547">
          <cell r="A2547" t="str">
            <v>MEFCOM CAPITAL MARKETS LTD</v>
          </cell>
          <cell r="B2547">
            <v>531176</v>
          </cell>
          <cell r="C2547" t="str">
            <v>Not Listed</v>
          </cell>
        </row>
        <row r="2548">
          <cell r="A2548" t="str">
            <v>MEGA CORPORATION LTD</v>
          </cell>
          <cell r="B2548">
            <v>531417</v>
          </cell>
          <cell r="C2548" t="str">
            <v>Not Listed</v>
          </cell>
        </row>
        <row r="2549">
          <cell r="A2549" t="str">
            <v>MEGA FIN (INDIA) LTD</v>
          </cell>
          <cell r="B2549">
            <v>532105</v>
          </cell>
          <cell r="C2549" t="str">
            <v>Not Listed</v>
          </cell>
        </row>
        <row r="2550">
          <cell r="A2550" t="str">
            <v>MEGA FIN INDIA LTD</v>
          </cell>
          <cell r="B2550">
            <v>532105</v>
          </cell>
          <cell r="C2550" t="str">
            <v>Not Listed</v>
          </cell>
        </row>
        <row r="2551">
          <cell r="A2551" t="str">
            <v>MEGA NIRMAN AND INDUSTRIES LTD</v>
          </cell>
          <cell r="B2551">
            <v>539767</v>
          </cell>
          <cell r="C2551" t="str">
            <v>Not Listed</v>
          </cell>
        </row>
        <row r="2552">
          <cell r="A2552" t="str">
            <v>MEGASOFT LTD</v>
          </cell>
          <cell r="B2552">
            <v>532408</v>
          </cell>
          <cell r="C2552" t="str">
            <v>MEGASOFT</v>
          </cell>
        </row>
        <row r="2553">
          <cell r="A2553" t="str">
            <v>MEGASTAR FOODS LTD</v>
          </cell>
          <cell r="B2553">
            <v>541352</v>
          </cell>
          <cell r="C2553" t="str">
            <v>Not Listed</v>
          </cell>
        </row>
        <row r="2554">
          <cell r="A2554" t="str">
            <v>MEGHMANI ORGANICS LTD</v>
          </cell>
          <cell r="B2554">
            <v>532865</v>
          </cell>
          <cell r="C2554" t="str">
            <v>MEGH</v>
          </cell>
        </row>
        <row r="2555">
          <cell r="A2555" t="str">
            <v>MEGLON INFRA-REAL (INDIA) LTD</v>
          </cell>
          <cell r="B2555">
            <v>511367</v>
          </cell>
          <cell r="C2555" t="str">
            <v>Not Listed</v>
          </cell>
        </row>
        <row r="2556">
          <cell r="A2556" t="str">
            <v>MEGLON INFRA-REAL INDIA LTD</v>
          </cell>
          <cell r="B2556">
            <v>511367</v>
          </cell>
          <cell r="C2556" t="str">
            <v>Not Listed</v>
          </cell>
        </row>
        <row r="2557">
          <cell r="A2557" t="str">
            <v>MEGRI SOFT LTD</v>
          </cell>
          <cell r="B2557">
            <v>539012</v>
          </cell>
          <cell r="C2557" t="str">
            <v>Not Listed</v>
          </cell>
        </row>
        <row r="2558">
          <cell r="A2558" t="str">
            <v>MEHAI TECHNOLOGY LTD</v>
          </cell>
          <cell r="B2558">
            <v>540730</v>
          </cell>
          <cell r="C2558" t="str">
            <v>Not Listed</v>
          </cell>
        </row>
        <row r="2559">
          <cell r="A2559" t="str">
            <v>MEHTA HOUSING FINANCE LTD</v>
          </cell>
          <cell r="B2559">
            <v>511740</v>
          </cell>
          <cell r="C2559" t="str">
            <v>Not Listed</v>
          </cell>
        </row>
        <row r="2560">
          <cell r="A2560" t="str">
            <v>MEHTA INTEGRATED FINANCE LTD</v>
          </cell>
          <cell r="B2560">
            <v>511377</v>
          </cell>
          <cell r="C2560" t="str">
            <v>Not Listed</v>
          </cell>
        </row>
        <row r="2561">
          <cell r="A2561" t="str">
            <v>MEHTA SECURITIES LTD</v>
          </cell>
          <cell r="B2561">
            <v>511738</v>
          </cell>
          <cell r="C2561" t="str">
            <v>Not Listed</v>
          </cell>
        </row>
        <row r="2562">
          <cell r="A2562" t="str">
            <v>MELSTAR INFORMATION TECHNOLOGIES LTD</v>
          </cell>
          <cell r="B2562">
            <v>532307</v>
          </cell>
          <cell r="C2562" t="str">
            <v>MELSTAR</v>
          </cell>
        </row>
        <row r="2563">
          <cell r="A2563" t="str">
            <v>MENA MANI INDUSTRIES LTD</v>
          </cell>
          <cell r="B2563">
            <v>531127</v>
          </cell>
          <cell r="C2563" t="str">
            <v>Not Listed</v>
          </cell>
        </row>
        <row r="2564">
          <cell r="A2564" t="str">
            <v>MENON BEARINGS LTD</v>
          </cell>
          <cell r="B2564">
            <v>523828</v>
          </cell>
          <cell r="C2564" t="str">
            <v>MENONBE</v>
          </cell>
        </row>
        <row r="2565">
          <cell r="A2565" t="str">
            <v>MENON PISTONS LTD</v>
          </cell>
          <cell r="B2565">
            <v>531727</v>
          </cell>
          <cell r="C2565" t="str">
            <v>Not Listed</v>
          </cell>
        </row>
        <row r="2566">
          <cell r="A2566" t="str">
            <v>MEP INFRASTRUCTURE DEVELOPERS LTD</v>
          </cell>
          <cell r="B2566">
            <v>539126</v>
          </cell>
          <cell r="C2566" t="str">
            <v>MEP</v>
          </cell>
        </row>
        <row r="2567">
          <cell r="A2567" t="str">
            <v>MERCANTILE VENTURES LTD</v>
          </cell>
          <cell r="B2567">
            <v>538942</v>
          </cell>
          <cell r="C2567" t="str">
            <v>Not Listed</v>
          </cell>
        </row>
        <row r="2568">
          <cell r="A2568" t="str">
            <v>MERCATOR LTD</v>
          </cell>
          <cell r="B2568">
            <v>526235</v>
          </cell>
          <cell r="C2568" t="str">
            <v>MERCATOR</v>
          </cell>
        </row>
        <row r="2569">
          <cell r="A2569" t="str">
            <v>MERCK LTD</v>
          </cell>
          <cell r="B2569">
            <v>500126</v>
          </cell>
          <cell r="C2569" t="str">
            <v>MERCK</v>
          </cell>
        </row>
        <row r="2570">
          <cell r="A2570" t="str">
            <v>MERCURY LABORATORIES LTD</v>
          </cell>
          <cell r="B2570">
            <v>538964</v>
          </cell>
          <cell r="C2570" t="str">
            <v>Not Listed</v>
          </cell>
        </row>
        <row r="2571">
          <cell r="A2571" t="str">
            <v>MERCURY METALS LTD</v>
          </cell>
          <cell r="B2571">
            <v>531357</v>
          </cell>
          <cell r="C2571" t="str">
            <v>Not Listed</v>
          </cell>
        </row>
        <row r="2572">
          <cell r="A2572" t="str">
            <v>MERCURY TRADE LINKS LTD</v>
          </cell>
          <cell r="B2572">
            <v>512415</v>
          </cell>
          <cell r="C2572" t="str">
            <v>Not Listed</v>
          </cell>
        </row>
        <row r="2573">
          <cell r="A2573" t="str">
            <v>MESCO PHARMACEUTICALS LTD</v>
          </cell>
          <cell r="B2573">
            <v>500274</v>
          </cell>
          <cell r="C2573" t="str">
            <v>Not Listed</v>
          </cell>
        </row>
        <row r="2574">
          <cell r="A2574" t="str">
            <v>METAL COATINGS (INDIA) LTD</v>
          </cell>
          <cell r="B2574">
            <v>531810</v>
          </cell>
          <cell r="C2574" t="str">
            <v>Not Listed</v>
          </cell>
        </row>
        <row r="2575">
          <cell r="A2575" t="str">
            <v>METAL COATINGS INDIA LTD</v>
          </cell>
          <cell r="B2575">
            <v>531810</v>
          </cell>
          <cell r="C2575" t="str">
            <v>Not Listed</v>
          </cell>
        </row>
        <row r="2576">
          <cell r="A2576" t="str">
            <v>METALYST FORGINGS LTD</v>
          </cell>
          <cell r="B2576">
            <v>513335</v>
          </cell>
          <cell r="C2576" t="str">
            <v>METALFORGE</v>
          </cell>
        </row>
        <row r="2577">
          <cell r="A2577" t="str">
            <v>METKORE ALLOYS &amp; INDUSTRIES LTD</v>
          </cell>
          <cell r="B2577">
            <v>532990</v>
          </cell>
          <cell r="C2577" t="str">
            <v>METKORE</v>
          </cell>
        </row>
        <row r="2578">
          <cell r="A2578" t="str">
            <v>METROGLOBAL LTD</v>
          </cell>
          <cell r="B2578">
            <v>500159</v>
          </cell>
          <cell r="C2578" t="str">
            <v>Not Listed</v>
          </cell>
        </row>
        <row r="2579">
          <cell r="A2579" t="str">
            <v>Metropolis Healthcare Ltd</v>
          </cell>
          <cell r="B2579">
            <v>542650</v>
          </cell>
          <cell r="C2579" t="str">
            <v>METROPOLIS</v>
          </cell>
        </row>
        <row r="2580">
          <cell r="A2580" t="str">
            <v>MEWAR HI-TECH ENGINEERING LTD</v>
          </cell>
          <cell r="B2580">
            <v>540150</v>
          </cell>
          <cell r="C2580" t="str">
            <v>Not Listed</v>
          </cell>
        </row>
        <row r="2581">
          <cell r="A2581" t="str">
            <v>MEWAT ZINC LTD</v>
          </cell>
          <cell r="B2581">
            <v>513496</v>
          </cell>
          <cell r="C2581" t="str">
            <v>Not Listed</v>
          </cell>
        </row>
        <row r="2582">
          <cell r="A2582" t="str">
            <v>Meyer Apparel Ltd</v>
          </cell>
          <cell r="B2582">
            <v>531613</v>
          </cell>
          <cell r="C2582" t="str">
            <v>MAL</v>
          </cell>
        </row>
        <row r="2583">
          <cell r="A2583" t="str">
            <v>MFL (INDIA) LTD</v>
          </cell>
          <cell r="B2583">
            <v>526622</v>
          </cell>
          <cell r="C2583" t="str">
            <v>Not Listed</v>
          </cell>
        </row>
        <row r="2584">
          <cell r="A2584" t="str">
            <v>MFL INDIA LTD</v>
          </cell>
          <cell r="B2584">
            <v>526622</v>
          </cell>
          <cell r="C2584" t="str">
            <v>Not Listed</v>
          </cell>
        </row>
        <row r="2585">
          <cell r="A2585" t="str">
            <v>MFS INTERCORP LTD</v>
          </cell>
          <cell r="B2585">
            <v>513721</v>
          </cell>
          <cell r="C2585" t="str">
            <v>Not Listed</v>
          </cell>
        </row>
        <row r="2586">
          <cell r="A2586" t="str">
            <v>MIC ELECTRONICS LTD</v>
          </cell>
          <cell r="B2586">
            <v>532850</v>
          </cell>
          <cell r="C2586" t="str">
            <v>MIC</v>
          </cell>
        </row>
        <row r="2587">
          <cell r="A2587" t="str">
            <v>MICROSE (INDIA) LTD</v>
          </cell>
          <cell r="B2587">
            <v>523343</v>
          </cell>
          <cell r="C2587" t="str">
            <v>Not Listed</v>
          </cell>
        </row>
        <row r="2588">
          <cell r="A2588" t="str">
            <v>MICROSE INDIA LTD</v>
          </cell>
          <cell r="B2588">
            <v>523343</v>
          </cell>
          <cell r="C2588" t="str">
            <v>Not Listed</v>
          </cell>
        </row>
        <row r="2589">
          <cell r="A2589" t="str">
            <v>MID EAST PORTFOLIO MANAGEMENT LTD</v>
          </cell>
          <cell r="B2589">
            <v>526251</v>
          </cell>
          <cell r="C2589" t="str">
            <v>Not Listed</v>
          </cell>
        </row>
        <row r="2590">
          <cell r="A2590" t="str">
            <v>MID INDIA INDUSTRIES LTD</v>
          </cell>
          <cell r="B2590">
            <v>500277</v>
          </cell>
          <cell r="C2590" t="str">
            <v>Not Listed</v>
          </cell>
        </row>
        <row r="2591">
          <cell r="A2591" t="str">
            <v>MIDAS INFRA TRADE LTD</v>
          </cell>
          <cell r="B2591">
            <v>531192</v>
          </cell>
          <cell r="C2591" t="str">
            <v>Not Listed</v>
          </cell>
        </row>
        <row r="2592">
          <cell r="A2592" t="str">
            <v>MIDEAST INTEGRATED STEELS LTD</v>
          </cell>
          <cell r="B2592">
            <v>540744</v>
          </cell>
          <cell r="C2592" t="str">
            <v>Not Listed</v>
          </cell>
        </row>
        <row r="2593">
          <cell r="A2593" t="str">
            <v>MIDVALLEY ENTERTAINMENT LTD.</v>
          </cell>
          <cell r="B2593">
            <v>533310</v>
          </cell>
          <cell r="C2593" t="str">
            <v>MIDVAL</v>
          </cell>
        </row>
        <row r="2594">
          <cell r="A2594" t="str">
            <v>MIDWEST GOLD LTD</v>
          </cell>
          <cell r="B2594">
            <v>526570</v>
          </cell>
          <cell r="C2594" t="str">
            <v>Not Listed</v>
          </cell>
        </row>
        <row r="2595">
          <cell r="A2595" t="str">
            <v>MIHIKA INDUSTRIES LTD</v>
          </cell>
          <cell r="B2595">
            <v>538895</v>
          </cell>
          <cell r="C2595" t="str">
            <v>Not Listed</v>
          </cell>
        </row>
        <row r="2596">
          <cell r="A2596" t="str">
            <v>MILESTONE FURNITURE LTD</v>
          </cell>
          <cell r="B2596">
            <v>541337</v>
          </cell>
          <cell r="C2596" t="str">
            <v>Not Listed</v>
          </cell>
        </row>
        <row r="2597">
          <cell r="A2597" t="str">
            <v>MILESTONE GLOBAL LTD</v>
          </cell>
          <cell r="B2597">
            <v>531338</v>
          </cell>
          <cell r="C2597" t="str">
            <v>Not Listed</v>
          </cell>
        </row>
        <row r="2598">
          <cell r="A2598" t="str">
            <v>MILGREY FINANCE &amp; INVESTMENTS LTD</v>
          </cell>
          <cell r="B2598">
            <v>511018</v>
          </cell>
          <cell r="C2598" t="str">
            <v>Not Listed</v>
          </cell>
        </row>
        <row r="2599">
          <cell r="A2599" t="str">
            <v>MILKFOOD LTD</v>
          </cell>
          <cell r="B2599">
            <v>507621</v>
          </cell>
          <cell r="C2599" t="str">
            <v>Not Listed</v>
          </cell>
        </row>
        <row r="2600">
          <cell r="A2600" t="str">
            <v>MILLENNIUM ONLINE SOLUTIONS  INDIA  LTD</v>
          </cell>
          <cell r="B2600">
            <v>511187</v>
          </cell>
          <cell r="C2600" t="str">
            <v>Not Listed</v>
          </cell>
        </row>
        <row r="2601">
          <cell r="A2601" t="str">
            <v>MILTON INDUSTRIES LTD</v>
          </cell>
          <cell r="B2601" t="str">
            <v>Not Listed</v>
          </cell>
          <cell r="C2601" t="str">
            <v>MILTON</v>
          </cell>
        </row>
        <row r="2602">
          <cell r="A2602" t="str">
            <v>MINAXI TEXTILES LTD</v>
          </cell>
          <cell r="B2602">
            <v>531456</v>
          </cell>
          <cell r="C2602" t="str">
            <v>Not Listed</v>
          </cell>
        </row>
        <row r="2603">
          <cell r="A2603" t="str">
            <v>MINDA CORPORATION LTD</v>
          </cell>
          <cell r="B2603">
            <v>538962</v>
          </cell>
          <cell r="C2603" t="str">
            <v>MINDACORP</v>
          </cell>
        </row>
        <row r="2604">
          <cell r="A2604" t="str">
            <v>MINDA FINANCE LTD</v>
          </cell>
          <cell r="B2604">
            <v>539303</v>
          </cell>
          <cell r="C2604" t="str">
            <v>Not Listed</v>
          </cell>
        </row>
        <row r="2605">
          <cell r="A2605" t="str">
            <v>MINDA INDUSTRIES LTD</v>
          </cell>
          <cell r="B2605">
            <v>532539</v>
          </cell>
          <cell r="C2605" t="str">
            <v>MINDAIND</v>
          </cell>
        </row>
        <row r="2606">
          <cell r="A2606" t="str">
            <v>MINDTECK (INDIA) LTD</v>
          </cell>
          <cell r="B2606">
            <v>517344</v>
          </cell>
          <cell r="C2606" t="str">
            <v>MINDTECK</v>
          </cell>
        </row>
        <row r="2607">
          <cell r="A2607" t="str">
            <v>MINDTECK INDIA LTD</v>
          </cell>
          <cell r="B2607">
            <v>517344</v>
          </cell>
          <cell r="C2607" t="str">
            <v>MINDTECK</v>
          </cell>
        </row>
        <row r="2608">
          <cell r="A2608" t="str">
            <v>MINDTREE LTD</v>
          </cell>
          <cell r="B2608">
            <v>532819</v>
          </cell>
          <cell r="C2608" t="str">
            <v>MINDTREE</v>
          </cell>
        </row>
        <row r="2609">
          <cell r="A2609" t="str">
            <v>MINI DIAMONDS (INDIA) LTD</v>
          </cell>
          <cell r="B2609">
            <v>523373</v>
          </cell>
          <cell r="C2609" t="str">
            <v>Not Listed</v>
          </cell>
        </row>
        <row r="2610">
          <cell r="A2610" t="str">
            <v>MINI DIAMONDS INDIA LTD</v>
          </cell>
          <cell r="B2610">
            <v>523373</v>
          </cell>
          <cell r="C2610" t="str">
            <v>Not Listed</v>
          </cell>
        </row>
        <row r="2611">
          <cell r="A2611" t="str">
            <v>MINOLTA FINANCE LTD</v>
          </cell>
          <cell r="B2611">
            <v>532164</v>
          </cell>
          <cell r="C2611" t="str">
            <v>Not Listed</v>
          </cell>
        </row>
        <row r="2612">
          <cell r="A2612" t="str">
            <v>MIPCO SEAMLESS RINGS GUJARAT LTD</v>
          </cell>
          <cell r="B2612">
            <v>505797</v>
          </cell>
          <cell r="C2612" t="str">
            <v>Not Listed</v>
          </cell>
        </row>
        <row r="2613">
          <cell r="A2613" t="str">
            <v>MIRC ELECTRONICS LTD</v>
          </cell>
          <cell r="B2613">
            <v>500279</v>
          </cell>
          <cell r="C2613" t="str">
            <v>MIRCELECTR</v>
          </cell>
        </row>
        <row r="2614">
          <cell r="A2614" t="str">
            <v>MIRCH TECHNOLOGIES (INDIA) LTD</v>
          </cell>
          <cell r="B2614">
            <v>505336</v>
          </cell>
          <cell r="C2614" t="str">
            <v>Not Listed</v>
          </cell>
        </row>
        <row r="2615">
          <cell r="A2615" t="str">
            <v>MIRCH TECHNOLOGIES INDIA LTD</v>
          </cell>
          <cell r="B2615">
            <v>505336</v>
          </cell>
          <cell r="C2615" t="str">
            <v>Not Listed</v>
          </cell>
        </row>
        <row r="2616">
          <cell r="A2616" t="str">
            <v>MIRZA INTERNATIONAL LTD</v>
          </cell>
          <cell r="B2616">
            <v>526642</v>
          </cell>
          <cell r="C2616" t="str">
            <v>MIRZAINT</v>
          </cell>
        </row>
        <row r="2617">
          <cell r="A2617" t="str">
            <v>MISHKA EXIM LTD</v>
          </cell>
          <cell r="B2617">
            <v>539220</v>
          </cell>
          <cell r="C2617" t="str">
            <v>Not Listed</v>
          </cell>
        </row>
        <row r="2618">
          <cell r="A2618" t="str">
            <v>MISHRA DHATU NIGAM LTD</v>
          </cell>
          <cell r="B2618">
            <v>541195</v>
          </cell>
          <cell r="C2618" t="str">
            <v>MIDHANI</v>
          </cell>
        </row>
        <row r="2619">
          <cell r="A2619" t="str">
            <v>MISHTANN FOODS LTD</v>
          </cell>
          <cell r="B2619">
            <v>539594</v>
          </cell>
          <cell r="C2619" t="str">
            <v>Not Listed</v>
          </cell>
        </row>
        <row r="2620">
          <cell r="A2620" t="str">
            <v>MITCON CONSULTANCY &amp; ENGINEERING SERVICES LTD</v>
          </cell>
          <cell r="B2620" t="str">
            <v>Not Listed</v>
          </cell>
          <cell r="C2620" t="str">
            <v>MITCON</v>
          </cell>
        </row>
        <row r="2621">
          <cell r="A2621" t="str">
            <v>MITSHI (INDIA) LTD</v>
          </cell>
          <cell r="B2621">
            <v>523782</v>
          </cell>
          <cell r="C2621" t="str">
            <v>Not Listed</v>
          </cell>
        </row>
        <row r="2622">
          <cell r="A2622" t="str">
            <v>MITSHI INDIA LTD</v>
          </cell>
          <cell r="B2622">
            <v>523782</v>
          </cell>
          <cell r="C2622" t="str">
            <v>Not Listed</v>
          </cell>
        </row>
        <row r="2623">
          <cell r="A2623" t="str">
            <v>MITSU CHEM PLAST LTD</v>
          </cell>
          <cell r="B2623">
            <v>540078</v>
          </cell>
          <cell r="C2623" t="str">
            <v>Not Listed</v>
          </cell>
        </row>
        <row r="2624">
          <cell r="A2624" t="str">
            <v>MITTAL LIFE STYLE LTD</v>
          </cell>
          <cell r="B2624" t="str">
            <v>Not Listed</v>
          </cell>
          <cell r="C2624" t="str">
            <v>MITTAL</v>
          </cell>
        </row>
        <row r="2625">
          <cell r="A2625" t="str">
            <v>MIVEN MACHINE TOOLS LTD.</v>
          </cell>
          <cell r="B2625">
            <v>522036</v>
          </cell>
          <cell r="C2625" t="str">
            <v>MIVENMACH</v>
          </cell>
        </row>
        <row r="2626">
          <cell r="A2626" t="str">
            <v>MM FORGINGS LTD</v>
          </cell>
          <cell r="B2626">
            <v>522241</v>
          </cell>
          <cell r="C2626" t="str">
            <v>MMFL</v>
          </cell>
        </row>
        <row r="2627">
          <cell r="A2627" t="str">
            <v>MM RUBBER COMPANY LTD.</v>
          </cell>
          <cell r="B2627">
            <v>509196</v>
          </cell>
          <cell r="C2627" t="str">
            <v>MMRUBBR-B</v>
          </cell>
        </row>
        <row r="2628">
          <cell r="A2628" t="str">
            <v>MMP INDUSTRIES LTD</v>
          </cell>
          <cell r="B2628" t="str">
            <v>Not Listed</v>
          </cell>
          <cell r="C2628" t="str">
            <v>MMP</v>
          </cell>
        </row>
        <row r="2629">
          <cell r="A2629" t="str">
            <v>MMTC LTD</v>
          </cell>
          <cell r="B2629">
            <v>513377</v>
          </cell>
          <cell r="C2629" t="str">
            <v>MMTC</v>
          </cell>
        </row>
        <row r="2630">
          <cell r="A2630" t="str">
            <v>MODELLA WOOLLENS LTD</v>
          </cell>
          <cell r="B2630">
            <v>503772</v>
          </cell>
          <cell r="C2630" t="str">
            <v>Not Listed</v>
          </cell>
        </row>
        <row r="2631">
          <cell r="A2631" t="str">
            <v>MODERN (INDIA) LTD</v>
          </cell>
          <cell r="B2631">
            <v>503015</v>
          </cell>
          <cell r="C2631" t="str">
            <v>Not Listed</v>
          </cell>
        </row>
        <row r="2632">
          <cell r="A2632" t="str">
            <v>MODERN CONVERTERS LTD</v>
          </cell>
          <cell r="B2632">
            <v>539762</v>
          </cell>
          <cell r="C2632" t="str">
            <v>Not Listed</v>
          </cell>
        </row>
        <row r="2633">
          <cell r="A2633" t="str">
            <v>MODERN DAIRIES LTD</v>
          </cell>
          <cell r="B2633">
            <v>519287</v>
          </cell>
          <cell r="C2633" t="str">
            <v>Not Listed</v>
          </cell>
        </row>
        <row r="2634">
          <cell r="A2634" t="str">
            <v>MODERN INDIA LTD</v>
          </cell>
          <cell r="B2634">
            <v>503015</v>
          </cell>
          <cell r="C2634" t="str">
            <v>Not Listed</v>
          </cell>
        </row>
        <row r="2635">
          <cell r="A2635" t="str">
            <v>MODERN SHARES &amp; STOCKBROKERS LTD</v>
          </cell>
          <cell r="B2635">
            <v>509760</v>
          </cell>
          <cell r="C2635" t="str">
            <v>Not Listed</v>
          </cell>
        </row>
        <row r="2636">
          <cell r="A2636" t="str">
            <v>MODERN STEELS LTD.-$</v>
          </cell>
          <cell r="B2636">
            <v>513303</v>
          </cell>
          <cell r="C2636" t="str">
            <v>MDRNSTL</v>
          </cell>
        </row>
        <row r="2637">
          <cell r="A2637" t="str">
            <v>MODEX INTERNATIONAL SECURITIES LTD</v>
          </cell>
          <cell r="B2637">
            <v>537092</v>
          </cell>
          <cell r="C2637" t="str">
            <v>Not Listed</v>
          </cell>
        </row>
        <row r="2638">
          <cell r="A2638" t="str">
            <v>MODI NATURALS LTD</v>
          </cell>
          <cell r="B2638">
            <v>519003</v>
          </cell>
          <cell r="C2638" t="str">
            <v>Not Listed</v>
          </cell>
        </row>
        <row r="2639">
          <cell r="A2639" t="str">
            <v>MODI RUBBER LTD</v>
          </cell>
          <cell r="B2639">
            <v>500890</v>
          </cell>
          <cell r="C2639" t="str">
            <v>MODIRUBBER</v>
          </cell>
        </row>
        <row r="2640">
          <cell r="A2640" t="str">
            <v>MODIPON LTD</v>
          </cell>
          <cell r="B2640">
            <v>503776</v>
          </cell>
          <cell r="C2640" t="str">
            <v>Not Listed</v>
          </cell>
        </row>
        <row r="2641">
          <cell r="A2641" t="str">
            <v>MODISON METALS LTD</v>
          </cell>
          <cell r="B2641">
            <v>506261</v>
          </cell>
          <cell r="C2641" t="str">
            <v>Not Listed</v>
          </cell>
        </row>
        <row r="2642">
          <cell r="A2642" t="str">
            <v>MOHINI HEALTH &amp; HYGIENE LTD</v>
          </cell>
          <cell r="B2642" t="str">
            <v>Not Listed</v>
          </cell>
          <cell r="C2642" t="str">
            <v>MHHL</v>
          </cell>
        </row>
        <row r="2643">
          <cell r="A2643" t="str">
            <v>MOHIT INDUSTRIES LTD</v>
          </cell>
          <cell r="B2643">
            <v>531453</v>
          </cell>
          <cell r="C2643" t="str">
            <v>MOHITIND</v>
          </cell>
        </row>
        <row r="2644">
          <cell r="A2644" t="str">
            <v>MOHIT PAPER MILLS LTD</v>
          </cell>
          <cell r="B2644">
            <v>530169</v>
          </cell>
          <cell r="C2644" t="str">
            <v>Not Listed</v>
          </cell>
        </row>
        <row r="2645">
          <cell r="A2645" t="str">
            <v>MOHITE INDUSTRIES LTD</v>
          </cell>
          <cell r="B2645">
            <v>532140</v>
          </cell>
          <cell r="C2645" t="str">
            <v>Not Listed</v>
          </cell>
        </row>
        <row r="2646">
          <cell r="A2646" t="str">
            <v>MOHOTA INDUSTRIES LTD</v>
          </cell>
          <cell r="B2646">
            <v>530047</v>
          </cell>
          <cell r="C2646" t="str">
            <v>MOHOTAIND</v>
          </cell>
        </row>
        <row r="2647">
          <cell r="A2647" t="str">
            <v>MOIL LTD</v>
          </cell>
          <cell r="B2647">
            <v>533286</v>
          </cell>
          <cell r="C2647" t="str">
            <v>MOIL</v>
          </cell>
        </row>
        <row r="2648">
          <cell r="A2648" t="str">
            <v>MOKSH ORNAMENTS LTD</v>
          </cell>
          <cell r="B2648" t="str">
            <v>Not Listed</v>
          </cell>
          <cell r="C2648" t="str">
            <v>MOKSH</v>
          </cell>
        </row>
        <row r="2649">
          <cell r="A2649" t="str">
            <v>MOLD-TEK PACKAGING LTD</v>
          </cell>
          <cell r="B2649">
            <v>533080</v>
          </cell>
          <cell r="C2649" t="str">
            <v>MOLDTKPAC</v>
          </cell>
        </row>
        <row r="2650">
          <cell r="A2650" t="str">
            <v>MOLD-TEK TECHNOLOGIES LTD</v>
          </cell>
          <cell r="B2650">
            <v>526263</v>
          </cell>
          <cell r="C2650" t="str">
            <v>MOLDTECH</v>
          </cell>
        </row>
        <row r="2651">
          <cell r="A2651" t="str">
            <v>MONARCH NETWORTH CAPITAL LTD</v>
          </cell>
          <cell r="B2651">
            <v>511551</v>
          </cell>
          <cell r="C2651" t="str">
            <v>Not Listed</v>
          </cell>
        </row>
        <row r="2652">
          <cell r="A2652" t="str">
            <v>MONEY MASTERS LEASING &amp; FINANCE LTD</v>
          </cell>
          <cell r="B2652">
            <v>535910</v>
          </cell>
          <cell r="C2652" t="str">
            <v>Not Listed</v>
          </cell>
        </row>
        <row r="2653">
          <cell r="A2653" t="str">
            <v>MONNET INDUSTRIES LTD</v>
          </cell>
          <cell r="B2653">
            <v>532078</v>
          </cell>
          <cell r="C2653" t="str">
            <v>Not Listed</v>
          </cell>
        </row>
        <row r="2654">
          <cell r="A2654" t="str">
            <v>MONNET ISPAT &amp; ENERGY LTD</v>
          </cell>
          <cell r="B2654">
            <v>513446</v>
          </cell>
          <cell r="C2654" t="str">
            <v>AIONJSW</v>
          </cell>
        </row>
        <row r="2655">
          <cell r="A2655" t="str">
            <v>MONNET PROJECT DEVELOPERS LTD</v>
          </cell>
          <cell r="B2655">
            <v>532723</v>
          </cell>
          <cell r="C2655" t="str">
            <v>Not Listed</v>
          </cell>
        </row>
        <row r="2656">
          <cell r="A2656" t="str">
            <v>MONOTYPE (INDIA) LTD</v>
          </cell>
          <cell r="B2656">
            <v>505343</v>
          </cell>
          <cell r="C2656" t="str">
            <v>Not Listed</v>
          </cell>
        </row>
        <row r="2657">
          <cell r="A2657" t="str">
            <v>MONOTYPE INDIA LTD</v>
          </cell>
          <cell r="B2657">
            <v>505343</v>
          </cell>
          <cell r="C2657" t="str">
            <v>Not Listed</v>
          </cell>
        </row>
        <row r="2658">
          <cell r="A2658" t="str">
            <v>MONSANTO (INDIA) LTD</v>
          </cell>
          <cell r="B2658">
            <v>524084</v>
          </cell>
          <cell r="C2658" t="str">
            <v>MONSANTO</v>
          </cell>
        </row>
        <row r="2659">
          <cell r="A2659" t="str">
            <v>MONSANTO INDIA LTD</v>
          </cell>
          <cell r="B2659">
            <v>524084</v>
          </cell>
          <cell r="C2659" t="str">
            <v>MONSANTO</v>
          </cell>
        </row>
        <row r="2660">
          <cell r="A2660" t="str">
            <v>MONTE CARLO FASHIONS LTD</v>
          </cell>
          <cell r="B2660">
            <v>538836</v>
          </cell>
          <cell r="C2660" t="str">
            <v>MONTECARLO</v>
          </cell>
        </row>
        <row r="2661">
          <cell r="A2661" t="str">
            <v>MOONGIPA CAPITAL FINANCE LTD</v>
          </cell>
          <cell r="B2661">
            <v>530167</v>
          </cell>
          <cell r="C2661" t="str">
            <v>Not Listed</v>
          </cell>
        </row>
        <row r="2662">
          <cell r="A2662" t="str">
            <v>MOONGIPA SECURITIES LTD</v>
          </cell>
          <cell r="B2662">
            <v>539199</v>
          </cell>
          <cell r="C2662" t="str">
            <v>Not Listed</v>
          </cell>
        </row>
        <row r="2663">
          <cell r="A2663" t="str">
            <v>MORARJEE TEXTILES LTD</v>
          </cell>
          <cell r="B2663">
            <v>532621</v>
          </cell>
          <cell r="C2663" t="str">
            <v>MORARJEE</v>
          </cell>
        </row>
        <row r="2664">
          <cell r="A2664" t="str">
            <v>MORARKA FINANCE LTD</v>
          </cell>
          <cell r="B2664">
            <v>511549</v>
          </cell>
          <cell r="C2664" t="str">
            <v>Not Listed</v>
          </cell>
        </row>
        <row r="2665">
          <cell r="A2665" t="str">
            <v>MOREPEN LABORATORIES LTD</v>
          </cell>
          <cell r="B2665">
            <v>500288</v>
          </cell>
          <cell r="C2665" t="str">
            <v>MOREPENLAB</v>
          </cell>
        </row>
        <row r="2666">
          <cell r="A2666" t="str">
            <v>MORGAN VENTURES LTD</v>
          </cell>
          <cell r="B2666">
            <v>526237</v>
          </cell>
          <cell r="C2666" t="str">
            <v>Not Listed</v>
          </cell>
        </row>
        <row r="2667">
          <cell r="A2667" t="str">
            <v>MORGANITE CRUCIBLE (INDIA) LTD</v>
          </cell>
          <cell r="B2667">
            <v>523160</v>
          </cell>
          <cell r="C2667" t="str">
            <v>Not Listed</v>
          </cell>
        </row>
        <row r="2668">
          <cell r="A2668" t="str">
            <v>MORGANITE CRUCIBLE INDIA LTD</v>
          </cell>
          <cell r="B2668">
            <v>523160</v>
          </cell>
          <cell r="C2668" t="str">
            <v>Not Listed</v>
          </cell>
        </row>
        <row r="2669">
          <cell r="A2669" t="str">
            <v>MORYO INDUSTRIES LTD.</v>
          </cell>
          <cell r="B2669">
            <v>513305</v>
          </cell>
          <cell r="C2669" t="str">
            <v>MORYOIND</v>
          </cell>
        </row>
        <row r="2670">
          <cell r="A2670" t="str">
            <v>MOSCHIP SEMICONDUCTOR TECHNOLOGY LTD</v>
          </cell>
          <cell r="B2670">
            <v>532407</v>
          </cell>
          <cell r="C2670" t="str">
            <v>Not Listed</v>
          </cell>
        </row>
        <row r="2671">
          <cell r="A2671" t="str">
            <v>MOSER-BAER I LTD</v>
          </cell>
          <cell r="B2671" t="str">
            <v>Not Listed</v>
          </cell>
          <cell r="C2671" t="str">
            <v>MOSERBAER</v>
          </cell>
        </row>
        <row r="2672">
          <cell r="A2672" t="str">
            <v>MOTHERSON SUMI SYSTEMS LTD</v>
          </cell>
          <cell r="B2672">
            <v>517334</v>
          </cell>
          <cell r="C2672" t="str">
            <v>MOTHERSUMI</v>
          </cell>
        </row>
        <row r="2673">
          <cell r="A2673" t="str">
            <v>MOTILAL OSWAL FINANCIAL SERVICES LTD</v>
          </cell>
          <cell r="B2673">
            <v>532892</v>
          </cell>
          <cell r="C2673" t="str">
            <v>MOTILALOFS</v>
          </cell>
        </row>
        <row r="2674">
          <cell r="A2674" t="str">
            <v>Motilal Oswal MOSt Shares M50 ETF</v>
          </cell>
          <cell r="B2674">
            <v>590115</v>
          </cell>
          <cell r="C2674" t="str">
            <v>M50</v>
          </cell>
        </row>
        <row r="2675">
          <cell r="A2675" t="str">
            <v>Motilal Oswal MOSt Shares NASDAQ-100 ETF</v>
          </cell>
          <cell r="B2675">
            <v>533385</v>
          </cell>
          <cell r="C2675" t="str">
            <v>N100</v>
          </cell>
        </row>
        <row r="2676">
          <cell r="A2676" t="str">
            <v>MOUNT SHIVALIK INDUSTRIES LTD</v>
          </cell>
          <cell r="B2676">
            <v>507522</v>
          </cell>
          <cell r="C2676" t="str">
            <v>Not Listed</v>
          </cell>
        </row>
        <row r="2677">
          <cell r="A2677" t="str">
            <v>MPHASIS LTD</v>
          </cell>
          <cell r="B2677">
            <v>526299</v>
          </cell>
          <cell r="C2677" t="str">
            <v>MPHASIS</v>
          </cell>
        </row>
        <row r="2678">
          <cell r="A2678" t="str">
            <v>MPIL CORPORATION LTD</v>
          </cell>
          <cell r="B2678">
            <v>500450</v>
          </cell>
          <cell r="C2678" t="str">
            <v>Not Listed</v>
          </cell>
        </row>
        <row r="2679">
          <cell r="A2679" t="str">
            <v>MPL PLASTICS LTD</v>
          </cell>
          <cell r="B2679">
            <v>526143</v>
          </cell>
          <cell r="C2679" t="str">
            <v>Not Listed</v>
          </cell>
        </row>
        <row r="2680">
          <cell r="A2680" t="str">
            <v>MPS LTD</v>
          </cell>
          <cell r="B2680">
            <v>532440</v>
          </cell>
          <cell r="C2680" t="str">
            <v>MPSLTD</v>
          </cell>
        </row>
        <row r="2681">
          <cell r="A2681" t="str">
            <v>MRC EXIM LTD</v>
          </cell>
          <cell r="B2681">
            <v>540809</v>
          </cell>
          <cell r="C2681" t="str">
            <v>Not Listed</v>
          </cell>
        </row>
        <row r="2682">
          <cell r="A2682" t="str">
            <v>MRF LTD</v>
          </cell>
          <cell r="B2682">
            <v>500290</v>
          </cell>
          <cell r="C2682" t="str">
            <v>MRF</v>
          </cell>
        </row>
        <row r="2683">
          <cell r="A2683" t="str">
            <v>MRO-TEK REALTY LTD</v>
          </cell>
          <cell r="B2683">
            <v>532376</v>
          </cell>
          <cell r="C2683" t="str">
            <v>MRO-TEK</v>
          </cell>
        </row>
        <row r="2684">
          <cell r="A2684" t="str">
            <v>MRUGESH TRADING LTD</v>
          </cell>
          <cell r="B2684">
            <v>512065</v>
          </cell>
          <cell r="C2684" t="str">
            <v>Not Listed</v>
          </cell>
        </row>
        <row r="2685">
          <cell r="A2685" t="str">
            <v>MSP STEEL &amp; POWER LTD</v>
          </cell>
          <cell r="B2685">
            <v>532650</v>
          </cell>
          <cell r="C2685" t="str">
            <v>MSPL</v>
          </cell>
        </row>
        <row r="2686">
          <cell r="A2686" t="str">
            <v>MSR (INDIA) LTD</v>
          </cell>
          <cell r="B2686">
            <v>508922</v>
          </cell>
          <cell r="C2686" t="str">
            <v>Not Listed</v>
          </cell>
        </row>
        <row r="2687">
          <cell r="A2687" t="str">
            <v>MSR INDIA LTD</v>
          </cell>
          <cell r="B2687">
            <v>508922</v>
          </cell>
          <cell r="C2687" t="str">
            <v>Not Listed</v>
          </cell>
        </row>
        <row r="2688">
          <cell r="A2688" t="str">
            <v>Mstc LTD</v>
          </cell>
          <cell r="B2688" t="str">
            <v>Not Listed</v>
          </cell>
          <cell r="C2688" t="str">
            <v>MSTCLTD</v>
          </cell>
        </row>
        <row r="2689">
          <cell r="A2689" t="str">
            <v>MSTC Ltd</v>
          </cell>
          <cell r="B2689">
            <v>542597</v>
          </cell>
          <cell r="C2689" t="str">
            <v>MSTC</v>
          </cell>
        </row>
        <row r="2690">
          <cell r="A2690" t="str">
            <v>MT EDUCARE LTD</v>
          </cell>
          <cell r="B2690">
            <v>534312</v>
          </cell>
          <cell r="C2690" t="str">
            <v>MTEDUCARE</v>
          </cell>
        </row>
        <row r="2691">
          <cell r="A2691" t="str">
            <v>MUDIT FINLEASE LTD</v>
          </cell>
          <cell r="B2691">
            <v>531919</v>
          </cell>
          <cell r="C2691" t="str">
            <v>Not Listed</v>
          </cell>
        </row>
        <row r="2692">
          <cell r="A2692" t="str">
            <v>MUDRA FINANCIAL SERVICES LTD</v>
          </cell>
          <cell r="B2692">
            <v>539819</v>
          </cell>
          <cell r="C2692" t="str">
            <v>Not Listed</v>
          </cell>
        </row>
        <row r="2693">
          <cell r="A2693" t="str">
            <v>MUDUNURU LTD</v>
          </cell>
          <cell r="B2693">
            <v>538743</v>
          </cell>
          <cell r="C2693" t="str">
            <v>Not Listed</v>
          </cell>
        </row>
        <row r="2694">
          <cell r="A2694" t="str">
            <v>MUKAND ENGINEERS LTD</v>
          </cell>
          <cell r="B2694">
            <v>532097</v>
          </cell>
          <cell r="C2694" t="str">
            <v>MUKANDENGG</v>
          </cell>
        </row>
        <row r="2695">
          <cell r="A2695" t="str">
            <v>MUKAND LTD</v>
          </cell>
          <cell r="B2695">
            <v>500460</v>
          </cell>
          <cell r="C2695" t="str">
            <v>MUKANDLTD</v>
          </cell>
        </row>
        <row r="2696">
          <cell r="A2696" t="str">
            <v>MUKAT PIPES LTD.-$</v>
          </cell>
          <cell r="B2696">
            <v>523832</v>
          </cell>
          <cell r="C2696" t="str">
            <v>MUKATPIP</v>
          </cell>
        </row>
        <row r="2697">
          <cell r="A2697" t="str">
            <v>MUKESH BABU FINANCIAL SERVICES LTD</v>
          </cell>
          <cell r="B2697">
            <v>530341</v>
          </cell>
          <cell r="C2697" t="str">
            <v>Not Listed</v>
          </cell>
        </row>
        <row r="2698">
          <cell r="A2698" t="str">
            <v>MUKTA AGRICULTURE LTD</v>
          </cell>
          <cell r="B2698">
            <v>535204</v>
          </cell>
          <cell r="C2698" t="str">
            <v>Not Listed</v>
          </cell>
        </row>
        <row r="2699">
          <cell r="A2699" t="str">
            <v>MUKTA ARTS LTD</v>
          </cell>
          <cell r="B2699">
            <v>532357</v>
          </cell>
          <cell r="C2699" t="str">
            <v>MUKTAARTS</v>
          </cell>
        </row>
        <row r="2700">
          <cell r="A2700" t="str">
            <v>MULLER &amp; PHIPPS (INDIA) LTD</v>
          </cell>
          <cell r="B2700">
            <v>501477</v>
          </cell>
          <cell r="C2700" t="str">
            <v>Not Listed</v>
          </cell>
        </row>
        <row r="2701">
          <cell r="A2701" t="str">
            <v>MULLER &amp; PHIPPS INDIA LTD</v>
          </cell>
          <cell r="B2701">
            <v>501477</v>
          </cell>
          <cell r="C2701" t="str">
            <v>Not Listed</v>
          </cell>
        </row>
        <row r="2702">
          <cell r="A2702" t="str">
            <v>MULTI COMMODITY EXCHANGE OF (INDIA) LTD</v>
          </cell>
          <cell r="B2702">
            <v>534091</v>
          </cell>
          <cell r="C2702" t="str">
            <v>MCX</v>
          </cell>
        </row>
        <row r="2703">
          <cell r="A2703" t="str">
            <v>MULTI COMMODITY EXCHANGE OF INDIA LTD</v>
          </cell>
          <cell r="B2703">
            <v>534091</v>
          </cell>
          <cell r="C2703" t="str">
            <v>MCX</v>
          </cell>
        </row>
        <row r="2704">
          <cell r="A2704" t="str">
            <v>MULTIBASE (INDIA) LTD</v>
          </cell>
          <cell r="B2704">
            <v>526169</v>
          </cell>
          <cell r="C2704" t="str">
            <v>Not Listed</v>
          </cell>
        </row>
        <row r="2705">
          <cell r="A2705" t="str">
            <v>MULTIBASE INDIA LTD</v>
          </cell>
          <cell r="B2705">
            <v>526169</v>
          </cell>
          <cell r="C2705" t="str">
            <v>Not Listed</v>
          </cell>
        </row>
        <row r="2706">
          <cell r="A2706" t="str">
            <v>MULTIPLUS HOLDINGS LTD</v>
          </cell>
          <cell r="B2706">
            <v>505594</v>
          </cell>
          <cell r="C2706" t="str">
            <v>Not Listed</v>
          </cell>
        </row>
        <row r="2707">
          <cell r="A2707" t="str">
            <v>MULTIPURPOSE TRADING &amp; AGENCIES LTD</v>
          </cell>
          <cell r="B2707">
            <v>504356</v>
          </cell>
          <cell r="C2707" t="str">
            <v>Not Listed</v>
          </cell>
        </row>
        <row r="2708">
          <cell r="A2708" t="str">
            <v>MUNJAL AUTO INDUSTRIES LTD</v>
          </cell>
          <cell r="B2708">
            <v>520059</v>
          </cell>
          <cell r="C2708" t="str">
            <v>MUNJALAU</v>
          </cell>
        </row>
        <row r="2709">
          <cell r="A2709" t="str">
            <v>MUNJAL SHOWA LTD</v>
          </cell>
          <cell r="B2709">
            <v>520043</v>
          </cell>
          <cell r="C2709" t="str">
            <v>MUNJALSHOW</v>
          </cell>
        </row>
        <row r="2710">
          <cell r="A2710" t="str">
            <v>MUNOTH CAPITAL MARKET LTD</v>
          </cell>
          <cell r="B2710">
            <v>511200</v>
          </cell>
          <cell r="C2710" t="str">
            <v>Not Listed</v>
          </cell>
        </row>
        <row r="2711">
          <cell r="A2711" t="str">
            <v>Munoth Communication Ltd</v>
          </cell>
          <cell r="B2711">
            <v>511401</v>
          </cell>
          <cell r="C2711" t="str">
            <v>MCLTD</v>
          </cell>
        </row>
        <row r="2712">
          <cell r="A2712" t="str">
            <v>MUNOTH FINANCIAL SERVICES LTD</v>
          </cell>
          <cell r="B2712">
            <v>531821</v>
          </cell>
          <cell r="C2712" t="str">
            <v>Not Listed</v>
          </cell>
        </row>
        <row r="2713">
          <cell r="A2713" t="str">
            <v>MURUDESHWAR CERAMICS LTD</v>
          </cell>
          <cell r="B2713">
            <v>515037</v>
          </cell>
          <cell r="C2713" t="str">
            <v>MURUDCERA</v>
          </cell>
        </row>
        <row r="2714">
          <cell r="A2714" t="str">
            <v>MUSIC BROADCAST LTD</v>
          </cell>
          <cell r="B2714">
            <v>540366</v>
          </cell>
          <cell r="C2714" t="str">
            <v>RADIOCITY</v>
          </cell>
        </row>
        <row r="2715">
          <cell r="A2715" t="str">
            <v>MUTHOOT CAPITAL SERVICES LTD</v>
          </cell>
          <cell r="B2715">
            <v>511766</v>
          </cell>
          <cell r="C2715" t="str">
            <v>MUTHOOTCAP</v>
          </cell>
        </row>
        <row r="2716">
          <cell r="A2716" t="str">
            <v>MUTHOOT FINANCE LTD</v>
          </cell>
          <cell r="B2716">
            <v>533398</v>
          </cell>
          <cell r="C2716" t="str">
            <v>MUTHOOTFIN</v>
          </cell>
        </row>
        <row r="2717">
          <cell r="A2717" t="str">
            <v>MVL LTD</v>
          </cell>
          <cell r="B2717">
            <v>532991</v>
          </cell>
          <cell r="C2717" t="str">
            <v>MVL</v>
          </cell>
        </row>
        <row r="2718">
          <cell r="A2718" t="str">
            <v>MY MONEY SECURITIES LTD</v>
          </cell>
          <cell r="B2718">
            <v>538862</v>
          </cell>
          <cell r="C2718" t="str">
            <v>Not Listed</v>
          </cell>
        </row>
        <row r="2719">
          <cell r="A2719" t="str">
            <v>MYSORE PETRO CHEMICALS LTD</v>
          </cell>
          <cell r="B2719">
            <v>506734</v>
          </cell>
          <cell r="C2719" t="str">
            <v>Not Listed</v>
          </cell>
        </row>
        <row r="2720">
          <cell r="A2720" t="str">
            <v>MYSTIC ELECTRONICS LTD</v>
          </cell>
          <cell r="B2720">
            <v>535205</v>
          </cell>
          <cell r="C2720" t="str">
            <v>Not Listed</v>
          </cell>
        </row>
        <row r="2721">
          <cell r="A2721" t="str">
            <v>N B I INDUSTRIAL FINANCE COMPANY LTD</v>
          </cell>
          <cell r="B2721" t="str">
            <v>Not Listed</v>
          </cell>
          <cell r="C2721" t="str">
            <v>NBIFIN</v>
          </cell>
        </row>
        <row r="2722">
          <cell r="A2722" t="str">
            <v>N D METAL INDUSTRIES LTD</v>
          </cell>
          <cell r="B2722">
            <v>512024</v>
          </cell>
          <cell r="C2722" t="str">
            <v>Not Listed</v>
          </cell>
        </row>
        <row r="2723">
          <cell r="A2723" t="str">
            <v>N G INDUSTRIES LTD</v>
          </cell>
          <cell r="B2723">
            <v>530897</v>
          </cell>
          <cell r="C2723" t="str">
            <v>Not Listed</v>
          </cell>
        </row>
        <row r="2724">
          <cell r="A2724" t="str">
            <v>N R AGARWAL INDUSTRIES LTD</v>
          </cell>
          <cell r="B2724">
            <v>516082</v>
          </cell>
          <cell r="C2724" t="str">
            <v>NRAIL</v>
          </cell>
        </row>
        <row r="2725">
          <cell r="A2725" t="str">
            <v>N R INTERNATIONAL LTD</v>
          </cell>
          <cell r="B2725">
            <v>532623</v>
          </cell>
          <cell r="C2725" t="str">
            <v>Not Listed</v>
          </cell>
        </row>
        <row r="2726">
          <cell r="A2726" t="str">
            <v>N2N TECHNOLOGIES LTD</v>
          </cell>
          <cell r="B2726">
            <v>512279</v>
          </cell>
          <cell r="C2726" t="str">
            <v>Not Listed</v>
          </cell>
        </row>
        <row r="2727">
          <cell r="A2727" t="str">
            <v>NACL INDUSTRIES LTD</v>
          </cell>
          <cell r="B2727">
            <v>524709</v>
          </cell>
          <cell r="C2727" t="str">
            <v>NACLIND</v>
          </cell>
        </row>
        <row r="2728">
          <cell r="A2728" t="str">
            <v>NAGA DHUNSERI GROUP LTD</v>
          </cell>
          <cell r="B2728" t="str">
            <v>Not Listed</v>
          </cell>
          <cell r="C2728" t="str">
            <v>NDGL</v>
          </cell>
        </row>
        <row r="2729">
          <cell r="A2729" t="str">
            <v>NAGARJUNA AGRI TECH LTD</v>
          </cell>
          <cell r="B2729">
            <v>531832</v>
          </cell>
          <cell r="C2729" t="str">
            <v>Not Listed</v>
          </cell>
        </row>
        <row r="2730">
          <cell r="A2730" t="str">
            <v>NAGARJUNA FERTILIZERS AND CHEMICALS LTD</v>
          </cell>
          <cell r="B2730">
            <v>539917</v>
          </cell>
          <cell r="C2730" t="str">
            <v>NAGAFERT</v>
          </cell>
        </row>
        <row r="2731">
          <cell r="A2731" t="str">
            <v>NAGARJUNA OIL REFINERY LTD</v>
          </cell>
          <cell r="B2731">
            <v>534184</v>
          </cell>
          <cell r="C2731" t="str">
            <v>NAGAROIL</v>
          </cell>
        </row>
        <row r="2732">
          <cell r="A2732" t="str">
            <v>NAGPUR POWER &amp; INDUSTRIES LTD</v>
          </cell>
          <cell r="B2732">
            <v>532362</v>
          </cell>
          <cell r="C2732" t="str">
            <v>Not Listed</v>
          </cell>
        </row>
        <row r="2733">
          <cell r="A2733" t="str">
            <v>NAGREEKA CAPITAL &amp; INFRASTRUCTURE LTD</v>
          </cell>
          <cell r="B2733">
            <v>532895</v>
          </cell>
          <cell r="C2733" t="str">
            <v>NAGREEKCAP</v>
          </cell>
        </row>
        <row r="2734">
          <cell r="A2734" t="str">
            <v>NAGREEKA EXPORTS LTD</v>
          </cell>
          <cell r="B2734">
            <v>521109</v>
          </cell>
          <cell r="C2734" t="str">
            <v>NAGREEKEXP</v>
          </cell>
        </row>
        <row r="2735">
          <cell r="A2735" t="str">
            <v>NAHAR CAPITAL AND FINANCIAL SERVICES LTD</v>
          </cell>
          <cell r="B2735">
            <v>532952</v>
          </cell>
          <cell r="C2735" t="str">
            <v>NAHARCAP</v>
          </cell>
        </row>
        <row r="2736">
          <cell r="A2736" t="str">
            <v>NAHAR INDUSTRIAL ENTERPRISES LTD</v>
          </cell>
          <cell r="B2736">
            <v>519136</v>
          </cell>
          <cell r="C2736" t="str">
            <v>NAHARINDUS</v>
          </cell>
        </row>
        <row r="2737">
          <cell r="A2737" t="str">
            <v>NAHAR POLY FILMS LTD</v>
          </cell>
          <cell r="B2737">
            <v>523391</v>
          </cell>
          <cell r="C2737" t="str">
            <v>NAHARPOLY</v>
          </cell>
        </row>
        <row r="2738">
          <cell r="A2738" t="str">
            <v>NAHAR SPINNING MILLS LTD</v>
          </cell>
          <cell r="B2738">
            <v>500296</v>
          </cell>
          <cell r="C2738" t="str">
            <v>NAHARSPING</v>
          </cell>
        </row>
        <row r="2739">
          <cell r="A2739" t="str">
            <v>NAKODA GROUP OF INDUSTRIES LTD</v>
          </cell>
          <cell r="B2739">
            <v>541418</v>
          </cell>
          <cell r="C2739" t="str">
            <v>Not Listed</v>
          </cell>
        </row>
        <row r="2740">
          <cell r="A2740" t="str">
            <v>NALIN LEASE FINANCE LTD</v>
          </cell>
          <cell r="B2740">
            <v>531212</v>
          </cell>
          <cell r="C2740" t="str">
            <v>Not Listed</v>
          </cell>
        </row>
        <row r="2741">
          <cell r="A2741" t="str">
            <v>NALWA SONS INVESTMENTS LTD</v>
          </cell>
          <cell r="B2741">
            <v>532256</v>
          </cell>
          <cell r="C2741" t="str">
            <v>NSIL</v>
          </cell>
        </row>
        <row r="2742">
          <cell r="A2742" t="str">
            <v>NAM SECURITIES LTD</v>
          </cell>
          <cell r="B2742">
            <v>538395</v>
          </cell>
          <cell r="C2742" t="str">
            <v>Not Listed</v>
          </cell>
        </row>
        <row r="2743">
          <cell r="A2743" t="str">
            <v>NANDAN DENIM LTD</v>
          </cell>
          <cell r="B2743">
            <v>532641</v>
          </cell>
          <cell r="C2743" t="str">
            <v>NDL</v>
          </cell>
        </row>
        <row r="2744">
          <cell r="A2744" t="str">
            <v>NANDANI CREATION LTD</v>
          </cell>
          <cell r="B2744" t="str">
            <v>Not Listed</v>
          </cell>
          <cell r="C2744" t="str">
            <v>NANDANI</v>
          </cell>
        </row>
        <row r="2745">
          <cell r="A2745" t="str">
            <v>NARAYANA HRUDAYALAYA LTD</v>
          </cell>
          <cell r="B2745">
            <v>539551</v>
          </cell>
          <cell r="C2745" t="str">
            <v>NH</v>
          </cell>
        </row>
        <row r="2746">
          <cell r="A2746" t="str">
            <v>NARAYANI STEELS LTD</v>
          </cell>
          <cell r="B2746">
            <v>540080</v>
          </cell>
          <cell r="C2746" t="str">
            <v>Not Listed</v>
          </cell>
        </row>
        <row r="2747">
          <cell r="A2747" t="str">
            <v>NARBADA GEMS AND JEWELLERY LTD</v>
          </cell>
          <cell r="B2747">
            <v>519455</v>
          </cell>
          <cell r="C2747" t="str">
            <v>Not Listed</v>
          </cell>
        </row>
        <row r="2748">
          <cell r="A2748" t="str">
            <v>Narendra Investments (Delhi) Ltd</v>
          </cell>
          <cell r="B2748">
            <v>540204</v>
          </cell>
          <cell r="C2748" t="str">
            <v>NIDL</v>
          </cell>
        </row>
        <row r="2749">
          <cell r="A2749" t="str">
            <v>NARENDRA PROPERTIES LTD</v>
          </cell>
          <cell r="B2749">
            <v>531416</v>
          </cell>
          <cell r="C2749" t="str">
            <v>Not Listed</v>
          </cell>
        </row>
        <row r="2750">
          <cell r="A2750" t="str">
            <v>NARMADA AGROBASE LTD</v>
          </cell>
          <cell r="B2750" t="str">
            <v>Not Listed</v>
          </cell>
          <cell r="C2750" t="str">
            <v>NARMADA</v>
          </cell>
        </row>
        <row r="2751">
          <cell r="A2751" t="str">
            <v>NARMADA GELATINES LTD</v>
          </cell>
          <cell r="B2751">
            <v>526739</v>
          </cell>
          <cell r="C2751" t="str">
            <v>Not Listed</v>
          </cell>
        </row>
        <row r="2752">
          <cell r="A2752" t="str">
            <v>NARMADA MACPLAST DRIP IRRIGATION SYSTEMS LTD.</v>
          </cell>
          <cell r="B2752">
            <v>517431</v>
          </cell>
          <cell r="C2752" t="str">
            <v>NARMP</v>
          </cell>
        </row>
        <row r="2753">
          <cell r="A2753" t="str">
            <v>NATCO ECONOMICALS LTD</v>
          </cell>
          <cell r="B2753">
            <v>539595</v>
          </cell>
          <cell r="C2753" t="str">
            <v>Not Listed</v>
          </cell>
        </row>
        <row r="2754">
          <cell r="A2754" t="str">
            <v>NATCO PHARMA LTD</v>
          </cell>
          <cell r="B2754">
            <v>524816</v>
          </cell>
          <cell r="C2754" t="str">
            <v>NATCOPHARM</v>
          </cell>
        </row>
        <row r="2755">
          <cell r="A2755" t="str">
            <v>NATH BIO-GENES (INDIA) LTD</v>
          </cell>
          <cell r="B2755">
            <v>537291</v>
          </cell>
          <cell r="C2755" t="str">
            <v>NATHBIOGEN</v>
          </cell>
        </row>
        <row r="2756">
          <cell r="A2756" t="str">
            <v>NATH BIO-GENES INDIA LTD</v>
          </cell>
          <cell r="B2756">
            <v>537291</v>
          </cell>
          <cell r="C2756" t="str">
            <v>NATHBIOGEN</v>
          </cell>
        </row>
        <row r="2757">
          <cell r="A2757" t="str">
            <v>NATH PULP &amp; PAPER MILLS LTD</v>
          </cell>
          <cell r="B2757">
            <v>502407</v>
          </cell>
          <cell r="C2757" t="str">
            <v>Not Listed</v>
          </cell>
        </row>
        <row r="2758">
          <cell r="A2758" t="str">
            <v>NATIONAL ALUMINIUM COMPANY LTD</v>
          </cell>
          <cell r="B2758">
            <v>532234</v>
          </cell>
          <cell r="C2758" t="str">
            <v>NATIONALUM</v>
          </cell>
        </row>
        <row r="2759">
          <cell r="A2759" t="str">
            <v>NATIONAL FERTILIZERS LTD</v>
          </cell>
          <cell r="B2759">
            <v>523630</v>
          </cell>
          <cell r="C2759" t="str">
            <v>NFL</v>
          </cell>
        </row>
        <row r="2760">
          <cell r="A2760" t="str">
            <v>NATIONAL FITTINGS LTD</v>
          </cell>
          <cell r="B2760">
            <v>531289</v>
          </cell>
          <cell r="C2760" t="str">
            <v>Not Listed</v>
          </cell>
        </row>
        <row r="2761">
          <cell r="A2761" t="str">
            <v>NATIONAL GENERAL INDUSTRIES LTD</v>
          </cell>
          <cell r="B2761">
            <v>531651</v>
          </cell>
          <cell r="C2761" t="str">
            <v>Not Listed</v>
          </cell>
        </row>
        <row r="2762">
          <cell r="A2762" t="str">
            <v>NATIONAL OXYGEN LTD</v>
          </cell>
          <cell r="B2762">
            <v>507813</v>
          </cell>
          <cell r="C2762" t="str">
            <v>Not Listed</v>
          </cell>
        </row>
        <row r="2763">
          <cell r="A2763" t="str">
            <v>NATIONAL PEROXIDE LTD</v>
          </cell>
          <cell r="B2763">
            <v>500298</v>
          </cell>
          <cell r="C2763" t="str">
            <v>Not Listed</v>
          </cell>
        </row>
        <row r="2764">
          <cell r="A2764" t="str">
            <v>NATIONAL PLASTIC INDUSTRIES LTD</v>
          </cell>
          <cell r="B2764">
            <v>526616</v>
          </cell>
          <cell r="C2764" t="str">
            <v>Not Listed</v>
          </cell>
        </row>
        <row r="2765">
          <cell r="A2765" t="str">
            <v>NATIONAL PLASTIC TECHNOLOGIES LTD</v>
          </cell>
          <cell r="B2765">
            <v>531287</v>
          </cell>
          <cell r="C2765" t="str">
            <v>Not Listed</v>
          </cell>
        </row>
        <row r="2766">
          <cell r="A2766" t="str">
            <v>NATIONAL PLYWOOD INDUSTRIES LTD</v>
          </cell>
          <cell r="B2766">
            <v>516062</v>
          </cell>
          <cell r="C2766" t="str">
            <v>Not Listed</v>
          </cell>
        </row>
        <row r="2767">
          <cell r="A2767" t="str">
            <v>NATIONAL STANDARD (INDIA) LTD</v>
          </cell>
          <cell r="B2767">
            <v>504882</v>
          </cell>
          <cell r="C2767" t="str">
            <v>Not Listed</v>
          </cell>
        </row>
        <row r="2768">
          <cell r="A2768" t="str">
            <v>NATIONAL STANDARD INDIA LTD</v>
          </cell>
          <cell r="B2768">
            <v>504882</v>
          </cell>
          <cell r="C2768" t="str">
            <v>Not Listed</v>
          </cell>
        </row>
        <row r="2769">
          <cell r="A2769" t="str">
            <v>NATIONAL STEEL AND AGRO INDUSTRIES LTD</v>
          </cell>
          <cell r="B2769">
            <v>513179</v>
          </cell>
          <cell r="C2769" t="str">
            <v>NATNLSTEEL</v>
          </cell>
        </row>
        <row r="2770">
          <cell r="A2770" t="str">
            <v>NATRAJ PROTEINS LTD</v>
          </cell>
          <cell r="B2770">
            <v>530119</v>
          </cell>
          <cell r="C2770" t="str">
            <v>Not Listed</v>
          </cell>
        </row>
        <row r="2771">
          <cell r="A2771" t="str">
            <v>NATURA HUE CHEM LTD</v>
          </cell>
          <cell r="B2771">
            <v>531834</v>
          </cell>
          <cell r="C2771" t="str">
            <v>Not Listed</v>
          </cell>
        </row>
        <row r="2772">
          <cell r="A2772" t="str">
            <v>NATURAL CAPSULES LTD</v>
          </cell>
          <cell r="B2772">
            <v>524654</v>
          </cell>
          <cell r="C2772" t="str">
            <v>Not Listed</v>
          </cell>
        </row>
        <row r="2773">
          <cell r="A2773" t="str">
            <v>NATURITE AGRO PRODUCTS LTD</v>
          </cell>
          <cell r="B2773">
            <v>538926</v>
          </cell>
          <cell r="C2773" t="str">
            <v>Not Listed</v>
          </cell>
        </row>
        <row r="2774">
          <cell r="A2774" t="str">
            <v>NAVA BHARAT VENTURES LTD</v>
          </cell>
          <cell r="B2774">
            <v>513023</v>
          </cell>
          <cell r="C2774" t="str">
            <v>NBVENTURES</v>
          </cell>
        </row>
        <row r="2775">
          <cell r="A2775" t="str">
            <v>NAVIGANT CORPORATE ADVISORS LTD</v>
          </cell>
          <cell r="B2775">
            <v>539521</v>
          </cell>
          <cell r="C2775" t="str">
            <v>Not Listed</v>
          </cell>
        </row>
        <row r="2776">
          <cell r="A2776" t="str">
            <v>NAVIN FLUORINE INTERNATIONAL LTD</v>
          </cell>
          <cell r="B2776">
            <v>532504</v>
          </cell>
          <cell r="C2776" t="str">
            <v>NAVINFLUOR</v>
          </cell>
        </row>
        <row r="2777">
          <cell r="A2777" t="str">
            <v>NAVKAR BUILDERS LTD</v>
          </cell>
          <cell r="B2777">
            <v>531494</v>
          </cell>
          <cell r="C2777" t="str">
            <v>Not Listed</v>
          </cell>
        </row>
        <row r="2778">
          <cell r="A2778" t="str">
            <v>NAVKAR CORPORATION LTD</v>
          </cell>
          <cell r="B2778">
            <v>539332</v>
          </cell>
          <cell r="C2778" t="str">
            <v>NAVKARCORP</v>
          </cell>
        </row>
        <row r="2779">
          <cell r="A2779" t="str">
            <v>NAVKETAN MERCHANTS LTD</v>
          </cell>
          <cell r="B2779">
            <v>539525</v>
          </cell>
          <cell r="C2779" t="str">
            <v>Not Listed</v>
          </cell>
        </row>
        <row r="2780">
          <cell r="A2780" t="str">
            <v>NAVNEET EDUCATION LTD</v>
          </cell>
          <cell r="B2780">
            <v>508989</v>
          </cell>
          <cell r="C2780" t="str">
            <v>NAVNETEDUL</v>
          </cell>
        </row>
        <row r="2781">
          <cell r="A2781" t="str">
            <v>NAYSAA SECURITIES LTD</v>
          </cell>
          <cell r="B2781">
            <v>538668</v>
          </cell>
          <cell r="C2781" t="str">
            <v>Not Listed</v>
          </cell>
        </row>
        <row r="2782">
          <cell r="A2782" t="str">
            <v>NB FOOTWEAR LTD</v>
          </cell>
          <cell r="B2782">
            <v>523242</v>
          </cell>
          <cell r="C2782" t="str">
            <v>Not Listed</v>
          </cell>
        </row>
        <row r="2783">
          <cell r="A2783" t="str">
            <v>NBCC (INDIA) LTD</v>
          </cell>
          <cell r="B2783">
            <v>534309</v>
          </cell>
          <cell r="C2783" t="str">
            <v>NBCC</v>
          </cell>
        </row>
        <row r="2784">
          <cell r="A2784" t="str">
            <v>NBCC INDIA LTD</v>
          </cell>
          <cell r="B2784">
            <v>534309</v>
          </cell>
          <cell r="C2784" t="str">
            <v>NBCC</v>
          </cell>
        </row>
        <row r="2785">
          <cell r="A2785" t="str">
            <v>NCC BLUE WATER PRODUCTS LTD</v>
          </cell>
          <cell r="B2785">
            <v>519506</v>
          </cell>
          <cell r="C2785" t="str">
            <v>Not Listed</v>
          </cell>
        </row>
        <row r="2786">
          <cell r="A2786" t="str">
            <v>NCC FINANCE LTD</v>
          </cell>
          <cell r="B2786">
            <v>531452</v>
          </cell>
          <cell r="C2786" t="str">
            <v>Not Listed</v>
          </cell>
        </row>
        <row r="2787">
          <cell r="A2787" t="str">
            <v>NCC LTD</v>
          </cell>
          <cell r="B2787">
            <v>500294</v>
          </cell>
          <cell r="C2787" t="str">
            <v>NCC</v>
          </cell>
        </row>
        <row r="2788">
          <cell r="A2788" t="str">
            <v>NCL INDUSTRIES LTD</v>
          </cell>
          <cell r="B2788">
            <v>502168</v>
          </cell>
          <cell r="C2788" t="str">
            <v>NCLIND</v>
          </cell>
        </row>
        <row r="2789">
          <cell r="A2789" t="str">
            <v>NCL RESEARCH &amp; FINANCIAL SERVICES LTD</v>
          </cell>
          <cell r="B2789">
            <v>530557</v>
          </cell>
          <cell r="C2789" t="str">
            <v>Not Listed</v>
          </cell>
        </row>
        <row r="2790">
          <cell r="A2790" t="str">
            <v>NDA SECURITIES LTD</v>
          </cell>
          <cell r="B2790">
            <v>511535</v>
          </cell>
          <cell r="C2790" t="str">
            <v>Not Listed</v>
          </cell>
        </row>
        <row r="2791">
          <cell r="A2791" t="str">
            <v>NECTAR LIFESCIENCES LTD</v>
          </cell>
          <cell r="B2791">
            <v>532649</v>
          </cell>
          <cell r="C2791" t="str">
            <v>NECLIFE</v>
          </cell>
        </row>
        <row r="2792">
          <cell r="A2792" t="str">
            <v>NEELAMALAI AGRO INDUSTRIES LTD</v>
          </cell>
          <cell r="B2792">
            <v>508670</v>
          </cell>
          <cell r="C2792" t="str">
            <v>Not Listed</v>
          </cell>
        </row>
        <row r="2793">
          <cell r="A2793" t="str">
            <v>NEELKANTH ROCKMINERALS LTD</v>
          </cell>
          <cell r="B2793">
            <v>531049</v>
          </cell>
          <cell r="C2793" t="str">
            <v>Not Listed</v>
          </cell>
        </row>
        <row r="2794">
          <cell r="A2794" t="str">
            <v>NEERAJ PAPER MARKETING LTD</v>
          </cell>
          <cell r="B2794">
            <v>539409</v>
          </cell>
          <cell r="C2794" t="str">
            <v>Not Listed</v>
          </cell>
        </row>
        <row r="2795">
          <cell r="A2795" t="str">
            <v>NEGOTIUM INTERNATIONAL TRADE LTD</v>
          </cell>
          <cell r="B2795">
            <v>537838</v>
          </cell>
          <cell r="C2795" t="str">
            <v>Not Listed</v>
          </cell>
        </row>
        <row r="2796">
          <cell r="A2796" t="str">
            <v>NEHA INTERNATIONAL LTD</v>
          </cell>
          <cell r="B2796">
            <v>519560</v>
          </cell>
          <cell r="C2796" t="str">
            <v>Not Listed</v>
          </cell>
        </row>
        <row r="2797">
          <cell r="A2797" t="str">
            <v>NEIL INDUSTRIES LTD</v>
          </cell>
          <cell r="B2797">
            <v>539016</v>
          </cell>
          <cell r="C2797" t="str">
            <v>Not Listed</v>
          </cell>
        </row>
        <row r="2798">
          <cell r="A2798" t="str">
            <v>NELCAST LTD</v>
          </cell>
          <cell r="B2798">
            <v>532864</v>
          </cell>
          <cell r="C2798" t="str">
            <v>NELCAST</v>
          </cell>
        </row>
        <row r="2799">
          <cell r="A2799" t="str">
            <v>NELCO LTD</v>
          </cell>
          <cell r="B2799">
            <v>504112</v>
          </cell>
          <cell r="C2799" t="str">
            <v>NELCO</v>
          </cell>
        </row>
        <row r="2800">
          <cell r="A2800" t="str">
            <v>NEO INFRACON LTD</v>
          </cell>
          <cell r="B2800">
            <v>514332</v>
          </cell>
          <cell r="C2800" t="str">
            <v>Not Listed</v>
          </cell>
        </row>
        <row r="2801">
          <cell r="A2801" t="str">
            <v>NEOGEM (INDIA) LTD</v>
          </cell>
          <cell r="B2801">
            <v>526195</v>
          </cell>
          <cell r="C2801" t="str">
            <v>Not Listed</v>
          </cell>
        </row>
        <row r="2802">
          <cell r="A2802" t="str">
            <v>NEOGEM INDIA LTD</v>
          </cell>
          <cell r="B2802">
            <v>526195</v>
          </cell>
          <cell r="C2802" t="str">
            <v>Not Listed</v>
          </cell>
        </row>
        <row r="2803">
          <cell r="A2803" t="str">
            <v>Neogen Chemicals Ltd</v>
          </cell>
          <cell r="B2803">
            <v>542665</v>
          </cell>
          <cell r="C2803" t="str">
            <v>NEOGEN</v>
          </cell>
        </row>
        <row r="2804">
          <cell r="A2804" t="str">
            <v>NEPTUNE EXPORTS LTD</v>
          </cell>
          <cell r="B2804">
            <v>512522</v>
          </cell>
          <cell r="C2804" t="str">
            <v>Not Listed</v>
          </cell>
        </row>
        <row r="2805">
          <cell r="A2805" t="str">
            <v>NESCO LTD</v>
          </cell>
          <cell r="B2805">
            <v>505355</v>
          </cell>
          <cell r="C2805" t="str">
            <v>NESCO</v>
          </cell>
        </row>
        <row r="2806">
          <cell r="A2806" t="str">
            <v>NESTLE (INDIA) LTD</v>
          </cell>
          <cell r="B2806">
            <v>500790</v>
          </cell>
          <cell r="C2806" t="str">
            <v>NESTLEIND</v>
          </cell>
        </row>
        <row r="2807">
          <cell r="A2807" t="str">
            <v>NESTLE INDIA LTD</v>
          </cell>
          <cell r="B2807">
            <v>500790</v>
          </cell>
          <cell r="C2807" t="str">
            <v>NESTLEIND</v>
          </cell>
        </row>
        <row r="2808">
          <cell r="A2808" t="str">
            <v>NETLINK SOLUTIONS (INDIA) LTD</v>
          </cell>
          <cell r="B2808">
            <v>509040</v>
          </cell>
          <cell r="C2808" t="str">
            <v>Not Listed</v>
          </cell>
        </row>
        <row r="2809">
          <cell r="A2809" t="str">
            <v>NETLINK SOLUTIONS INDIA LTD</v>
          </cell>
          <cell r="B2809">
            <v>509040</v>
          </cell>
          <cell r="C2809" t="str">
            <v>Not Listed</v>
          </cell>
        </row>
        <row r="2810">
          <cell r="A2810" t="str">
            <v>NETRIPPLES SOFTWARE LTD</v>
          </cell>
          <cell r="B2810">
            <v>542117</v>
          </cell>
          <cell r="C2810" t="str">
            <v>Not Listed</v>
          </cell>
        </row>
        <row r="2811">
          <cell r="A2811" t="str">
            <v>NETTLINX LTD</v>
          </cell>
          <cell r="B2811">
            <v>511658</v>
          </cell>
          <cell r="C2811" t="str">
            <v>Not Listed</v>
          </cell>
        </row>
        <row r="2812">
          <cell r="A2812" t="str">
            <v>NETWORK LTD</v>
          </cell>
          <cell r="B2812">
            <v>523558</v>
          </cell>
          <cell r="C2812" t="str">
            <v>Not Listed</v>
          </cell>
        </row>
        <row r="2813">
          <cell r="A2813" t="str">
            <v>NETWORK18 MEDIA &amp; INVESTMENTS LTD</v>
          </cell>
          <cell r="B2813">
            <v>532798</v>
          </cell>
          <cell r="C2813" t="str">
            <v>NETWORK18</v>
          </cell>
        </row>
        <row r="2814">
          <cell r="A2814" t="str">
            <v>NEUEON TOWERS LTD</v>
          </cell>
          <cell r="B2814">
            <v>532887</v>
          </cell>
          <cell r="C2814" t="str">
            <v>NTL</v>
          </cell>
        </row>
        <row r="2815">
          <cell r="A2815" t="str">
            <v>NEULAND LABORATORIES LTD</v>
          </cell>
          <cell r="B2815">
            <v>524558</v>
          </cell>
          <cell r="C2815" t="str">
            <v>NEULANDLAB</v>
          </cell>
        </row>
        <row r="2816">
          <cell r="A2816" t="str">
            <v>NEW DELHI TELEVISION LTD</v>
          </cell>
          <cell r="B2816">
            <v>532529</v>
          </cell>
          <cell r="C2816" t="str">
            <v>NDTV</v>
          </cell>
        </row>
        <row r="2817">
          <cell r="A2817" t="str">
            <v>NEW LIGHT APPARELS LTD</v>
          </cell>
          <cell r="B2817">
            <v>540243</v>
          </cell>
          <cell r="C2817" t="str">
            <v>Not Listed</v>
          </cell>
        </row>
        <row r="2818">
          <cell r="A2818" t="str">
            <v>NEW MARKETS ADVISORY LTD</v>
          </cell>
          <cell r="B2818">
            <v>508867</v>
          </cell>
          <cell r="C2818" t="str">
            <v>Not Listed</v>
          </cell>
        </row>
        <row r="2819">
          <cell r="A2819" t="str">
            <v>NEW SAGAR TRADING CO LTD</v>
          </cell>
          <cell r="B2819">
            <v>501479</v>
          </cell>
          <cell r="C2819" t="str">
            <v>Not Listed</v>
          </cell>
        </row>
        <row r="2820">
          <cell r="A2820" t="str">
            <v>NEWEVER TRADE WINGS LTD</v>
          </cell>
          <cell r="B2820">
            <v>536644</v>
          </cell>
          <cell r="C2820" t="str">
            <v>Not Listed</v>
          </cell>
        </row>
        <row r="2821">
          <cell r="A2821" t="str">
            <v>NEWGEN SOFTWARE TECHNOLOGIES LTD</v>
          </cell>
          <cell r="B2821">
            <v>540900</v>
          </cell>
          <cell r="C2821" t="str">
            <v>NEWGEN</v>
          </cell>
        </row>
        <row r="2822">
          <cell r="A2822" t="str">
            <v>NEXT MEDIAWORKS LTD</v>
          </cell>
          <cell r="B2822">
            <v>532416</v>
          </cell>
          <cell r="C2822" t="str">
            <v>NEXTMEDIA</v>
          </cell>
        </row>
        <row r="2823">
          <cell r="A2823" t="str">
            <v>NEXUS COMMODITIES AND TECHNOLOGIES LTD</v>
          </cell>
          <cell r="B2823">
            <v>538874</v>
          </cell>
          <cell r="C2823" t="str">
            <v>Not Listed</v>
          </cell>
        </row>
        <row r="2824">
          <cell r="A2824" t="str">
            <v>NGL FINE-CHEM LTD</v>
          </cell>
          <cell r="B2824">
            <v>524774</v>
          </cell>
          <cell r="C2824" t="str">
            <v>Not Listed</v>
          </cell>
        </row>
        <row r="2825">
          <cell r="A2825" t="str">
            <v>NHC FOODS LTD</v>
          </cell>
          <cell r="B2825">
            <v>517554</v>
          </cell>
          <cell r="C2825" t="str">
            <v>Not Listed</v>
          </cell>
        </row>
        <row r="2826">
          <cell r="A2826" t="str">
            <v>NHPC LTD</v>
          </cell>
          <cell r="B2826">
            <v>533098</v>
          </cell>
          <cell r="C2826" t="str">
            <v>NHPC</v>
          </cell>
        </row>
        <row r="2827">
          <cell r="A2827" t="str">
            <v>NICCO PARKS &amp; RESORTS LTD</v>
          </cell>
          <cell r="B2827">
            <v>526721</v>
          </cell>
          <cell r="C2827" t="str">
            <v>Not Listed</v>
          </cell>
        </row>
        <row r="2828">
          <cell r="A2828" t="str">
            <v>NICCO UCO ALLIANCE CREDIT LTD</v>
          </cell>
          <cell r="B2828">
            <v>523209</v>
          </cell>
          <cell r="C2828" t="str">
            <v>Not Listed</v>
          </cell>
        </row>
        <row r="2829">
          <cell r="A2829" t="str">
            <v>NIDHI GRANITES LTD</v>
          </cell>
          <cell r="B2829">
            <v>512103</v>
          </cell>
          <cell r="C2829" t="str">
            <v>Not Listed</v>
          </cell>
        </row>
        <row r="2830">
          <cell r="A2830" t="str">
            <v>NIHAR INFO GLOBAL LTD</v>
          </cell>
          <cell r="B2830">
            <v>531083</v>
          </cell>
          <cell r="C2830" t="str">
            <v>Not Listed</v>
          </cell>
        </row>
        <row r="2831">
          <cell r="A2831" t="str">
            <v>NIIT LTD</v>
          </cell>
          <cell r="B2831">
            <v>500304</v>
          </cell>
          <cell r="C2831" t="str">
            <v>NIITLTD</v>
          </cell>
        </row>
        <row r="2832">
          <cell r="A2832" t="str">
            <v>NIIT TECHNOLOGIES LTD</v>
          </cell>
          <cell r="B2832">
            <v>532541</v>
          </cell>
          <cell r="C2832" t="str">
            <v>NIITTECH</v>
          </cell>
        </row>
        <row r="2833">
          <cell r="A2833" t="str">
            <v>NIKHIL ADHESIVES LTD</v>
          </cell>
          <cell r="B2833">
            <v>526159</v>
          </cell>
          <cell r="C2833" t="str">
            <v>Not Listed</v>
          </cell>
        </row>
        <row r="2834">
          <cell r="A2834" t="str">
            <v>NIKKI GLOBAL FINANCE LTD</v>
          </cell>
          <cell r="B2834">
            <v>531272</v>
          </cell>
          <cell r="C2834" t="str">
            <v>Not Listed</v>
          </cell>
        </row>
        <row r="2835">
          <cell r="A2835" t="str">
            <v>NILA INFRASTRUCTURES LTD</v>
          </cell>
          <cell r="B2835">
            <v>530377</v>
          </cell>
          <cell r="C2835" t="str">
            <v>NILAINFRA</v>
          </cell>
        </row>
        <row r="2836">
          <cell r="A2836" t="str">
            <v>Nila Spaces Ltd</v>
          </cell>
          <cell r="B2836">
            <v>542231</v>
          </cell>
          <cell r="C2836" t="str">
            <v>NILASPACES</v>
          </cell>
        </row>
        <row r="2837">
          <cell r="A2837" t="str">
            <v>NILACHAL REFRACTORIES LTD</v>
          </cell>
          <cell r="B2837">
            <v>502294</v>
          </cell>
          <cell r="C2837" t="str">
            <v>Not Listed</v>
          </cell>
        </row>
        <row r="2838">
          <cell r="A2838" t="str">
            <v>NILE LTD</v>
          </cell>
          <cell r="B2838">
            <v>530129</v>
          </cell>
          <cell r="C2838" t="str">
            <v>Not Listed</v>
          </cell>
        </row>
        <row r="2839">
          <cell r="A2839" t="str">
            <v>NILKAMAL LTD</v>
          </cell>
          <cell r="B2839">
            <v>523385</v>
          </cell>
          <cell r="C2839" t="str">
            <v>NILKAMAL</v>
          </cell>
        </row>
        <row r="2840">
          <cell r="A2840" t="str">
            <v>NILKANTH ENGINEERING LTD</v>
          </cell>
          <cell r="B2840">
            <v>512004</v>
          </cell>
          <cell r="C2840" t="str">
            <v>Not Listed</v>
          </cell>
        </row>
        <row r="2841">
          <cell r="A2841" t="str">
            <v>NIMBUS FOODS INDUSTRIES LTD</v>
          </cell>
          <cell r="B2841">
            <v>531598</v>
          </cell>
          <cell r="C2841" t="str">
            <v>Not Listed</v>
          </cell>
        </row>
        <row r="2842">
          <cell r="A2842" t="str">
            <v>NIMBUS INDUSTRIES LTD</v>
          </cell>
          <cell r="B2842">
            <v>530971</v>
          </cell>
          <cell r="C2842" t="str">
            <v>Not Listed</v>
          </cell>
        </row>
        <row r="2843">
          <cell r="A2843" t="str">
            <v>NIMBUS PROJECTS LTD</v>
          </cell>
          <cell r="B2843">
            <v>511714</v>
          </cell>
          <cell r="C2843" t="str">
            <v>Not Listed</v>
          </cell>
        </row>
        <row r="2844">
          <cell r="A2844" t="str">
            <v>NINTEC SYSTEMS LTD</v>
          </cell>
          <cell r="B2844">
            <v>539843</v>
          </cell>
          <cell r="C2844" t="str">
            <v>Not Listed</v>
          </cell>
        </row>
        <row r="2845">
          <cell r="A2845" t="str">
            <v>NIRAJ CEMENT STRUCTURALS LTD</v>
          </cell>
          <cell r="B2845">
            <v>532986</v>
          </cell>
          <cell r="C2845" t="str">
            <v>Not Listed</v>
          </cell>
        </row>
        <row r="2846">
          <cell r="A2846" t="str">
            <v>NIRAJ ISPAT INDUSTRIES LTD</v>
          </cell>
          <cell r="B2846" t="str">
            <v>Not Listed</v>
          </cell>
          <cell r="C2846" t="str">
            <v>NIRAJISPAT</v>
          </cell>
        </row>
        <row r="2847">
          <cell r="A2847" t="str">
            <v>NIRAV COMMERCIALS LTD</v>
          </cell>
          <cell r="B2847">
            <v>512425</v>
          </cell>
          <cell r="C2847" t="str">
            <v>Not Listed</v>
          </cell>
        </row>
        <row r="2848">
          <cell r="A2848" t="str">
            <v>NIRLON LTD</v>
          </cell>
          <cell r="B2848">
            <v>500307</v>
          </cell>
          <cell r="C2848" t="str">
            <v>Not Listed</v>
          </cell>
        </row>
        <row r="2849">
          <cell r="A2849" t="str">
            <v>NISHTHA FINANCE AND INVESTMENT (INDIA) LTD</v>
          </cell>
          <cell r="B2849">
            <v>539311</v>
          </cell>
          <cell r="C2849" t="str">
            <v>Not Listed</v>
          </cell>
        </row>
        <row r="2850">
          <cell r="A2850" t="str">
            <v>NISHTHA FINANCE AND INVESTMENT INDIA LTD</v>
          </cell>
          <cell r="B2850">
            <v>539311</v>
          </cell>
          <cell r="C2850" t="str">
            <v>Not Listed</v>
          </cell>
        </row>
        <row r="2851">
          <cell r="A2851" t="str">
            <v>NITCO LTD</v>
          </cell>
          <cell r="B2851">
            <v>532722</v>
          </cell>
          <cell r="C2851" t="str">
            <v>NITCO</v>
          </cell>
        </row>
        <row r="2852">
          <cell r="A2852" t="str">
            <v>NITESH ESTATES LTD</v>
          </cell>
          <cell r="B2852">
            <v>533202</v>
          </cell>
          <cell r="C2852" t="str">
            <v>NITESHEST</v>
          </cell>
        </row>
        <row r="2853">
          <cell r="A2853" t="str">
            <v>NITIN CASTINGS LTD</v>
          </cell>
          <cell r="B2853">
            <v>508875</v>
          </cell>
          <cell r="C2853" t="str">
            <v>Not Listed</v>
          </cell>
        </row>
        <row r="2854">
          <cell r="A2854" t="str">
            <v>NITIN FIRE PROTECTION INDUSTRIES LTD</v>
          </cell>
          <cell r="B2854">
            <v>532854</v>
          </cell>
          <cell r="C2854" t="str">
            <v>NITINFIRE</v>
          </cell>
        </row>
        <row r="2855">
          <cell r="A2855" t="str">
            <v>NITIN SPINNERS LTD</v>
          </cell>
          <cell r="B2855">
            <v>532698</v>
          </cell>
          <cell r="C2855" t="str">
            <v>NITINSPIN</v>
          </cell>
        </row>
        <row r="2856">
          <cell r="A2856" t="str">
            <v>NITIRAJ ENGINEERS LTD</v>
          </cell>
          <cell r="B2856" t="str">
            <v>Not Listed</v>
          </cell>
          <cell r="C2856" t="str">
            <v>NITIRAJ</v>
          </cell>
        </row>
        <row r="2857">
          <cell r="A2857" t="str">
            <v>NITTA GELATIN (INDIA) LTD</v>
          </cell>
          <cell r="B2857">
            <v>506532</v>
          </cell>
          <cell r="C2857" t="str">
            <v>Not Listed</v>
          </cell>
        </row>
        <row r="2858">
          <cell r="A2858" t="str">
            <v>NITTA GELATIN INDIA LTD</v>
          </cell>
          <cell r="B2858">
            <v>506532</v>
          </cell>
          <cell r="C2858" t="str">
            <v>Not Listed</v>
          </cell>
        </row>
        <row r="2859">
          <cell r="A2859" t="str">
            <v>NIVEDITA MERCANTILE &amp; FINANCING LTD</v>
          </cell>
          <cell r="B2859">
            <v>512381</v>
          </cell>
          <cell r="C2859" t="str">
            <v>Not Listed</v>
          </cell>
        </row>
        <row r="2860">
          <cell r="A2860" t="str">
            <v>NIVI TRADING LTD</v>
          </cell>
          <cell r="B2860">
            <v>512245</v>
          </cell>
          <cell r="C2860" t="str">
            <v>Not Listed</v>
          </cell>
        </row>
        <row r="2861">
          <cell r="A2861" t="str">
            <v>NIYOGIN FINTECH LTD</v>
          </cell>
          <cell r="B2861">
            <v>538772</v>
          </cell>
          <cell r="C2861" t="str">
            <v>Not Listed</v>
          </cell>
        </row>
        <row r="2862">
          <cell r="A2862" t="str">
            <v>NK INDUSTRIES LTD</v>
          </cell>
          <cell r="B2862">
            <v>519494</v>
          </cell>
          <cell r="C2862" t="str">
            <v>NKIND</v>
          </cell>
        </row>
        <row r="2863">
          <cell r="A2863" t="str">
            <v>NLC (INDIA) LTD</v>
          </cell>
          <cell r="B2863">
            <v>513683</v>
          </cell>
          <cell r="C2863" t="str">
            <v>NLC(INDIA)</v>
          </cell>
        </row>
        <row r="2864">
          <cell r="A2864" t="str">
            <v>NLC INDIA LTD</v>
          </cell>
          <cell r="B2864">
            <v>513683</v>
          </cell>
          <cell r="C2864" t="str">
            <v>NLCINDIA</v>
          </cell>
        </row>
        <row r="2865">
          <cell r="A2865" t="str">
            <v>NMDC LTD</v>
          </cell>
          <cell r="B2865">
            <v>526371</v>
          </cell>
          <cell r="C2865" t="str">
            <v>NMDC</v>
          </cell>
        </row>
        <row r="2866">
          <cell r="A2866" t="str">
            <v>NOCIL LTD</v>
          </cell>
          <cell r="B2866">
            <v>500730</v>
          </cell>
          <cell r="C2866" t="str">
            <v>NOCIL</v>
          </cell>
        </row>
        <row r="2867">
          <cell r="A2867" t="str">
            <v>NOIDA TOLL BRIDGE COMPANY LTD</v>
          </cell>
          <cell r="B2867">
            <v>532481</v>
          </cell>
          <cell r="C2867" t="str">
            <v>NOIDATOLL</v>
          </cell>
        </row>
        <row r="2868">
          <cell r="A2868" t="str">
            <v>NORBEN TEA &amp; EXPORTS LTD</v>
          </cell>
          <cell r="B2868" t="str">
            <v>Not Listed</v>
          </cell>
          <cell r="C2868" t="str">
            <v>NORBTEAEXP</v>
          </cell>
        </row>
        <row r="2869">
          <cell r="A2869" t="str">
            <v>NORRIS MEDICINES LTD</v>
          </cell>
          <cell r="B2869">
            <v>524414</v>
          </cell>
          <cell r="C2869" t="str">
            <v>Not Listed</v>
          </cell>
        </row>
        <row r="2870">
          <cell r="A2870" t="str">
            <v>NORTH EASTERN CARRYING CORPORATION LTD</v>
          </cell>
          <cell r="B2870">
            <v>534615</v>
          </cell>
          <cell r="C2870" t="str">
            <v>NECCLTD</v>
          </cell>
        </row>
        <row r="2871">
          <cell r="A2871" t="str">
            <v>Northern Spirits Ltd</v>
          </cell>
          <cell r="B2871">
            <v>542628</v>
          </cell>
          <cell r="C2871" t="str">
            <v>NSL</v>
          </cell>
        </row>
        <row r="2872">
          <cell r="A2872" t="str">
            <v>NORTHLINK FISCAL AND CAPITAL SERVICES LTD</v>
          </cell>
          <cell r="B2872">
            <v>539110</v>
          </cell>
          <cell r="C2872" t="str">
            <v>Not Listed</v>
          </cell>
        </row>
        <row r="2873">
          <cell r="A2873" t="str">
            <v>NOURITRANS EXIM LTD</v>
          </cell>
          <cell r="B2873">
            <v>540698</v>
          </cell>
          <cell r="C2873" t="str">
            <v>Not Listed</v>
          </cell>
        </row>
        <row r="2874">
          <cell r="A2874" t="str">
            <v>NOUVEAU GLOBAL VENTURES LTD</v>
          </cell>
          <cell r="B2874">
            <v>531465</v>
          </cell>
          <cell r="C2874" t="str">
            <v>Not Listed</v>
          </cell>
        </row>
        <row r="2875">
          <cell r="A2875" t="str">
            <v>NOVA IRON &amp; STEEL LTD</v>
          </cell>
          <cell r="B2875">
            <v>513566</v>
          </cell>
          <cell r="C2875" t="str">
            <v>Not Listed</v>
          </cell>
        </row>
        <row r="2876">
          <cell r="A2876" t="str">
            <v>NOVA PUBLICATIONS (INDIA) LTD</v>
          </cell>
          <cell r="B2876">
            <v>530733</v>
          </cell>
          <cell r="C2876" t="str">
            <v>Not Listed</v>
          </cell>
        </row>
        <row r="2877">
          <cell r="A2877" t="str">
            <v>NOVA PUBLICATIONS INDIA LTD</v>
          </cell>
          <cell r="B2877">
            <v>530733</v>
          </cell>
          <cell r="C2877" t="str">
            <v>Not Listed</v>
          </cell>
        </row>
        <row r="2878">
          <cell r="A2878" t="str">
            <v>NOVARTIS (INDIA) LTD</v>
          </cell>
          <cell r="B2878">
            <v>500672</v>
          </cell>
          <cell r="C2878" t="str">
            <v>Not Listed</v>
          </cell>
        </row>
        <row r="2879">
          <cell r="A2879" t="str">
            <v>NOVARTIS INDIA LTD</v>
          </cell>
          <cell r="B2879">
            <v>500672</v>
          </cell>
          <cell r="C2879" t="str">
            <v>Not Listed</v>
          </cell>
        </row>
        <row r="2880">
          <cell r="A2880" t="str">
            <v>NPR FINANCE LTD</v>
          </cell>
          <cell r="B2880">
            <v>530127</v>
          </cell>
          <cell r="C2880" t="str">
            <v>Not Listed</v>
          </cell>
        </row>
        <row r="2881">
          <cell r="A2881" t="str">
            <v>NRB BEARING LTD</v>
          </cell>
          <cell r="B2881">
            <v>530367</v>
          </cell>
          <cell r="C2881" t="str">
            <v>NRBBEARING</v>
          </cell>
        </row>
        <row r="2882">
          <cell r="A2882" t="str">
            <v>NRB INDUSTRIAL BEARINGS LTD</v>
          </cell>
          <cell r="B2882">
            <v>535458</v>
          </cell>
          <cell r="C2882" t="str">
            <v>NIBL</v>
          </cell>
        </row>
        <row r="2883">
          <cell r="A2883" t="str">
            <v>NTC INDUSTRIES LTD</v>
          </cell>
          <cell r="B2883">
            <v>526723</v>
          </cell>
          <cell r="C2883" t="str">
            <v>Not Listed</v>
          </cell>
        </row>
        <row r="2884">
          <cell r="A2884" t="str">
            <v>NTPC LTD</v>
          </cell>
          <cell r="B2884">
            <v>532555</v>
          </cell>
          <cell r="C2884" t="str">
            <v>NTPC</v>
          </cell>
        </row>
        <row r="2885">
          <cell r="A2885" t="str">
            <v>NU TEK (INDIA) LTD</v>
          </cell>
          <cell r="B2885">
            <v>533015</v>
          </cell>
          <cell r="C2885" t="str">
            <v>NUTEK</v>
          </cell>
        </row>
        <row r="2886">
          <cell r="A2886" t="str">
            <v>NU TEK INDIA LTD</v>
          </cell>
          <cell r="B2886">
            <v>533015</v>
          </cell>
          <cell r="C2886" t="str">
            <v>NUTEK</v>
          </cell>
        </row>
        <row r="2887">
          <cell r="A2887" t="str">
            <v>NUCLEUS SOFTWARE EXPORTS LTD</v>
          </cell>
          <cell r="B2887">
            <v>531209</v>
          </cell>
          <cell r="C2887" t="str">
            <v>NUCLEUS</v>
          </cell>
        </row>
        <row r="2888">
          <cell r="A2888" t="str">
            <v>NUTECH GLOBAL LTD</v>
          </cell>
          <cell r="B2888">
            <v>531304</v>
          </cell>
          <cell r="C2888" t="str">
            <v>Not Listed</v>
          </cell>
        </row>
        <row r="2889">
          <cell r="A2889" t="str">
            <v>NUTRAPLUS (INDIA) LTD</v>
          </cell>
          <cell r="B2889">
            <v>524764</v>
          </cell>
          <cell r="C2889" t="str">
            <v>Not Listed</v>
          </cell>
        </row>
        <row r="2890">
          <cell r="A2890" t="str">
            <v>NUTRAPLUS INDIA LTD</v>
          </cell>
          <cell r="B2890">
            <v>524764</v>
          </cell>
          <cell r="C2890" t="str">
            <v>Not Listed</v>
          </cell>
        </row>
        <row r="2891">
          <cell r="A2891" t="str">
            <v>NUTRICIRCLE LTD</v>
          </cell>
          <cell r="B2891">
            <v>530219</v>
          </cell>
          <cell r="C2891" t="str">
            <v>Not Listed</v>
          </cell>
        </row>
        <row r="2892">
          <cell r="A2892" t="str">
            <v>NUWAY ORGANIC NATURALS (INDIA) LTD</v>
          </cell>
          <cell r="B2892">
            <v>531819</v>
          </cell>
          <cell r="C2892" t="str">
            <v>Not Listed</v>
          </cell>
        </row>
        <row r="2893">
          <cell r="A2893" t="str">
            <v>NUWAY ORGANIC NATURALS INDIA LTD</v>
          </cell>
          <cell r="B2893">
            <v>531819</v>
          </cell>
          <cell r="C2893" t="str">
            <v>Not Listed</v>
          </cell>
        </row>
        <row r="2894">
          <cell r="A2894" t="str">
            <v>NYSSA CORPORATION LTD</v>
          </cell>
          <cell r="B2894">
            <v>504378</v>
          </cell>
          <cell r="C2894" t="str">
            <v>Not Listed</v>
          </cell>
        </row>
        <row r="2895">
          <cell r="A2895" t="str">
            <v>O  P  CHAINS LTD</v>
          </cell>
          <cell r="B2895">
            <v>539116</v>
          </cell>
          <cell r="C2895" t="str">
            <v>Not Listed</v>
          </cell>
        </row>
        <row r="2896">
          <cell r="A2896" t="str">
            <v>OASIS SECURITIES LTD</v>
          </cell>
          <cell r="B2896">
            <v>512489</v>
          </cell>
          <cell r="C2896" t="str">
            <v>Not Listed</v>
          </cell>
        </row>
        <row r="2897">
          <cell r="A2897" t="str">
            <v>OASIS TRADELINK LTD</v>
          </cell>
          <cell r="B2897">
            <v>538547</v>
          </cell>
          <cell r="C2897" t="str">
            <v>Not Listed</v>
          </cell>
        </row>
        <row r="2898">
          <cell r="A2898" t="str">
            <v>OBEROI REALTY LTD</v>
          </cell>
          <cell r="B2898">
            <v>533273</v>
          </cell>
          <cell r="C2898" t="str">
            <v>OBEROIRLTY</v>
          </cell>
        </row>
        <row r="2899">
          <cell r="A2899" t="str">
            <v>OBJECTONE INFORMATION SYSTEMS LTD</v>
          </cell>
          <cell r="B2899">
            <v>535657</v>
          </cell>
          <cell r="C2899" t="str">
            <v>Not Listed</v>
          </cell>
        </row>
        <row r="2900">
          <cell r="A2900" t="str">
            <v>OCEAN AGRO (INDIA) LTD</v>
          </cell>
          <cell r="B2900">
            <v>519491</v>
          </cell>
          <cell r="C2900" t="str">
            <v>Not Listed</v>
          </cell>
        </row>
        <row r="2901">
          <cell r="A2901" t="str">
            <v>OCEAN AGRO INDIA LTD</v>
          </cell>
          <cell r="B2901">
            <v>519491</v>
          </cell>
          <cell r="C2901" t="str">
            <v>Not Listed</v>
          </cell>
        </row>
        <row r="2902">
          <cell r="A2902" t="str">
            <v>OCEANAA BIOTEK INDUSTRIES LTD</v>
          </cell>
          <cell r="B2902">
            <v>538019</v>
          </cell>
          <cell r="C2902" t="str">
            <v>Not Listed</v>
          </cell>
        </row>
        <row r="2903">
          <cell r="A2903" t="str">
            <v>OCEANIC FOODS LTD</v>
          </cell>
          <cell r="B2903">
            <v>540405</v>
          </cell>
          <cell r="C2903" t="str">
            <v>Not Listed</v>
          </cell>
        </row>
        <row r="2904">
          <cell r="A2904" t="str">
            <v>OCL IRON AND STEEL LTD</v>
          </cell>
          <cell r="B2904">
            <v>533008</v>
          </cell>
          <cell r="C2904" t="str">
            <v>OISL</v>
          </cell>
        </row>
        <row r="2905">
          <cell r="A2905" t="str">
            <v>OCTAL CREDIT CAPITAL LTD</v>
          </cell>
          <cell r="B2905">
            <v>538894</v>
          </cell>
          <cell r="C2905" t="str">
            <v>Not Listed</v>
          </cell>
        </row>
        <row r="2906">
          <cell r="A2906" t="str">
            <v>OCTAWARE TECHNOLOGIES LTD</v>
          </cell>
          <cell r="B2906">
            <v>540416</v>
          </cell>
          <cell r="C2906" t="str">
            <v>Not Listed</v>
          </cell>
        </row>
        <row r="2907">
          <cell r="A2907" t="str">
            <v>ODYSSEY CORPORATION LTD</v>
          </cell>
          <cell r="B2907">
            <v>531996</v>
          </cell>
          <cell r="C2907" t="str">
            <v>Not Listed</v>
          </cell>
        </row>
        <row r="2908">
          <cell r="A2908" t="str">
            <v>ODYSSEY TECHNOLOGIES LTD</v>
          </cell>
          <cell r="B2908">
            <v>530175</v>
          </cell>
          <cell r="C2908" t="str">
            <v>Not Listed</v>
          </cell>
        </row>
        <row r="2909">
          <cell r="A2909" t="str">
            <v>OFS TECHNOLOGIES LTD</v>
          </cell>
          <cell r="B2909">
            <v>539570</v>
          </cell>
          <cell r="C2909" t="str">
            <v>Not Listed</v>
          </cell>
        </row>
        <row r="2910">
          <cell r="A2910" t="str">
            <v>OIL &amp; NATURAL GAS CORPORATION LTD</v>
          </cell>
          <cell r="B2910">
            <v>500312</v>
          </cell>
          <cell r="C2910" t="str">
            <v>ONGC</v>
          </cell>
        </row>
        <row r="2911">
          <cell r="A2911" t="str">
            <v>OIL (INDIA) LTD</v>
          </cell>
          <cell r="B2911">
            <v>533106</v>
          </cell>
          <cell r="C2911" t="str">
            <v>OIL</v>
          </cell>
        </row>
        <row r="2912">
          <cell r="A2912" t="str">
            <v>OIL COUNTRY TUBULAR LTD</v>
          </cell>
          <cell r="B2912">
            <v>500313</v>
          </cell>
          <cell r="C2912" t="str">
            <v>OILCOUNTUB</v>
          </cell>
        </row>
        <row r="2913">
          <cell r="A2913" t="str">
            <v>OIL INDIA LTD</v>
          </cell>
          <cell r="B2913">
            <v>533106</v>
          </cell>
          <cell r="C2913" t="str">
            <v>OIL</v>
          </cell>
        </row>
        <row r="2914">
          <cell r="A2914" t="str">
            <v>OK PLAY (INDIA) LTD</v>
          </cell>
          <cell r="B2914">
            <v>526415</v>
          </cell>
          <cell r="C2914" t="str">
            <v>Not Listed</v>
          </cell>
        </row>
        <row r="2915">
          <cell r="A2915" t="str">
            <v>OK PLAY INDIA LTD</v>
          </cell>
          <cell r="B2915">
            <v>526415</v>
          </cell>
          <cell r="C2915" t="str">
            <v>Not Listed</v>
          </cell>
        </row>
        <row r="2916">
          <cell r="A2916" t="str">
            <v>OLECTRA GREENTECH LTD</v>
          </cell>
          <cell r="B2916">
            <v>532439</v>
          </cell>
          <cell r="C2916" t="str">
            <v>OLECTRA</v>
          </cell>
        </row>
        <row r="2917">
          <cell r="A2917" t="str">
            <v>OLYMPIA INDUSTRIES LTD</v>
          </cell>
          <cell r="B2917">
            <v>521105</v>
          </cell>
          <cell r="C2917" t="str">
            <v>Not Listed</v>
          </cell>
        </row>
        <row r="2918">
          <cell r="A2918" t="str">
            <v>OLYMPIC CARDS LTD</v>
          </cell>
          <cell r="B2918">
            <v>534190</v>
          </cell>
          <cell r="C2918" t="str">
            <v>Not Listed</v>
          </cell>
        </row>
        <row r="2919">
          <cell r="A2919" t="str">
            <v>OLYMPIC OIL INDUSTRIES LTD</v>
          </cell>
          <cell r="B2919">
            <v>507609</v>
          </cell>
          <cell r="C2919" t="str">
            <v>Not Listed</v>
          </cell>
        </row>
        <row r="2920">
          <cell r="A2920" t="str">
            <v>OM METALS INFRAPROJECTS LTD</v>
          </cell>
          <cell r="B2920">
            <v>531092</v>
          </cell>
          <cell r="C2920" t="str">
            <v>OMMETALS</v>
          </cell>
        </row>
        <row r="2921">
          <cell r="A2921" t="str">
            <v>OMANSH ENTERPRISES LTD</v>
          </cell>
          <cell r="B2921">
            <v>538537</v>
          </cell>
          <cell r="C2921" t="str">
            <v>Not Listed</v>
          </cell>
        </row>
        <row r="2922">
          <cell r="A2922" t="str">
            <v>OMAX AUTOS LTD</v>
          </cell>
          <cell r="B2922">
            <v>520021</v>
          </cell>
          <cell r="C2922" t="str">
            <v>OMAXAUTO</v>
          </cell>
        </row>
        <row r="2923">
          <cell r="A2923" t="str">
            <v>OMAXE LTD</v>
          </cell>
          <cell r="B2923">
            <v>532880</v>
          </cell>
          <cell r="C2923" t="str">
            <v>OMAXE</v>
          </cell>
        </row>
        <row r="2924">
          <cell r="A2924" t="str">
            <v>OMFURN (INDIA) LTD</v>
          </cell>
          <cell r="B2924" t="str">
            <v>Not Listed</v>
          </cell>
          <cell r="C2924" t="str">
            <v>OMFURN</v>
          </cell>
        </row>
        <row r="2925">
          <cell r="A2925" t="str">
            <v>OMFURN INDIA LTD</v>
          </cell>
          <cell r="B2925" t="str">
            <v>Not Listed</v>
          </cell>
          <cell r="C2925" t="str">
            <v>OMFURN</v>
          </cell>
        </row>
        <row r="2926">
          <cell r="A2926" t="str">
            <v>OMKAR OVERSEAS LTD</v>
          </cell>
          <cell r="B2926">
            <v>531496</v>
          </cell>
          <cell r="C2926" t="str">
            <v>Not Listed</v>
          </cell>
        </row>
        <row r="2927">
          <cell r="A2927" t="str">
            <v>OMKAR PHARMACHEM LTD</v>
          </cell>
          <cell r="B2927">
            <v>532167</v>
          </cell>
          <cell r="C2927" t="str">
            <v>Not Listed</v>
          </cell>
        </row>
        <row r="2928">
          <cell r="A2928" t="str">
            <v>OMKAR SPECIALITY CHEMICALS LTD</v>
          </cell>
          <cell r="B2928">
            <v>533317</v>
          </cell>
          <cell r="C2928" t="str">
            <v>OMKARCHEM</v>
          </cell>
        </row>
        <row r="2929">
          <cell r="A2929" t="str">
            <v>OMNI AXS SOFTWARE LTD</v>
          </cell>
          <cell r="B2929">
            <v>532340</v>
          </cell>
          <cell r="C2929" t="str">
            <v>Not Listed</v>
          </cell>
        </row>
        <row r="2930">
          <cell r="A2930" t="str">
            <v>OMNITEX INDUSTRIES (INDIA) LTD</v>
          </cell>
          <cell r="B2930">
            <v>514324</v>
          </cell>
          <cell r="C2930" t="str">
            <v>Not Listed</v>
          </cell>
        </row>
        <row r="2931">
          <cell r="A2931" t="str">
            <v>OMNITEX INDUSTRIES INDIA LTD</v>
          </cell>
          <cell r="B2931">
            <v>514324</v>
          </cell>
          <cell r="C2931" t="str">
            <v>Not Listed</v>
          </cell>
        </row>
        <row r="2932">
          <cell r="A2932" t="str">
            <v>ONE POINT ONE SOLUTIONS LTD</v>
          </cell>
          <cell r="B2932" t="str">
            <v>Not Listed</v>
          </cell>
          <cell r="C2932" t="str">
            <v>ONEPOINT</v>
          </cell>
        </row>
        <row r="2933">
          <cell r="A2933" t="str">
            <v>ONELIFE CAPITAL ADVISORS LTD</v>
          </cell>
          <cell r="B2933">
            <v>533632</v>
          </cell>
          <cell r="C2933" t="str">
            <v>ONELIFECAP</v>
          </cell>
        </row>
        <row r="2934">
          <cell r="A2934" t="str">
            <v>ONESOURCE IDEAS VENTURE LTD</v>
          </cell>
          <cell r="B2934">
            <v>530805</v>
          </cell>
          <cell r="C2934" t="str">
            <v>Not Listed</v>
          </cell>
        </row>
        <row r="2935">
          <cell r="A2935" t="str">
            <v>ONESOURCE TECHMEDIA LTD</v>
          </cell>
          <cell r="B2935">
            <v>535647</v>
          </cell>
          <cell r="C2935" t="str">
            <v>Not Listed</v>
          </cell>
        </row>
        <row r="2936">
          <cell r="A2936" t="str">
            <v>ONMOBILE GLOBAL LTD</v>
          </cell>
          <cell r="B2936">
            <v>532944</v>
          </cell>
          <cell r="C2936" t="str">
            <v>ONMOBILE</v>
          </cell>
        </row>
        <row r="2937">
          <cell r="A2937" t="str">
            <v>ONTIC FINSERVE LTD</v>
          </cell>
          <cell r="B2937">
            <v>540386</v>
          </cell>
          <cell r="C2937" t="str">
            <v>Not Listed</v>
          </cell>
        </row>
        <row r="2938">
          <cell r="A2938" t="str">
            <v>ONWARD TECHNOLOGIES LTD</v>
          </cell>
          <cell r="B2938">
            <v>517536</v>
          </cell>
          <cell r="C2938" t="str">
            <v>ONWARDTEC</v>
          </cell>
        </row>
        <row r="2939">
          <cell r="A2939" t="str">
            <v>OPAL LUXURY TIME PRODUCTS LTD</v>
          </cell>
          <cell r="B2939" t="str">
            <v>Not Listed</v>
          </cell>
          <cell r="C2939" t="str">
            <v>OPAL</v>
          </cell>
        </row>
        <row r="2940">
          <cell r="A2940" t="str">
            <v>OPTIEMUS INFRACOM LTD</v>
          </cell>
          <cell r="B2940">
            <v>530135</v>
          </cell>
          <cell r="C2940" t="str">
            <v>OPTIEMUS</v>
          </cell>
        </row>
        <row r="2941">
          <cell r="A2941" t="str">
            <v>OPTIMUS FINANCE LTD</v>
          </cell>
          <cell r="B2941">
            <v>531254</v>
          </cell>
          <cell r="C2941" t="str">
            <v>Not Listed</v>
          </cell>
        </row>
        <row r="2942">
          <cell r="A2942" t="str">
            <v>OPTO CIRCUITS (INDIA) LTD</v>
          </cell>
          <cell r="B2942">
            <v>532391</v>
          </cell>
          <cell r="C2942" t="str">
            <v>OPTOCIRCUI</v>
          </cell>
        </row>
        <row r="2943">
          <cell r="A2943" t="str">
            <v>OPTO CIRCUITS INDIA LTD</v>
          </cell>
          <cell r="B2943">
            <v>532391</v>
          </cell>
          <cell r="C2943" t="str">
            <v>OPTOCIRCUI</v>
          </cell>
        </row>
        <row r="2944">
          <cell r="A2944" t="str">
            <v>ORACLE CREDIT LTD</v>
          </cell>
          <cell r="B2944">
            <v>539598</v>
          </cell>
          <cell r="C2944" t="str">
            <v>Not Listed</v>
          </cell>
        </row>
        <row r="2945">
          <cell r="A2945" t="str">
            <v>ORACLE FINANCIAL SERVICES SOFTWARE LTD</v>
          </cell>
          <cell r="B2945">
            <v>532466</v>
          </cell>
          <cell r="C2945" t="str">
            <v>OFSS</v>
          </cell>
        </row>
        <row r="2946">
          <cell r="A2946" t="str">
            <v>ORBIT EXPORTS LTD</v>
          </cell>
          <cell r="B2946">
            <v>512626</v>
          </cell>
          <cell r="C2946" t="str">
            <v>ORBTEXP</v>
          </cell>
        </row>
        <row r="2947">
          <cell r="A2947" t="str">
            <v>ORCHID PHARMA LTD</v>
          </cell>
          <cell r="B2947">
            <v>524372</v>
          </cell>
          <cell r="C2947" t="str">
            <v>ORCHIDPHAR</v>
          </cell>
        </row>
        <row r="2948">
          <cell r="A2948" t="str">
            <v>ORGANIC COATINGS LTD</v>
          </cell>
          <cell r="B2948">
            <v>531157</v>
          </cell>
          <cell r="C2948" t="str">
            <v>Not Listed</v>
          </cell>
        </row>
        <row r="2949">
          <cell r="A2949" t="str">
            <v>ORICON ENTERPRISES LTD</v>
          </cell>
          <cell r="B2949">
            <v>513121</v>
          </cell>
          <cell r="C2949" t="str">
            <v>ORICONENT</v>
          </cell>
        </row>
        <row r="2950">
          <cell r="A2950" t="str">
            <v>ORIENT ABRASIVES LTD</v>
          </cell>
          <cell r="B2950">
            <v>504879</v>
          </cell>
          <cell r="C2950" t="str">
            <v>ORIENTABRA</v>
          </cell>
        </row>
        <row r="2951">
          <cell r="A2951" t="str">
            <v>ORIENT BELL LTD</v>
          </cell>
          <cell r="B2951">
            <v>530365</v>
          </cell>
          <cell r="C2951" t="str">
            <v>ORIENTBELL</v>
          </cell>
        </row>
        <row r="2952">
          <cell r="A2952" t="str">
            <v>ORIENT BEVERAGES LTD</v>
          </cell>
          <cell r="B2952">
            <v>507690</v>
          </cell>
          <cell r="C2952" t="str">
            <v>Not Listed</v>
          </cell>
        </row>
        <row r="2953">
          <cell r="A2953" t="str">
            <v>ORIENT CEMENT LTD</v>
          </cell>
          <cell r="B2953">
            <v>535754</v>
          </cell>
          <cell r="C2953" t="str">
            <v>ORIENTCEM</v>
          </cell>
        </row>
        <row r="2954">
          <cell r="A2954" t="str">
            <v>ORIENT ELECTRIC LTD</v>
          </cell>
          <cell r="B2954">
            <v>541301</v>
          </cell>
          <cell r="C2954" t="str">
            <v>ORIENTELEC</v>
          </cell>
        </row>
        <row r="2955">
          <cell r="A2955" t="str">
            <v>ORIENT GREEN POWER COMPANY LTD</v>
          </cell>
          <cell r="B2955">
            <v>533263</v>
          </cell>
          <cell r="C2955" t="str">
            <v>GREENPOWER</v>
          </cell>
        </row>
        <row r="2956">
          <cell r="A2956" t="str">
            <v>ORIENT PAPER &amp; INDUSTRIES LTD</v>
          </cell>
          <cell r="B2956">
            <v>502420</v>
          </cell>
          <cell r="C2956" t="str">
            <v>ORIENTPPR</v>
          </cell>
        </row>
        <row r="2957">
          <cell r="A2957" t="str">
            <v>ORIENT PRESS LTD</v>
          </cell>
          <cell r="B2957">
            <v>526325</v>
          </cell>
          <cell r="C2957" t="str">
            <v>ORIENTLTD</v>
          </cell>
        </row>
        <row r="2958">
          <cell r="A2958" t="str">
            <v>ORIENT REFRACTORIES LTD</v>
          </cell>
          <cell r="B2958">
            <v>534076</v>
          </cell>
          <cell r="C2958" t="str">
            <v>ORIENTREF</v>
          </cell>
        </row>
        <row r="2959">
          <cell r="A2959" t="str">
            <v>ORIENT TRADELINK LTD</v>
          </cell>
          <cell r="B2959">
            <v>531512</v>
          </cell>
          <cell r="C2959" t="str">
            <v>Not Listed</v>
          </cell>
        </row>
        <row r="2960">
          <cell r="A2960" t="str">
            <v>ORIENTAL AROMATICS LTD</v>
          </cell>
          <cell r="B2960">
            <v>500078</v>
          </cell>
          <cell r="C2960" t="str">
            <v>Not Listed</v>
          </cell>
        </row>
        <row r="2961">
          <cell r="A2961" t="str">
            <v>ORIENTAL BANK OF COMMERCE</v>
          </cell>
          <cell r="B2961">
            <v>500315</v>
          </cell>
          <cell r="C2961" t="str">
            <v>ORIENTBANK</v>
          </cell>
        </row>
        <row r="2962">
          <cell r="A2962" t="str">
            <v>ORIENTAL CARBON &amp; CHEMICALS LTD</v>
          </cell>
          <cell r="B2962">
            <v>506579</v>
          </cell>
          <cell r="C2962" t="str">
            <v>OCCL</v>
          </cell>
        </row>
        <row r="2963">
          <cell r="A2963" t="str">
            <v>ORIENTAL HOTELS LTD</v>
          </cell>
          <cell r="B2963">
            <v>500314</v>
          </cell>
          <cell r="C2963" t="str">
            <v>ORIENTHOT</v>
          </cell>
        </row>
        <row r="2964">
          <cell r="A2964" t="str">
            <v>ORIENTAL TRIMEX LTD</v>
          </cell>
          <cell r="B2964">
            <v>532817</v>
          </cell>
          <cell r="C2964" t="str">
            <v>ORIENTALTL</v>
          </cell>
        </row>
        <row r="2965">
          <cell r="A2965" t="str">
            <v>ORIENTAL VENEER PRODUCTS LTD</v>
          </cell>
          <cell r="B2965">
            <v>531859</v>
          </cell>
          <cell r="C2965" t="str">
            <v>Not Listed</v>
          </cell>
        </row>
        <row r="2966">
          <cell r="A2966" t="str">
            <v>ORISSA BENGAL CARRIER LTD</v>
          </cell>
          <cell r="B2966">
            <v>541206</v>
          </cell>
          <cell r="C2966" t="str">
            <v>Not Listed</v>
          </cell>
        </row>
        <row r="2967">
          <cell r="A2967" t="str">
            <v>OROSIL SMITHS (INDIA) LTD</v>
          </cell>
          <cell r="B2967">
            <v>531626</v>
          </cell>
          <cell r="C2967" t="str">
            <v>Not Listed</v>
          </cell>
        </row>
        <row r="2968">
          <cell r="A2968" t="str">
            <v>OROSIL SMITHS INDIA LTD</v>
          </cell>
          <cell r="B2968">
            <v>531626</v>
          </cell>
          <cell r="C2968" t="str">
            <v>Not Listed</v>
          </cell>
        </row>
        <row r="2969">
          <cell r="A2969" t="str">
            <v>ORTEL COMMUNICATIONS LTD</v>
          </cell>
          <cell r="B2969">
            <v>539015</v>
          </cell>
          <cell r="C2969" t="str">
            <v>ORTEL</v>
          </cell>
        </row>
        <row r="2970">
          <cell r="A2970" t="str">
            <v>ORTIN LABORATORIES LTD</v>
          </cell>
          <cell r="B2970">
            <v>539287</v>
          </cell>
          <cell r="C2970" t="str">
            <v>ORTINLABSS</v>
          </cell>
        </row>
        <row r="2971">
          <cell r="A2971" t="str">
            <v>OSCAR GLOBAL LTD</v>
          </cell>
          <cell r="B2971">
            <v>530173</v>
          </cell>
          <cell r="C2971" t="str">
            <v>Not Listed</v>
          </cell>
        </row>
        <row r="2972">
          <cell r="A2972" t="str">
            <v>OSCAR INVESTMENTS LTD</v>
          </cell>
          <cell r="B2972">
            <v>501179</v>
          </cell>
          <cell r="C2972" t="str">
            <v>Not Listed</v>
          </cell>
        </row>
        <row r="2973">
          <cell r="A2973" t="str">
            <v>OSEASPRE CONSULTANTS LTD</v>
          </cell>
          <cell r="B2973">
            <v>509782</v>
          </cell>
          <cell r="C2973" t="str">
            <v>Not Listed</v>
          </cell>
        </row>
        <row r="2974">
          <cell r="A2974" t="str">
            <v>OSIAJEE TEXFAB LTD</v>
          </cell>
          <cell r="B2974">
            <v>540198</v>
          </cell>
          <cell r="C2974" t="str">
            <v>Not Listed</v>
          </cell>
        </row>
        <row r="2975">
          <cell r="A2975" t="str">
            <v>OSWAL AGRO MILLS LTD</v>
          </cell>
          <cell r="B2975">
            <v>500317</v>
          </cell>
          <cell r="C2975" t="str">
            <v>OSWALAGRO</v>
          </cell>
        </row>
        <row r="2976">
          <cell r="A2976" t="str">
            <v>OSWAL CHEMICALS &amp; FERTILIZERS LTD</v>
          </cell>
          <cell r="B2976">
            <v>539290</v>
          </cell>
          <cell r="C2976" t="str">
            <v>BINDALAGRO</v>
          </cell>
        </row>
        <row r="2977">
          <cell r="A2977" t="str">
            <v>OSWAL LEASING LTD</v>
          </cell>
          <cell r="B2977">
            <v>509099</v>
          </cell>
          <cell r="C2977" t="str">
            <v>Not Listed</v>
          </cell>
        </row>
        <row r="2978">
          <cell r="A2978" t="str">
            <v>OSWAL OVERSEAS LTD</v>
          </cell>
          <cell r="B2978">
            <v>531065</v>
          </cell>
          <cell r="C2978" t="str">
            <v>Not Listed</v>
          </cell>
        </row>
        <row r="2979">
          <cell r="A2979" t="str">
            <v>OSWAL YARNS LTD</v>
          </cell>
          <cell r="B2979">
            <v>514460</v>
          </cell>
          <cell r="C2979" t="str">
            <v>Not Listed</v>
          </cell>
        </row>
        <row r="2980">
          <cell r="A2980" t="str">
            <v>OTCO INTERNATIONAL LTD</v>
          </cell>
          <cell r="B2980">
            <v>523151</v>
          </cell>
          <cell r="C2980" t="str">
            <v>Not Listed</v>
          </cell>
        </row>
        <row r="2981">
          <cell r="A2981" t="str">
            <v>OVERSEAS SYNTHETICS LTD</v>
          </cell>
          <cell r="B2981">
            <v>514330</v>
          </cell>
          <cell r="C2981" t="str">
            <v>Not Listed</v>
          </cell>
        </row>
        <row r="2982">
          <cell r="A2982" t="str">
            <v>OVOBEL FOODS LTD</v>
          </cell>
          <cell r="B2982">
            <v>530741</v>
          </cell>
          <cell r="C2982" t="str">
            <v>Not Listed</v>
          </cell>
        </row>
        <row r="2983">
          <cell r="A2983" t="str">
            <v>OZONE WORLD LTD</v>
          </cell>
          <cell r="B2983">
            <v>539291</v>
          </cell>
          <cell r="C2983" t="str">
            <v>Not Listed</v>
          </cell>
        </row>
        <row r="2984">
          <cell r="A2984" t="str">
            <v>P  B  FILMS LTD</v>
          </cell>
          <cell r="B2984">
            <v>539352</v>
          </cell>
          <cell r="C2984" t="str">
            <v>Not Listed</v>
          </cell>
        </row>
        <row r="2985">
          <cell r="A2985" t="str">
            <v>P M TELELINNKS LTD</v>
          </cell>
          <cell r="B2985">
            <v>513403</v>
          </cell>
          <cell r="C2985" t="str">
            <v>Not Listed</v>
          </cell>
        </row>
        <row r="2986">
          <cell r="A2986" t="str">
            <v>PACHELI INDUSTRIAL FINANCE LTD</v>
          </cell>
          <cell r="B2986">
            <v>523862</v>
          </cell>
          <cell r="C2986" t="str">
            <v>Not Listed</v>
          </cell>
        </row>
        <row r="2987">
          <cell r="A2987" t="str">
            <v>PACIFIC INDUSTRIES LTD</v>
          </cell>
          <cell r="B2987">
            <v>523483</v>
          </cell>
          <cell r="C2987" t="str">
            <v>Not Listed</v>
          </cell>
        </row>
        <row r="2988">
          <cell r="A2988" t="str">
            <v>PACT INDUSTRIES LTD</v>
          </cell>
          <cell r="B2988">
            <v>538963</v>
          </cell>
          <cell r="C2988" t="str">
            <v>Not Listed</v>
          </cell>
        </row>
        <row r="2989">
          <cell r="A2989" t="str">
            <v>PADAM COTTON YARNS LTD</v>
          </cell>
          <cell r="B2989">
            <v>531395</v>
          </cell>
          <cell r="C2989" t="str">
            <v>Not Listed</v>
          </cell>
        </row>
        <row r="2990">
          <cell r="A2990" t="str">
            <v>PADMALAYA TELEFILMS LTD</v>
          </cell>
          <cell r="B2990">
            <v>532350</v>
          </cell>
          <cell r="C2990" t="str">
            <v>Not Listed</v>
          </cell>
        </row>
        <row r="2991">
          <cell r="A2991" t="str">
            <v>PADMANABH INDUSTRIES LTD</v>
          </cell>
          <cell r="B2991">
            <v>526905</v>
          </cell>
          <cell r="C2991" t="str">
            <v>Not Listed</v>
          </cell>
        </row>
        <row r="2992">
          <cell r="A2992" t="str">
            <v>PAE LTD</v>
          </cell>
          <cell r="B2992">
            <v>517230</v>
          </cell>
          <cell r="C2992" t="str">
            <v>PAEL</v>
          </cell>
        </row>
        <row r="2993">
          <cell r="A2993" t="str">
            <v>PAGE INDUSTRIES LTD</v>
          </cell>
          <cell r="B2993">
            <v>532827</v>
          </cell>
          <cell r="C2993" t="str">
            <v>PAGEIND</v>
          </cell>
        </row>
        <row r="2994">
          <cell r="A2994" t="str">
            <v>PAISALO DIGITAL LTD</v>
          </cell>
          <cell r="B2994">
            <v>532900</v>
          </cell>
          <cell r="C2994" t="str">
            <v>PAISALO</v>
          </cell>
        </row>
        <row r="2995">
          <cell r="A2995" t="str">
            <v>PALASH SECURITIES LTD</v>
          </cell>
          <cell r="B2995">
            <v>540648</v>
          </cell>
          <cell r="C2995" t="str">
            <v>PALASHSECU</v>
          </cell>
        </row>
        <row r="2996">
          <cell r="A2996" t="str">
            <v>PALCO METALS LTD</v>
          </cell>
          <cell r="B2996">
            <v>539121</v>
          </cell>
          <cell r="C2996" t="str">
            <v>Not Listed</v>
          </cell>
        </row>
        <row r="2997">
          <cell r="A2997" t="str">
            <v>PALM JEWELS LTD</v>
          </cell>
          <cell r="B2997">
            <v>541444</v>
          </cell>
          <cell r="C2997" t="str">
            <v>Not Listed</v>
          </cell>
        </row>
        <row r="2998">
          <cell r="A2998" t="str">
            <v>PALRED TECHNOLOGIES LTD</v>
          </cell>
          <cell r="B2998">
            <v>532521</v>
          </cell>
          <cell r="C2998" t="str">
            <v>PALREDTEC</v>
          </cell>
        </row>
        <row r="2999">
          <cell r="A2999" t="str">
            <v>PALSOFT INFOSYSTEMS LTD</v>
          </cell>
          <cell r="B2999">
            <v>511597</v>
          </cell>
          <cell r="C2999" t="str">
            <v>Not Listed</v>
          </cell>
        </row>
        <row r="3000">
          <cell r="A3000" t="str">
            <v>PAN ELECTRONICS (INDIA) LTD</v>
          </cell>
          <cell r="B3000">
            <v>517397</v>
          </cell>
          <cell r="C3000" t="str">
            <v>Not Listed</v>
          </cell>
        </row>
        <row r="3001">
          <cell r="A3001" t="str">
            <v>PAN ELECTRONICS INDIA LTD</v>
          </cell>
          <cell r="B3001">
            <v>517397</v>
          </cell>
          <cell r="C3001" t="str">
            <v>Not Listed</v>
          </cell>
        </row>
        <row r="3002">
          <cell r="A3002" t="str">
            <v>PAN INDIA CORPORATION LTD</v>
          </cell>
          <cell r="B3002">
            <v>511525</v>
          </cell>
          <cell r="C3002" t="str">
            <v>Not Listed</v>
          </cell>
        </row>
        <row r="3003">
          <cell r="A3003" t="str">
            <v>PANACEA BIOTEC LTD</v>
          </cell>
          <cell r="B3003">
            <v>531349</v>
          </cell>
          <cell r="C3003" t="str">
            <v>PANACEABIO</v>
          </cell>
        </row>
        <row r="3004">
          <cell r="A3004" t="str">
            <v>PANACHE DIGILIFE LTD</v>
          </cell>
          <cell r="B3004" t="str">
            <v>Not Listed</v>
          </cell>
          <cell r="C3004" t="str">
            <v>PANACHE</v>
          </cell>
        </row>
        <row r="3005">
          <cell r="A3005" t="str">
            <v>PANACHE INNOVATIONS LTD</v>
          </cell>
          <cell r="B3005">
            <v>538742</v>
          </cell>
          <cell r="C3005" t="str">
            <v>Not Listed</v>
          </cell>
        </row>
        <row r="3006">
          <cell r="A3006" t="str">
            <v>PANAFIC INDUSTRIALS LTD</v>
          </cell>
          <cell r="B3006">
            <v>538860</v>
          </cell>
          <cell r="C3006" t="str">
            <v>Not Listed</v>
          </cell>
        </row>
        <row r="3007">
          <cell r="A3007" t="str">
            <v>PANAMA PETROCHEM LTD</v>
          </cell>
          <cell r="B3007">
            <v>524820</v>
          </cell>
          <cell r="C3007" t="str">
            <v>PANAMAPET</v>
          </cell>
        </row>
        <row r="3008">
          <cell r="A3008" t="str">
            <v>PANASONIC CARBON INDIA CO LTD</v>
          </cell>
          <cell r="B3008">
            <v>508941</v>
          </cell>
          <cell r="C3008" t="str">
            <v>Not Listed</v>
          </cell>
        </row>
        <row r="3009">
          <cell r="A3009" t="str">
            <v>PANASONIC ENERGY INDIA COMPANY LTD</v>
          </cell>
          <cell r="B3009">
            <v>504093</v>
          </cell>
          <cell r="C3009" t="str">
            <v>Not Listed</v>
          </cell>
        </row>
        <row r="3010">
          <cell r="A3010" t="str">
            <v>PANCHMAHAL STEEL LTD</v>
          </cell>
          <cell r="B3010">
            <v>513511</v>
          </cell>
          <cell r="C3010" t="str">
            <v>Not Listed</v>
          </cell>
        </row>
        <row r="3011">
          <cell r="A3011" t="str">
            <v>PANCHSHEEL ORGANICS LTD</v>
          </cell>
          <cell r="B3011">
            <v>531726</v>
          </cell>
          <cell r="C3011" t="str">
            <v>Not Listed</v>
          </cell>
        </row>
        <row r="3012">
          <cell r="A3012" t="str">
            <v>PANKAJ PIYUSH TRADE &amp; INVESTMENT LTD</v>
          </cell>
          <cell r="B3012">
            <v>506122</v>
          </cell>
          <cell r="C3012" t="str">
            <v>Not Listed</v>
          </cell>
        </row>
        <row r="3013">
          <cell r="A3013" t="str">
            <v>PANKAJ POLYMERS LTD</v>
          </cell>
          <cell r="B3013">
            <v>531280</v>
          </cell>
          <cell r="C3013" t="str">
            <v>Not Listed</v>
          </cell>
        </row>
        <row r="3014">
          <cell r="A3014" t="str">
            <v>PANKAJ POLYPACK LTD</v>
          </cell>
          <cell r="B3014">
            <v>534796</v>
          </cell>
          <cell r="C3014" t="str">
            <v>Not Listed</v>
          </cell>
        </row>
        <row r="3015">
          <cell r="A3015" t="str">
            <v>PANSARI DEVELOPERS LTD</v>
          </cell>
          <cell r="B3015" t="str">
            <v>Not Listed</v>
          </cell>
          <cell r="C3015" t="str">
            <v>PANSARI</v>
          </cell>
        </row>
        <row r="3016">
          <cell r="A3016" t="str">
            <v>PANTH INFINITY LTD</v>
          </cell>
          <cell r="B3016">
            <v>539143</v>
          </cell>
          <cell r="C3016" t="str">
            <v>Not Listed</v>
          </cell>
        </row>
        <row r="3017">
          <cell r="A3017" t="str">
            <v>PANYAM CEMENTS &amp; MINERAL INDUSTRIES LTD</v>
          </cell>
          <cell r="B3017">
            <v>500322</v>
          </cell>
          <cell r="C3017" t="str">
            <v>Not Listed</v>
          </cell>
        </row>
        <row r="3018">
          <cell r="A3018" t="str">
            <v>Parab Infra Ltd</v>
          </cell>
          <cell r="B3018">
            <v>513359</v>
          </cell>
          <cell r="C3018" t="str">
            <v>PARINFRA</v>
          </cell>
        </row>
        <row r="3019">
          <cell r="A3019" t="str">
            <v>PARABOLIC DRUGS LTD</v>
          </cell>
          <cell r="B3019">
            <v>533211</v>
          </cell>
          <cell r="C3019" t="str">
            <v>PARABDRUGS</v>
          </cell>
        </row>
        <row r="3020">
          <cell r="A3020" t="str">
            <v>PARAG MILK FOODS LTD</v>
          </cell>
          <cell r="B3020">
            <v>539889</v>
          </cell>
          <cell r="C3020" t="str">
            <v>PARAGMILK</v>
          </cell>
        </row>
        <row r="3021">
          <cell r="A3021" t="str">
            <v>PARAGON FINANCE LTD</v>
          </cell>
          <cell r="B3021">
            <v>531255</v>
          </cell>
          <cell r="C3021" t="str">
            <v>Not Listed</v>
          </cell>
        </row>
        <row r="3022">
          <cell r="A3022" t="str">
            <v>PARAMOUNT COMMUNICATIONS LTD</v>
          </cell>
          <cell r="B3022">
            <v>530555</v>
          </cell>
          <cell r="C3022" t="str">
            <v>PARACABLES</v>
          </cell>
        </row>
        <row r="3023">
          <cell r="A3023" t="str">
            <v>PARAMOUNT COSMETICS (INDIA) LTD</v>
          </cell>
          <cell r="B3023">
            <v>507970</v>
          </cell>
          <cell r="C3023" t="str">
            <v>Not Listed</v>
          </cell>
        </row>
        <row r="3024">
          <cell r="A3024" t="str">
            <v>PARAMOUNT COSMETICS INDIA LTD</v>
          </cell>
          <cell r="B3024">
            <v>507970</v>
          </cell>
          <cell r="C3024" t="str">
            <v>Not Listed</v>
          </cell>
        </row>
        <row r="3025">
          <cell r="A3025" t="str">
            <v>PARENTERAL DRUGS (INDIA) LTD</v>
          </cell>
          <cell r="B3025">
            <v>524689</v>
          </cell>
          <cell r="C3025" t="str">
            <v>PDPL</v>
          </cell>
        </row>
        <row r="3026">
          <cell r="A3026" t="str">
            <v>PARENTERAL DRUGS INDIA LTD</v>
          </cell>
          <cell r="B3026">
            <v>524689</v>
          </cell>
          <cell r="C3026" t="str">
            <v>PDPL</v>
          </cell>
        </row>
        <row r="3027">
          <cell r="A3027" t="str">
            <v>PARIKSHA FIN- INVEST- LEASE LTD</v>
          </cell>
          <cell r="B3027">
            <v>539481</v>
          </cell>
          <cell r="C3027" t="str">
            <v>Not Listed</v>
          </cell>
        </row>
        <row r="3028">
          <cell r="A3028" t="str">
            <v>PARIN FURNITURE LTD</v>
          </cell>
          <cell r="B3028" t="str">
            <v>Not Listed</v>
          </cell>
          <cell r="C3028" t="str">
            <v>PARIN</v>
          </cell>
        </row>
        <row r="3029">
          <cell r="A3029" t="str">
            <v>PARKER AGROCHEM EXPORTS LTD</v>
          </cell>
          <cell r="B3029">
            <v>524628</v>
          </cell>
          <cell r="C3029" t="str">
            <v>Not Listed</v>
          </cell>
        </row>
        <row r="3030">
          <cell r="A3030" t="str">
            <v>PARLE SOFTWARE LTD</v>
          </cell>
          <cell r="B3030">
            <v>532911</v>
          </cell>
          <cell r="C3030" t="str">
            <v>Not Listed</v>
          </cell>
        </row>
        <row r="3031">
          <cell r="A3031" t="str">
            <v>PARMAX PHARMA LTD</v>
          </cell>
          <cell r="B3031">
            <v>540359</v>
          </cell>
          <cell r="C3031" t="str">
            <v>Not Listed</v>
          </cell>
        </row>
        <row r="3032">
          <cell r="A3032" t="str">
            <v>PARMESHWARI SILK MILLS LTD</v>
          </cell>
          <cell r="B3032">
            <v>540467</v>
          </cell>
          <cell r="C3032" t="str">
            <v>Not Listed</v>
          </cell>
        </row>
        <row r="3033">
          <cell r="A3033" t="str">
            <v>PARNAV SPORTS ACADEMY LTD</v>
          </cell>
          <cell r="B3033">
            <v>780017</v>
          </cell>
          <cell r="C3033" t="str">
            <v>Not Listed</v>
          </cell>
        </row>
        <row r="3034">
          <cell r="A3034" t="str">
            <v>PARNAX LAB LTD</v>
          </cell>
          <cell r="B3034">
            <v>506128</v>
          </cell>
          <cell r="C3034" t="str">
            <v>Not Listed</v>
          </cell>
        </row>
        <row r="3035">
          <cell r="A3035" t="str">
            <v>PARSHARTI INVESTMENT LTD</v>
          </cell>
          <cell r="B3035">
            <v>511702</v>
          </cell>
          <cell r="C3035" t="str">
            <v>Not Listed</v>
          </cell>
        </row>
        <row r="3036">
          <cell r="A3036" t="str">
            <v>PARSHWANATH CORPORATION LTD</v>
          </cell>
          <cell r="B3036">
            <v>511176</v>
          </cell>
          <cell r="C3036" t="str">
            <v>Not Listed</v>
          </cell>
        </row>
        <row r="3037">
          <cell r="A3037" t="str">
            <v>PARSVNATH DEVELOPERS LTD</v>
          </cell>
          <cell r="B3037">
            <v>532780</v>
          </cell>
          <cell r="C3037" t="str">
            <v>PARSVNATH</v>
          </cell>
        </row>
        <row r="3038">
          <cell r="A3038" t="str">
            <v>PARTH INDUSTRIES LTD</v>
          </cell>
          <cell r="B3038">
            <v>526349</v>
          </cell>
          <cell r="C3038" t="str">
            <v>Not Listed</v>
          </cell>
        </row>
        <row r="3039">
          <cell r="A3039" t="str">
            <v>PARVATI SWEETNERS AND POWER LTD</v>
          </cell>
          <cell r="B3039">
            <v>541347</v>
          </cell>
          <cell r="C3039" t="str">
            <v>Not Listed</v>
          </cell>
        </row>
        <row r="3040">
          <cell r="A3040" t="str">
            <v>PASARI SPINNING MILLS LTD</v>
          </cell>
          <cell r="B3040">
            <v>521080</v>
          </cell>
          <cell r="C3040" t="str">
            <v>Not Listed</v>
          </cell>
        </row>
        <row r="3041">
          <cell r="A3041" t="str">
            <v>PASHUPATI COTSPIN LTD</v>
          </cell>
          <cell r="B3041" t="str">
            <v>Not Listed</v>
          </cell>
          <cell r="C3041" t="str">
            <v>PASHUPATI</v>
          </cell>
        </row>
        <row r="3042">
          <cell r="A3042" t="str">
            <v>PASUPATI ACRYLON LTD</v>
          </cell>
          <cell r="B3042">
            <v>500456</v>
          </cell>
          <cell r="C3042" t="str">
            <v>Not Listed</v>
          </cell>
        </row>
        <row r="3043">
          <cell r="A3043" t="str">
            <v>PASUPATI FINCAP LTD</v>
          </cell>
          <cell r="B3043">
            <v>511734</v>
          </cell>
          <cell r="C3043" t="str">
            <v>Not Listed</v>
          </cell>
        </row>
        <row r="3044">
          <cell r="A3044" t="str">
            <v>PASUPATI SPG &amp; WVG MILLS LTD</v>
          </cell>
          <cell r="B3044">
            <v>503092</v>
          </cell>
          <cell r="C3044" t="str">
            <v>Not Listed</v>
          </cell>
        </row>
        <row r="3045">
          <cell r="A3045" t="str">
            <v>PATDIAM JEWELLERY LTD</v>
          </cell>
          <cell r="B3045">
            <v>539401</v>
          </cell>
          <cell r="C3045" t="str">
            <v>Not Listed</v>
          </cell>
        </row>
        <row r="3046">
          <cell r="A3046" t="str">
            <v>PATEL ENGINEERING LTD</v>
          </cell>
          <cell r="B3046">
            <v>531120</v>
          </cell>
          <cell r="C3046" t="str">
            <v>PATELENG</v>
          </cell>
        </row>
        <row r="3047">
          <cell r="A3047" t="str">
            <v>PATEL INTEGRATED LOGISTICS LTD</v>
          </cell>
          <cell r="B3047">
            <v>526381</v>
          </cell>
          <cell r="C3047" t="str">
            <v>PATINTLOG</v>
          </cell>
        </row>
        <row r="3048">
          <cell r="A3048" t="str">
            <v>PATELS AIRTEMP (INDIA) LTD</v>
          </cell>
          <cell r="B3048">
            <v>517417</v>
          </cell>
          <cell r="C3048" t="str">
            <v>Not Listed</v>
          </cell>
        </row>
        <row r="3049">
          <cell r="A3049" t="str">
            <v>PATELS AIRTEMP INDIA LTD</v>
          </cell>
          <cell r="B3049">
            <v>517417</v>
          </cell>
          <cell r="C3049" t="str">
            <v>Not Listed</v>
          </cell>
        </row>
        <row r="3050">
          <cell r="A3050" t="str">
            <v>PATIDAR BUILDCON LTD</v>
          </cell>
          <cell r="B3050">
            <v>524031</v>
          </cell>
          <cell r="C3050" t="str">
            <v>Not Listed</v>
          </cell>
        </row>
        <row r="3051">
          <cell r="A3051" t="str">
            <v>PATSPIN (INDIA) LTD</v>
          </cell>
          <cell r="B3051">
            <v>514326</v>
          </cell>
          <cell r="C3051" t="str">
            <v>PATSPINLTD</v>
          </cell>
        </row>
        <row r="3052">
          <cell r="A3052" t="str">
            <v>PATSPIN INDIA LTD</v>
          </cell>
          <cell r="B3052">
            <v>514326</v>
          </cell>
          <cell r="C3052" t="str">
            <v>PATSPINLTD</v>
          </cell>
        </row>
        <row r="3053">
          <cell r="A3053" t="str">
            <v>PAUL MERCHANTS LTD</v>
          </cell>
          <cell r="B3053">
            <v>539113</v>
          </cell>
          <cell r="C3053" t="str">
            <v>Not Listed</v>
          </cell>
        </row>
        <row r="3054">
          <cell r="A3054" t="str">
            <v>PAUSHAK LTD</v>
          </cell>
          <cell r="B3054">
            <v>532742</v>
          </cell>
          <cell r="C3054" t="str">
            <v>Not Listed</v>
          </cell>
        </row>
        <row r="3055">
          <cell r="A3055" t="str">
            <v>PAWANSUT HOLDINGS LTD</v>
          </cell>
          <cell r="B3055">
            <v>535658</v>
          </cell>
          <cell r="C3055" t="str">
            <v>Not Listed</v>
          </cell>
        </row>
        <row r="3056">
          <cell r="A3056" t="str">
            <v>PBA INFRASTRUCTURE LTD</v>
          </cell>
          <cell r="B3056">
            <v>532676</v>
          </cell>
          <cell r="C3056" t="str">
            <v>PBAINFRA</v>
          </cell>
        </row>
        <row r="3057">
          <cell r="A3057" t="str">
            <v>PBM POLYTEX LTD</v>
          </cell>
          <cell r="B3057">
            <v>514087</v>
          </cell>
          <cell r="C3057" t="str">
            <v>Not Listed</v>
          </cell>
        </row>
        <row r="3058">
          <cell r="A3058" t="str">
            <v>PC JEWELLER LTD</v>
          </cell>
          <cell r="B3058">
            <v>534809</v>
          </cell>
          <cell r="C3058" t="str">
            <v>PCJEWELLER</v>
          </cell>
        </row>
        <row r="3059">
          <cell r="A3059" t="str">
            <v>PCS TECHNOLOGY LTD</v>
          </cell>
          <cell r="B3059">
            <v>517119</v>
          </cell>
          <cell r="C3059" t="str">
            <v>Not Listed</v>
          </cell>
        </row>
        <row r="3060">
          <cell r="A3060" t="str">
            <v>PDS MULTINATIONAL FASHIONS LTD</v>
          </cell>
          <cell r="B3060">
            <v>538730</v>
          </cell>
          <cell r="C3060" t="str">
            <v>PDSMFL</v>
          </cell>
        </row>
        <row r="3061">
          <cell r="A3061" t="str">
            <v>PEARL GLOBAL INDUSTRIES LTD</v>
          </cell>
          <cell r="B3061">
            <v>532808</v>
          </cell>
          <cell r="C3061" t="str">
            <v>PGIL</v>
          </cell>
        </row>
        <row r="3062">
          <cell r="A3062" t="str">
            <v>PEARL POLYMERS LTD</v>
          </cell>
          <cell r="B3062">
            <v>523260</v>
          </cell>
          <cell r="C3062" t="str">
            <v>PEARLPOLY</v>
          </cell>
        </row>
        <row r="3063">
          <cell r="A3063" t="str">
            <v>PECOS HOTELS AND PUBS LTD</v>
          </cell>
          <cell r="B3063">
            <v>539273</v>
          </cell>
          <cell r="C3063" t="str">
            <v>Not Listed</v>
          </cell>
        </row>
        <row r="3064">
          <cell r="A3064" t="str">
            <v>PEE CEE COSMA SOPE LTD</v>
          </cell>
          <cell r="B3064">
            <v>524136</v>
          </cell>
          <cell r="C3064" t="str">
            <v>Not Listed</v>
          </cell>
        </row>
        <row r="3065">
          <cell r="A3065" t="str">
            <v>PEETI SECURITIES LTD</v>
          </cell>
          <cell r="B3065">
            <v>531352</v>
          </cell>
          <cell r="C3065" t="str">
            <v>Not Listed</v>
          </cell>
        </row>
        <row r="3066">
          <cell r="A3066" t="str">
            <v>PENINSULA LAND LTD</v>
          </cell>
          <cell r="B3066">
            <v>503031</v>
          </cell>
          <cell r="C3066" t="str">
            <v>PENINLAND</v>
          </cell>
        </row>
        <row r="3067">
          <cell r="A3067" t="str">
            <v>PENNAR ENGINEERED BUILDING SYSTEMS LTD</v>
          </cell>
          <cell r="B3067">
            <v>539333</v>
          </cell>
          <cell r="C3067" t="str">
            <v>PENPEBS</v>
          </cell>
        </row>
        <row r="3068">
          <cell r="A3068" t="str">
            <v>PENNAR INDUSTRIES LTD</v>
          </cell>
          <cell r="B3068">
            <v>513228</v>
          </cell>
          <cell r="C3068" t="str">
            <v>PENIND</v>
          </cell>
        </row>
        <row r="3069">
          <cell r="A3069" t="str">
            <v>PENTA GOLD LTD</v>
          </cell>
          <cell r="B3069" t="str">
            <v>Not Listed</v>
          </cell>
          <cell r="C3069" t="str">
            <v>PENTAGOLD</v>
          </cell>
        </row>
        <row r="3070">
          <cell r="A3070" t="str">
            <v>PENTAMEDIA GRAPHICS LTD</v>
          </cell>
          <cell r="B3070">
            <v>500329</v>
          </cell>
          <cell r="C3070" t="str">
            <v>Not Listed</v>
          </cell>
        </row>
        <row r="3071">
          <cell r="A3071" t="str">
            <v>PENTOKEY ORGANY (INDIA) LTD</v>
          </cell>
          <cell r="B3071">
            <v>524210</v>
          </cell>
          <cell r="C3071" t="str">
            <v>Not Listed</v>
          </cell>
        </row>
        <row r="3072">
          <cell r="A3072" t="str">
            <v>PENTOKEY ORGANY INDIA LTD</v>
          </cell>
          <cell r="B3072">
            <v>524210</v>
          </cell>
          <cell r="C3072" t="str">
            <v>Not Listed</v>
          </cell>
        </row>
        <row r="3073">
          <cell r="A3073" t="str">
            <v>PEOPLES INVESTMENTS LTD</v>
          </cell>
          <cell r="B3073">
            <v>501144</v>
          </cell>
          <cell r="C3073" t="str">
            <v>Not Listed</v>
          </cell>
        </row>
        <row r="3074">
          <cell r="A3074" t="str">
            <v>PERFECT INFRAENGINEERS LTD</v>
          </cell>
          <cell r="B3074" t="str">
            <v>Not Listed</v>
          </cell>
          <cell r="C3074" t="str">
            <v>PERFECT</v>
          </cell>
        </row>
        <row r="3075">
          <cell r="A3075" t="str">
            <v>PERFECT-OCTAVE MEDIA PROJECTS LTD</v>
          </cell>
          <cell r="B3075">
            <v>521062</v>
          </cell>
          <cell r="C3075" t="str">
            <v>Not Listed</v>
          </cell>
        </row>
        <row r="3076">
          <cell r="A3076" t="str">
            <v>PERFECTPAC LTD</v>
          </cell>
          <cell r="B3076">
            <v>526435</v>
          </cell>
          <cell r="C3076" t="str">
            <v>Not Listed</v>
          </cell>
        </row>
        <row r="3077">
          <cell r="A3077" t="str">
            <v>PERMANENT MAGNETS LTD</v>
          </cell>
          <cell r="B3077">
            <v>504132</v>
          </cell>
          <cell r="C3077" t="str">
            <v>Not Listed</v>
          </cell>
        </row>
        <row r="3078">
          <cell r="A3078" t="str">
            <v>PERSISTENT SYSTEMS LTD</v>
          </cell>
          <cell r="B3078">
            <v>533179</v>
          </cell>
          <cell r="C3078" t="str">
            <v>PERSISTENT</v>
          </cell>
        </row>
        <row r="3079">
          <cell r="A3079" t="str">
            <v>PERVASIVE COMMODITIES LTD</v>
          </cell>
          <cell r="B3079">
            <v>517172</v>
          </cell>
          <cell r="C3079" t="str">
            <v>Not Listed</v>
          </cell>
        </row>
        <row r="3080">
          <cell r="A3080" t="str">
            <v>PETRON ENGINEERING CONSTRUCTION LTD</v>
          </cell>
          <cell r="B3080">
            <v>530381</v>
          </cell>
          <cell r="C3080" t="str">
            <v>PETRONENGG</v>
          </cell>
        </row>
        <row r="3081">
          <cell r="A3081" t="str">
            <v>PETRONET LNG LTD</v>
          </cell>
          <cell r="B3081">
            <v>532522</v>
          </cell>
          <cell r="C3081" t="str">
            <v>PETRONET</v>
          </cell>
        </row>
        <row r="3082">
          <cell r="A3082" t="str">
            <v>PFIZER LTD</v>
          </cell>
          <cell r="B3082">
            <v>500680</v>
          </cell>
          <cell r="C3082" t="str">
            <v>PFIZER</v>
          </cell>
        </row>
        <row r="3083">
          <cell r="A3083" t="str">
            <v>PFL INFOTECH LTD</v>
          </cell>
          <cell r="B3083">
            <v>531769</v>
          </cell>
          <cell r="C3083" t="str">
            <v>Not Listed</v>
          </cell>
        </row>
        <row r="3084">
          <cell r="A3084" t="str">
            <v>PG ELECTROPLAST LTD</v>
          </cell>
          <cell r="B3084">
            <v>533581</v>
          </cell>
          <cell r="C3084" t="str">
            <v>PGEL</v>
          </cell>
        </row>
        <row r="3085">
          <cell r="A3085" t="str">
            <v>PG FOILS LTD</v>
          </cell>
          <cell r="B3085">
            <v>526747</v>
          </cell>
          <cell r="C3085" t="str">
            <v>Not Listed</v>
          </cell>
        </row>
        <row r="3086">
          <cell r="A3086" t="str">
            <v>PG INDUSTRY LTD</v>
          </cell>
          <cell r="B3086">
            <v>531281</v>
          </cell>
          <cell r="C3086" t="str">
            <v>Not Listed</v>
          </cell>
        </row>
        <row r="3087">
          <cell r="A3087" t="str">
            <v>PH CAPITAL LTD</v>
          </cell>
          <cell r="B3087">
            <v>500143</v>
          </cell>
          <cell r="C3087" t="str">
            <v>Not Listed</v>
          </cell>
        </row>
        <row r="3088">
          <cell r="A3088" t="str">
            <v>PH TRADING LTD</v>
          </cell>
          <cell r="B3088">
            <v>512026</v>
          </cell>
          <cell r="C3088" t="str">
            <v>Not Listed</v>
          </cell>
        </row>
        <row r="3089">
          <cell r="A3089" t="str">
            <v>PHAARMASIA LTD</v>
          </cell>
          <cell r="B3089">
            <v>523620</v>
          </cell>
          <cell r="C3089" t="str">
            <v>Not Listed</v>
          </cell>
        </row>
        <row r="3090">
          <cell r="A3090" t="str">
            <v>PHILLIPS CARBON BLACK LTD</v>
          </cell>
          <cell r="B3090">
            <v>506590</v>
          </cell>
          <cell r="C3090" t="str">
            <v>PHILIPCARB</v>
          </cell>
        </row>
        <row r="3091">
          <cell r="A3091" t="str">
            <v>PHOENIX INTERNATIONAL LTD</v>
          </cell>
          <cell r="B3091">
            <v>526481</v>
          </cell>
          <cell r="C3091" t="str">
            <v>Not Listed</v>
          </cell>
        </row>
        <row r="3092">
          <cell r="A3092" t="str">
            <v>PHOENIX TOWNSHIP LTD</v>
          </cell>
          <cell r="B3092">
            <v>537839</v>
          </cell>
          <cell r="C3092" t="str">
            <v>Not Listed</v>
          </cell>
        </row>
        <row r="3093">
          <cell r="A3093" t="str">
            <v>PHOTON CAPITAL ADVISORS LTD</v>
          </cell>
          <cell r="B3093">
            <v>509084</v>
          </cell>
          <cell r="C3093" t="str">
            <v>Not Listed</v>
          </cell>
        </row>
        <row r="3094">
          <cell r="A3094" t="str">
            <v>PHOTOQUIP (INDIA) LTD</v>
          </cell>
          <cell r="B3094">
            <v>526588</v>
          </cell>
          <cell r="C3094" t="str">
            <v>Not Listed</v>
          </cell>
        </row>
        <row r="3095">
          <cell r="A3095" t="str">
            <v>PHOTOQUIP INDIA LTD</v>
          </cell>
          <cell r="B3095">
            <v>526588</v>
          </cell>
          <cell r="C3095" t="str">
            <v>Not Listed</v>
          </cell>
        </row>
        <row r="3096">
          <cell r="A3096" t="str">
            <v>PHYTO CHEM (INDIA) LTD</v>
          </cell>
          <cell r="B3096">
            <v>524808</v>
          </cell>
          <cell r="C3096" t="str">
            <v>Not Listed</v>
          </cell>
        </row>
        <row r="3097">
          <cell r="A3097" t="str">
            <v>PHYTO CHEM INDIA LTD</v>
          </cell>
          <cell r="B3097">
            <v>524808</v>
          </cell>
          <cell r="C3097" t="str">
            <v>Not Listed</v>
          </cell>
        </row>
        <row r="3098">
          <cell r="A3098" t="str">
            <v>PI INDUSTRIES LTD</v>
          </cell>
          <cell r="B3098">
            <v>523642</v>
          </cell>
          <cell r="C3098" t="str">
            <v>PIIND</v>
          </cell>
        </row>
        <row r="3099">
          <cell r="A3099" t="str">
            <v>PICCADILY AGRO INDUSTRIES LTD</v>
          </cell>
          <cell r="B3099">
            <v>530305</v>
          </cell>
          <cell r="C3099" t="str">
            <v>Not Listed</v>
          </cell>
        </row>
        <row r="3100">
          <cell r="A3100" t="str">
            <v>PICCADILY SUGAR &amp; ALLIED INDUSTRIES LTD</v>
          </cell>
          <cell r="B3100">
            <v>507498</v>
          </cell>
          <cell r="C3100" t="str">
            <v>Not Listed</v>
          </cell>
        </row>
        <row r="3101">
          <cell r="A3101" t="str">
            <v>PICTUREHOUSE MEDIA LTD</v>
          </cell>
          <cell r="B3101">
            <v>532355</v>
          </cell>
          <cell r="C3101" t="str">
            <v>Not Listed</v>
          </cell>
        </row>
        <row r="3102">
          <cell r="A3102" t="str">
            <v>PIDILITE INDUSTRIES LTD</v>
          </cell>
          <cell r="B3102">
            <v>500331</v>
          </cell>
          <cell r="C3102" t="str">
            <v>PIDILITIND</v>
          </cell>
        </row>
        <row r="3103">
          <cell r="A3103" t="str">
            <v>PIL ITALICA LIFESTYLE LTD</v>
          </cell>
          <cell r="B3103">
            <v>500327</v>
          </cell>
          <cell r="C3103" t="str">
            <v>PILITA</v>
          </cell>
        </row>
        <row r="3104">
          <cell r="A3104" t="str">
            <v>PILANI INVESTMENT AND INDUSTRIES CORPORATION LTD</v>
          </cell>
          <cell r="B3104">
            <v>539883</v>
          </cell>
          <cell r="C3104" t="str">
            <v>PILANIINVS</v>
          </cell>
        </row>
        <row r="3105">
          <cell r="A3105" t="str">
            <v>PIONEER AGRO EXTRACTS LTD</v>
          </cell>
          <cell r="B3105">
            <v>519439</v>
          </cell>
          <cell r="C3105" t="str">
            <v>Not Listed</v>
          </cell>
        </row>
        <row r="3106">
          <cell r="A3106" t="str">
            <v>PIONEER DISTILLERIES LTD</v>
          </cell>
          <cell r="B3106">
            <v>531879</v>
          </cell>
          <cell r="C3106" t="str">
            <v>PIONDIST</v>
          </cell>
        </row>
        <row r="3107">
          <cell r="A3107" t="str">
            <v>PIONEER EMBROIDERIES LTD</v>
          </cell>
          <cell r="B3107">
            <v>514300</v>
          </cell>
          <cell r="C3107" t="str">
            <v>PIONEEREMB</v>
          </cell>
        </row>
        <row r="3108">
          <cell r="A3108" t="str">
            <v>PIONEER INVESTCORP LTD</v>
          </cell>
          <cell r="B3108">
            <v>507864</v>
          </cell>
          <cell r="C3108" t="str">
            <v>Not Listed</v>
          </cell>
        </row>
        <row r="3109">
          <cell r="A3109" t="str">
            <v>PIRAMAL ENTERPRISES LTD</v>
          </cell>
          <cell r="B3109">
            <v>500302</v>
          </cell>
          <cell r="C3109" t="str">
            <v>PEL</v>
          </cell>
        </row>
        <row r="3110">
          <cell r="A3110" t="str">
            <v>PIRAMAL PHYTOCARE LTD</v>
          </cell>
          <cell r="B3110">
            <v>532979</v>
          </cell>
          <cell r="C3110" t="str">
            <v>PIRPHYTO</v>
          </cell>
        </row>
        <row r="3111">
          <cell r="A3111" t="str">
            <v>PITHAMPUR POLY PRODUCTS LTD</v>
          </cell>
          <cell r="B3111">
            <v>530683</v>
          </cell>
          <cell r="C3111" t="str">
            <v>Not Listed</v>
          </cell>
        </row>
        <row r="3112">
          <cell r="A3112" t="str">
            <v>PITTI ENGINEERING LTD</v>
          </cell>
          <cell r="B3112">
            <v>513519</v>
          </cell>
          <cell r="C3112" t="str">
            <v>PITTIENG</v>
          </cell>
        </row>
        <row r="3113">
          <cell r="A3113" t="str">
            <v>PIX TRANSMISSIONS LTD</v>
          </cell>
          <cell r="B3113">
            <v>500333</v>
          </cell>
          <cell r="C3113" t="str">
            <v>Not Listed</v>
          </cell>
        </row>
        <row r="3114">
          <cell r="A3114" t="str">
            <v>PLANTER POLYSACKS LTD</v>
          </cell>
          <cell r="B3114">
            <v>523105</v>
          </cell>
          <cell r="C3114" t="str">
            <v>Not Listed</v>
          </cell>
        </row>
        <row r="3115">
          <cell r="A3115" t="str">
            <v>PLASTIBLENDS (INDIA) LTD</v>
          </cell>
          <cell r="B3115">
            <v>523648</v>
          </cell>
          <cell r="C3115" t="str">
            <v>PLASTIBLEN</v>
          </cell>
        </row>
        <row r="3116">
          <cell r="A3116" t="str">
            <v>PLASTIBLENDS INDIA LTD</v>
          </cell>
          <cell r="B3116">
            <v>523648</v>
          </cell>
          <cell r="C3116" t="str">
            <v>PLASTIBLEN</v>
          </cell>
        </row>
        <row r="3117">
          <cell r="A3117" t="str">
            <v>PMC FINCORP LTD</v>
          </cell>
          <cell r="B3117">
            <v>534060</v>
          </cell>
          <cell r="C3117" t="str">
            <v>Not Listed</v>
          </cell>
        </row>
        <row r="3118">
          <cell r="A3118" t="str">
            <v>PNB GILTS LTD</v>
          </cell>
          <cell r="B3118">
            <v>532366</v>
          </cell>
          <cell r="C3118" t="str">
            <v>PNBGILTS</v>
          </cell>
        </row>
        <row r="3119">
          <cell r="A3119" t="str">
            <v>PNB HOUSING FINANCE LTD</v>
          </cell>
          <cell r="B3119">
            <v>540173</v>
          </cell>
          <cell r="C3119" t="str">
            <v>PNBHOUSING</v>
          </cell>
        </row>
        <row r="3120">
          <cell r="A3120" t="str">
            <v>PNC INFRATECH LTD</v>
          </cell>
          <cell r="B3120">
            <v>539150</v>
          </cell>
          <cell r="C3120" t="str">
            <v>PNCINFRA</v>
          </cell>
        </row>
        <row r="3121">
          <cell r="A3121" t="str">
            <v>POCHIRAJU INDUSTRIES LTD</v>
          </cell>
          <cell r="B3121">
            <v>532803</v>
          </cell>
          <cell r="C3121" t="str">
            <v>POCHIRAJU</v>
          </cell>
        </row>
        <row r="3122">
          <cell r="A3122" t="str">
            <v>POCL ENTERPRISES LTD</v>
          </cell>
          <cell r="B3122">
            <v>539195</v>
          </cell>
          <cell r="C3122" t="str">
            <v>Not Listed</v>
          </cell>
        </row>
        <row r="3123">
          <cell r="A3123" t="str">
            <v>PODDAR HOUSING AND DEVELOPMENT LTD</v>
          </cell>
          <cell r="B3123">
            <v>523628</v>
          </cell>
          <cell r="C3123" t="str">
            <v>PODDARHOUS</v>
          </cell>
        </row>
        <row r="3124">
          <cell r="A3124" t="str">
            <v>PODDAR PIGMENTS LTD</v>
          </cell>
          <cell r="B3124">
            <v>524570</v>
          </cell>
          <cell r="C3124" t="str">
            <v>PODDARMENT</v>
          </cell>
        </row>
        <row r="3125">
          <cell r="A3125" t="str">
            <v>POKARNA LTD</v>
          </cell>
          <cell r="B3125">
            <v>532486</v>
          </cell>
          <cell r="C3125" t="str">
            <v>POKARNA</v>
          </cell>
        </row>
        <row r="3126">
          <cell r="A3126" t="str">
            <v>POLO HOTELS LTD</v>
          </cell>
          <cell r="B3126">
            <v>526687</v>
          </cell>
          <cell r="C3126" t="str">
            <v>Not Listed</v>
          </cell>
        </row>
        <row r="3127">
          <cell r="A3127" t="str">
            <v>POLO QUEEN INDUSTRIAL AND FINTECH LTD</v>
          </cell>
          <cell r="B3127">
            <v>540717</v>
          </cell>
          <cell r="C3127" t="str">
            <v>Not Listed</v>
          </cell>
        </row>
        <row r="3128">
          <cell r="A3128" t="str">
            <v>POLSON LTD</v>
          </cell>
          <cell r="B3128">
            <v>507645</v>
          </cell>
          <cell r="C3128" t="str">
            <v>Not Listed</v>
          </cell>
        </row>
        <row r="3129">
          <cell r="A3129" t="str">
            <v>POLY MEDICURE LTD</v>
          </cell>
          <cell r="B3129">
            <v>531768</v>
          </cell>
          <cell r="C3129" t="str">
            <v>POLYMED</v>
          </cell>
        </row>
        <row r="3130">
          <cell r="A3130" t="str">
            <v>Polycab India Ltd</v>
          </cell>
          <cell r="B3130">
            <v>542652</v>
          </cell>
          <cell r="C3130" t="str">
            <v>POLYCAB</v>
          </cell>
        </row>
        <row r="3131">
          <cell r="A3131" t="str">
            <v>POLYCHEM LTD</v>
          </cell>
          <cell r="B3131">
            <v>506605</v>
          </cell>
          <cell r="C3131" t="str">
            <v>Not Listed</v>
          </cell>
        </row>
        <row r="3132">
          <cell r="A3132" t="str">
            <v>POLYCON INTERNATIONAL LTD</v>
          </cell>
          <cell r="B3132">
            <v>531397</v>
          </cell>
          <cell r="C3132" t="str">
            <v>Not Listed</v>
          </cell>
        </row>
        <row r="3133">
          <cell r="A3133" t="str">
            <v>POLYGENTA TECHNOLOGIES LTD</v>
          </cell>
          <cell r="B3133">
            <v>514486</v>
          </cell>
          <cell r="C3133" t="str">
            <v>Not Listed</v>
          </cell>
        </row>
        <row r="3134">
          <cell r="A3134" t="str">
            <v>POLYLINK POLYMERS (INDIA) LTD</v>
          </cell>
          <cell r="B3134">
            <v>531454</v>
          </cell>
          <cell r="C3134" t="str">
            <v>Not Listed</v>
          </cell>
        </row>
        <row r="3135">
          <cell r="A3135" t="str">
            <v>POLYLINK POLYMERS INDIA LTD</v>
          </cell>
          <cell r="B3135">
            <v>531454</v>
          </cell>
          <cell r="C3135" t="str">
            <v>Not Listed</v>
          </cell>
        </row>
        <row r="3136">
          <cell r="A3136" t="str">
            <v>POLYMAC THERMOFORMERS LTD</v>
          </cell>
          <cell r="B3136">
            <v>537573</v>
          </cell>
          <cell r="C3136" t="str">
            <v>Not Listed</v>
          </cell>
        </row>
        <row r="3137">
          <cell r="A3137" t="str">
            <v>POLYMECHPLAST MACHINES LTD</v>
          </cell>
          <cell r="B3137">
            <v>526043</v>
          </cell>
          <cell r="C3137" t="str">
            <v>Not Listed</v>
          </cell>
        </row>
        <row r="3138">
          <cell r="A3138" t="str">
            <v>POLYPLEX CORPORATION LTD</v>
          </cell>
          <cell r="B3138">
            <v>524051</v>
          </cell>
          <cell r="C3138" t="str">
            <v>POLYPLEX</v>
          </cell>
        </row>
        <row r="3139">
          <cell r="A3139" t="str">
            <v>POLYSPIN EXPORTS LTD</v>
          </cell>
          <cell r="B3139">
            <v>539354</v>
          </cell>
          <cell r="C3139" t="str">
            <v>Not Listed</v>
          </cell>
        </row>
        <row r="3140">
          <cell r="A3140" t="str">
            <v>POLYTEX (INDIA) LTD</v>
          </cell>
          <cell r="B3140">
            <v>512481</v>
          </cell>
          <cell r="C3140" t="str">
            <v>Not Listed</v>
          </cell>
        </row>
        <row r="3141">
          <cell r="A3141" t="str">
            <v>POLYTEX INDIA LTD</v>
          </cell>
          <cell r="B3141">
            <v>512481</v>
          </cell>
          <cell r="C3141" t="str">
            <v>Not Listed</v>
          </cell>
        </row>
        <row r="3142">
          <cell r="A3142" t="str">
            <v>PONDY OXIDES &amp; CHEMICALS LTD</v>
          </cell>
          <cell r="B3142">
            <v>532626</v>
          </cell>
          <cell r="C3142" t="str">
            <v>Not Listed</v>
          </cell>
        </row>
        <row r="3143">
          <cell r="A3143" t="str">
            <v>PONNI SUGARS ERODE LTD</v>
          </cell>
          <cell r="B3143">
            <v>532460</v>
          </cell>
          <cell r="C3143" t="str">
            <v>PONNIERODE</v>
          </cell>
        </row>
        <row r="3144">
          <cell r="A3144" t="str">
            <v>POOJA ENTERTAINMENT AND FILMS LTD</v>
          </cell>
          <cell r="B3144">
            <v>532011</v>
          </cell>
          <cell r="C3144" t="str">
            <v>Not Listed</v>
          </cell>
        </row>
        <row r="3145">
          <cell r="A3145" t="str">
            <v>POOJAWESTERN METALIKS LTD</v>
          </cell>
          <cell r="B3145">
            <v>540727</v>
          </cell>
          <cell r="C3145" t="str">
            <v>Not Listed</v>
          </cell>
        </row>
        <row r="3146">
          <cell r="A3146" t="str">
            <v>POONA DAL &amp; OIL INDUSTRIES LTD</v>
          </cell>
          <cell r="B3146">
            <v>519359</v>
          </cell>
          <cell r="C3146" t="str">
            <v>Not Listed</v>
          </cell>
        </row>
        <row r="3147">
          <cell r="A3147" t="str">
            <v>POPULAR ESTATE MANAGEMENT LTD</v>
          </cell>
          <cell r="B3147">
            <v>531870</v>
          </cell>
          <cell r="C3147" t="str">
            <v>Not Listed</v>
          </cell>
        </row>
        <row r="3148">
          <cell r="A3148" t="str">
            <v>PORWAL AUTO COMPONENTS LTD</v>
          </cell>
          <cell r="B3148">
            <v>532933</v>
          </cell>
          <cell r="C3148" t="str">
            <v>Not Listed</v>
          </cell>
        </row>
        <row r="3149">
          <cell r="A3149" t="str">
            <v>POWER &amp; INSTRUMENTATION GUJARAT LTD</v>
          </cell>
          <cell r="B3149" t="str">
            <v>Not Listed</v>
          </cell>
          <cell r="C3149" t="str">
            <v>PIGL</v>
          </cell>
        </row>
        <row r="3150">
          <cell r="A3150" t="str">
            <v>POWER FINANCE CORPORATION LTD</v>
          </cell>
          <cell r="B3150">
            <v>532810</v>
          </cell>
          <cell r="C3150" t="str">
            <v>PFC</v>
          </cell>
        </row>
        <row r="3151">
          <cell r="A3151" t="str">
            <v>POWER GRID CORPORATION OF (INDIA) LTD</v>
          </cell>
          <cell r="B3151">
            <v>532898</v>
          </cell>
          <cell r="C3151" t="str">
            <v>POWERGRID</v>
          </cell>
        </row>
        <row r="3152">
          <cell r="A3152" t="str">
            <v>POWER GRID CORPORATION OF INDIA LTD</v>
          </cell>
          <cell r="B3152">
            <v>532898</v>
          </cell>
          <cell r="C3152" t="str">
            <v>POWERGRID</v>
          </cell>
        </row>
        <row r="3153">
          <cell r="A3153" t="str">
            <v>POWER MECH PROJECTS LTD</v>
          </cell>
          <cell r="B3153">
            <v>539302</v>
          </cell>
          <cell r="C3153" t="str">
            <v>POWERMECH</v>
          </cell>
        </row>
        <row r="3154">
          <cell r="A3154" t="str">
            <v>POWERFUL TECHNOLOGIES LTD</v>
          </cell>
          <cell r="B3154" t="str">
            <v>Not Listed</v>
          </cell>
          <cell r="C3154" t="str">
            <v>POWERFUL</v>
          </cell>
        </row>
        <row r="3155">
          <cell r="A3155" t="str">
            <v>POWERHOUSE GYM &amp; WELLNESS LTD</v>
          </cell>
          <cell r="B3155">
            <v>538731</v>
          </cell>
          <cell r="C3155" t="str">
            <v>Not Listed</v>
          </cell>
        </row>
        <row r="3156">
          <cell r="A3156" t="str">
            <v>PPAP AUTOMOTIVE LTD</v>
          </cell>
          <cell r="B3156">
            <v>532934</v>
          </cell>
          <cell r="C3156" t="str">
            <v>PPAP</v>
          </cell>
        </row>
        <row r="3157">
          <cell r="A3157" t="str">
            <v>PRABHAT DAIRY LTD</v>
          </cell>
          <cell r="B3157">
            <v>539351</v>
          </cell>
          <cell r="C3157" t="str">
            <v>PRABHAT</v>
          </cell>
        </row>
        <row r="3158">
          <cell r="A3158" t="str">
            <v>PRABHAT TELECOMS (INDIA) LTD</v>
          </cell>
          <cell r="B3158">
            <v>540027</v>
          </cell>
          <cell r="C3158" t="str">
            <v>Not Listed</v>
          </cell>
        </row>
        <row r="3159">
          <cell r="A3159" t="str">
            <v>PRABHAT TELECOMS INDIA LTD</v>
          </cell>
          <cell r="B3159">
            <v>540027</v>
          </cell>
          <cell r="C3159" t="str">
            <v>Not Listed</v>
          </cell>
        </row>
        <row r="3160">
          <cell r="A3160" t="str">
            <v>PRABHAV INDUSTRIES LTD</v>
          </cell>
          <cell r="B3160">
            <v>531855</v>
          </cell>
          <cell r="C3160" t="str">
            <v>Not Listed</v>
          </cell>
        </row>
        <row r="3161">
          <cell r="A3161" t="str">
            <v>PRABHU STEEL INDUSTRIES LTD</v>
          </cell>
          <cell r="B3161">
            <v>506042</v>
          </cell>
          <cell r="C3161" t="str">
            <v>Not Listed</v>
          </cell>
        </row>
        <row r="3162">
          <cell r="A3162" t="str">
            <v>PRADEEP METALS LTD</v>
          </cell>
          <cell r="B3162">
            <v>513532</v>
          </cell>
          <cell r="C3162" t="str">
            <v>Not Listed</v>
          </cell>
        </row>
        <row r="3163">
          <cell r="A3163" t="str">
            <v>PRADHIN LTD</v>
          </cell>
          <cell r="B3163">
            <v>530095</v>
          </cell>
          <cell r="C3163" t="str">
            <v>Not Listed</v>
          </cell>
        </row>
        <row r="3164">
          <cell r="A3164" t="str">
            <v>PRADIP OVERSEAS LTD</v>
          </cell>
          <cell r="B3164">
            <v>533178</v>
          </cell>
          <cell r="C3164" t="str">
            <v>PRADIP</v>
          </cell>
        </row>
        <row r="3165">
          <cell r="A3165" t="str">
            <v>PRAG BOSIMI SYNTHETICS LTD</v>
          </cell>
          <cell r="B3165">
            <v>500192</v>
          </cell>
          <cell r="C3165" t="str">
            <v>Not Listed</v>
          </cell>
        </row>
        <row r="3166">
          <cell r="A3166" t="str">
            <v>PRAJ INDUSTRIES LTD</v>
          </cell>
          <cell r="B3166">
            <v>522205</v>
          </cell>
          <cell r="C3166" t="str">
            <v>PRAJIND</v>
          </cell>
        </row>
        <row r="3167">
          <cell r="A3167" t="str">
            <v>PRAJAY ENGINEERS SYNDICATE LTD</v>
          </cell>
          <cell r="B3167">
            <v>531746</v>
          </cell>
          <cell r="C3167" t="str">
            <v>PRAENG</v>
          </cell>
        </row>
        <row r="3168">
          <cell r="A3168" t="str">
            <v>PRAKASH CONSTROWELL LTD</v>
          </cell>
          <cell r="B3168">
            <v>533605</v>
          </cell>
          <cell r="C3168" t="str">
            <v>PRAKASHCON</v>
          </cell>
        </row>
        <row r="3169">
          <cell r="A3169" t="str">
            <v>PRAKASH INDUSTRIES LTD</v>
          </cell>
          <cell r="B3169">
            <v>506022</v>
          </cell>
          <cell r="C3169" t="str">
            <v>PRAKASH</v>
          </cell>
        </row>
        <row r="3170">
          <cell r="A3170" t="str">
            <v>Prakash Pipes Ltd</v>
          </cell>
          <cell r="B3170">
            <v>542684</v>
          </cell>
          <cell r="C3170" t="str">
            <v>PPL</v>
          </cell>
        </row>
        <row r="3171">
          <cell r="A3171" t="str">
            <v>PRAKASH STEELAGE LTD</v>
          </cell>
          <cell r="B3171">
            <v>533239</v>
          </cell>
          <cell r="C3171" t="str">
            <v>PRAKASHSTL</v>
          </cell>
        </row>
        <row r="3172">
          <cell r="A3172" t="str">
            <v>PRAKASH WOOLLEN &amp; SYNTHETIC MILLS LTD</v>
          </cell>
          <cell r="B3172">
            <v>531437</v>
          </cell>
          <cell r="C3172" t="str">
            <v>Not Listed</v>
          </cell>
        </row>
        <row r="3173">
          <cell r="A3173" t="str">
            <v>PRANAVADITYA SPINNING MILLS LTD</v>
          </cell>
          <cell r="B3173">
            <v>531172</v>
          </cell>
          <cell r="C3173" t="str">
            <v>Not Listed</v>
          </cell>
        </row>
        <row r="3174">
          <cell r="A3174" t="str">
            <v>PRASHANT (INDIA) LTD</v>
          </cell>
          <cell r="B3174">
            <v>519014</v>
          </cell>
          <cell r="C3174" t="str">
            <v>Not Listed</v>
          </cell>
        </row>
        <row r="3175">
          <cell r="A3175" t="str">
            <v>PRASHANT INDIA LTD</v>
          </cell>
          <cell r="B3175">
            <v>519014</v>
          </cell>
          <cell r="C3175" t="str">
            <v>Not Listed</v>
          </cell>
        </row>
        <row r="3176">
          <cell r="A3176" t="str">
            <v>PRATAAP SNACKS LTD</v>
          </cell>
          <cell r="B3176">
            <v>540724</v>
          </cell>
          <cell r="C3176" t="str">
            <v>DIAMONDYD</v>
          </cell>
        </row>
        <row r="3177">
          <cell r="A3177" t="str">
            <v>PRATIK PANELS LTD</v>
          </cell>
          <cell r="B3177">
            <v>526490</v>
          </cell>
          <cell r="C3177" t="str">
            <v>Not Listed</v>
          </cell>
        </row>
        <row r="3178">
          <cell r="A3178" t="str">
            <v>PRATIKSHA CHEMICALS LTD</v>
          </cell>
          <cell r="B3178">
            <v>531257</v>
          </cell>
          <cell r="C3178" t="str">
            <v>Not Listed</v>
          </cell>
        </row>
        <row r="3179">
          <cell r="A3179" t="str">
            <v>PRAXIS HOME RETAIL LTD</v>
          </cell>
          <cell r="B3179">
            <v>540901</v>
          </cell>
          <cell r="C3179" t="str">
            <v>PRAXIS</v>
          </cell>
        </row>
        <row r="3180">
          <cell r="A3180" t="str">
            <v>PRECIOUS TRADING &amp; INVESTMENTS LTD</v>
          </cell>
          <cell r="B3180">
            <v>506107</v>
          </cell>
          <cell r="C3180" t="str">
            <v>Not Listed</v>
          </cell>
        </row>
        <row r="3181">
          <cell r="A3181" t="str">
            <v>PRECISION CAMSHAFTS LTD</v>
          </cell>
          <cell r="B3181">
            <v>539636</v>
          </cell>
          <cell r="C3181" t="str">
            <v>PRECAM</v>
          </cell>
        </row>
        <row r="3182">
          <cell r="A3182" t="str">
            <v>PRECISION CONTAINEURS LTD</v>
          </cell>
          <cell r="B3182">
            <v>523874</v>
          </cell>
          <cell r="C3182" t="str">
            <v>Not Listed</v>
          </cell>
        </row>
        <row r="3183">
          <cell r="A3183" t="str">
            <v>PRECISION ELECTRONICS LTD</v>
          </cell>
          <cell r="B3183">
            <v>517258</v>
          </cell>
          <cell r="C3183" t="str">
            <v>Not Listed</v>
          </cell>
        </row>
        <row r="3184">
          <cell r="A3184" t="str">
            <v>PRECISION WIRES (INDIA) LTD</v>
          </cell>
          <cell r="B3184">
            <v>523539</v>
          </cell>
          <cell r="C3184" t="str">
            <v>PRECWIRE</v>
          </cell>
        </row>
        <row r="3185">
          <cell r="A3185" t="str">
            <v>PRECISION WIRES INDIA LTD</v>
          </cell>
          <cell r="B3185">
            <v>523539</v>
          </cell>
          <cell r="C3185" t="str">
            <v>PRECWIRE</v>
          </cell>
        </row>
        <row r="3186">
          <cell r="A3186" t="str">
            <v>PRECOT MERIDIAN LTD</v>
          </cell>
          <cell r="B3186" t="str">
            <v>Not Listed</v>
          </cell>
          <cell r="C3186" t="str">
            <v>PRECOT</v>
          </cell>
        </row>
        <row r="3187">
          <cell r="A3187" t="str">
            <v>PREM SOMANI FINANCIAL SERVICES LTD</v>
          </cell>
          <cell r="B3187">
            <v>530669</v>
          </cell>
          <cell r="C3187" t="str">
            <v>Not Listed</v>
          </cell>
        </row>
        <row r="3188">
          <cell r="A3188" t="str">
            <v>PREMCO GLOBAL LTD</v>
          </cell>
          <cell r="B3188">
            <v>530331</v>
          </cell>
          <cell r="C3188" t="str">
            <v>Not Listed</v>
          </cell>
        </row>
        <row r="3189">
          <cell r="A3189" t="str">
            <v>PREMIER CHENNAI PROPERTIES LTD</v>
          </cell>
          <cell r="B3189">
            <v>780007</v>
          </cell>
          <cell r="C3189" t="str">
            <v>Not Listed</v>
          </cell>
        </row>
        <row r="3190">
          <cell r="A3190" t="str">
            <v>PREMIER EXPLOSIVES LTD</v>
          </cell>
          <cell r="B3190">
            <v>526247</v>
          </cell>
          <cell r="C3190" t="str">
            <v>PREMEXPLN</v>
          </cell>
        </row>
        <row r="3191">
          <cell r="A3191" t="str">
            <v>PREMIER LTD</v>
          </cell>
          <cell r="B3191">
            <v>500540</v>
          </cell>
          <cell r="C3191" t="str">
            <v>PREMIER</v>
          </cell>
        </row>
        <row r="3192">
          <cell r="A3192" t="str">
            <v>PREMIER PIPES LTD</v>
          </cell>
          <cell r="B3192">
            <v>513291</v>
          </cell>
          <cell r="C3192" t="str">
            <v>Not Listed</v>
          </cell>
        </row>
        <row r="3193">
          <cell r="A3193" t="str">
            <v>PREMIER POLYFILM LTD</v>
          </cell>
          <cell r="B3193">
            <v>514354</v>
          </cell>
          <cell r="C3193" t="str">
            <v>PREMIERPOL</v>
          </cell>
        </row>
        <row r="3194">
          <cell r="A3194" t="str">
            <v>PREMIER SYNTHETICS LTD</v>
          </cell>
          <cell r="B3194">
            <v>509835</v>
          </cell>
          <cell r="C3194" t="str">
            <v>Not Listed</v>
          </cell>
        </row>
        <row r="3195">
          <cell r="A3195" t="str">
            <v>PRERNA INFRABUILD LTD</v>
          </cell>
          <cell r="B3195">
            <v>531802</v>
          </cell>
          <cell r="C3195" t="str">
            <v>Not Listed</v>
          </cell>
        </row>
        <row r="3196">
          <cell r="A3196" t="str">
            <v>PRESSMAN ADVERTISING LTD</v>
          </cell>
          <cell r="B3196">
            <v>509077</v>
          </cell>
          <cell r="C3196" t="str">
            <v>PRESSMN</v>
          </cell>
        </row>
        <row r="3197">
          <cell r="A3197" t="str">
            <v>PRESTIGE ESTATES PROJECTS LTD</v>
          </cell>
          <cell r="B3197">
            <v>533274</v>
          </cell>
          <cell r="C3197" t="str">
            <v>PRESTIGE</v>
          </cell>
        </row>
        <row r="3198">
          <cell r="A3198" t="str">
            <v>PRICOL LTD</v>
          </cell>
          <cell r="B3198">
            <v>540293</v>
          </cell>
          <cell r="C3198" t="str">
            <v>PRICOLLTD</v>
          </cell>
        </row>
        <row r="3199">
          <cell r="A3199" t="str">
            <v>PRIMA AGRO LTD</v>
          </cell>
          <cell r="B3199">
            <v>519262</v>
          </cell>
          <cell r="C3199" t="str">
            <v>Not Listed</v>
          </cell>
        </row>
        <row r="3200">
          <cell r="A3200" t="str">
            <v>PRIMA INDUSTRIES LTD</v>
          </cell>
          <cell r="B3200">
            <v>531246</v>
          </cell>
          <cell r="C3200" t="str">
            <v>Not Listed</v>
          </cell>
        </row>
        <row r="3201">
          <cell r="A3201" t="str">
            <v>PRIMA PLASTICS LTD</v>
          </cell>
          <cell r="B3201">
            <v>530589</v>
          </cell>
          <cell r="C3201" t="str">
            <v>Not Listed</v>
          </cell>
        </row>
        <row r="3202">
          <cell r="A3202" t="str">
            <v>PRIME CAPITAL MARKET LTD</v>
          </cell>
          <cell r="B3202">
            <v>535514</v>
          </cell>
          <cell r="C3202" t="str">
            <v>Not Listed</v>
          </cell>
        </row>
        <row r="3203">
          <cell r="A3203" t="str">
            <v>PRIME CUSTOMER SERVICES LTD</v>
          </cell>
          <cell r="B3203">
            <v>540404</v>
          </cell>
          <cell r="C3203" t="str">
            <v>Not Listed</v>
          </cell>
        </row>
        <row r="3204">
          <cell r="A3204" t="str">
            <v>PRIME FOCUS LTD</v>
          </cell>
          <cell r="B3204">
            <v>532748</v>
          </cell>
          <cell r="C3204" t="str">
            <v>PFOCUS</v>
          </cell>
        </row>
        <row r="3205">
          <cell r="A3205" t="str">
            <v>PRIME INDUSTRIES LTD</v>
          </cell>
          <cell r="B3205">
            <v>519299</v>
          </cell>
          <cell r="C3205" t="str">
            <v>Not Listed</v>
          </cell>
        </row>
        <row r="3206">
          <cell r="A3206" t="str">
            <v>PRIME PROPERTY DEVELOPMENT CORPORATION LTD</v>
          </cell>
          <cell r="B3206">
            <v>530695</v>
          </cell>
          <cell r="C3206" t="str">
            <v>Not Listed</v>
          </cell>
        </row>
        <row r="3207">
          <cell r="A3207" t="str">
            <v>PRIME SECURITIES LTD</v>
          </cell>
          <cell r="B3207">
            <v>500337</v>
          </cell>
          <cell r="C3207" t="str">
            <v>PRIMESECU</v>
          </cell>
        </row>
        <row r="3208">
          <cell r="A3208" t="str">
            <v>PRIME URBAN DEVELOPMENT (INDIA) LTD</v>
          </cell>
          <cell r="B3208">
            <v>521149</v>
          </cell>
          <cell r="C3208" t="str">
            <v>Not Listed</v>
          </cell>
        </row>
        <row r="3209">
          <cell r="A3209" t="str">
            <v>PRIME URBAN DEVELOPMENT INDIA LTD</v>
          </cell>
          <cell r="B3209">
            <v>521149</v>
          </cell>
          <cell r="C3209" t="str">
            <v>Not Listed</v>
          </cell>
        </row>
        <row r="3210">
          <cell r="A3210" t="str">
            <v>PRISM FINANCE LTD</v>
          </cell>
          <cell r="B3210">
            <v>531735</v>
          </cell>
          <cell r="C3210" t="str">
            <v>Not Listed</v>
          </cell>
        </row>
        <row r="3211">
          <cell r="A3211" t="str">
            <v>PRISM JOHNSON LTD</v>
          </cell>
          <cell r="B3211">
            <v>500338</v>
          </cell>
          <cell r="C3211" t="str">
            <v>PRSMJOHNSN</v>
          </cell>
        </row>
        <row r="3212">
          <cell r="A3212" t="str">
            <v>PRISM MEDICO AND PHARMACY LTD</v>
          </cell>
          <cell r="B3212">
            <v>512217</v>
          </cell>
          <cell r="C3212" t="str">
            <v>Not Listed</v>
          </cell>
        </row>
        <row r="3213">
          <cell r="A3213" t="str">
            <v>PRITHVI EXCHANGE (INDIA) LTD</v>
          </cell>
          <cell r="B3213">
            <v>531688</v>
          </cell>
          <cell r="C3213" t="str">
            <v>Not Listed</v>
          </cell>
        </row>
        <row r="3214">
          <cell r="A3214" t="str">
            <v>PRITHVI EXCHANGE INDIA LTD</v>
          </cell>
          <cell r="B3214">
            <v>531688</v>
          </cell>
          <cell r="C3214" t="str">
            <v>Not Listed</v>
          </cell>
        </row>
        <row r="3215">
          <cell r="A3215" t="str">
            <v>PRITI INTERNATIONAL LTD</v>
          </cell>
          <cell r="B3215" t="str">
            <v>Not Listed</v>
          </cell>
          <cell r="C3215" t="str">
            <v>PRITI</v>
          </cell>
        </row>
        <row r="3216">
          <cell r="A3216" t="str">
            <v>PRITIKA AUTO INDUSTRIES LTD</v>
          </cell>
          <cell r="B3216">
            <v>539359</v>
          </cell>
          <cell r="C3216" t="str">
            <v>Not Listed</v>
          </cell>
        </row>
        <row r="3217">
          <cell r="A3217" t="str">
            <v>PRITISH NANDY COMMUNICATIONS LTD</v>
          </cell>
          <cell r="B3217">
            <v>532387</v>
          </cell>
          <cell r="C3217" t="str">
            <v>PNC</v>
          </cell>
        </row>
        <row r="3218">
          <cell r="A3218" t="str">
            <v>PRIYA LTD</v>
          </cell>
          <cell r="B3218">
            <v>524580</v>
          </cell>
          <cell r="C3218" t="str">
            <v>Not Listed</v>
          </cell>
        </row>
        <row r="3219">
          <cell r="A3219" t="str">
            <v>PRO FIN CAPITAL SERVICES LTD</v>
          </cell>
          <cell r="B3219">
            <v>511557</v>
          </cell>
          <cell r="C3219" t="str">
            <v>Not Listed</v>
          </cell>
        </row>
        <row r="3220">
          <cell r="A3220" t="str">
            <v>PROAIM ENTERPRISES LTD</v>
          </cell>
          <cell r="B3220">
            <v>512105</v>
          </cell>
          <cell r="C3220" t="str">
            <v>Not Listed</v>
          </cell>
        </row>
        <row r="3221">
          <cell r="A3221" t="str">
            <v>PROCAL ELECTRONICS (INDIA) LTD</v>
          </cell>
          <cell r="B3221">
            <v>526009</v>
          </cell>
          <cell r="C3221" t="str">
            <v>Not Listed</v>
          </cell>
        </row>
        <row r="3222">
          <cell r="A3222" t="str">
            <v>PROCAL ELECTRONICS INDIA LTD</v>
          </cell>
          <cell r="B3222">
            <v>526009</v>
          </cell>
          <cell r="C3222" t="str">
            <v>Not Listed</v>
          </cell>
        </row>
        <row r="3223">
          <cell r="A3223" t="str">
            <v>Procter &amp; Gamble Health LTD</v>
          </cell>
          <cell r="B3223" t="str">
            <v>Not Listed</v>
          </cell>
          <cell r="C3223" t="str">
            <v>PGHL</v>
          </cell>
        </row>
        <row r="3224">
          <cell r="A3224" t="str">
            <v>PROCTER &amp; GAMBLE HYGIENE AND HEALTH CARE LTD</v>
          </cell>
          <cell r="B3224">
            <v>500459</v>
          </cell>
          <cell r="C3224" t="str">
            <v>PGHH</v>
          </cell>
        </row>
        <row r="3225">
          <cell r="A3225" t="str">
            <v>PROGRESSIVE EXTRACTIONS &amp; EXPORTS LTD</v>
          </cell>
          <cell r="B3225">
            <v>531265</v>
          </cell>
          <cell r="C3225" t="str">
            <v>Not Listed</v>
          </cell>
        </row>
        <row r="3226">
          <cell r="A3226" t="str">
            <v>PROLIFE INDUSTRIES LTD</v>
          </cell>
          <cell r="B3226" t="str">
            <v>Not Listed</v>
          </cell>
          <cell r="C3226" t="str">
            <v>PROLIFE</v>
          </cell>
        </row>
        <row r="3227">
          <cell r="A3227" t="str">
            <v>PROMACT IMPEX LTD</v>
          </cell>
          <cell r="B3227">
            <v>526494</v>
          </cell>
          <cell r="C3227" t="str">
            <v>Not Listed</v>
          </cell>
        </row>
        <row r="3228">
          <cell r="A3228" t="str">
            <v>PROSEED (INDIA) LTD</v>
          </cell>
          <cell r="B3228">
            <v>590057</v>
          </cell>
          <cell r="C3228" t="str">
            <v>PROSEED</v>
          </cell>
        </row>
        <row r="3229">
          <cell r="A3229" t="str">
            <v>PROSEED INDIA LTD</v>
          </cell>
          <cell r="B3229">
            <v>590057</v>
          </cell>
          <cell r="C3229" t="str">
            <v>PROSEED</v>
          </cell>
        </row>
        <row r="3230">
          <cell r="A3230" t="str">
            <v>PROVESTMENT SERVICES LTD</v>
          </cell>
          <cell r="B3230">
            <v>540703</v>
          </cell>
          <cell r="C3230" t="str">
            <v>Not Listed</v>
          </cell>
        </row>
        <row r="3231">
          <cell r="A3231" t="str">
            <v>PROVOGUE (INDIA) LTD</v>
          </cell>
          <cell r="B3231">
            <v>532647</v>
          </cell>
          <cell r="C3231" t="str">
            <v>PROVOGE</v>
          </cell>
        </row>
        <row r="3232">
          <cell r="A3232" t="str">
            <v>PROVOGUE INDIA LTD</v>
          </cell>
          <cell r="B3232">
            <v>532647</v>
          </cell>
          <cell r="C3232" t="str">
            <v>PROVOGE</v>
          </cell>
        </row>
        <row r="3233">
          <cell r="A3233" t="str">
            <v>PROZONE INTU PROPERTIES LTD</v>
          </cell>
          <cell r="B3233">
            <v>534675</v>
          </cell>
          <cell r="C3233" t="str">
            <v>PROZONINTU</v>
          </cell>
        </row>
        <row r="3234">
          <cell r="A3234" t="str">
            <v>PS IT INFRASTRUCTURE &amp; SERVICES LTD</v>
          </cell>
          <cell r="B3234">
            <v>505502</v>
          </cell>
          <cell r="C3234" t="str">
            <v>Not Listed</v>
          </cell>
        </row>
        <row r="3235">
          <cell r="A3235" t="str">
            <v>PSL LTD</v>
          </cell>
          <cell r="B3235">
            <v>526801</v>
          </cell>
          <cell r="C3235" t="str">
            <v>PSL</v>
          </cell>
        </row>
        <row r="3236">
          <cell r="A3236" t="str">
            <v>PSP PROJECTS LTD</v>
          </cell>
          <cell r="B3236">
            <v>540544</v>
          </cell>
          <cell r="C3236" t="str">
            <v>PSPPROJECT</v>
          </cell>
        </row>
        <row r="3237">
          <cell r="A3237" t="str">
            <v>PTC (INDIA) LTD</v>
          </cell>
          <cell r="B3237">
            <v>532524</v>
          </cell>
          <cell r="C3237" t="str">
            <v>PTC</v>
          </cell>
        </row>
        <row r="3238">
          <cell r="A3238" t="str">
            <v>PTC INDIA FINANCIAL SERVICES LTD</v>
          </cell>
          <cell r="B3238">
            <v>533344</v>
          </cell>
          <cell r="C3238" t="str">
            <v>PFS</v>
          </cell>
        </row>
        <row r="3239">
          <cell r="A3239" t="str">
            <v>PTC INDIA LTD</v>
          </cell>
          <cell r="B3239">
            <v>532524</v>
          </cell>
          <cell r="C3239" t="str">
            <v>PTC</v>
          </cell>
        </row>
        <row r="3240">
          <cell r="A3240" t="str">
            <v>PTC INDUSTRIES LTD</v>
          </cell>
          <cell r="B3240">
            <v>539006</v>
          </cell>
          <cell r="C3240" t="str">
            <v>Not Listed</v>
          </cell>
        </row>
        <row r="3241">
          <cell r="A3241" t="str">
            <v>PTL ENTERPRISES LTD</v>
          </cell>
          <cell r="B3241">
            <v>509220</v>
          </cell>
          <cell r="C3241" t="str">
            <v>PTL</v>
          </cell>
        </row>
        <row r="3242">
          <cell r="A3242" t="str">
            <v>PUDUMJEE PAPER PRODUCTS LTD</v>
          </cell>
          <cell r="B3242">
            <v>539785</v>
          </cell>
          <cell r="C3242" t="str">
            <v>PDMJEPAPER</v>
          </cell>
        </row>
        <row r="3243">
          <cell r="A3243" t="str">
            <v>PULSAR INTERNATIONAL LTD</v>
          </cell>
          <cell r="B3243">
            <v>512591</v>
          </cell>
          <cell r="C3243" t="str">
            <v>Not Listed</v>
          </cell>
        </row>
        <row r="3244">
          <cell r="A3244" t="str">
            <v>PULZ ELECTRONICS LTD</v>
          </cell>
          <cell r="B3244" t="str">
            <v>Not Listed</v>
          </cell>
          <cell r="C3244" t="str">
            <v>PULZ</v>
          </cell>
        </row>
        <row r="3245">
          <cell r="A3245" t="str">
            <v>PUNCTUAL TRADING LTD</v>
          </cell>
          <cell r="B3245">
            <v>512461</v>
          </cell>
          <cell r="C3245" t="str">
            <v>Not Listed</v>
          </cell>
        </row>
        <row r="3246">
          <cell r="A3246" t="str">
            <v>PUNIT COMMERCIALS LTD</v>
          </cell>
          <cell r="B3246">
            <v>512099</v>
          </cell>
          <cell r="C3246" t="str">
            <v>Not Listed</v>
          </cell>
        </row>
        <row r="3247">
          <cell r="A3247" t="str">
            <v>PUNJ LLOYD LTD</v>
          </cell>
          <cell r="B3247">
            <v>532693</v>
          </cell>
          <cell r="C3247" t="str">
            <v>PUNJLLOYD</v>
          </cell>
        </row>
        <row r="3248">
          <cell r="A3248" t="str">
            <v>PUNJAB &amp; SIND BANK</v>
          </cell>
          <cell r="B3248">
            <v>533295</v>
          </cell>
          <cell r="C3248" t="str">
            <v>PSB</v>
          </cell>
        </row>
        <row r="3249">
          <cell r="A3249" t="str">
            <v>PUNJAB ALKALIES &amp; CHEMICALS LTD</v>
          </cell>
          <cell r="B3249">
            <v>506852</v>
          </cell>
          <cell r="C3249" t="str">
            <v>Not Listed</v>
          </cell>
        </row>
        <row r="3250">
          <cell r="A3250" t="str">
            <v>PUNJAB CHEMICALS &amp; CROP PROTECTION LTD</v>
          </cell>
          <cell r="B3250">
            <v>506618</v>
          </cell>
          <cell r="C3250" t="str">
            <v>PUNJABCHEM</v>
          </cell>
        </row>
        <row r="3251">
          <cell r="A3251" t="str">
            <v>PUNJAB COMMUNICATIONS LTD</v>
          </cell>
          <cell r="B3251">
            <v>500346</v>
          </cell>
          <cell r="C3251" t="str">
            <v>Not Listed</v>
          </cell>
        </row>
        <row r="3252">
          <cell r="A3252" t="str">
            <v>PUNJAB NATIONAL BANK</v>
          </cell>
          <cell r="B3252">
            <v>532461</v>
          </cell>
          <cell r="C3252" t="str">
            <v>PNB</v>
          </cell>
        </row>
        <row r="3253">
          <cell r="A3253" t="str">
            <v>PURAVANKARA LTD</v>
          </cell>
          <cell r="B3253">
            <v>532891</v>
          </cell>
          <cell r="C3253" t="str">
            <v>PURVA</v>
          </cell>
        </row>
        <row r="3254">
          <cell r="A3254" t="str">
            <v>PURE GIFTCARAT LTD</v>
          </cell>
          <cell r="B3254">
            <v>540492</v>
          </cell>
          <cell r="C3254" t="str">
            <v>Not Listed</v>
          </cell>
        </row>
        <row r="3255">
          <cell r="A3255" t="str">
            <v>PURITY FLEX PACK LTD</v>
          </cell>
          <cell r="B3255">
            <v>523315</v>
          </cell>
          <cell r="C3255" t="str">
            <v>Not Listed</v>
          </cell>
        </row>
        <row r="3256">
          <cell r="A3256" t="str">
            <v>PUROHIT CONSTRUCTION LTD</v>
          </cell>
          <cell r="B3256">
            <v>538993</v>
          </cell>
          <cell r="C3256" t="str">
            <v>Not Listed</v>
          </cell>
        </row>
        <row r="3257">
          <cell r="A3257" t="str">
            <v>PURPLE ENTERTAINMENT LTD</v>
          </cell>
          <cell r="B3257">
            <v>540159</v>
          </cell>
          <cell r="C3257" t="str">
            <v>Not Listed</v>
          </cell>
        </row>
        <row r="3258">
          <cell r="A3258" t="str">
            <v>PURSHOTTAM INVESTOFIN LTD</v>
          </cell>
          <cell r="B3258">
            <v>538647</v>
          </cell>
          <cell r="C3258" t="str">
            <v>Not Listed</v>
          </cell>
        </row>
        <row r="3259">
          <cell r="A3259" t="str">
            <v>PUSHPANJALI REALMS AND INFRATECH LTD</v>
          </cell>
          <cell r="B3259" t="str">
            <v>Not Listed</v>
          </cell>
          <cell r="C3259" t="str">
            <v>PUSHPREALM</v>
          </cell>
        </row>
        <row r="3260">
          <cell r="A3260" t="str">
            <v>PUSHPSONS INDUSTRIES LTD</v>
          </cell>
          <cell r="B3260">
            <v>531562</v>
          </cell>
          <cell r="C3260" t="str">
            <v>Not Listed</v>
          </cell>
        </row>
        <row r="3261">
          <cell r="A3261" t="str">
            <v>PVP VENTURES LTD</v>
          </cell>
          <cell r="B3261">
            <v>517556</v>
          </cell>
          <cell r="C3261" t="str">
            <v>PVP</v>
          </cell>
        </row>
        <row r="3262">
          <cell r="A3262" t="str">
            <v>PVR LTD</v>
          </cell>
          <cell r="B3262">
            <v>532689</v>
          </cell>
          <cell r="C3262" t="str">
            <v>PVR</v>
          </cell>
        </row>
        <row r="3263">
          <cell r="A3263" t="str">
            <v>PVV INFRA LTD</v>
          </cell>
          <cell r="B3263">
            <v>536659</v>
          </cell>
          <cell r="C3263" t="str">
            <v>Not Listed</v>
          </cell>
        </row>
        <row r="3264">
          <cell r="A3264" t="str">
            <v>PYXIS FINVEST LTD</v>
          </cell>
          <cell r="B3264">
            <v>534109</v>
          </cell>
          <cell r="C3264" t="str">
            <v>Not Listed</v>
          </cell>
        </row>
        <row r="3265">
          <cell r="A3265" t="str">
            <v>QUADRANT TELEVENTURES LTD</v>
          </cell>
          <cell r="B3265">
            <v>511116</v>
          </cell>
          <cell r="C3265" t="str">
            <v>Not Listed</v>
          </cell>
        </row>
        <row r="3266">
          <cell r="A3266" t="str">
            <v>QUANTUM BUILD-TECH LTD</v>
          </cell>
          <cell r="B3266">
            <v>538596</v>
          </cell>
          <cell r="C3266" t="str">
            <v>Not Listed</v>
          </cell>
        </row>
        <row r="3267">
          <cell r="A3267" t="str">
            <v>QUANTUM DIGITAL VISION (INDIA) LTD</v>
          </cell>
          <cell r="B3267">
            <v>530281</v>
          </cell>
          <cell r="C3267" t="str">
            <v>Not Listed</v>
          </cell>
        </row>
        <row r="3268">
          <cell r="A3268" t="str">
            <v>QUANTUM DIGITAL VISION INDIA LTD</v>
          </cell>
          <cell r="B3268">
            <v>530281</v>
          </cell>
          <cell r="C3268" t="str">
            <v>Not Listed</v>
          </cell>
        </row>
        <row r="3269">
          <cell r="A3269" t="str">
            <v>QUANTUM GOLD FUND - EXCHANGE TRADED FUND (ETF)</v>
          </cell>
          <cell r="B3269">
            <v>590099</v>
          </cell>
          <cell r="C3269" t="str">
            <v>QGOLDHALF</v>
          </cell>
        </row>
        <row r="3270">
          <cell r="A3270" t="str">
            <v>QUANTUM MUTUAL FUND - QUANTUM INDEX FUND ETF</v>
          </cell>
          <cell r="B3270">
            <v>590110</v>
          </cell>
          <cell r="C3270" t="str">
            <v>QNIFTY</v>
          </cell>
        </row>
        <row r="3271">
          <cell r="A3271" t="str">
            <v>QUESS CORP LTD</v>
          </cell>
          <cell r="B3271">
            <v>539978</v>
          </cell>
          <cell r="C3271" t="str">
            <v>QUESS</v>
          </cell>
        </row>
        <row r="3272">
          <cell r="A3272" t="str">
            <v>QUEST FINANCIAL SERVICES LTD</v>
          </cell>
          <cell r="B3272">
            <v>539962</v>
          </cell>
          <cell r="C3272" t="str">
            <v>Not Listed</v>
          </cell>
        </row>
        <row r="3273">
          <cell r="A3273" t="str">
            <v>QUEST SOFTECH (INDIA) LTD</v>
          </cell>
          <cell r="B3273">
            <v>535719</v>
          </cell>
          <cell r="C3273" t="str">
            <v>Not Listed</v>
          </cell>
        </row>
        <row r="3274">
          <cell r="A3274" t="str">
            <v>QUEST SOFTECH INDIA LTD</v>
          </cell>
          <cell r="B3274">
            <v>535719</v>
          </cell>
          <cell r="C3274" t="str">
            <v>Not Listed</v>
          </cell>
        </row>
        <row r="3275">
          <cell r="A3275" t="str">
            <v>QUICK HEAL TECHNOLOGIES LTD</v>
          </cell>
          <cell r="B3275">
            <v>539678</v>
          </cell>
          <cell r="C3275" t="str">
            <v>QUICKHEAL</v>
          </cell>
        </row>
        <row r="3276">
          <cell r="A3276" t="str">
            <v>QUINTEGRA SOLUTIONS LTD</v>
          </cell>
          <cell r="B3276">
            <v>532866</v>
          </cell>
          <cell r="C3276" t="str">
            <v>QUINTEGRA</v>
          </cell>
        </row>
        <row r="3277">
          <cell r="A3277" t="str">
            <v>R B GUPTA FINANCIALS LTD</v>
          </cell>
          <cell r="B3277">
            <v>532024</v>
          </cell>
          <cell r="C3277" t="str">
            <v>Not Listed</v>
          </cell>
        </row>
        <row r="3278">
          <cell r="A3278" t="str">
            <v>R J BIO-TECH LTD</v>
          </cell>
          <cell r="B3278">
            <v>536456</v>
          </cell>
          <cell r="C3278" t="str">
            <v>Not Listed</v>
          </cell>
        </row>
        <row r="3279">
          <cell r="A3279" t="str">
            <v>R J SHAH &amp; CO LTD</v>
          </cell>
          <cell r="B3279">
            <v>509845</v>
          </cell>
          <cell r="C3279" t="str">
            <v>Not Listed</v>
          </cell>
        </row>
        <row r="3280">
          <cell r="A3280" t="str">
            <v>R M DRIP AND SPRINKLERS SYSTEMS LTD</v>
          </cell>
          <cell r="B3280" t="str">
            <v>Not Listed</v>
          </cell>
          <cell r="C3280" t="str">
            <v>RMDRIP</v>
          </cell>
        </row>
        <row r="3281">
          <cell r="A3281" t="str">
            <v>R P P INFRA PROJECTS LTD</v>
          </cell>
          <cell r="B3281">
            <v>533284</v>
          </cell>
          <cell r="C3281" t="str">
            <v>RPPINFRA</v>
          </cell>
        </row>
        <row r="3282">
          <cell r="A3282" t="str">
            <v>R R SECURITIES LTD</v>
          </cell>
          <cell r="B3282">
            <v>530917</v>
          </cell>
          <cell r="C3282" t="str">
            <v>Not Listed</v>
          </cell>
        </row>
        <row r="3283">
          <cell r="A3283" t="str">
            <v>R S SOFTWARE (INDIA) LTD</v>
          </cell>
          <cell r="B3283">
            <v>517447</v>
          </cell>
          <cell r="C3283" t="str">
            <v>RSSOFTWARE</v>
          </cell>
        </row>
        <row r="3284">
          <cell r="A3284" t="str">
            <v>R S SOFTWARE INDIA LTD</v>
          </cell>
          <cell r="B3284">
            <v>517447</v>
          </cell>
          <cell r="C3284" t="str">
            <v>RSSOFTWARE</v>
          </cell>
        </row>
        <row r="3285">
          <cell r="A3285" t="str">
            <v>R SYSTEMS INTERNATIONAL LTD</v>
          </cell>
          <cell r="B3285">
            <v>532735</v>
          </cell>
          <cell r="C3285" t="str">
            <v>RSYSTEMS</v>
          </cell>
        </row>
        <row r="3286">
          <cell r="A3286" t="str">
            <v>R T EXPORTS LTD</v>
          </cell>
          <cell r="B3286">
            <v>512565</v>
          </cell>
          <cell r="C3286" t="str">
            <v>Not Listed</v>
          </cell>
        </row>
        <row r="3287">
          <cell r="A3287" t="str">
            <v>R&amp;B DENIMS LTD</v>
          </cell>
          <cell r="B3287">
            <v>538119</v>
          </cell>
          <cell r="C3287" t="str">
            <v>Not Listed</v>
          </cell>
        </row>
        <row r="3288">
          <cell r="A3288" t="str">
            <v>RAAJ MEDISAFE (INDIA) LTD</v>
          </cell>
          <cell r="B3288">
            <v>524502</v>
          </cell>
          <cell r="C3288" t="str">
            <v>Not Listed</v>
          </cell>
        </row>
        <row r="3289">
          <cell r="A3289" t="str">
            <v>RAAJ MEDISAFE INDIA LTD</v>
          </cell>
          <cell r="B3289">
            <v>524502</v>
          </cell>
          <cell r="C3289" t="str">
            <v>Not Listed</v>
          </cell>
        </row>
        <row r="3290">
          <cell r="A3290" t="str">
            <v>RAASI REFRACTORIES LTD</v>
          </cell>
          <cell r="B3290">
            <v>502271</v>
          </cell>
          <cell r="C3290" t="str">
            <v>Not Listed</v>
          </cell>
        </row>
        <row r="3291">
          <cell r="A3291" t="str">
            <v>RACL GEARTECH LTD</v>
          </cell>
          <cell r="B3291">
            <v>520073</v>
          </cell>
          <cell r="C3291" t="str">
            <v>Not Listed</v>
          </cell>
        </row>
        <row r="3292">
          <cell r="A3292" t="str">
            <v>RADAAN MEDIAWORKS (INDIA) LTD</v>
          </cell>
          <cell r="B3292">
            <v>590070</v>
          </cell>
          <cell r="C3292" t="str">
            <v>RADAAN</v>
          </cell>
        </row>
        <row r="3293">
          <cell r="A3293" t="str">
            <v>RADAAN MEDIAWORKS INDIA LTD</v>
          </cell>
          <cell r="B3293">
            <v>590070</v>
          </cell>
          <cell r="C3293" t="str">
            <v>RADAAN</v>
          </cell>
        </row>
        <row r="3294">
          <cell r="A3294" t="str">
            <v>RADHA MADHAV CORPORATION LTD</v>
          </cell>
          <cell r="B3294">
            <v>532692</v>
          </cell>
          <cell r="C3294" t="str">
            <v>RMCL</v>
          </cell>
        </row>
        <row r="3295">
          <cell r="A3295" t="str">
            <v>RADHAGOBIND COMMERCIAL LTD</v>
          </cell>
          <cell r="B3295">
            <v>539673</v>
          </cell>
          <cell r="C3295" t="str">
            <v>Not Listed</v>
          </cell>
        </row>
        <row r="3296">
          <cell r="A3296" t="str">
            <v>RADHE DEVELOPERS (INDIA) LTD</v>
          </cell>
          <cell r="B3296">
            <v>531273</v>
          </cell>
          <cell r="C3296" t="str">
            <v>Not Listed</v>
          </cell>
        </row>
        <row r="3297">
          <cell r="A3297" t="str">
            <v>RADHE DEVELOPERS INDIA LTD</v>
          </cell>
          <cell r="B3297">
            <v>531273</v>
          </cell>
          <cell r="C3297" t="str">
            <v>Not Listed</v>
          </cell>
        </row>
        <row r="3298">
          <cell r="A3298" t="str">
            <v>RADHEY TRADE HOLDING LTD</v>
          </cell>
          <cell r="B3298">
            <v>539814</v>
          </cell>
          <cell r="C3298" t="str">
            <v>Not Listed</v>
          </cell>
        </row>
        <row r="3299">
          <cell r="A3299" t="str">
            <v>RADHIKA JEWELTECH LTD</v>
          </cell>
          <cell r="B3299">
            <v>540125</v>
          </cell>
          <cell r="C3299" t="str">
            <v>Not Listed</v>
          </cell>
        </row>
        <row r="3300">
          <cell r="A3300" t="str">
            <v>RADICO KHAITAN LTD</v>
          </cell>
          <cell r="B3300">
            <v>532497</v>
          </cell>
          <cell r="C3300" t="str">
            <v>RADICO</v>
          </cell>
        </row>
        <row r="3301">
          <cell r="A3301" t="str">
            <v>RADIX INDUSTRIES (INDIA) LTD</v>
          </cell>
          <cell r="B3301">
            <v>531412</v>
          </cell>
          <cell r="C3301" t="str">
            <v>Not Listed</v>
          </cell>
        </row>
        <row r="3302">
          <cell r="A3302" t="str">
            <v>RADIX INDUSTRIES INDIA LTD</v>
          </cell>
          <cell r="B3302">
            <v>531412</v>
          </cell>
          <cell r="C3302" t="str">
            <v>Not Listed</v>
          </cell>
        </row>
        <row r="3303">
          <cell r="A3303" t="str">
            <v>RAGHAV PRODUCTIVITY ENHANCERS LTD</v>
          </cell>
          <cell r="B3303">
            <v>539837</v>
          </cell>
          <cell r="C3303" t="str">
            <v>Not Listed</v>
          </cell>
        </row>
        <row r="3304">
          <cell r="A3304" t="str">
            <v>RAGHUNATH INTERNATIONAL LTD</v>
          </cell>
          <cell r="B3304">
            <v>526813</v>
          </cell>
          <cell r="C3304" t="str">
            <v>Not Listed</v>
          </cell>
        </row>
        <row r="3305">
          <cell r="A3305" t="str">
            <v>RAGHUNATH TOBACCO CO LTD</v>
          </cell>
          <cell r="B3305">
            <v>531552</v>
          </cell>
          <cell r="C3305" t="str">
            <v>Not Listed</v>
          </cell>
        </row>
        <row r="3306">
          <cell r="A3306" t="str">
            <v>RAGHUVANSH AGROFARMS LTD</v>
          </cell>
          <cell r="B3306">
            <v>538921</v>
          </cell>
          <cell r="C3306" t="str">
            <v>Not Listed</v>
          </cell>
        </row>
        <row r="3307">
          <cell r="A3307" t="str">
            <v>RAGHUVIR SYNTHETICS LTD</v>
          </cell>
          <cell r="B3307">
            <v>514316</v>
          </cell>
          <cell r="C3307" t="str">
            <v>Not Listed</v>
          </cell>
        </row>
        <row r="3308">
          <cell r="A3308" t="str">
            <v>RAHUL MERCHANDISING LTD</v>
          </cell>
          <cell r="B3308">
            <v>531887</v>
          </cell>
          <cell r="C3308" t="str">
            <v>Not Listed</v>
          </cell>
        </row>
        <row r="3309">
          <cell r="A3309" t="str">
            <v>RAIDEEP INDUSTRIES LTD</v>
          </cell>
          <cell r="B3309">
            <v>540270</v>
          </cell>
          <cell r="C3309" t="str">
            <v>Not Listed</v>
          </cell>
        </row>
        <row r="3310">
          <cell r="A3310" t="str">
            <v>Rail Vikas Nigam Ltd</v>
          </cell>
          <cell r="B3310">
            <v>542649</v>
          </cell>
          <cell r="C3310" t="str">
            <v>RVNL</v>
          </cell>
        </row>
        <row r="3311">
          <cell r="A3311" t="str">
            <v>RAIN INDUSTRIES LTD</v>
          </cell>
          <cell r="B3311">
            <v>500339</v>
          </cell>
          <cell r="C3311" t="str">
            <v>RAIN</v>
          </cell>
        </row>
        <row r="3312">
          <cell r="A3312" t="str">
            <v>RAINBOW DENIM LTD</v>
          </cell>
          <cell r="B3312">
            <v>532441</v>
          </cell>
          <cell r="C3312" t="str">
            <v>Not Listed</v>
          </cell>
        </row>
        <row r="3313">
          <cell r="A3313" t="str">
            <v>RAINBOW FOUNDATIONS LTD</v>
          </cell>
          <cell r="B3313">
            <v>531694</v>
          </cell>
          <cell r="C3313" t="str">
            <v>Not Listed</v>
          </cell>
        </row>
        <row r="3314">
          <cell r="A3314" t="str">
            <v>RAINBOW PAPERS LTD</v>
          </cell>
          <cell r="B3314">
            <v>523523</v>
          </cell>
          <cell r="C3314" t="str">
            <v>RAINBOWPAP</v>
          </cell>
        </row>
        <row r="3315">
          <cell r="A3315" t="str">
            <v>RAJ PACKAGING INDUSTRIES LTD</v>
          </cell>
          <cell r="B3315">
            <v>530111</v>
          </cell>
          <cell r="C3315" t="str">
            <v>Not Listed</v>
          </cell>
        </row>
        <row r="3316">
          <cell r="A3316" t="str">
            <v>RAJ RAYON INDUSTRIES LTD</v>
          </cell>
          <cell r="B3316">
            <v>530699</v>
          </cell>
          <cell r="C3316" t="str">
            <v>RAJRAYON</v>
          </cell>
        </row>
        <row r="3317">
          <cell r="A3317" t="str">
            <v>RAJ TELEVISION NETWORK LTD</v>
          </cell>
          <cell r="B3317">
            <v>532826</v>
          </cell>
          <cell r="C3317" t="str">
            <v>RAJTV</v>
          </cell>
        </row>
        <row r="3318">
          <cell r="A3318" t="str">
            <v>RAJA BAHADUR INTERNATIONAL LTD</v>
          </cell>
          <cell r="B3318">
            <v>503127</v>
          </cell>
          <cell r="C3318" t="str">
            <v>Not Listed</v>
          </cell>
        </row>
        <row r="3319">
          <cell r="A3319" t="str">
            <v>RAJAPALAYAM MILLS LTD</v>
          </cell>
          <cell r="B3319">
            <v>532503</v>
          </cell>
          <cell r="C3319" t="str">
            <v>Not Listed</v>
          </cell>
        </row>
        <row r="3320">
          <cell r="A3320" t="str">
            <v>RAJASTHAN CYLINDERS &amp; CONTAINERS LTD</v>
          </cell>
          <cell r="B3320">
            <v>538707</v>
          </cell>
          <cell r="C3320" t="str">
            <v>Not Listed</v>
          </cell>
        </row>
        <row r="3321">
          <cell r="A3321" t="str">
            <v>RAJASTHAN GASES LTD</v>
          </cell>
          <cell r="B3321">
            <v>526873</v>
          </cell>
          <cell r="C3321" t="str">
            <v>Not Listed</v>
          </cell>
        </row>
        <row r="3322">
          <cell r="A3322" t="str">
            <v>RAJASTHAN TUBE MANUFACTURING CO LTD</v>
          </cell>
          <cell r="B3322">
            <v>530253</v>
          </cell>
          <cell r="C3322" t="str">
            <v>Not Listed</v>
          </cell>
        </row>
        <row r="3323">
          <cell r="A3323" t="str">
            <v>RAJATH FINANCE LTD</v>
          </cell>
          <cell r="B3323">
            <v>507962</v>
          </cell>
          <cell r="C3323" t="str">
            <v>Not Listed</v>
          </cell>
        </row>
        <row r="3324">
          <cell r="A3324" t="str">
            <v>RAJDARSHAN INDUSTRIES LTD</v>
          </cell>
          <cell r="B3324">
            <v>526662</v>
          </cell>
          <cell r="C3324" t="str">
            <v>ARENTERP</v>
          </cell>
        </row>
        <row r="3325">
          <cell r="A3325" t="str">
            <v>RAJESH EXPORTS LTD</v>
          </cell>
          <cell r="B3325">
            <v>531500</v>
          </cell>
          <cell r="C3325" t="str">
            <v>RAJESHEXPO</v>
          </cell>
        </row>
        <row r="3326">
          <cell r="A3326" t="str">
            <v>RAJESWARI INFRASTRUCTURE LTD</v>
          </cell>
          <cell r="B3326">
            <v>526823</v>
          </cell>
          <cell r="C3326" t="str">
            <v>Not Listed</v>
          </cell>
        </row>
        <row r="3327">
          <cell r="A3327" t="str">
            <v>RAJKAMAL SYNTHETICS LTD</v>
          </cell>
          <cell r="B3327">
            <v>514028</v>
          </cell>
          <cell r="C3327" t="str">
            <v>Not Listed</v>
          </cell>
        </row>
        <row r="3328">
          <cell r="A3328" t="str">
            <v>RAJKOT INVESTMENT TRUST LTD</v>
          </cell>
          <cell r="B3328">
            <v>539495</v>
          </cell>
          <cell r="C3328" t="str">
            <v>Not Listed</v>
          </cell>
        </row>
        <row r="3329">
          <cell r="A3329" t="str">
            <v>RAJKUMAR FORGE LTD</v>
          </cell>
          <cell r="B3329">
            <v>513369</v>
          </cell>
          <cell r="C3329" t="str">
            <v>Not Listed</v>
          </cell>
        </row>
        <row r="3330">
          <cell r="A3330" t="str">
            <v>RAJNANDINI METAL LTD</v>
          </cell>
          <cell r="B3330" t="str">
            <v>Not Listed</v>
          </cell>
          <cell r="C3330" t="str">
            <v>RAJMET</v>
          </cell>
        </row>
        <row r="3331">
          <cell r="A3331" t="str">
            <v>RAJNISH WELLNESS LTD</v>
          </cell>
          <cell r="B3331">
            <v>541601</v>
          </cell>
          <cell r="C3331" t="str">
            <v>Not Listed</v>
          </cell>
        </row>
        <row r="3332">
          <cell r="A3332" t="str">
            <v>RAJOO ENGINEERS LTD</v>
          </cell>
          <cell r="B3332">
            <v>522257</v>
          </cell>
          <cell r="C3332" t="str">
            <v>Not Listed</v>
          </cell>
        </row>
        <row r="3333">
          <cell r="A3333" t="str">
            <v>RAJRATAN GLOBAL WIRE LTD</v>
          </cell>
          <cell r="B3333">
            <v>517522</v>
          </cell>
          <cell r="C3333" t="str">
            <v>Not Listed</v>
          </cell>
        </row>
        <row r="3334">
          <cell r="A3334" t="str">
            <v>RAJSANKET REALTY LTD</v>
          </cell>
          <cell r="B3334">
            <v>512409</v>
          </cell>
          <cell r="C3334" t="str">
            <v>Not Listed</v>
          </cell>
        </row>
        <row r="3335">
          <cell r="A3335" t="str">
            <v>RAJSHREE POLYPACK LTD</v>
          </cell>
          <cell r="B3335" t="str">
            <v>Not Listed</v>
          </cell>
          <cell r="C3335" t="str">
            <v>RPPL</v>
          </cell>
        </row>
        <row r="3336">
          <cell r="A3336" t="str">
            <v>RAJSHREE SUGARS &amp; CHEMICALS LTD</v>
          </cell>
          <cell r="B3336">
            <v>500354</v>
          </cell>
          <cell r="C3336" t="str">
            <v>RAJSREESUG</v>
          </cell>
        </row>
        <row r="3337">
          <cell r="A3337" t="str">
            <v>RAJVIR INDUSTRIES LTD</v>
          </cell>
          <cell r="B3337">
            <v>532665</v>
          </cell>
          <cell r="C3337" t="str">
            <v>RAJVIR</v>
          </cell>
        </row>
        <row r="3338">
          <cell r="A3338" t="str">
            <v>RALLIS (INDIA) LTD</v>
          </cell>
          <cell r="B3338">
            <v>500355</v>
          </cell>
          <cell r="C3338" t="str">
            <v>RALLIS</v>
          </cell>
        </row>
        <row r="3339">
          <cell r="A3339" t="str">
            <v>RALLIS INDIA LTD</v>
          </cell>
          <cell r="B3339">
            <v>500355</v>
          </cell>
          <cell r="C3339" t="str">
            <v>RALLIS</v>
          </cell>
        </row>
        <row r="3340">
          <cell r="A3340" t="str">
            <v>RAM MINERALS AND CHEMICALS LTD</v>
          </cell>
          <cell r="B3340">
            <v>534734</v>
          </cell>
          <cell r="C3340" t="str">
            <v>Not Listed</v>
          </cell>
        </row>
        <row r="3341">
          <cell r="A3341" t="str">
            <v>RAM RATNA WIRES LTD</v>
          </cell>
          <cell r="B3341">
            <v>522281</v>
          </cell>
          <cell r="C3341" t="str">
            <v>Not Listed</v>
          </cell>
        </row>
        <row r="3342">
          <cell r="A3342" t="str">
            <v>RAMA PAPER MILLS LTD</v>
          </cell>
          <cell r="B3342">
            <v>500357</v>
          </cell>
          <cell r="C3342" t="str">
            <v>Not Listed</v>
          </cell>
        </row>
        <row r="3343">
          <cell r="A3343" t="str">
            <v>RAMA PETROCHEMICALS LTD</v>
          </cell>
          <cell r="B3343">
            <v>500358</v>
          </cell>
          <cell r="C3343" t="str">
            <v>Not Listed</v>
          </cell>
        </row>
        <row r="3344">
          <cell r="A3344" t="str">
            <v>RAMA PHOSPHATES LTD</v>
          </cell>
          <cell r="B3344">
            <v>524037</v>
          </cell>
          <cell r="C3344" t="str">
            <v>Not Listed</v>
          </cell>
        </row>
        <row r="3345">
          <cell r="A3345" t="str">
            <v>RAMA PULP &amp; PAPERS LTD</v>
          </cell>
          <cell r="B3345">
            <v>502587</v>
          </cell>
          <cell r="C3345" t="str">
            <v>Not Listed</v>
          </cell>
        </row>
        <row r="3346">
          <cell r="A3346" t="str">
            <v>RAMA STEEL TUBES LTD</v>
          </cell>
          <cell r="B3346">
            <v>539309</v>
          </cell>
          <cell r="C3346" t="str">
            <v>RAMASTEEL</v>
          </cell>
        </row>
        <row r="3347">
          <cell r="A3347" t="str">
            <v>RAMA VISION LTD</v>
          </cell>
          <cell r="B3347">
            <v>523289</v>
          </cell>
          <cell r="C3347" t="str">
            <v>Not Listed</v>
          </cell>
        </row>
        <row r="3348">
          <cell r="A3348" t="str">
            <v>RAMASIGNS INDUSTRIES LTD</v>
          </cell>
          <cell r="B3348">
            <v>515127</v>
          </cell>
          <cell r="C3348" t="str">
            <v>Not Listed</v>
          </cell>
        </row>
        <row r="3349">
          <cell r="A3349" t="str">
            <v>RAMCHANDRA LEASING &amp; FINANCE LTD</v>
          </cell>
          <cell r="B3349">
            <v>538540</v>
          </cell>
          <cell r="C3349" t="str">
            <v>Not Listed</v>
          </cell>
        </row>
        <row r="3350">
          <cell r="A3350" t="str">
            <v>RAMCO INDUSTRIES LTD</v>
          </cell>
          <cell r="B3350">
            <v>532369</v>
          </cell>
          <cell r="C3350" t="str">
            <v>RAMCOIND</v>
          </cell>
        </row>
        <row r="3351">
          <cell r="A3351" t="str">
            <v>RAMCO SYSTEMS LTD</v>
          </cell>
          <cell r="B3351">
            <v>532370</v>
          </cell>
          <cell r="C3351" t="str">
            <v>RAMCOSYS</v>
          </cell>
        </row>
        <row r="3352">
          <cell r="A3352" t="str">
            <v>RAMGOPAL POLYTEX LTD</v>
          </cell>
          <cell r="B3352">
            <v>514223</v>
          </cell>
          <cell r="C3352" t="str">
            <v>RAMGOPOLY</v>
          </cell>
        </row>
        <row r="3353">
          <cell r="A3353" t="str">
            <v>RAMINFO LTD</v>
          </cell>
          <cell r="B3353">
            <v>530951</v>
          </cell>
          <cell r="C3353" t="str">
            <v>Not Listed</v>
          </cell>
        </row>
        <row r="3354">
          <cell r="A3354" t="str">
            <v>RAMKRISHNA FORGINGS LTD</v>
          </cell>
          <cell r="B3354">
            <v>532527</v>
          </cell>
          <cell r="C3354" t="str">
            <v>RKFORGE</v>
          </cell>
        </row>
        <row r="3355">
          <cell r="A3355" t="str">
            <v>RAMKY INFRASTRUCTURE LTD</v>
          </cell>
          <cell r="B3355">
            <v>533262</v>
          </cell>
          <cell r="C3355" t="str">
            <v>RAMKY</v>
          </cell>
        </row>
        <row r="3356">
          <cell r="A3356" t="str">
            <v>RAMSARUP INDUSTRIES LTD</v>
          </cell>
          <cell r="B3356">
            <v>532690</v>
          </cell>
          <cell r="C3356" t="str">
            <v>RAMSARUP</v>
          </cell>
        </row>
        <row r="3357">
          <cell r="A3357" t="str">
            <v>RAMSONS PROJECTS LTD</v>
          </cell>
          <cell r="B3357">
            <v>530925</v>
          </cell>
          <cell r="C3357" t="str">
            <v>Not Listed</v>
          </cell>
        </row>
        <row r="3358">
          <cell r="A3358" t="str">
            <v>RANA SUGARS LTD</v>
          </cell>
          <cell r="B3358">
            <v>507490</v>
          </cell>
          <cell r="C3358" t="str">
            <v>RANASUG</v>
          </cell>
        </row>
        <row r="3359">
          <cell r="A3359" t="str">
            <v>RANDER CORPORATION LTD</v>
          </cell>
          <cell r="B3359">
            <v>531228</v>
          </cell>
          <cell r="C3359" t="str">
            <v>Not Listed</v>
          </cell>
        </row>
        <row r="3360">
          <cell r="A3360" t="str">
            <v>RANE BRAKE LINING LTD</v>
          </cell>
          <cell r="B3360">
            <v>532987</v>
          </cell>
          <cell r="C3360" t="str">
            <v>RBL</v>
          </cell>
        </row>
        <row r="3361">
          <cell r="A3361" t="str">
            <v>RANE ENGINE VALVE LTD</v>
          </cell>
          <cell r="B3361">
            <v>532988</v>
          </cell>
          <cell r="C3361" t="str">
            <v>RANEENGINE</v>
          </cell>
        </row>
        <row r="3362">
          <cell r="A3362" t="str">
            <v>RANE HOLDINGS LTD</v>
          </cell>
          <cell r="B3362">
            <v>505800</v>
          </cell>
          <cell r="C3362" t="str">
            <v>RANEHOLDIN</v>
          </cell>
        </row>
        <row r="3363">
          <cell r="A3363" t="str">
            <v>RANE MADRAS LTD</v>
          </cell>
          <cell r="B3363">
            <v>532661</v>
          </cell>
          <cell r="C3363" t="str">
            <v>RML</v>
          </cell>
        </row>
        <row r="3364">
          <cell r="A3364" t="str">
            <v>RANJEET MECHATRONICS LTD</v>
          </cell>
          <cell r="B3364">
            <v>541945</v>
          </cell>
          <cell r="C3364" t="str">
            <v>Not Listed</v>
          </cell>
        </row>
        <row r="3365">
          <cell r="A3365" t="str">
            <v>RAP MEDIA LTD</v>
          </cell>
          <cell r="B3365">
            <v>531583</v>
          </cell>
          <cell r="C3365" t="str">
            <v>Not Listed</v>
          </cell>
        </row>
        <row r="3366">
          <cell r="A3366" t="str">
            <v>RAPICUT CARBIDES LTD</v>
          </cell>
          <cell r="B3366">
            <v>500360</v>
          </cell>
          <cell r="C3366" t="str">
            <v>Not Listed</v>
          </cell>
        </row>
        <row r="3367">
          <cell r="A3367" t="str">
            <v>RAPID INVESTMENTS LTD</v>
          </cell>
          <cell r="B3367">
            <v>501351</v>
          </cell>
          <cell r="C3367" t="str">
            <v>Not Listed</v>
          </cell>
        </row>
        <row r="3368">
          <cell r="A3368" t="str">
            <v>RAS RESORTS &amp; APART HOTELS LTD</v>
          </cell>
          <cell r="B3368">
            <v>507966</v>
          </cell>
          <cell r="C3368" t="str">
            <v>Not Listed</v>
          </cell>
        </row>
        <row r="3369">
          <cell r="A3369" t="str">
            <v>RASANDIK ENGINEERING INDUSTRIES (INDIA) LTD</v>
          </cell>
          <cell r="B3369">
            <v>522207</v>
          </cell>
          <cell r="C3369" t="str">
            <v>Not Listed</v>
          </cell>
        </row>
        <row r="3370">
          <cell r="A3370" t="str">
            <v>RASANDIK ENGINEERING INDUSTRIES INDIA LTD</v>
          </cell>
          <cell r="B3370">
            <v>522207</v>
          </cell>
          <cell r="C3370" t="str">
            <v>Not Listed</v>
          </cell>
        </row>
        <row r="3371">
          <cell r="A3371" t="str">
            <v>RASHTRIYA CHEMICALS AND FERTILIZERS LTD</v>
          </cell>
          <cell r="B3371">
            <v>524230</v>
          </cell>
          <cell r="C3371" t="str">
            <v>RCF</v>
          </cell>
        </row>
        <row r="3372">
          <cell r="A3372" t="str">
            <v>RASI ELECTRODES LTD</v>
          </cell>
          <cell r="B3372">
            <v>531233</v>
          </cell>
          <cell r="C3372" t="str">
            <v>Not Listed</v>
          </cell>
        </row>
        <row r="3373">
          <cell r="A3373" t="str">
            <v>RASOI LTD</v>
          </cell>
          <cell r="B3373">
            <v>507649</v>
          </cell>
          <cell r="C3373" t="str">
            <v>Not Listed</v>
          </cell>
        </row>
        <row r="3374">
          <cell r="A3374" t="str">
            <v>RATHI BARS LTD</v>
          </cell>
          <cell r="B3374">
            <v>532918</v>
          </cell>
          <cell r="C3374" t="str">
            <v>Not Listed</v>
          </cell>
        </row>
        <row r="3375">
          <cell r="A3375" t="str">
            <v>RATHI GRAPHIC TECHNOLOGIES LTD</v>
          </cell>
          <cell r="B3375">
            <v>524610</v>
          </cell>
          <cell r="C3375" t="str">
            <v>Not Listed</v>
          </cell>
        </row>
        <row r="3376">
          <cell r="A3376" t="str">
            <v>RATNABHUMI DEVELOPERS LTD</v>
          </cell>
          <cell r="B3376">
            <v>540796</v>
          </cell>
          <cell r="C3376" t="str">
            <v>Not Listed</v>
          </cell>
        </row>
        <row r="3377">
          <cell r="A3377" t="str">
            <v>RATNAMANI METALS &amp; TUBES LTD</v>
          </cell>
          <cell r="B3377">
            <v>520111</v>
          </cell>
          <cell r="C3377" t="str">
            <v>RATNAMANI</v>
          </cell>
        </row>
        <row r="3378">
          <cell r="A3378" t="str">
            <v>RATTANINDIA INFRASTRUCTURE LTD</v>
          </cell>
          <cell r="B3378">
            <v>534597</v>
          </cell>
          <cell r="C3378" t="str">
            <v>RTNINFRA</v>
          </cell>
        </row>
        <row r="3379">
          <cell r="A3379" t="str">
            <v>RATTANINDIA POWER LTD</v>
          </cell>
          <cell r="B3379">
            <v>533122</v>
          </cell>
          <cell r="C3379" t="str">
            <v>RTNPOWER</v>
          </cell>
        </row>
        <row r="3380">
          <cell r="A3380" t="str">
            <v>RAUNAQ EPC INTERNATIONAL LTD</v>
          </cell>
          <cell r="B3380">
            <v>537840</v>
          </cell>
          <cell r="C3380" t="str">
            <v>Not Listed</v>
          </cell>
        </row>
        <row r="3381">
          <cell r="A3381" t="str">
            <v>RAVALGAON SUGAR FARM LTD</v>
          </cell>
          <cell r="B3381">
            <v>507300</v>
          </cell>
          <cell r="C3381" t="str">
            <v>Not Listed</v>
          </cell>
        </row>
        <row r="3382">
          <cell r="A3382" t="str">
            <v>RAVI KUMAR DISTILLERIES LTD</v>
          </cell>
          <cell r="B3382">
            <v>533294</v>
          </cell>
          <cell r="C3382" t="str">
            <v>RKDL</v>
          </cell>
        </row>
        <row r="3383">
          <cell r="A3383" t="str">
            <v>RAVILEELA GRANITES LTD</v>
          </cell>
          <cell r="B3383">
            <v>526095</v>
          </cell>
          <cell r="C3383" t="str">
            <v>Not Listed</v>
          </cell>
        </row>
        <row r="3384">
          <cell r="A3384" t="str">
            <v>RAVINDRA ENERGY LTD</v>
          </cell>
          <cell r="B3384">
            <v>504341</v>
          </cell>
          <cell r="C3384" t="str">
            <v>Not Listed</v>
          </cell>
        </row>
        <row r="3385">
          <cell r="A3385" t="str">
            <v>RAW EDGE INDUSTRIAL SOLUTIONS LTD</v>
          </cell>
          <cell r="B3385">
            <v>541634</v>
          </cell>
          <cell r="C3385" t="str">
            <v>Not Listed</v>
          </cell>
        </row>
        <row r="3386">
          <cell r="A3386" t="str">
            <v>RAYMED LABS LTD</v>
          </cell>
          <cell r="B3386">
            <v>531207</v>
          </cell>
          <cell r="C3386" t="str">
            <v>Not Listed</v>
          </cell>
        </row>
        <row r="3387">
          <cell r="A3387" t="str">
            <v>RAYMOND LTD</v>
          </cell>
          <cell r="B3387">
            <v>500330</v>
          </cell>
          <cell r="C3387" t="str">
            <v>RAYMOND</v>
          </cell>
        </row>
        <row r="3388">
          <cell r="A3388" t="str">
            <v>RBL BANK LTD</v>
          </cell>
          <cell r="B3388">
            <v>540065</v>
          </cell>
          <cell r="C3388" t="str">
            <v>RBLBANK</v>
          </cell>
        </row>
        <row r="3389">
          <cell r="A3389" t="str">
            <v>RCC CEMENTS LTD</v>
          </cell>
          <cell r="B3389">
            <v>531825</v>
          </cell>
          <cell r="C3389" t="str">
            <v>Not Listed</v>
          </cell>
        </row>
        <row r="3390">
          <cell r="A3390" t="str">
            <v>RCI INDUSTRIES &amp; TECHNOLOGIES LTD</v>
          </cell>
          <cell r="B3390">
            <v>537254</v>
          </cell>
          <cell r="C3390" t="str">
            <v>Not Listed</v>
          </cell>
        </row>
        <row r="3391">
          <cell r="A3391" t="str">
            <v>RCL RETAIL LTD</v>
          </cell>
          <cell r="B3391">
            <v>534708</v>
          </cell>
          <cell r="C3391" t="str">
            <v>Not Listed</v>
          </cell>
        </row>
        <row r="3392">
          <cell r="A3392" t="str">
            <v>RDB RASAYANS LTD</v>
          </cell>
          <cell r="B3392">
            <v>533608</v>
          </cell>
          <cell r="C3392" t="str">
            <v>Not Listed</v>
          </cell>
        </row>
        <row r="3393">
          <cell r="A3393" t="str">
            <v>RDB REALTY &amp; INFRASTRUCTURE LTD</v>
          </cell>
          <cell r="B3393">
            <v>533285</v>
          </cell>
          <cell r="C3393" t="str">
            <v>Not Listed</v>
          </cell>
        </row>
        <row r="3394">
          <cell r="A3394" t="str">
            <v>REAL GROWTH COMMERCIAL ENTERPRISES LTD</v>
          </cell>
          <cell r="B3394">
            <v>539691</v>
          </cell>
          <cell r="C3394" t="str">
            <v>Not Listed</v>
          </cell>
        </row>
        <row r="3395">
          <cell r="A3395" t="str">
            <v>REAL NEWS &amp; VIEWS LTD</v>
          </cell>
          <cell r="B3395">
            <v>530053</v>
          </cell>
          <cell r="C3395" t="str">
            <v>Not Listed</v>
          </cell>
        </row>
        <row r="3396">
          <cell r="A3396" t="str">
            <v>REAL STRIPS LTD</v>
          </cell>
          <cell r="B3396">
            <v>513558</v>
          </cell>
          <cell r="C3396" t="str">
            <v>Not Listed</v>
          </cell>
        </row>
        <row r="3397">
          <cell r="A3397" t="str">
            <v>REAL TOUCH FINANCE LTD</v>
          </cell>
          <cell r="B3397">
            <v>538611</v>
          </cell>
          <cell r="C3397" t="str">
            <v>Not Listed</v>
          </cell>
        </row>
        <row r="3398">
          <cell r="A3398" t="str">
            <v>REC LTD</v>
          </cell>
          <cell r="B3398">
            <v>532955</v>
          </cell>
          <cell r="C3398" t="str">
            <v>RECLTD</v>
          </cell>
        </row>
        <row r="3399">
          <cell r="A3399" t="str">
            <v>REDEX PROTECH LTD</v>
          </cell>
          <cell r="B3399">
            <v>523650</v>
          </cell>
          <cell r="C3399" t="str">
            <v>Not Listed</v>
          </cell>
        </row>
        <row r="3400">
          <cell r="A3400" t="str">
            <v>REDINGTON (INDIA) LTD</v>
          </cell>
          <cell r="B3400">
            <v>532805</v>
          </cell>
          <cell r="C3400" t="str">
            <v>REDINGTON</v>
          </cell>
        </row>
        <row r="3401">
          <cell r="A3401" t="str">
            <v>REDINGTON INDIA LTD</v>
          </cell>
          <cell r="B3401">
            <v>532805</v>
          </cell>
          <cell r="C3401" t="str">
            <v>REDINGTON</v>
          </cell>
        </row>
        <row r="3402">
          <cell r="A3402" t="str">
            <v>REFEX INDUSTRIES LTD</v>
          </cell>
          <cell r="B3402">
            <v>532884</v>
          </cell>
          <cell r="C3402" t="str">
            <v>REFEX</v>
          </cell>
        </row>
        <row r="3403">
          <cell r="A3403" t="str">
            <v>REFNOL RESINS &amp; CHEMICALS LTD</v>
          </cell>
          <cell r="B3403">
            <v>530815</v>
          </cell>
          <cell r="C3403" t="str">
            <v>Not Listed</v>
          </cell>
        </row>
        <row r="3404">
          <cell r="A3404" t="str">
            <v>REGAL ENTERTAINMENT &amp; CONSULTANTS LTD</v>
          </cell>
          <cell r="B3404">
            <v>531033</v>
          </cell>
          <cell r="C3404" t="str">
            <v>Not Listed</v>
          </cell>
        </row>
        <row r="3405">
          <cell r="A3405" t="str">
            <v>REGALIAA REALTY LTD</v>
          </cell>
          <cell r="B3405">
            <v>530807</v>
          </cell>
          <cell r="C3405" t="str">
            <v>Not Listed</v>
          </cell>
        </row>
        <row r="3406">
          <cell r="A3406" t="str">
            <v>REGENCY CERAMICS LTD</v>
          </cell>
          <cell r="B3406">
            <v>515018</v>
          </cell>
          <cell r="C3406" t="str">
            <v>REGENCERAM</v>
          </cell>
        </row>
        <row r="3407">
          <cell r="A3407" t="str">
            <v>REGENCY INVESTMENTS LTD</v>
          </cell>
          <cell r="B3407">
            <v>540175</v>
          </cell>
          <cell r="C3407" t="str">
            <v>Not Listed</v>
          </cell>
        </row>
        <row r="3408">
          <cell r="A3408" t="str">
            <v>REGENCY TRUST LTD</v>
          </cell>
          <cell r="B3408">
            <v>511585</v>
          </cell>
          <cell r="C3408" t="str">
            <v>Not Listed</v>
          </cell>
        </row>
        <row r="3409">
          <cell r="A3409" t="str">
            <v>REGENT ENTERPRISES LTD</v>
          </cell>
          <cell r="B3409">
            <v>512624</v>
          </cell>
          <cell r="C3409" t="str">
            <v>Not Listed</v>
          </cell>
        </row>
        <row r="3410">
          <cell r="A3410" t="str">
            <v>REIL ELECTRICALS (INDIA) LTD</v>
          </cell>
          <cell r="B3410">
            <v>505817</v>
          </cell>
          <cell r="C3410" t="str">
            <v>Not Listed</v>
          </cell>
        </row>
        <row r="3411">
          <cell r="A3411" t="str">
            <v>REIL ELECTRICALS INDIA LTD</v>
          </cell>
          <cell r="B3411">
            <v>505817</v>
          </cell>
          <cell r="C3411" t="str">
            <v>Not Listed</v>
          </cell>
        </row>
        <row r="3412">
          <cell r="A3412" t="str">
            <v>REKVINA LABORATORIES LTD</v>
          </cell>
          <cell r="B3412">
            <v>526075</v>
          </cell>
          <cell r="C3412" t="str">
            <v>Not Listed</v>
          </cell>
        </row>
        <row r="3413">
          <cell r="A3413" t="str">
            <v>RELAXO FOOTWEARS LTD</v>
          </cell>
          <cell r="B3413">
            <v>530517</v>
          </cell>
          <cell r="C3413" t="str">
            <v>RELAXO</v>
          </cell>
        </row>
        <row r="3414">
          <cell r="A3414" t="str">
            <v>RELIABLE DATA SERVICES LTD</v>
          </cell>
          <cell r="B3414" t="str">
            <v>Not Listed</v>
          </cell>
          <cell r="C3414" t="str">
            <v>RELIABLE</v>
          </cell>
        </row>
        <row r="3415">
          <cell r="A3415" t="str">
            <v>RELIABLE VENTURES (INDIA) LTD</v>
          </cell>
          <cell r="B3415">
            <v>532124</v>
          </cell>
          <cell r="C3415" t="str">
            <v>Not Listed</v>
          </cell>
        </row>
        <row r="3416">
          <cell r="A3416" t="str">
            <v>RELIABLE VENTURES INDIA LTD</v>
          </cell>
          <cell r="B3416">
            <v>532124</v>
          </cell>
          <cell r="C3416" t="str">
            <v>Not Listed</v>
          </cell>
        </row>
        <row r="3417">
          <cell r="A3417" t="str">
            <v>RELIANCE CAPITAL LTD</v>
          </cell>
          <cell r="B3417">
            <v>500111</v>
          </cell>
          <cell r="C3417" t="str">
            <v>RELCAPITAL</v>
          </cell>
        </row>
        <row r="3418">
          <cell r="A3418" t="str">
            <v>RELIANCE CHEMOTEX INDUSTRIES LTD</v>
          </cell>
          <cell r="B3418">
            <v>503162</v>
          </cell>
          <cell r="C3418" t="str">
            <v>Not Listed</v>
          </cell>
        </row>
        <row r="3419">
          <cell r="A3419" t="str">
            <v>RELIANCE COMMUNICATIONS LTD</v>
          </cell>
          <cell r="B3419">
            <v>532712</v>
          </cell>
          <cell r="C3419" t="str">
            <v>RCOM</v>
          </cell>
        </row>
        <row r="3420">
          <cell r="A3420" t="str">
            <v>Reliance ETF Bank BeES</v>
          </cell>
          <cell r="B3420">
            <v>590106</v>
          </cell>
          <cell r="C3420" t="str">
            <v>BANKBEES</v>
          </cell>
        </row>
        <row r="3421">
          <cell r="A3421" t="str">
            <v>Reliance ETF Gold BeES</v>
          </cell>
          <cell r="B3421">
            <v>590095</v>
          </cell>
          <cell r="C3421" t="str">
            <v>GOLDBEES</v>
          </cell>
        </row>
        <row r="3422">
          <cell r="A3422" t="str">
            <v>Reliance ETF Hang Seng BeES</v>
          </cell>
          <cell r="B3422">
            <v>590113</v>
          </cell>
          <cell r="C3422" t="str">
            <v>HNGSNGBEES</v>
          </cell>
        </row>
        <row r="3423">
          <cell r="A3423" t="str">
            <v>Reliance ETF Junior BeES</v>
          </cell>
          <cell r="B3423">
            <v>590104</v>
          </cell>
          <cell r="C3423" t="str">
            <v>JUNIORBEES</v>
          </cell>
        </row>
        <row r="3424">
          <cell r="A3424" t="str">
            <v>Reliance ETF Nifty BeES</v>
          </cell>
          <cell r="B3424">
            <v>590103</v>
          </cell>
          <cell r="C3424" t="str">
            <v>NIFTYBEES</v>
          </cell>
        </row>
        <row r="3425">
          <cell r="A3425" t="str">
            <v>Reliance ETF PSU Bank BeES</v>
          </cell>
          <cell r="B3425">
            <v>590108</v>
          </cell>
          <cell r="C3425" t="str">
            <v>PSUBNKBEES</v>
          </cell>
        </row>
        <row r="3426">
          <cell r="A3426" t="str">
            <v>Reliance ETF Shariah BeES</v>
          </cell>
          <cell r="B3426">
            <v>590109</v>
          </cell>
          <cell r="C3426" t="str">
            <v>SHARIABEES</v>
          </cell>
        </row>
        <row r="3427">
          <cell r="A3427" t="str">
            <v>RELIANCE HOME FINANCE LTD</v>
          </cell>
          <cell r="B3427">
            <v>540709</v>
          </cell>
          <cell r="C3427" t="str">
            <v>RHFL</v>
          </cell>
        </row>
        <row r="3428">
          <cell r="A3428" t="str">
            <v>RELIANCE INDUSTRIAL INFRASTRUCTURE LTD</v>
          </cell>
          <cell r="B3428">
            <v>523445</v>
          </cell>
          <cell r="C3428" t="str">
            <v>RIIL</v>
          </cell>
        </row>
        <row r="3429">
          <cell r="A3429" t="str">
            <v>RELIANCE INDUSTRIES LTD</v>
          </cell>
          <cell r="B3429">
            <v>500325</v>
          </cell>
          <cell r="C3429" t="str">
            <v>RELIANCE</v>
          </cell>
        </row>
        <row r="3430">
          <cell r="A3430" t="str">
            <v>RELIANCE INFRASTRUCTURE LTD</v>
          </cell>
          <cell r="B3430">
            <v>500390</v>
          </cell>
          <cell r="C3430" t="str">
            <v>RELINFRA</v>
          </cell>
        </row>
        <row r="3431">
          <cell r="A3431" t="str">
            <v>RELIANCE NAVAL AND ENGINEERING LTD</v>
          </cell>
          <cell r="B3431">
            <v>533107</v>
          </cell>
          <cell r="C3431" t="str">
            <v>RNAVAL</v>
          </cell>
        </row>
        <row r="3432">
          <cell r="A3432" t="str">
            <v>RELIANCE NIPPON LIFE ASSET MANAGEMENT LTD</v>
          </cell>
          <cell r="B3432">
            <v>540767</v>
          </cell>
          <cell r="C3432" t="str">
            <v>RNAM</v>
          </cell>
        </row>
        <row r="3433">
          <cell r="A3433" t="str">
            <v>RELIANCE POWER LTD</v>
          </cell>
          <cell r="B3433">
            <v>532939</v>
          </cell>
          <cell r="C3433" t="str">
            <v>RPOWER</v>
          </cell>
        </row>
        <row r="3434">
          <cell r="A3434" t="str">
            <v>RELIC TECHNOLOGIES LTD</v>
          </cell>
          <cell r="B3434">
            <v>511712</v>
          </cell>
          <cell r="C3434" t="str">
            <v>Not Listed</v>
          </cell>
        </row>
        <row r="3435">
          <cell r="A3435" t="str">
            <v>RELICAB CABLE MANUFACTURING LTD</v>
          </cell>
          <cell r="B3435">
            <v>539760</v>
          </cell>
          <cell r="C3435" t="str">
            <v>Not Listed</v>
          </cell>
        </row>
        <row r="3436">
          <cell r="A3436" t="str">
            <v>RELIGARE ENTERPRISES LTD</v>
          </cell>
          <cell r="B3436">
            <v>532915</v>
          </cell>
          <cell r="C3436" t="str">
            <v>RELIGARE</v>
          </cell>
        </row>
        <row r="3437">
          <cell r="A3437" t="str">
            <v>RELSTRUCT BUILDCON LTD</v>
          </cell>
          <cell r="B3437">
            <v>540426</v>
          </cell>
          <cell r="C3437" t="str">
            <v>Not Listed</v>
          </cell>
        </row>
        <row r="3438">
          <cell r="A3438" t="str">
            <v>REMI EDELSTAHL TUBULARS LTD</v>
          </cell>
          <cell r="B3438">
            <v>513043</v>
          </cell>
          <cell r="C3438" t="str">
            <v>Not Listed</v>
          </cell>
        </row>
        <row r="3439">
          <cell r="A3439" t="str">
            <v>REMI ELEKTROTECHNIK LTD</v>
          </cell>
          <cell r="B3439">
            <v>512487</v>
          </cell>
          <cell r="C3439" t="str">
            <v>Not Listed</v>
          </cell>
        </row>
        <row r="3440">
          <cell r="A3440" t="str">
            <v>REMI PROCESS PLANT &amp; MACHINERY LTD</v>
          </cell>
          <cell r="B3440">
            <v>505658</v>
          </cell>
          <cell r="C3440" t="str">
            <v>Not Listed</v>
          </cell>
        </row>
        <row r="3441">
          <cell r="A3441" t="str">
            <v>REMI SALES &amp; ENGINEERING LTD</v>
          </cell>
          <cell r="B3441">
            <v>504360</v>
          </cell>
          <cell r="C3441" t="str">
            <v>Not Listed</v>
          </cell>
        </row>
        <row r="3442">
          <cell r="A3442" t="str">
            <v>REMI SECURITIES LTD</v>
          </cell>
          <cell r="B3442">
            <v>511149</v>
          </cell>
          <cell r="C3442" t="str">
            <v>Not Listed</v>
          </cell>
        </row>
        <row r="3443">
          <cell r="A3443" t="str">
            <v>REMSONS INDUSTRIES LTD.</v>
          </cell>
          <cell r="B3443">
            <v>530919</v>
          </cell>
          <cell r="C3443" t="str">
            <v>REMSONSIND</v>
          </cell>
        </row>
        <row r="3444">
          <cell r="A3444" t="str">
            <v>Renaissance Global LTD</v>
          </cell>
          <cell r="B3444" t="str">
            <v>Not Listed</v>
          </cell>
          <cell r="C3444" t="str">
            <v>RGL</v>
          </cell>
        </row>
        <row r="3445">
          <cell r="A3445" t="str">
            <v>RENAISSANCE JEWELLERY LTD</v>
          </cell>
          <cell r="B3445">
            <v>532923</v>
          </cell>
          <cell r="C3445" t="str">
            <v>RJL</v>
          </cell>
        </row>
        <row r="3446">
          <cell r="A3446" t="str">
            <v>REPCO HOME FINANCE LTD</v>
          </cell>
          <cell r="B3446">
            <v>535322</v>
          </cell>
          <cell r="C3446" t="str">
            <v>REPCOHOME</v>
          </cell>
        </row>
        <row r="3447">
          <cell r="A3447" t="str">
            <v>REPRO (INDIA) LTD</v>
          </cell>
          <cell r="B3447">
            <v>532687</v>
          </cell>
          <cell r="C3447" t="str">
            <v>REPRO</v>
          </cell>
        </row>
        <row r="3448">
          <cell r="A3448" t="str">
            <v>REPRO INDIA LTD</v>
          </cell>
          <cell r="B3448">
            <v>532687</v>
          </cell>
          <cell r="C3448" t="str">
            <v>REPRO</v>
          </cell>
        </row>
        <row r="3449">
          <cell r="A3449" t="str">
            <v>RESONANCE SPECIALTIES LTD</v>
          </cell>
          <cell r="B3449">
            <v>524218</v>
          </cell>
          <cell r="C3449" t="str">
            <v>Not Listed</v>
          </cell>
        </row>
        <row r="3450">
          <cell r="A3450" t="str">
            <v>RESPONSIVE INDUSTRIES LTD</v>
          </cell>
          <cell r="B3450">
            <v>505509</v>
          </cell>
          <cell r="C3450" t="str">
            <v>RESPONIND</v>
          </cell>
        </row>
        <row r="3451">
          <cell r="A3451" t="str">
            <v>RESTILE CERAMICS LTD</v>
          </cell>
          <cell r="B3451">
            <v>515085</v>
          </cell>
          <cell r="C3451" t="str">
            <v>Not Listed</v>
          </cell>
        </row>
        <row r="3452">
          <cell r="A3452" t="str">
            <v>Retro Green Revolution Ltd</v>
          </cell>
          <cell r="B3452">
            <v>519191</v>
          </cell>
          <cell r="C3452" t="str">
            <v>RGRL</v>
          </cell>
        </row>
        <row r="3453">
          <cell r="A3453" t="str">
            <v>REVATHI EQUIPMENT LTD</v>
          </cell>
          <cell r="B3453">
            <v>505368</v>
          </cell>
          <cell r="C3453" t="str">
            <v>REVATHI</v>
          </cell>
        </row>
        <row r="3454">
          <cell r="A3454" t="str">
            <v>REXNORD ELECTRONICS &amp; CONTROLS LTD</v>
          </cell>
          <cell r="B3454">
            <v>531888</v>
          </cell>
          <cell r="C3454" t="str">
            <v>Not Listed</v>
          </cell>
        </row>
        <row r="3455">
          <cell r="A3455" t="str">
            <v>RGF CAPITAL MARKETS LTD</v>
          </cell>
          <cell r="B3455">
            <v>539669</v>
          </cell>
          <cell r="C3455" t="str">
            <v>Not Listed</v>
          </cell>
        </row>
        <row r="3456">
          <cell r="A3456" t="str">
            <v>RIBA TEXTILES LTD</v>
          </cell>
          <cell r="B3456">
            <v>531952</v>
          </cell>
          <cell r="C3456" t="str">
            <v>Not Listed</v>
          </cell>
        </row>
        <row r="3457">
          <cell r="A3457" t="str">
            <v>RICH UNIVERSE NETWORK LTD</v>
          </cell>
          <cell r="B3457">
            <v>530271</v>
          </cell>
          <cell r="C3457" t="str">
            <v>Not Listed</v>
          </cell>
        </row>
        <row r="3458">
          <cell r="A3458" t="str">
            <v>RICHA INDUSTRIES LTD</v>
          </cell>
          <cell r="B3458">
            <v>532766</v>
          </cell>
          <cell r="C3458" t="str">
            <v>Not Listed</v>
          </cell>
        </row>
        <row r="3459">
          <cell r="A3459" t="str">
            <v>RICHFIELD FINANCIAL SERVICES LTD</v>
          </cell>
          <cell r="B3459">
            <v>539435</v>
          </cell>
          <cell r="C3459" t="str">
            <v>Not Listed</v>
          </cell>
        </row>
        <row r="3460">
          <cell r="A3460" t="str">
            <v>RICHIRICH INVENTURES LTD</v>
          </cell>
          <cell r="B3460">
            <v>519230</v>
          </cell>
          <cell r="C3460" t="str">
            <v>Not Listed</v>
          </cell>
        </row>
        <row r="3461">
          <cell r="A3461" t="str">
            <v>RICO AUTO INDUSTRIES LTD</v>
          </cell>
          <cell r="B3461">
            <v>520008</v>
          </cell>
          <cell r="C3461" t="str">
            <v>RICOAUTO</v>
          </cell>
        </row>
        <row r="3462">
          <cell r="A3462" t="str">
            <v>RIDDHI CORPORATE SERVICES LTD</v>
          </cell>
          <cell r="B3462">
            <v>540590</v>
          </cell>
          <cell r="C3462" t="str">
            <v>Not Listed</v>
          </cell>
        </row>
        <row r="3463">
          <cell r="A3463" t="str">
            <v>RIDDHI SIDDHI GLUCO BIOLS LTD</v>
          </cell>
          <cell r="B3463">
            <v>524480</v>
          </cell>
          <cell r="C3463" t="str">
            <v>Not Listed</v>
          </cell>
        </row>
        <row r="3464">
          <cell r="A3464" t="str">
            <v>RIDDHI STEEL AND TUBE LTD</v>
          </cell>
          <cell r="B3464">
            <v>540082</v>
          </cell>
          <cell r="C3464" t="str">
            <v>Not Listed</v>
          </cell>
        </row>
        <row r="3465">
          <cell r="A3465" t="str">
            <v>RIDHI SYNTHETICS LTD</v>
          </cell>
          <cell r="B3465">
            <v>504365</v>
          </cell>
          <cell r="C3465" t="str">
            <v>Not Listed</v>
          </cell>
        </row>
        <row r="3466">
          <cell r="A3466" t="str">
            <v>RIDINGS CONSULTING ENGINEERS (INDIA) LTD</v>
          </cell>
          <cell r="B3466">
            <v>541151</v>
          </cell>
          <cell r="C3466" t="str">
            <v>Not Listed</v>
          </cell>
        </row>
        <row r="3467">
          <cell r="A3467" t="str">
            <v>RIDINGS CONSULTING ENGINEERS INDIA LTD</v>
          </cell>
          <cell r="B3467">
            <v>541151</v>
          </cell>
          <cell r="C3467" t="str">
            <v>Not Listed</v>
          </cell>
        </row>
        <row r="3468">
          <cell r="A3468" t="str">
            <v>RIGA SUGAR COMPANY LTD</v>
          </cell>
          <cell r="B3468">
            <v>507508</v>
          </cell>
          <cell r="C3468" t="str">
            <v>Not Listed</v>
          </cell>
        </row>
        <row r="3469">
          <cell r="A3469" t="str">
            <v>RISA INTERNATIONAL LTD</v>
          </cell>
          <cell r="B3469">
            <v>530251</v>
          </cell>
          <cell r="C3469" t="str">
            <v>Not Listed</v>
          </cell>
        </row>
        <row r="3470">
          <cell r="A3470" t="str">
            <v>RISHAB SPECIAL YARNS LTD</v>
          </cell>
          <cell r="B3470">
            <v>514177</v>
          </cell>
          <cell r="C3470" t="str">
            <v>Not Listed</v>
          </cell>
        </row>
        <row r="3471">
          <cell r="A3471" t="str">
            <v>RISHABH DIGHA STEEL &amp; ALLIED PRODUCTS LTD</v>
          </cell>
          <cell r="B3471">
            <v>531539</v>
          </cell>
          <cell r="C3471" t="str">
            <v>Not Listed</v>
          </cell>
        </row>
        <row r="3472">
          <cell r="A3472" t="str">
            <v>RISHI LASER LTD</v>
          </cell>
          <cell r="B3472">
            <v>526861</v>
          </cell>
          <cell r="C3472" t="str">
            <v>Not Listed</v>
          </cell>
        </row>
        <row r="3473">
          <cell r="A3473" t="str">
            <v>RISHI TECHTEX LTD</v>
          </cell>
          <cell r="B3473">
            <v>523021</v>
          </cell>
          <cell r="C3473" t="str">
            <v>Not Listed</v>
          </cell>
        </row>
        <row r="3474">
          <cell r="A3474" t="str">
            <v>RISHIROOP LTD</v>
          </cell>
          <cell r="B3474">
            <v>526492</v>
          </cell>
          <cell r="C3474" t="str">
            <v>Not Listed</v>
          </cell>
        </row>
        <row r="3475">
          <cell r="A3475" t="str">
            <v>Ritco Logistics Ltd</v>
          </cell>
          <cell r="B3475">
            <v>542383</v>
          </cell>
          <cell r="C3475" t="str">
            <v>RITCO</v>
          </cell>
        </row>
        <row r="3476">
          <cell r="A3476" t="str">
            <v>RITES LTD</v>
          </cell>
          <cell r="B3476">
            <v>541556</v>
          </cell>
          <cell r="C3476" t="str">
            <v>RITES</v>
          </cell>
        </row>
        <row r="3477">
          <cell r="A3477" t="str">
            <v>RITESH INTERNATIONAL LTD</v>
          </cell>
          <cell r="B3477">
            <v>519097</v>
          </cell>
          <cell r="C3477" t="str">
            <v>Not Listed</v>
          </cell>
        </row>
        <row r="3478">
          <cell r="A3478" t="str">
            <v>RITESH PROPERTIES &amp; INDUSTRIES LTD</v>
          </cell>
          <cell r="B3478">
            <v>526407</v>
          </cell>
          <cell r="C3478" t="str">
            <v>Not Listed</v>
          </cell>
        </row>
        <row r="3479">
          <cell r="A3479" t="str">
            <v>RITHWIK FACILITY MANAGEMENT SERVICES LTD</v>
          </cell>
          <cell r="B3479">
            <v>540843</v>
          </cell>
          <cell r="C3479" t="str">
            <v>Not Listed</v>
          </cell>
        </row>
        <row r="3480">
          <cell r="A3480" t="str">
            <v>RKEC PROJECTS LTD</v>
          </cell>
          <cell r="B3480" t="str">
            <v>Not Listed</v>
          </cell>
          <cell r="C3480" t="str">
            <v>RKEC</v>
          </cell>
        </row>
        <row r="3481">
          <cell r="A3481" t="str">
            <v>RLF LTD</v>
          </cell>
          <cell r="B3481">
            <v>512618</v>
          </cell>
          <cell r="C3481" t="str">
            <v>Not Listed</v>
          </cell>
        </row>
        <row r="3482">
          <cell r="A3482" t="str">
            <v>RMC SWITCHGEARS LTD</v>
          </cell>
          <cell r="B3482">
            <v>540358</v>
          </cell>
          <cell r="C3482" t="str">
            <v>Not Listed</v>
          </cell>
        </row>
        <row r="3483">
          <cell r="A3483" t="str">
            <v>RMG ALLOY STEEL LTD</v>
          </cell>
          <cell r="B3483">
            <v>500365</v>
          </cell>
          <cell r="C3483" t="str">
            <v>Not Listed</v>
          </cell>
        </row>
        <row r="3484">
          <cell r="A3484" t="str">
            <v>ROCKON ENTERPRISES LTD</v>
          </cell>
          <cell r="B3484">
            <v>531447</v>
          </cell>
          <cell r="C3484" t="str">
            <v>Not Listed</v>
          </cell>
        </row>
        <row r="3485">
          <cell r="A3485" t="str">
            <v>RODIUM REALTY LTD</v>
          </cell>
          <cell r="B3485">
            <v>531822</v>
          </cell>
          <cell r="C3485" t="str">
            <v>Not Listed</v>
          </cell>
        </row>
        <row r="3486">
          <cell r="A3486" t="str">
            <v>ROHIT FERRO-TECH LTD</v>
          </cell>
          <cell r="B3486">
            <v>532731</v>
          </cell>
          <cell r="C3486" t="str">
            <v>ROHITFERRO</v>
          </cell>
        </row>
        <row r="3487">
          <cell r="A3487" t="str">
            <v>ROLCON ENGINEERING CO LTD</v>
          </cell>
          <cell r="B3487">
            <v>505807</v>
          </cell>
          <cell r="C3487" t="str">
            <v>Not Listed</v>
          </cell>
        </row>
        <row r="3488">
          <cell r="A3488" t="str">
            <v>ROLLATAINERS LTD</v>
          </cell>
          <cell r="B3488">
            <v>502448</v>
          </cell>
          <cell r="C3488" t="str">
            <v>ROLLT</v>
          </cell>
        </row>
        <row r="3489">
          <cell r="A3489" t="str">
            <v>ROLTA (INDIA) LTD</v>
          </cell>
          <cell r="B3489">
            <v>500366</v>
          </cell>
          <cell r="C3489" t="str">
            <v>ROLTA</v>
          </cell>
        </row>
        <row r="3490">
          <cell r="A3490" t="str">
            <v>ROLTA INDIA LTD</v>
          </cell>
          <cell r="B3490">
            <v>500366</v>
          </cell>
          <cell r="C3490" t="str">
            <v>ROLTA</v>
          </cell>
        </row>
        <row r="3491">
          <cell r="A3491" t="str">
            <v>RONI HOUSEHOLDS LTD</v>
          </cell>
          <cell r="B3491">
            <v>542145</v>
          </cell>
          <cell r="C3491" t="str">
            <v>Not Listed</v>
          </cell>
        </row>
        <row r="3492">
          <cell r="A3492" t="str">
            <v>ROOPA INDUSTRIES LTD</v>
          </cell>
          <cell r="B3492">
            <v>530991</v>
          </cell>
          <cell r="C3492" t="str">
            <v>Not Listed</v>
          </cell>
        </row>
        <row r="3493">
          <cell r="A3493" t="str">
            <v>Roopshri Resorts Ltd</v>
          </cell>
          <cell r="B3493">
            <v>542599</v>
          </cell>
          <cell r="C3493" t="str">
            <v>ROOPSHRI</v>
          </cell>
        </row>
        <row r="3494">
          <cell r="A3494" t="str">
            <v>ROSELABS FINANCE LTD</v>
          </cell>
          <cell r="B3494">
            <v>531324</v>
          </cell>
          <cell r="C3494" t="str">
            <v>Not Listed</v>
          </cell>
        </row>
        <row r="3495">
          <cell r="A3495" t="str">
            <v>ROSSELL (INDIA) LTD</v>
          </cell>
          <cell r="B3495">
            <v>533168</v>
          </cell>
          <cell r="C3495" t="str">
            <v>ROSSELLIND</v>
          </cell>
        </row>
        <row r="3496">
          <cell r="A3496" t="str">
            <v>ROSSELL INDIA LTD</v>
          </cell>
          <cell r="B3496">
            <v>533168</v>
          </cell>
          <cell r="C3496" t="str">
            <v>ROSSELLIND</v>
          </cell>
        </row>
        <row r="3497">
          <cell r="A3497" t="str">
            <v>ROTO PUMPS LTD</v>
          </cell>
          <cell r="B3497">
            <v>517500</v>
          </cell>
          <cell r="C3497" t="str">
            <v>Not Listed</v>
          </cell>
        </row>
        <row r="3498">
          <cell r="A3498" t="str">
            <v>ROTOGRAPHICS (INDIA) LTD</v>
          </cell>
          <cell r="B3498">
            <v>539922</v>
          </cell>
          <cell r="C3498" t="str">
            <v>Not Listed</v>
          </cell>
        </row>
        <row r="3499">
          <cell r="A3499" t="str">
            <v>ROTOGRAPHICS INDIA LTD</v>
          </cell>
          <cell r="B3499">
            <v>539922</v>
          </cell>
          <cell r="C3499" t="str">
            <v>Not Listed</v>
          </cell>
        </row>
        <row r="3500">
          <cell r="A3500" t="str">
            <v>ROYAL CUSHION VINYL PRODUCTS LTD</v>
          </cell>
          <cell r="B3500">
            <v>526193</v>
          </cell>
          <cell r="C3500" t="str">
            <v>Not Listed</v>
          </cell>
        </row>
        <row r="3501">
          <cell r="A3501" t="str">
            <v>ROYAL INDIA CORPORATION LTD</v>
          </cell>
          <cell r="B3501">
            <v>512047</v>
          </cell>
          <cell r="C3501" t="str">
            <v>Not Listed</v>
          </cell>
        </row>
        <row r="3502">
          <cell r="A3502" t="str">
            <v>ROYAL ORCHID HOTELS LTD</v>
          </cell>
          <cell r="B3502">
            <v>532699</v>
          </cell>
          <cell r="C3502" t="str">
            <v>ROHLTD</v>
          </cell>
        </row>
        <row r="3503">
          <cell r="A3503" t="str">
            <v>ROYALE MANOR HOTELS &amp; INDUSTRIES LTD</v>
          </cell>
          <cell r="B3503">
            <v>526640</v>
          </cell>
          <cell r="C3503" t="str">
            <v>Not Listed</v>
          </cell>
        </row>
        <row r="3504">
          <cell r="A3504" t="str">
            <v>RPG LIFE SCIENCES LTD</v>
          </cell>
          <cell r="B3504">
            <v>532983</v>
          </cell>
          <cell r="C3504" t="str">
            <v>RPGLIFE</v>
          </cell>
        </row>
        <row r="3505">
          <cell r="A3505" t="str">
            <v>RR FINANCIAL CONSULTANTS LTD</v>
          </cell>
          <cell r="B3505">
            <v>511626</v>
          </cell>
          <cell r="C3505" t="str">
            <v>Not Listed</v>
          </cell>
        </row>
        <row r="3506">
          <cell r="A3506" t="str">
            <v>RSC INTERNATIONAL LTD</v>
          </cell>
          <cell r="B3506">
            <v>530179</v>
          </cell>
          <cell r="C3506" t="str">
            <v>Not Listed</v>
          </cell>
        </row>
        <row r="3507">
          <cell r="A3507" t="str">
            <v>RSD FINANCE LTD</v>
          </cell>
          <cell r="B3507">
            <v>539875</v>
          </cell>
          <cell r="C3507" t="str">
            <v>Not Listed</v>
          </cell>
        </row>
        <row r="3508">
          <cell r="A3508" t="str">
            <v>RSWM LTD</v>
          </cell>
          <cell r="B3508">
            <v>500350</v>
          </cell>
          <cell r="C3508" t="str">
            <v>RSWM</v>
          </cell>
        </row>
        <row r="3509">
          <cell r="A3509" t="str">
            <v>RTS POWER CORPORATION LTD</v>
          </cell>
          <cell r="B3509">
            <v>531215</v>
          </cell>
          <cell r="C3509" t="str">
            <v>Not Listed</v>
          </cell>
        </row>
        <row r="3510">
          <cell r="A3510" t="str">
            <v>RUBFILA INTERNATIONAL LTD</v>
          </cell>
          <cell r="B3510">
            <v>500367</v>
          </cell>
          <cell r="C3510" t="str">
            <v>Not Listed</v>
          </cell>
        </row>
        <row r="3511">
          <cell r="A3511" t="str">
            <v>RUBRA MEDICAMENTS LTD</v>
          </cell>
          <cell r="B3511">
            <v>531099</v>
          </cell>
          <cell r="C3511" t="str">
            <v>Not Listed</v>
          </cell>
        </row>
        <row r="3512">
          <cell r="A3512" t="str">
            <v>RUCHI INFRASTRUCTURE LTD</v>
          </cell>
          <cell r="B3512">
            <v>509020</v>
          </cell>
          <cell r="C3512" t="str">
            <v>RUCHINFRA</v>
          </cell>
        </row>
        <row r="3513">
          <cell r="A3513" t="str">
            <v>RUCHI SOYA INDUSTRIES LTD</v>
          </cell>
          <cell r="B3513">
            <v>500368</v>
          </cell>
          <cell r="C3513" t="str">
            <v>RUCHISOYA</v>
          </cell>
        </row>
        <row r="3514">
          <cell r="A3514" t="str">
            <v>RUCHIKA INDUSTRIES (INDIA) LTD</v>
          </cell>
          <cell r="B3514">
            <v>540696</v>
          </cell>
          <cell r="C3514" t="str">
            <v>Not Listed</v>
          </cell>
        </row>
        <row r="3515">
          <cell r="A3515" t="str">
            <v>RUCHIKA INDUSTRIES INDIA LTD</v>
          </cell>
          <cell r="B3515">
            <v>540696</v>
          </cell>
          <cell r="C3515" t="str">
            <v>Not Listed</v>
          </cell>
        </row>
        <row r="3516">
          <cell r="A3516" t="str">
            <v>RUCHIRA PAPERS LTD</v>
          </cell>
          <cell r="B3516">
            <v>532785</v>
          </cell>
          <cell r="C3516" t="str">
            <v>RUCHIRA</v>
          </cell>
        </row>
        <row r="3517">
          <cell r="A3517" t="str">
            <v>RUDRA GLOBAL INFRA PRODUCTS LTD</v>
          </cell>
          <cell r="B3517">
            <v>539226</v>
          </cell>
          <cell r="C3517" t="str">
            <v>Not Listed</v>
          </cell>
        </row>
        <row r="3518">
          <cell r="A3518" t="str">
            <v>RUDRABHISHEK ENTERPRISES LTD</v>
          </cell>
          <cell r="B3518" t="str">
            <v>Not Listed</v>
          </cell>
          <cell r="C3518" t="str">
            <v>REPL</v>
          </cell>
        </row>
        <row r="3519">
          <cell r="A3519" t="str">
            <v>RUIA AQUACULTURE FARMS LTD</v>
          </cell>
          <cell r="B3519">
            <v>519413</v>
          </cell>
          <cell r="C3519" t="str">
            <v>Not Listed</v>
          </cell>
        </row>
        <row r="3520">
          <cell r="A3520" t="str">
            <v>RUNGTA IRRIGATION LTD</v>
          </cell>
          <cell r="B3520">
            <v>530449</v>
          </cell>
          <cell r="C3520" t="str">
            <v>Not Listed</v>
          </cell>
        </row>
        <row r="3521">
          <cell r="A3521" t="str">
            <v>RUPA &amp; COMPANY LTD</v>
          </cell>
          <cell r="B3521">
            <v>533552</v>
          </cell>
          <cell r="C3521" t="str">
            <v>RUPA</v>
          </cell>
        </row>
        <row r="3522">
          <cell r="A3522" t="str">
            <v>RUSHIL DECOR LTD</v>
          </cell>
          <cell r="B3522">
            <v>533470</v>
          </cell>
          <cell r="C3522" t="str">
            <v>RUSHIL</v>
          </cell>
        </row>
        <row r="3523">
          <cell r="A3523" t="str">
            <v>RUTRON INTERNATIONAL LTD</v>
          </cell>
          <cell r="B3523">
            <v>504335</v>
          </cell>
          <cell r="C3523" t="str">
            <v>Not Listed</v>
          </cell>
        </row>
        <row r="3524">
          <cell r="A3524" t="str">
            <v>RUTTONSHA INTERNATIONAL RECTIFIER LTD</v>
          </cell>
          <cell r="B3524">
            <v>517035</v>
          </cell>
          <cell r="C3524" t="str">
            <v>Not Listed</v>
          </cell>
        </row>
        <row r="3525">
          <cell r="A3525" t="str">
            <v>S  M  GOLD LTD</v>
          </cell>
          <cell r="B3525">
            <v>542034</v>
          </cell>
          <cell r="C3525" t="str">
            <v>Not Listed</v>
          </cell>
        </row>
        <row r="3526">
          <cell r="A3526" t="str">
            <v>S A L STEEL LTD</v>
          </cell>
          <cell r="B3526">
            <v>532604</v>
          </cell>
          <cell r="C3526" t="str">
            <v>SALSTEEL</v>
          </cell>
        </row>
        <row r="3527">
          <cell r="A3527" t="str">
            <v>S CHAND AND COMPANY LTD</v>
          </cell>
          <cell r="B3527">
            <v>540497</v>
          </cell>
          <cell r="C3527" t="str">
            <v>SCHAND</v>
          </cell>
        </row>
        <row r="3528">
          <cell r="A3528" t="str">
            <v>S E POWER LTD</v>
          </cell>
          <cell r="B3528">
            <v>534598</v>
          </cell>
          <cell r="C3528" t="str">
            <v>SEPOWER</v>
          </cell>
        </row>
        <row r="3529">
          <cell r="A3529" t="str">
            <v>S H KELKAR AND COMPANY LTD</v>
          </cell>
          <cell r="B3529">
            <v>539450</v>
          </cell>
          <cell r="C3529" t="str">
            <v>SHK</v>
          </cell>
        </row>
        <row r="3530">
          <cell r="A3530" t="str">
            <v>S KUMARS.COM LTD.</v>
          </cell>
          <cell r="B3530">
            <v>532316</v>
          </cell>
          <cell r="C3530" t="str">
            <v>SKUMAR</v>
          </cell>
        </row>
        <row r="3531">
          <cell r="A3531" t="str">
            <v>S P APPARELS LTD</v>
          </cell>
          <cell r="B3531">
            <v>540048</v>
          </cell>
          <cell r="C3531" t="str">
            <v>SPAL</v>
          </cell>
        </row>
        <row r="3532">
          <cell r="A3532" t="str">
            <v>S R G SECURITIES FINANCE LTD</v>
          </cell>
          <cell r="B3532">
            <v>536710</v>
          </cell>
          <cell r="C3532" t="str">
            <v>Not Listed</v>
          </cell>
        </row>
        <row r="3533">
          <cell r="A3533" t="str">
            <v>S R INDUSTRIES LTD</v>
          </cell>
          <cell r="B3533">
            <v>513515</v>
          </cell>
          <cell r="C3533" t="str">
            <v>Not Listed</v>
          </cell>
        </row>
        <row r="3534">
          <cell r="A3534" t="str">
            <v>S R K INDUSTRIES LTD</v>
          </cell>
          <cell r="B3534">
            <v>531307</v>
          </cell>
          <cell r="C3534" t="str">
            <v>Not Listed</v>
          </cell>
        </row>
        <row r="3535">
          <cell r="A3535" t="str">
            <v>S S INFRASTRUCTURE DEVELOPMENT CONSULTANTS LTD</v>
          </cell>
          <cell r="B3535" t="str">
            <v>Not Listed</v>
          </cell>
          <cell r="C3535" t="str">
            <v>SSINFRA</v>
          </cell>
        </row>
        <row r="3536">
          <cell r="A3536" t="str">
            <v>S T SERVICES LTD</v>
          </cell>
          <cell r="B3536">
            <v>538876</v>
          </cell>
          <cell r="C3536" t="str">
            <v>Not Listed</v>
          </cell>
        </row>
        <row r="3537">
          <cell r="A3537" t="str">
            <v>S V GLOBAL MILL LTD</v>
          </cell>
          <cell r="B3537">
            <v>535621</v>
          </cell>
          <cell r="C3537" t="str">
            <v>Not Listed</v>
          </cell>
        </row>
        <row r="3538">
          <cell r="A3538" t="str">
            <v>S V TRADING &amp; AGENCIES LTD</v>
          </cell>
          <cell r="B3538">
            <v>503622</v>
          </cell>
          <cell r="C3538" t="str">
            <v>Not Listed</v>
          </cell>
        </row>
        <row r="3539">
          <cell r="A3539" t="str">
            <v>S&amp;T CORPORATION LTD</v>
          </cell>
          <cell r="B3539">
            <v>514197</v>
          </cell>
          <cell r="C3539" t="str">
            <v>Not Listed</v>
          </cell>
        </row>
        <row r="3540">
          <cell r="A3540" t="str">
            <v>SAB EVENTS &amp; GOVERNANCE NOW MEDIA LTD</v>
          </cell>
          <cell r="B3540">
            <v>540081</v>
          </cell>
          <cell r="C3540" t="str">
            <v>SABEVENTS</v>
          </cell>
        </row>
        <row r="3541">
          <cell r="A3541" t="str">
            <v>SAB INDUSTRIES LTD</v>
          </cell>
          <cell r="B3541">
            <v>539112</v>
          </cell>
          <cell r="C3541" t="str">
            <v>Not Listed</v>
          </cell>
        </row>
        <row r="3542">
          <cell r="A3542" t="str">
            <v>SABOO BROTHERS LTD</v>
          </cell>
          <cell r="B3542">
            <v>530267</v>
          </cell>
          <cell r="C3542" t="str">
            <v>Not Listed</v>
          </cell>
        </row>
        <row r="3543">
          <cell r="A3543" t="str">
            <v>SABOO SODIUM CHLORO LTD</v>
          </cell>
          <cell r="B3543">
            <v>530461</v>
          </cell>
          <cell r="C3543" t="str">
            <v>Not Listed</v>
          </cell>
        </row>
        <row r="3544">
          <cell r="A3544" t="str">
            <v>SABRIMALA INDUSTRIES (INDIA) LTD</v>
          </cell>
          <cell r="B3544">
            <v>540132</v>
          </cell>
          <cell r="C3544" t="str">
            <v>Not Listed</v>
          </cell>
        </row>
        <row r="3545">
          <cell r="A3545" t="str">
            <v>SABRIMALA INDUSTRIES INDIA LTD</v>
          </cell>
          <cell r="B3545">
            <v>540132</v>
          </cell>
          <cell r="C3545" t="str">
            <v>Not Listed</v>
          </cell>
        </row>
        <row r="3546">
          <cell r="A3546" t="str">
            <v>SACHETA METALS LTD</v>
          </cell>
          <cell r="B3546">
            <v>531869</v>
          </cell>
          <cell r="C3546" t="str">
            <v>Not Listed</v>
          </cell>
        </row>
        <row r="3547">
          <cell r="A3547" t="str">
            <v>SADBHAV ENGINEERING LTD</v>
          </cell>
          <cell r="B3547">
            <v>532710</v>
          </cell>
          <cell r="C3547" t="str">
            <v>SADBHAV</v>
          </cell>
        </row>
        <row r="3548">
          <cell r="A3548" t="str">
            <v>SADBHAV INFRASTRUCTURE PROJECT LTD</v>
          </cell>
          <cell r="B3548">
            <v>539346</v>
          </cell>
          <cell r="C3548" t="str">
            <v>SADBHIN</v>
          </cell>
        </row>
        <row r="3549">
          <cell r="A3549" t="str">
            <v>SADHANA NITROCHEM LTD</v>
          </cell>
          <cell r="B3549">
            <v>506642</v>
          </cell>
          <cell r="C3549" t="str">
            <v>Not Listed</v>
          </cell>
        </row>
        <row r="3550">
          <cell r="A3550" t="str">
            <v>SADHNA BROADCAST LTD</v>
          </cell>
          <cell r="B3550">
            <v>540821</v>
          </cell>
          <cell r="C3550" t="str">
            <v>Not Listed</v>
          </cell>
        </row>
        <row r="3551">
          <cell r="A3551" t="str">
            <v>SAFAL HERBS LTD</v>
          </cell>
          <cell r="B3551">
            <v>532034</v>
          </cell>
          <cell r="C3551" t="str">
            <v>Not Listed</v>
          </cell>
        </row>
        <row r="3552">
          <cell r="A3552" t="str">
            <v>SAFAL SECURITIES LTD</v>
          </cell>
          <cell r="B3552">
            <v>531448</v>
          </cell>
          <cell r="C3552" t="str">
            <v>Not Listed</v>
          </cell>
        </row>
        <row r="3553">
          <cell r="A3553" t="str">
            <v>SAFARI INDUSTRIES (INDIA) LTD</v>
          </cell>
          <cell r="B3553">
            <v>523025</v>
          </cell>
          <cell r="C3553" t="str">
            <v>Not Listed</v>
          </cell>
        </row>
        <row r="3554">
          <cell r="A3554" t="str">
            <v>SAFARI INDUSTRIES INDIA LTD</v>
          </cell>
          <cell r="B3554">
            <v>523025</v>
          </cell>
          <cell r="C3554" t="str">
            <v>Not Listed</v>
          </cell>
        </row>
        <row r="3555">
          <cell r="A3555" t="str">
            <v>SAGAR CEMENTS LTD</v>
          </cell>
          <cell r="B3555">
            <v>502090</v>
          </cell>
          <cell r="C3555" t="str">
            <v>SAGCEM</v>
          </cell>
        </row>
        <row r="3556">
          <cell r="A3556" t="str">
            <v>SAGAR DIAMONDS LTD</v>
          </cell>
          <cell r="B3556">
            <v>540715</v>
          </cell>
          <cell r="C3556" t="str">
            <v>Not Listed</v>
          </cell>
        </row>
        <row r="3557">
          <cell r="A3557" t="str">
            <v>SAGAR PRODUCTIONS LTD</v>
          </cell>
          <cell r="B3557">
            <v>532092</v>
          </cell>
          <cell r="C3557" t="str">
            <v>Not Listed</v>
          </cell>
        </row>
        <row r="3558">
          <cell r="A3558" t="str">
            <v>SAGAR SOYA PRODUCTS LTD</v>
          </cell>
          <cell r="B3558">
            <v>507663</v>
          </cell>
          <cell r="C3558" t="str">
            <v>Not Listed</v>
          </cell>
        </row>
        <row r="3559">
          <cell r="A3559" t="str">
            <v>SAGAR SYSTECH LTD</v>
          </cell>
          <cell r="B3559">
            <v>511254</v>
          </cell>
          <cell r="C3559" t="str">
            <v>Not Listed</v>
          </cell>
        </row>
        <row r="3560">
          <cell r="A3560" t="str">
            <v>SAGAR TOURIST RESORTS LTD</v>
          </cell>
          <cell r="B3560">
            <v>526085</v>
          </cell>
          <cell r="C3560" t="str">
            <v>Not Listed</v>
          </cell>
        </row>
        <row r="3561">
          <cell r="A3561" t="str">
            <v>SAGARDEEP ALLOYS LTD</v>
          </cell>
          <cell r="B3561" t="str">
            <v>Not Listed</v>
          </cell>
          <cell r="C3561" t="str">
            <v>SAGARDEEP</v>
          </cell>
        </row>
        <row r="3562">
          <cell r="A3562" t="str">
            <v>SAGARSOFT (INDIA) LTD</v>
          </cell>
          <cell r="B3562">
            <v>540143</v>
          </cell>
          <cell r="C3562" t="str">
            <v>Not Listed</v>
          </cell>
        </row>
        <row r="3563">
          <cell r="A3563" t="str">
            <v>SAGARSOFT INDIA LTD</v>
          </cell>
          <cell r="B3563">
            <v>540143</v>
          </cell>
          <cell r="C3563" t="str">
            <v>Not Listed</v>
          </cell>
        </row>
        <row r="3564">
          <cell r="A3564" t="str">
            <v>SAHARA HOUSINGFINA CORPORATION LTD</v>
          </cell>
          <cell r="B3564">
            <v>511533</v>
          </cell>
          <cell r="C3564" t="str">
            <v>Not Listed</v>
          </cell>
        </row>
        <row r="3565">
          <cell r="A3565" t="str">
            <v>SAHARA ONE MEDIA &amp; ENTERTAINMENT LTD</v>
          </cell>
          <cell r="B3565">
            <v>503691</v>
          </cell>
          <cell r="C3565" t="str">
            <v>Not Listed</v>
          </cell>
        </row>
        <row r="3566">
          <cell r="A3566" t="str">
            <v>SAHYADRI INDUSTRIES LTD</v>
          </cell>
          <cell r="B3566">
            <v>532841</v>
          </cell>
          <cell r="C3566" t="str">
            <v>Not Listed</v>
          </cell>
        </row>
        <row r="3567">
          <cell r="A3567" t="str">
            <v>SAHYOG MULTIBASE LTD</v>
          </cell>
          <cell r="B3567">
            <v>539660</v>
          </cell>
          <cell r="C3567" t="str">
            <v>Not Listed</v>
          </cell>
        </row>
        <row r="3568">
          <cell r="A3568" t="str">
            <v>SAI BABA INVESTMENT AND COMMERCIAL ENTERPRISES LTD</v>
          </cell>
          <cell r="B3568">
            <v>538557</v>
          </cell>
          <cell r="C3568" t="str">
            <v>Not Listed</v>
          </cell>
        </row>
        <row r="3569">
          <cell r="A3569" t="str">
            <v>SAI CAPITAL LTD</v>
          </cell>
          <cell r="B3569">
            <v>531931</v>
          </cell>
          <cell r="C3569" t="str">
            <v>Not Listed</v>
          </cell>
        </row>
        <row r="3570">
          <cell r="A3570" t="str">
            <v>SAI INDUSTRIES LTD</v>
          </cell>
          <cell r="B3570">
            <v>530905</v>
          </cell>
          <cell r="C3570" t="str">
            <v>Not Listed</v>
          </cell>
        </row>
        <row r="3571">
          <cell r="A3571" t="str">
            <v>SAI MOH AUTO LINKS LTD</v>
          </cell>
          <cell r="B3571">
            <v>540066</v>
          </cell>
          <cell r="C3571" t="str">
            <v>Not Listed</v>
          </cell>
        </row>
        <row r="3572">
          <cell r="A3572" t="str">
            <v>SAINIK FINANCE &amp; INDUSTRIES LTD</v>
          </cell>
          <cell r="B3572">
            <v>530265</v>
          </cell>
          <cell r="C3572" t="str">
            <v>Not Listed</v>
          </cell>
        </row>
        <row r="3573">
          <cell r="A3573" t="str">
            <v>SAINT-GOBAIN SEKURIT (INDIA) LTD</v>
          </cell>
          <cell r="B3573">
            <v>515043</v>
          </cell>
          <cell r="C3573" t="str">
            <v>Not Listed</v>
          </cell>
        </row>
        <row r="3574">
          <cell r="A3574" t="str">
            <v>SAINT-GOBAIN SEKURIT INDIA LTD</v>
          </cell>
          <cell r="B3574">
            <v>515043</v>
          </cell>
          <cell r="C3574" t="str">
            <v>Not Listed</v>
          </cell>
        </row>
        <row r="3575">
          <cell r="A3575" t="str">
            <v>SAKAR HEALTHCARE LTD</v>
          </cell>
          <cell r="B3575" t="str">
            <v>Not Listed</v>
          </cell>
          <cell r="C3575" t="str">
            <v>SAKAR</v>
          </cell>
        </row>
        <row r="3576">
          <cell r="A3576" t="str">
            <v>SAKETH EXIM LTD</v>
          </cell>
          <cell r="B3576" t="str">
            <v>Not Listed</v>
          </cell>
          <cell r="C3576" t="str">
            <v>SAKETH</v>
          </cell>
        </row>
        <row r="3577">
          <cell r="A3577" t="str">
            <v>SAKSOFT LTD</v>
          </cell>
          <cell r="B3577">
            <v>590051</v>
          </cell>
          <cell r="C3577" t="str">
            <v>SAKSOFT</v>
          </cell>
        </row>
        <row r="3578">
          <cell r="A3578" t="str">
            <v>SAKTHI FINANCE LTD</v>
          </cell>
          <cell r="B3578">
            <v>511066</v>
          </cell>
          <cell r="C3578" t="str">
            <v>Not Listed</v>
          </cell>
        </row>
        <row r="3579">
          <cell r="A3579" t="str">
            <v>SAKTHI SUGARS LTD</v>
          </cell>
          <cell r="B3579">
            <v>507315</v>
          </cell>
          <cell r="C3579" t="str">
            <v>SAKHTISUG</v>
          </cell>
        </row>
        <row r="3580">
          <cell r="A3580" t="str">
            <v>SAKUMA EXPORTS LTD</v>
          </cell>
          <cell r="B3580">
            <v>532713</v>
          </cell>
          <cell r="C3580" t="str">
            <v>SAKUMA</v>
          </cell>
        </row>
        <row r="3581">
          <cell r="A3581" t="str">
            <v>SALASAR TECHNO ENGINEERING LTD</v>
          </cell>
          <cell r="B3581">
            <v>540642</v>
          </cell>
          <cell r="C3581" t="str">
            <v>SALASAR</v>
          </cell>
        </row>
        <row r="3582">
          <cell r="A3582" t="str">
            <v>SALEM ERODE INVESTMENTS LTD</v>
          </cell>
          <cell r="B3582">
            <v>540181</v>
          </cell>
          <cell r="C3582" t="str">
            <v>Not Listed</v>
          </cell>
        </row>
        <row r="3583">
          <cell r="A3583" t="str">
            <v>SALGUTI INDUSTRIES LTD</v>
          </cell>
          <cell r="B3583">
            <v>526554</v>
          </cell>
          <cell r="C3583" t="str">
            <v>Not Listed</v>
          </cell>
        </row>
        <row r="3584">
          <cell r="A3584" t="str">
            <v>SALONA COTSPIN LTD</v>
          </cell>
          <cell r="B3584">
            <v>590056</v>
          </cell>
          <cell r="C3584" t="str">
            <v>SALONA</v>
          </cell>
        </row>
        <row r="3585">
          <cell r="A3585" t="str">
            <v>SALORA INTERNATIONAL LTD</v>
          </cell>
          <cell r="B3585">
            <v>500370</v>
          </cell>
          <cell r="C3585" t="str">
            <v>SALORAINTL</v>
          </cell>
        </row>
        <row r="3586">
          <cell r="A3586" t="str">
            <v>SALZER ELECTRONICS LTD</v>
          </cell>
          <cell r="B3586">
            <v>517059</v>
          </cell>
          <cell r="C3586" t="str">
            <v>SALZERELEC</v>
          </cell>
        </row>
        <row r="3587">
          <cell r="A3587" t="str">
            <v>SAM INDUSTRIES LTD</v>
          </cell>
          <cell r="B3587">
            <v>532005</v>
          </cell>
          <cell r="C3587" t="str">
            <v>Not Listed</v>
          </cell>
        </row>
        <row r="3588">
          <cell r="A3588" t="str">
            <v>SAMBANDAM SPINNING MILLS LTD</v>
          </cell>
          <cell r="B3588">
            <v>521240</v>
          </cell>
          <cell r="C3588" t="str">
            <v>Not Listed</v>
          </cell>
        </row>
        <row r="3589">
          <cell r="A3589" t="str">
            <v>SAMBHAAV MEDIA LTD</v>
          </cell>
          <cell r="B3589">
            <v>511630</v>
          </cell>
          <cell r="C3589" t="str">
            <v>SAMBHAAV</v>
          </cell>
        </row>
        <row r="3590">
          <cell r="A3590" t="str">
            <v>SAMKRG PISTONS &amp; RINGS LTD</v>
          </cell>
          <cell r="B3590">
            <v>520075</v>
          </cell>
          <cell r="C3590" t="str">
            <v>Not Listed</v>
          </cell>
        </row>
        <row r="3591">
          <cell r="A3591" t="str">
            <v>SAMPRE NUTRITIONS LTD</v>
          </cell>
          <cell r="B3591">
            <v>530617</v>
          </cell>
          <cell r="C3591" t="str">
            <v>Not Listed</v>
          </cell>
        </row>
        <row r="3592">
          <cell r="A3592" t="str">
            <v>SAMRAT PHARMACHEM LTD</v>
          </cell>
          <cell r="B3592">
            <v>530125</v>
          </cell>
          <cell r="C3592" t="str">
            <v>Not Listed</v>
          </cell>
        </row>
        <row r="3593">
          <cell r="A3593" t="str">
            <v>SAMTEL (INDIA) LTD</v>
          </cell>
          <cell r="B3593">
            <v>500371</v>
          </cell>
          <cell r="C3593" t="str">
            <v>Not Listed</v>
          </cell>
        </row>
        <row r="3594">
          <cell r="A3594" t="str">
            <v>SAMTEL INDIA LTD</v>
          </cell>
          <cell r="B3594">
            <v>500371</v>
          </cell>
          <cell r="C3594" t="str">
            <v>Not Listed</v>
          </cell>
        </row>
        <row r="3595">
          <cell r="A3595" t="str">
            <v>SAMTEX FASHIONS LTD</v>
          </cell>
          <cell r="B3595">
            <v>521206</v>
          </cell>
          <cell r="C3595" t="str">
            <v>Not Listed</v>
          </cell>
        </row>
        <row r="3596">
          <cell r="A3596" t="str">
            <v>SAMYAK INTERNATIONAL LTD</v>
          </cell>
          <cell r="B3596">
            <v>530025</v>
          </cell>
          <cell r="C3596" t="str">
            <v>Not Listed</v>
          </cell>
        </row>
        <row r="3597">
          <cell r="A3597" t="str">
            <v>SANASA TECH FEB LTD</v>
          </cell>
          <cell r="B3597">
            <v>780015</v>
          </cell>
          <cell r="C3597" t="str">
            <v>Not Listed</v>
          </cell>
        </row>
        <row r="3598">
          <cell r="A3598" t="str">
            <v>SANATHNAGAR ENTERPRISES LTD</v>
          </cell>
          <cell r="B3598">
            <v>509423</v>
          </cell>
          <cell r="C3598" t="str">
            <v>Not Listed</v>
          </cell>
        </row>
        <row r="3599">
          <cell r="A3599" t="str">
            <v>SANBLUE CORPORATION LTD</v>
          </cell>
          <cell r="B3599">
            <v>521222</v>
          </cell>
          <cell r="C3599" t="str">
            <v>Not Listed</v>
          </cell>
        </row>
        <row r="3600">
          <cell r="A3600" t="str">
            <v>SANCO INDUSTRIES LTD</v>
          </cell>
          <cell r="B3600" t="str">
            <v>Not Listed</v>
          </cell>
          <cell r="C3600" t="str">
            <v>SANCO</v>
          </cell>
        </row>
        <row r="3601">
          <cell r="A3601" t="str">
            <v>SANCO TRANS LTD</v>
          </cell>
          <cell r="B3601">
            <v>523116</v>
          </cell>
          <cell r="C3601" t="str">
            <v>Not Listed</v>
          </cell>
        </row>
        <row r="3602">
          <cell r="A3602" t="str">
            <v>SANDHAR TECHNOLOGIES LTD</v>
          </cell>
          <cell r="B3602">
            <v>541163</v>
          </cell>
          <cell r="C3602" t="str">
            <v>SANDHAR</v>
          </cell>
        </row>
        <row r="3603">
          <cell r="A3603" t="str">
            <v>SANDU PHARMACEUTICALS LTD</v>
          </cell>
          <cell r="B3603">
            <v>524703</v>
          </cell>
          <cell r="C3603" t="str">
            <v>Not Listed</v>
          </cell>
        </row>
        <row r="3604">
          <cell r="A3604" t="str">
            <v>SANDUR MANGANESE &amp; IRON ORES LTD</v>
          </cell>
          <cell r="B3604">
            <v>504918</v>
          </cell>
          <cell r="C3604" t="str">
            <v>Not Listed</v>
          </cell>
        </row>
        <row r="3605">
          <cell r="A3605" t="str">
            <v>SANG FROID LABS (INDIA) LTD</v>
          </cell>
          <cell r="B3605">
            <v>539392</v>
          </cell>
          <cell r="C3605" t="str">
            <v>Not Listed</v>
          </cell>
        </row>
        <row r="3606">
          <cell r="A3606" t="str">
            <v>SANG FROID LABS INDIA LTD</v>
          </cell>
          <cell r="B3606">
            <v>539392</v>
          </cell>
          <cell r="C3606" t="str">
            <v>Not Listed</v>
          </cell>
        </row>
        <row r="3607">
          <cell r="A3607" t="str">
            <v>SANGAL PAPERS LTD</v>
          </cell>
          <cell r="B3607">
            <v>516096</v>
          </cell>
          <cell r="C3607" t="str">
            <v>Not Listed</v>
          </cell>
        </row>
        <row r="3608">
          <cell r="A3608" t="str">
            <v>SANGAM (INDIA) LTD</v>
          </cell>
          <cell r="B3608">
            <v>514234</v>
          </cell>
          <cell r="C3608" t="str">
            <v>SANGAMIND</v>
          </cell>
        </row>
        <row r="3609">
          <cell r="A3609" t="str">
            <v>SANGAM INDIA LTD</v>
          </cell>
          <cell r="B3609">
            <v>514234</v>
          </cell>
          <cell r="C3609" t="str">
            <v>SANGAMIND</v>
          </cell>
        </row>
        <row r="3610">
          <cell r="A3610" t="str">
            <v>SANGAM RENEWABLES LTD</v>
          </cell>
          <cell r="B3610">
            <v>534618</v>
          </cell>
          <cell r="C3610" t="str">
            <v>Not Listed</v>
          </cell>
        </row>
        <row r="3611">
          <cell r="A3611" t="str">
            <v>SANGHI CORPORATE SERVICES LTD</v>
          </cell>
          <cell r="B3611">
            <v>511640</v>
          </cell>
          <cell r="C3611" t="str">
            <v>Not Listed</v>
          </cell>
        </row>
        <row r="3612">
          <cell r="A3612" t="str">
            <v>SANGHI INDUSTRIES LTD</v>
          </cell>
          <cell r="B3612">
            <v>526521</v>
          </cell>
          <cell r="C3612" t="str">
            <v>SANGHIIND</v>
          </cell>
        </row>
        <row r="3613">
          <cell r="A3613" t="str">
            <v>SANGHVI BRANDS LTD</v>
          </cell>
          <cell r="B3613">
            <v>540782</v>
          </cell>
          <cell r="C3613" t="str">
            <v>Not Listed</v>
          </cell>
        </row>
        <row r="3614">
          <cell r="A3614" t="str">
            <v>SANGHVI FORGING AND ENGINEERING LTD</v>
          </cell>
          <cell r="B3614">
            <v>533411</v>
          </cell>
          <cell r="C3614" t="str">
            <v>SANGHVIFOR</v>
          </cell>
        </row>
        <row r="3615">
          <cell r="A3615" t="str">
            <v>SANGHVI MOVERS LTD</v>
          </cell>
          <cell r="B3615">
            <v>530073</v>
          </cell>
          <cell r="C3615" t="str">
            <v>SANGHVIMOV</v>
          </cell>
        </row>
        <row r="3616">
          <cell r="A3616" t="str">
            <v>SANGINITA CHEMICALS LTD</v>
          </cell>
          <cell r="B3616" t="str">
            <v>Not Listed</v>
          </cell>
          <cell r="C3616" t="str">
            <v>SANGINITA</v>
          </cell>
        </row>
        <row r="3617">
          <cell r="A3617" t="str">
            <v>SANGUINE MEDIA LTD</v>
          </cell>
          <cell r="B3617">
            <v>531898</v>
          </cell>
          <cell r="C3617" t="str">
            <v>Not Listed</v>
          </cell>
        </row>
        <row r="3618">
          <cell r="A3618" t="str">
            <v>SANJIVANI PARANTERAL LTD</v>
          </cell>
          <cell r="B3618">
            <v>531569</v>
          </cell>
          <cell r="C3618" t="str">
            <v>Not Listed</v>
          </cell>
        </row>
        <row r="3619">
          <cell r="A3619" t="str">
            <v>SANKHYA INFOTECH LTD</v>
          </cell>
          <cell r="B3619">
            <v>532972</v>
          </cell>
          <cell r="C3619" t="str">
            <v>Not Listed</v>
          </cell>
        </row>
        <row r="3620">
          <cell r="A3620" t="str">
            <v>SANMIT INFRA LTD</v>
          </cell>
          <cell r="B3620">
            <v>532435</v>
          </cell>
          <cell r="C3620" t="str">
            <v>Not Listed</v>
          </cell>
        </row>
        <row r="3621">
          <cell r="A3621" t="str">
            <v>SANMITRA COMMERCIAL LTD</v>
          </cell>
          <cell r="B3621">
            <v>512062</v>
          </cell>
          <cell r="C3621" t="str">
            <v>Not Listed</v>
          </cell>
        </row>
        <row r="3622">
          <cell r="A3622" t="str">
            <v>SANOFI (INDIA) LTD</v>
          </cell>
          <cell r="B3622">
            <v>500674</v>
          </cell>
          <cell r="C3622" t="str">
            <v>SANOFI</v>
          </cell>
        </row>
        <row r="3623">
          <cell r="A3623" t="str">
            <v>SANOFI INDIA LTD</v>
          </cell>
          <cell r="B3623">
            <v>500674</v>
          </cell>
          <cell r="C3623" t="str">
            <v>SANOFI</v>
          </cell>
        </row>
        <row r="3624">
          <cell r="A3624" t="str">
            <v>SANRHEA TECHNICAL TEXTILES LTD</v>
          </cell>
          <cell r="B3624">
            <v>514280</v>
          </cell>
          <cell r="C3624" t="str">
            <v>Not Listed</v>
          </cell>
        </row>
        <row r="3625">
          <cell r="A3625" t="str">
            <v>SANTOSH FINE-FAB LTD</v>
          </cell>
          <cell r="B3625">
            <v>530035</v>
          </cell>
          <cell r="C3625" t="str">
            <v>Not Listed</v>
          </cell>
        </row>
        <row r="3626">
          <cell r="A3626" t="str">
            <v>SANTOSH INDUSTRIES LTD</v>
          </cell>
          <cell r="B3626">
            <v>540822</v>
          </cell>
          <cell r="C3626" t="str">
            <v>Not Listed</v>
          </cell>
        </row>
        <row r="3627">
          <cell r="A3627" t="str">
            <v>SANWARIA CONSUMER LTD</v>
          </cell>
          <cell r="B3627">
            <v>519260</v>
          </cell>
          <cell r="C3627" t="str">
            <v>SANWARIA</v>
          </cell>
        </row>
        <row r="3628">
          <cell r="A3628" t="str">
            <v>SAPTAK CHEM AND BUSINESS LTD</v>
          </cell>
          <cell r="B3628">
            <v>506906</v>
          </cell>
          <cell r="C3628" t="str">
            <v>Not Listed</v>
          </cell>
        </row>
        <row r="3629">
          <cell r="A3629" t="str">
            <v>SAPTARISHI AGRO INDUSTRIES LTD</v>
          </cell>
          <cell r="B3629">
            <v>519238</v>
          </cell>
          <cell r="C3629" t="str">
            <v>Not Listed</v>
          </cell>
        </row>
        <row r="3630">
          <cell r="A3630" t="str">
            <v>SAR AUTO PRODUCTS LTD</v>
          </cell>
          <cell r="B3630">
            <v>538992</v>
          </cell>
          <cell r="C3630" t="str">
            <v>Not Listed</v>
          </cell>
        </row>
        <row r="3631">
          <cell r="A3631" t="str">
            <v>SARASWATI COMMERCIAL (INDIA) LTD</v>
          </cell>
          <cell r="B3631">
            <v>512020</v>
          </cell>
          <cell r="C3631" t="str">
            <v>Not Listed</v>
          </cell>
        </row>
        <row r="3632">
          <cell r="A3632" t="str">
            <v>SARASWATI COMMERCIAL INDIA LTD</v>
          </cell>
          <cell r="B3632">
            <v>512020</v>
          </cell>
          <cell r="C3632" t="str">
            <v>Not Listed</v>
          </cell>
        </row>
        <row r="3633">
          <cell r="A3633" t="str">
            <v>SARDA ENERGY &amp; MINERALS LTD</v>
          </cell>
          <cell r="B3633">
            <v>504614</v>
          </cell>
          <cell r="C3633" t="str">
            <v>SARDAEN</v>
          </cell>
        </row>
        <row r="3634">
          <cell r="A3634" t="str">
            <v>SARDA PAPERS LTD</v>
          </cell>
          <cell r="B3634">
            <v>516032</v>
          </cell>
          <cell r="C3634" t="str">
            <v>Not Listed</v>
          </cell>
        </row>
        <row r="3635">
          <cell r="A3635" t="str">
            <v>SARDA PLYWOOD INDUSTRIES LTD</v>
          </cell>
          <cell r="B3635">
            <v>516003</v>
          </cell>
          <cell r="C3635" t="str">
            <v>Not Listed</v>
          </cell>
        </row>
        <row r="3636">
          <cell r="A3636" t="str">
            <v>SARDA PROTEINS LTD</v>
          </cell>
          <cell r="B3636">
            <v>519242</v>
          </cell>
          <cell r="C3636" t="str">
            <v>Not Listed</v>
          </cell>
        </row>
        <row r="3637">
          <cell r="A3637" t="str">
            <v>SAREGAMA (INDIA) LTD</v>
          </cell>
          <cell r="B3637">
            <v>532163</v>
          </cell>
          <cell r="C3637" t="str">
            <v>SAREGAMA</v>
          </cell>
        </row>
        <row r="3638">
          <cell r="A3638" t="str">
            <v>SAREGAMA INDIA LTD</v>
          </cell>
          <cell r="B3638">
            <v>532163</v>
          </cell>
          <cell r="C3638" t="str">
            <v>SAREGAMA</v>
          </cell>
        </row>
        <row r="3639">
          <cell r="A3639" t="str">
            <v>SARLA PERFORMANCE FIBERS LTD</v>
          </cell>
          <cell r="B3639">
            <v>526885</v>
          </cell>
          <cell r="C3639" t="str">
            <v>SARLAPOLY</v>
          </cell>
        </row>
        <row r="3640">
          <cell r="A3640" t="str">
            <v>SARTHAK GLOBAL LTD</v>
          </cell>
          <cell r="B3640">
            <v>530993</v>
          </cell>
          <cell r="C3640" t="str">
            <v>Not Listed</v>
          </cell>
        </row>
        <row r="3641">
          <cell r="A3641" t="str">
            <v>SARTHAK INDUSTRIES LTD</v>
          </cell>
          <cell r="B3641">
            <v>531930</v>
          </cell>
          <cell r="C3641" t="str">
            <v>Not Listed</v>
          </cell>
        </row>
        <row r="3642">
          <cell r="A3642" t="str">
            <v>SARTHAK METALS LTD</v>
          </cell>
          <cell r="B3642">
            <v>540393</v>
          </cell>
          <cell r="C3642" t="str">
            <v>Not Listed</v>
          </cell>
        </row>
        <row r="3643">
          <cell r="A3643" t="str">
            <v>SARUP INDUSTRIES LTD</v>
          </cell>
          <cell r="B3643">
            <v>514412</v>
          </cell>
          <cell r="C3643" t="str">
            <v>Not Listed</v>
          </cell>
        </row>
        <row r="3644">
          <cell r="A3644" t="str">
            <v>SARVAMANGAL MERCANTILE CO LTD</v>
          </cell>
          <cell r="B3644">
            <v>506190</v>
          </cell>
          <cell r="C3644" t="str">
            <v>Not Listed</v>
          </cell>
        </row>
        <row r="3645">
          <cell r="A3645" t="str">
            <v>SARVESHWAR FOODS LTD</v>
          </cell>
          <cell r="B3645" t="str">
            <v>Not Listed</v>
          </cell>
          <cell r="C3645" t="str">
            <v>SARVESHWAR</v>
          </cell>
        </row>
        <row r="3646">
          <cell r="A3646" t="str">
            <v>SARVOTTAM FINVEST LTD</v>
          </cell>
          <cell r="B3646">
            <v>539124</v>
          </cell>
          <cell r="C3646" t="str">
            <v>Not Listed</v>
          </cell>
        </row>
        <row r="3647">
          <cell r="A3647" t="str">
            <v>SASHWAT TECHNOCRATS LTD</v>
          </cell>
          <cell r="B3647">
            <v>506313</v>
          </cell>
          <cell r="C3647" t="str">
            <v>Not Listed</v>
          </cell>
        </row>
        <row r="3648">
          <cell r="A3648" t="str">
            <v>SASKEN TECHNOLOGIES LTD</v>
          </cell>
          <cell r="B3648">
            <v>532663</v>
          </cell>
          <cell r="C3648" t="str">
            <v>SASKEN</v>
          </cell>
        </row>
        <row r="3649">
          <cell r="A3649" t="str">
            <v>SASTASUNDAR VENTURES LTD</v>
          </cell>
          <cell r="B3649">
            <v>533259</v>
          </cell>
          <cell r="C3649" t="str">
            <v>SASTASUNDR</v>
          </cell>
        </row>
        <row r="3650">
          <cell r="A3650" t="str">
            <v>SAT INDUSTRIES LTD</v>
          </cell>
          <cell r="B3650">
            <v>511076</v>
          </cell>
          <cell r="C3650" t="str">
            <v>Not Listed</v>
          </cell>
        </row>
        <row r="3651">
          <cell r="A3651" t="str">
            <v>SATHAVAHANA ISPAT LTD</v>
          </cell>
          <cell r="B3651">
            <v>526093</v>
          </cell>
          <cell r="C3651" t="str">
            <v>SATHAISPAT</v>
          </cell>
        </row>
        <row r="3652">
          <cell r="A3652" t="str">
            <v>SATIA INDUSTRIES LTD</v>
          </cell>
          <cell r="B3652">
            <v>539201</v>
          </cell>
          <cell r="C3652" t="str">
            <v>Not Listed</v>
          </cell>
        </row>
        <row r="3653">
          <cell r="A3653" t="str">
            <v>SATIN CREDITCARE NETWORK LTD</v>
          </cell>
          <cell r="B3653">
            <v>539404</v>
          </cell>
          <cell r="C3653" t="str">
            <v>SATIN</v>
          </cell>
        </row>
        <row r="3654">
          <cell r="A3654" t="str">
            <v>SATKAR FINLEASE LTD</v>
          </cell>
          <cell r="B3654">
            <v>536592</v>
          </cell>
          <cell r="C3654" t="str">
            <v>Not Listed</v>
          </cell>
        </row>
        <row r="3655">
          <cell r="A3655" t="str">
            <v>SATRA PROPERTIES (INDIA) LTD.</v>
          </cell>
          <cell r="B3655">
            <v>508996</v>
          </cell>
          <cell r="C3655" t="str">
            <v>SATRAPROP</v>
          </cell>
        </row>
        <row r="3656">
          <cell r="A3656" t="str">
            <v>SATYAM SILK MILLS LTD</v>
          </cell>
          <cell r="B3656">
            <v>503893</v>
          </cell>
          <cell r="C3656" t="str">
            <v>Not Listed</v>
          </cell>
        </row>
        <row r="3657">
          <cell r="A3657" t="str">
            <v>SAUMYA CONSULTANTS LTD</v>
          </cell>
          <cell r="B3657">
            <v>539218</v>
          </cell>
          <cell r="C3657" t="str">
            <v>Not Listed</v>
          </cell>
        </row>
        <row r="3658">
          <cell r="A3658" t="str">
            <v>SAURASHTRA CEMENT LTD</v>
          </cell>
          <cell r="B3658">
            <v>502175</v>
          </cell>
          <cell r="C3658" t="str">
            <v>Not Listed</v>
          </cell>
        </row>
        <row r="3659">
          <cell r="A3659" t="str">
            <v>SAVANI FINANCIALS LTD</v>
          </cell>
          <cell r="B3659">
            <v>511577</v>
          </cell>
          <cell r="C3659" t="str">
            <v>Not Listed</v>
          </cell>
        </row>
        <row r="3660">
          <cell r="A3660" t="str">
            <v>SAVANT INFOCOMM LTD</v>
          </cell>
          <cell r="B3660">
            <v>517320</v>
          </cell>
          <cell r="C3660" t="str">
            <v>Not Listed</v>
          </cell>
        </row>
        <row r="3661">
          <cell r="A3661" t="str">
            <v>SAVEN TECHNOLOGIES LTD</v>
          </cell>
          <cell r="B3661">
            <v>532404</v>
          </cell>
          <cell r="C3661" t="str">
            <v>Not Listed</v>
          </cell>
        </row>
        <row r="3662">
          <cell r="A3662" t="str">
            <v>SAVERA INDUSTRIES LTD</v>
          </cell>
          <cell r="B3662">
            <v>512634</v>
          </cell>
          <cell r="C3662" t="str">
            <v>Not Listed</v>
          </cell>
        </row>
        <row r="3663">
          <cell r="A3663" t="str">
            <v>SAVITA OIL TECHNOLOGIES LTD</v>
          </cell>
          <cell r="B3663">
            <v>524667</v>
          </cell>
          <cell r="C3663" t="str">
            <v>SOTL</v>
          </cell>
        </row>
        <row r="3664">
          <cell r="A3664" t="str">
            <v>SAWACA BUSINESS MACHINES LTD</v>
          </cell>
          <cell r="B3664">
            <v>531893</v>
          </cell>
          <cell r="C3664" t="str">
            <v>Not Listed</v>
          </cell>
        </row>
        <row r="3665">
          <cell r="A3665" t="str">
            <v>SAYAJI HOTELS LTD</v>
          </cell>
          <cell r="B3665">
            <v>523710</v>
          </cell>
          <cell r="C3665" t="str">
            <v>Not Listed</v>
          </cell>
        </row>
        <row r="3666">
          <cell r="A3666" t="str">
            <v>SAYAJI INDUSTRIES LTD</v>
          </cell>
          <cell r="B3666">
            <v>540728</v>
          </cell>
          <cell r="C3666" t="str">
            <v>Not Listed</v>
          </cell>
        </row>
        <row r="3667">
          <cell r="A3667" t="str">
            <v>SBEC SUGAR LTD</v>
          </cell>
          <cell r="B3667">
            <v>532102</v>
          </cell>
          <cell r="C3667" t="str">
            <v>Not Listed</v>
          </cell>
        </row>
        <row r="3668">
          <cell r="A3668" t="str">
            <v>SBI LIFE INSURANCE COMPANY LTD</v>
          </cell>
          <cell r="B3668">
            <v>540719</v>
          </cell>
          <cell r="C3668" t="str">
            <v>SBILIFE</v>
          </cell>
        </row>
        <row r="3669">
          <cell r="A3669" t="str">
            <v>SBI MUTUAL FUND - SBI GOLD EXCHANGE TRADED SCHEME - GROWTH OPTION</v>
          </cell>
          <cell r="B3669">
            <v>590098</v>
          </cell>
          <cell r="C3669" t="str">
            <v>SBIGETS</v>
          </cell>
        </row>
        <row r="3670">
          <cell r="A3670" t="str">
            <v>SC Agrotech Ltd</v>
          </cell>
          <cell r="B3670">
            <v>526081</v>
          </cell>
          <cell r="C3670" t="str">
            <v>SCAGRO</v>
          </cell>
        </row>
        <row r="3671">
          <cell r="A3671" t="str">
            <v>SCAN PROJECTS LTD</v>
          </cell>
          <cell r="B3671">
            <v>531797</v>
          </cell>
          <cell r="C3671" t="str">
            <v>Not Listed</v>
          </cell>
        </row>
        <row r="3672">
          <cell r="A3672" t="str">
            <v>SCAN STEELS LTD</v>
          </cell>
          <cell r="B3672">
            <v>511672</v>
          </cell>
          <cell r="C3672" t="str">
            <v>Not Listed</v>
          </cell>
        </row>
        <row r="3673">
          <cell r="A3673" t="str">
            <v>Scandent Imaging LTD</v>
          </cell>
          <cell r="B3673">
            <v>516110</v>
          </cell>
          <cell r="C3673" t="str">
            <v>SCANDENT</v>
          </cell>
        </row>
        <row r="3674">
          <cell r="A3674" t="str">
            <v>SCANPOINT GEOMATICS LTD</v>
          </cell>
          <cell r="B3674">
            <v>526544</v>
          </cell>
          <cell r="C3674" t="str">
            <v>Not Listed</v>
          </cell>
        </row>
        <row r="3675">
          <cell r="A3675" t="str">
            <v>SCHABLONA (INDIA) LTD</v>
          </cell>
          <cell r="B3675">
            <v>507894</v>
          </cell>
          <cell r="C3675" t="str">
            <v>Not Listed</v>
          </cell>
        </row>
        <row r="3676">
          <cell r="A3676" t="str">
            <v>SCHABLONA INDIA LTD</v>
          </cell>
          <cell r="B3676">
            <v>507894</v>
          </cell>
          <cell r="C3676" t="str">
            <v>Not Listed</v>
          </cell>
        </row>
        <row r="3677">
          <cell r="A3677" t="str">
            <v>SCHAEFFLER (INDIA) LTD</v>
          </cell>
          <cell r="B3677">
            <v>505790</v>
          </cell>
          <cell r="C3677" t="str">
            <v>SCHAEFFLER</v>
          </cell>
        </row>
        <row r="3678">
          <cell r="A3678" t="str">
            <v>SCHAEFFLER INDIA LTD</v>
          </cell>
          <cell r="B3678">
            <v>505790</v>
          </cell>
          <cell r="C3678" t="str">
            <v>SCHAEFFLER</v>
          </cell>
        </row>
        <row r="3679">
          <cell r="A3679" t="str">
            <v>SCHNEIDER ELECTRIC INFRASTRUCTURE LTD</v>
          </cell>
          <cell r="B3679">
            <v>534139</v>
          </cell>
          <cell r="C3679" t="str">
            <v>SCHNEIDER</v>
          </cell>
        </row>
        <row r="3680">
          <cell r="A3680" t="str">
            <v>SCINTILLA COMMERCIAL &amp; CREDIT LTD</v>
          </cell>
          <cell r="B3680">
            <v>538857</v>
          </cell>
          <cell r="C3680" t="str">
            <v>Not Listed</v>
          </cell>
        </row>
        <row r="3681">
          <cell r="A3681" t="str">
            <v>SCOOTERS (INDIA) LTD</v>
          </cell>
          <cell r="B3681">
            <v>505141</v>
          </cell>
          <cell r="C3681" t="str">
            <v>Not Listed</v>
          </cell>
        </row>
        <row r="3682">
          <cell r="A3682" t="str">
            <v>SCOOTERS INDIA LTD</v>
          </cell>
          <cell r="B3682">
            <v>505141</v>
          </cell>
          <cell r="C3682" t="str">
            <v>Not Listed</v>
          </cell>
        </row>
        <row r="3683">
          <cell r="A3683" t="str">
            <v>SEA GOLD AQUA FARMS LTD</v>
          </cell>
          <cell r="B3683">
            <v>530361</v>
          </cell>
          <cell r="C3683" t="str">
            <v>Not Listed</v>
          </cell>
        </row>
        <row r="3684">
          <cell r="A3684" t="str">
            <v>SEA TV NETWORK LTD</v>
          </cell>
          <cell r="B3684">
            <v>533268</v>
          </cell>
          <cell r="C3684" t="str">
            <v>Not Listed</v>
          </cell>
        </row>
        <row r="3685">
          <cell r="A3685" t="str">
            <v>SEAMEC LTD</v>
          </cell>
          <cell r="B3685">
            <v>526807</v>
          </cell>
          <cell r="C3685" t="str">
            <v>SEAMECLTD</v>
          </cell>
        </row>
        <row r="3686">
          <cell r="A3686" t="str">
            <v>SEASONS FURNISHINGS LTD</v>
          </cell>
          <cell r="B3686">
            <v>521182</v>
          </cell>
          <cell r="C3686" t="str">
            <v>Not Listed</v>
          </cell>
        </row>
        <row r="3687">
          <cell r="A3687" t="str">
            <v>SEASONS TEXTILES LTD</v>
          </cell>
          <cell r="B3687">
            <v>514264</v>
          </cell>
          <cell r="C3687" t="str">
            <v>Not Listed</v>
          </cell>
        </row>
        <row r="3688">
          <cell r="A3688" t="str">
            <v>SECUR CREDENTIALS LTD</v>
          </cell>
          <cell r="B3688" t="str">
            <v>Not Listed</v>
          </cell>
          <cell r="C3688" t="str">
            <v>SECURCRED</v>
          </cell>
        </row>
        <row r="3689">
          <cell r="A3689" t="str">
            <v>SECURITY AND INTELLIGENCE SERVICES (INDIA) LTD</v>
          </cell>
          <cell r="B3689">
            <v>540673</v>
          </cell>
          <cell r="C3689" t="str">
            <v>SIS</v>
          </cell>
        </row>
        <row r="3690">
          <cell r="A3690" t="str">
            <v>SECURITY AND INTELLIGENCE SERVICES INDIA LTD</v>
          </cell>
          <cell r="B3690">
            <v>540673</v>
          </cell>
          <cell r="C3690" t="str">
            <v>SIS</v>
          </cell>
        </row>
        <row r="3691">
          <cell r="A3691" t="str">
            <v>SEL MANUFACTURING COMPANY LTD</v>
          </cell>
          <cell r="B3691">
            <v>532886</v>
          </cell>
          <cell r="C3691" t="str">
            <v>SELMCL</v>
          </cell>
        </row>
        <row r="3692">
          <cell r="A3692" t="str">
            <v>SELAN EXPLORATION TECHNOLOGY LTD</v>
          </cell>
          <cell r="B3692">
            <v>530075</v>
          </cell>
          <cell r="C3692" t="str">
            <v>SELAN</v>
          </cell>
        </row>
        <row r="3693">
          <cell r="A3693" t="str">
            <v>SELLWIN TRADERS LTD</v>
          </cell>
          <cell r="B3693">
            <v>538875</v>
          </cell>
          <cell r="C3693" t="str">
            <v>Not Listed</v>
          </cell>
        </row>
        <row r="3694">
          <cell r="A3694" t="str">
            <v>SENBO INDUSTRIES LTD</v>
          </cell>
          <cell r="B3694">
            <v>532021</v>
          </cell>
          <cell r="C3694" t="str">
            <v>Not Listed</v>
          </cell>
        </row>
        <row r="3695">
          <cell r="A3695" t="str">
            <v>SENTHIL INFOTEK LTD</v>
          </cell>
          <cell r="B3695">
            <v>531980</v>
          </cell>
          <cell r="C3695" t="str">
            <v>Not Listed</v>
          </cell>
        </row>
        <row r="3696">
          <cell r="A3696" t="str">
            <v>SEQUENT SCIENTIFIC LTD</v>
          </cell>
          <cell r="B3696">
            <v>512529</v>
          </cell>
          <cell r="C3696" t="str">
            <v>SEQUENT</v>
          </cell>
        </row>
        <row r="3697">
          <cell r="A3697" t="str">
            <v>SERVOTECH POWER SYSTEMS LTD</v>
          </cell>
          <cell r="B3697" t="str">
            <v>Not Listed</v>
          </cell>
          <cell r="C3697" t="str">
            <v>SERVOTECH</v>
          </cell>
        </row>
        <row r="3698">
          <cell r="A3698" t="str">
            <v>SESHASAYEE PAPER AND BOARDS LTD</v>
          </cell>
          <cell r="B3698">
            <v>502450</v>
          </cell>
          <cell r="C3698" t="str">
            <v>SESHAPAPER</v>
          </cell>
        </row>
        <row r="3699">
          <cell r="A3699" t="str">
            <v>SETCO AUTOMOTIVE LTD</v>
          </cell>
          <cell r="B3699">
            <v>505075</v>
          </cell>
          <cell r="C3699" t="str">
            <v>SETCO</v>
          </cell>
        </row>
        <row r="3700">
          <cell r="A3700" t="str">
            <v>SEVEN HILL INDUSTRIES LTD</v>
          </cell>
          <cell r="B3700">
            <v>511760</v>
          </cell>
          <cell r="C3700" t="str">
            <v>Not Listed</v>
          </cell>
        </row>
        <row r="3701">
          <cell r="A3701" t="str">
            <v>SEYA INDUSTRIES LTD</v>
          </cell>
          <cell r="B3701">
            <v>524324</v>
          </cell>
          <cell r="C3701" t="str">
            <v>Not Listed</v>
          </cell>
        </row>
        <row r="3702">
          <cell r="A3702" t="str">
            <v>SEZAL GLASS LTD</v>
          </cell>
          <cell r="B3702">
            <v>532993</v>
          </cell>
          <cell r="C3702" t="str">
            <v>SEZAL</v>
          </cell>
        </row>
        <row r="3703">
          <cell r="A3703" t="str">
            <v>SFL INTERNATIONAL LTD</v>
          </cell>
          <cell r="B3703">
            <v>530867</v>
          </cell>
          <cell r="C3703" t="str">
            <v>Not Listed</v>
          </cell>
        </row>
        <row r="3704">
          <cell r="A3704" t="str">
            <v>SHABA CHEMICALS LTD</v>
          </cell>
          <cell r="B3704">
            <v>524546</v>
          </cell>
          <cell r="C3704" t="str">
            <v>Not Listed</v>
          </cell>
        </row>
        <row r="3705">
          <cell r="A3705" t="str">
            <v>SHAH ALLOYS LTD</v>
          </cell>
          <cell r="B3705">
            <v>513436</v>
          </cell>
          <cell r="C3705" t="str">
            <v>SHAHALLOYS</v>
          </cell>
        </row>
        <row r="3706">
          <cell r="A3706" t="str">
            <v>SHAH CONSTRUCTION CO LTD</v>
          </cell>
          <cell r="B3706">
            <v>509870</v>
          </cell>
          <cell r="C3706" t="str">
            <v>Not Listed</v>
          </cell>
        </row>
        <row r="3707">
          <cell r="A3707" t="str">
            <v>SHAH FOODS LTD</v>
          </cell>
          <cell r="B3707">
            <v>519031</v>
          </cell>
          <cell r="C3707" t="str">
            <v>Not Listed</v>
          </cell>
        </row>
        <row r="3708">
          <cell r="A3708" t="str">
            <v>SHAHI SHIPPING LTD</v>
          </cell>
          <cell r="B3708">
            <v>526508</v>
          </cell>
          <cell r="C3708" t="str">
            <v>Not Listed</v>
          </cell>
        </row>
        <row r="3709">
          <cell r="A3709" t="str">
            <v>SHAILJA COMMERCIAL TRADE FRENZY LTD</v>
          </cell>
          <cell r="B3709">
            <v>539520</v>
          </cell>
          <cell r="C3709" t="str">
            <v>Not Listed</v>
          </cell>
        </row>
        <row r="3710">
          <cell r="A3710" t="str">
            <v>SHAILY ENGINEERING PLASTICS LTD</v>
          </cell>
          <cell r="B3710">
            <v>501423</v>
          </cell>
          <cell r="C3710" t="str">
            <v>Not Listed</v>
          </cell>
        </row>
        <row r="3711">
          <cell r="A3711" t="str">
            <v>SHAIVAL REALITY LTD</v>
          </cell>
          <cell r="B3711" t="str">
            <v>Not Listed</v>
          </cell>
          <cell r="C3711" t="str">
            <v>SHAIVAL</v>
          </cell>
        </row>
        <row r="3712">
          <cell r="A3712" t="str">
            <v>SHAKTI PUMPS (INDIA) LTD</v>
          </cell>
          <cell r="B3712">
            <v>531431</v>
          </cell>
          <cell r="C3712" t="str">
            <v>SHAKTIPUMP</v>
          </cell>
        </row>
        <row r="3713">
          <cell r="A3713" t="str">
            <v>SHAKTI PUMPS INDIA LTD</v>
          </cell>
          <cell r="B3713">
            <v>531431</v>
          </cell>
          <cell r="C3713" t="str">
            <v>SHAKTIPUMP</v>
          </cell>
        </row>
        <row r="3714">
          <cell r="A3714" t="str">
            <v>SHALBY LTD</v>
          </cell>
          <cell r="B3714">
            <v>540797</v>
          </cell>
          <cell r="C3714" t="str">
            <v>SHALBY</v>
          </cell>
        </row>
        <row r="3715">
          <cell r="A3715" t="str">
            <v>SHALIBHADRA FINANCE LTD</v>
          </cell>
          <cell r="B3715">
            <v>511754</v>
          </cell>
          <cell r="C3715" t="str">
            <v>Not Listed</v>
          </cell>
        </row>
        <row r="3716">
          <cell r="A3716" t="str">
            <v>SHALIMAR AGENCIES LTD</v>
          </cell>
          <cell r="B3716">
            <v>539895</v>
          </cell>
          <cell r="C3716" t="str">
            <v>Not Listed</v>
          </cell>
        </row>
        <row r="3717">
          <cell r="A3717" t="str">
            <v>SHALIMAR PAINTS LTD</v>
          </cell>
          <cell r="B3717">
            <v>509874</v>
          </cell>
          <cell r="C3717" t="str">
            <v>SHALPAINTS</v>
          </cell>
        </row>
        <row r="3718">
          <cell r="A3718" t="str">
            <v>SHALIMAR PRODUCTIONS LTD</v>
          </cell>
          <cell r="B3718">
            <v>512499</v>
          </cell>
          <cell r="C3718" t="str">
            <v>Not Listed</v>
          </cell>
        </row>
        <row r="3719">
          <cell r="A3719" t="str">
            <v>SHALIMAR WIRES INDUSTRIES LTD</v>
          </cell>
          <cell r="B3719">
            <v>532455</v>
          </cell>
          <cell r="C3719" t="str">
            <v>Not Listed</v>
          </cell>
        </row>
        <row r="3720">
          <cell r="A3720" t="str">
            <v>SHANGAR DECOR LTD</v>
          </cell>
          <cell r="B3720">
            <v>540259</v>
          </cell>
          <cell r="C3720" t="str">
            <v>Not Listed</v>
          </cell>
        </row>
        <row r="3721">
          <cell r="A3721" t="str">
            <v>Shankar Lal Rampal Dye-Chem Ltd</v>
          </cell>
          <cell r="B3721">
            <v>542232</v>
          </cell>
          <cell r="C3721" t="str">
            <v>SRD</v>
          </cell>
        </row>
        <row r="3722">
          <cell r="A3722" t="str">
            <v>SHANKARA BUILDING PRODUCTS LTD</v>
          </cell>
          <cell r="B3722">
            <v>540425</v>
          </cell>
          <cell r="C3722" t="str">
            <v>SHANKARA</v>
          </cell>
        </row>
        <row r="3723">
          <cell r="A3723" t="str">
            <v>SHANTAI INDUSTRIES LTD</v>
          </cell>
          <cell r="B3723">
            <v>512297</v>
          </cell>
          <cell r="C3723" t="str">
            <v>Not Listed</v>
          </cell>
        </row>
        <row r="3724">
          <cell r="A3724" t="str">
            <v>SHANTANU SHEOREY AQUAKULT LTD</v>
          </cell>
          <cell r="B3724">
            <v>531925</v>
          </cell>
          <cell r="C3724" t="str">
            <v>Not Listed</v>
          </cell>
        </row>
        <row r="3725">
          <cell r="A3725" t="str">
            <v>SHANTHI GEARS LTD</v>
          </cell>
          <cell r="B3725">
            <v>522034</v>
          </cell>
          <cell r="C3725" t="str">
            <v>SHANTIGEAR</v>
          </cell>
        </row>
        <row r="3726">
          <cell r="A3726" t="str">
            <v>SHANTI EDUCATIONAL INITIATIVES LTD</v>
          </cell>
          <cell r="B3726">
            <v>539921</v>
          </cell>
          <cell r="C3726" t="str">
            <v>Not Listed</v>
          </cell>
        </row>
        <row r="3727">
          <cell r="A3727" t="str">
            <v>SHANTI OVERSEAS (INDIA) LTD</v>
          </cell>
          <cell r="B3727" t="str">
            <v>Not Listed</v>
          </cell>
          <cell r="C3727" t="str">
            <v>SHANTI</v>
          </cell>
        </row>
        <row r="3728">
          <cell r="A3728" t="str">
            <v>SHANTI OVERSEAS INDIA LTD</v>
          </cell>
          <cell r="B3728" t="str">
            <v>Not Listed</v>
          </cell>
          <cell r="C3728" t="str">
            <v>SHANTI</v>
          </cell>
        </row>
        <row r="3729">
          <cell r="A3729" t="str">
            <v>SHARAD FIBRES &amp; YARN PROCESSORS LTD</v>
          </cell>
          <cell r="B3729">
            <v>514402</v>
          </cell>
          <cell r="C3729" t="str">
            <v>Not Listed</v>
          </cell>
        </row>
        <row r="3730">
          <cell r="A3730" t="str">
            <v>SHARANAM INFRAPROJECT AND TRADING LTD</v>
          </cell>
          <cell r="B3730">
            <v>539584</v>
          </cell>
          <cell r="C3730" t="str">
            <v>Not Listed</v>
          </cell>
        </row>
        <row r="3731">
          <cell r="A3731" t="str">
            <v>SHARDA CROPCHEM LTD</v>
          </cell>
          <cell r="B3731">
            <v>538666</v>
          </cell>
          <cell r="C3731" t="str">
            <v>SHARDACROP</v>
          </cell>
        </row>
        <row r="3732">
          <cell r="A3732" t="str">
            <v>SHARDA ISPAT LTD</v>
          </cell>
          <cell r="B3732">
            <v>513548</v>
          </cell>
          <cell r="C3732" t="str">
            <v>Not Listed</v>
          </cell>
        </row>
        <row r="3733">
          <cell r="A3733" t="str">
            <v>SHARDA MOTOR INDUSTRIES LTD</v>
          </cell>
          <cell r="B3733">
            <v>535602</v>
          </cell>
          <cell r="C3733" t="str">
            <v>SHARDAMOTR</v>
          </cell>
        </row>
        <row r="3734">
          <cell r="A3734" t="str">
            <v>SHARDUL SECURITIES LTD</v>
          </cell>
          <cell r="B3734">
            <v>512393</v>
          </cell>
          <cell r="C3734" t="str">
            <v>Not Listed</v>
          </cell>
        </row>
        <row r="3735">
          <cell r="A3735" t="str">
            <v>SHARE INDIA SECURITIES LTD</v>
          </cell>
          <cell r="B3735">
            <v>540725</v>
          </cell>
          <cell r="C3735" t="str">
            <v>Not Listed</v>
          </cell>
        </row>
        <row r="3736">
          <cell r="A3736" t="str">
            <v>SHARIKA ENTERPRISES LTD</v>
          </cell>
          <cell r="B3736">
            <v>540786</v>
          </cell>
          <cell r="C3736" t="str">
            <v>Not Listed</v>
          </cell>
        </row>
        <row r="3737">
          <cell r="A3737" t="str">
            <v>SHARON BIO-MEDICINE LTD</v>
          </cell>
          <cell r="B3737">
            <v>532908</v>
          </cell>
          <cell r="C3737" t="str">
            <v>SHARONBIO</v>
          </cell>
        </row>
        <row r="3738">
          <cell r="A3738" t="str">
            <v>SHARP (INDIA) LTD</v>
          </cell>
          <cell r="B3738">
            <v>523449</v>
          </cell>
          <cell r="C3738" t="str">
            <v>Not Listed</v>
          </cell>
        </row>
        <row r="3739">
          <cell r="A3739" t="str">
            <v>SHARP INDIA LTD</v>
          </cell>
          <cell r="B3739">
            <v>523449</v>
          </cell>
          <cell r="C3739" t="str">
            <v>Not Listed</v>
          </cell>
        </row>
        <row r="3740">
          <cell r="A3740" t="str">
            <v>SHARP INVESTMENTS LTD</v>
          </cell>
          <cell r="B3740">
            <v>538212</v>
          </cell>
          <cell r="C3740" t="str">
            <v>Not Listed</v>
          </cell>
        </row>
        <row r="3741">
          <cell r="A3741" t="str">
            <v>SHASHANK TRADERS LTD</v>
          </cell>
          <cell r="B3741">
            <v>540221</v>
          </cell>
          <cell r="C3741" t="str">
            <v>Not Listed</v>
          </cell>
        </row>
        <row r="3742">
          <cell r="A3742" t="str">
            <v>SHASHIJIT INFRAPROJECTS LTD</v>
          </cell>
          <cell r="B3742">
            <v>540147</v>
          </cell>
          <cell r="C3742" t="str">
            <v>Not Listed</v>
          </cell>
        </row>
        <row r="3743">
          <cell r="A3743" t="str">
            <v>SHEELA FOAM LTD</v>
          </cell>
          <cell r="B3743">
            <v>540203</v>
          </cell>
          <cell r="C3743" t="str">
            <v>SFL</v>
          </cell>
        </row>
        <row r="3744">
          <cell r="A3744" t="str">
            <v>SHEETAL COOL PRODUCTS LTD</v>
          </cell>
          <cell r="B3744">
            <v>540757</v>
          </cell>
          <cell r="C3744" t="str">
            <v>Not Listed</v>
          </cell>
        </row>
        <row r="3745">
          <cell r="A3745" t="str">
            <v>SHEETAL DIAMONDS LTD</v>
          </cell>
          <cell r="B3745">
            <v>530525</v>
          </cell>
          <cell r="C3745" t="str">
            <v>Not Listed</v>
          </cell>
        </row>
        <row r="3746">
          <cell r="A3746" t="str">
            <v>SHEKHAWATI POLY-YARN LTD</v>
          </cell>
          <cell r="B3746">
            <v>533301</v>
          </cell>
          <cell r="C3746" t="str">
            <v>SPYL</v>
          </cell>
        </row>
        <row r="3747">
          <cell r="A3747" t="str">
            <v>SHELTER INFRA PROJECTS LTD</v>
          </cell>
          <cell r="B3747">
            <v>526839</v>
          </cell>
          <cell r="C3747" t="str">
            <v>Not Listed</v>
          </cell>
        </row>
        <row r="3748">
          <cell r="A3748" t="str">
            <v>SHEMAROO ENTERTAINMENT LTD</v>
          </cell>
          <cell r="B3748">
            <v>538685</v>
          </cell>
          <cell r="C3748" t="str">
            <v>SHEMAROO</v>
          </cell>
        </row>
        <row r="3749">
          <cell r="A3749" t="str">
            <v>SHERATON PROPERTIES &amp; FINANCE LTD</v>
          </cell>
          <cell r="B3749">
            <v>512367</v>
          </cell>
          <cell r="C3749" t="str">
            <v>Not Listed</v>
          </cell>
        </row>
        <row r="3750">
          <cell r="A3750" t="str">
            <v>SHERVANI INDUSTRIAL SYNDICATE LTD</v>
          </cell>
          <cell r="B3750">
            <v>526117</v>
          </cell>
          <cell r="C3750" t="str">
            <v>Not Listed</v>
          </cell>
        </row>
        <row r="3751">
          <cell r="A3751" t="str">
            <v>SHESHADRI INDUSTRIES LTD</v>
          </cell>
          <cell r="B3751">
            <v>539111</v>
          </cell>
          <cell r="C3751" t="str">
            <v>Not Listed</v>
          </cell>
        </row>
        <row r="3752">
          <cell r="A3752" t="str">
            <v>SHETRON LTD</v>
          </cell>
          <cell r="B3752">
            <v>526137</v>
          </cell>
          <cell r="C3752" t="str">
            <v>Not Listed</v>
          </cell>
        </row>
        <row r="3753">
          <cell r="A3753" t="str">
            <v>SHIKHAR LEASING &amp; TRADING LTD</v>
          </cell>
          <cell r="B3753">
            <v>507952</v>
          </cell>
          <cell r="C3753" t="str">
            <v>Not Listed</v>
          </cell>
        </row>
        <row r="3754">
          <cell r="A3754" t="str">
            <v>SHILCHAR TECHNOLOGIES LTD</v>
          </cell>
          <cell r="B3754">
            <v>531201</v>
          </cell>
          <cell r="C3754" t="str">
            <v>Not Listed</v>
          </cell>
        </row>
        <row r="3755">
          <cell r="A3755" t="str">
            <v>SHILP GRAVURES LTD</v>
          </cell>
          <cell r="B3755">
            <v>513709</v>
          </cell>
          <cell r="C3755" t="str">
            <v>Not Listed</v>
          </cell>
        </row>
        <row r="3756">
          <cell r="A3756" t="str">
            <v>SHILPA MEDICARE LTD</v>
          </cell>
          <cell r="B3756">
            <v>530549</v>
          </cell>
          <cell r="C3756" t="str">
            <v>SHILPAMED</v>
          </cell>
        </row>
        <row r="3757">
          <cell r="A3757" t="str">
            <v>SHILPI CABLE TECHNOLOGIES LTD</v>
          </cell>
          <cell r="B3757">
            <v>533389</v>
          </cell>
          <cell r="C3757" t="str">
            <v>SHILPI</v>
          </cell>
        </row>
        <row r="3758">
          <cell r="A3758" t="str">
            <v>SHIPPING CORPORATION OF (INDIA) LTD</v>
          </cell>
          <cell r="B3758">
            <v>523598</v>
          </cell>
          <cell r="C3758" t="str">
            <v>SCI</v>
          </cell>
        </row>
        <row r="3759">
          <cell r="A3759" t="str">
            <v>SHIPPING CORPORATION OF INDIA LTD</v>
          </cell>
          <cell r="B3759">
            <v>523598</v>
          </cell>
          <cell r="C3759" t="str">
            <v>SCI</v>
          </cell>
        </row>
        <row r="3760">
          <cell r="A3760" t="str">
            <v>SHIRPUR GOLD REFINERY LTD</v>
          </cell>
          <cell r="B3760">
            <v>512289</v>
          </cell>
          <cell r="C3760" t="str">
            <v>SHIRPUR-G</v>
          </cell>
        </row>
        <row r="3761">
          <cell r="A3761" t="str">
            <v>SHISH INDUSTRIES LTD</v>
          </cell>
          <cell r="B3761">
            <v>540693</v>
          </cell>
          <cell r="C3761" t="str">
            <v>Not Listed</v>
          </cell>
        </row>
        <row r="3762">
          <cell r="A3762" t="str">
            <v>SHIVA CEMENT LTD</v>
          </cell>
          <cell r="B3762">
            <v>532323</v>
          </cell>
          <cell r="C3762" t="str">
            <v>Not Listed</v>
          </cell>
        </row>
        <row r="3763">
          <cell r="A3763" t="str">
            <v>SHIVA GLOBAL AGRO INDUSTRIES LTD</v>
          </cell>
          <cell r="B3763">
            <v>530433</v>
          </cell>
          <cell r="C3763" t="str">
            <v>Not Listed</v>
          </cell>
        </row>
        <row r="3764">
          <cell r="A3764" t="str">
            <v>SHIVA GRANITO EXPORT LTD</v>
          </cell>
          <cell r="B3764">
            <v>540072</v>
          </cell>
          <cell r="C3764" t="str">
            <v>Not Listed</v>
          </cell>
        </row>
        <row r="3765">
          <cell r="A3765" t="str">
            <v>SHIVA MEDICARE LTD.</v>
          </cell>
          <cell r="B3765">
            <v>524602</v>
          </cell>
          <cell r="C3765" t="str">
            <v>SHIVMED</v>
          </cell>
        </row>
        <row r="3766">
          <cell r="A3766" t="str">
            <v>SHIVA MILLS LTD</v>
          </cell>
          <cell r="B3766">
            <v>540961</v>
          </cell>
          <cell r="C3766" t="str">
            <v>SHIVAMILLS</v>
          </cell>
        </row>
        <row r="3767">
          <cell r="A3767" t="str">
            <v>SHIVA SUITINGS LTD</v>
          </cell>
          <cell r="B3767">
            <v>521003</v>
          </cell>
          <cell r="C3767" t="str">
            <v>Not Listed</v>
          </cell>
        </row>
        <row r="3768">
          <cell r="A3768" t="str">
            <v>SHIVA TEXYARN LTD</v>
          </cell>
          <cell r="B3768">
            <v>511108</v>
          </cell>
          <cell r="C3768" t="str">
            <v>SHIVATEX</v>
          </cell>
        </row>
        <row r="3769">
          <cell r="A3769" t="str">
            <v>SHIVAGRICO IMPLEMENTS LTD</v>
          </cell>
          <cell r="B3769">
            <v>522237</v>
          </cell>
          <cell r="C3769" t="str">
            <v>Not Listed</v>
          </cell>
        </row>
        <row r="3770">
          <cell r="A3770" t="str">
            <v>SHIVALIK BIMETAL CONTROLS LTD</v>
          </cell>
          <cell r="B3770">
            <v>513097</v>
          </cell>
          <cell r="C3770" t="str">
            <v>Not Listed</v>
          </cell>
        </row>
        <row r="3771">
          <cell r="A3771" t="str">
            <v>SHIVALIK RASAYAN LTD</v>
          </cell>
          <cell r="B3771">
            <v>539148</v>
          </cell>
          <cell r="C3771" t="str">
            <v>Not Listed</v>
          </cell>
        </row>
        <row r="3772">
          <cell r="A3772" t="str">
            <v>SHIVAM AUTOTECH LTD</v>
          </cell>
          <cell r="B3772">
            <v>532776</v>
          </cell>
          <cell r="C3772" t="str">
            <v>SHIVAMAUTO</v>
          </cell>
        </row>
        <row r="3773">
          <cell r="A3773" t="str">
            <v>SHIVANSH FINSERVE LTD</v>
          </cell>
          <cell r="B3773">
            <v>539593</v>
          </cell>
          <cell r="C3773" t="str">
            <v>Not Listed</v>
          </cell>
        </row>
        <row r="3774">
          <cell r="A3774" t="str">
            <v>SHIVKAMAL IMPEX LTD</v>
          </cell>
          <cell r="B3774">
            <v>539683</v>
          </cell>
          <cell r="C3774" t="str">
            <v>Not Listed</v>
          </cell>
        </row>
        <row r="3775">
          <cell r="A3775" t="str">
            <v>SHIVOM INVESTMENT &amp; CONSULTANCY LTD</v>
          </cell>
          <cell r="B3775">
            <v>539833</v>
          </cell>
          <cell r="C3775" t="str">
            <v>Not Listed</v>
          </cell>
        </row>
        <row r="3776">
          <cell r="A3776" t="str">
            <v>SHOPPERS STOP LTD</v>
          </cell>
          <cell r="B3776">
            <v>532638</v>
          </cell>
          <cell r="C3776" t="str">
            <v>SHOPERSTOP</v>
          </cell>
        </row>
        <row r="3777">
          <cell r="A3777" t="str">
            <v>SHRADHA INFRAPROJECTS NAGPUR LTD</v>
          </cell>
          <cell r="B3777" t="str">
            <v>Not Listed</v>
          </cell>
          <cell r="C3777" t="str">
            <v>SHRADHA</v>
          </cell>
        </row>
        <row r="3778">
          <cell r="A3778" t="str">
            <v>SHREE AJIT PULP AND PAPER LTD</v>
          </cell>
          <cell r="B3778">
            <v>538795</v>
          </cell>
          <cell r="C3778" t="str">
            <v>Not Listed</v>
          </cell>
        </row>
        <row r="3779">
          <cell r="A3779" t="str">
            <v>SHREE BHAVYA FABRICS LTD</v>
          </cell>
          <cell r="B3779">
            <v>521131</v>
          </cell>
          <cell r="C3779" t="str">
            <v>Not Listed</v>
          </cell>
        </row>
        <row r="3780">
          <cell r="A3780" t="str">
            <v>SHREE BHAWANI PAPER MILLS LTD</v>
          </cell>
          <cell r="B3780">
            <v>502563</v>
          </cell>
          <cell r="C3780" t="str">
            <v>Not Listed</v>
          </cell>
        </row>
        <row r="3781">
          <cell r="A3781" t="str">
            <v>SHREE CEMENT LTD</v>
          </cell>
          <cell r="B3781">
            <v>500387</v>
          </cell>
          <cell r="C3781" t="str">
            <v>SHREECEM</v>
          </cell>
        </row>
        <row r="3782">
          <cell r="A3782" t="str">
            <v>SHREE DIGVIJAY CEMENT CO LTD</v>
          </cell>
          <cell r="B3782">
            <v>502180</v>
          </cell>
          <cell r="C3782" t="str">
            <v>Not Listed</v>
          </cell>
        </row>
        <row r="3783">
          <cell r="A3783" t="str">
            <v>SHREE GANESH BIOTECH (INDIA) LTD</v>
          </cell>
          <cell r="B3783">
            <v>539470</v>
          </cell>
          <cell r="C3783" t="str">
            <v>Not Listed</v>
          </cell>
        </row>
        <row r="3784">
          <cell r="A3784" t="str">
            <v>SHREE GANESH BIOTECH INDIA LTD</v>
          </cell>
          <cell r="B3784">
            <v>539470</v>
          </cell>
          <cell r="C3784" t="str">
            <v>Not Listed</v>
          </cell>
        </row>
        <row r="3785">
          <cell r="A3785" t="str">
            <v>SHREE GANESH ELASTOPLAST LTD</v>
          </cell>
          <cell r="B3785">
            <v>530797</v>
          </cell>
          <cell r="C3785" t="str">
            <v>Not Listed</v>
          </cell>
        </row>
        <row r="3786">
          <cell r="A3786" t="str">
            <v>SHREE GANESH FORGINGS LTD</v>
          </cell>
          <cell r="B3786">
            <v>532643</v>
          </cell>
          <cell r="C3786" t="str">
            <v>SGFL</v>
          </cell>
        </row>
        <row r="3787">
          <cell r="A3787" t="str">
            <v>SHREE GANESH REMEDIES LTD</v>
          </cell>
          <cell r="B3787">
            <v>540737</v>
          </cell>
          <cell r="C3787" t="str">
            <v>Not Listed</v>
          </cell>
        </row>
        <row r="3788">
          <cell r="A3788" t="str">
            <v>SHREE GLOBAL TRADEFIN LTD</v>
          </cell>
          <cell r="B3788">
            <v>512463</v>
          </cell>
          <cell r="C3788" t="str">
            <v>Not Listed</v>
          </cell>
        </row>
        <row r="3789">
          <cell r="A3789" t="str">
            <v>SHREE HARI CHEMICALS EXPORT LTD</v>
          </cell>
          <cell r="B3789">
            <v>524336</v>
          </cell>
          <cell r="C3789" t="str">
            <v>Not Listed</v>
          </cell>
        </row>
        <row r="3790">
          <cell r="A3790" t="str">
            <v>SHREE KARTHIK PAPERS LTD</v>
          </cell>
          <cell r="B3790">
            <v>516106</v>
          </cell>
          <cell r="C3790" t="str">
            <v>Not Listed</v>
          </cell>
        </row>
        <row r="3791">
          <cell r="A3791" t="str">
            <v>SHREE KRISHNA INFRASTRUCTURE LTD</v>
          </cell>
          <cell r="B3791">
            <v>542146</v>
          </cell>
          <cell r="C3791" t="str">
            <v>Not Listed</v>
          </cell>
        </row>
        <row r="3792">
          <cell r="A3792" t="str">
            <v>SHREE KRISHNA PAPER MILLS &amp; INDUSTRIES LTD</v>
          </cell>
          <cell r="B3792">
            <v>500388</v>
          </cell>
          <cell r="C3792" t="str">
            <v>Not Listed</v>
          </cell>
        </row>
        <row r="3793">
          <cell r="A3793" t="str">
            <v>SHREE MANUFACTURING CO LTD</v>
          </cell>
          <cell r="B3793">
            <v>503863</v>
          </cell>
          <cell r="C3793" t="str">
            <v>Not Listed</v>
          </cell>
        </row>
        <row r="3794">
          <cell r="A3794" t="str">
            <v>SHREE METALLOYS LTD</v>
          </cell>
          <cell r="B3794">
            <v>531962</v>
          </cell>
          <cell r="C3794" t="str">
            <v>Not Listed</v>
          </cell>
        </row>
        <row r="3795">
          <cell r="A3795" t="str">
            <v>SHREE NIDHI TRADING CO  LTD</v>
          </cell>
          <cell r="B3795">
            <v>540253</v>
          </cell>
          <cell r="C3795" t="str">
            <v>Not Listed</v>
          </cell>
        </row>
        <row r="3796">
          <cell r="A3796" t="str">
            <v>SHREE OM TRADES LTD</v>
          </cell>
          <cell r="B3796">
            <v>506180</v>
          </cell>
          <cell r="C3796" t="str">
            <v>Not Listed</v>
          </cell>
        </row>
        <row r="3797">
          <cell r="A3797" t="str">
            <v>SHREE PACETRONIX LTD</v>
          </cell>
          <cell r="B3797">
            <v>527005</v>
          </cell>
          <cell r="C3797" t="str">
            <v>Not Listed</v>
          </cell>
        </row>
        <row r="3798">
          <cell r="A3798" t="str">
            <v>SHREE PRECOATED STEELS LTD</v>
          </cell>
          <cell r="B3798">
            <v>533110</v>
          </cell>
          <cell r="C3798" t="str">
            <v>Not Listed</v>
          </cell>
        </row>
        <row r="3799">
          <cell r="A3799" t="str">
            <v>SHREE PUSHKAR CHEMICALS &amp; FERTILISERS LTD</v>
          </cell>
          <cell r="B3799">
            <v>539334</v>
          </cell>
          <cell r="C3799" t="str">
            <v>SHREEPUSHK</v>
          </cell>
        </row>
        <row r="3800">
          <cell r="A3800" t="str">
            <v>SHREE RAJASTHAN SYNTEX LTD</v>
          </cell>
          <cell r="B3800">
            <v>503837</v>
          </cell>
          <cell r="C3800" t="str">
            <v>Not Listed</v>
          </cell>
        </row>
        <row r="3801">
          <cell r="A3801" t="str">
            <v>SHREE RAJESHWARANAND PAPER MILLS LTD</v>
          </cell>
          <cell r="B3801">
            <v>516086</v>
          </cell>
          <cell r="C3801" t="str">
            <v>Not Listed</v>
          </cell>
        </row>
        <row r="3802">
          <cell r="A3802" t="str">
            <v>SHREE RAM PROTEINS LTD</v>
          </cell>
          <cell r="B3802" t="str">
            <v>Not Listed</v>
          </cell>
          <cell r="C3802" t="str">
            <v>SRPL</v>
          </cell>
        </row>
        <row r="3803">
          <cell r="A3803" t="str">
            <v>SHREE RAMA MULTI-TECH LTD</v>
          </cell>
          <cell r="B3803">
            <v>532310</v>
          </cell>
          <cell r="C3803" t="str">
            <v>SHREERAMA</v>
          </cell>
        </row>
        <row r="3804">
          <cell r="A3804" t="str">
            <v>SHREE RAMA NEWSPRINT LTD</v>
          </cell>
          <cell r="B3804">
            <v>500356</v>
          </cell>
          <cell r="C3804" t="str">
            <v>RAMANEWS</v>
          </cell>
        </row>
        <row r="3805">
          <cell r="A3805" t="str">
            <v>SHREE RENUKA SUGARS LTD</v>
          </cell>
          <cell r="B3805">
            <v>532670</v>
          </cell>
          <cell r="C3805" t="str">
            <v>RENUKA</v>
          </cell>
        </row>
        <row r="3806">
          <cell r="A3806" t="str">
            <v>SHREE SALASAR INVESTMENT LTD</v>
          </cell>
          <cell r="B3806">
            <v>503635</v>
          </cell>
          <cell r="C3806" t="str">
            <v>Not Listed</v>
          </cell>
        </row>
        <row r="3807">
          <cell r="A3807" t="str">
            <v>SHREE SECURITIES LTD</v>
          </cell>
          <cell r="B3807">
            <v>538975</v>
          </cell>
          <cell r="C3807" t="str">
            <v>Not Listed</v>
          </cell>
        </row>
        <row r="3808">
          <cell r="A3808" t="str">
            <v>SHREE STEEL WIRE ROPES LTD</v>
          </cell>
          <cell r="B3808">
            <v>513488</v>
          </cell>
          <cell r="C3808" t="str">
            <v>Not Listed</v>
          </cell>
        </row>
        <row r="3809">
          <cell r="A3809" t="str">
            <v>SHREE SURGOVIND TRADELINK LTD</v>
          </cell>
          <cell r="B3809">
            <v>531667</v>
          </cell>
          <cell r="C3809" t="str">
            <v>Not Listed</v>
          </cell>
        </row>
        <row r="3810">
          <cell r="A3810" t="str">
            <v>SHREE TIRUPATI BALAJEE FIBC LTD</v>
          </cell>
          <cell r="B3810" t="str">
            <v>Not Listed</v>
          </cell>
          <cell r="C3810" t="str">
            <v>TIRUPATI</v>
          </cell>
        </row>
        <row r="3811">
          <cell r="A3811" t="str">
            <v>SHREE TULSI ONLINE COM LTD</v>
          </cell>
          <cell r="B3811">
            <v>590128</v>
          </cell>
          <cell r="C3811" t="str">
            <v>Not Listed</v>
          </cell>
        </row>
        <row r="3812">
          <cell r="A3812" t="str">
            <v>SHREE VASU LOGISTICS LTD</v>
          </cell>
          <cell r="B3812" t="str">
            <v>Not Listed</v>
          </cell>
          <cell r="C3812" t="str">
            <v>SVLL</v>
          </cell>
        </row>
        <row r="3813">
          <cell r="A3813" t="str">
            <v>SHREE WORSTEX LTD</v>
          </cell>
          <cell r="B3813">
            <v>541358</v>
          </cell>
          <cell r="C3813" t="str">
            <v>Not Listed</v>
          </cell>
        </row>
        <row r="3814">
          <cell r="A3814" t="str">
            <v>SHREEJI TRANSLOGISTICS LTD</v>
          </cell>
          <cell r="B3814">
            <v>540738</v>
          </cell>
          <cell r="C3814" t="str">
            <v>Not Listed</v>
          </cell>
        </row>
        <row r="3815">
          <cell r="A3815" t="str">
            <v>SHREENATH INVESTMENTS CO LTD</v>
          </cell>
          <cell r="B3815">
            <v>503696</v>
          </cell>
          <cell r="C3815" t="str">
            <v>Not Listed</v>
          </cell>
        </row>
        <row r="3816">
          <cell r="A3816" t="str">
            <v>SHREEOSWAL SEEDS AND CHEMICALS LTD</v>
          </cell>
          <cell r="B3816" t="str">
            <v>Not Listed</v>
          </cell>
          <cell r="C3816" t="str">
            <v>OSWALSEEDS</v>
          </cell>
        </row>
        <row r="3817">
          <cell r="A3817" t="str">
            <v>SHREESHAY ENGINEERS LTD</v>
          </cell>
          <cell r="B3817">
            <v>541112</v>
          </cell>
          <cell r="C3817" t="str">
            <v>Not Listed</v>
          </cell>
        </row>
        <row r="3818">
          <cell r="A3818" t="str">
            <v>SHREEVATSAA FINANCE &amp; LEASING LTD</v>
          </cell>
          <cell r="B3818">
            <v>532007</v>
          </cell>
          <cell r="C3818" t="str">
            <v>Not Listed</v>
          </cell>
        </row>
        <row r="3819">
          <cell r="A3819" t="str">
            <v>SHRENIK LTD</v>
          </cell>
          <cell r="B3819" t="str">
            <v>Not Listed</v>
          </cell>
          <cell r="C3819" t="str">
            <v>SHRENIK</v>
          </cell>
        </row>
        <row r="3820">
          <cell r="A3820" t="str">
            <v>SHREYANS INDUSTRIES LTD</v>
          </cell>
          <cell r="B3820">
            <v>516016</v>
          </cell>
          <cell r="C3820" t="str">
            <v>SHREYANIND</v>
          </cell>
        </row>
        <row r="3821">
          <cell r="A3821" t="str">
            <v>SHREYAS INTERMEDIATES LTD</v>
          </cell>
          <cell r="B3821">
            <v>526335</v>
          </cell>
          <cell r="C3821" t="str">
            <v>Not Listed</v>
          </cell>
        </row>
        <row r="3822">
          <cell r="A3822" t="str">
            <v>SHREYAS SHIPPING &amp; LOGISTICS LTD</v>
          </cell>
          <cell r="B3822">
            <v>520151</v>
          </cell>
          <cell r="C3822" t="str">
            <v>SHREYAS</v>
          </cell>
        </row>
        <row r="3823">
          <cell r="A3823" t="str">
            <v>SHRI BAJRANG ALLOYS LTD</v>
          </cell>
          <cell r="B3823">
            <v>526981</v>
          </cell>
          <cell r="C3823" t="str">
            <v>Not Listed</v>
          </cell>
        </row>
        <row r="3824">
          <cell r="A3824" t="str">
            <v>SHRI BHOLANATH CARPETS LTD</v>
          </cell>
          <cell r="B3824">
            <v>530841</v>
          </cell>
          <cell r="C3824" t="str">
            <v>Not Listed</v>
          </cell>
        </row>
        <row r="3825">
          <cell r="A3825" t="str">
            <v>SHRI DINESH MILLS LTD</v>
          </cell>
          <cell r="B3825">
            <v>503804</v>
          </cell>
          <cell r="C3825" t="str">
            <v>Not Listed</v>
          </cell>
        </row>
        <row r="3826">
          <cell r="A3826" t="str">
            <v>SHRI JAGDAMBA POLYMERS LTD</v>
          </cell>
          <cell r="B3826">
            <v>512453</v>
          </cell>
          <cell r="C3826" t="str">
            <v>Not Listed</v>
          </cell>
        </row>
        <row r="3827">
          <cell r="A3827" t="str">
            <v>SHRI KALYAN HOLDINGS LTD</v>
          </cell>
          <cell r="B3827">
            <v>532083</v>
          </cell>
          <cell r="C3827" t="str">
            <v>Not Listed</v>
          </cell>
        </row>
        <row r="3828">
          <cell r="A3828" t="str">
            <v>SHRI KESHAV CEMENTS AND INFRA LTD</v>
          </cell>
          <cell r="B3828">
            <v>530977</v>
          </cell>
          <cell r="C3828" t="str">
            <v>Not Listed</v>
          </cell>
        </row>
        <row r="3829">
          <cell r="A3829" t="str">
            <v>SHRI KRISHNA DEVCON LTD</v>
          </cell>
          <cell r="B3829">
            <v>531080</v>
          </cell>
          <cell r="C3829" t="str">
            <v>Not Listed</v>
          </cell>
        </row>
        <row r="3830">
          <cell r="A3830" t="str">
            <v>SHRI NIWAS LEASING AND FINANCE LTD</v>
          </cell>
          <cell r="B3830">
            <v>538897</v>
          </cell>
          <cell r="C3830" t="str">
            <v>Not Listed</v>
          </cell>
        </row>
        <row r="3831">
          <cell r="A3831" t="str">
            <v>SHRI RAM SWITCHGEARS LTD</v>
          </cell>
          <cell r="B3831" t="str">
            <v>Not Listed</v>
          </cell>
          <cell r="C3831" t="str">
            <v>SRIRAM</v>
          </cell>
        </row>
        <row r="3832">
          <cell r="A3832" t="str">
            <v>SHRICON INDUSTRIES LTD</v>
          </cell>
          <cell r="B3832">
            <v>508961</v>
          </cell>
          <cell r="C3832" t="str">
            <v>Not Listed</v>
          </cell>
        </row>
        <row r="3833">
          <cell r="A3833" t="str">
            <v>SHRIRAM ASSET MANAGEMENT CO LTD</v>
          </cell>
          <cell r="B3833">
            <v>531359</v>
          </cell>
          <cell r="C3833" t="str">
            <v>Not Listed</v>
          </cell>
        </row>
        <row r="3834">
          <cell r="A3834" t="str">
            <v>SHRIRAM CITY UNION FINANCE LTD</v>
          </cell>
          <cell r="B3834">
            <v>532498</v>
          </cell>
          <cell r="C3834" t="str">
            <v>SHRIRAMCIT</v>
          </cell>
        </row>
        <row r="3835">
          <cell r="A3835" t="str">
            <v>SHRIRAM EPC LTD</v>
          </cell>
          <cell r="B3835">
            <v>532945</v>
          </cell>
          <cell r="C3835" t="str">
            <v>SHRIRAMEPC</v>
          </cell>
        </row>
        <row r="3836">
          <cell r="A3836" t="str">
            <v>SHRIRAM PISTONS &amp; RINGS LTD</v>
          </cell>
          <cell r="B3836" t="str">
            <v>Not Listed</v>
          </cell>
          <cell r="C3836" t="str">
            <v>SHRIPISTON</v>
          </cell>
        </row>
        <row r="3837">
          <cell r="A3837" t="str">
            <v>SHRIRAM TRANSPORT FINANCE COMPANY LTD</v>
          </cell>
          <cell r="B3837">
            <v>511218</v>
          </cell>
          <cell r="C3837" t="str">
            <v>SRTRANSFIN</v>
          </cell>
        </row>
        <row r="3838">
          <cell r="A3838" t="str">
            <v>SHRISTI INFRASTRUCTURE DEVELOPMENT CORPORATION LTD</v>
          </cell>
          <cell r="B3838">
            <v>511411</v>
          </cell>
          <cell r="C3838" t="str">
            <v>Not Listed</v>
          </cell>
        </row>
        <row r="3839">
          <cell r="A3839" t="str">
            <v>SHUBHAM POLYSPIN LTD</v>
          </cell>
          <cell r="B3839">
            <v>542019</v>
          </cell>
          <cell r="C3839" t="str">
            <v>Not Listed</v>
          </cell>
        </row>
        <row r="3840">
          <cell r="A3840" t="str">
            <v>SHUBHLAXMI JEWEL ART LTD</v>
          </cell>
          <cell r="B3840" t="str">
            <v>Not Listed</v>
          </cell>
          <cell r="C3840" t="str">
            <v>SHUBHLAXMI</v>
          </cell>
        </row>
        <row r="3841">
          <cell r="A3841" t="str">
            <v>SHUKRA BULLIONS LTD.</v>
          </cell>
          <cell r="B3841">
            <v>531506</v>
          </cell>
          <cell r="C3841" t="str">
            <v>SKRABUL</v>
          </cell>
        </row>
        <row r="3842">
          <cell r="A3842" t="str">
            <v>SHUKRA JEWELLERS LTD</v>
          </cell>
          <cell r="B3842">
            <v>523790</v>
          </cell>
          <cell r="C3842" t="str">
            <v>Not Listed</v>
          </cell>
        </row>
        <row r="3843">
          <cell r="A3843" t="str">
            <v>SHUKRA PHARMACEUTICALS LTD</v>
          </cell>
          <cell r="B3843">
            <v>524632</v>
          </cell>
          <cell r="C3843" t="str">
            <v>Not Listed</v>
          </cell>
        </row>
        <row r="3844">
          <cell r="A3844" t="str">
            <v>SHYAM CENTURY FERROUS LTD</v>
          </cell>
          <cell r="B3844">
            <v>539252</v>
          </cell>
          <cell r="C3844" t="str">
            <v>SHYAMCENT</v>
          </cell>
        </row>
        <row r="3845">
          <cell r="A3845" t="str">
            <v>SHYAM TELECOM LTD</v>
          </cell>
          <cell r="B3845">
            <v>517411</v>
          </cell>
          <cell r="C3845" t="str">
            <v>SHYAMTEL</v>
          </cell>
        </row>
        <row r="3846">
          <cell r="A3846" t="str">
            <v>SHYAMA INFOSYS LTD</v>
          </cell>
          <cell r="B3846">
            <v>531219</v>
          </cell>
          <cell r="C3846" t="str">
            <v>Not Listed</v>
          </cell>
        </row>
        <row r="3847">
          <cell r="A3847" t="str">
            <v>SHYAMKAMAL INVESTMENTS LTD</v>
          </cell>
          <cell r="B3847">
            <v>505515</v>
          </cell>
          <cell r="C3847" t="str">
            <v>Not Listed</v>
          </cell>
        </row>
        <row r="3848">
          <cell r="A3848" t="str">
            <v>SI CAPITAL &amp; FINANCIAL SERVICES LTD</v>
          </cell>
          <cell r="B3848">
            <v>530907</v>
          </cell>
          <cell r="C3848" t="str">
            <v>Not Listed</v>
          </cell>
        </row>
        <row r="3849">
          <cell r="A3849" t="str">
            <v>SIBAR AUTO PARTS LTD</v>
          </cell>
          <cell r="B3849">
            <v>520141</v>
          </cell>
          <cell r="C3849" t="str">
            <v>Not Listed</v>
          </cell>
        </row>
        <row r="3850">
          <cell r="A3850" t="str">
            <v>SICAGEN (INDIA) LTD</v>
          </cell>
          <cell r="B3850">
            <v>533014</v>
          </cell>
          <cell r="C3850" t="str">
            <v>SICAGEN</v>
          </cell>
        </row>
        <row r="3851">
          <cell r="A3851" t="str">
            <v>SICAGEN INDIA LTD</v>
          </cell>
          <cell r="B3851">
            <v>533014</v>
          </cell>
          <cell r="C3851" t="str">
            <v>SICAGEN</v>
          </cell>
        </row>
        <row r="3852">
          <cell r="A3852" t="str">
            <v>SICAL LOGISTICS LTD</v>
          </cell>
          <cell r="B3852">
            <v>520086</v>
          </cell>
          <cell r="C3852" t="str">
            <v>SICAL</v>
          </cell>
        </row>
        <row r="3853">
          <cell r="A3853" t="str">
            <v>SIDDHARTH EDUCATION SERVICES LTD</v>
          </cell>
          <cell r="B3853">
            <v>540736</v>
          </cell>
          <cell r="C3853" t="str">
            <v>Not Listed</v>
          </cell>
        </row>
        <row r="3854">
          <cell r="A3854" t="str">
            <v>SIDH AUTOMOBILES LTD</v>
          </cell>
          <cell r="B3854">
            <v>539983</v>
          </cell>
          <cell r="C3854" t="str">
            <v>Not Listed</v>
          </cell>
        </row>
        <row r="3855">
          <cell r="A3855" t="str">
            <v>SIEL FINANCIAL SERVICES LTD</v>
          </cell>
          <cell r="B3855">
            <v>532217</v>
          </cell>
          <cell r="C3855" t="str">
            <v>Not Listed</v>
          </cell>
        </row>
        <row r="3856">
          <cell r="A3856" t="str">
            <v>SIEMENS LTD</v>
          </cell>
          <cell r="B3856">
            <v>500550</v>
          </cell>
          <cell r="C3856" t="str">
            <v>SIEMENS</v>
          </cell>
        </row>
        <row r="3857">
          <cell r="A3857" t="str">
            <v>SIGNET INDUSTRIES LTD</v>
          </cell>
          <cell r="B3857">
            <v>512131</v>
          </cell>
          <cell r="C3857" t="str">
            <v>SIGIND</v>
          </cell>
        </row>
        <row r="3858">
          <cell r="A3858" t="str">
            <v>SIKA INTERPLANT SYSTEMS LTD</v>
          </cell>
          <cell r="B3858">
            <v>523606</v>
          </cell>
          <cell r="C3858" t="str">
            <v>Not Listed</v>
          </cell>
        </row>
        <row r="3859">
          <cell r="A3859" t="str">
            <v>SIKKO INDUSTRIES LTD</v>
          </cell>
          <cell r="B3859" t="str">
            <v>Not Listed</v>
          </cell>
          <cell r="C3859" t="str">
            <v>SIKKO</v>
          </cell>
        </row>
        <row r="3860">
          <cell r="A3860" t="str">
            <v>SIKOZY REALTORS LTD</v>
          </cell>
          <cell r="B3860">
            <v>524642</v>
          </cell>
          <cell r="C3860" t="str">
            <v>Not Listed</v>
          </cell>
        </row>
        <row r="3861">
          <cell r="A3861" t="str">
            <v>SIL INVESTMENTS LTD</v>
          </cell>
          <cell r="B3861">
            <v>521194</v>
          </cell>
          <cell r="C3861" t="str">
            <v>SILINV</v>
          </cell>
        </row>
        <row r="3862">
          <cell r="A3862" t="str">
            <v>SILGO RETAIL LTD</v>
          </cell>
          <cell r="B3862" t="str">
            <v>Not Listed</v>
          </cell>
          <cell r="C3862" t="str">
            <v>SILGO</v>
          </cell>
        </row>
        <row r="3863">
          <cell r="A3863" t="str">
            <v>SILLY MONKS ENTERTAINMENT LTD</v>
          </cell>
          <cell r="B3863" t="str">
            <v>Not Listed</v>
          </cell>
          <cell r="C3863" t="str">
            <v>SILLYMONKS</v>
          </cell>
        </row>
        <row r="3864">
          <cell r="A3864" t="str">
            <v>SILVER OAK (INDIA) LTD</v>
          </cell>
          <cell r="B3864">
            <v>531635</v>
          </cell>
          <cell r="C3864" t="str">
            <v>Not Listed</v>
          </cell>
        </row>
        <row r="3865">
          <cell r="A3865" t="str">
            <v>SILVER OAK COMMERCIAL LTD</v>
          </cell>
          <cell r="B3865">
            <v>512197</v>
          </cell>
          <cell r="C3865" t="str">
            <v>Not Listed</v>
          </cell>
        </row>
        <row r="3866">
          <cell r="A3866" t="str">
            <v>SILVER OAK INDIA LTD</v>
          </cell>
          <cell r="B3866">
            <v>531635</v>
          </cell>
          <cell r="C3866" t="str">
            <v>Not Listed</v>
          </cell>
        </row>
        <row r="3867">
          <cell r="A3867" t="str">
            <v>SILVER TOUCH TECHNOLOGIES LTD</v>
          </cell>
          <cell r="B3867" t="str">
            <v>Not Listed</v>
          </cell>
          <cell r="C3867" t="str">
            <v>SILVERTUC</v>
          </cell>
        </row>
        <row r="3868">
          <cell r="A3868" t="str">
            <v>SILVERPOINT INFRATECH LTD</v>
          </cell>
          <cell r="B3868">
            <v>536073</v>
          </cell>
          <cell r="C3868" t="str">
            <v>Not Listed</v>
          </cell>
        </row>
        <row r="3869">
          <cell r="A3869" t="str">
            <v>SIMBHAOLI SUGARS LTD</v>
          </cell>
          <cell r="B3869">
            <v>539742</v>
          </cell>
          <cell r="C3869" t="str">
            <v>SIMBHALS</v>
          </cell>
        </row>
        <row r="3870">
          <cell r="A3870" t="str">
            <v>SIMMONDS MARSHALL LTD</v>
          </cell>
          <cell r="B3870">
            <v>507998</v>
          </cell>
          <cell r="C3870" t="str">
            <v>Not Listed</v>
          </cell>
        </row>
        <row r="3871">
          <cell r="A3871" t="str">
            <v>SIMPLEX CASTINGS LTD</v>
          </cell>
          <cell r="B3871">
            <v>513472</v>
          </cell>
          <cell r="C3871" t="str">
            <v>Not Listed</v>
          </cell>
        </row>
        <row r="3872">
          <cell r="A3872" t="str">
            <v>SIMPLEX INFRASTRUCTURES LTD</v>
          </cell>
          <cell r="B3872">
            <v>523838</v>
          </cell>
          <cell r="C3872" t="str">
            <v>SIMPLEXINF</v>
          </cell>
        </row>
        <row r="3873">
          <cell r="A3873" t="str">
            <v>SIMPLEX MILLS COMPANY LTD</v>
          </cell>
          <cell r="B3873">
            <v>533018</v>
          </cell>
          <cell r="C3873" t="str">
            <v>Not Listed</v>
          </cell>
        </row>
        <row r="3874">
          <cell r="A3874" t="str">
            <v>SIMPLEX PAPERS LTD</v>
          </cell>
          <cell r="B3874">
            <v>533019</v>
          </cell>
          <cell r="C3874" t="str">
            <v>Not Listed</v>
          </cell>
        </row>
        <row r="3875">
          <cell r="A3875" t="str">
            <v>SIMPLEX REALTY LTD</v>
          </cell>
          <cell r="B3875">
            <v>503229</v>
          </cell>
          <cell r="C3875" t="str">
            <v>Not Listed</v>
          </cell>
        </row>
        <row r="3876">
          <cell r="A3876" t="str">
            <v>SIMRAN FARMS LTD</v>
          </cell>
          <cell r="B3876">
            <v>519566</v>
          </cell>
          <cell r="C3876" t="str">
            <v>Not Listed</v>
          </cell>
        </row>
        <row r="3877">
          <cell r="A3877" t="str">
            <v>SINCLAIRS HOTELS LTD</v>
          </cell>
          <cell r="B3877">
            <v>523023</v>
          </cell>
          <cell r="C3877" t="str">
            <v>Not Listed</v>
          </cell>
        </row>
        <row r="3878">
          <cell r="A3878" t="str">
            <v>SINDHU TRADE LINKS LTD</v>
          </cell>
          <cell r="B3878">
            <v>532029</v>
          </cell>
          <cell r="C3878" t="str">
            <v>Not Listed</v>
          </cell>
        </row>
        <row r="3879">
          <cell r="A3879" t="str">
            <v>SINDU VALLEY TECHNOLOGIES LTD</v>
          </cell>
          <cell r="B3879">
            <v>505504</v>
          </cell>
          <cell r="C3879" t="str">
            <v>Not Listed</v>
          </cell>
        </row>
        <row r="3880">
          <cell r="A3880" t="str">
            <v>SINGER (INDIA) LTD</v>
          </cell>
          <cell r="B3880">
            <v>505729</v>
          </cell>
          <cell r="C3880" t="str">
            <v>Not Listed</v>
          </cell>
        </row>
        <row r="3881">
          <cell r="A3881" t="str">
            <v>SINGER INDIA LTD</v>
          </cell>
          <cell r="B3881">
            <v>505729</v>
          </cell>
          <cell r="C3881" t="str">
            <v>Not Listed</v>
          </cell>
        </row>
        <row r="3882">
          <cell r="A3882" t="str">
            <v>SINNAR BIDI UDYOG LTD</v>
          </cell>
          <cell r="B3882">
            <v>509887</v>
          </cell>
          <cell r="C3882" t="str">
            <v>Not Listed</v>
          </cell>
        </row>
        <row r="3883">
          <cell r="A3883" t="str">
            <v>SINNER ENERGY (INDIA) LTD</v>
          </cell>
          <cell r="B3883">
            <v>539410</v>
          </cell>
          <cell r="C3883" t="str">
            <v>Not Listed</v>
          </cell>
        </row>
        <row r="3884">
          <cell r="A3884" t="str">
            <v>SINNER ENERGY INDIA LTD</v>
          </cell>
          <cell r="B3884">
            <v>539410</v>
          </cell>
          <cell r="C3884" t="str">
            <v>Not Listed</v>
          </cell>
        </row>
        <row r="3885">
          <cell r="A3885" t="str">
            <v>SINTERCOM (INDIA) LTD</v>
          </cell>
          <cell r="B3885" t="str">
            <v>Not Listed</v>
          </cell>
          <cell r="C3885" t="str">
            <v>SINTERCOM</v>
          </cell>
        </row>
        <row r="3886">
          <cell r="A3886" t="str">
            <v>SINTERCOM INDIA LTD</v>
          </cell>
          <cell r="B3886" t="str">
            <v>Not Listed</v>
          </cell>
          <cell r="C3886" t="str">
            <v>SINTERCOM</v>
          </cell>
        </row>
        <row r="3887">
          <cell r="A3887" t="str">
            <v>SINTEX INDUSTRIES LTD</v>
          </cell>
          <cell r="B3887">
            <v>502742</v>
          </cell>
          <cell r="C3887" t="str">
            <v>SINTEX</v>
          </cell>
        </row>
        <row r="3888">
          <cell r="A3888" t="str">
            <v>SINTEX PLASTICS TECHNOLOGY LTD</v>
          </cell>
          <cell r="B3888">
            <v>540653</v>
          </cell>
          <cell r="C3888" t="str">
            <v>SPTL</v>
          </cell>
        </row>
        <row r="3889">
          <cell r="A3889" t="str">
            <v>SIP INDUSTRIES LTD</v>
          </cell>
          <cell r="B3889">
            <v>523164</v>
          </cell>
          <cell r="C3889" t="str">
            <v>Not Listed</v>
          </cell>
        </row>
        <row r="3890">
          <cell r="A3890" t="str">
            <v>SIR SHADI LAL ENTERPRISES LTD</v>
          </cell>
          <cell r="B3890">
            <v>532879</v>
          </cell>
          <cell r="C3890" t="str">
            <v>Not Listed</v>
          </cell>
        </row>
        <row r="3891">
          <cell r="A3891" t="str">
            <v>SIRCA PAINTS (INDIA) LTD</v>
          </cell>
          <cell r="B3891" t="str">
            <v>Not Listed</v>
          </cell>
          <cell r="C3891" t="str">
            <v>SIRCA</v>
          </cell>
        </row>
        <row r="3892">
          <cell r="A3892" t="str">
            <v>SIRCA PAINTS INDIA LTD</v>
          </cell>
          <cell r="B3892" t="str">
            <v>Not Listed</v>
          </cell>
          <cell r="C3892" t="str">
            <v>SIRCA</v>
          </cell>
        </row>
        <row r="3893">
          <cell r="A3893" t="str">
            <v>SIROHIA &amp; SONS LTD</v>
          </cell>
          <cell r="B3893">
            <v>538667</v>
          </cell>
          <cell r="C3893" t="str">
            <v>Not Listed</v>
          </cell>
        </row>
        <row r="3894">
          <cell r="A3894" t="str">
            <v>SITA ENTERPRISES LTD</v>
          </cell>
          <cell r="B3894">
            <v>512589</v>
          </cell>
          <cell r="C3894" t="str">
            <v>Not Listed</v>
          </cell>
        </row>
        <row r="3895">
          <cell r="A3895" t="str">
            <v>SITA SHREE FOOD PRODUCTS LTD</v>
          </cell>
          <cell r="B3895">
            <v>532961</v>
          </cell>
          <cell r="C3895" t="str">
            <v>SITASHREE</v>
          </cell>
        </row>
        <row r="3896">
          <cell r="A3896" t="str">
            <v>SITI NETWORKS LTD</v>
          </cell>
          <cell r="B3896">
            <v>532795</v>
          </cell>
          <cell r="C3896" t="str">
            <v>SITINET</v>
          </cell>
        </row>
        <row r="3897">
          <cell r="A3897" t="str">
            <v>SIYARAM SILK MILLS LTD</v>
          </cell>
          <cell r="B3897">
            <v>503811</v>
          </cell>
          <cell r="C3897" t="str">
            <v>SIYSIL</v>
          </cell>
        </row>
        <row r="3898">
          <cell r="A3898" t="str">
            <v>SJ CORPORATION LTD</v>
          </cell>
          <cell r="B3898">
            <v>504398</v>
          </cell>
          <cell r="C3898" t="str">
            <v>Not Listed</v>
          </cell>
        </row>
        <row r="3899">
          <cell r="A3899" t="str">
            <v>SJVN LTD</v>
          </cell>
          <cell r="B3899">
            <v>533206</v>
          </cell>
          <cell r="C3899" t="str">
            <v>SJVN</v>
          </cell>
        </row>
        <row r="3900">
          <cell r="A3900" t="str">
            <v>SKF (INDIA) LTD</v>
          </cell>
          <cell r="B3900">
            <v>500472</v>
          </cell>
          <cell r="C3900" t="str">
            <v>SKF(INDIA)</v>
          </cell>
        </row>
        <row r="3901">
          <cell r="A3901" t="str">
            <v>SKF INDIA LTD</v>
          </cell>
          <cell r="B3901">
            <v>500472</v>
          </cell>
          <cell r="C3901" t="str">
            <v>SKFINDIA</v>
          </cell>
        </row>
        <row r="3902">
          <cell r="A3902" t="str">
            <v>SKIL INFRASTRUCTURE LTD</v>
          </cell>
          <cell r="B3902">
            <v>539861</v>
          </cell>
          <cell r="C3902" t="str">
            <v>SKIL</v>
          </cell>
        </row>
        <row r="3903">
          <cell r="A3903" t="str">
            <v>SKIPPER LTD</v>
          </cell>
          <cell r="B3903">
            <v>538562</v>
          </cell>
          <cell r="C3903" t="str">
            <v>SKIPPER</v>
          </cell>
        </row>
        <row r="3904">
          <cell r="A3904" t="str">
            <v>SKM EGG PRODUCTS EXPORT (INDIA) LTD</v>
          </cell>
          <cell r="B3904">
            <v>532143</v>
          </cell>
          <cell r="C3904" t="str">
            <v>SKMEGGPROD</v>
          </cell>
        </row>
        <row r="3905">
          <cell r="A3905" t="str">
            <v>SKM EGG PRODUCTS EXPORT INDIA LTD</v>
          </cell>
          <cell r="B3905">
            <v>532143</v>
          </cell>
          <cell r="C3905" t="str">
            <v>SKMEGGPROD</v>
          </cell>
        </row>
        <row r="3906">
          <cell r="A3906" t="str">
            <v>SKP SECURITIES LTD</v>
          </cell>
          <cell r="B3906">
            <v>531169</v>
          </cell>
          <cell r="C3906" t="str">
            <v>Not Listed</v>
          </cell>
        </row>
        <row r="3907">
          <cell r="A3907" t="str">
            <v>SKS TEXTILES LTD</v>
          </cell>
          <cell r="B3907" t="str">
            <v>Not Listed</v>
          </cell>
          <cell r="C3907" t="str">
            <v>SKSTEXTILE</v>
          </cell>
        </row>
        <row r="3908">
          <cell r="A3908" t="str">
            <v>SKY GOLD LTD</v>
          </cell>
          <cell r="B3908">
            <v>541967</v>
          </cell>
          <cell r="C3908" t="str">
            <v>Not Listed</v>
          </cell>
        </row>
        <row r="3909">
          <cell r="A3909" t="str">
            <v>SKY INDUSTRIES LTD</v>
          </cell>
          <cell r="B3909">
            <v>526479</v>
          </cell>
          <cell r="C3909" t="str">
            <v>Not Listed</v>
          </cell>
        </row>
        <row r="3910">
          <cell r="A3910" t="str">
            <v>SKYLINE MILLARS LTD</v>
          </cell>
          <cell r="B3910">
            <v>505650</v>
          </cell>
          <cell r="C3910" t="str">
            <v>Not Listed</v>
          </cell>
        </row>
        <row r="3911">
          <cell r="A3911" t="str">
            <v>SKYLINE VENTURES (INDIA) LTD</v>
          </cell>
          <cell r="B3911">
            <v>538919</v>
          </cell>
          <cell r="C3911" t="str">
            <v>Not Listed</v>
          </cell>
        </row>
        <row r="3912">
          <cell r="A3912" t="str">
            <v>SKYLINE VENTURES INDIA LTD</v>
          </cell>
          <cell r="B3912">
            <v>538919</v>
          </cell>
          <cell r="C3912" t="str">
            <v>Not Listed</v>
          </cell>
        </row>
        <row r="3913">
          <cell r="A3913" t="str">
            <v>SMART FINSEC LTD</v>
          </cell>
          <cell r="B3913">
            <v>539494</v>
          </cell>
          <cell r="C3913" t="str">
            <v>Not Listed</v>
          </cell>
        </row>
        <row r="3914">
          <cell r="A3914" t="str">
            <v>SMARTLINK HOLDINGS LTD</v>
          </cell>
          <cell r="B3914">
            <v>532419</v>
          </cell>
          <cell r="C3914" t="str">
            <v>SMARTLINK</v>
          </cell>
        </row>
        <row r="3915">
          <cell r="A3915" t="str">
            <v>SMIFS CAPITAL MARKETS LTD</v>
          </cell>
          <cell r="B3915">
            <v>508905</v>
          </cell>
          <cell r="C3915" t="str">
            <v>Not Listed</v>
          </cell>
        </row>
        <row r="3916">
          <cell r="A3916" t="str">
            <v>SML ISUZU LTD</v>
          </cell>
          <cell r="B3916">
            <v>505192</v>
          </cell>
          <cell r="C3916" t="str">
            <v>SMLISUZU</v>
          </cell>
        </row>
        <row r="3917">
          <cell r="A3917" t="str">
            <v>SMRUTHI ORGANICS LTD</v>
          </cell>
          <cell r="B3917">
            <v>540686</v>
          </cell>
          <cell r="C3917" t="str">
            <v>Not Listed</v>
          </cell>
        </row>
        <row r="3918">
          <cell r="A3918" t="str">
            <v>SMS LIFESCIENCES (INDIA) LTD</v>
          </cell>
          <cell r="B3918">
            <v>540679</v>
          </cell>
          <cell r="C3918" t="str">
            <v>SMSLIFE</v>
          </cell>
        </row>
        <row r="3919">
          <cell r="A3919" t="str">
            <v>SMS LIFESCIENCES INDIA LTD</v>
          </cell>
          <cell r="B3919">
            <v>540679</v>
          </cell>
          <cell r="C3919" t="str">
            <v>SMSLIFE</v>
          </cell>
        </row>
        <row r="3920">
          <cell r="A3920" t="str">
            <v>SMS PHARMACEUTICALS LTD</v>
          </cell>
          <cell r="B3920">
            <v>532815</v>
          </cell>
          <cell r="C3920" t="str">
            <v>SMSPHARMA</v>
          </cell>
        </row>
        <row r="3921">
          <cell r="A3921" t="str">
            <v>SMVD POLY PACK LTD</v>
          </cell>
          <cell r="B3921" t="str">
            <v>Not Listed</v>
          </cell>
          <cell r="C3921" t="str">
            <v>SMVD</v>
          </cell>
        </row>
        <row r="3922">
          <cell r="A3922" t="str">
            <v>SNL BEARINGS LTD</v>
          </cell>
          <cell r="B3922">
            <v>505827</v>
          </cell>
          <cell r="C3922" t="str">
            <v>Not Listed</v>
          </cell>
        </row>
        <row r="3923">
          <cell r="A3923" t="str">
            <v>SNOWMAN LOGISTICS LTD</v>
          </cell>
          <cell r="B3923">
            <v>538635</v>
          </cell>
          <cell r="C3923" t="str">
            <v>SNOWMAN</v>
          </cell>
        </row>
        <row r="3924">
          <cell r="A3924" t="str">
            <v>SOBHA LTD</v>
          </cell>
          <cell r="B3924">
            <v>532784</v>
          </cell>
          <cell r="C3924" t="str">
            <v>SOBHA</v>
          </cell>
        </row>
        <row r="3925">
          <cell r="A3925" t="str">
            <v>SOBHAGYA MERCHANTILE LTD</v>
          </cell>
          <cell r="B3925">
            <v>512014</v>
          </cell>
          <cell r="C3925" t="str">
            <v>Not Listed</v>
          </cell>
        </row>
        <row r="3926">
          <cell r="A3926" t="str">
            <v>SOFCOM SYSTEMS LTD</v>
          </cell>
          <cell r="B3926">
            <v>538923</v>
          </cell>
          <cell r="C3926" t="str">
            <v>Not Listed</v>
          </cell>
        </row>
        <row r="3927">
          <cell r="A3927" t="str">
            <v>SOFTBPO GLOBAL SERVICES LTD</v>
          </cell>
          <cell r="B3927">
            <v>504375</v>
          </cell>
          <cell r="C3927" t="str">
            <v>Not Listed</v>
          </cell>
        </row>
        <row r="3928">
          <cell r="A3928" t="str">
            <v>SOFTSOL (INDIA) LTD</v>
          </cell>
          <cell r="B3928">
            <v>532344</v>
          </cell>
          <cell r="C3928" t="str">
            <v>Not Listed</v>
          </cell>
        </row>
        <row r="3929">
          <cell r="A3929" t="str">
            <v>SOFTSOL INDIA LTD</v>
          </cell>
          <cell r="B3929">
            <v>532344</v>
          </cell>
          <cell r="C3929" t="str">
            <v>Not Listed</v>
          </cell>
        </row>
        <row r="3930">
          <cell r="A3930" t="str">
            <v>SOFTTECH ENGINEERS LTD</v>
          </cell>
          <cell r="B3930" t="str">
            <v>Not Listed</v>
          </cell>
          <cell r="C3930" t="str">
            <v>SOFTTECH</v>
          </cell>
        </row>
        <row r="3931">
          <cell r="A3931" t="str">
            <v>SOLAR INDUSTRIES (INDIA) LTD</v>
          </cell>
          <cell r="B3931">
            <v>532725</v>
          </cell>
          <cell r="C3931" t="str">
            <v>SOLARINDS</v>
          </cell>
        </row>
        <row r="3932">
          <cell r="A3932" t="str">
            <v>SOLAR INDUSTRIES INDIA LTD</v>
          </cell>
          <cell r="B3932">
            <v>532725</v>
          </cell>
          <cell r="C3932" t="str">
            <v>SOLARINDS</v>
          </cell>
        </row>
        <row r="3933">
          <cell r="A3933" t="str">
            <v>SOLARA ACTIVE PHARMA SCIENCES LTD</v>
          </cell>
          <cell r="B3933">
            <v>541540</v>
          </cell>
          <cell r="C3933" t="str">
            <v>SOLARA</v>
          </cell>
        </row>
        <row r="3934">
          <cell r="A3934" t="str">
            <v>SOLEX ENERGY LTD</v>
          </cell>
          <cell r="B3934" t="str">
            <v>Not Listed</v>
          </cell>
          <cell r="C3934" t="str">
            <v>SOLEX</v>
          </cell>
        </row>
        <row r="3935">
          <cell r="A3935" t="str">
            <v>SOLID CARBIDE TOOLS LTD</v>
          </cell>
          <cell r="B3935">
            <v>500394</v>
          </cell>
          <cell r="C3935" t="str">
            <v>Not Listed</v>
          </cell>
        </row>
        <row r="3936">
          <cell r="A3936" t="str">
            <v>SOLID CONTAINERS LTD</v>
          </cell>
          <cell r="B3936">
            <v>502460</v>
          </cell>
          <cell r="C3936" t="str">
            <v>Not Listed</v>
          </cell>
        </row>
        <row r="3937">
          <cell r="A3937" t="str">
            <v>SOLID STONE COMPANY LTD</v>
          </cell>
          <cell r="B3937">
            <v>513699</v>
          </cell>
          <cell r="C3937" t="str">
            <v>Not Listed</v>
          </cell>
        </row>
        <row r="3938">
          <cell r="A3938" t="str">
            <v>SOLIS MARKETING LTD</v>
          </cell>
          <cell r="B3938">
            <v>538575</v>
          </cell>
          <cell r="C3938" t="str">
            <v>Not Listed</v>
          </cell>
        </row>
        <row r="3939">
          <cell r="A3939" t="str">
            <v>SOLITAIRE MACHINE TOOLS LTD</v>
          </cell>
          <cell r="B3939">
            <v>522152</v>
          </cell>
          <cell r="C3939" t="str">
            <v>Not Listed</v>
          </cell>
        </row>
        <row r="3940">
          <cell r="A3940" t="str">
            <v>SOM DATT FINANCE CORPORATION LTD</v>
          </cell>
          <cell r="B3940">
            <v>511571</v>
          </cell>
          <cell r="C3940" t="str">
            <v>Not Listed</v>
          </cell>
        </row>
        <row r="3941">
          <cell r="A3941" t="str">
            <v>SOM DISTILLERIES &amp; BREWERIES LTD</v>
          </cell>
          <cell r="B3941">
            <v>507514</v>
          </cell>
          <cell r="C3941" t="str">
            <v>SDBL</v>
          </cell>
        </row>
        <row r="3942">
          <cell r="A3942" t="str">
            <v>SOMA TEXTILES &amp; INDUSTRIES LTD</v>
          </cell>
          <cell r="B3942">
            <v>521034</v>
          </cell>
          <cell r="C3942" t="str">
            <v>SOMATEX</v>
          </cell>
        </row>
        <row r="3943">
          <cell r="A3943" t="str">
            <v>SOMANY CERAMICS LTD</v>
          </cell>
          <cell r="B3943">
            <v>531548</v>
          </cell>
          <cell r="C3943" t="str">
            <v>SOMANYCERA</v>
          </cell>
        </row>
        <row r="3944">
          <cell r="A3944" t="str">
            <v>SOMI CONVEYOR BELTINGS LTD</v>
          </cell>
          <cell r="B3944">
            <v>533001</v>
          </cell>
          <cell r="C3944" t="str">
            <v>SOMICONVEY</v>
          </cell>
        </row>
        <row r="3945">
          <cell r="A3945" t="str">
            <v>SONAL ADHESIVES LTD</v>
          </cell>
          <cell r="B3945">
            <v>526901</v>
          </cell>
          <cell r="C3945" t="str">
            <v>Not Listed</v>
          </cell>
        </row>
        <row r="3946">
          <cell r="A3946" t="str">
            <v>SONAL MERCANTILE LTD</v>
          </cell>
          <cell r="B3946">
            <v>538943</v>
          </cell>
          <cell r="C3946" t="str">
            <v>Not Listed</v>
          </cell>
        </row>
        <row r="3947">
          <cell r="A3947" t="str">
            <v>SONAM CLOCK LTD</v>
          </cell>
          <cell r="B3947" t="str">
            <v>Not Listed</v>
          </cell>
          <cell r="C3947" t="str">
            <v>SONAMCLOCK</v>
          </cell>
        </row>
        <row r="3948">
          <cell r="A3948" t="str">
            <v>SONATA SOFTWARE LTD</v>
          </cell>
          <cell r="B3948">
            <v>532221</v>
          </cell>
          <cell r="C3948" t="str">
            <v>SONATSOFTW</v>
          </cell>
        </row>
        <row r="3949">
          <cell r="A3949" t="str">
            <v>SONI MEDICARE LTD</v>
          </cell>
          <cell r="B3949">
            <v>539378</v>
          </cell>
          <cell r="C3949" t="str">
            <v>Not Listed</v>
          </cell>
        </row>
        <row r="3950">
          <cell r="A3950" t="str">
            <v>SONI SOYA PRODUCTS LTD</v>
          </cell>
          <cell r="B3950" t="str">
            <v>Not Listed</v>
          </cell>
          <cell r="C3950" t="str">
            <v>SONISOYA</v>
          </cell>
        </row>
        <row r="3951">
          <cell r="A3951" t="str">
            <v>SOPHIA TRAEXPO LTD</v>
          </cell>
          <cell r="B3951">
            <v>541633</v>
          </cell>
          <cell r="C3951" t="str">
            <v>Not Listed</v>
          </cell>
        </row>
        <row r="3952">
          <cell r="A3952" t="str">
            <v>SORIL INFRA RESOURCES LTD</v>
          </cell>
          <cell r="B3952">
            <v>532679</v>
          </cell>
          <cell r="C3952" t="str">
            <v>SORILINFRA</v>
          </cell>
        </row>
        <row r="3953">
          <cell r="A3953" t="str">
            <v>SOURCE INDUSTRIES (INDIA) LTD</v>
          </cell>
          <cell r="B3953">
            <v>521036</v>
          </cell>
          <cell r="C3953" t="str">
            <v>Not Listed</v>
          </cell>
        </row>
        <row r="3954">
          <cell r="A3954" t="str">
            <v>SOURCE INDUSTRIES INDIA LTD</v>
          </cell>
          <cell r="B3954">
            <v>521036</v>
          </cell>
          <cell r="C3954" t="str">
            <v>Not Listed</v>
          </cell>
        </row>
        <row r="3955">
          <cell r="A3955" t="str">
            <v>SOURCE NATURAL FOODS &amp; HERBAL SUPPL LTD</v>
          </cell>
          <cell r="B3955">
            <v>531398</v>
          </cell>
          <cell r="C3955" t="str">
            <v>Not Listed</v>
          </cell>
        </row>
        <row r="3956">
          <cell r="A3956" t="str">
            <v>SOUTH ASIAN ENTERPRISES LTD</v>
          </cell>
          <cell r="B3956">
            <v>526477</v>
          </cell>
          <cell r="C3956" t="str">
            <v>Not Listed</v>
          </cell>
        </row>
        <row r="3957">
          <cell r="A3957" t="str">
            <v>SOUTH INDIA PAPER MILLS LTD</v>
          </cell>
          <cell r="B3957">
            <v>516108</v>
          </cell>
          <cell r="C3957" t="str">
            <v>Not Listed</v>
          </cell>
        </row>
        <row r="3958">
          <cell r="A3958" t="str">
            <v>SOUTH INDIA PROJECTS LTD</v>
          </cell>
          <cell r="B3958">
            <v>538891</v>
          </cell>
          <cell r="C3958" t="str">
            <v>Not Listed</v>
          </cell>
        </row>
        <row r="3959">
          <cell r="A3959" t="str">
            <v>SOUTH WEST PINNACLE EXPLORATION LTD</v>
          </cell>
          <cell r="B3959" t="str">
            <v>Not Listed</v>
          </cell>
          <cell r="C3959" t="str">
            <v>SOUTHWEST</v>
          </cell>
        </row>
        <row r="3960">
          <cell r="A3960" t="str">
            <v>SOUTHERN GAS LTD</v>
          </cell>
          <cell r="B3960">
            <v>509910</v>
          </cell>
          <cell r="C3960" t="str">
            <v>Not Listed</v>
          </cell>
        </row>
        <row r="3961">
          <cell r="A3961" t="str">
            <v>SOUTHERN INFOSYS LTD</v>
          </cell>
          <cell r="B3961">
            <v>540174</v>
          </cell>
          <cell r="C3961" t="str">
            <v>Not Listed</v>
          </cell>
        </row>
        <row r="3962">
          <cell r="A3962" t="str">
            <v>SOUTHERN LATEX LTD</v>
          </cell>
          <cell r="B3962">
            <v>514454</v>
          </cell>
          <cell r="C3962" t="str">
            <v>Not Listed</v>
          </cell>
        </row>
        <row r="3963">
          <cell r="A3963" t="str">
            <v>SOUTHERN MAGNESIUM &amp; CHEMICALS LTD</v>
          </cell>
          <cell r="B3963">
            <v>513498</v>
          </cell>
          <cell r="C3963" t="str">
            <v>Not Listed</v>
          </cell>
        </row>
        <row r="3964">
          <cell r="A3964" t="str">
            <v>SOUTHERN ONLINE BIO TECHNOLOGIES LTD</v>
          </cell>
          <cell r="B3964">
            <v>532669</v>
          </cell>
          <cell r="C3964" t="str">
            <v>Not Listed</v>
          </cell>
        </row>
        <row r="3965">
          <cell r="A3965" t="str">
            <v>SOUTHERN PETROCHEMICALS INDUSTRIES CORPORATION LTD</v>
          </cell>
          <cell r="B3965">
            <v>590030</v>
          </cell>
          <cell r="C3965" t="str">
            <v>SPIC</v>
          </cell>
        </row>
        <row r="3966">
          <cell r="A3966" t="str">
            <v>SOVEREIGN DIAMONDS LTD</v>
          </cell>
          <cell r="B3966">
            <v>523826</v>
          </cell>
          <cell r="C3966" t="str">
            <v>Not Listed</v>
          </cell>
        </row>
        <row r="3967">
          <cell r="A3967" t="str">
            <v>SOWBHAGYA MEDIA LTD</v>
          </cell>
          <cell r="B3967">
            <v>532025</v>
          </cell>
          <cell r="C3967" t="str">
            <v>Not Listed</v>
          </cell>
        </row>
        <row r="3968">
          <cell r="A3968" t="str">
            <v>SP CAPITAL FINANCING LTD</v>
          </cell>
          <cell r="B3968">
            <v>530289</v>
          </cell>
          <cell r="C3968" t="str">
            <v>Not Listed</v>
          </cell>
        </row>
        <row r="3969">
          <cell r="A3969" t="str">
            <v>SPA Capital Services Ltd</v>
          </cell>
          <cell r="B3969">
            <v>542376</v>
          </cell>
          <cell r="C3969" t="str">
            <v>SPACAPS</v>
          </cell>
        </row>
        <row r="3970">
          <cell r="A3970" t="str">
            <v>SPACE INCUBATRICS TECHNOLOGIES LTD</v>
          </cell>
          <cell r="B3970">
            <v>541890</v>
          </cell>
          <cell r="C3970" t="str">
            <v>Not Listed</v>
          </cell>
        </row>
        <row r="3971">
          <cell r="A3971" t="str">
            <v>SPACEAGE PRODUCTS LTD</v>
          </cell>
          <cell r="B3971">
            <v>538920</v>
          </cell>
          <cell r="C3971" t="str">
            <v>Not Listed</v>
          </cell>
        </row>
        <row r="3972">
          <cell r="A3972" t="str">
            <v>SPACENET ENTERPRISES (INDIA) LTD</v>
          </cell>
          <cell r="B3972" t="str">
            <v>Not Listed</v>
          </cell>
          <cell r="C3972" t="str">
            <v>SPCENET</v>
          </cell>
        </row>
        <row r="3973">
          <cell r="A3973" t="str">
            <v>SPACENET ENTERPRISES INDIA LTD</v>
          </cell>
          <cell r="B3973" t="str">
            <v>Not Listed</v>
          </cell>
          <cell r="C3973" t="str">
            <v>SPCENET</v>
          </cell>
        </row>
        <row r="3974">
          <cell r="A3974" t="str">
            <v>SPAN DIVERGENT LTD</v>
          </cell>
          <cell r="B3974">
            <v>524727</v>
          </cell>
          <cell r="C3974" t="str">
            <v>Not Listed</v>
          </cell>
        </row>
        <row r="3975">
          <cell r="A3975" t="str">
            <v>SPARC SYSTEMS LTD</v>
          </cell>
          <cell r="B3975">
            <v>531370</v>
          </cell>
          <cell r="C3975" t="str">
            <v>Not Listed</v>
          </cell>
        </row>
        <row r="3976">
          <cell r="A3976" t="str">
            <v>SPARKLING INDIA FINSHARES LTD</v>
          </cell>
          <cell r="B3976">
            <v>540211</v>
          </cell>
          <cell r="C3976" t="str">
            <v>Not Listed</v>
          </cell>
        </row>
        <row r="3977">
          <cell r="A3977" t="str">
            <v>SPECIALITY RESTAURANTS LTD</v>
          </cell>
          <cell r="B3977">
            <v>534425</v>
          </cell>
          <cell r="C3977" t="str">
            <v>SPECIALITY</v>
          </cell>
        </row>
        <row r="3978">
          <cell r="A3978" t="str">
            <v>SPECTRA INDUSTRIES LTD</v>
          </cell>
          <cell r="B3978">
            <v>513687</v>
          </cell>
          <cell r="C3978" t="str">
            <v>Not Listed</v>
          </cell>
        </row>
        <row r="3979">
          <cell r="A3979" t="str">
            <v>SPECTRUM ELECTRICAL INDUSTRIES LTD</v>
          </cell>
          <cell r="B3979" t="str">
            <v>Not Listed</v>
          </cell>
          <cell r="C3979" t="str">
            <v>SPECTRUM</v>
          </cell>
        </row>
        <row r="3980">
          <cell r="A3980" t="str">
            <v>SPECTRUM FOODS LTD</v>
          </cell>
          <cell r="B3980">
            <v>531982</v>
          </cell>
          <cell r="C3980" t="str">
            <v>Not Listed</v>
          </cell>
        </row>
        <row r="3981">
          <cell r="A3981" t="str">
            <v>SPECULAR MARKETING &amp; FINANCING LTD</v>
          </cell>
          <cell r="B3981">
            <v>512153</v>
          </cell>
          <cell r="C3981" t="str">
            <v>Not Listed</v>
          </cell>
        </row>
        <row r="3982">
          <cell r="A3982" t="str">
            <v>SPEEDAGE COMMERCIALS LTD</v>
          </cell>
          <cell r="B3982">
            <v>512291</v>
          </cell>
          <cell r="C3982" t="str">
            <v>Not Listed</v>
          </cell>
        </row>
        <row r="3983">
          <cell r="A3983" t="str">
            <v>SPEL SEMICONDUCTOR LTD</v>
          </cell>
          <cell r="B3983">
            <v>517166</v>
          </cell>
          <cell r="C3983" t="str">
            <v>Not Listed</v>
          </cell>
        </row>
        <row r="3984">
          <cell r="A3984" t="str">
            <v>Spencers Retail Ltd</v>
          </cell>
          <cell r="B3984">
            <v>542337</v>
          </cell>
          <cell r="C3984" t="str">
            <v>SPENCER</v>
          </cell>
        </row>
        <row r="3985">
          <cell r="A3985" t="str">
            <v>Spencer's Retail LTD</v>
          </cell>
          <cell r="B3985" t="str">
            <v>Not Listed</v>
          </cell>
          <cell r="C3985" t="str">
            <v>SPENCERS</v>
          </cell>
        </row>
        <row r="3986">
          <cell r="A3986" t="str">
            <v>SPENTA INTERNATIONAL LTD</v>
          </cell>
          <cell r="B3986">
            <v>526161</v>
          </cell>
          <cell r="C3986" t="str">
            <v>Not Listed</v>
          </cell>
        </row>
        <row r="3987">
          <cell r="A3987" t="str">
            <v>SPENTEX INDUSTRIES LTD</v>
          </cell>
          <cell r="B3987">
            <v>521082</v>
          </cell>
          <cell r="C3987" t="str">
            <v>SPENTEX</v>
          </cell>
        </row>
        <row r="3988">
          <cell r="A3988" t="str">
            <v>SPICE ISLANDS APPARELS LTD</v>
          </cell>
          <cell r="B3988">
            <v>526827</v>
          </cell>
          <cell r="C3988" t="str">
            <v>Not Listed</v>
          </cell>
        </row>
        <row r="3989">
          <cell r="A3989" t="str">
            <v>SPICE MOBILITY LTD</v>
          </cell>
          <cell r="B3989">
            <v>517214</v>
          </cell>
          <cell r="C3989" t="str">
            <v>SPICEMOBI</v>
          </cell>
        </row>
        <row r="3990">
          <cell r="A3990" t="str">
            <v>SPICEJET LTD</v>
          </cell>
          <cell r="B3990">
            <v>500285</v>
          </cell>
          <cell r="C3990" t="str">
            <v>Not Listed</v>
          </cell>
        </row>
        <row r="3991">
          <cell r="A3991" t="str">
            <v>SPICY ENTERTAINMENT AND MEDIA LTD</v>
          </cell>
          <cell r="B3991">
            <v>540084</v>
          </cell>
          <cell r="C3991" t="str">
            <v>Not Listed</v>
          </cell>
        </row>
        <row r="3992">
          <cell r="A3992" t="str">
            <v>SPL INDUSTRIES LTD</v>
          </cell>
          <cell r="B3992">
            <v>532651</v>
          </cell>
          <cell r="C3992" t="str">
            <v>SPLIL</v>
          </cell>
        </row>
        <row r="3993">
          <cell r="A3993" t="str">
            <v>SPLENDID METAL PRODUCTS LTD</v>
          </cell>
          <cell r="B3993">
            <v>513414</v>
          </cell>
          <cell r="C3993" t="str">
            <v>SMPL</v>
          </cell>
        </row>
        <row r="3994">
          <cell r="A3994" t="str">
            <v>SPML INFRA LTD</v>
          </cell>
          <cell r="B3994">
            <v>500402</v>
          </cell>
          <cell r="C3994" t="str">
            <v>SPMLINFRA</v>
          </cell>
        </row>
        <row r="3995">
          <cell r="A3995" t="str">
            <v>SPORTKING (INDIA) LTD</v>
          </cell>
          <cell r="B3995">
            <v>539221</v>
          </cell>
          <cell r="C3995" t="str">
            <v>Not Listed</v>
          </cell>
        </row>
        <row r="3996">
          <cell r="A3996" t="str">
            <v>SPORTKING INDIA LTD</v>
          </cell>
          <cell r="B3996">
            <v>539221</v>
          </cell>
          <cell r="C3996" t="str">
            <v>Not Listed</v>
          </cell>
        </row>
        <row r="3997">
          <cell r="A3997" t="str">
            <v>SPRAYKING AGRO EQUIPMENT LTD</v>
          </cell>
          <cell r="B3997">
            <v>540079</v>
          </cell>
          <cell r="C3997" t="str">
            <v>Not Listed</v>
          </cell>
        </row>
        <row r="3998">
          <cell r="A3998" t="str">
            <v>Spring Fields Infraventure Ltd</v>
          </cell>
          <cell r="B3998">
            <v>540570</v>
          </cell>
          <cell r="C3998" t="str">
            <v>SFIVL</v>
          </cell>
        </row>
        <row r="3999">
          <cell r="A3999" t="str">
            <v>SPS FINQUEST LTD</v>
          </cell>
          <cell r="B3999">
            <v>538402</v>
          </cell>
          <cell r="C3999" t="str">
            <v>Not Listed</v>
          </cell>
        </row>
        <row r="4000">
          <cell r="A4000" t="str">
            <v>SPS INTERNATIONAL LTD</v>
          </cell>
          <cell r="B4000">
            <v>530177</v>
          </cell>
          <cell r="C4000" t="str">
            <v>Not Listed</v>
          </cell>
        </row>
        <row r="4001">
          <cell r="A4001" t="str">
            <v>SQS INDIA BFSI LTD</v>
          </cell>
          <cell r="B4001">
            <v>533121</v>
          </cell>
          <cell r="C4001" t="str">
            <v>SQSBFSI</v>
          </cell>
        </row>
        <row r="4002">
          <cell r="A4002" t="str">
            <v>SQUARE FOUR PROJECTS (INDIA) LTD</v>
          </cell>
          <cell r="B4002">
            <v>526532</v>
          </cell>
          <cell r="C4002" t="str">
            <v>Not Listed</v>
          </cell>
        </row>
        <row r="4003">
          <cell r="A4003" t="str">
            <v>SQUARE FOUR PROJECTS INDIA LTD</v>
          </cell>
          <cell r="B4003">
            <v>526532</v>
          </cell>
          <cell r="C4003" t="str">
            <v>Not Listed</v>
          </cell>
        </row>
        <row r="4004">
          <cell r="A4004" t="str">
            <v>SREE JAYALAKSHMI AUTOSPIN LTD</v>
          </cell>
          <cell r="B4004">
            <v>530037</v>
          </cell>
          <cell r="C4004" t="str">
            <v>Not Listed</v>
          </cell>
        </row>
        <row r="4005">
          <cell r="A4005" t="str">
            <v>SREE RAYALASEEMA HI-STRENGTH HYPO LTD</v>
          </cell>
          <cell r="B4005">
            <v>532842</v>
          </cell>
          <cell r="C4005" t="str">
            <v>SRHHYPOLTD</v>
          </cell>
        </row>
        <row r="4006">
          <cell r="A4006" t="str">
            <v>SREECHEM RESINS LTD</v>
          </cell>
          <cell r="B4006">
            <v>514248</v>
          </cell>
          <cell r="C4006" t="str">
            <v>Not Listed</v>
          </cell>
        </row>
        <row r="4007">
          <cell r="A4007" t="str">
            <v>SREELEATHERS LTD</v>
          </cell>
          <cell r="B4007">
            <v>535601</v>
          </cell>
          <cell r="C4007" t="str">
            <v>SREEL</v>
          </cell>
        </row>
        <row r="4008">
          <cell r="A4008" t="str">
            <v>SREI INFRASTRUCTURE FINANCE LTD</v>
          </cell>
          <cell r="B4008">
            <v>523756</v>
          </cell>
          <cell r="C4008" t="str">
            <v>SREINFRA</v>
          </cell>
        </row>
        <row r="4009">
          <cell r="A4009" t="str">
            <v>SRESTHA FINVEST LTD</v>
          </cell>
          <cell r="B4009">
            <v>539217</v>
          </cell>
          <cell r="C4009" t="str">
            <v>Not Listed</v>
          </cell>
        </row>
        <row r="4010">
          <cell r="A4010" t="str">
            <v>SRF LTD</v>
          </cell>
          <cell r="B4010">
            <v>503806</v>
          </cell>
          <cell r="C4010" t="str">
            <v>SRF</v>
          </cell>
        </row>
        <row r="4011">
          <cell r="A4011" t="str">
            <v>SRG HOUSING FINANCE LTD</v>
          </cell>
          <cell r="B4011">
            <v>534680</v>
          </cell>
          <cell r="C4011" t="str">
            <v>Not Listed</v>
          </cell>
        </row>
        <row r="4012">
          <cell r="A4012" t="str">
            <v>SRI ADHIKARI BROTHERS TELEVISION NETWORK LTD</v>
          </cell>
          <cell r="B4012">
            <v>530943</v>
          </cell>
          <cell r="C4012" t="str">
            <v>SABTN</v>
          </cell>
        </row>
        <row r="4013">
          <cell r="A4013" t="str">
            <v>SRI AMARNATH FINANCE LTD</v>
          </cell>
          <cell r="B4013">
            <v>538863</v>
          </cell>
          <cell r="C4013" t="str">
            <v>Not Listed</v>
          </cell>
        </row>
        <row r="4014">
          <cell r="A4014" t="str">
            <v>SRI HAVISHA HOSPITALITY AND INFRASTRUCTURE LTD</v>
          </cell>
          <cell r="B4014">
            <v>531322</v>
          </cell>
          <cell r="C4014" t="str">
            <v>HAVISHA</v>
          </cell>
        </row>
        <row r="4015">
          <cell r="A4015" t="str">
            <v>SRI KPR INDUSTRIES LTD</v>
          </cell>
          <cell r="B4015">
            <v>514442</v>
          </cell>
          <cell r="C4015" t="str">
            <v>Not Listed</v>
          </cell>
        </row>
        <row r="4016">
          <cell r="A4016" t="str">
            <v>SRI KRISHNA CONSTRUCTIONS (INDIA) LTD</v>
          </cell>
          <cell r="B4016">
            <v>539363</v>
          </cell>
          <cell r="C4016" t="str">
            <v>Not Listed</v>
          </cell>
        </row>
        <row r="4017">
          <cell r="A4017" t="str">
            <v>SRI KRISHNA CONSTRUCTIONS INDIA LTD</v>
          </cell>
          <cell r="B4017">
            <v>539363</v>
          </cell>
          <cell r="C4017" t="str">
            <v>Not Listed</v>
          </cell>
        </row>
        <row r="4018">
          <cell r="A4018" t="str">
            <v>SRI KRISHNA METCOM LTD</v>
          </cell>
          <cell r="B4018" t="str">
            <v>Not Listed</v>
          </cell>
          <cell r="C4018" t="str">
            <v>SKML</v>
          </cell>
        </row>
        <row r="4019">
          <cell r="A4019" t="str">
            <v>SRI LAKSHMI SARASWATHI TEXTILES ARNI LTD</v>
          </cell>
          <cell r="B4019">
            <v>521161</v>
          </cell>
          <cell r="C4019" t="str">
            <v>Not Listed</v>
          </cell>
        </row>
        <row r="4020">
          <cell r="A4020" t="str">
            <v>SRI NACHAMMAI COTTON MILLS LTD</v>
          </cell>
          <cell r="B4020">
            <v>521234</v>
          </cell>
          <cell r="C4020" t="str">
            <v>Not Listed</v>
          </cell>
        </row>
        <row r="4021">
          <cell r="A4021" t="str">
            <v>SRI RAMAKRISHNA MILLS COIMBATORE LTD</v>
          </cell>
          <cell r="B4021">
            <v>521178</v>
          </cell>
          <cell r="C4021" t="str">
            <v>Not Listed</v>
          </cell>
        </row>
        <row r="4022">
          <cell r="A4022" t="str">
            <v>SRI VAJRA GRANITES LTD</v>
          </cell>
          <cell r="B4022">
            <v>515081</v>
          </cell>
          <cell r="C4022" t="str">
            <v>Not Listed</v>
          </cell>
        </row>
        <row r="4023">
          <cell r="A4023" t="str">
            <v>SRIKALAHASTHI PIPES LTD</v>
          </cell>
          <cell r="B4023">
            <v>513605</v>
          </cell>
          <cell r="C4023" t="str">
            <v>SRIPIPES</v>
          </cell>
        </row>
        <row r="4024">
          <cell r="A4024" t="str">
            <v>SRM ENERGY LTD</v>
          </cell>
          <cell r="B4024">
            <v>523222</v>
          </cell>
          <cell r="C4024" t="str">
            <v>Not Listed</v>
          </cell>
        </row>
        <row r="4025">
          <cell r="A4025" t="str">
            <v>SRS FINANCE LTD</v>
          </cell>
          <cell r="B4025">
            <v>536799</v>
          </cell>
          <cell r="C4025" t="str">
            <v>Not Listed</v>
          </cell>
        </row>
        <row r="4026">
          <cell r="A4026" t="str">
            <v>SRS LTD</v>
          </cell>
          <cell r="B4026">
            <v>533569</v>
          </cell>
          <cell r="C4026" t="str">
            <v>SRSLTD</v>
          </cell>
        </row>
        <row r="4027">
          <cell r="A4027" t="str">
            <v>SRU STEELS LTD</v>
          </cell>
          <cell r="B4027">
            <v>540914</v>
          </cell>
          <cell r="C4027" t="str">
            <v>Not Listed</v>
          </cell>
        </row>
        <row r="4028">
          <cell r="A4028" t="str">
            <v>SS ORGANICS LTD</v>
          </cell>
          <cell r="B4028">
            <v>524636</v>
          </cell>
          <cell r="C4028" t="str">
            <v>Not Listed</v>
          </cell>
        </row>
        <row r="4029">
          <cell r="A4029" t="str">
            <v>SSPDL LTD</v>
          </cell>
          <cell r="B4029">
            <v>530821</v>
          </cell>
          <cell r="C4029" t="str">
            <v>Not Listed</v>
          </cell>
        </row>
        <row r="4030">
          <cell r="A4030" t="str">
            <v>SSPN FINANCE LTD</v>
          </cell>
          <cell r="B4030">
            <v>539026</v>
          </cell>
          <cell r="C4030" t="str">
            <v>Not Listed</v>
          </cell>
        </row>
        <row r="4031">
          <cell r="A4031" t="str">
            <v>STAMPEDE CAPITAL LTD</v>
          </cell>
          <cell r="B4031">
            <v>531723</v>
          </cell>
          <cell r="C4031" t="str">
            <v>STAMPEDE</v>
          </cell>
        </row>
        <row r="4032">
          <cell r="A4032" t="str">
            <v>STAMPEDE CAPITAL LTD</v>
          </cell>
          <cell r="B4032">
            <v>570005</v>
          </cell>
          <cell r="C4032" t="str">
            <v>SCAPDVR</v>
          </cell>
        </row>
        <row r="4033">
          <cell r="A4033" t="str">
            <v>STANDARD BATTERIES LTD</v>
          </cell>
          <cell r="B4033">
            <v>504180</v>
          </cell>
          <cell r="C4033" t="str">
            <v>Not Listed</v>
          </cell>
        </row>
        <row r="4034">
          <cell r="A4034" t="str">
            <v>STANDARD CAPITAL MARKETS LTD</v>
          </cell>
          <cell r="B4034">
            <v>511700</v>
          </cell>
          <cell r="C4034" t="str">
            <v>Not Listed</v>
          </cell>
        </row>
        <row r="4035">
          <cell r="A4035" t="str">
            <v>STANDARD CHARTERED PLC</v>
          </cell>
          <cell r="B4035">
            <v>580001</v>
          </cell>
          <cell r="C4035" t="str">
            <v>Not Listed</v>
          </cell>
        </row>
        <row r="4036">
          <cell r="A4036" t="str">
            <v>STANDARD INDUSTRIES LTD</v>
          </cell>
          <cell r="B4036">
            <v>530017</v>
          </cell>
          <cell r="C4036" t="str">
            <v>SIL</v>
          </cell>
        </row>
        <row r="4037">
          <cell r="A4037" t="str">
            <v>STANDARD SHOE SOLE AND MOULD (INDIA) LTD</v>
          </cell>
          <cell r="B4037">
            <v>523351</v>
          </cell>
          <cell r="C4037" t="str">
            <v>Not Listed</v>
          </cell>
        </row>
        <row r="4038">
          <cell r="A4038" t="str">
            <v>STANDARD SHOE SOLE AND MOULD INDIA LTD</v>
          </cell>
          <cell r="B4038">
            <v>523351</v>
          </cell>
          <cell r="C4038" t="str">
            <v>Not Listed</v>
          </cell>
        </row>
        <row r="4039">
          <cell r="A4039" t="str">
            <v>STANDARD SURFACTANTS LTD</v>
          </cell>
          <cell r="B4039">
            <v>526231</v>
          </cell>
          <cell r="C4039" t="str">
            <v>Not Listed</v>
          </cell>
        </row>
        <row r="4040">
          <cell r="A4040" t="str">
            <v>STANPACKS (INDIA) LTD</v>
          </cell>
          <cell r="B4040">
            <v>530931</v>
          </cell>
          <cell r="C4040" t="str">
            <v>Not Listed</v>
          </cell>
        </row>
        <row r="4041">
          <cell r="A4041" t="str">
            <v>STANPACKS INDIA LTD</v>
          </cell>
          <cell r="B4041">
            <v>530931</v>
          </cell>
          <cell r="C4041" t="str">
            <v>Not Listed</v>
          </cell>
        </row>
        <row r="4042">
          <cell r="A4042" t="str">
            <v>STANROSE MAFATLAL INVESTMENTS AND FINANCE LTD</v>
          </cell>
          <cell r="B4042">
            <v>506105</v>
          </cell>
          <cell r="C4042" t="str">
            <v>Not Listed</v>
          </cell>
        </row>
        <row r="4043">
          <cell r="A4043" t="str">
            <v>STAR CEMENT LTD</v>
          </cell>
          <cell r="B4043">
            <v>540575</v>
          </cell>
          <cell r="C4043" t="str">
            <v>STARCEMENT</v>
          </cell>
        </row>
        <row r="4044">
          <cell r="A4044" t="str">
            <v>STAR DELTA TRANSFORMERS LTD</v>
          </cell>
          <cell r="B4044">
            <v>539255</v>
          </cell>
          <cell r="C4044" t="str">
            <v>Not Listed</v>
          </cell>
        </row>
        <row r="4045">
          <cell r="A4045" t="str">
            <v>STAR PAPER MILLS LTD</v>
          </cell>
          <cell r="B4045">
            <v>516022</v>
          </cell>
          <cell r="C4045" t="str">
            <v>STARPAPER</v>
          </cell>
        </row>
        <row r="4046">
          <cell r="A4046" t="str">
            <v>STARCOM INFORMATION TECHNOLOGY LTD</v>
          </cell>
          <cell r="B4046">
            <v>531616</v>
          </cell>
          <cell r="C4046" t="str">
            <v>Not Listed</v>
          </cell>
        </row>
        <row r="4047">
          <cell r="A4047" t="str">
            <v>STARLIT POWER SYSTEMS LTD</v>
          </cell>
          <cell r="B4047">
            <v>538733</v>
          </cell>
          <cell r="C4047" t="str">
            <v>Not Listed</v>
          </cell>
        </row>
        <row r="4048">
          <cell r="A4048" t="str">
            <v>STARLITE COMPONENTS LTD</v>
          </cell>
          <cell r="B4048">
            <v>517548</v>
          </cell>
          <cell r="C4048" t="str">
            <v>Not Listed</v>
          </cell>
        </row>
        <row r="4049">
          <cell r="A4049" t="str">
            <v>STARLOG ENTERPRISES LTD</v>
          </cell>
          <cell r="B4049">
            <v>520155</v>
          </cell>
          <cell r="C4049" t="str">
            <v>Not Listed</v>
          </cell>
        </row>
        <row r="4050">
          <cell r="A4050" t="str">
            <v>STATE BANK OF INDIA</v>
          </cell>
          <cell r="B4050">
            <v>500112</v>
          </cell>
          <cell r="C4050" t="str">
            <v>SBIN</v>
          </cell>
        </row>
        <row r="4051">
          <cell r="A4051" t="str">
            <v>STEEL AUTHORITY OF (INDIA) LTD</v>
          </cell>
          <cell r="B4051">
            <v>500113</v>
          </cell>
          <cell r="C4051" t="str">
            <v>SAIL</v>
          </cell>
        </row>
        <row r="4052">
          <cell r="A4052" t="str">
            <v>STEEL AUTHORITY OF INDIA LTD</v>
          </cell>
          <cell r="B4052">
            <v>500113</v>
          </cell>
          <cell r="C4052" t="str">
            <v>SAIL</v>
          </cell>
        </row>
        <row r="4053">
          <cell r="A4053" t="str">
            <v>STEEL CITY SECURITIES LTD</v>
          </cell>
          <cell r="B4053" t="str">
            <v>Not Listed</v>
          </cell>
          <cell r="C4053" t="str">
            <v>STEELCITY</v>
          </cell>
        </row>
        <row r="4054">
          <cell r="A4054" t="str">
            <v>STEEL EXCHANGE (INDIA) LTD</v>
          </cell>
          <cell r="B4054">
            <v>534748</v>
          </cell>
          <cell r="C4054" t="str">
            <v>STEELXIND</v>
          </cell>
        </row>
        <row r="4055">
          <cell r="A4055" t="str">
            <v>STEEL EXCHANGE INDIA LTD</v>
          </cell>
          <cell r="B4055">
            <v>534748</v>
          </cell>
          <cell r="C4055" t="str">
            <v>STEELXIND</v>
          </cell>
        </row>
        <row r="4056">
          <cell r="A4056" t="str">
            <v>STEEL STRIPS INFRASTRUCTURES LTD</v>
          </cell>
          <cell r="B4056">
            <v>513173</v>
          </cell>
          <cell r="C4056" t="str">
            <v>Not Listed</v>
          </cell>
        </row>
        <row r="4057">
          <cell r="A4057" t="str">
            <v>STEEL STRIPS LTD.</v>
          </cell>
          <cell r="B4057">
            <v>504717</v>
          </cell>
          <cell r="C4057" t="str">
            <v>STRIPMT</v>
          </cell>
        </row>
        <row r="4058">
          <cell r="A4058" t="str">
            <v>STEEL STRIPS WHEELS LTD</v>
          </cell>
          <cell r="B4058">
            <v>513262</v>
          </cell>
          <cell r="C4058" t="str">
            <v>SSWL</v>
          </cell>
        </row>
        <row r="4059">
          <cell r="A4059" t="str">
            <v>STEELCAST LTD</v>
          </cell>
          <cell r="B4059">
            <v>513517</v>
          </cell>
          <cell r="C4059" t="str">
            <v>Not Listed</v>
          </cell>
        </row>
        <row r="4060">
          <cell r="A4060" t="str">
            <v>STEELCO GUJARAT LTD</v>
          </cell>
          <cell r="B4060">
            <v>500399</v>
          </cell>
          <cell r="C4060" t="str">
            <v>Not Listed</v>
          </cell>
        </row>
        <row r="4061">
          <cell r="A4061" t="str">
            <v>STEL HOLDINGS LTD</v>
          </cell>
          <cell r="B4061">
            <v>533316</v>
          </cell>
          <cell r="C4061" t="str">
            <v>STEL</v>
          </cell>
        </row>
        <row r="4062">
          <cell r="A4062" t="str">
            <v>STELLANT SECURITIES (INDIA) LTD</v>
          </cell>
          <cell r="B4062">
            <v>526071</v>
          </cell>
          <cell r="C4062" t="str">
            <v>Not Listed</v>
          </cell>
        </row>
        <row r="4063">
          <cell r="A4063" t="str">
            <v>STELLANT SECURITIES INDIA LTD</v>
          </cell>
          <cell r="B4063">
            <v>526071</v>
          </cell>
          <cell r="C4063" t="str">
            <v>Not Listed</v>
          </cell>
        </row>
        <row r="4064">
          <cell r="A4064" t="str">
            <v>STELLAR CAPITAL SERVICES LTD</v>
          </cell>
          <cell r="B4064">
            <v>536738</v>
          </cell>
          <cell r="C4064" t="str">
            <v>Not Listed</v>
          </cell>
        </row>
        <row r="4065">
          <cell r="A4065" t="str">
            <v>STEP TWO CORPORATION LTD</v>
          </cell>
          <cell r="B4065">
            <v>531509</v>
          </cell>
          <cell r="C4065" t="str">
            <v>Not Listed</v>
          </cell>
        </row>
        <row r="4066">
          <cell r="A4066" t="str">
            <v>STERLING GREEN WOODS LTD</v>
          </cell>
          <cell r="B4066">
            <v>526500</v>
          </cell>
          <cell r="C4066" t="str">
            <v>Not Listed</v>
          </cell>
        </row>
        <row r="4067">
          <cell r="A4067" t="str">
            <v>STERLING GUARANTY &amp;amp; FINANCE LTD.</v>
          </cell>
          <cell r="B4067">
            <v>508963</v>
          </cell>
          <cell r="C4067" t="str">
            <v>STRLGUA</v>
          </cell>
        </row>
        <row r="4068">
          <cell r="A4068" t="str">
            <v>STERLING SPINNERS LTD</v>
          </cell>
          <cell r="B4068">
            <v>531628</v>
          </cell>
          <cell r="C4068" t="str">
            <v>Not Listed</v>
          </cell>
        </row>
        <row r="4069">
          <cell r="A4069" t="str">
            <v>STERLING TOOLS LTD</v>
          </cell>
          <cell r="B4069">
            <v>530759</v>
          </cell>
          <cell r="C4069" t="str">
            <v>STERTOOLS</v>
          </cell>
        </row>
        <row r="4070">
          <cell r="A4070" t="str">
            <v>STERLITE TECHNOLOGIES LTD</v>
          </cell>
          <cell r="B4070">
            <v>532374</v>
          </cell>
          <cell r="C4070" t="str">
            <v>STRTECH</v>
          </cell>
        </row>
        <row r="4071">
          <cell r="A4071" t="str">
            <v>STI (INDIA) LTD</v>
          </cell>
          <cell r="B4071">
            <v>513151</v>
          </cell>
          <cell r="C4071" t="str">
            <v>ST(INDIA)</v>
          </cell>
        </row>
        <row r="4072">
          <cell r="A4072" t="str">
            <v>STI INDIA LTD</v>
          </cell>
          <cell r="B4072">
            <v>513151</v>
          </cell>
          <cell r="C4072" t="str">
            <v>STINDIA</v>
          </cell>
        </row>
        <row r="4073">
          <cell r="A4073" t="str">
            <v>STL GLOBAL LTD</v>
          </cell>
          <cell r="B4073">
            <v>532730</v>
          </cell>
          <cell r="C4073" t="str">
            <v>SGL</v>
          </cell>
        </row>
        <row r="4074">
          <cell r="A4074" t="str">
            <v>STOVEC INDUSTRIES LTD</v>
          </cell>
          <cell r="B4074">
            <v>504959</v>
          </cell>
          <cell r="C4074" t="str">
            <v>Not Listed</v>
          </cell>
        </row>
        <row r="4075">
          <cell r="A4075" t="str">
            <v>STRATMONT INDUSTRIES LTD</v>
          </cell>
          <cell r="B4075">
            <v>530495</v>
          </cell>
          <cell r="C4075" t="str">
            <v>Not Listed</v>
          </cell>
        </row>
        <row r="4076">
          <cell r="A4076" t="str">
            <v>STRIDES PHARMA SCIENCE LTD</v>
          </cell>
          <cell r="B4076">
            <v>532531</v>
          </cell>
          <cell r="C4076" t="str">
            <v>STAR</v>
          </cell>
        </row>
        <row r="4077">
          <cell r="A4077" t="str">
            <v>STURDY INDUSTRIES LTD</v>
          </cell>
          <cell r="B4077">
            <v>530611</v>
          </cell>
          <cell r="C4077" t="str">
            <v>Not Listed</v>
          </cell>
        </row>
        <row r="4078">
          <cell r="A4078" t="str">
            <v>STYLAM INDUSTRIES LTD</v>
          </cell>
          <cell r="B4078">
            <v>526951</v>
          </cell>
          <cell r="C4078" t="str">
            <v>Not Listed</v>
          </cell>
        </row>
        <row r="4079">
          <cell r="A4079" t="str">
            <v>Subex LTD</v>
          </cell>
          <cell r="B4079" t="str">
            <v>Not Listed</v>
          </cell>
          <cell r="C4079" t="str">
            <v>SUBEX</v>
          </cell>
        </row>
        <row r="4080">
          <cell r="A4080" t="str">
            <v>SUBEX LTD</v>
          </cell>
          <cell r="B4080">
            <v>532348</v>
          </cell>
          <cell r="C4080" t="str">
            <v>Not Listed</v>
          </cell>
        </row>
        <row r="4081">
          <cell r="A4081" t="str">
            <v>SUBHASH SILK MILLS LTD</v>
          </cell>
          <cell r="B4081">
            <v>530231</v>
          </cell>
          <cell r="C4081" t="str">
            <v>Not Listed</v>
          </cell>
        </row>
        <row r="4082">
          <cell r="A4082" t="str">
            <v>SUBROS LTD</v>
          </cell>
          <cell r="B4082">
            <v>517168</v>
          </cell>
          <cell r="C4082" t="str">
            <v>SUBROS</v>
          </cell>
        </row>
        <row r="4083">
          <cell r="A4083" t="str">
            <v>SUBWAY FINANCE &amp; INVESTMENT CO LTD</v>
          </cell>
          <cell r="B4083">
            <v>511024</v>
          </cell>
          <cell r="C4083" t="str">
            <v>Not Listed</v>
          </cell>
        </row>
        <row r="4084">
          <cell r="A4084" t="str">
            <v>SUCHITRA FINANCE &amp; TRADING COMPANY LTD</v>
          </cell>
          <cell r="B4084">
            <v>538714</v>
          </cell>
          <cell r="C4084" t="str">
            <v>Not Listed</v>
          </cell>
        </row>
        <row r="4085">
          <cell r="A4085" t="str">
            <v>SUDAL INDUSTRIES LTD</v>
          </cell>
          <cell r="B4085">
            <v>506003</v>
          </cell>
          <cell r="C4085" t="str">
            <v>Not Listed</v>
          </cell>
        </row>
        <row r="4086">
          <cell r="A4086" t="str">
            <v>SUDARSHAN CHEMICAL INDUSTRIES LTD</v>
          </cell>
          <cell r="B4086">
            <v>506655</v>
          </cell>
          <cell r="C4086" t="str">
            <v>SUDARSCHEM</v>
          </cell>
        </row>
        <row r="4087">
          <cell r="A4087" t="str">
            <v>SUDITI INDUSTRIES LTD</v>
          </cell>
          <cell r="B4087">
            <v>521113</v>
          </cell>
          <cell r="C4087" t="str">
            <v>Not Listed</v>
          </cell>
        </row>
        <row r="4088">
          <cell r="A4088" t="str">
            <v>SUERYAA KNITWEAR LTD</v>
          </cell>
          <cell r="B4088">
            <v>540318</v>
          </cell>
          <cell r="C4088" t="str">
            <v>Not Listed</v>
          </cell>
        </row>
        <row r="4089">
          <cell r="A4089" t="str">
            <v>SUGAL &amp; DAMANI SHARE BROKERS LTD</v>
          </cell>
          <cell r="B4089">
            <v>511654</v>
          </cell>
          <cell r="C4089" t="str">
            <v>Not Listed</v>
          </cell>
        </row>
        <row r="4090">
          <cell r="A4090" t="str">
            <v>Suich Industries Ltd</v>
          </cell>
          <cell r="B4090">
            <v>542683</v>
          </cell>
          <cell r="C4090" t="str">
            <v>SUICH</v>
          </cell>
        </row>
        <row r="4091">
          <cell r="A4091" t="str">
            <v>SUJALA TRADING &amp; HOLDINGS LTD</v>
          </cell>
          <cell r="B4091">
            <v>539117</v>
          </cell>
          <cell r="C4091" t="str">
            <v>Not Listed</v>
          </cell>
        </row>
        <row r="4092">
          <cell r="A4092" t="str">
            <v>SUJANA UNIVERSAL INDUSTRIES LTD</v>
          </cell>
          <cell r="B4092">
            <v>517224</v>
          </cell>
          <cell r="C4092" t="str">
            <v>SUJANAUNI</v>
          </cell>
        </row>
        <row r="4093">
          <cell r="A4093" t="str">
            <v>SUKHJIT STARCH &amp; CHEMICALS LTD</v>
          </cell>
          <cell r="B4093">
            <v>524542</v>
          </cell>
          <cell r="C4093" t="str">
            <v>Not Listed</v>
          </cell>
        </row>
        <row r="4094">
          <cell r="A4094" t="str">
            <v>SULABH ENGINEERS &amp; SERVICES LTD</v>
          </cell>
          <cell r="B4094">
            <v>508969</v>
          </cell>
          <cell r="C4094" t="str">
            <v>Not Listed</v>
          </cell>
        </row>
        <row r="4095">
          <cell r="A4095" t="str">
            <v>SUMEDHA FISCAL SERVICES LTD</v>
          </cell>
          <cell r="B4095">
            <v>530419</v>
          </cell>
          <cell r="C4095" t="str">
            <v>Not Listed</v>
          </cell>
        </row>
        <row r="4096">
          <cell r="A4096" t="str">
            <v>SUMEET INDUSTRIES LTD</v>
          </cell>
          <cell r="B4096">
            <v>514211</v>
          </cell>
          <cell r="C4096" t="str">
            <v>SUMEETINDS</v>
          </cell>
        </row>
        <row r="4097">
          <cell r="A4097" t="str">
            <v>SUMERU INDUSTRIES LTD</v>
          </cell>
          <cell r="B4097">
            <v>530445</v>
          </cell>
          <cell r="C4097" t="str">
            <v>Not Listed</v>
          </cell>
        </row>
        <row r="4098">
          <cell r="A4098" t="str">
            <v>SUMIT WOODS LTD</v>
          </cell>
          <cell r="B4098" t="str">
            <v>Not Listed</v>
          </cell>
          <cell r="C4098" t="str">
            <v>SUMIT</v>
          </cell>
        </row>
        <row r="4099">
          <cell r="A4099" t="str">
            <v>SUMMIT SECURITIES LTD</v>
          </cell>
          <cell r="B4099">
            <v>533306</v>
          </cell>
          <cell r="C4099" t="str">
            <v>SUMMITSEC</v>
          </cell>
        </row>
        <row r="4100">
          <cell r="A4100" t="str">
            <v>SUN AND SHINE WORLDWIDE LTD</v>
          </cell>
          <cell r="B4100">
            <v>532154</v>
          </cell>
          <cell r="C4100" t="str">
            <v>Not Listed</v>
          </cell>
        </row>
        <row r="4101">
          <cell r="A4101" t="str">
            <v>SUN PHARMA ADVANCED RESEARCH COMPANY LTD</v>
          </cell>
          <cell r="B4101">
            <v>532872</v>
          </cell>
          <cell r="C4101" t="str">
            <v>SPARC</v>
          </cell>
        </row>
        <row r="4102">
          <cell r="A4102" t="str">
            <v>SUN PHARMACEUTICAL INDUSTRIES LTD</v>
          </cell>
          <cell r="B4102">
            <v>524715</v>
          </cell>
          <cell r="C4102" t="str">
            <v>SUNPHARMA</v>
          </cell>
        </row>
        <row r="4103">
          <cell r="A4103" t="str">
            <v>SUN RETAIL LTD</v>
          </cell>
          <cell r="B4103">
            <v>542025</v>
          </cell>
          <cell r="C4103" t="str">
            <v>Not Listed</v>
          </cell>
        </row>
        <row r="4104">
          <cell r="A4104" t="str">
            <v>SUN SOURCE (INDIA) LTD</v>
          </cell>
          <cell r="B4104">
            <v>517403</v>
          </cell>
          <cell r="C4104" t="str">
            <v>Not Listed</v>
          </cell>
        </row>
        <row r="4105">
          <cell r="A4105" t="str">
            <v>SUN SOURCE INDIA LTD</v>
          </cell>
          <cell r="B4105">
            <v>517403</v>
          </cell>
          <cell r="C4105" t="str">
            <v>Not Listed</v>
          </cell>
        </row>
        <row r="4106">
          <cell r="A4106" t="str">
            <v>SUN TECHNO OVERSEAS LTD</v>
          </cell>
          <cell r="B4106">
            <v>531752</v>
          </cell>
          <cell r="C4106" t="str">
            <v>Not Listed</v>
          </cell>
        </row>
        <row r="4107">
          <cell r="A4107" t="str">
            <v>SUN TV NETWORK LTD</v>
          </cell>
          <cell r="B4107">
            <v>532733</v>
          </cell>
          <cell r="C4107" t="str">
            <v>SUNTV</v>
          </cell>
        </row>
        <row r="4108">
          <cell r="A4108" t="str">
            <v>SUNCARE TRADERS LTD</v>
          </cell>
          <cell r="B4108">
            <v>539526</v>
          </cell>
          <cell r="C4108" t="str">
            <v>Not Listed</v>
          </cell>
        </row>
        <row r="4109">
          <cell r="A4109" t="str">
            <v>SUNCITY SYNTHETICS LTD</v>
          </cell>
          <cell r="B4109">
            <v>530795</v>
          </cell>
          <cell r="C4109" t="str">
            <v>Not Listed</v>
          </cell>
        </row>
        <row r="4110">
          <cell r="A4110" t="str">
            <v>SUNDARAM BRAKE LININGS LTD</v>
          </cell>
          <cell r="B4110">
            <v>590072</v>
          </cell>
          <cell r="C4110" t="str">
            <v>SUNDRMBRAK</v>
          </cell>
        </row>
        <row r="4111">
          <cell r="A4111" t="str">
            <v>SUNDARAM CLAYTON LTD</v>
          </cell>
          <cell r="B4111">
            <v>520056</v>
          </cell>
          <cell r="C4111" t="str">
            <v>SUNCLAYLTD</v>
          </cell>
        </row>
        <row r="4112">
          <cell r="A4112" t="str">
            <v>SUNDARAM FINANCE HOLDINGS LTD</v>
          </cell>
          <cell r="B4112" t="str">
            <v>Not Listed</v>
          </cell>
          <cell r="C4112" t="str">
            <v>SUNDARMHLD</v>
          </cell>
        </row>
        <row r="4113">
          <cell r="A4113" t="str">
            <v>SUNDARAM FINANCE LTD</v>
          </cell>
          <cell r="B4113">
            <v>590071</v>
          </cell>
          <cell r="C4113" t="str">
            <v>SUNDARMFIN</v>
          </cell>
        </row>
        <row r="4114">
          <cell r="A4114" t="str">
            <v>SUNDARAM MULTI PAP LTD</v>
          </cell>
          <cell r="B4114">
            <v>533166</v>
          </cell>
          <cell r="C4114" t="str">
            <v>SUNDARAM</v>
          </cell>
        </row>
        <row r="4115">
          <cell r="A4115" t="str">
            <v>SUNDRAM FASTENERS LTD</v>
          </cell>
          <cell r="B4115">
            <v>500403</v>
          </cell>
          <cell r="C4115" t="str">
            <v>SUNDRMFAST</v>
          </cell>
        </row>
        <row r="4116">
          <cell r="A4116" t="str">
            <v>SUNFLAG IRON AND STEEL COMPANY LTD</v>
          </cell>
          <cell r="B4116">
            <v>500404</v>
          </cell>
          <cell r="C4116" t="str">
            <v>SUNFLAG</v>
          </cell>
        </row>
        <row r="4117">
          <cell r="A4117" t="str">
            <v>SUNGOLD CAPITAL LTD</v>
          </cell>
          <cell r="B4117">
            <v>531433</v>
          </cell>
          <cell r="C4117" t="str">
            <v>Not Listed</v>
          </cell>
        </row>
        <row r="4118">
          <cell r="A4118" t="str">
            <v>SUNGOLD MEDIA AND ENTERTAINMENT LTD</v>
          </cell>
          <cell r="B4118">
            <v>541799</v>
          </cell>
          <cell r="C4118" t="str">
            <v>Not Listed</v>
          </cell>
        </row>
        <row r="4119">
          <cell r="A4119" t="str">
            <v>SUNIL AGRO FOODS LTD</v>
          </cell>
          <cell r="B4119">
            <v>530953</v>
          </cell>
          <cell r="C4119" t="str">
            <v>Not Listed</v>
          </cell>
        </row>
        <row r="4120">
          <cell r="A4120" t="str">
            <v>SUNIL HEALTHCARE LTD</v>
          </cell>
          <cell r="B4120">
            <v>537253</v>
          </cell>
          <cell r="C4120" t="str">
            <v>Not Listed</v>
          </cell>
        </row>
        <row r="4121">
          <cell r="A4121" t="str">
            <v>SUNIL HITECH ENGINEERS LTD</v>
          </cell>
          <cell r="B4121">
            <v>532711</v>
          </cell>
          <cell r="C4121" t="str">
            <v>SUNILHITEC</v>
          </cell>
        </row>
        <row r="4122">
          <cell r="A4122" t="str">
            <v>SUNIL INDUSTRIES LTD</v>
          </cell>
          <cell r="B4122">
            <v>521232</v>
          </cell>
          <cell r="C4122" t="str">
            <v>Not Listed</v>
          </cell>
        </row>
        <row r="4123">
          <cell r="A4123" t="str">
            <v>SUNRAJ DIAMOND EXPORTS LTD.</v>
          </cell>
          <cell r="B4123">
            <v>523425</v>
          </cell>
          <cell r="C4123" t="str">
            <v>SUNRAJDI</v>
          </cell>
        </row>
        <row r="4124">
          <cell r="A4124" t="str">
            <v>SUNRISE INDUSTRIAL TRADERS LTD</v>
          </cell>
          <cell r="B4124">
            <v>501110</v>
          </cell>
          <cell r="C4124" t="str">
            <v>Not Listed</v>
          </cell>
        </row>
        <row r="4125">
          <cell r="A4125" t="str">
            <v>SUNSHIELD CHEMICALS LTD</v>
          </cell>
          <cell r="B4125">
            <v>530845</v>
          </cell>
          <cell r="C4125" t="str">
            <v>Not Listed</v>
          </cell>
        </row>
        <row r="4126">
          <cell r="A4126" t="str">
            <v>SUNSHINE CAPITAL LTD</v>
          </cell>
          <cell r="B4126">
            <v>539574</v>
          </cell>
          <cell r="C4126" t="str">
            <v>Not Listed</v>
          </cell>
        </row>
        <row r="4127">
          <cell r="A4127" t="str">
            <v>SUNSTAR REALTY DEVELOPMENT LTD</v>
          </cell>
          <cell r="B4127">
            <v>535141</v>
          </cell>
          <cell r="C4127" t="str">
            <v>Not Listed</v>
          </cell>
        </row>
        <row r="4128">
          <cell r="A4128" t="str">
            <v>SUNTECK REALTY LTD</v>
          </cell>
          <cell r="B4128">
            <v>512179</v>
          </cell>
          <cell r="C4128" t="str">
            <v>SUNTECK</v>
          </cell>
        </row>
        <row r="4129">
          <cell r="A4129" t="str">
            <v>SUPER BAKERS (INDIA) LTD</v>
          </cell>
          <cell r="B4129">
            <v>530735</v>
          </cell>
          <cell r="C4129" t="str">
            <v>Not Listed</v>
          </cell>
        </row>
        <row r="4130">
          <cell r="A4130" t="str">
            <v>SUPER BAKERS INDIA LTD</v>
          </cell>
          <cell r="B4130">
            <v>530735</v>
          </cell>
          <cell r="C4130" t="str">
            <v>Not Listed</v>
          </cell>
        </row>
        <row r="4131">
          <cell r="A4131" t="str">
            <v>SUPER CROP SAFE LTD</v>
          </cell>
          <cell r="B4131">
            <v>530883</v>
          </cell>
          <cell r="C4131" t="str">
            <v>Not Listed</v>
          </cell>
        </row>
        <row r="4132">
          <cell r="A4132" t="str">
            <v>SUPER DOMESTIC MACHINES LTD</v>
          </cell>
          <cell r="B4132">
            <v>531699</v>
          </cell>
          <cell r="C4132" t="str">
            <v>Not Listed</v>
          </cell>
        </row>
        <row r="4133">
          <cell r="A4133" t="str">
            <v>SUPER FINE KNITTERS LTD</v>
          </cell>
          <cell r="B4133">
            <v>540269</v>
          </cell>
          <cell r="C4133" t="str">
            <v>Not Listed</v>
          </cell>
        </row>
        <row r="4134">
          <cell r="A4134" t="str">
            <v>SUPER SALES (INDIA) LTD</v>
          </cell>
          <cell r="B4134">
            <v>512527</v>
          </cell>
          <cell r="C4134" t="str">
            <v>Not Listed</v>
          </cell>
        </row>
        <row r="4135">
          <cell r="A4135" t="str">
            <v>SUPER SALES INDIA LTD</v>
          </cell>
          <cell r="B4135">
            <v>512527</v>
          </cell>
          <cell r="C4135" t="str">
            <v>Not Listed</v>
          </cell>
        </row>
        <row r="4136">
          <cell r="A4136" t="str">
            <v>SUPER SPINNING MILLS LTD</v>
          </cell>
          <cell r="B4136">
            <v>521180</v>
          </cell>
          <cell r="C4136" t="str">
            <v>SUPERSPIN</v>
          </cell>
        </row>
        <row r="4137">
          <cell r="A4137" t="str">
            <v>SUPER TANNERY LTD</v>
          </cell>
          <cell r="B4137">
            <v>523842</v>
          </cell>
          <cell r="C4137" t="str">
            <v>Not Listed</v>
          </cell>
        </row>
        <row r="4138">
          <cell r="A4138" t="str">
            <v>SUPERB PAPERS LTD</v>
          </cell>
          <cell r="B4138">
            <v>532070</v>
          </cell>
          <cell r="C4138" t="str">
            <v>Not Listed</v>
          </cell>
        </row>
        <row r="4139">
          <cell r="A4139" t="str">
            <v>SUPERHOUSE LTD</v>
          </cell>
          <cell r="B4139">
            <v>523283</v>
          </cell>
          <cell r="C4139" t="str">
            <v>SUPERHOUSE</v>
          </cell>
        </row>
        <row r="4140">
          <cell r="A4140" t="str">
            <v>SUPERIOR FINLEASE LTD</v>
          </cell>
          <cell r="B4140">
            <v>539835</v>
          </cell>
          <cell r="C4140" t="str">
            <v>Not Listed</v>
          </cell>
        </row>
        <row r="4141">
          <cell r="A4141" t="str">
            <v>Superior Industrial Enterprises LTD</v>
          </cell>
          <cell r="B4141">
            <v>519234</v>
          </cell>
          <cell r="C4141" t="str">
            <v>SIEL</v>
          </cell>
        </row>
        <row r="4142">
          <cell r="A4142" t="str">
            <v>SUPERNOVA ADVERTISING LTD</v>
          </cell>
          <cell r="B4142">
            <v>780008</v>
          </cell>
          <cell r="C4142" t="str">
            <v>Not Listed</v>
          </cell>
        </row>
        <row r="4143">
          <cell r="A4143" t="str">
            <v>SUPERSHAKTI METALIKS LTD</v>
          </cell>
          <cell r="B4143">
            <v>541701</v>
          </cell>
          <cell r="C4143" t="str">
            <v>Not Listed</v>
          </cell>
        </row>
        <row r="4144">
          <cell r="A4144" t="str">
            <v>SUPERTEX INDUSTRIES LTD</v>
          </cell>
          <cell r="B4144">
            <v>526133</v>
          </cell>
          <cell r="C4144" t="str">
            <v>Not Listed</v>
          </cell>
        </row>
        <row r="4145">
          <cell r="A4145" t="str">
            <v>SUPRA PACIFIC MANAGEMENT CONSULTANCY LTD</v>
          </cell>
          <cell r="B4145">
            <v>540168</v>
          </cell>
          <cell r="C4145" t="str">
            <v>Not Listed</v>
          </cell>
        </row>
        <row r="4146">
          <cell r="A4146" t="str">
            <v>SUPRA TRENDS LTD</v>
          </cell>
          <cell r="B4146">
            <v>511539</v>
          </cell>
          <cell r="C4146" t="str">
            <v>Not Listed</v>
          </cell>
        </row>
        <row r="4147">
          <cell r="A4147" t="str">
            <v>SUPRAJIT ENGINEERING LTD</v>
          </cell>
          <cell r="B4147">
            <v>532509</v>
          </cell>
          <cell r="C4147" t="str">
            <v>SUPRAJIT</v>
          </cell>
        </row>
        <row r="4148">
          <cell r="A4148" t="str">
            <v>SUPREME ENGINEERING LTD</v>
          </cell>
          <cell r="B4148" t="str">
            <v>Not Listed</v>
          </cell>
          <cell r="C4148" t="str">
            <v>SUPREMEENG</v>
          </cell>
        </row>
        <row r="4149">
          <cell r="A4149" t="str">
            <v>SUPREME HOLDINGS &amp; HOSPITALITY (INDIA) LTD</v>
          </cell>
          <cell r="B4149">
            <v>530677</v>
          </cell>
          <cell r="C4149" t="str">
            <v>Not Listed</v>
          </cell>
        </row>
        <row r="4150">
          <cell r="A4150" t="str">
            <v>SUPREME HOLDINGS &amp; HOSPITALITY INDIA LTD</v>
          </cell>
          <cell r="B4150">
            <v>530677</v>
          </cell>
          <cell r="C4150" t="str">
            <v>Not Listed</v>
          </cell>
        </row>
        <row r="4151">
          <cell r="A4151" t="str">
            <v>SUPREME INDIA IMPEX LTD</v>
          </cell>
          <cell r="B4151" t="str">
            <v>Not Listed</v>
          </cell>
          <cell r="C4151" t="str">
            <v>SIIL</v>
          </cell>
        </row>
        <row r="4152">
          <cell r="A4152" t="str">
            <v>SUPREME INDUSTRIES LTD</v>
          </cell>
          <cell r="B4152">
            <v>509930</v>
          </cell>
          <cell r="C4152" t="str">
            <v>SUPREMEIND</v>
          </cell>
        </row>
        <row r="4153">
          <cell r="A4153" t="str">
            <v>SUPREME INFRASTRUCTURE (INDIA) LTD</v>
          </cell>
          <cell r="B4153">
            <v>532904</v>
          </cell>
          <cell r="C4153" t="str">
            <v>SUPREMEINF</v>
          </cell>
        </row>
        <row r="4154">
          <cell r="A4154" t="str">
            <v>SUPREME INFRASTRUCTURE INDIA LTD</v>
          </cell>
          <cell r="B4154">
            <v>532904</v>
          </cell>
          <cell r="C4154" t="str">
            <v>SUPREMEINF</v>
          </cell>
        </row>
        <row r="4155">
          <cell r="A4155" t="str">
            <v>SUPREME PETROCHEM LTD</v>
          </cell>
          <cell r="B4155">
            <v>500405</v>
          </cell>
          <cell r="C4155" t="str">
            <v>SUPPETRO</v>
          </cell>
        </row>
        <row r="4156">
          <cell r="A4156" t="str">
            <v>SUPREMEX SHINE STEELS LTD</v>
          </cell>
          <cell r="B4156">
            <v>534733</v>
          </cell>
          <cell r="C4156" t="str">
            <v>Not Listed</v>
          </cell>
        </row>
        <row r="4157">
          <cell r="A4157" t="str">
            <v>SURAJ LTD</v>
          </cell>
          <cell r="B4157">
            <v>531638</v>
          </cell>
          <cell r="C4157" t="str">
            <v>Not Listed</v>
          </cell>
        </row>
        <row r="4158">
          <cell r="A4158" t="str">
            <v>SURAJ PRODUCTS LTD</v>
          </cell>
          <cell r="B4158">
            <v>518075</v>
          </cell>
          <cell r="C4158" t="str">
            <v>Not Listed</v>
          </cell>
        </row>
        <row r="4159">
          <cell r="A4159" t="str">
            <v>SURANA SOLAR LTD</v>
          </cell>
          <cell r="B4159">
            <v>533298</v>
          </cell>
          <cell r="C4159" t="str">
            <v>SURANASOL</v>
          </cell>
        </row>
        <row r="4160">
          <cell r="A4160" t="str">
            <v>SURANA TELECOM AND POWER LTD</v>
          </cell>
          <cell r="B4160">
            <v>517530</v>
          </cell>
          <cell r="C4160" t="str">
            <v>SURANAT&amp;P</v>
          </cell>
        </row>
        <row r="4161">
          <cell r="A4161" t="str">
            <v>SURAT TEXTILE MILLS LTD</v>
          </cell>
          <cell r="B4161">
            <v>530185</v>
          </cell>
          <cell r="C4161" t="str">
            <v>Not Listed</v>
          </cell>
        </row>
        <row r="4162">
          <cell r="A4162" t="str">
            <v>SUREVIN BPO SERVICES LTD</v>
          </cell>
          <cell r="B4162" t="str">
            <v>Not Listed</v>
          </cell>
          <cell r="C4162" t="str">
            <v>SUREVIN</v>
          </cell>
        </row>
        <row r="4163">
          <cell r="A4163" t="str">
            <v>SURYA (INDIA) LTD</v>
          </cell>
          <cell r="B4163">
            <v>539253</v>
          </cell>
          <cell r="C4163" t="str">
            <v>Not Listed</v>
          </cell>
        </row>
        <row r="4164">
          <cell r="A4164" t="str">
            <v>SURYA INDIA LTD</v>
          </cell>
          <cell r="B4164">
            <v>539253</v>
          </cell>
          <cell r="C4164" t="str">
            <v>Not Listed</v>
          </cell>
        </row>
        <row r="4165">
          <cell r="A4165" t="str">
            <v>SURYA ROSHNI LTD</v>
          </cell>
          <cell r="B4165">
            <v>500336</v>
          </cell>
          <cell r="C4165" t="str">
            <v>SURYAROSNI</v>
          </cell>
        </row>
        <row r="4166">
          <cell r="A4166" t="str">
            <v>SURYAAMBA SPINNING MILLS LTD</v>
          </cell>
          <cell r="B4166">
            <v>533101</v>
          </cell>
          <cell r="C4166" t="str">
            <v>Not Listed</v>
          </cell>
        </row>
        <row r="4167">
          <cell r="A4167" t="str">
            <v>SURYACHAKRA POWER CORPORATION LTD</v>
          </cell>
          <cell r="B4167">
            <v>532874</v>
          </cell>
          <cell r="C4167" t="str">
            <v>Not Listed</v>
          </cell>
        </row>
        <row r="4168">
          <cell r="A4168" t="str">
            <v>SURYAKRIPA FINANCE LTD</v>
          </cell>
          <cell r="B4168">
            <v>511185</v>
          </cell>
          <cell r="C4168" t="str">
            <v>Not Listed</v>
          </cell>
        </row>
        <row r="4169">
          <cell r="A4169" t="str">
            <v>SURYALAKSHMI COTTON MILLS LTD</v>
          </cell>
          <cell r="B4169">
            <v>521200</v>
          </cell>
          <cell r="C4169" t="str">
            <v>SURYALAXMI</v>
          </cell>
        </row>
        <row r="4170">
          <cell r="A4170" t="str">
            <v>SURYALATA SPINNING MILLS LTD</v>
          </cell>
          <cell r="B4170">
            <v>514138</v>
          </cell>
          <cell r="C4170" t="str">
            <v>Not Listed</v>
          </cell>
        </row>
        <row r="4171">
          <cell r="A4171" t="str">
            <v>SURYAVANSHI SPINNING MILLS LTD</v>
          </cell>
          <cell r="B4171">
            <v>514140</v>
          </cell>
          <cell r="C4171" t="str">
            <v>Not Listed</v>
          </cell>
        </row>
        <row r="4172">
          <cell r="A4172" t="str">
            <v>SURYO FOODS &amp;amp; INDUSTRIES LTD.</v>
          </cell>
          <cell r="B4172">
            <v>519604</v>
          </cell>
          <cell r="C4172" t="str">
            <v>SURFI</v>
          </cell>
        </row>
        <row r="4173">
          <cell r="A4173" t="str">
            <v>SUTLEJ TEXTILES AND INDUSTRIES LTD</v>
          </cell>
          <cell r="B4173">
            <v>532782</v>
          </cell>
          <cell r="C4173" t="str">
            <v>SUTLEJTEX</v>
          </cell>
        </row>
        <row r="4174">
          <cell r="A4174" t="str">
            <v>SUUMAYA LIFESTYLE LTD</v>
          </cell>
          <cell r="B4174" t="str">
            <v>Not Listed</v>
          </cell>
          <cell r="C4174" t="str">
            <v>SUULD</v>
          </cell>
        </row>
        <row r="4175">
          <cell r="A4175" t="str">
            <v>SUVEN LIFE SCIENCES LTD</v>
          </cell>
          <cell r="B4175">
            <v>530239</v>
          </cell>
          <cell r="C4175" t="str">
            <v>SUVEN</v>
          </cell>
        </row>
        <row r="4176">
          <cell r="A4176" t="str">
            <v>SUVIDHA INFRAESTATE CORPORATION LTD</v>
          </cell>
          <cell r="B4176">
            <v>531640</v>
          </cell>
          <cell r="C4176" t="str">
            <v>Not Listed</v>
          </cell>
        </row>
        <row r="4177">
          <cell r="A4177" t="str">
            <v>SUYOG TELEMATICS LTD</v>
          </cell>
          <cell r="B4177">
            <v>537259</v>
          </cell>
          <cell r="C4177" t="str">
            <v>Not Listed</v>
          </cell>
        </row>
        <row r="4178">
          <cell r="A4178" t="str">
            <v>SUZLON ENERGY LTD</v>
          </cell>
          <cell r="B4178">
            <v>532667</v>
          </cell>
          <cell r="C4178" t="str">
            <v>SUZLON</v>
          </cell>
        </row>
        <row r="4179">
          <cell r="A4179" t="str">
            <v>SVA (INDIA) LTD</v>
          </cell>
          <cell r="B4179">
            <v>531885</v>
          </cell>
          <cell r="C4179" t="str">
            <v>Not Listed</v>
          </cell>
        </row>
        <row r="4180">
          <cell r="A4180" t="str">
            <v>SVA INDIA LTD</v>
          </cell>
          <cell r="B4180">
            <v>531885</v>
          </cell>
          <cell r="C4180" t="str">
            <v>Not Listed</v>
          </cell>
        </row>
        <row r="4181">
          <cell r="A4181" t="str">
            <v>SVAM SOFTWARE LTD</v>
          </cell>
          <cell r="B4181">
            <v>523722</v>
          </cell>
          <cell r="C4181" t="str">
            <v>Not Listed</v>
          </cell>
        </row>
        <row r="4182">
          <cell r="A4182" t="str">
            <v>SVARAJ TRADING &amp; AGENCIES LTD</v>
          </cell>
          <cell r="B4182">
            <v>503624</v>
          </cell>
          <cell r="C4182" t="str">
            <v>Not Listed</v>
          </cell>
        </row>
        <row r="4183">
          <cell r="A4183" t="str">
            <v>SVARNIM TRADE UDYOG LTD</v>
          </cell>
          <cell r="B4183">
            <v>539911</v>
          </cell>
          <cell r="C4183" t="str">
            <v>Not Listed</v>
          </cell>
        </row>
        <row r="4184">
          <cell r="A4184" t="str">
            <v>SVC INDUSTRIES Ltd</v>
          </cell>
          <cell r="B4184">
            <v>524488</v>
          </cell>
          <cell r="C4184" t="str">
            <v>SVCIND</v>
          </cell>
        </row>
        <row r="4185">
          <cell r="A4185" t="str">
            <v>SVC RESOURCES LTD</v>
          </cell>
          <cell r="B4185">
            <v>512449</v>
          </cell>
          <cell r="C4185" t="str">
            <v>Not Listed</v>
          </cell>
        </row>
        <row r="4186">
          <cell r="A4186" t="str">
            <v>SVP GLOBAL VENTURES LTD</v>
          </cell>
          <cell r="B4186">
            <v>505590</v>
          </cell>
          <cell r="C4186" t="str">
            <v>Not Listed</v>
          </cell>
        </row>
        <row r="4187">
          <cell r="A4187" t="str">
            <v>SVP HOUSING LTD</v>
          </cell>
          <cell r="B4187">
            <v>539041</v>
          </cell>
          <cell r="C4187" t="str">
            <v>Not Listed</v>
          </cell>
        </row>
        <row r="4188">
          <cell r="A4188" t="str">
            <v>SW INVESTMENTS LTD</v>
          </cell>
          <cell r="B4188">
            <v>503659</v>
          </cell>
          <cell r="C4188" t="str">
            <v>Not Listed</v>
          </cell>
        </row>
        <row r="4189">
          <cell r="A4189" t="str">
            <v>SWADESHI INDUSTRIES LEASING CO LTD</v>
          </cell>
          <cell r="B4189">
            <v>506863</v>
          </cell>
          <cell r="C4189" t="str">
            <v>Not Listed</v>
          </cell>
        </row>
        <row r="4190">
          <cell r="A4190" t="str">
            <v>SWADESHI POLYTEX LTD</v>
          </cell>
          <cell r="B4190">
            <v>503816</v>
          </cell>
          <cell r="C4190" t="str">
            <v>Not Listed</v>
          </cell>
        </row>
        <row r="4191">
          <cell r="A4191" t="str">
            <v>SWAGRUHA INFRASTRUCTURE LTD</v>
          </cell>
          <cell r="B4191">
            <v>531909</v>
          </cell>
          <cell r="C4191" t="str">
            <v>Not Listed</v>
          </cell>
        </row>
        <row r="4192">
          <cell r="A4192" t="str">
            <v>SWAGTAM TRADING &amp; SERVICES LTD</v>
          </cell>
          <cell r="B4192">
            <v>539406</v>
          </cell>
          <cell r="C4192" t="str">
            <v>Not Listed</v>
          </cell>
        </row>
        <row r="4193">
          <cell r="A4193" t="str">
            <v>SWAN ENERGY LTD</v>
          </cell>
          <cell r="B4193">
            <v>503310</v>
          </cell>
          <cell r="C4193" t="str">
            <v>SWANENERGY</v>
          </cell>
        </row>
        <row r="4194">
          <cell r="A4194" t="str">
            <v>SWARAJ AUTOMOTIVES LTD</v>
          </cell>
          <cell r="B4194">
            <v>539353</v>
          </cell>
          <cell r="C4194" t="str">
            <v>Not Listed</v>
          </cell>
        </row>
        <row r="4195">
          <cell r="A4195" t="str">
            <v>SWARAJ ENGINES LTD</v>
          </cell>
          <cell r="B4195">
            <v>500407</v>
          </cell>
          <cell r="C4195" t="str">
            <v>SWARAJENG</v>
          </cell>
        </row>
        <row r="4196">
          <cell r="A4196" t="str">
            <v>SWARNA SECURITIES LTD</v>
          </cell>
          <cell r="B4196">
            <v>531003</v>
          </cell>
          <cell r="C4196" t="str">
            <v>Not Listed</v>
          </cell>
        </row>
        <row r="4197">
          <cell r="A4197" t="str">
            <v>SWARNSARITA GEMS LTD</v>
          </cell>
          <cell r="B4197">
            <v>526365</v>
          </cell>
          <cell r="C4197" t="str">
            <v>Not Listed</v>
          </cell>
        </row>
        <row r="4198">
          <cell r="A4198" t="str">
            <v>SWASTI VINAYAKA ART AND HERITAGE CORPORATION LTD</v>
          </cell>
          <cell r="B4198">
            <v>512257</v>
          </cell>
          <cell r="C4198" t="str">
            <v>Not Listed</v>
          </cell>
        </row>
        <row r="4199">
          <cell r="A4199" t="str">
            <v>SWASTI VINAYAKA SYNTHETICS LTD</v>
          </cell>
          <cell r="B4199">
            <v>510245</v>
          </cell>
          <cell r="C4199" t="str">
            <v>Not Listed</v>
          </cell>
        </row>
        <row r="4200">
          <cell r="A4200" t="str">
            <v>SWASTIK SAFE DEPOSIT &amp; INVESTMENTS LTD</v>
          </cell>
          <cell r="B4200">
            <v>501386</v>
          </cell>
          <cell r="C4200" t="str">
            <v>Not Listed</v>
          </cell>
        </row>
        <row r="4201">
          <cell r="A4201" t="str">
            <v>SWASTIKA INVESTMART LTD</v>
          </cell>
          <cell r="B4201">
            <v>530585</v>
          </cell>
          <cell r="C4201" t="str">
            <v>Not Listed</v>
          </cell>
        </row>
        <row r="4202">
          <cell r="A4202" t="str">
            <v>SWELECT ENERGY SYSTEMS LTD</v>
          </cell>
          <cell r="B4202">
            <v>532051</v>
          </cell>
          <cell r="C4202" t="str">
            <v>SWELECTES</v>
          </cell>
        </row>
        <row r="4203">
          <cell r="A4203" t="str">
            <v>SWISS GLASCOAT EQUIPMENTS LTD</v>
          </cell>
          <cell r="B4203">
            <v>522215</v>
          </cell>
          <cell r="C4203" t="str">
            <v>Not Listed</v>
          </cell>
        </row>
        <row r="4204">
          <cell r="A4204" t="str">
            <v>SWITCHING TECHNOLOGIES GUNTHER LTD</v>
          </cell>
          <cell r="B4204">
            <v>517201</v>
          </cell>
          <cell r="C4204" t="str">
            <v>Not Listed</v>
          </cell>
        </row>
        <row r="4205">
          <cell r="A4205" t="str">
            <v>SWORD &amp; SHIELD PHARMA LTD</v>
          </cell>
          <cell r="B4205">
            <v>531637</v>
          </cell>
          <cell r="C4205" t="str">
            <v>Not Listed</v>
          </cell>
        </row>
        <row r="4206">
          <cell r="A4206" t="str">
            <v>SWORD-EDGE COMMERCIALS LTD</v>
          </cell>
          <cell r="B4206">
            <v>512359</v>
          </cell>
          <cell r="C4206" t="str">
            <v>Not Listed</v>
          </cell>
        </row>
        <row r="4207">
          <cell r="A4207" t="str">
            <v>SYBLY INDUSTRIES LTD</v>
          </cell>
          <cell r="B4207">
            <v>531499</v>
          </cell>
          <cell r="C4207" t="str">
            <v>Not Listed</v>
          </cell>
        </row>
        <row r="4208">
          <cell r="A4208" t="str">
            <v>SYLPH EDUCATION SOLUTIONS LTD</v>
          </cell>
          <cell r="B4208">
            <v>539682</v>
          </cell>
          <cell r="C4208" t="str">
            <v>Not Listed</v>
          </cell>
        </row>
        <row r="4209">
          <cell r="A4209" t="str">
            <v>SYLPH TECHNOLOGIES LTD</v>
          </cell>
          <cell r="B4209">
            <v>511447</v>
          </cell>
          <cell r="C4209" t="str">
            <v>Not Listed</v>
          </cell>
        </row>
        <row r="4210">
          <cell r="A4210" t="str">
            <v>SYMBIOX INVESTMENT &amp; TRADING COMPANY LTD</v>
          </cell>
          <cell r="B4210">
            <v>539278</v>
          </cell>
          <cell r="C4210" t="str">
            <v>Not Listed</v>
          </cell>
        </row>
        <row r="4211">
          <cell r="A4211" t="str">
            <v>SYMPHONY LTD</v>
          </cell>
          <cell r="B4211">
            <v>517385</v>
          </cell>
          <cell r="C4211" t="str">
            <v>SYMPHONY</v>
          </cell>
        </row>
        <row r="4212">
          <cell r="A4212" t="str">
            <v>SYNCOM FORMULATIONS (INDIA) LTD</v>
          </cell>
          <cell r="B4212">
            <v>524470</v>
          </cell>
          <cell r="C4212" t="str">
            <v>Not Listed</v>
          </cell>
        </row>
        <row r="4213">
          <cell r="A4213" t="str">
            <v>SYNCOM FORMULATIONS INDIA LTD</v>
          </cell>
          <cell r="B4213">
            <v>524470</v>
          </cell>
          <cell r="C4213" t="str">
            <v>Not Listed</v>
          </cell>
        </row>
        <row r="4214">
          <cell r="A4214" t="str">
            <v>SYNCOM HEALTHCARE LTD</v>
          </cell>
          <cell r="B4214">
            <v>533157</v>
          </cell>
          <cell r="C4214" t="str">
            <v>SYNCOM</v>
          </cell>
        </row>
        <row r="4215">
          <cell r="A4215" t="str">
            <v>SYNDICATE BANK</v>
          </cell>
          <cell r="B4215">
            <v>532276</v>
          </cell>
          <cell r="C4215" t="str">
            <v>SYNDIBANK</v>
          </cell>
        </row>
        <row r="4216">
          <cell r="A4216" t="str">
            <v>SYNERGY GREEN INDUSTRIES LTD</v>
          </cell>
          <cell r="B4216">
            <v>541929</v>
          </cell>
          <cell r="C4216" t="str">
            <v>Not Listed</v>
          </cell>
        </row>
        <row r="4217">
          <cell r="A4217" t="str">
            <v>SYNGENE INTERNATIONAL LTD</v>
          </cell>
          <cell r="B4217">
            <v>539268</v>
          </cell>
          <cell r="C4217" t="str">
            <v>SYNGENE</v>
          </cell>
        </row>
        <row r="4218">
          <cell r="A4218" t="str">
            <v>SYNTHIKO FOILS LTD</v>
          </cell>
          <cell r="B4218">
            <v>513307</v>
          </cell>
          <cell r="C4218" t="str">
            <v>Not Listed</v>
          </cell>
        </row>
        <row r="4219">
          <cell r="A4219" t="str">
            <v>SYSCHEM (INDIA) LTD</v>
          </cell>
          <cell r="B4219">
            <v>531173</v>
          </cell>
          <cell r="C4219" t="str">
            <v>Not Listed</v>
          </cell>
        </row>
        <row r="4220">
          <cell r="A4220" t="str">
            <v>SYSCHEM INDIA LTD</v>
          </cell>
          <cell r="B4220">
            <v>531173</v>
          </cell>
          <cell r="C4220" t="str">
            <v>Not Listed</v>
          </cell>
        </row>
        <row r="4221">
          <cell r="A4221" t="str">
            <v>SYSCO INDUSTRIES LTD</v>
          </cell>
          <cell r="B4221">
            <v>539842</v>
          </cell>
          <cell r="C4221" t="str">
            <v>Not Listed</v>
          </cell>
        </row>
        <row r="4222">
          <cell r="A4222" t="str">
            <v>SYSTEMATIX CORPORATE SERVICES LTD</v>
          </cell>
          <cell r="B4222">
            <v>526506</v>
          </cell>
          <cell r="C4222" t="str">
            <v>Not Listed</v>
          </cell>
        </row>
        <row r="4223">
          <cell r="A4223" t="str">
            <v>SYSTEMATIX SECURITIES LTD</v>
          </cell>
          <cell r="B4223">
            <v>531432</v>
          </cell>
          <cell r="C4223" t="str">
            <v>Not Listed</v>
          </cell>
        </row>
        <row r="4224">
          <cell r="A4224" t="str">
            <v>T &amp; I GLOBAL LTD</v>
          </cell>
          <cell r="B4224">
            <v>522294</v>
          </cell>
          <cell r="C4224" t="str">
            <v>Not Listed</v>
          </cell>
        </row>
        <row r="4225">
          <cell r="A4225" t="str">
            <v>T D POWER SYSTEMS LTD</v>
          </cell>
          <cell r="B4225">
            <v>533553</v>
          </cell>
          <cell r="C4225" t="str">
            <v>Not Listed</v>
          </cell>
        </row>
        <row r="4226">
          <cell r="A4226" t="str">
            <v>T SPIRITUAL WORLD LTD</v>
          </cell>
          <cell r="B4226">
            <v>532444</v>
          </cell>
          <cell r="C4226" t="str">
            <v>Not Listed</v>
          </cell>
        </row>
        <row r="4227">
          <cell r="A4227" t="str">
            <v>T T LTD</v>
          </cell>
          <cell r="B4227">
            <v>514142</v>
          </cell>
          <cell r="C4227" t="str">
            <v>TTL</v>
          </cell>
        </row>
        <row r="4228">
          <cell r="A4228" t="str">
            <v>TAAL ENTERPRISES LTD</v>
          </cell>
          <cell r="B4228">
            <v>539956</v>
          </cell>
          <cell r="C4228" t="str">
            <v>Not Listed</v>
          </cell>
        </row>
        <row r="4229">
          <cell r="A4229" t="str">
            <v>TAAZA INTERNATIONAL LTD</v>
          </cell>
          <cell r="B4229">
            <v>537392</v>
          </cell>
          <cell r="C4229" t="str">
            <v>Not Listed</v>
          </cell>
        </row>
        <row r="4230">
          <cell r="A4230" t="str">
            <v>TAI INDUSTRIES LTD</v>
          </cell>
          <cell r="B4230">
            <v>519483</v>
          </cell>
          <cell r="C4230" t="str">
            <v>Not Listed</v>
          </cell>
        </row>
        <row r="4231">
          <cell r="A4231" t="str">
            <v>TAINWALA CHEMICAL AND PLASTIC I LTD</v>
          </cell>
          <cell r="B4231">
            <v>507785</v>
          </cell>
          <cell r="C4231" t="str">
            <v>TAINWALCHM</v>
          </cell>
        </row>
        <row r="4232">
          <cell r="A4232" t="str">
            <v>TAJ GVK HOTELS &amp; RESORTS LTD</v>
          </cell>
          <cell r="B4232">
            <v>532390</v>
          </cell>
          <cell r="C4232" t="str">
            <v>TAJGVK</v>
          </cell>
        </row>
        <row r="4233">
          <cell r="A4233" t="str">
            <v>TAKE SOLUTIONS LTD</v>
          </cell>
          <cell r="B4233">
            <v>532890</v>
          </cell>
          <cell r="C4233" t="str">
            <v>TAKE</v>
          </cell>
        </row>
        <row r="4234">
          <cell r="A4234" t="str">
            <v>TALBROS AUTOMOTIVE COMPONENTS LTD</v>
          </cell>
          <cell r="B4234">
            <v>505160</v>
          </cell>
          <cell r="C4234" t="str">
            <v>TALBROAUTO</v>
          </cell>
        </row>
        <row r="4235">
          <cell r="A4235" t="str">
            <v>TALBROS ENGINEERING LTD</v>
          </cell>
          <cell r="B4235">
            <v>538987</v>
          </cell>
          <cell r="C4235" t="str">
            <v>Not Listed</v>
          </cell>
        </row>
        <row r="4236">
          <cell r="A4236" t="str">
            <v>TALWALKARS BETTER VALUE FITNESS LTD</v>
          </cell>
          <cell r="B4236">
            <v>533200</v>
          </cell>
          <cell r="C4236" t="str">
            <v>TALWALKARS</v>
          </cell>
        </row>
        <row r="4237">
          <cell r="A4237" t="str">
            <v>TALWALKARS LIFESTYLES LTD</v>
          </cell>
          <cell r="B4237">
            <v>541545</v>
          </cell>
          <cell r="C4237" t="str">
            <v>TALWGYM</v>
          </cell>
        </row>
        <row r="4238">
          <cell r="A4238" t="str">
            <v>TAMBOLI CAPITAL LTD</v>
          </cell>
          <cell r="B4238">
            <v>533170</v>
          </cell>
          <cell r="C4238" t="str">
            <v>Not Listed</v>
          </cell>
        </row>
        <row r="4239">
          <cell r="A4239" t="str">
            <v>TAMIL NADU NEWSPRINT &amp; PAPERS LTD</v>
          </cell>
          <cell r="B4239">
            <v>531426</v>
          </cell>
          <cell r="C4239" t="str">
            <v>TNPL</v>
          </cell>
        </row>
        <row r="4240">
          <cell r="A4240" t="str">
            <v>TAMILNADU JAIBHARAT MILLS LTD</v>
          </cell>
          <cell r="B4240">
            <v>521038</v>
          </cell>
          <cell r="C4240" t="str">
            <v>Not Listed</v>
          </cell>
        </row>
        <row r="4241">
          <cell r="A4241" t="str">
            <v>TAMILNADU PETROPRODUCTS LTD</v>
          </cell>
          <cell r="B4241">
            <v>500777</v>
          </cell>
          <cell r="C4241" t="str">
            <v>TNPETRO</v>
          </cell>
        </row>
        <row r="4242">
          <cell r="A4242" t="str">
            <v>TAMILNADU STEEL TUBES LTD</v>
          </cell>
          <cell r="B4242">
            <v>513540</v>
          </cell>
          <cell r="C4242" t="str">
            <v>Not Listed</v>
          </cell>
        </row>
        <row r="4243">
          <cell r="A4243" t="str">
            <v>TAMILNADU TELECOMMUNICATION LTD</v>
          </cell>
          <cell r="B4243">
            <v>523419</v>
          </cell>
          <cell r="C4243" t="str">
            <v>TNTELE</v>
          </cell>
        </row>
        <row r="4244">
          <cell r="A4244" t="str">
            <v>TANEJA AEROSPACE &amp; AVIATION LTD</v>
          </cell>
          <cell r="B4244">
            <v>522229</v>
          </cell>
          <cell r="C4244" t="str">
            <v>Not Listed</v>
          </cell>
        </row>
        <row r="4245">
          <cell r="A4245" t="str">
            <v>TANFAC INDUSTRIES LTD</v>
          </cell>
          <cell r="B4245">
            <v>506854</v>
          </cell>
          <cell r="C4245" t="str">
            <v>Not Listed</v>
          </cell>
        </row>
        <row r="4246">
          <cell r="A4246" t="str">
            <v>TANLA SOLUTIONS LTD</v>
          </cell>
          <cell r="B4246">
            <v>532790</v>
          </cell>
          <cell r="C4246" t="str">
            <v>TANLA</v>
          </cell>
        </row>
        <row r="4247">
          <cell r="A4247" t="str">
            <v>TANTIA CONSTRUCTIONS LTD</v>
          </cell>
          <cell r="B4247">
            <v>532738</v>
          </cell>
          <cell r="C4247" t="str">
            <v>TANTIACONS</v>
          </cell>
        </row>
        <row r="4248">
          <cell r="A4248" t="str">
            <v>TANVI FOODS (INDIA) LTD</v>
          </cell>
          <cell r="B4248">
            <v>540332</v>
          </cell>
          <cell r="C4248" t="str">
            <v>Not Listed</v>
          </cell>
        </row>
        <row r="4249">
          <cell r="A4249" t="str">
            <v>TANVI FOODS INDIA LTD</v>
          </cell>
          <cell r="B4249">
            <v>540332</v>
          </cell>
          <cell r="C4249" t="str">
            <v>Not Listed</v>
          </cell>
        </row>
        <row r="4250">
          <cell r="A4250" t="str">
            <v>TAPARIA TOOLS LTD</v>
          </cell>
          <cell r="B4250">
            <v>505685</v>
          </cell>
          <cell r="C4250" t="str">
            <v>Not Listed</v>
          </cell>
        </row>
        <row r="4251">
          <cell r="A4251" t="str">
            <v>TARA CHAND LOGISTIC SOLUTIONS LTD</v>
          </cell>
          <cell r="B4251" t="str">
            <v>Not Listed</v>
          </cell>
          <cell r="C4251" t="str">
            <v>TARACHAND</v>
          </cell>
        </row>
        <row r="4252">
          <cell r="A4252" t="str">
            <v>TARA JEWELS LTD</v>
          </cell>
          <cell r="B4252">
            <v>534756</v>
          </cell>
          <cell r="C4252" t="str">
            <v>TARAJEWELS</v>
          </cell>
        </row>
        <row r="4253">
          <cell r="A4253" t="str">
            <v>TARAI FOODS LTD</v>
          </cell>
          <cell r="B4253">
            <v>519285</v>
          </cell>
          <cell r="C4253" t="str">
            <v>Not Listed</v>
          </cell>
        </row>
        <row r="4254">
          <cell r="A4254" t="str">
            <v>TARAPUR TRANSFORMERS LTD</v>
          </cell>
          <cell r="B4254">
            <v>533203</v>
          </cell>
          <cell r="C4254" t="str">
            <v>TARAPUR</v>
          </cell>
        </row>
        <row r="4255">
          <cell r="A4255" t="str">
            <v>TARINI INTERNATIONAL LTD</v>
          </cell>
          <cell r="B4255">
            <v>538496</v>
          </cell>
          <cell r="C4255" t="str">
            <v>Not Listed</v>
          </cell>
        </row>
        <row r="4256">
          <cell r="A4256" t="str">
            <v>TARMAT LTD</v>
          </cell>
          <cell r="B4256">
            <v>532869</v>
          </cell>
          <cell r="C4256" t="str">
            <v>TARMAT</v>
          </cell>
        </row>
        <row r="4257">
          <cell r="A4257" t="str">
            <v>TASHI (INDIA) LTD</v>
          </cell>
          <cell r="B4257">
            <v>512271</v>
          </cell>
          <cell r="C4257" t="str">
            <v>Not Listed</v>
          </cell>
        </row>
        <row r="4258">
          <cell r="A4258" t="str">
            <v>TASHI INDIA LTD</v>
          </cell>
          <cell r="B4258">
            <v>512271</v>
          </cell>
          <cell r="C4258" t="str">
            <v>Not Listed</v>
          </cell>
        </row>
        <row r="4259">
          <cell r="A4259" t="str">
            <v>TASTY BITE EATABLES LTD</v>
          </cell>
          <cell r="B4259">
            <v>519091</v>
          </cell>
          <cell r="C4259" t="str">
            <v>TASTYBITE</v>
          </cell>
        </row>
        <row r="4260">
          <cell r="A4260" t="str">
            <v>TASTY DAIRY SPECIALITIES LTD</v>
          </cell>
          <cell r="B4260">
            <v>540955</v>
          </cell>
          <cell r="C4260" t="str">
            <v>Not Listed</v>
          </cell>
        </row>
        <row r="4261">
          <cell r="A4261" t="str">
            <v>TATA CHEMICALS LTD</v>
          </cell>
          <cell r="B4261">
            <v>500770</v>
          </cell>
          <cell r="C4261" t="str">
            <v>TATACHEM</v>
          </cell>
        </row>
        <row r="4262">
          <cell r="A4262" t="str">
            <v>TATA COFFEE LTD</v>
          </cell>
          <cell r="B4262">
            <v>532301</v>
          </cell>
          <cell r="C4262" t="str">
            <v>TATACOFFEE</v>
          </cell>
        </row>
        <row r="4263">
          <cell r="A4263" t="str">
            <v>TATA COMMUNICATIONS LTD</v>
          </cell>
          <cell r="B4263">
            <v>500483</v>
          </cell>
          <cell r="C4263" t="str">
            <v>TATACOMM</v>
          </cell>
        </row>
        <row r="4264">
          <cell r="A4264" t="str">
            <v>TATA CONSULTANCY SERVICES LTD</v>
          </cell>
          <cell r="B4264">
            <v>532540</v>
          </cell>
          <cell r="C4264" t="str">
            <v>TCS</v>
          </cell>
        </row>
        <row r="4265">
          <cell r="A4265" t="str">
            <v>TATA ELXSI LTD</v>
          </cell>
          <cell r="B4265">
            <v>500408</v>
          </cell>
          <cell r="C4265" t="str">
            <v>TATAELXSI</v>
          </cell>
        </row>
        <row r="4266">
          <cell r="A4266" t="str">
            <v>TATA GLOBAL BEVERAGES LTD</v>
          </cell>
          <cell r="B4266">
            <v>500800</v>
          </cell>
          <cell r="C4266" t="str">
            <v>TATAGLOBAL</v>
          </cell>
        </row>
        <row r="4267">
          <cell r="A4267" t="str">
            <v>TATA INVESTMENT CORPORATION LTD</v>
          </cell>
          <cell r="B4267">
            <v>501301</v>
          </cell>
          <cell r="C4267" t="str">
            <v>TATAINVEST</v>
          </cell>
        </row>
        <row r="4268">
          <cell r="A4268" t="str">
            <v>TATA METALIKS LTD</v>
          </cell>
          <cell r="B4268">
            <v>513434</v>
          </cell>
          <cell r="C4268" t="str">
            <v>TATAMETALI</v>
          </cell>
        </row>
        <row r="4269">
          <cell r="A4269" t="str">
            <v>TATA MOTORS LTD</v>
          </cell>
          <cell r="B4269">
            <v>500570</v>
          </cell>
          <cell r="C4269" t="str">
            <v>TATAMOTORS</v>
          </cell>
        </row>
        <row r="4270">
          <cell r="A4270" t="str">
            <v>TATA MOTORS LTD</v>
          </cell>
          <cell r="B4270">
            <v>570001</v>
          </cell>
          <cell r="C4270" t="str">
            <v>TATAMTRDVR</v>
          </cell>
        </row>
        <row r="4271">
          <cell r="A4271" t="str">
            <v>TATA POWER COMPANY LTD</v>
          </cell>
          <cell r="B4271">
            <v>500400</v>
          </cell>
          <cell r="C4271" t="str">
            <v>TATAPOWER</v>
          </cell>
        </row>
        <row r="4272">
          <cell r="A4272" t="str">
            <v>TATA SPONGE IRON LTD</v>
          </cell>
          <cell r="B4272">
            <v>513010</v>
          </cell>
          <cell r="C4272" t="str">
            <v>TATASPONGE</v>
          </cell>
        </row>
        <row r="4273">
          <cell r="A4273" t="str">
            <v>Tata Steel Bsl LTD</v>
          </cell>
          <cell r="B4273" t="str">
            <v>Not Listed</v>
          </cell>
          <cell r="C4273" t="str">
            <v>TATASTLBSL</v>
          </cell>
        </row>
        <row r="4274">
          <cell r="A4274" t="str">
            <v>TATA STEEL LTD</v>
          </cell>
          <cell r="B4274">
            <v>500470</v>
          </cell>
          <cell r="C4274" t="str">
            <v>TATASTEEL</v>
          </cell>
        </row>
        <row r="4275">
          <cell r="A4275" t="str">
            <v>TATA TELESERVICES MAHARASHTRA LTD</v>
          </cell>
          <cell r="B4275">
            <v>532371</v>
          </cell>
          <cell r="C4275" t="str">
            <v>TTML</v>
          </cell>
        </row>
        <row r="4276">
          <cell r="A4276" t="str">
            <v>TATIA GLOBAL VENNTURE LTD</v>
          </cell>
          <cell r="B4276">
            <v>521228</v>
          </cell>
          <cell r="C4276" t="str">
            <v>Not Listed</v>
          </cell>
        </row>
        <row r="4277">
          <cell r="A4277" t="str">
            <v>TAVERNIER RESOURCES LTD</v>
          </cell>
          <cell r="B4277">
            <v>531190</v>
          </cell>
          <cell r="C4277" t="str">
            <v>Not Listed</v>
          </cell>
        </row>
        <row r="4278">
          <cell r="A4278" t="str">
            <v>TAYLORMADE RENEWABLES LTD</v>
          </cell>
          <cell r="B4278">
            <v>541228</v>
          </cell>
          <cell r="C4278" t="str">
            <v>Not Listed</v>
          </cell>
        </row>
        <row r="4279">
          <cell r="A4279" t="str">
            <v>TAYO ROLLS LTD</v>
          </cell>
          <cell r="B4279">
            <v>504961</v>
          </cell>
          <cell r="C4279" t="str">
            <v>Not Listed</v>
          </cell>
        </row>
        <row r="4280">
          <cell r="A4280" t="str">
            <v>TCFC FINANCE LTD</v>
          </cell>
          <cell r="B4280">
            <v>532284</v>
          </cell>
          <cell r="C4280" t="str">
            <v>Not Listed</v>
          </cell>
        </row>
        <row r="4281">
          <cell r="A4281" t="str">
            <v>TCI DEVELOPERS LTD</v>
          </cell>
          <cell r="B4281">
            <v>533393</v>
          </cell>
          <cell r="C4281" t="str">
            <v>TCIDEVELOP</v>
          </cell>
        </row>
        <row r="4282">
          <cell r="A4282" t="str">
            <v>TCI EXPRESS LTD</v>
          </cell>
          <cell r="B4282">
            <v>540212</v>
          </cell>
          <cell r="C4282" t="str">
            <v>TCIEXP</v>
          </cell>
        </row>
        <row r="4283">
          <cell r="A4283" t="str">
            <v>TCI FINANCE LTD</v>
          </cell>
          <cell r="B4283">
            <v>501242</v>
          </cell>
          <cell r="C4283" t="str">
            <v>TCIFINANCE</v>
          </cell>
        </row>
        <row r="4284">
          <cell r="A4284" t="str">
            <v>TCI INDUSTRIES LTD</v>
          </cell>
          <cell r="B4284">
            <v>532262</v>
          </cell>
          <cell r="C4284" t="str">
            <v>Not Listed</v>
          </cell>
        </row>
        <row r="4285">
          <cell r="A4285" t="str">
            <v>TCM LTD</v>
          </cell>
          <cell r="B4285">
            <v>524156</v>
          </cell>
          <cell r="C4285" t="str">
            <v>Not Listed</v>
          </cell>
        </row>
        <row r="4286">
          <cell r="A4286" t="str">
            <v>TCNS CLOTHING CO LTD</v>
          </cell>
          <cell r="B4286">
            <v>541700</v>
          </cell>
          <cell r="C4286" t="str">
            <v>TCNSBRANDS</v>
          </cell>
        </row>
        <row r="4287">
          <cell r="A4287" t="str">
            <v>TCPL PACKAGING LTD</v>
          </cell>
          <cell r="B4287">
            <v>523301</v>
          </cell>
          <cell r="C4287" t="str">
            <v>TCPLPACK</v>
          </cell>
        </row>
        <row r="4288">
          <cell r="A4288" t="str">
            <v>TD POWER SYSTEMS LTD</v>
          </cell>
          <cell r="B4288" t="str">
            <v>Not Listed</v>
          </cell>
          <cell r="C4288" t="str">
            <v>TDPOWERSYS</v>
          </cell>
        </row>
        <row r="4289">
          <cell r="A4289" t="str">
            <v>TEA TIME LTD</v>
          </cell>
          <cell r="B4289">
            <v>512011</v>
          </cell>
          <cell r="C4289" t="str">
            <v>Not Listed</v>
          </cell>
        </row>
        <row r="4290">
          <cell r="A4290" t="str">
            <v>TEAMLEASE SERVICES LTD</v>
          </cell>
          <cell r="B4290">
            <v>539658</v>
          </cell>
          <cell r="C4290" t="str">
            <v>TEAMLEASE</v>
          </cell>
        </row>
        <row r="4291">
          <cell r="A4291" t="str">
            <v>TECH MAHINDRA LTD</v>
          </cell>
          <cell r="B4291">
            <v>532755</v>
          </cell>
          <cell r="C4291" t="str">
            <v>TECHM</v>
          </cell>
        </row>
        <row r="4292">
          <cell r="A4292" t="str">
            <v>TECHINDIA NIRMAN LTD</v>
          </cell>
          <cell r="B4292">
            <v>526576</v>
          </cell>
          <cell r="C4292" t="str">
            <v>TECHIN</v>
          </cell>
        </row>
        <row r="4293">
          <cell r="A4293" t="str">
            <v>TECHNO ELECTRIC &amp; ENGINEERING COMPANY LTD</v>
          </cell>
          <cell r="B4293">
            <v>542141</v>
          </cell>
          <cell r="C4293" t="str">
            <v>TECHNOE</v>
          </cell>
        </row>
        <row r="4294">
          <cell r="A4294" t="str">
            <v>TECHNOCRAFT INDUSTRIES (INDIA) LTD</v>
          </cell>
          <cell r="B4294">
            <v>532804</v>
          </cell>
          <cell r="C4294" t="str">
            <v>TIIL</v>
          </cell>
        </row>
        <row r="4295">
          <cell r="A4295" t="str">
            <v>TECHNOCRAFT INDUSTRIES INDIA LTD</v>
          </cell>
          <cell r="B4295">
            <v>532804</v>
          </cell>
          <cell r="C4295" t="str">
            <v>TIIL</v>
          </cell>
        </row>
        <row r="4296">
          <cell r="A4296" t="str">
            <v>TECHNOFAB ENGINEERING LTD</v>
          </cell>
          <cell r="B4296">
            <v>533216</v>
          </cell>
          <cell r="C4296" t="str">
            <v>TECHNOFAB</v>
          </cell>
        </row>
        <row r="4297">
          <cell r="A4297" t="str">
            <v>TECHNOJET CONSULTANTS LTD</v>
          </cell>
          <cell r="B4297">
            <v>509917</v>
          </cell>
          <cell r="C4297" t="str">
            <v>Not Listed</v>
          </cell>
        </row>
        <row r="4298">
          <cell r="A4298" t="str">
            <v>TECHNVISION VENTURES LTD</v>
          </cell>
          <cell r="B4298">
            <v>501421</v>
          </cell>
          <cell r="C4298" t="str">
            <v>Not Listed</v>
          </cell>
        </row>
        <row r="4299">
          <cell r="A4299" t="str">
            <v>TEESTA AGRO INDUSTRIES LTD</v>
          </cell>
          <cell r="B4299">
            <v>524204</v>
          </cell>
          <cell r="C4299" t="str">
            <v>Not Listed</v>
          </cell>
        </row>
        <row r="4300">
          <cell r="A4300" t="str">
            <v>TEJAS NETWORKS LTD</v>
          </cell>
          <cell r="B4300">
            <v>540595</v>
          </cell>
          <cell r="C4300" t="str">
            <v>TEJASNET</v>
          </cell>
        </row>
        <row r="4301">
          <cell r="A4301" t="str">
            <v>TEJNAKSH HEALTHCARE LTD</v>
          </cell>
          <cell r="B4301">
            <v>539428</v>
          </cell>
          <cell r="C4301" t="str">
            <v>Not Listed</v>
          </cell>
        </row>
        <row r="4302">
          <cell r="A4302" t="str">
            <v>TELECANOR GLOBAL LTD</v>
          </cell>
          <cell r="B4302">
            <v>530595</v>
          </cell>
          <cell r="C4302" t="str">
            <v>Not Listed</v>
          </cell>
        </row>
        <row r="4303">
          <cell r="A4303" t="str">
            <v>TERA SOFTWARE LTD</v>
          </cell>
          <cell r="B4303">
            <v>533982</v>
          </cell>
          <cell r="C4303" t="str">
            <v>TERASOFT</v>
          </cell>
        </row>
        <row r="4304">
          <cell r="A4304" t="str">
            <v>TERAI TEA CO LTD</v>
          </cell>
          <cell r="B4304">
            <v>530533</v>
          </cell>
          <cell r="C4304" t="str">
            <v>Not Listed</v>
          </cell>
        </row>
        <row r="4305">
          <cell r="A4305" t="str">
            <v>TERRAFORM MAGNUM LTD</v>
          </cell>
          <cell r="B4305">
            <v>506162</v>
          </cell>
          <cell r="C4305" t="str">
            <v>Not Listed</v>
          </cell>
        </row>
        <row r="4306">
          <cell r="A4306" t="str">
            <v>TERRAFORM REALSTATE LTD</v>
          </cell>
          <cell r="B4306">
            <v>512157</v>
          </cell>
          <cell r="C4306" t="str">
            <v>Not Listed</v>
          </cell>
        </row>
        <row r="4307">
          <cell r="A4307" t="str">
            <v>TEXMACO INFRASTRUCTURE &amp; HOLDINGS LTD</v>
          </cell>
          <cell r="B4307">
            <v>505400</v>
          </cell>
          <cell r="C4307" t="str">
            <v>TEXINFRA</v>
          </cell>
        </row>
        <row r="4308">
          <cell r="A4308" t="str">
            <v>TEXMACO RAIL &amp; ENGINEERING LTD</v>
          </cell>
          <cell r="B4308">
            <v>533326</v>
          </cell>
          <cell r="C4308" t="str">
            <v>TEXRAIL</v>
          </cell>
        </row>
        <row r="4309">
          <cell r="A4309" t="str">
            <v>TEXMO PIPES AND PRODUCTS LTD</v>
          </cell>
          <cell r="B4309">
            <v>533164</v>
          </cell>
          <cell r="C4309" t="str">
            <v>TEXMOPIPES</v>
          </cell>
        </row>
        <row r="4310">
          <cell r="A4310" t="str">
            <v>TGB BANQUETS AND HOTELS LTD</v>
          </cell>
          <cell r="B4310">
            <v>532845</v>
          </cell>
          <cell r="C4310" t="str">
            <v>TGBHOTELS</v>
          </cell>
        </row>
        <row r="4311">
          <cell r="A4311" t="str">
            <v>TGV SRAAC LTD</v>
          </cell>
          <cell r="B4311">
            <v>507753</v>
          </cell>
          <cell r="C4311" t="str">
            <v>Not Listed</v>
          </cell>
        </row>
        <row r="4312">
          <cell r="A4312" t="str">
            <v>THACKER &amp; CO LTD</v>
          </cell>
          <cell r="B4312">
            <v>509945</v>
          </cell>
          <cell r="C4312" t="str">
            <v>Not Listed</v>
          </cell>
        </row>
        <row r="4313">
          <cell r="A4313" t="str">
            <v>THAKKERS DEVELOPERS LTD</v>
          </cell>
          <cell r="B4313">
            <v>526654</v>
          </cell>
          <cell r="C4313" t="str">
            <v>Not Listed</v>
          </cell>
        </row>
        <row r="4314">
          <cell r="A4314" t="str">
            <v>THAKRAL SERVICES (INDIA) LTD</v>
          </cell>
          <cell r="B4314">
            <v>509015</v>
          </cell>
          <cell r="C4314" t="str">
            <v>Not Listed</v>
          </cell>
        </row>
        <row r="4315">
          <cell r="A4315" t="str">
            <v>THAKRAL SERVICES INDIA LTD</v>
          </cell>
          <cell r="B4315">
            <v>509015</v>
          </cell>
          <cell r="C4315" t="str">
            <v>Not Listed</v>
          </cell>
        </row>
        <row r="4316">
          <cell r="A4316" t="str">
            <v>THAMBBI MODERN SPINNING MILLS LTD</v>
          </cell>
          <cell r="B4316">
            <v>514484</v>
          </cell>
          <cell r="C4316" t="str">
            <v>Not Listed</v>
          </cell>
        </row>
        <row r="4317">
          <cell r="A4317" t="str">
            <v>THANGAMAYIL JEWELLERY LTD</v>
          </cell>
          <cell r="B4317">
            <v>533158</v>
          </cell>
          <cell r="C4317" t="str">
            <v>THANGAMAYL</v>
          </cell>
        </row>
        <row r="4318">
          <cell r="A4318" t="str">
            <v>THE ANDHRA SUGARS LTD</v>
          </cell>
          <cell r="B4318">
            <v>590062</v>
          </cell>
          <cell r="C4318" t="str">
            <v>ANDHRSUGAR</v>
          </cell>
        </row>
        <row r="4319">
          <cell r="A4319" t="str">
            <v>The Anup Engineering Ltd</v>
          </cell>
          <cell r="B4319">
            <v>542460</v>
          </cell>
          <cell r="C4319" t="str">
            <v>ANUP</v>
          </cell>
        </row>
        <row r="4320">
          <cell r="A4320" t="str">
            <v>THE BYKE HOSPITALITY LTD</v>
          </cell>
          <cell r="B4320">
            <v>531373</v>
          </cell>
          <cell r="C4320" t="str">
            <v>BYKE</v>
          </cell>
        </row>
        <row r="4321">
          <cell r="A4321" t="str">
            <v>THE FEDERAL BANK LTD</v>
          </cell>
          <cell r="B4321">
            <v>500469</v>
          </cell>
          <cell r="C4321" t="str">
            <v>FEDERALBNK</v>
          </cell>
        </row>
        <row r="4322">
          <cell r="A4322" t="str">
            <v>THE GREAT EASTERN SHIPPING COMPANY LTD</v>
          </cell>
          <cell r="B4322">
            <v>500620</v>
          </cell>
          <cell r="C4322" t="str">
            <v>GESHIP</v>
          </cell>
        </row>
        <row r="4323">
          <cell r="A4323" t="str">
            <v>THE GROB TEA COMPANY LTD</v>
          </cell>
          <cell r="B4323" t="str">
            <v>Not Listed</v>
          </cell>
          <cell r="C4323" t="str">
            <v>GROBTEA</v>
          </cell>
        </row>
        <row r="4324">
          <cell r="A4324" t="str">
            <v>THE HI-TECH GEARS LTD</v>
          </cell>
          <cell r="B4324">
            <v>522073</v>
          </cell>
          <cell r="C4324" t="str">
            <v>HITECHGEAR</v>
          </cell>
        </row>
        <row r="4325">
          <cell r="A4325" t="str">
            <v>THE INDIA CEMENTS LTD</v>
          </cell>
          <cell r="B4325">
            <v>530005</v>
          </cell>
          <cell r="C4325" t="str">
            <v>INDIACEM</v>
          </cell>
        </row>
        <row r="4326">
          <cell r="A4326" t="str">
            <v>THE INDIAN HOTELS COMPANY LTD</v>
          </cell>
          <cell r="B4326">
            <v>500850</v>
          </cell>
          <cell r="C4326" t="str">
            <v>INDHOTEL</v>
          </cell>
        </row>
        <row r="4327">
          <cell r="A4327" t="str">
            <v>THE INDIAN WOOD PRODUCTS COMPANY LTD</v>
          </cell>
          <cell r="B4327">
            <v>540954</v>
          </cell>
          <cell r="C4327" t="str">
            <v>Not Listed</v>
          </cell>
        </row>
        <row r="4328">
          <cell r="A4328" t="str">
            <v>THE INVESTMENT TRUST OF (INDIA) LTD</v>
          </cell>
          <cell r="B4328">
            <v>530023</v>
          </cell>
          <cell r="C4328" t="str">
            <v>THEINVEST</v>
          </cell>
        </row>
        <row r="4329">
          <cell r="A4329" t="str">
            <v>THE INVESTMENT TRUST OF INDIA LTD</v>
          </cell>
          <cell r="B4329">
            <v>530023</v>
          </cell>
          <cell r="C4329" t="str">
            <v>THEINVEST</v>
          </cell>
        </row>
        <row r="4330">
          <cell r="A4330" t="str">
            <v>THE JAMMU &amp; KASHMIR BANK LTD</v>
          </cell>
          <cell r="B4330">
            <v>532209</v>
          </cell>
          <cell r="C4330" t="str">
            <v>J&amp;KBANK</v>
          </cell>
        </row>
        <row r="4331">
          <cell r="A4331" t="str">
            <v>THE KARNATAKA BANK LTD</v>
          </cell>
          <cell r="B4331">
            <v>532652</v>
          </cell>
          <cell r="C4331" t="str">
            <v>KTKBANK</v>
          </cell>
        </row>
        <row r="4332">
          <cell r="A4332" t="str">
            <v>THE MANDHANA RETAIL VENTURES LTD</v>
          </cell>
          <cell r="B4332">
            <v>540210</v>
          </cell>
          <cell r="C4332" t="str">
            <v>TMRVL</v>
          </cell>
        </row>
        <row r="4333">
          <cell r="A4333" t="str">
            <v>THE MOTOR &amp; GENERAL FINANCE LTD</v>
          </cell>
          <cell r="B4333">
            <v>501343</v>
          </cell>
          <cell r="C4333" t="str">
            <v>MOTOGENFIN</v>
          </cell>
        </row>
        <row r="4334">
          <cell r="A4334" t="str">
            <v>THE NEW INDIA ASSURANCE COMPANY LTD</v>
          </cell>
          <cell r="B4334">
            <v>540769</v>
          </cell>
          <cell r="C4334" t="str">
            <v>NIACL</v>
          </cell>
        </row>
        <row r="4335">
          <cell r="A4335" t="str">
            <v>THE ORISSA MINERALS DEVELOPMENT COMPANY LTD</v>
          </cell>
          <cell r="B4335">
            <v>590086</v>
          </cell>
          <cell r="C4335" t="str">
            <v>ORISSAMINE</v>
          </cell>
        </row>
        <row r="4336">
          <cell r="A4336" t="str">
            <v>THE PERIA KARAMALAI TEA &amp; PRODUCE COMPANY LTD</v>
          </cell>
          <cell r="B4336" t="str">
            <v>Not Listed</v>
          </cell>
          <cell r="C4336" t="str">
            <v>PKTEA</v>
          </cell>
        </row>
        <row r="4337">
          <cell r="A4337" t="str">
            <v>THE PHOENIX MILLS LTD</v>
          </cell>
          <cell r="B4337">
            <v>503100</v>
          </cell>
          <cell r="C4337" t="str">
            <v>PHOENIXLTD</v>
          </cell>
        </row>
        <row r="4338">
          <cell r="A4338" t="str">
            <v>THE PHOSPHATE COMPANY LTD</v>
          </cell>
          <cell r="B4338">
            <v>542123</v>
          </cell>
          <cell r="C4338" t="str">
            <v>Not Listed</v>
          </cell>
        </row>
        <row r="4339">
          <cell r="A4339" t="str">
            <v>THE RAMCO CEMENTS LTD</v>
          </cell>
          <cell r="B4339">
            <v>500260</v>
          </cell>
          <cell r="C4339" t="str">
            <v>RAMCOCEM</v>
          </cell>
        </row>
        <row r="4340">
          <cell r="A4340" t="str">
            <v>THE RUBY MILLS LTD</v>
          </cell>
          <cell r="B4340">
            <v>503169</v>
          </cell>
          <cell r="C4340" t="str">
            <v>RUBYMILLS</v>
          </cell>
        </row>
        <row r="4341">
          <cell r="A4341" t="str">
            <v>THE SANDESH LTD</v>
          </cell>
          <cell r="B4341">
            <v>526725</v>
          </cell>
          <cell r="C4341" t="str">
            <v>SANDESH</v>
          </cell>
        </row>
        <row r="4342">
          <cell r="A4342" t="str">
            <v>THE SOUTH INDIAN BANK LTD</v>
          </cell>
          <cell r="B4342">
            <v>532218</v>
          </cell>
          <cell r="C4342" t="str">
            <v>SOUTHBANK</v>
          </cell>
        </row>
        <row r="4343">
          <cell r="A4343" t="str">
            <v>THE STATE TRADING CORPORATION OF (INDIA) LTD</v>
          </cell>
          <cell r="B4343">
            <v>512531</v>
          </cell>
          <cell r="C4343" t="str">
            <v>STC(INDIA)</v>
          </cell>
        </row>
        <row r="4344">
          <cell r="A4344" t="str">
            <v>THE STATE TRADING CORPORATION OF INDIA LTD</v>
          </cell>
          <cell r="B4344">
            <v>512531</v>
          </cell>
          <cell r="C4344" t="str">
            <v>STCINDIA</v>
          </cell>
        </row>
        <row r="4345">
          <cell r="A4345" t="str">
            <v>THE TINPLATE COMPANY OF (INDIA) LTD</v>
          </cell>
          <cell r="B4345">
            <v>504966</v>
          </cell>
          <cell r="C4345" t="str">
            <v>TINPLATE</v>
          </cell>
        </row>
        <row r="4346">
          <cell r="A4346" t="str">
            <v>THE TINPLATE COMPANY OF INDIA LTD</v>
          </cell>
          <cell r="B4346">
            <v>504966</v>
          </cell>
          <cell r="C4346" t="str">
            <v>TINPLATE</v>
          </cell>
        </row>
        <row r="4347">
          <cell r="A4347" t="str">
            <v>THE UGAR SUGAR WORKS LTD</v>
          </cell>
          <cell r="B4347">
            <v>530363</v>
          </cell>
          <cell r="C4347" t="str">
            <v>UGARSUGAR</v>
          </cell>
        </row>
        <row r="4348">
          <cell r="A4348" t="str">
            <v>THE UNITED NILGIRI TEA ESTATES COMPANY LTD</v>
          </cell>
          <cell r="B4348" t="str">
            <v>Not Listed</v>
          </cell>
          <cell r="C4348" t="str">
            <v>UNITEDTEA</v>
          </cell>
        </row>
        <row r="4349">
          <cell r="A4349" t="str">
            <v>THE WESTERN INDIA PLYWOODS LTD</v>
          </cell>
          <cell r="B4349" t="str">
            <v>Not Listed</v>
          </cell>
          <cell r="C4349" t="str">
            <v>WIPL</v>
          </cell>
        </row>
        <row r="4350">
          <cell r="A4350" t="str">
            <v>THE YAMUNA SYNDICATE LTD</v>
          </cell>
          <cell r="B4350">
            <v>540980</v>
          </cell>
          <cell r="C4350" t="str">
            <v>Not Listed</v>
          </cell>
        </row>
        <row r="4351">
          <cell r="A4351" t="str">
            <v>THEJO ENGINEERING LTD</v>
          </cell>
          <cell r="B4351" t="str">
            <v>Not Listed</v>
          </cell>
          <cell r="C4351" t="str">
            <v>THEJO</v>
          </cell>
        </row>
        <row r="4352">
          <cell r="A4352" t="str">
            <v>THEMIS MEDICARE LTD</v>
          </cell>
          <cell r="B4352">
            <v>530199</v>
          </cell>
          <cell r="C4352" t="str">
            <v>THEMISMED</v>
          </cell>
        </row>
        <row r="4353">
          <cell r="A4353" t="str">
            <v>THERMAX LTD</v>
          </cell>
          <cell r="B4353">
            <v>500411</v>
          </cell>
          <cell r="C4353" t="str">
            <v>THERMAX</v>
          </cell>
        </row>
        <row r="4354">
          <cell r="A4354" t="str">
            <v>THINK INK STUDIO LTD</v>
          </cell>
          <cell r="B4354">
            <v>539310</v>
          </cell>
          <cell r="C4354" t="str">
            <v>Not Listed</v>
          </cell>
        </row>
        <row r="4355">
          <cell r="A4355" t="str">
            <v>THIRANI PROJECTS LTD</v>
          </cell>
          <cell r="B4355">
            <v>538464</v>
          </cell>
          <cell r="C4355" t="str">
            <v>Not Listed</v>
          </cell>
        </row>
        <row r="4356">
          <cell r="A4356" t="str">
            <v>THIRDWAVE FINANCIAL INTERMEDIARIES LTD</v>
          </cell>
          <cell r="B4356">
            <v>531652</v>
          </cell>
          <cell r="C4356" t="str">
            <v>Not Listed</v>
          </cell>
        </row>
        <row r="4357">
          <cell r="A4357" t="str">
            <v>THIRU AROORAN SUGARS LTD</v>
          </cell>
          <cell r="B4357">
            <v>507450</v>
          </cell>
          <cell r="C4357" t="str">
            <v>THIRUSUGAR</v>
          </cell>
        </row>
        <row r="4358">
          <cell r="A4358" t="str">
            <v>THIRUMALAI CHEMICALS LTD</v>
          </cell>
          <cell r="B4358">
            <v>500412</v>
          </cell>
          <cell r="C4358" t="str">
            <v>TIRUMALCHM</v>
          </cell>
        </row>
        <row r="4359">
          <cell r="A4359" t="str">
            <v>THOMAS COOK (INDIA) LTD</v>
          </cell>
          <cell r="B4359">
            <v>500413</v>
          </cell>
          <cell r="C4359" t="str">
            <v>THOMASCOOK</v>
          </cell>
        </row>
        <row r="4360">
          <cell r="A4360" t="str">
            <v>THOMAS COOK INDIA LTD</v>
          </cell>
          <cell r="B4360">
            <v>500413</v>
          </cell>
          <cell r="C4360" t="str">
            <v>THOMASCOOK</v>
          </cell>
        </row>
        <row r="4361">
          <cell r="A4361" t="str">
            <v>THOMAS SCOTT (INDIA) LTD</v>
          </cell>
          <cell r="B4361">
            <v>533941</v>
          </cell>
          <cell r="C4361" t="str">
            <v>THOMASCOTT</v>
          </cell>
        </row>
        <row r="4362">
          <cell r="A4362" t="str">
            <v>THOMAS SCOTT INDIA LTD</v>
          </cell>
          <cell r="B4362">
            <v>533941</v>
          </cell>
          <cell r="C4362" t="str">
            <v>THOMASCOTT</v>
          </cell>
        </row>
        <row r="4363">
          <cell r="A4363" t="str">
            <v>THYROCARE TECHNOLOGIES LTD</v>
          </cell>
          <cell r="B4363">
            <v>539871</v>
          </cell>
          <cell r="C4363" t="str">
            <v>THYROCARE</v>
          </cell>
        </row>
        <row r="4364">
          <cell r="A4364" t="str">
            <v>TI FINANCIAL HOLDINGS LTD</v>
          </cell>
          <cell r="B4364">
            <v>504973</v>
          </cell>
          <cell r="C4364" t="str">
            <v>TIFIN</v>
          </cell>
        </row>
        <row r="4365">
          <cell r="A4365" t="str">
            <v>TIAAN AYURVEDIC &amp; HERBS LTD</v>
          </cell>
          <cell r="B4365">
            <v>540108</v>
          </cell>
          <cell r="C4365" t="str">
            <v>Not Listed</v>
          </cell>
        </row>
        <row r="4366">
          <cell r="A4366" t="str">
            <v>TIDE WATER OIL COMPANY (INDIA) LTD</v>
          </cell>
          <cell r="B4366">
            <v>590005</v>
          </cell>
          <cell r="C4366" t="str">
            <v>TIDEWATER</v>
          </cell>
        </row>
        <row r="4367">
          <cell r="A4367" t="str">
            <v>TIDE WATER OIL COMPANY INDIA LTD</v>
          </cell>
          <cell r="B4367">
            <v>590005</v>
          </cell>
          <cell r="C4367" t="str">
            <v>TIDEWATER</v>
          </cell>
        </row>
        <row r="4368">
          <cell r="A4368" t="str">
            <v>TIGER LOGISTICS (INDIA) LTD</v>
          </cell>
          <cell r="B4368">
            <v>536264</v>
          </cell>
          <cell r="C4368" t="str">
            <v>Not Listed</v>
          </cell>
        </row>
        <row r="4369">
          <cell r="A4369" t="str">
            <v>TIGER LOGISTICS INDIA LTD</v>
          </cell>
          <cell r="B4369">
            <v>536264</v>
          </cell>
          <cell r="C4369" t="str">
            <v>Not Listed</v>
          </cell>
        </row>
        <row r="4370">
          <cell r="A4370" t="str">
            <v>TIJARIA POLYPIPES LTD</v>
          </cell>
          <cell r="B4370">
            <v>533629</v>
          </cell>
          <cell r="C4370" t="str">
            <v>TIJARIA</v>
          </cell>
        </row>
        <row r="4371">
          <cell r="A4371" t="str">
            <v>TIL LTD</v>
          </cell>
          <cell r="B4371">
            <v>505196</v>
          </cell>
          <cell r="C4371" t="str">
            <v>TIL</v>
          </cell>
        </row>
        <row r="4372">
          <cell r="A4372" t="str">
            <v>Tilak Ventures Ltd</v>
          </cell>
          <cell r="B4372">
            <v>503663</v>
          </cell>
          <cell r="C4372" t="str">
            <v>TILAK</v>
          </cell>
        </row>
        <row r="4373">
          <cell r="A4373" t="str">
            <v>TILAKNAGAR INDUSTRIES LTD</v>
          </cell>
          <cell r="B4373">
            <v>507205</v>
          </cell>
          <cell r="C4373" t="str">
            <v>TI</v>
          </cell>
        </row>
        <row r="4374">
          <cell r="A4374" t="str">
            <v>TIME TECHNOPLAST LTD</v>
          </cell>
          <cell r="B4374">
            <v>532856</v>
          </cell>
          <cell r="C4374" t="str">
            <v>TIMETECHNO</v>
          </cell>
        </row>
        <row r="4375">
          <cell r="A4375" t="str">
            <v>TIMES GUARANTY LTD</v>
          </cell>
          <cell r="B4375">
            <v>511559</v>
          </cell>
          <cell r="C4375" t="str">
            <v>TIMESGTY</v>
          </cell>
        </row>
        <row r="4376">
          <cell r="A4376" t="str">
            <v>TIMEX GROUP (INDIA) LTD</v>
          </cell>
          <cell r="B4376">
            <v>500414</v>
          </cell>
          <cell r="C4376" t="str">
            <v>Not Listed</v>
          </cell>
        </row>
        <row r="4377">
          <cell r="A4377" t="str">
            <v>TIMEX GROUP INDIA LTD</v>
          </cell>
          <cell r="B4377">
            <v>500414</v>
          </cell>
          <cell r="C4377" t="str">
            <v>Not Listed</v>
          </cell>
        </row>
        <row r="4378">
          <cell r="A4378" t="str">
            <v>TIMKEN (INDIA) LTD</v>
          </cell>
          <cell r="B4378">
            <v>522113</v>
          </cell>
          <cell r="C4378" t="str">
            <v>TIMKEN</v>
          </cell>
        </row>
        <row r="4379">
          <cell r="A4379" t="str">
            <v>TIMKEN INDIA LTD</v>
          </cell>
          <cell r="B4379">
            <v>522113</v>
          </cell>
          <cell r="C4379" t="str">
            <v>TIMKEN</v>
          </cell>
        </row>
        <row r="4380">
          <cell r="A4380" t="str">
            <v>TINNA RUBBER AND INFRASTRUCTURE LTD</v>
          </cell>
          <cell r="B4380">
            <v>530475</v>
          </cell>
          <cell r="C4380" t="str">
            <v>Not Listed</v>
          </cell>
        </row>
        <row r="4381">
          <cell r="A4381" t="str">
            <v>TINNA TRADE LTD</v>
          </cell>
          <cell r="B4381">
            <v>541741</v>
          </cell>
          <cell r="C4381" t="str">
            <v>Not Listed</v>
          </cell>
        </row>
        <row r="4382">
          <cell r="A4382" t="str">
            <v>TIPS INDUSTRIES LTD</v>
          </cell>
          <cell r="B4382">
            <v>532375</v>
          </cell>
          <cell r="C4382" t="str">
            <v>TIPSINDLTD</v>
          </cell>
        </row>
        <row r="4383">
          <cell r="A4383" t="str">
            <v>TIRUPATI FINLEASE LTD</v>
          </cell>
          <cell r="B4383">
            <v>539488</v>
          </cell>
          <cell r="C4383" t="str">
            <v>Not Listed</v>
          </cell>
        </row>
        <row r="4384">
          <cell r="A4384" t="str">
            <v>TIRUPATI FOAM LTD</v>
          </cell>
          <cell r="B4384">
            <v>540904</v>
          </cell>
          <cell r="C4384" t="str">
            <v>Not Listed</v>
          </cell>
        </row>
        <row r="4385">
          <cell r="A4385" t="str">
            <v>TIRUPATI FORGE LTD</v>
          </cell>
          <cell r="B4385" t="str">
            <v>Not Listed</v>
          </cell>
          <cell r="C4385" t="str">
            <v>TIRUPATIFL</v>
          </cell>
        </row>
        <row r="4386">
          <cell r="A4386" t="str">
            <v>TIRUPATI INDUSTRIES (INDIA) LTD</v>
          </cell>
          <cell r="B4386">
            <v>531547</v>
          </cell>
          <cell r="C4386" t="str">
            <v>Not Listed</v>
          </cell>
        </row>
        <row r="4387">
          <cell r="A4387" t="str">
            <v>TIRUPATI INDUSTRIES INDIA LTD</v>
          </cell>
          <cell r="B4387">
            <v>531547</v>
          </cell>
          <cell r="C4387" t="str">
            <v>Not Listed</v>
          </cell>
        </row>
        <row r="4388">
          <cell r="A4388" t="str">
            <v>TIRUPATI SARJAN LTD</v>
          </cell>
          <cell r="B4388">
            <v>531814</v>
          </cell>
          <cell r="C4388" t="str">
            <v>Not Listed</v>
          </cell>
        </row>
        <row r="4389">
          <cell r="A4389" t="str">
            <v>TIRUPATI STARCH &amp; CHEMICALS LTD</v>
          </cell>
          <cell r="B4389">
            <v>524582</v>
          </cell>
          <cell r="C4389" t="str">
            <v>Not Listed</v>
          </cell>
        </row>
        <row r="4390">
          <cell r="A4390" t="str">
            <v>TIRUPATI TYRES LTD</v>
          </cell>
          <cell r="B4390">
            <v>539040</v>
          </cell>
          <cell r="C4390" t="str">
            <v>Not Listed</v>
          </cell>
        </row>
        <row r="4391">
          <cell r="A4391" t="str">
            <v>TITAANIUM TEN ENTERPRISE LTD</v>
          </cell>
          <cell r="B4391">
            <v>539985</v>
          </cell>
          <cell r="C4391" t="str">
            <v>Not Listed</v>
          </cell>
        </row>
        <row r="4392">
          <cell r="A4392" t="str">
            <v>TITAGARH WAGONS LTD</v>
          </cell>
          <cell r="B4392">
            <v>532966</v>
          </cell>
          <cell r="C4392" t="str">
            <v>TWL</v>
          </cell>
        </row>
        <row r="4393">
          <cell r="A4393" t="str">
            <v>TITAN BIOTECH LTD</v>
          </cell>
          <cell r="B4393">
            <v>524717</v>
          </cell>
          <cell r="C4393" t="str">
            <v>Not Listed</v>
          </cell>
        </row>
        <row r="4394">
          <cell r="A4394" t="str">
            <v>TITAN COMPANY LTD</v>
          </cell>
          <cell r="B4394">
            <v>500114</v>
          </cell>
          <cell r="C4394" t="str">
            <v>TITAN</v>
          </cell>
        </row>
        <row r="4395">
          <cell r="A4395" t="str">
            <v>TITAN SECURITIES LTD</v>
          </cell>
          <cell r="B4395">
            <v>530045</v>
          </cell>
          <cell r="C4395" t="str">
            <v>Not Listed</v>
          </cell>
        </row>
        <row r="4396">
          <cell r="A4396" t="str">
            <v>TIVOLI CONSTRUCTION LTD</v>
          </cell>
          <cell r="B4396">
            <v>511096</v>
          </cell>
          <cell r="C4396" t="str">
            <v>Not Listed</v>
          </cell>
        </row>
        <row r="4397">
          <cell r="A4397" t="str">
            <v>TODAYS WRITING INSTRUMENTS LTD</v>
          </cell>
          <cell r="B4397">
            <v>531830</v>
          </cell>
          <cell r="C4397" t="str">
            <v>TODAYS</v>
          </cell>
        </row>
        <row r="4398">
          <cell r="A4398" t="str">
            <v>TOKYO FINANCE LTD</v>
          </cell>
          <cell r="B4398">
            <v>531644</v>
          </cell>
          <cell r="C4398" t="str">
            <v>Not Listed</v>
          </cell>
        </row>
        <row r="4399">
          <cell r="A4399" t="str">
            <v>TOKYO PLAST INTERNATIONAL LTD</v>
          </cell>
          <cell r="B4399">
            <v>500418</v>
          </cell>
          <cell r="C4399" t="str">
            <v>TOKYOPLAST</v>
          </cell>
        </row>
        <row r="4400">
          <cell r="A4400" t="str">
            <v>TORRENT PHARMACEUTICALS LTD</v>
          </cell>
          <cell r="B4400">
            <v>500420</v>
          </cell>
          <cell r="C4400" t="str">
            <v>TORNTPHARM</v>
          </cell>
        </row>
        <row r="4401">
          <cell r="A4401" t="str">
            <v>TORRENT POWER LTD</v>
          </cell>
          <cell r="B4401">
            <v>532779</v>
          </cell>
          <cell r="C4401" t="str">
            <v>TORNTPOWER</v>
          </cell>
        </row>
        <row r="4402">
          <cell r="A4402" t="str">
            <v>TOTAL EXPORTS LTD</v>
          </cell>
          <cell r="B4402">
            <v>523878</v>
          </cell>
          <cell r="C4402" t="str">
            <v>Not Listed</v>
          </cell>
        </row>
        <row r="4403">
          <cell r="A4403" t="str">
            <v>TOTAL TRANSPORT SYSTEMS LTD</v>
          </cell>
          <cell r="B4403" t="str">
            <v>Not Listed</v>
          </cell>
          <cell r="C4403" t="str">
            <v>TOTAL</v>
          </cell>
        </row>
        <row r="4404">
          <cell r="A4404" t="str">
            <v>TOUCHWOOD ENTERTAINMENT LTD</v>
          </cell>
          <cell r="B4404" t="str">
            <v>Not Listed</v>
          </cell>
          <cell r="C4404" t="str">
            <v>TOUCHWOOD</v>
          </cell>
        </row>
        <row r="4405">
          <cell r="A4405" t="str">
            <v>TOURISM FINANCE CORPORATION OF (INDIA) LTD</v>
          </cell>
          <cell r="B4405">
            <v>526650</v>
          </cell>
          <cell r="C4405" t="str">
            <v>TFCILTD</v>
          </cell>
        </row>
        <row r="4406">
          <cell r="A4406" t="str">
            <v>TOURISM FINANCE CORPORATION OF INDIA LTD</v>
          </cell>
          <cell r="B4406">
            <v>526650</v>
          </cell>
          <cell r="C4406" t="str">
            <v>TFCILTD</v>
          </cell>
        </row>
        <row r="4407">
          <cell r="A4407" t="str">
            <v>TOWA SOKKI LTD</v>
          </cell>
          <cell r="B4407">
            <v>531771</v>
          </cell>
          <cell r="C4407" t="str">
            <v>Not Listed</v>
          </cell>
        </row>
        <row r="4408">
          <cell r="A4408" t="str">
            <v>TOYAM INDUSTRIES LTD</v>
          </cell>
          <cell r="B4408">
            <v>538607</v>
          </cell>
          <cell r="C4408" t="str">
            <v>Not Listed</v>
          </cell>
        </row>
        <row r="4409">
          <cell r="A4409" t="str">
            <v>TPI (INDIA) LTD</v>
          </cell>
          <cell r="B4409">
            <v>500421</v>
          </cell>
          <cell r="C4409" t="str">
            <v>Not Listed</v>
          </cell>
        </row>
        <row r="4410">
          <cell r="A4410" t="str">
            <v>TPI INDIA LTD</v>
          </cell>
          <cell r="B4410">
            <v>500421</v>
          </cell>
          <cell r="C4410" t="str">
            <v>Not Listed</v>
          </cell>
        </row>
        <row r="4411">
          <cell r="A4411" t="str">
            <v>TPL PLASTECH LTD</v>
          </cell>
          <cell r="B4411">
            <v>526582</v>
          </cell>
          <cell r="C4411" t="str">
            <v>TPLPLASTEH</v>
          </cell>
        </row>
        <row r="4412">
          <cell r="A4412" t="str">
            <v>TRADE WINGS LTD</v>
          </cell>
          <cell r="B4412">
            <v>509953</v>
          </cell>
          <cell r="C4412" t="str">
            <v>Not Listed</v>
          </cell>
        </row>
        <row r="4413">
          <cell r="A4413" t="str">
            <v>TRANS ASIA CORPORATION LTD</v>
          </cell>
          <cell r="B4413">
            <v>530783</v>
          </cell>
          <cell r="C4413" t="str">
            <v>Not Listed</v>
          </cell>
        </row>
        <row r="4414">
          <cell r="A4414" t="str">
            <v>TRANS FINANCIAL RESOURCES LTD.</v>
          </cell>
          <cell r="B4414">
            <v>526961</v>
          </cell>
          <cell r="C4414" t="str">
            <v>TRANSFIN</v>
          </cell>
        </row>
        <row r="4415">
          <cell r="A4415" t="str">
            <v>TRANSCHEM LTD</v>
          </cell>
          <cell r="B4415">
            <v>500422</v>
          </cell>
          <cell r="C4415" t="str">
            <v>Not Listed</v>
          </cell>
        </row>
        <row r="4416">
          <cell r="A4416" t="str">
            <v>TRANSCORP INTERNATIONAL LTD</v>
          </cell>
          <cell r="B4416">
            <v>532410</v>
          </cell>
          <cell r="C4416" t="str">
            <v>Not Listed</v>
          </cell>
        </row>
        <row r="4417">
          <cell r="A4417" t="str">
            <v>TRANSFORMERS AND RECTIFIERS (INDIA) LTD</v>
          </cell>
          <cell r="B4417">
            <v>532928</v>
          </cell>
          <cell r="C4417" t="str">
            <v>TRIL</v>
          </cell>
        </row>
        <row r="4418">
          <cell r="A4418" t="str">
            <v>TRANSFORMERS AND RECTIFIERS INDIA LTD</v>
          </cell>
          <cell r="B4418">
            <v>532928</v>
          </cell>
          <cell r="C4418" t="str">
            <v>TRIL</v>
          </cell>
        </row>
        <row r="4419">
          <cell r="A4419" t="str">
            <v>TRANS-FREIGHT CONTAINERS LTD</v>
          </cell>
          <cell r="B4419">
            <v>513063</v>
          </cell>
          <cell r="C4419" t="str">
            <v>Not Listed</v>
          </cell>
        </row>
        <row r="4420">
          <cell r="A4420" t="str">
            <v>TRANSGENE BIOTEK LTD</v>
          </cell>
          <cell r="B4420">
            <v>526139</v>
          </cell>
          <cell r="C4420" t="str">
            <v>Not Listed</v>
          </cell>
        </row>
        <row r="4421">
          <cell r="A4421" t="str">
            <v>TRANSGLOBE FOODS LTD</v>
          </cell>
          <cell r="B4421">
            <v>519367</v>
          </cell>
          <cell r="C4421" t="str">
            <v>Not Listed</v>
          </cell>
        </row>
        <row r="4422">
          <cell r="A4422" t="str">
            <v>TRANSOCEANIC PROPERTIES LTD</v>
          </cell>
          <cell r="B4422">
            <v>509003</v>
          </cell>
          <cell r="C4422" t="str">
            <v>Not Listed</v>
          </cell>
        </row>
        <row r="4423">
          <cell r="A4423" t="str">
            <v>TRANSPEK INDUSTRY LTD</v>
          </cell>
          <cell r="B4423">
            <v>506687</v>
          </cell>
          <cell r="C4423" t="str">
            <v>Not Listed</v>
          </cell>
        </row>
        <row r="4424">
          <cell r="A4424" t="str">
            <v>TRANSPORT CORPORATION OF (INDIA) LTD</v>
          </cell>
          <cell r="B4424">
            <v>532349</v>
          </cell>
          <cell r="C4424" t="str">
            <v>TCI</v>
          </cell>
        </row>
        <row r="4425">
          <cell r="A4425" t="str">
            <v>TRANSPORT CORPORATION OF INDIA LTD</v>
          </cell>
          <cell r="B4425">
            <v>532349</v>
          </cell>
          <cell r="C4425" t="str">
            <v>TCI</v>
          </cell>
        </row>
        <row r="4426">
          <cell r="A4426" t="str">
            <v>TRANSWARRANTY FINANCE LTD</v>
          </cell>
          <cell r="B4426">
            <v>532812</v>
          </cell>
          <cell r="C4426" t="str">
            <v>TFL</v>
          </cell>
        </row>
        <row r="4427">
          <cell r="A4427" t="str">
            <v>TRANSWIND INFRASTRUCTURES LTD</v>
          </cell>
          <cell r="B4427" t="str">
            <v>Not Listed</v>
          </cell>
          <cell r="C4427" t="str">
            <v>TRANSWIND</v>
          </cell>
        </row>
        <row r="4428">
          <cell r="A4428" t="str">
            <v>TREE HOUSE EDUCATION &amp; ACCESSORIES LTD</v>
          </cell>
          <cell r="B4428">
            <v>533540</v>
          </cell>
          <cell r="C4428" t="str">
            <v>TREEHOUSE</v>
          </cell>
        </row>
        <row r="4429">
          <cell r="A4429" t="str">
            <v>Trejhara Solutions Ltd</v>
          </cell>
          <cell r="B4429">
            <v>542233</v>
          </cell>
          <cell r="C4429" t="str">
            <v>TREJHARA</v>
          </cell>
        </row>
        <row r="4430">
          <cell r="A4430" t="str">
            <v>TRENT LTD</v>
          </cell>
          <cell r="B4430">
            <v>500251</v>
          </cell>
          <cell r="C4430" t="str">
            <v>TRENT</v>
          </cell>
        </row>
        <row r="4431">
          <cell r="A4431" t="str">
            <v>TRESCON LTD</v>
          </cell>
          <cell r="B4431">
            <v>532159</v>
          </cell>
          <cell r="C4431" t="str">
            <v>Not Listed</v>
          </cell>
        </row>
        <row r="4432">
          <cell r="A4432" t="str">
            <v>TRF LTD</v>
          </cell>
          <cell r="B4432">
            <v>505854</v>
          </cell>
          <cell r="C4432" t="str">
            <v>TRF</v>
          </cell>
        </row>
        <row r="4433">
          <cell r="A4433" t="str">
            <v>TRIBHOVANDAS BHIMJI ZAVERI LTD</v>
          </cell>
          <cell r="B4433">
            <v>534369</v>
          </cell>
          <cell r="C4433" t="str">
            <v>TBZ</v>
          </cell>
        </row>
        <row r="4434">
          <cell r="A4434" t="str">
            <v>TRICOM FRUIT PRODUCTS LTD</v>
          </cell>
          <cell r="B4434">
            <v>531716</v>
          </cell>
          <cell r="C4434" t="str">
            <v>Not Listed</v>
          </cell>
        </row>
        <row r="4435">
          <cell r="A4435" t="str">
            <v>TRIDENT LTD</v>
          </cell>
          <cell r="B4435">
            <v>521064</v>
          </cell>
          <cell r="C4435" t="str">
            <v>TRIDENT</v>
          </cell>
        </row>
        <row r="4436">
          <cell r="A4436" t="str">
            <v>TRIDENT TEXOFAB LTD</v>
          </cell>
          <cell r="B4436">
            <v>540726</v>
          </cell>
          <cell r="C4436" t="str">
            <v>Not Listed</v>
          </cell>
        </row>
        <row r="4437">
          <cell r="A4437" t="str">
            <v>TRIDENT TOOLS LTD</v>
          </cell>
          <cell r="B4437">
            <v>531972</v>
          </cell>
          <cell r="C4437" t="str">
            <v>Not Listed</v>
          </cell>
        </row>
        <row r="4438">
          <cell r="A4438" t="str">
            <v>TRIGYN TECHNOLOGIES LTD</v>
          </cell>
          <cell r="B4438">
            <v>517562</v>
          </cell>
          <cell r="C4438" t="str">
            <v>TRIGYN</v>
          </cell>
        </row>
        <row r="4439">
          <cell r="A4439" t="str">
            <v>TRIJAL INDUSTRIES LTD</v>
          </cell>
          <cell r="B4439">
            <v>531658</v>
          </cell>
          <cell r="C4439" t="str">
            <v>Not Listed</v>
          </cell>
        </row>
        <row r="4440">
          <cell r="A4440" t="str">
            <v>TRIMURTHI LTD</v>
          </cell>
          <cell r="B4440">
            <v>536565</v>
          </cell>
          <cell r="C4440" t="str">
            <v>Not Listed</v>
          </cell>
        </row>
        <row r="4441">
          <cell r="A4441" t="str">
            <v>TRINITY LEAGUE (INDIA) LTD</v>
          </cell>
          <cell r="B4441">
            <v>531846</v>
          </cell>
          <cell r="C4441" t="str">
            <v>Not Listed</v>
          </cell>
        </row>
        <row r="4442">
          <cell r="A4442" t="str">
            <v>TRINITY LEAGUE INDIA LTD</v>
          </cell>
          <cell r="B4442">
            <v>531846</v>
          </cell>
          <cell r="C4442" t="str">
            <v>Not Listed</v>
          </cell>
        </row>
        <row r="4443">
          <cell r="A4443" t="str">
            <v>TRIO MERCANTILE &amp;amp; TRADING LTD.</v>
          </cell>
          <cell r="B4443">
            <v>534755</v>
          </cell>
          <cell r="C4443" t="str">
            <v>TRIOMERC</v>
          </cell>
        </row>
        <row r="4444">
          <cell r="A4444" t="str">
            <v>TRIOCHEM PRODUCTS LTD</v>
          </cell>
          <cell r="B4444">
            <v>512101</v>
          </cell>
          <cell r="C4444" t="str">
            <v>Not Listed</v>
          </cell>
        </row>
        <row r="4445">
          <cell r="A4445" t="str">
            <v>TRISHAKTI ELECTRONICS &amp; INDUSTRIES LTD</v>
          </cell>
          <cell r="B4445">
            <v>531279</v>
          </cell>
          <cell r="C4445" t="str">
            <v>Not Listed</v>
          </cell>
        </row>
        <row r="4446">
          <cell r="A4446" t="str">
            <v>TRITON CORP LTD</v>
          </cell>
          <cell r="B4446">
            <v>523387</v>
          </cell>
          <cell r="C4446" t="str">
            <v>Not Listed</v>
          </cell>
        </row>
        <row r="4447">
          <cell r="A4447" t="str">
            <v>TRITON VALVES LTD</v>
          </cell>
          <cell r="B4447">
            <v>505978</v>
          </cell>
          <cell r="C4447" t="str">
            <v>Not Listed</v>
          </cell>
        </row>
        <row r="4448">
          <cell r="A4448" t="str">
            <v>TRIVENI ENGINEERING &amp; INDUSTRIES LTD</v>
          </cell>
          <cell r="B4448">
            <v>532356</v>
          </cell>
          <cell r="C4448" t="str">
            <v>TRIVENI</v>
          </cell>
        </row>
        <row r="4449">
          <cell r="A4449" t="str">
            <v>Triveni Enterprises Ltd</v>
          </cell>
          <cell r="B4449">
            <v>538569</v>
          </cell>
          <cell r="C4449" t="str">
            <v>TRIVENIENT</v>
          </cell>
        </row>
        <row r="4450">
          <cell r="A4450" t="str">
            <v>TRIVENI GLASS LTD</v>
          </cell>
          <cell r="B4450">
            <v>502281</v>
          </cell>
          <cell r="C4450" t="str">
            <v>Not Listed</v>
          </cell>
        </row>
        <row r="4451">
          <cell r="A4451" t="str">
            <v>TRIVENI TURBINE LTD</v>
          </cell>
          <cell r="B4451">
            <v>533655</v>
          </cell>
          <cell r="C4451" t="str">
            <v>TRITURBINE</v>
          </cell>
        </row>
        <row r="4452">
          <cell r="A4452" t="str">
            <v>TRIVIKRAMA INDUSTRIES LTD</v>
          </cell>
          <cell r="B4452">
            <v>538579</v>
          </cell>
          <cell r="C4452" t="str">
            <v>Not Listed</v>
          </cell>
        </row>
        <row r="4453">
          <cell r="A4453" t="str">
            <v>TROMBO EXTRACTIONS LTD</v>
          </cell>
          <cell r="B4453">
            <v>519303</v>
          </cell>
          <cell r="C4453" t="str">
            <v>Not Listed</v>
          </cell>
        </row>
        <row r="4454">
          <cell r="A4454" t="str">
            <v>TTI ENTERPRISE LTD</v>
          </cell>
          <cell r="B4454">
            <v>538597</v>
          </cell>
          <cell r="C4454" t="str">
            <v>Not Listed</v>
          </cell>
        </row>
        <row r="4455">
          <cell r="A4455" t="str">
            <v>TTK HEALTHCARE LTD</v>
          </cell>
          <cell r="B4455">
            <v>507747</v>
          </cell>
          <cell r="C4455" t="str">
            <v>TTKHLTCARE</v>
          </cell>
        </row>
        <row r="4456">
          <cell r="A4456" t="str">
            <v>TTK PRESTIGE LTD</v>
          </cell>
          <cell r="B4456">
            <v>517506</v>
          </cell>
          <cell r="C4456" t="str">
            <v>TTKPRESTIG</v>
          </cell>
        </row>
        <row r="4457">
          <cell r="A4457" t="str">
            <v>TTL Enterprises Ltd</v>
          </cell>
          <cell r="B4457">
            <v>514236</v>
          </cell>
          <cell r="C4457" t="str">
            <v>TTLEL</v>
          </cell>
        </row>
        <row r="4458">
          <cell r="A4458" t="str">
            <v>TUBE INVESTMENTS OF (INDIA) LTD</v>
          </cell>
          <cell r="B4458">
            <v>540762</v>
          </cell>
          <cell r="C4458" t="str">
            <v>TI(INDIA)</v>
          </cell>
        </row>
        <row r="4459">
          <cell r="A4459" t="str">
            <v>TUBE INVESTMENTS OF INDIA LTD</v>
          </cell>
          <cell r="B4459">
            <v>540762</v>
          </cell>
          <cell r="C4459" t="str">
            <v>TIINDIA</v>
          </cell>
        </row>
        <row r="4460">
          <cell r="A4460" t="str">
            <v>TULASEE BIO-ETHANOL LTD</v>
          </cell>
          <cell r="B4460">
            <v>524514</v>
          </cell>
          <cell r="C4460" t="str">
            <v>Not Listed</v>
          </cell>
        </row>
        <row r="4461">
          <cell r="A4461" t="str">
            <v>TULIP STAR HOTELS LTD</v>
          </cell>
          <cell r="B4461">
            <v>531088</v>
          </cell>
          <cell r="C4461" t="str">
            <v>Not Listed</v>
          </cell>
        </row>
        <row r="4462">
          <cell r="A4462" t="str">
            <v>TULIVE DEVELOPERS LTD</v>
          </cell>
          <cell r="B4462">
            <v>505285</v>
          </cell>
          <cell r="C4462" t="str">
            <v>Not Listed</v>
          </cell>
        </row>
        <row r="4463">
          <cell r="A4463" t="str">
            <v>TULSI EXTRUSIONS LTD</v>
          </cell>
          <cell r="B4463">
            <v>532948</v>
          </cell>
          <cell r="C4463" t="str">
            <v>TULSI</v>
          </cell>
        </row>
        <row r="4464">
          <cell r="A4464" t="str">
            <v>TUMUS ELECTRIC CORPORATION LTD</v>
          </cell>
          <cell r="B4464">
            <v>504273</v>
          </cell>
          <cell r="C4464" t="str">
            <v>Not Listed</v>
          </cell>
        </row>
        <row r="4465">
          <cell r="A4465" t="str">
            <v>TUNI TEXTILE MILLS LTD</v>
          </cell>
          <cell r="B4465">
            <v>531411</v>
          </cell>
          <cell r="C4465" t="str">
            <v>Not Listed</v>
          </cell>
        </row>
        <row r="4466">
          <cell r="A4466" t="str">
            <v>TUTICORIN ALKALI CHEMICALS &amp; FERTILISERS LTD</v>
          </cell>
          <cell r="B4466">
            <v>506808</v>
          </cell>
          <cell r="C4466" t="str">
            <v>Not Listed</v>
          </cell>
        </row>
        <row r="4467">
          <cell r="A4467" t="str">
            <v>TV TODAY NETWORK LTD</v>
          </cell>
          <cell r="B4467">
            <v>532515</v>
          </cell>
          <cell r="C4467" t="str">
            <v>TVTODAY</v>
          </cell>
        </row>
        <row r="4468">
          <cell r="A4468" t="str">
            <v>TV VISION LTD</v>
          </cell>
          <cell r="B4468">
            <v>540083</v>
          </cell>
          <cell r="C4468" t="str">
            <v>TVVISION</v>
          </cell>
        </row>
        <row r="4469">
          <cell r="A4469" t="str">
            <v>TV18 BROADCAST LTD</v>
          </cell>
          <cell r="B4469">
            <v>532800</v>
          </cell>
          <cell r="C4469" t="str">
            <v>TV18BRDCST</v>
          </cell>
        </row>
        <row r="4470">
          <cell r="A4470" t="str">
            <v>TVS ELECTRONICS LTD</v>
          </cell>
          <cell r="B4470">
            <v>532513</v>
          </cell>
          <cell r="C4470" t="str">
            <v>TVSELECT</v>
          </cell>
        </row>
        <row r="4471">
          <cell r="A4471" t="str">
            <v>TVS MOTOR COMPANY LTD</v>
          </cell>
          <cell r="B4471">
            <v>532343</v>
          </cell>
          <cell r="C4471" t="str">
            <v>TVSMOTOR</v>
          </cell>
        </row>
        <row r="4472">
          <cell r="A4472" t="str">
            <v>TVS SRICHAKRA LTD</v>
          </cell>
          <cell r="B4472">
            <v>509243</v>
          </cell>
          <cell r="C4472" t="str">
            <v>TVSSRICHAK</v>
          </cell>
        </row>
        <row r="4473">
          <cell r="A4473" t="str">
            <v>TWIN ROSES TRADES &amp; AGENCIES LTD</v>
          </cell>
          <cell r="B4473">
            <v>512117</v>
          </cell>
          <cell r="C4473" t="str">
            <v>Not Listed</v>
          </cell>
        </row>
        <row r="4474">
          <cell r="A4474" t="str">
            <v>TWINSTAR INDUSTRIES LTD</v>
          </cell>
          <cell r="B4474">
            <v>531917</v>
          </cell>
          <cell r="C4474" t="str">
            <v>Not Listed</v>
          </cell>
        </row>
        <row r="4475">
          <cell r="A4475" t="str">
            <v>TYCHE INDUSTRIES LTD</v>
          </cell>
          <cell r="B4475">
            <v>532384</v>
          </cell>
          <cell r="C4475" t="str">
            <v>Not Listed</v>
          </cell>
        </row>
        <row r="4476">
          <cell r="A4476" t="str">
            <v>TYPHOON FINANCIAL SERVICES LTD</v>
          </cell>
          <cell r="B4476">
            <v>539468</v>
          </cell>
          <cell r="C4476" t="str">
            <v>Not Listed</v>
          </cell>
        </row>
        <row r="4477">
          <cell r="A4477" t="str">
            <v>TYPHOON HOLDINGS LTD</v>
          </cell>
          <cell r="B4477">
            <v>512307</v>
          </cell>
          <cell r="C4477" t="str">
            <v>Not Listed</v>
          </cell>
        </row>
        <row r="4478">
          <cell r="A4478" t="str">
            <v>TYROON TEA CO LTD</v>
          </cell>
          <cell r="B4478">
            <v>526945</v>
          </cell>
          <cell r="C4478" t="str">
            <v>Not Listed</v>
          </cell>
        </row>
        <row r="4479">
          <cell r="A4479" t="str">
            <v>U  H  ZAVERI LTD</v>
          </cell>
          <cell r="B4479">
            <v>541338</v>
          </cell>
          <cell r="C4479" t="str">
            <v>Not Listed</v>
          </cell>
        </row>
        <row r="4480">
          <cell r="A4480" t="str">
            <v>UCAL FUEL SYSTEMS LTD</v>
          </cell>
          <cell r="B4480">
            <v>500464</v>
          </cell>
          <cell r="C4480" t="str">
            <v>UCALFUEL</v>
          </cell>
        </row>
        <row r="4481">
          <cell r="A4481" t="str">
            <v>UCO BANK</v>
          </cell>
          <cell r="B4481">
            <v>532505</v>
          </cell>
          <cell r="C4481" t="str">
            <v>UCOBANK</v>
          </cell>
        </row>
        <row r="4482">
          <cell r="A4482" t="str">
            <v>UDAIPUR CEMENT WORKS LTD</v>
          </cell>
          <cell r="B4482">
            <v>530131</v>
          </cell>
          <cell r="C4482" t="str">
            <v>Not Listed</v>
          </cell>
        </row>
        <row r="4483">
          <cell r="A4483" t="str">
            <v>UDAY JEWELLERY INDUSTRIES LTD</v>
          </cell>
          <cell r="B4483">
            <v>539518</v>
          </cell>
          <cell r="C4483" t="str">
            <v>Not Listed</v>
          </cell>
        </row>
        <row r="4484">
          <cell r="A4484" t="str">
            <v>UFLEX LTD</v>
          </cell>
          <cell r="B4484">
            <v>500148</v>
          </cell>
          <cell r="C4484" t="str">
            <v>UFLEX</v>
          </cell>
        </row>
        <row r="4485">
          <cell r="A4485" t="str">
            <v>UFO MOVIEZ (INDIA) LTD</v>
          </cell>
          <cell r="B4485">
            <v>539141</v>
          </cell>
          <cell r="C4485" t="str">
            <v>UFO</v>
          </cell>
        </row>
        <row r="4486">
          <cell r="A4486" t="str">
            <v>UFO MOVIEZ INDIA LTD</v>
          </cell>
          <cell r="B4486">
            <v>539141</v>
          </cell>
          <cell r="C4486" t="str">
            <v>UFO</v>
          </cell>
        </row>
        <row r="4487">
          <cell r="A4487" t="str">
            <v>UGRO CAPITAL LTD</v>
          </cell>
          <cell r="B4487">
            <v>511742</v>
          </cell>
          <cell r="C4487" t="str">
            <v>Not Listed</v>
          </cell>
        </row>
        <row r="4488">
          <cell r="A4488" t="str">
            <v>UJAAS ENERGY LTD</v>
          </cell>
          <cell r="B4488">
            <v>533644</v>
          </cell>
          <cell r="C4488" t="str">
            <v>UJAAS</v>
          </cell>
        </row>
        <row r="4489">
          <cell r="A4489" t="str">
            <v>UJJIVAN FINANCIAL SERVICES LTD</v>
          </cell>
          <cell r="B4489">
            <v>539874</v>
          </cell>
          <cell r="C4489" t="str">
            <v>UJJIVAN</v>
          </cell>
        </row>
        <row r="4490">
          <cell r="A4490" t="str">
            <v>ULTRA WIRING CONNECTIVITY SYSTEM LTD</v>
          </cell>
          <cell r="B4490" t="str">
            <v>Not Listed</v>
          </cell>
          <cell r="C4490" t="str">
            <v>UWCSL</v>
          </cell>
        </row>
        <row r="4491">
          <cell r="A4491" t="str">
            <v>ULTRACAB (INDIA) LTD</v>
          </cell>
          <cell r="B4491">
            <v>538706</v>
          </cell>
          <cell r="C4491" t="str">
            <v>Not Listed</v>
          </cell>
        </row>
        <row r="4492">
          <cell r="A4492" t="str">
            <v>ULTRACAB INDIA LTD</v>
          </cell>
          <cell r="B4492">
            <v>538706</v>
          </cell>
          <cell r="C4492" t="str">
            <v>Not Listed</v>
          </cell>
        </row>
        <row r="4493">
          <cell r="A4493" t="str">
            <v>ULTRAMARINE &amp; PIGMENTS LTD</v>
          </cell>
          <cell r="B4493">
            <v>506685</v>
          </cell>
          <cell r="C4493" t="str">
            <v>Not Listed</v>
          </cell>
        </row>
        <row r="4494">
          <cell r="A4494" t="str">
            <v>ULTRATECH CEMENT LTD</v>
          </cell>
          <cell r="B4494">
            <v>532538</v>
          </cell>
          <cell r="C4494" t="str">
            <v>ULTRACEMCO</v>
          </cell>
        </row>
        <row r="4495">
          <cell r="A4495" t="str">
            <v>UMANG DAIRIES LTD</v>
          </cell>
          <cell r="B4495">
            <v>500231</v>
          </cell>
          <cell r="C4495" t="str">
            <v>UMANGDAIRY</v>
          </cell>
        </row>
        <row r="4496">
          <cell r="A4496" t="str">
            <v>UMIYA TUBES LTD</v>
          </cell>
          <cell r="B4496">
            <v>539798</v>
          </cell>
          <cell r="C4496" t="str">
            <v>Not Listed</v>
          </cell>
        </row>
        <row r="4497">
          <cell r="A4497" t="str">
            <v>UNI ABEX ALLOY PRODUCTS LTD</v>
          </cell>
          <cell r="B4497">
            <v>504605</v>
          </cell>
          <cell r="C4497" t="str">
            <v>Not Listed</v>
          </cell>
        </row>
        <row r="4498">
          <cell r="A4498" t="str">
            <v>UNICHEM LABORATORIES LTD</v>
          </cell>
          <cell r="B4498">
            <v>506690</v>
          </cell>
          <cell r="C4498" t="str">
            <v>UNICHEMLAB</v>
          </cell>
        </row>
        <row r="4499">
          <cell r="A4499" t="str">
            <v>UNICK FIX-A-FORM AND PRINTERS LTD</v>
          </cell>
          <cell r="B4499">
            <v>541503</v>
          </cell>
          <cell r="C4499" t="str">
            <v>Not Listed</v>
          </cell>
        </row>
        <row r="4500">
          <cell r="A4500" t="str">
            <v>UNIINFO TELECOM SERVICES LTD</v>
          </cell>
          <cell r="B4500" t="str">
            <v>Not Listed</v>
          </cell>
          <cell r="C4500" t="str">
            <v>UNIINFO</v>
          </cell>
        </row>
        <row r="4501">
          <cell r="A4501" t="str">
            <v>UNIJOLLY INVESTMENTS CO LTD</v>
          </cell>
          <cell r="B4501">
            <v>503671</v>
          </cell>
          <cell r="C4501" t="str">
            <v>Not Listed</v>
          </cell>
        </row>
        <row r="4502">
          <cell r="A4502" t="str">
            <v>UNIMODE OVERSEAS LTD.</v>
          </cell>
          <cell r="B4502">
            <v>512595</v>
          </cell>
          <cell r="C4502" t="str">
            <v>UNIMOVR</v>
          </cell>
        </row>
        <row r="4503">
          <cell r="A4503" t="str">
            <v>UNION BANK OF INDIA</v>
          </cell>
          <cell r="B4503">
            <v>532477</v>
          </cell>
          <cell r="C4503" t="str">
            <v>UNIONBANK</v>
          </cell>
        </row>
        <row r="4504">
          <cell r="A4504" t="str">
            <v>UNION QUALITY PLASTICS LTD</v>
          </cell>
          <cell r="B4504">
            <v>526799</v>
          </cell>
          <cell r="C4504" t="str">
            <v>Not Listed</v>
          </cell>
        </row>
        <row r="4505">
          <cell r="A4505" t="str">
            <v>UNIPHOS ENTERPRISES LTD</v>
          </cell>
          <cell r="B4505">
            <v>500429</v>
          </cell>
          <cell r="C4505" t="str">
            <v>UNIENTER</v>
          </cell>
        </row>
        <row r="4506">
          <cell r="A4506" t="str">
            <v>UNIPLY DECOR LTD</v>
          </cell>
          <cell r="B4506">
            <v>526957</v>
          </cell>
          <cell r="C4506" t="str">
            <v>Not Listed</v>
          </cell>
        </row>
        <row r="4507">
          <cell r="A4507" t="str">
            <v>UNIPLY INDUSTRIES LTD</v>
          </cell>
          <cell r="B4507">
            <v>532646</v>
          </cell>
          <cell r="C4507" t="str">
            <v>UNIPLY</v>
          </cell>
        </row>
        <row r="4508">
          <cell r="A4508" t="str">
            <v>UNIQUE ORGANICS LTD</v>
          </cell>
          <cell r="B4508">
            <v>530997</v>
          </cell>
          <cell r="C4508" t="str">
            <v>Not Listed</v>
          </cell>
        </row>
        <row r="4509">
          <cell r="A4509" t="str">
            <v>UNIROYAL INDUSTRIES LTD</v>
          </cell>
          <cell r="B4509">
            <v>521226</v>
          </cell>
          <cell r="C4509" t="str">
            <v>Not Listed</v>
          </cell>
        </row>
        <row r="4510">
          <cell r="A4510" t="str">
            <v>UNIROYAL MARINE EXPORTS LTD</v>
          </cell>
          <cell r="B4510">
            <v>526113</v>
          </cell>
          <cell r="C4510" t="str">
            <v>Not Listed</v>
          </cell>
        </row>
        <row r="4511">
          <cell r="A4511" t="str">
            <v>UNISHIRE URBAN INFRA LTD</v>
          </cell>
          <cell r="B4511">
            <v>537582</v>
          </cell>
          <cell r="C4511" t="str">
            <v>Not Listed</v>
          </cell>
        </row>
        <row r="4512">
          <cell r="A4512" t="str">
            <v>UNISON METALS LTD</v>
          </cell>
          <cell r="B4512">
            <v>538610</v>
          </cell>
          <cell r="C4512" t="str">
            <v>Not Listed</v>
          </cell>
        </row>
        <row r="4513">
          <cell r="A4513" t="str">
            <v>UNISTAR MULTIMEDIA LTD</v>
          </cell>
          <cell r="B4513">
            <v>532035</v>
          </cell>
          <cell r="C4513" t="str">
            <v>Not Listed</v>
          </cell>
        </row>
        <row r="4514">
          <cell r="A4514" t="str">
            <v>UNISYS SOFTWARES &amp; HOLDING INDUSTRIES LTD</v>
          </cell>
          <cell r="B4514">
            <v>531831</v>
          </cell>
          <cell r="C4514" t="str">
            <v>Not Listed</v>
          </cell>
        </row>
        <row r="4515">
          <cell r="A4515" t="str">
            <v>UNITECH INTERNATIONAL LTD</v>
          </cell>
          <cell r="B4515">
            <v>531867</v>
          </cell>
          <cell r="C4515" t="str">
            <v>Not Listed</v>
          </cell>
        </row>
        <row r="4516">
          <cell r="A4516" t="str">
            <v>UNITECH LTD</v>
          </cell>
          <cell r="B4516">
            <v>507878</v>
          </cell>
          <cell r="C4516" t="str">
            <v>UNITECH</v>
          </cell>
        </row>
        <row r="4517">
          <cell r="A4517" t="str">
            <v>UNITED BANK OF INDIA</v>
          </cell>
          <cell r="B4517">
            <v>533171</v>
          </cell>
          <cell r="C4517" t="str">
            <v>UNITEDBNK</v>
          </cell>
        </row>
        <row r="4518">
          <cell r="A4518" t="str">
            <v>UNITED BREWERIES LTD</v>
          </cell>
          <cell r="B4518">
            <v>532478</v>
          </cell>
          <cell r="C4518" t="str">
            <v>UBL</v>
          </cell>
        </row>
        <row r="4519">
          <cell r="A4519" t="str">
            <v>UNITED CREDIT LTD</v>
          </cell>
          <cell r="B4519">
            <v>531091</v>
          </cell>
          <cell r="C4519" t="str">
            <v>Not Listed</v>
          </cell>
        </row>
        <row r="4520">
          <cell r="A4520" t="str">
            <v>UNITED DRILLING TOOLS LTD</v>
          </cell>
          <cell r="B4520">
            <v>522014</v>
          </cell>
          <cell r="C4520" t="str">
            <v>Not Listed</v>
          </cell>
        </row>
        <row r="4521">
          <cell r="A4521" t="str">
            <v>UNITED INTERACTIVE LTD</v>
          </cell>
          <cell r="B4521">
            <v>502893</v>
          </cell>
          <cell r="C4521" t="str">
            <v>Not Listed</v>
          </cell>
        </row>
        <row r="4522">
          <cell r="A4522" t="str">
            <v>UNITED LEASING &amp; INDUSTRIES LTD</v>
          </cell>
          <cell r="B4522">
            <v>507808</v>
          </cell>
          <cell r="C4522" t="str">
            <v>Not Listed</v>
          </cell>
        </row>
        <row r="4523">
          <cell r="A4523" t="str">
            <v>UNITED POLYFAB GUJARAT LTD</v>
          </cell>
          <cell r="B4523" t="str">
            <v>Not Listed</v>
          </cell>
          <cell r="C4523" t="str">
            <v>UNITEDPOLY</v>
          </cell>
        </row>
        <row r="4524">
          <cell r="A4524" t="str">
            <v>UNITED SPIRITS LTD</v>
          </cell>
          <cell r="B4524">
            <v>532432</v>
          </cell>
          <cell r="C4524" t="str">
            <v>MCDOWELL-N</v>
          </cell>
        </row>
        <row r="4525">
          <cell r="A4525" t="str">
            <v>UNITED TEXTILES LTD</v>
          </cell>
          <cell r="B4525">
            <v>521188</v>
          </cell>
          <cell r="C4525" t="str">
            <v>Not Listed</v>
          </cell>
        </row>
        <row r="4526">
          <cell r="A4526" t="str">
            <v>UNITED VAN DER HORST LTD</v>
          </cell>
          <cell r="B4526">
            <v>522091</v>
          </cell>
          <cell r="C4526" t="str">
            <v>Not Listed</v>
          </cell>
        </row>
        <row r="4527">
          <cell r="A4527" t="str">
            <v>UNITY INFRAPROJECTS LTD</v>
          </cell>
          <cell r="B4527">
            <v>532746</v>
          </cell>
          <cell r="C4527" t="str">
            <v>UNITY</v>
          </cell>
        </row>
        <row r="4528">
          <cell r="A4528" t="str">
            <v>UNIVASTU (INDIA) LTD</v>
          </cell>
          <cell r="B4528" t="str">
            <v>Not Listed</v>
          </cell>
          <cell r="C4528" t="str">
            <v>UNIVASTU</v>
          </cell>
        </row>
        <row r="4529">
          <cell r="A4529" t="str">
            <v>UNIVASTU INDIA LTD</v>
          </cell>
          <cell r="B4529" t="str">
            <v>Not Listed</v>
          </cell>
          <cell r="C4529" t="str">
            <v>UNIVASTU</v>
          </cell>
        </row>
        <row r="4530">
          <cell r="A4530" t="str">
            <v>UNIVERSAL ARTS LTD</v>
          </cell>
          <cell r="B4530">
            <v>532378</v>
          </cell>
          <cell r="C4530" t="str">
            <v>Not Listed</v>
          </cell>
        </row>
        <row r="4531">
          <cell r="A4531" t="str">
            <v>UNIVERSAL AUTOFOUNDRY LTD</v>
          </cell>
          <cell r="B4531">
            <v>539314</v>
          </cell>
          <cell r="C4531" t="str">
            <v>Not Listed</v>
          </cell>
        </row>
        <row r="4532">
          <cell r="A4532" t="str">
            <v>UNIVERSAL CABLES LTD</v>
          </cell>
          <cell r="B4532">
            <v>504212</v>
          </cell>
          <cell r="C4532" t="str">
            <v>UNIVCABLES</v>
          </cell>
        </row>
        <row r="4533">
          <cell r="A4533" t="str">
            <v>UNIVERSAL CREDIT &amp; SECURITIES LTD</v>
          </cell>
          <cell r="B4533">
            <v>531963</v>
          </cell>
          <cell r="C4533" t="str">
            <v>Not Listed</v>
          </cell>
        </row>
        <row r="4534">
          <cell r="A4534" t="str">
            <v>UNIVERSAL OFFICE AUTOMATION LTD</v>
          </cell>
          <cell r="B4534">
            <v>523519</v>
          </cell>
          <cell r="C4534" t="str">
            <v>Not Listed</v>
          </cell>
        </row>
        <row r="4535">
          <cell r="A4535" t="str">
            <v>UNIVERSAL PRIME ALUMINIUM LTD</v>
          </cell>
          <cell r="B4535">
            <v>504673</v>
          </cell>
          <cell r="C4535" t="str">
            <v>Not Listed</v>
          </cell>
        </row>
        <row r="4536">
          <cell r="A4536" t="str">
            <v>UNIVERSAL STARCH-CHEM ALLIED LTD</v>
          </cell>
          <cell r="B4536">
            <v>524408</v>
          </cell>
          <cell r="C4536" t="str">
            <v>Not Listed</v>
          </cell>
        </row>
        <row r="4537">
          <cell r="A4537" t="str">
            <v>UNIWORTH LTD</v>
          </cell>
          <cell r="B4537">
            <v>514144</v>
          </cell>
          <cell r="C4537" t="str">
            <v>Not Listed</v>
          </cell>
        </row>
        <row r="4538">
          <cell r="A4538" t="str">
            <v>UNIWORTH SECURITIES LTD</v>
          </cell>
          <cell r="B4538">
            <v>512408</v>
          </cell>
          <cell r="C4538" t="str">
            <v>Not Listed</v>
          </cell>
        </row>
        <row r="4539">
          <cell r="A4539" t="str">
            <v>UNJHA FORMULATIONS LTD</v>
          </cell>
          <cell r="B4539">
            <v>531762</v>
          </cell>
          <cell r="C4539" t="str">
            <v>Not Listed</v>
          </cell>
        </row>
        <row r="4540">
          <cell r="A4540" t="str">
            <v>UPASANA FINANCE LTD</v>
          </cell>
          <cell r="B4540">
            <v>511764</v>
          </cell>
          <cell r="C4540" t="str">
            <v>Not Listed</v>
          </cell>
        </row>
        <row r="4541">
          <cell r="A4541" t="str">
            <v>UPL LTD</v>
          </cell>
          <cell r="B4541">
            <v>512070</v>
          </cell>
          <cell r="C4541" t="str">
            <v>UPL</v>
          </cell>
        </row>
        <row r="4542">
          <cell r="A4542" t="str">
            <v>UPSURGE INVESTMENT &amp; FINANCE LTD</v>
          </cell>
          <cell r="B4542">
            <v>531390</v>
          </cell>
          <cell r="C4542" t="str">
            <v>Not Listed</v>
          </cell>
        </row>
        <row r="4543">
          <cell r="A4543" t="str">
            <v>URAVI T AND WEDGE LAMPS LTD</v>
          </cell>
          <cell r="B4543" t="str">
            <v>Not Listed</v>
          </cell>
          <cell r="C4543" t="str">
            <v>URAVI</v>
          </cell>
        </row>
        <row r="4544">
          <cell r="A4544" t="str">
            <v>URJA GLOBAL LTD</v>
          </cell>
          <cell r="B4544">
            <v>526987</v>
          </cell>
          <cell r="C4544" t="str">
            <v>URJA</v>
          </cell>
        </row>
        <row r="4545">
          <cell r="A4545" t="str">
            <v>USG TECH SOLUTIONS LTD</v>
          </cell>
          <cell r="B4545">
            <v>532402</v>
          </cell>
          <cell r="C4545" t="str">
            <v>Not Listed</v>
          </cell>
        </row>
        <row r="4546">
          <cell r="A4546" t="str">
            <v>USHA MARTIN EDUCATION &amp; SOLUTIONS LTD</v>
          </cell>
          <cell r="B4546">
            <v>532398</v>
          </cell>
          <cell r="C4546" t="str">
            <v>UMESLTD</v>
          </cell>
        </row>
        <row r="4547">
          <cell r="A4547" t="str">
            <v>USHA MARTIN LTD</v>
          </cell>
          <cell r="B4547">
            <v>517146</v>
          </cell>
          <cell r="C4547" t="str">
            <v>USHAMART</v>
          </cell>
        </row>
        <row r="4548">
          <cell r="A4548" t="str">
            <v>USHAKIRAN FINANCE LTD</v>
          </cell>
          <cell r="B4548">
            <v>511507</v>
          </cell>
          <cell r="C4548" t="str">
            <v>Not Listed</v>
          </cell>
        </row>
        <row r="4549">
          <cell r="A4549" t="str">
            <v>USHANTI COLOUR CHEM LTD</v>
          </cell>
          <cell r="B4549" t="str">
            <v>Not Listed</v>
          </cell>
          <cell r="C4549" t="str">
            <v>UCL</v>
          </cell>
        </row>
        <row r="4550">
          <cell r="A4550" t="str">
            <v>USHDEV INTERNATIONAL LTD</v>
          </cell>
          <cell r="B4550">
            <v>511736</v>
          </cell>
          <cell r="C4550" t="str">
            <v>Not Listed</v>
          </cell>
        </row>
        <row r="4551">
          <cell r="A4551" t="str">
            <v>USHER AGRO LTD</v>
          </cell>
          <cell r="B4551">
            <v>532765</v>
          </cell>
          <cell r="C4551" t="str">
            <v>USHERAGRO</v>
          </cell>
        </row>
        <row r="4552">
          <cell r="A4552" t="str">
            <v>UTI MUTUAL FUND - UTI GOLD EXCHANGE TRADED FUND</v>
          </cell>
          <cell r="B4552">
            <v>590101</v>
          </cell>
          <cell r="C4552" t="str">
            <v>GOLDSHARE</v>
          </cell>
        </row>
        <row r="4553">
          <cell r="A4553" t="str">
            <v>UTL INDUSTRIES LTD</v>
          </cell>
          <cell r="B4553">
            <v>500426</v>
          </cell>
          <cell r="C4553" t="str">
            <v>Not Listed</v>
          </cell>
        </row>
        <row r="4554">
          <cell r="A4554" t="str">
            <v>UTTAM GALVA STEELS LTD</v>
          </cell>
          <cell r="B4554">
            <v>513216</v>
          </cell>
          <cell r="C4554" t="str">
            <v>UTTAMSTL</v>
          </cell>
        </row>
        <row r="4555">
          <cell r="A4555" t="str">
            <v>UTTAM SUGAR MILLS LTD</v>
          </cell>
          <cell r="B4555">
            <v>532729</v>
          </cell>
          <cell r="C4555" t="str">
            <v>UTTAMSUGAR</v>
          </cell>
        </row>
        <row r="4556">
          <cell r="A4556" t="str">
            <v>UTTAM VALUE STEELS LTD</v>
          </cell>
          <cell r="B4556">
            <v>500254</v>
          </cell>
          <cell r="C4556" t="str">
            <v>UVSL</v>
          </cell>
        </row>
        <row r="4557">
          <cell r="A4557" t="str">
            <v>V B DESAI FINANCIAL SERVICES LTD</v>
          </cell>
          <cell r="B4557">
            <v>511110</v>
          </cell>
          <cell r="C4557" t="str">
            <v>Not Listed</v>
          </cell>
        </row>
        <row r="4558">
          <cell r="A4558" t="str">
            <v>V B INDUSTRIES LTD</v>
          </cell>
          <cell r="B4558">
            <v>539123</v>
          </cell>
          <cell r="C4558" t="str">
            <v>Not Listed</v>
          </cell>
        </row>
        <row r="4559">
          <cell r="A4559" t="str">
            <v>V R Films &amp;amp; Studios Ltd</v>
          </cell>
          <cell r="B4559">
            <v>542654</v>
          </cell>
          <cell r="C4559" t="str">
            <v>VRFILMS</v>
          </cell>
        </row>
        <row r="4560">
          <cell r="A4560" t="str">
            <v>V R WOODART LTD</v>
          </cell>
          <cell r="B4560">
            <v>523888</v>
          </cell>
          <cell r="C4560" t="str">
            <v>Not Listed</v>
          </cell>
        </row>
        <row r="4561">
          <cell r="A4561" t="str">
            <v>V S T TILLERS TRACTORS LTD</v>
          </cell>
          <cell r="B4561">
            <v>531266</v>
          </cell>
          <cell r="C4561" t="str">
            <v>VSTTILLERS</v>
          </cell>
        </row>
        <row r="4562">
          <cell r="A4562" t="str">
            <v>V2 RETAIL LTD</v>
          </cell>
          <cell r="B4562">
            <v>532867</v>
          </cell>
          <cell r="C4562" t="str">
            <v>V2RETAIL</v>
          </cell>
        </row>
        <row r="4563">
          <cell r="A4563" t="str">
            <v>VA TECH WABAG LTD</v>
          </cell>
          <cell r="B4563">
            <v>533269</v>
          </cell>
          <cell r="C4563" t="str">
            <v>WABAG</v>
          </cell>
        </row>
        <row r="4564">
          <cell r="A4564" t="str">
            <v>VAARAD VENTURES LTD</v>
          </cell>
          <cell r="B4564">
            <v>532320</v>
          </cell>
          <cell r="C4564" t="str">
            <v>Not Listed</v>
          </cell>
        </row>
        <row r="4565">
          <cell r="A4565" t="str">
            <v>VADILAL ENTERPRISES LTD</v>
          </cell>
          <cell r="B4565">
            <v>519152</v>
          </cell>
          <cell r="C4565" t="str">
            <v>Not Listed</v>
          </cell>
        </row>
        <row r="4566">
          <cell r="A4566" t="str">
            <v>VADILAL INDUSTRIES LTD</v>
          </cell>
          <cell r="B4566">
            <v>519156</v>
          </cell>
          <cell r="C4566" t="str">
            <v>VADILALIND</v>
          </cell>
        </row>
        <row r="4567">
          <cell r="A4567" t="str">
            <v>VADIVARHE SPECIALITY CHEMICALS LTD</v>
          </cell>
          <cell r="B4567" t="str">
            <v>Not Listed</v>
          </cell>
          <cell r="C4567" t="str">
            <v>VSCL</v>
          </cell>
        </row>
        <row r="4568">
          <cell r="A4568" t="str">
            <v>VAGHANI TECHNO-BUILD LTD</v>
          </cell>
          <cell r="B4568">
            <v>531676</v>
          </cell>
          <cell r="C4568" t="str">
            <v>Not Listed</v>
          </cell>
        </row>
        <row r="4569">
          <cell r="A4569" t="str">
            <v>VAIBHAV GLOBAL LTD</v>
          </cell>
          <cell r="B4569">
            <v>532156</v>
          </cell>
          <cell r="C4569" t="str">
            <v>VAIBHAVGBL</v>
          </cell>
        </row>
        <row r="4570">
          <cell r="A4570" t="str">
            <v>VAISHALI PHARMA LTD</v>
          </cell>
          <cell r="B4570" t="str">
            <v>Not Listed</v>
          </cell>
          <cell r="C4570" t="str">
            <v>VAISHALI</v>
          </cell>
        </row>
        <row r="4571">
          <cell r="A4571" t="str">
            <v>VAKRANGEE LTD</v>
          </cell>
          <cell r="B4571">
            <v>511431</v>
          </cell>
          <cell r="C4571" t="str">
            <v>VAKRANGEE</v>
          </cell>
        </row>
        <row r="4572">
          <cell r="A4572" t="str">
            <v>VAKSONS AUTOMOBILES LTD</v>
          </cell>
          <cell r="B4572">
            <v>539402</v>
          </cell>
          <cell r="C4572" t="str">
            <v>Not Listed</v>
          </cell>
        </row>
        <row r="4573">
          <cell r="A4573" t="str">
            <v>VALIANT COMMUNICATIONS LTD</v>
          </cell>
          <cell r="B4573">
            <v>526775</v>
          </cell>
          <cell r="C4573" t="str">
            <v>Not Listed</v>
          </cell>
        </row>
        <row r="4574">
          <cell r="A4574" t="str">
            <v>VALIANT ORGANICS LTD</v>
          </cell>
          <cell r="B4574">
            <v>540145</v>
          </cell>
          <cell r="C4574" t="str">
            <v>Not Listed</v>
          </cell>
        </row>
        <row r="4575">
          <cell r="A4575" t="str">
            <v>VALLABH POLY-PLAST INTERNATIONAL LTD</v>
          </cell>
          <cell r="B4575">
            <v>530403</v>
          </cell>
          <cell r="C4575" t="str">
            <v>Not Listed</v>
          </cell>
        </row>
        <row r="4576">
          <cell r="A4576" t="str">
            <v>VALLABH STEELS LTD</v>
          </cell>
          <cell r="B4576">
            <v>513397</v>
          </cell>
          <cell r="C4576" t="str">
            <v>Not Listed</v>
          </cell>
        </row>
        <row r="4577">
          <cell r="A4577" t="str">
            <v>VALLEY MAGNESITE COMPANY LTD</v>
          </cell>
          <cell r="B4577">
            <v>539543</v>
          </cell>
          <cell r="C4577" t="str">
            <v>Not Listed</v>
          </cell>
        </row>
        <row r="4578">
          <cell r="A4578" t="str">
            <v>VALSON INDUSTRIES LTD</v>
          </cell>
          <cell r="B4578">
            <v>530459</v>
          </cell>
          <cell r="C4578" t="str">
            <v>Not Listed</v>
          </cell>
        </row>
        <row r="4579">
          <cell r="A4579" t="str">
            <v>VAMA INDUSTRIES LTD</v>
          </cell>
          <cell r="B4579">
            <v>512175</v>
          </cell>
          <cell r="C4579" t="str">
            <v>Not Listed</v>
          </cell>
        </row>
        <row r="4580">
          <cell r="A4580" t="str">
            <v>VAMSHI RUBBER LTD</v>
          </cell>
          <cell r="B4580">
            <v>530369</v>
          </cell>
          <cell r="C4580" t="str">
            <v>Not Listed</v>
          </cell>
        </row>
        <row r="4581">
          <cell r="A4581" t="str">
            <v>VANDANA KNITWEAR LTD</v>
          </cell>
          <cell r="B4581">
            <v>532090</v>
          </cell>
          <cell r="C4581" t="str">
            <v>Not Listed</v>
          </cell>
        </row>
        <row r="4582">
          <cell r="A4582" t="str">
            <v>VANI COMMERCIALS LTD</v>
          </cell>
          <cell r="B4582">
            <v>538918</v>
          </cell>
          <cell r="C4582" t="str">
            <v>Not Listed</v>
          </cell>
        </row>
        <row r="4583">
          <cell r="A4583" t="str">
            <v>VANTA BIOSCIENCE LTD</v>
          </cell>
          <cell r="B4583">
            <v>540729</v>
          </cell>
          <cell r="C4583" t="str">
            <v>Not Listed</v>
          </cell>
        </row>
        <row r="4584">
          <cell r="A4584" t="str">
            <v>VANTAGE KNOWLEDGE ACADEMY LTD</v>
          </cell>
          <cell r="B4584">
            <v>539761</v>
          </cell>
          <cell r="C4584" t="str">
            <v>Not Listed</v>
          </cell>
        </row>
        <row r="4585">
          <cell r="A4585" t="str">
            <v>VAPI PAPER MILLS LTD</v>
          </cell>
          <cell r="B4585">
            <v>502589</v>
          </cell>
          <cell r="C4585" t="str">
            <v>Not Listed</v>
          </cell>
        </row>
        <row r="4586">
          <cell r="A4586" t="str">
            <v>VARDHAMAN LABORATORIES LTD</v>
          </cell>
          <cell r="B4586">
            <v>524796</v>
          </cell>
          <cell r="C4586" t="str">
            <v>Not Listed</v>
          </cell>
        </row>
        <row r="4587">
          <cell r="A4587" t="str">
            <v>VARDHMAN ACRYLICS LTD</v>
          </cell>
          <cell r="B4587" t="str">
            <v>Not Listed</v>
          </cell>
          <cell r="C4587" t="str">
            <v>VARDHACRLC</v>
          </cell>
        </row>
        <row r="4588">
          <cell r="A4588" t="str">
            <v>VARDHMAN CONCRETE LTD</v>
          </cell>
          <cell r="B4588">
            <v>531444</v>
          </cell>
          <cell r="C4588" t="str">
            <v>Not Listed</v>
          </cell>
        </row>
        <row r="4589">
          <cell r="A4589" t="str">
            <v>VARDHMAN HOLDINGS LTD</v>
          </cell>
          <cell r="B4589">
            <v>500439</v>
          </cell>
          <cell r="C4589" t="str">
            <v>VHL</v>
          </cell>
        </row>
        <row r="4590">
          <cell r="A4590" t="str">
            <v>VARDHMAN INDUSTRIES LTD</v>
          </cell>
          <cell r="B4590">
            <v>513534</v>
          </cell>
          <cell r="C4590" t="str">
            <v>Not Listed</v>
          </cell>
        </row>
        <row r="4591">
          <cell r="A4591" t="str">
            <v>VARDHMAN POLYTEX LTD</v>
          </cell>
          <cell r="B4591">
            <v>514175</v>
          </cell>
          <cell r="C4591" t="str">
            <v>VARDMNPOLY</v>
          </cell>
        </row>
        <row r="4592">
          <cell r="A4592" t="str">
            <v>VARDHMAN SPECIAL STEELS LTD</v>
          </cell>
          <cell r="B4592">
            <v>534392</v>
          </cell>
          <cell r="C4592" t="str">
            <v>VSSL</v>
          </cell>
        </row>
        <row r="4593">
          <cell r="A4593" t="str">
            <v>VARDHMAN TEXTILES LTD</v>
          </cell>
          <cell r="B4593">
            <v>502986</v>
          </cell>
          <cell r="C4593" t="str">
            <v>VTL</v>
          </cell>
        </row>
        <row r="4594">
          <cell r="A4594" t="str">
            <v>VARROC ENGINEERING LTD</v>
          </cell>
          <cell r="B4594">
            <v>541578</v>
          </cell>
          <cell r="C4594" t="str">
            <v>VARROC</v>
          </cell>
        </row>
        <row r="4595">
          <cell r="A4595" t="str">
            <v>VARUN BEVERAGES LTD</v>
          </cell>
          <cell r="B4595">
            <v>540180</v>
          </cell>
          <cell r="C4595" t="str">
            <v>VBL</v>
          </cell>
        </row>
        <row r="4596">
          <cell r="A4596" t="str">
            <v>VARUN MERCANTILE LTD</v>
          </cell>
          <cell r="B4596">
            <v>512511</v>
          </cell>
          <cell r="C4596" t="str">
            <v>Not Listed</v>
          </cell>
        </row>
        <row r="4597">
          <cell r="A4597" t="str">
            <v>VAS INFRASTRUCTURE LTD</v>
          </cell>
          <cell r="B4597">
            <v>531574</v>
          </cell>
          <cell r="C4597" t="str">
            <v>Not Listed</v>
          </cell>
        </row>
        <row r="4598">
          <cell r="A4598" t="str">
            <v>VASA RETAIL AND OVERSEAS LTD</v>
          </cell>
          <cell r="B4598" t="str">
            <v>Not Listed</v>
          </cell>
          <cell r="C4598" t="str">
            <v>VASA</v>
          </cell>
        </row>
        <row r="4599">
          <cell r="A4599" t="str">
            <v>VASCON ENGINEERS LTD</v>
          </cell>
          <cell r="B4599">
            <v>533156</v>
          </cell>
          <cell r="C4599" t="str">
            <v>VASCONEQ</v>
          </cell>
        </row>
        <row r="4600">
          <cell r="A4600" t="str">
            <v>VASUNDHARA RASAYANS LTD</v>
          </cell>
          <cell r="B4600">
            <v>538634</v>
          </cell>
          <cell r="C4600" t="str">
            <v>Not Listed</v>
          </cell>
        </row>
        <row r="4601">
          <cell r="A4601" t="str">
            <v>VASWANI INDUSTRIES LTD</v>
          </cell>
          <cell r="B4601">
            <v>533576</v>
          </cell>
          <cell r="C4601" t="str">
            <v>VASWANI</v>
          </cell>
        </row>
        <row r="4602">
          <cell r="A4602" t="str">
            <v>VAX HOUSING FINANCE CORPORATION LTD</v>
          </cell>
          <cell r="B4602">
            <v>531650</v>
          </cell>
          <cell r="C4602" t="str">
            <v>Not Listed</v>
          </cell>
        </row>
        <row r="4603">
          <cell r="A4603" t="str">
            <v>VBC FERRO ALLOYS LTD</v>
          </cell>
          <cell r="B4603">
            <v>513005</v>
          </cell>
          <cell r="C4603" t="str">
            <v>Not Listed</v>
          </cell>
        </row>
        <row r="4604">
          <cell r="A4604" t="str">
            <v>VCK CAPITAL MARKET SERVICES LTD</v>
          </cell>
          <cell r="B4604">
            <v>511493</v>
          </cell>
          <cell r="C4604" t="str">
            <v>Not Listed</v>
          </cell>
        </row>
        <row r="4605">
          <cell r="A4605" t="str">
            <v>VCU DATA MANAGEMENT LTD</v>
          </cell>
          <cell r="B4605">
            <v>536672</v>
          </cell>
          <cell r="C4605" t="str">
            <v>Not Listed</v>
          </cell>
        </row>
        <row r="4606">
          <cell r="A4606" t="str">
            <v>VEDANTA LTD</v>
          </cell>
          <cell r="B4606">
            <v>500295</v>
          </cell>
          <cell r="C4606" t="str">
            <v>VEDL</v>
          </cell>
        </row>
        <row r="4607">
          <cell r="A4607" t="str">
            <v>VEDAVAAG SYSTEMS LTD</v>
          </cell>
          <cell r="B4607">
            <v>533056</v>
          </cell>
          <cell r="C4607" t="str">
            <v>Not Listed</v>
          </cell>
        </row>
        <row r="4608">
          <cell r="A4608" t="str">
            <v>VEEJAY LAKSHMI ENGINEERING WORKS LTD</v>
          </cell>
          <cell r="B4608">
            <v>522267</v>
          </cell>
          <cell r="C4608" t="str">
            <v>Not Listed</v>
          </cell>
        </row>
        <row r="4609">
          <cell r="A4609" t="str">
            <v>VEER ENERGY &amp; INFRASTRUCTURE LTD</v>
          </cell>
          <cell r="B4609">
            <v>503657</v>
          </cell>
          <cell r="C4609" t="str">
            <v>Not Listed</v>
          </cell>
        </row>
        <row r="4610">
          <cell r="A4610" t="str">
            <v>VEERAM INFRA ENGINEERING LTD</v>
          </cell>
          <cell r="B4610">
            <v>542046</v>
          </cell>
          <cell r="C4610" t="str">
            <v>Not Listed</v>
          </cell>
        </row>
        <row r="4611">
          <cell r="A4611" t="str">
            <v>VEERAM ORNAMENTS LTD</v>
          </cell>
          <cell r="B4611">
            <v>540252</v>
          </cell>
          <cell r="C4611" t="str">
            <v>Not Listed</v>
          </cell>
        </row>
        <row r="4612">
          <cell r="A4612" t="str">
            <v>VEERHEALTH CARE LTD</v>
          </cell>
          <cell r="B4612">
            <v>511523</v>
          </cell>
          <cell r="C4612" t="str">
            <v>Not Listed</v>
          </cell>
        </row>
        <row r="4613">
          <cell r="A4613" t="str">
            <v>VEGETABLE PRODUCTS LTD</v>
          </cell>
          <cell r="B4613">
            <v>539132</v>
          </cell>
          <cell r="C4613" t="str">
            <v>Not Listed</v>
          </cell>
        </row>
        <row r="4614">
          <cell r="A4614" t="str">
            <v>VELAN HOTELS LTD</v>
          </cell>
          <cell r="B4614">
            <v>526755</v>
          </cell>
          <cell r="C4614" t="str">
            <v>Not Listed</v>
          </cell>
        </row>
        <row r="4615">
          <cell r="A4615" t="str">
            <v>VELJAN DENISON LTD</v>
          </cell>
          <cell r="B4615">
            <v>505232</v>
          </cell>
          <cell r="C4615" t="str">
            <v>Not Listed</v>
          </cell>
        </row>
        <row r="4616">
          <cell r="A4616" t="str">
            <v>VENKY'S (INDIA) LTD</v>
          </cell>
          <cell r="B4616">
            <v>523261</v>
          </cell>
          <cell r="C4616" t="str">
            <v>VENKEYS</v>
          </cell>
        </row>
        <row r="4617">
          <cell r="A4617" t="str">
            <v>VENKY'S INDIA LTD</v>
          </cell>
          <cell r="B4617">
            <v>523261</v>
          </cell>
          <cell r="C4617" t="str">
            <v>VENKEYS</v>
          </cell>
        </row>
        <row r="4618">
          <cell r="A4618" t="str">
            <v>VENLON ENTERPRISES LTD</v>
          </cell>
          <cell r="B4618">
            <v>524038</v>
          </cell>
          <cell r="C4618" t="str">
            <v>Not Listed</v>
          </cell>
        </row>
        <row r="4619">
          <cell r="A4619" t="str">
            <v>VENTURA GUARANTY LTD.</v>
          </cell>
          <cell r="B4619">
            <v>512060</v>
          </cell>
          <cell r="C4619" t="str">
            <v>SHYAM</v>
          </cell>
        </row>
        <row r="4620">
          <cell r="A4620" t="str">
            <v>VENTURA TEXTILES LTD</v>
          </cell>
          <cell r="B4620">
            <v>516098</v>
          </cell>
          <cell r="C4620" t="str">
            <v>Not Listed</v>
          </cell>
        </row>
        <row r="4621">
          <cell r="A4621" t="str">
            <v>VENUS REMEDIES LTD</v>
          </cell>
          <cell r="B4621">
            <v>526953</v>
          </cell>
          <cell r="C4621" t="str">
            <v>VENUSREM</v>
          </cell>
        </row>
        <row r="4622">
          <cell r="A4622" t="str">
            <v>VERA SYNTHETIC LTD</v>
          </cell>
          <cell r="B4622" t="str">
            <v>Not Listed</v>
          </cell>
          <cell r="C4622" t="str">
            <v>VERA</v>
          </cell>
        </row>
        <row r="4623">
          <cell r="A4623" t="str">
            <v>VERITAS (INDIA) LTD</v>
          </cell>
          <cell r="B4623">
            <v>512229</v>
          </cell>
          <cell r="C4623" t="str">
            <v>Not Listed</v>
          </cell>
        </row>
        <row r="4624">
          <cell r="A4624" t="str">
            <v>VERITAS INDIA LTD</v>
          </cell>
          <cell r="B4624">
            <v>512229</v>
          </cell>
          <cell r="C4624" t="str">
            <v>Not Listed</v>
          </cell>
        </row>
        <row r="4625">
          <cell r="A4625" t="str">
            <v>VERONICA PRODUCTION LTD</v>
          </cell>
          <cell r="B4625">
            <v>531695</v>
          </cell>
          <cell r="C4625" t="str">
            <v>Not Listed</v>
          </cell>
        </row>
        <row r="4626">
          <cell r="A4626" t="str">
            <v>VERTEX SECURITIES LTD</v>
          </cell>
          <cell r="B4626">
            <v>531950</v>
          </cell>
          <cell r="C4626" t="str">
            <v>Not Listed</v>
          </cell>
        </row>
        <row r="4627">
          <cell r="A4627" t="str">
            <v>VERTICAL INDUSTRIES LTD</v>
          </cell>
          <cell r="B4627">
            <v>515099</v>
          </cell>
          <cell r="C4627" t="str">
            <v>Not Listed</v>
          </cell>
        </row>
        <row r="4628">
          <cell r="A4628" t="str">
            <v>VERTOZ ADVERTISING LTD</v>
          </cell>
          <cell r="B4628" t="str">
            <v>Not Listed</v>
          </cell>
          <cell r="C4628" t="str">
            <v>VERTOZ</v>
          </cell>
        </row>
        <row r="4629">
          <cell r="A4629" t="str">
            <v>VESUVIUS (INDIA) LTD</v>
          </cell>
          <cell r="B4629">
            <v>520113</v>
          </cell>
          <cell r="C4629" t="str">
            <v>VESUVIUS</v>
          </cell>
        </row>
        <row r="4630">
          <cell r="A4630" t="str">
            <v>VESUVIUS INDIA LTD</v>
          </cell>
          <cell r="B4630">
            <v>520113</v>
          </cell>
          <cell r="C4630" t="str">
            <v>VESUVIUS</v>
          </cell>
        </row>
        <row r="4631">
          <cell r="A4631" t="str">
            <v>VETO SWITCHGEARS AND CABLES LTD</v>
          </cell>
          <cell r="B4631">
            <v>539331</v>
          </cell>
          <cell r="C4631" t="str">
            <v>VETO</v>
          </cell>
        </row>
        <row r="4632">
          <cell r="A4632" t="str">
            <v>V-GUARD INDUSTRIES LTD</v>
          </cell>
          <cell r="B4632">
            <v>532953</v>
          </cell>
          <cell r="C4632" t="str">
            <v>VGUARD</v>
          </cell>
        </row>
        <row r="4633">
          <cell r="A4633" t="str">
            <v>VIAAN INDUSTRIES LTD</v>
          </cell>
          <cell r="B4633">
            <v>537524</v>
          </cell>
          <cell r="C4633" t="str">
            <v>Not Listed</v>
          </cell>
        </row>
        <row r="4634">
          <cell r="A4634" t="str">
            <v>VIBRANT GLOBAL CAPITAL LTD</v>
          </cell>
          <cell r="B4634">
            <v>538732</v>
          </cell>
          <cell r="C4634" t="str">
            <v>Not Listed</v>
          </cell>
        </row>
        <row r="4635">
          <cell r="A4635" t="str">
            <v>VICEROY HOTELS LTD</v>
          </cell>
          <cell r="B4635">
            <v>523796</v>
          </cell>
          <cell r="C4635" t="str">
            <v>VICEROY</v>
          </cell>
        </row>
        <row r="4636">
          <cell r="A4636" t="str">
            <v>VICTORIA MILLS LTD</v>
          </cell>
          <cell r="B4636">
            <v>503349</v>
          </cell>
          <cell r="C4636" t="str">
            <v>Not Listed</v>
          </cell>
        </row>
        <row r="4637">
          <cell r="A4637" t="str">
            <v>VICTORY PAPER &amp; BOARDS (INDIA) LTD</v>
          </cell>
          <cell r="B4637">
            <v>531234</v>
          </cell>
          <cell r="C4637" t="str">
            <v>Not Listed</v>
          </cell>
        </row>
        <row r="4638">
          <cell r="A4638" t="str">
            <v>VICTORY PAPER &amp; BOARDS INDIA LTD</v>
          </cell>
          <cell r="B4638">
            <v>531234</v>
          </cell>
          <cell r="C4638" t="str">
            <v>Not Listed</v>
          </cell>
        </row>
        <row r="4639">
          <cell r="A4639" t="str">
            <v>VIDEOCON INDUSTRIES LTD</v>
          </cell>
          <cell r="B4639">
            <v>511389</v>
          </cell>
          <cell r="C4639" t="str">
            <v>VIDEOIND</v>
          </cell>
        </row>
        <row r="4640">
          <cell r="A4640" t="str">
            <v>VIDHI SPECIALTY FOOD INGREDIENTS LTD</v>
          </cell>
          <cell r="B4640">
            <v>531717</v>
          </cell>
          <cell r="C4640" t="str">
            <v>VIDHIING</v>
          </cell>
        </row>
        <row r="4641">
          <cell r="A4641" t="str">
            <v>VIDLI RESTAURANTS LTD</v>
          </cell>
          <cell r="B4641">
            <v>539659</v>
          </cell>
          <cell r="C4641" t="str">
            <v>Not Listed</v>
          </cell>
        </row>
        <row r="4642">
          <cell r="A4642" t="str">
            <v>VIJAY SHANTHI BUILDERS LTD</v>
          </cell>
          <cell r="B4642">
            <v>523724</v>
          </cell>
          <cell r="C4642" t="str">
            <v>VIJSHAN</v>
          </cell>
        </row>
        <row r="4643">
          <cell r="A4643" t="str">
            <v>VIJAY SOLVEX LTD</v>
          </cell>
          <cell r="B4643">
            <v>531069</v>
          </cell>
          <cell r="C4643" t="str">
            <v>Not Listed</v>
          </cell>
        </row>
        <row r="4644">
          <cell r="A4644" t="str">
            <v>VIJAY TEXTILES LTD</v>
          </cell>
          <cell r="B4644">
            <v>530151</v>
          </cell>
          <cell r="C4644" t="str">
            <v>Not Listed</v>
          </cell>
        </row>
        <row r="4645">
          <cell r="A4645" t="str">
            <v>VIJAYA BANK</v>
          </cell>
          <cell r="B4645">
            <v>532401</v>
          </cell>
          <cell r="C4645" t="str">
            <v>VIJAYABANK</v>
          </cell>
        </row>
        <row r="4646">
          <cell r="A4646" t="str">
            <v>VIJI FINANCE LTD</v>
          </cell>
          <cell r="B4646">
            <v>537820</v>
          </cell>
          <cell r="C4646" t="str">
            <v>VIJIFIN</v>
          </cell>
        </row>
        <row r="4647">
          <cell r="A4647" t="str">
            <v>VIKALP SECURITIES LTD</v>
          </cell>
          <cell r="B4647">
            <v>531334</v>
          </cell>
          <cell r="C4647" t="str">
            <v>Not Listed</v>
          </cell>
        </row>
        <row r="4648">
          <cell r="A4648" t="str">
            <v>VIKAS ECOTECH LTD</v>
          </cell>
          <cell r="B4648">
            <v>530961</v>
          </cell>
          <cell r="C4648" t="str">
            <v>VIKASECO</v>
          </cell>
        </row>
        <row r="4649">
          <cell r="A4649" t="str">
            <v>Vikas Multicorp Ltd</v>
          </cell>
          <cell r="B4649">
            <v>542655</v>
          </cell>
          <cell r="C4649" t="str">
            <v>VIKASMCORP</v>
          </cell>
        </row>
        <row r="4650">
          <cell r="A4650" t="str">
            <v>VIKAS PROPPANT &amp; GRANITE LTD</v>
          </cell>
          <cell r="B4650">
            <v>531518</v>
          </cell>
          <cell r="C4650" t="str">
            <v>Not Listed</v>
          </cell>
        </row>
        <row r="4651">
          <cell r="A4651" t="str">
            <v>VIKAS WSP LTD</v>
          </cell>
          <cell r="B4651">
            <v>519307</v>
          </cell>
          <cell r="C4651" t="str">
            <v>Not Listed</v>
          </cell>
        </row>
        <row r="4652">
          <cell r="A4652" t="str">
            <v>VIKRAM THERMO (INDIA) LTD</v>
          </cell>
          <cell r="B4652">
            <v>530477</v>
          </cell>
          <cell r="C4652" t="str">
            <v>Not Listed</v>
          </cell>
        </row>
        <row r="4653">
          <cell r="A4653" t="str">
            <v>VIKRAM THERMO INDIA LTD</v>
          </cell>
          <cell r="B4653">
            <v>530477</v>
          </cell>
          <cell r="C4653" t="str">
            <v>Not Listed</v>
          </cell>
        </row>
        <row r="4654">
          <cell r="A4654" t="str">
            <v>VIKSIT ENGINEERING LTD</v>
          </cell>
          <cell r="B4654">
            <v>506196</v>
          </cell>
          <cell r="C4654" t="str">
            <v>Not Listed</v>
          </cell>
        </row>
        <row r="4655">
          <cell r="A4655" t="str">
            <v>VIMAL OIL &amp; FOODS LTD</v>
          </cell>
          <cell r="B4655">
            <v>519373</v>
          </cell>
          <cell r="C4655" t="str">
            <v>VIMALOIL</v>
          </cell>
        </row>
        <row r="4656">
          <cell r="A4656" t="str">
            <v>VIMTA LABS LTD</v>
          </cell>
          <cell r="B4656">
            <v>524394</v>
          </cell>
          <cell r="C4656" t="str">
            <v>VIMTALABS</v>
          </cell>
        </row>
        <row r="4657">
          <cell r="A4657" t="str">
            <v>VINADITYA TRADING CO LTD</v>
          </cell>
          <cell r="B4657">
            <v>504380</v>
          </cell>
          <cell r="C4657" t="str">
            <v>Not Listed</v>
          </cell>
        </row>
        <row r="4658">
          <cell r="A4658" t="str">
            <v>VINATI ORGANICS LTD</v>
          </cell>
          <cell r="B4658">
            <v>524200</v>
          </cell>
          <cell r="C4658" t="str">
            <v>VINATIORGA</v>
          </cell>
        </row>
        <row r="4659">
          <cell r="A4659" t="str">
            <v>VINAYAK POLYCON INTERNATIONAL LTD</v>
          </cell>
          <cell r="B4659">
            <v>534639</v>
          </cell>
          <cell r="C4659" t="str">
            <v>Not Listed</v>
          </cell>
        </row>
        <row r="4660">
          <cell r="A4660" t="str">
            <v>VINDHYA TELELINKS LTD</v>
          </cell>
          <cell r="B4660">
            <v>517015</v>
          </cell>
          <cell r="C4660" t="str">
            <v>VINDHYATEL</v>
          </cell>
        </row>
        <row r="4661">
          <cell r="A4661" t="str">
            <v>VINNY OVERSEAS LTD</v>
          </cell>
          <cell r="B4661" t="str">
            <v>Not Listed</v>
          </cell>
          <cell r="C4661" t="str">
            <v>VINNY</v>
          </cell>
        </row>
        <row r="4662">
          <cell r="A4662" t="str">
            <v>VINTAGE SECURITIES LTD</v>
          </cell>
          <cell r="B4662">
            <v>531051</v>
          </cell>
          <cell r="C4662" t="str">
            <v>Not Listed</v>
          </cell>
        </row>
        <row r="4663">
          <cell r="A4663" t="str">
            <v>VINYL CHEMICALS (INDIA) LTD</v>
          </cell>
          <cell r="B4663">
            <v>524129</v>
          </cell>
          <cell r="C4663" t="str">
            <v>VINYL(INDIA)</v>
          </cell>
        </row>
        <row r="4664">
          <cell r="A4664" t="str">
            <v>VINYL CHEMICALS INDIA LTD</v>
          </cell>
          <cell r="B4664">
            <v>524129</v>
          </cell>
          <cell r="C4664" t="str">
            <v>VINYLINDIA</v>
          </cell>
        </row>
        <row r="4665">
          <cell r="A4665" t="str">
            <v>VINYOFLEX LTD</v>
          </cell>
          <cell r="B4665">
            <v>530401</v>
          </cell>
          <cell r="C4665" t="str">
            <v>Not Listed</v>
          </cell>
        </row>
        <row r="4666">
          <cell r="A4666" t="str">
            <v>VIP CLOTHING LTD</v>
          </cell>
          <cell r="B4666">
            <v>532613</v>
          </cell>
          <cell r="C4666" t="str">
            <v>VIPCLOTHNG</v>
          </cell>
        </row>
        <row r="4667">
          <cell r="A4667" t="str">
            <v>VIP INDUSTRIES LTD</v>
          </cell>
          <cell r="B4667">
            <v>507880</v>
          </cell>
          <cell r="C4667" t="str">
            <v>VIPIND</v>
          </cell>
        </row>
        <row r="4668">
          <cell r="A4668" t="str">
            <v>VIPPY SPINPRO LTD</v>
          </cell>
          <cell r="B4668">
            <v>514302</v>
          </cell>
          <cell r="C4668" t="str">
            <v>Not Listed</v>
          </cell>
        </row>
        <row r="4669">
          <cell r="A4669" t="str">
            <v>VIPUL LTD</v>
          </cell>
          <cell r="B4669">
            <v>511726</v>
          </cell>
          <cell r="C4669" t="str">
            <v>VIPULLTD</v>
          </cell>
        </row>
        <row r="4670">
          <cell r="A4670" t="str">
            <v>VIPUL ORGANICS LTD</v>
          </cell>
          <cell r="B4670">
            <v>530627</v>
          </cell>
          <cell r="C4670" t="str">
            <v>Not Listed</v>
          </cell>
        </row>
        <row r="4671">
          <cell r="A4671" t="str">
            <v>VIRAT CRANE INDUSTRIES LTD</v>
          </cell>
          <cell r="B4671">
            <v>519457</v>
          </cell>
          <cell r="C4671" t="str">
            <v>Not Listed</v>
          </cell>
        </row>
        <row r="4672">
          <cell r="A4672" t="str">
            <v>VIRAT INDUSTRIES LTD</v>
          </cell>
          <cell r="B4672">
            <v>530521</v>
          </cell>
          <cell r="C4672" t="str">
            <v>Not Listed</v>
          </cell>
        </row>
        <row r="4673">
          <cell r="A4673" t="str">
            <v>VIRAT LEASING LTD</v>
          </cell>
          <cell r="B4673">
            <v>539167</v>
          </cell>
          <cell r="C4673" t="str">
            <v>Not Listed</v>
          </cell>
        </row>
        <row r="4674">
          <cell r="A4674" t="str">
            <v>VIRGO GLOBAL LTD</v>
          </cell>
          <cell r="B4674">
            <v>532354</v>
          </cell>
          <cell r="C4674" t="str">
            <v>Not Listed</v>
          </cell>
        </row>
        <row r="4675">
          <cell r="A4675" t="str">
            <v>VIRINCHI LTD</v>
          </cell>
          <cell r="B4675">
            <v>532372</v>
          </cell>
          <cell r="C4675" t="str">
            <v>Not Listed</v>
          </cell>
        </row>
        <row r="4676">
          <cell r="A4676" t="str">
            <v>VIRTUAL GLOBAL EDUCATION LTD</v>
          </cell>
          <cell r="B4676">
            <v>534741</v>
          </cell>
          <cell r="C4676" t="str">
            <v>Not Listed</v>
          </cell>
        </row>
        <row r="4677">
          <cell r="A4677" t="str">
            <v>VIRTUALSOFT SYSTEMS LTD</v>
          </cell>
          <cell r="B4677">
            <v>531126</v>
          </cell>
          <cell r="C4677" t="str">
            <v>Not Listed</v>
          </cell>
        </row>
        <row r="4678">
          <cell r="A4678" t="str">
            <v>VISA STEEL LTD</v>
          </cell>
          <cell r="B4678">
            <v>532721</v>
          </cell>
          <cell r="C4678" t="str">
            <v>VISASTEEL</v>
          </cell>
        </row>
        <row r="4679">
          <cell r="A4679" t="str">
            <v>VISAGAR FINANCIAL SERVICES LTD</v>
          </cell>
          <cell r="B4679">
            <v>531025</v>
          </cell>
          <cell r="C4679" t="str">
            <v>Not Listed</v>
          </cell>
        </row>
        <row r="4680">
          <cell r="A4680" t="str">
            <v>VISAGAR POLYTEX LTD</v>
          </cell>
          <cell r="B4680">
            <v>506146</v>
          </cell>
          <cell r="C4680" t="str">
            <v>VIVIDHA</v>
          </cell>
        </row>
        <row r="4681">
          <cell r="A4681" t="str">
            <v>VISAKA INDUSTRIES LTD</v>
          </cell>
          <cell r="B4681">
            <v>509055</v>
          </cell>
          <cell r="C4681" t="str">
            <v>VISAKAIND</v>
          </cell>
        </row>
        <row r="4682">
          <cell r="A4682" t="str">
            <v>VISCO TRADE ASSOCIATES LTD</v>
          </cell>
          <cell r="B4682">
            <v>540097</v>
          </cell>
          <cell r="C4682" t="str">
            <v>Not Listed</v>
          </cell>
        </row>
        <row r="4683">
          <cell r="A4683" t="str">
            <v>VISESH INFOTECNICS LTD</v>
          </cell>
          <cell r="B4683">
            <v>532411</v>
          </cell>
          <cell r="C4683" t="str">
            <v>VISESHINFO</v>
          </cell>
        </row>
        <row r="4684">
          <cell r="A4684" t="str">
            <v>VISHAL BEARINGS LTD</v>
          </cell>
          <cell r="B4684">
            <v>539398</v>
          </cell>
          <cell r="C4684" t="str">
            <v>Not Listed</v>
          </cell>
        </row>
        <row r="4685">
          <cell r="A4685" t="str">
            <v>VISHAL FABRICS LTD</v>
          </cell>
          <cell r="B4685">
            <v>538598</v>
          </cell>
          <cell r="C4685" t="str">
            <v>Not Listed</v>
          </cell>
        </row>
        <row r="4686">
          <cell r="A4686" t="str">
            <v>VISHNU CHEMICALS LTD</v>
          </cell>
          <cell r="B4686">
            <v>516072</v>
          </cell>
          <cell r="C4686" t="str">
            <v>VISHNU</v>
          </cell>
        </row>
        <row r="4687">
          <cell r="A4687" t="str">
            <v>Vishvprabha Ventures Ltd</v>
          </cell>
          <cell r="B4687">
            <v>512064</v>
          </cell>
          <cell r="C4687" t="str">
            <v>VISVEN</v>
          </cell>
        </row>
        <row r="4688">
          <cell r="A4688" t="str">
            <v>VISION CINEMAS LTD</v>
          </cell>
          <cell r="B4688">
            <v>526441</v>
          </cell>
          <cell r="C4688" t="str">
            <v>Not Listed</v>
          </cell>
        </row>
        <row r="4689">
          <cell r="A4689" t="str">
            <v>VISION CORPORATION LTD</v>
          </cell>
          <cell r="B4689">
            <v>531668</v>
          </cell>
          <cell r="C4689" t="str">
            <v>Not Listed</v>
          </cell>
        </row>
        <row r="4690">
          <cell r="A4690" t="str">
            <v>VISTA PHARMACEUTICALS LTD</v>
          </cell>
          <cell r="B4690">
            <v>524711</v>
          </cell>
          <cell r="C4690" t="str">
            <v>Not Listed</v>
          </cell>
        </row>
        <row r="4691">
          <cell r="A4691" t="str">
            <v>VISTAR AMAR LTD</v>
          </cell>
          <cell r="B4691">
            <v>538565</v>
          </cell>
          <cell r="C4691" t="str">
            <v>Not Listed</v>
          </cell>
        </row>
        <row r="4692">
          <cell r="A4692" t="str">
            <v>VITESSE AGRO LTD</v>
          </cell>
          <cell r="B4692">
            <v>540823</v>
          </cell>
          <cell r="C4692" t="str">
            <v>Not Listed</v>
          </cell>
        </row>
        <row r="4693">
          <cell r="A4693" t="str">
            <v>VIVANTA INDUSTRIES LTD</v>
          </cell>
          <cell r="B4693">
            <v>541735</v>
          </cell>
          <cell r="C4693" t="str">
            <v>Not Listed</v>
          </cell>
        </row>
        <row r="4694">
          <cell r="A4694" t="str">
            <v>VIVANZA BIOSCIENCES LTD</v>
          </cell>
          <cell r="B4694">
            <v>530057</v>
          </cell>
          <cell r="C4694" t="str">
            <v>Not Listed</v>
          </cell>
        </row>
        <row r="4695">
          <cell r="A4695" t="str">
            <v>VIVID GLOBAL INDUSTRIES LTD</v>
          </cell>
          <cell r="B4695">
            <v>524576</v>
          </cell>
          <cell r="C4695" t="str">
            <v>Not Listed</v>
          </cell>
        </row>
        <row r="4696">
          <cell r="A4696" t="str">
            <v>VIVIMED LABS LTD</v>
          </cell>
          <cell r="B4696">
            <v>532660</v>
          </cell>
          <cell r="C4696" t="str">
            <v>VIVIMEDLAB</v>
          </cell>
        </row>
        <row r="4697">
          <cell r="A4697" t="str">
            <v>VIVO BIO TECH LTD</v>
          </cell>
          <cell r="B4697">
            <v>511509</v>
          </cell>
          <cell r="C4697" t="str">
            <v>Not Listed</v>
          </cell>
        </row>
        <row r="4698">
          <cell r="A4698" t="str">
            <v>VJTF EDUSERVICES LTD</v>
          </cell>
          <cell r="B4698">
            <v>509026</v>
          </cell>
          <cell r="C4698" t="str">
            <v>Not Listed</v>
          </cell>
        </row>
        <row r="4699">
          <cell r="A4699" t="str">
            <v>VKJ INFRADEVELOPERS LTD</v>
          </cell>
          <cell r="B4699">
            <v>536128</v>
          </cell>
          <cell r="C4699" t="str">
            <v>Not Listed</v>
          </cell>
        </row>
        <row r="4700">
          <cell r="A4700" t="str">
            <v>VLS FINANCE LTD</v>
          </cell>
          <cell r="B4700">
            <v>511333</v>
          </cell>
          <cell r="C4700" t="str">
            <v>VLSFINANCE</v>
          </cell>
        </row>
        <row r="4701">
          <cell r="A4701" t="str">
            <v>V-MART RETAIL LTD</v>
          </cell>
          <cell r="B4701">
            <v>534976</v>
          </cell>
          <cell r="C4701" t="str">
            <v>VMART</v>
          </cell>
        </row>
        <row r="4702">
          <cell r="A4702" t="str">
            <v>VMS INDUSTRIES LTD</v>
          </cell>
          <cell r="B4702">
            <v>533427</v>
          </cell>
          <cell r="C4702" t="str">
            <v>Not Listed</v>
          </cell>
        </row>
        <row r="4703">
          <cell r="A4703" t="str">
            <v>VMV HOLIDAYS LTD</v>
          </cell>
          <cell r="B4703">
            <v>539222</v>
          </cell>
          <cell r="C4703" t="str">
            <v>Not Listed</v>
          </cell>
        </row>
        <row r="4704">
          <cell r="A4704" t="str">
            <v>VODAFONE IDEA LTD</v>
          </cell>
          <cell r="B4704">
            <v>532822</v>
          </cell>
          <cell r="C4704" t="str">
            <v>IDEA</v>
          </cell>
        </row>
        <row r="4705">
          <cell r="A4705" t="str">
            <v>VOITH PAPER FABRICS (INDIA) LTD</v>
          </cell>
          <cell r="B4705">
            <v>522122</v>
          </cell>
          <cell r="C4705" t="str">
            <v>Not Listed</v>
          </cell>
        </row>
        <row r="4706">
          <cell r="A4706" t="str">
            <v>VOITH PAPER FABRICS INDIA LTD</v>
          </cell>
          <cell r="B4706">
            <v>522122</v>
          </cell>
          <cell r="C4706" t="str">
            <v>Not Listed</v>
          </cell>
        </row>
        <row r="4707">
          <cell r="A4707" t="str">
            <v>VOLTAIRE LEASING &amp; FINANCE LTD</v>
          </cell>
          <cell r="B4707">
            <v>509038</v>
          </cell>
          <cell r="C4707" t="str">
            <v>Not Listed</v>
          </cell>
        </row>
        <row r="4708">
          <cell r="A4708" t="str">
            <v>VOLTAMP TRANSFORMERS LTD</v>
          </cell>
          <cell r="B4708">
            <v>532757</v>
          </cell>
          <cell r="C4708" t="str">
            <v>VOLTAMP</v>
          </cell>
        </row>
        <row r="4709">
          <cell r="A4709" t="str">
            <v>VOLTAS LTD</v>
          </cell>
          <cell r="B4709">
            <v>500575</v>
          </cell>
          <cell r="C4709" t="str">
            <v>VOLTAS</v>
          </cell>
        </row>
        <row r="4710">
          <cell r="A4710" t="str">
            <v>VORA CONSTRUCTIONS LTD</v>
          </cell>
          <cell r="B4710">
            <v>512215</v>
          </cell>
          <cell r="C4710" t="str">
            <v>Not Listed</v>
          </cell>
        </row>
        <row r="4711">
          <cell r="A4711" t="str">
            <v>VRL LOGISTICS LTD</v>
          </cell>
          <cell r="B4711">
            <v>539118</v>
          </cell>
          <cell r="C4711" t="str">
            <v>VRLLOG</v>
          </cell>
        </row>
        <row r="4712">
          <cell r="A4712" t="str">
            <v>VSF PROJECTS LTD</v>
          </cell>
          <cell r="B4712">
            <v>519331</v>
          </cell>
          <cell r="C4712" t="str">
            <v>Not Listed</v>
          </cell>
        </row>
        <row r="4713">
          <cell r="A4713" t="str">
            <v>VST INDUSTRIES LTD</v>
          </cell>
          <cell r="B4713">
            <v>509966</v>
          </cell>
          <cell r="C4713" t="str">
            <v>VSTIND</v>
          </cell>
        </row>
        <row r="4714">
          <cell r="A4714" t="str">
            <v>VTM LTD</v>
          </cell>
          <cell r="B4714">
            <v>532893</v>
          </cell>
          <cell r="C4714" t="str">
            <v>Not Listed</v>
          </cell>
        </row>
        <row r="4715">
          <cell r="A4715" t="str">
            <v>VXL INSTRUMENTS LTD.</v>
          </cell>
          <cell r="B4715">
            <v>517399</v>
          </cell>
          <cell r="C4715" t="str">
            <v>VXLINSTR</v>
          </cell>
        </row>
        <row r="4716">
          <cell r="A4716" t="str">
            <v>VYAPAR INDUSTRIES LTD</v>
          </cell>
          <cell r="B4716">
            <v>506142</v>
          </cell>
          <cell r="C4716" t="str">
            <v>Not Listed</v>
          </cell>
        </row>
        <row r="4717">
          <cell r="A4717" t="str">
            <v>W H BRADY &amp; CO LTD</v>
          </cell>
          <cell r="B4717">
            <v>501391</v>
          </cell>
          <cell r="C4717" t="str">
            <v>Not Listed</v>
          </cell>
        </row>
        <row r="4718">
          <cell r="A4718" t="str">
            <v>W S INDUSTRIES (INDIA) LTD</v>
          </cell>
          <cell r="B4718">
            <v>504220</v>
          </cell>
          <cell r="C4718" t="str">
            <v>Not Listed</v>
          </cell>
        </row>
        <row r="4719">
          <cell r="A4719" t="str">
            <v>W S INDUSTRIES I LTD</v>
          </cell>
          <cell r="B4719" t="str">
            <v>Not Listed</v>
          </cell>
          <cell r="C4719" t="str">
            <v>WSI</v>
          </cell>
        </row>
        <row r="4720">
          <cell r="A4720" t="str">
            <v>W S INDUSTRIES INDIA LTD</v>
          </cell>
          <cell r="B4720">
            <v>504220</v>
          </cell>
          <cell r="C4720" t="str">
            <v>Not Listed</v>
          </cell>
        </row>
        <row r="4721">
          <cell r="A4721" t="str">
            <v>W W TECHNOLOGY HOLDINGS LTD</v>
          </cell>
          <cell r="B4721">
            <v>505583</v>
          </cell>
          <cell r="C4721" t="str">
            <v>Not Listed</v>
          </cell>
        </row>
        <row r="4722">
          <cell r="A4722" t="str">
            <v>WAA SOLAR LTD</v>
          </cell>
          <cell r="B4722">
            <v>541445</v>
          </cell>
          <cell r="C4722" t="str">
            <v>Not Listed</v>
          </cell>
        </row>
        <row r="4723">
          <cell r="A4723" t="str">
            <v>WABCO (INDIA) LTD</v>
          </cell>
          <cell r="B4723">
            <v>533023</v>
          </cell>
          <cell r="C4723" t="str">
            <v>WABCO(INDIA)</v>
          </cell>
        </row>
        <row r="4724">
          <cell r="A4724" t="str">
            <v>WABCO INDIA LTD</v>
          </cell>
          <cell r="B4724">
            <v>533023</v>
          </cell>
          <cell r="C4724" t="str">
            <v>WABCOINDIA</v>
          </cell>
        </row>
        <row r="4725">
          <cell r="A4725" t="str">
            <v>WAGEND INFRA VENTURE LTD</v>
          </cell>
          <cell r="B4725">
            <v>503675</v>
          </cell>
          <cell r="C4725" t="str">
            <v>Not Listed</v>
          </cell>
        </row>
        <row r="4726">
          <cell r="A4726" t="str">
            <v>WALCHAND PEOPLEFIRST LTD</v>
          </cell>
          <cell r="B4726">
            <v>501370</v>
          </cell>
          <cell r="C4726" t="str">
            <v>Not Listed</v>
          </cell>
        </row>
        <row r="4727">
          <cell r="A4727" t="str">
            <v>WALCHANDNAGAR INDUSTRIES LTD</v>
          </cell>
          <cell r="B4727">
            <v>507410</v>
          </cell>
          <cell r="C4727" t="str">
            <v>WALCHANNAG</v>
          </cell>
        </row>
        <row r="4728">
          <cell r="A4728" t="str">
            <v>WALL STREET FINANCE LTD</v>
          </cell>
          <cell r="B4728">
            <v>511147</v>
          </cell>
          <cell r="C4728" t="str">
            <v>Not Listed</v>
          </cell>
        </row>
        <row r="4729">
          <cell r="A4729" t="str">
            <v>WALLFORT FINANCIAL SERVICES LTD</v>
          </cell>
          <cell r="B4729">
            <v>532053</v>
          </cell>
          <cell r="C4729" t="str">
            <v>Not Listed</v>
          </cell>
        </row>
        <row r="4730">
          <cell r="A4730" t="str">
            <v>WANBURY LTD</v>
          </cell>
          <cell r="B4730">
            <v>524212</v>
          </cell>
          <cell r="C4730" t="str">
            <v>WANBURY</v>
          </cell>
        </row>
        <row r="4731">
          <cell r="A4731" t="str">
            <v>WARNER MULTIMEDIA LTD</v>
          </cell>
          <cell r="B4731">
            <v>511690</v>
          </cell>
          <cell r="C4731" t="str">
            <v>Not Listed</v>
          </cell>
        </row>
        <row r="4732">
          <cell r="A4732" t="str">
            <v>WARREN TEA LTD</v>
          </cell>
          <cell r="B4732">
            <v>508494</v>
          </cell>
          <cell r="C4732" t="str">
            <v>Not Listed</v>
          </cell>
        </row>
        <row r="4733">
          <cell r="A4733" t="str">
            <v>WATERBASE LTD</v>
          </cell>
          <cell r="B4733">
            <v>523660</v>
          </cell>
          <cell r="C4733" t="str">
            <v>Not Listed</v>
          </cell>
        </row>
        <row r="4734">
          <cell r="A4734" t="str">
            <v>WEALTH FIRST PORTFOLIO MANAGERS LTD</v>
          </cell>
          <cell r="B4734" t="str">
            <v>Not Listed</v>
          </cell>
          <cell r="C4734" t="str">
            <v>WEALTH</v>
          </cell>
        </row>
        <row r="4735">
          <cell r="A4735" t="str">
            <v>WEB ELEMENT SOLUTIONS LTD</v>
          </cell>
          <cell r="B4735">
            <v>780016</v>
          </cell>
          <cell r="C4735" t="str">
            <v>Not Listed</v>
          </cell>
        </row>
        <row r="4736">
          <cell r="A4736" t="str">
            <v>WEBSOL ENERGY SYSTEM LTD</v>
          </cell>
          <cell r="B4736">
            <v>517498</v>
          </cell>
          <cell r="C4736" t="str">
            <v>WEBELSOLAR</v>
          </cell>
        </row>
        <row r="4737">
          <cell r="A4737" t="str">
            <v>WEIZMANN FINCORP LTD</v>
          </cell>
          <cell r="B4737">
            <v>511074</v>
          </cell>
          <cell r="C4737" t="str">
            <v>Not Listed</v>
          </cell>
        </row>
        <row r="4738">
          <cell r="A4738" t="str">
            <v>WEIZMANN FOREX LTD</v>
          </cell>
          <cell r="B4738">
            <v>533452</v>
          </cell>
          <cell r="C4738" t="str">
            <v>WEIZFOREX</v>
          </cell>
        </row>
        <row r="4739">
          <cell r="A4739" t="str">
            <v>WEIZMANN LTD</v>
          </cell>
          <cell r="B4739">
            <v>523011</v>
          </cell>
          <cell r="C4739" t="str">
            <v>WEIZMANIND</v>
          </cell>
        </row>
        <row r="4740">
          <cell r="A4740" t="str">
            <v>WELCAST STEELS LTD</v>
          </cell>
          <cell r="B4740">
            <v>504988</v>
          </cell>
          <cell r="C4740" t="str">
            <v>Not Listed</v>
          </cell>
        </row>
        <row r="4741">
          <cell r="A4741" t="str">
            <v>WELCURE DRUGS &amp; PHARMACEUTICALS LTD</v>
          </cell>
          <cell r="B4741">
            <v>524661</v>
          </cell>
          <cell r="C4741" t="str">
            <v>Not Listed</v>
          </cell>
        </row>
        <row r="4742">
          <cell r="A4742" t="str">
            <v>WELLESLEY CORPORATION LTD</v>
          </cell>
          <cell r="B4742">
            <v>532016</v>
          </cell>
          <cell r="C4742" t="str">
            <v>Not Listed</v>
          </cell>
        </row>
        <row r="4743">
          <cell r="A4743" t="str">
            <v>WELLNESS NONI LTD</v>
          </cell>
          <cell r="B4743">
            <v>531211</v>
          </cell>
          <cell r="C4743" t="str">
            <v>Not Listed</v>
          </cell>
        </row>
        <row r="4744">
          <cell r="A4744" t="str">
            <v>WELSPUN (INDIA) LTD</v>
          </cell>
          <cell r="B4744">
            <v>514162</v>
          </cell>
          <cell r="C4744" t="str">
            <v>WELSPUNIND</v>
          </cell>
        </row>
        <row r="4745">
          <cell r="A4745" t="str">
            <v>WELSPUN CORP LTD</v>
          </cell>
          <cell r="B4745">
            <v>532144</v>
          </cell>
          <cell r="C4745" t="str">
            <v>WELCORP</v>
          </cell>
        </row>
        <row r="4746">
          <cell r="A4746" t="str">
            <v>WELSPUN ENTERPRISES LTD</v>
          </cell>
          <cell r="B4746">
            <v>532553</v>
          </cell>
          <cell r="C4746" t="str">
            <v>WELENT</v>
          </cell>
        </row>
        <row r="4747">
          <cell r="A4747" t="str">
            <v>WELSPUN INDIA LTD</v>
          </cell>
          <cell r="B4747">
            <v>514162</v>
          </cell>
          <cell r="C4747" t="str">
            <v>WELSPUNIND</v>
          </cell>
        </row>
        <row r="4748">
          <cell r="A4748" t="str">
            <v>WELSPUN INVESTMENTS AND COMMERCIALS LTD</v>
          </cell>
          <cell r="B4748">
            <v>533252</v>
          </cell>
          <cell r="C4748" t="str">
            <v>WELINV</v>
          </cell>
        </row>
        <row r="4749">
          <cell r="A4749" t="str">
            <v>WELTERMAN INTERNATIONAL LTD</v>
          </cell>
          <cell r="B4749">
            <v>526431</v>
          </cell>
          <cell r="C4749" t="str">
            <v>Not Listed</v>
          </cell>
        </row>
        <row r="4750">
          <cell r="A4750" t="str">
            <v>WENDT (INDIA) LTD</v>
          </cell>
          <cell r="B4750">
            <v>505412</v>
          </cell>
          <cell r="C4750" t="str">
            <v>WENDT</v>
          </cell>
        </row>
        <row r="4751">
          <cell r="A4751" t="str">
            <v>WENDT INDIA LTD</v>
          </cell>
          <cell r="B4751">
            <v>505412</v>
          </cell>
          <cell r="C4751" t="str">
            <v>WENDT</v>
          </cell>
        </row>
        <row r="4752">
          <cell r="A4752" t="str">
            <v>WEP SOLUTIONS LTD</v>
          </cell>
          <cell r="B4752">
            <v>532373</v>
          </cell>
          <cell r="C4752" t="str">
            <v>Not Listed</v>
          </cell>
        </row>
        <row r="4753">
          <cell r="A4753" t="str">
            <v>WEST COAST PAPER MILLS LTD</v>
          </cell>
          <cell r="B4753">
            <v>500444</v>
          </cell>
          <cell r="C4753" t="str">
            <v>WSTCSTPAPR</v>
          </cell>
        </row>
        <row r="4754">
          <cell r="A4754" t="str">
            <v>WEST LEISURE RESORTS LTD</v>
          </cell>
          <cell r="B4754">
            <v>538382</v>
          </cell>
          <cell r="C4754" t="str">
            <v>Not Listed</v>
          </cell>
        </row>
        <row r="4755">
          <cell r="A4755" t="str">
            <v>WESTERN MINISTIL LTD</v>
          </cell>
          <cell r="B4755">
            <v>504998</v>
          </cell>
          <cell r="C4755" t="str">
            <v>Not Listed</v>
          </cell>
        </row>
        <row r="4756">
          <cell r="A4756" t="str">
            <v>WESTLIFE DEVELOPMENT LTD</v>
          </cell>
          <cell r="B4756">
            <v>505533</v>
          </cell>
          <cell r="C4756" t="str">
            <v>Not Listed</v>
          </cell>
        </row>
        <row r="4757">
          <cell r="A4757" t="str">
            <v>WHEELS (INDIA) LTD</v>
          </cell>
          <cell r="B4757">
            <v>590073</v>
          </cell>
          <cell r="C4757" t="str">
            <v>WHEELS</v>
          </cell>
        </row>
        <row r="4758">
          <cell r="A4758" t="str">
            <v>WHEELS INDIA LTD</v>
          </cell>
          <cell r="B4758">
            <v>590073</v>
          </cell>
          <cell r="C4758" t="str">
            <v>WHEELS</v>
          </cell>
        </row>
        <row r="4759">
          <cell r="A4759" t="str">
            <v>WHIRLPOOL OF (INDIA) LTD</v>
          </cell>
          <cell r="B4759">
            <v>500238</v>
          </cell>
          <cell r="C4759" t="str">
            <v>WHIRLPOOL</v>
          </cell>
        </row>
        <row r="4760">
          <cell r="A4760" t="str">
            <v>WHIRLPOOL OF INDIA LTD</v>
          </cell>
          <cell r="B4760">
            <v>500238</v>
          </cell>
          <cell r="C4760" t="str">
            <v>WHIRLPOOL</v>
          </cell>
        </row>
        <row r="4761">
          <cell r="A4761" t="str">
            <v>WHITE ORGANIC AGRO LTD</v>
          </cell>
          <cell r="B4761">
            <v>513713</v>
          </cell>
          <cell r="C4761" t="str">
            <v>Not Listed</v>
          </cell>
        </row>
        <row r="4762">
          <cell r="A4762" t="str">
            <v>White Organic Retail Ltd</v>
          </cell>
          <cell r="B4762">
            <v>542667</v>
          </cell>
          <cell r="C4762" t="str">
            <v>WORL</v>
          </cell>
        </row>
        <row r="4763">
          <cell r="A4763" t="str">
            <v>WILLIAMSON FINANCIAL SERVICES LTD</v>
          </cell>
          <cell r="B4763">
            <v>519214</v>
          </cell>
          <cell r="C4763" t="str">
            <v>Not Listed</v>
          </cell>
        </row>
        <row r="4764">
          <cell r="A4764" t="str">
            <v>WILLIAMSON MAGOR &amp; COMPANY LTD</v>
          </cell>
          <cell r="B4764">
            <v>519224</v>
          </cell>
          <cell r="C4764" t="str">
            <v>WILLAMAGOR</v>
          </cell>
        </row>
        <row r="4765">
          <cell r="A4765" t="str">
            <v>WIM PLAST LTD</v>
          </cell>
          <cell r="B4765">
            <v>526586</v>
          </cell>
          <cell r="C4765" t="str">
            <v>Not Listed</v>
          </cell>
        </row>
        <row r="4766">
          <cell r="A4766" t="str">
            <v>WINDSOR MACHINES LTD</v>
          </cell>
          <cell r="B4766">
            <v>522029</v>
          </cell>
          <cell r="C4766" t="str">
            <v>WINDMACHIN</v>
          </cell>
        </row>
        <row r="4767">
          <cell r="A4767" t="str">
            <v>WINRO COMMERCIAL (INDIA) LTD</v>
          </cell>
          <cell r="B4767">
            <v>512022</v>
          </cell>
          <cell r="C4767" t="str">
            <v>Not Listed</v>
          </cell>
        </row>
        <row r="4768">
          <cell r="A4768" t="str">
            <v>WINRO COMMERCIAL INDIA LTD</v>
          </cell>
          <cell r="B4768">
            <v>512022</v>
          </cell>
          <cell r="C4768" t="str">
            <v>Not Listed</v>
          </cell>
        </row>
        <row r="4769">
          <cell r="A4769" t="str">
            <v>WINSOME BREWERIES LTD</v>
          </cell>
          <cell r="B4769">
            <v>526471</v>
          </cell>
          <cell r="C4769" t="str">
            <v>Not Listed</v>
          </cell>
        </row>
        <row r="4770">
          <cell r="A4770" t="str">
            <v>WINSOME TEXTILE INDUSTRIES LTD</v>
          </cell>
          <cell r="B4770">
            <v>514470</v>
          </cell>
          <cell r="C4770" t="str">
            <v>Not Listed</v>
          </cell>
        </row>
        <row r="4771">
          <cell r="A4771" t="str">
            <v>WINSOME YARNS LTD</v>
          </cell>
          <cell r="B4771">
            <v>514348</v>
          </cell>
          <cell r="C4771" t="str">
            <v>WINSOME</v>
          </cell>
        </row>
        <row r="4772">
          <cell r="A4772" t="str">
            <v>WINTAC LTD</v>
          </cell>
          <cell r="B4772">
            <v>524758</v>
          </cell>
          <cell r="C4772" t="str">
            <v>Not Listed</v>
          </cell>
        </row>
        <row r="4773">
          <cell r="A4773" t="str">
            <v>WINY COMMERCIAL &amp; FISCAL SERVICES LTD</v>
          </cell>
          <cell r="B4773">
            <v>538873</v>
          </cell>
          <cell r="C4773" t="str">
            <v>Not Listed</v>
          </cell>
        </row>
        <row r="4774">
          <cell r="A4774" t="str">
            <v>WIPRO LTD</v>
          </cell>
          <cell r="B4774">
            <v>507685</v>
          </cell>
          <cell r="C4774" t="str">
            <v>WIPRO</v>
          </cell>
        </row>
        <row r="4775">
          <cell r="A4775" t="str">
            <v>WIRES &amp; FABRIKS SA LTD</v>
          </cell>
          <cell r="B4775">
            <v>507817</v>
          </cell>
          <cell r="C4775" t="str">
            <v>Not Listed</v>
          </cell>
        </row>
        <row r="4776">
          <cell r="A4776" t="str">
            <v>WISEC GLOBAL LTD</v>
          </cell>
          <cell r="B4776">
            <v>511642</v>
          </cell>
          <cell r="C4776" t="str">
            <v>Not Listed</v>
          </cell>
        </row>
        <row r="4777">
          <cell r="A4777" t="str">
            <v>WOCKHARDT LTD</v>
          </cell>
          <cell r="B4777">
            <v>532300</v>
          </cell>
          <cell r="C4777" t="str">
            <v>WOCKPHARMA</v>
          </cell>
        </row>
        <row r="4778">
          <cell r="A4778" t="str">
            <v>WOMEN NETWORKS LTD</v>
          </cell>
          <cell r="B4778">
            <v>531396</v>
          </cell>
          <cell r="C4778" t="str">
            <v>Not Listed</v>
          </cell>
        </row>
        <row r="4779">
          <cell r="A4779" t="str">
            <v>WOMENS NEXT LOUNGERIES LTD</v>
          </cell>
          <cell r="B4779">
            <v>538128</v>
          </cell>
          <cell r="C4779" t="str">
            <v>Not Listed</v>
          </cell>
        </row>
        <row r="4780">
          <cell r="A4780" t="str">
            <v>WONDERLA HOLIDAYS LTD</v>
          </cell>
          <cell r="B4780">
            <v>538268</v>
          </cell>
          <cell r="C4780" t="str">
            <v>WONDERLA</v>
          </cell>
        </row>
        <row r="4781">
          <cell r="A4781" t="str">
            <v>WOODSVILLA LTD</v>
          </cell>
          <cell r="B4781">
            <v>526959</v>
          </cell>
          <cell r="C4781" t="str">
            <v>Not Listed</v>
          </cell>
        </row>
        <row r="4782">
          <cell r="A4782" t="str">
            <v>WORLDWIDE LEATHER EXPORTS LTD</v>
          </cell>
          <cell r="B4782">
            <v>526525</v>
          </cell>
          <cell r="C4782" t="str">
            <v>Not Listed</v>
          </cell>
        </row>
        <row r="4783">
          <cell r="A4783" t="str">
            <v>WORTH INVESTMENT &amp; TRADING CO LTD</v>
          </cell>
          <cell r="B4783">
            <v>538451</v>
          </cell>
          <cell r="C4783" t="str">
            <v>Not Listed</v>
          </cell>
        </row>
        <row r="4784">
          <cell r="A4784" t="str">
            <v>WORTH PERIPHERALS LTD</v>
          </cell>
          <cell r="B4784" t="str">
            <v>Not Listed</v>
          </cell>
          <cell r="C4784" t="str">
            <v>WORTH</v>
          </cell>
        </row>
        <row r="4785">
          <cell r="A4785" t="str">
            <v>WPIL LTD</v>
          </cell>
          <cell r="B4785">
            <v>505872</v>
          </cell>
          <cell r="C4785" t="str">
            <v>Not Listed</v>
          </cell>
        </row>
        <row r="4786">
          <cell r="A4786" t="str">
            <v>XCHANGING SOLUTIONS LTD</v>
          </cell>
          <cell r="B4786">
            <v>532616</v>
          </cell>
          <cell r="C4786" t="str">
            <v>XCHANGING</v>
          </cell>
        </row>
        <row r="4787">
          <cell r="A4787" t="str">
            <v>Xelpmoc Design and Tech Ltd</v>
          </cell>
          <cell r="B4787">
            <v>542367</v>
          </cell>
          <cell r="C4787" t="str">
            <v>XELPMOC</v>
          </cell>
        </row>
        <row r="4788">
          <cell r="A4788" t="str">
            <v>XL ENERGY LTD</v>
          </cell>
          <cell r="B4788">
            <v>532788</v>
          </cell>
          <cell r="C4788" t="str">
            <v>XLENERGY</v>
          </cell>
        </row>
        <row r="4789">
          <cell r="A4789" t="str">
            <v>XPRO (INDIA) LTD</v>
          </cell>
          <cell r="B4789">
            <v>590013</v>
          </cell>
          <cell r="C4789" t="str">
            <v>XPRO(INDIA)</v>
          </cell>
        </row>
        <row r="4790">
          <cell r="A4790" t="str">
            <v>XPRO INDIA LTD</v>
          </cell>
          <cell r="B4790">
            <v>590013</v>
          </cell>
          <cell r="C4790" t="str">
            <v>XPROINDIA</v>
          </cell>
        </row>
        <row r="4791">
          <cell r="A4791" t="str">
            <v>YAMINI INVESTMENTS COMPANY LTD</v>
          </cell>
          <cell r="B4791">
            <v>511012</v>
          </cell>
          <cell r="C4791" t="str">
            <v>Not Listed</v>
          </cell>
        </row>
        <row r="4792">
          <cell r="A4792" t="str">
            <v>YARN SYNDICATE LTD</v>
          </cell>
          <cell r="B4792">
            <v>514378</v>
          </cell>
          <cell r="C4792" t="str">
            <v>Not Listed</v>
          </cell>
        </row>
        <row r="4793">
          <cell r="A4793" t="str">
            <v>YASH CHEMEX LTD</v>
          </cell>
          <cell r="B4793">
            <v>539939</v>
          </cell>
          <cell r="C4793" t="str">
            <v>Not Listed</v>
          </cell>
        </row>
        <row r="4794">
          <cell r="A4794" t="str">
            <v>YASH MANAGEMENT &amp; SATELLITE LTD</v>
          </cell>
          <cell r="B4794">
            <v>511601</v>
          </cell>
          <cell r="C4794" t="str">
            <v>Not Listed</v>
          </cell>
        </row>
        <row r="4795">
          <cell r="A4795" t="str">
            <v>YASH PAPERS LTD</v>
          </cell>
          <cell r="B4795">
            <v>516030</v>
          </cell>
          <cell r="C4795" t="str">
            <v>Not Listed</v>
          </cell>
        </row>
        <row r="4796">
          <cell r="A4796" t="str">
            <v>YASHO INDUSTRIES LTD</v>
          </cell>
          <cell r="B4796">
            <v>541167</v>
          </cell>
          <cell r="C4796" t="str">
            <v>Not Listed</v>
          </cell>
        </row>
        <row r="4797">
          <cell r="A4797" t="str">
            <v>YASHRAJ CONTAINEURS LTD</v>
          </cell>
          <cell r="B4797">
            <v>530063</v>
          </cell>
          <cell r="C4797" t="str">
            <v>Not Listed</v>
          </cell>
        </row>
        <row r="4798">
          <cell r="A4798" t="str">
            <v>YES BANK LTD</v>
          </cell>
          <cell r="B4798">
            <v>532648</v>
          </cell>
          <cell r="C4798" t="str">
            <v>YESBANK</v>
          </cell>
        </row>
        <row r="4799">
          <cell r="A4799" t="str">
            <v>YKM INDUSTRIES LTD</v>
          </cell>
          <cell r="B4799">
            <v>531260</v>
          </cell>
          <cell r="C4799" t="str">
            <v>Not Listed</v>
          </cell>
        </row>
        <row r="4800">
          <cell r="A4800" t="str">
            <v>YOGI SUNG-WON (INDIA) LTD</v>
          </cell>
          <cell r="B4800">
            <v>522209</v>
          </cell>
          <cell r="C4800" t="str">
            <v>Not Listed</v>
          </cell>
        </row>
        <row r="4801">
          <cell r="A4801" t="str">
            <v>YOGI SUNG-WON INDIA LTD</v>
          </cell>
          <cell r="B4801">
            <v>522209</v>
          </cell>
          <cell r="C4801" t="str">
            <v>Not Listed</v>
          </cell>
        </row>
        <row r="4802">
          <cell r="A4802" t="str">
            <v>YOGYA ENTERPRISES LTD</v>
          </cell>
          <cell r="B4802">
            <v>539097</v>
          </cell>
          <cell r="C4802" t="str">
            <v>Not Listed</v>
          </cell>
        </row>
        <row r="4803">
          <cell r="A4803" t="str">
            <v>YORK EXPORTS LTD</v>
          </cell>
          <cell r="B4803">
            <v>530675</v>
          </cell>
          <cell r="C4803" t="str">
            <v>Not Listed</v>
          </cell>
        </row>
        <row r="4804">
          <cell r="A4804" t="str">
            <v>YUG DECOR LTD</v>
          </cell>
          <cell r="B4804">
            <v>540550</v>
          </cell>
          <cell r="C4804" t="str">
            <v>Not Listed</v>
          </cell>
        </row>
        <row r="4805">
          <cell r="A4805" t="str">
            <v>YUKEN (INDIA) LTD</v>
          </cell>
          <cell r="B4805">
            <v>522108</v>
          </cell>
          <cell r="C4805" t="str">
            <v>Not Listed</v>
          </cell>
        </row>
        <row r="4806">
          <cell r="A4806" t="str">
            <v>YUKEN INDIA LTD</v>
          </cell>
          <cell r="B4806">
            <v>522108</v>
          </cell>
          <cell r="C4806" t="str">
            <v>Not Listed</v>
          </cell>
        </row>
        <row r="4807">
          <cell r="A4807" t="str">
            <v>YURANUS INFRASTRUCTURE LTD</v>
          </cell>
          <cell r="B4807">
            <v>536846</v>
          </cell>
          <cell r="C4807" t="str">
            <v>Not Listed</v>
          </cell>
        </row>
        <row r="4808">
          <cell r="A4808" t="str">
            <v>YUVRAAJ HYGIENE PRODUCTS LTD.</v>
          </cell>
          <cell r="B4808">
            <v>531663</v>
          </cell>
          <cell r="C4808" t="str">
            <v>YUVRAAJHPL</v>
          </cell>
        </row>
        <row r="4809">
          <cell r="A4809" t="str">
            <v>Z F STEERING GEAR (INDIA) LTD</v>
          </cell>
          <cell r="B4809">
            <v>505163</v>
          </cell>
          <cell r="C4809" t="str">
            <v>Not Listed</v>
          </cell>
        </row>
        <row r="4810">
          <cell r="A4810" t="str">
            <v>Z F STEERING GEAR INDIA LTD</v>
          </cell>
          <cell r="B4810">
            <v>505163</v>
          </cell>
          <cell r="C4810" t="str">
            <v>Not Listed</v>
          </cell>
        </row>
        <row r="4811">
          <cell r="A4811" t="str">
            <v>ZEAL AQUA LTD</v>
          </cell>
          <cell r="B4811">
            <v>539963</v>
          </cell>
          <cell r="C4811" t="str">
            <v>Not Listed</v>
          </cell>
        </row>
        <row r="4812">
          <cell r="A4812" t="str">
            <v>ZEE ENTERTAINMENT ENTERPRISES LTD</v>
          </cell>
          <cell r="B4812">
            <v>505537</v>
          </cell>
          <cell r="C4812" t="str">
            <v>ZEEL</v>
          </cell>
        </row>
        <row r="4813">
          <cell r="A4813" t="str">
            <v>ZEE LEARN LTD</v>
          </cell>
          <cell r="B4813">
            <v>533287</v>
          </cell>
          <cell r="C4813" t="str">
            <v>ZEELEARN</v>
          </cell>
        </row>
        <row r="4814">
          <cell r="A4814" t="str">
            <v>ZEE MEDIA CORPORATION LTD</v>
          </cell>
          <cell r="B4814">
            <v>532794</v>
          </cell>
          <cell r="C4814" t="str">
            <v>ZEEMEDIA</v>
          </cell>
        </row>
        <row r="4815">
          <cell r="A4815" t="str">
            <v>ZEN TECHNOLOGIES LTD</v>
          </cell>
          <cell r="B4815">
            <v>533339</v>
          </cell>
          <cell r="C4815" t="str">
            <v>ZENTEC</v>
          </cell>
        </row>
        <row r="4816">
          <cell r="A4816" t="str">
            <v>ZENITH BIRLA (INDIA) LTD</v>
          </cell>
          <cell r="B4816">
            <v>531845</v>
          </cell>
          <cell r="C4816" t="str">
            <v>ZENITHBIR</v>
          </cell>
        </row>
        <row r="4817">
          <cell r="A4817" t="str">
            <v>ZENITH BIRLA INDIA LTD</v>
          </cell>
          <cell r="B4817">
            <v>531845</v>
          </cell>
          <cell r="C4817" t="str">
            <v>ZENITHBIR</v>
          </cell>
        </row>
        <row r="4818">
          <cell r="A4818" t="str">
            <v>ZENITH EXPORTS LTD</v>
          </cell>
          <cell r="B4818">
            <v>512553</v>
          </cell>
          <cell r="C4818" t="str">
            <v>ZENITHEXPO</v>
          </cell>
        </row>
        <row r="4819">
          <cell r="A4819" t="str">
            <v>ZENITH FIBRES LTD</v>
          </cell>
          <cell r="B4819">
            <v>514266</v>
          </cell>
          <cell r="C4819" t="str">
            <v>Not Listed</v>
          </cell>
        </row>
        <row r="4820">
          <cell r="A4820" t="str">
            <v>ZENITH HEALTH CARE LTD</v>
          </cell>
          <cell r="B4820">
            <v>530665</v>
          </cell>
          <cell r="C4820" t="str">
            <v>Not Listed</v>
          </cell>
        </row>
        <row r="4821">
          <cell r="A4821" t="str">
            <v>ZENLABS ETHICA LTD</v>
          </cell>
          <cell r="B4821">
            <v>530697</v>
          </cell>
          <cell r="C4821" t="str">
            <v>Not Listed</v>
          </cell>
        </row>
        <row r="4822">
          <cell r="A4822" t="str">
            <v>ZENOTECH LABORATORIES LTD</v>
          </cell>
          <cell r="B4822">
            <v>532039</v>
          </cell>
          <cell r="C4822" t="str">
            <v>Not Listed</v>
          </cell>
        </row>
        <row r="4823">
          <cell r="A4823" t="str">
            <v>ZENSAR TECHNOLOGIES LTD</v>
          </cell>
          <cell r="B4823">
            <v>504067</v>
          </cell>
          <cell r="C4823" t="str">
            <v>ZENSARTECH</v>
          </cell>
        </row>
        <row r="4824">
          <cell r="A4824" t="str">
            <v>ZICOM ELECTRONIC SECURITY SYSTEMS LTD</v>
          </cell>
          <cell r="B4824">
            <v>531404</v>
          </cell>
          <cell r="C4824" t="str">
            <v>ZICOM</v>
          </cell>
        </row>
        <row r="4825">
          <cell r="A4825" t="str">
            <v>ZIM LABORATORIES LTD</v>
          </cell>
          <cell r="B4825">
            <v>541400</v>
          </cell>
          <cell r="C4825" t="str">
            <v>Not Listed</v>
          </cell>
        </row>
        <row r="4826">
          <cell r="A4826" t="str">
            <v>ZODIAC CLOTHING COMPANY LTD</v>
          </cell>
          <cell r="B4826">
            <v>521163</v>
          </cell>
          <cell r="C4826" t="str">
            <v>ZODIACLOTH</v>
          </cell>
        </row>
        <row r="4827">
          <cell r="A4827" t="str">
            <v>ZODIAC ENERGY LTD</v>
          </cell>
          <cell r="B4827" t="str">
            <v>Not Listed</v>
          </cell>
          <cell r="C4827" t="str">
            <v>ZODIAC</v>
          </cell>
        </row>
        <row r="4828">
          <cell r="A4828" t="str">
            <v>ZODIAC JRD- MKJ LTD</v>
          </cell>
          <cell r="B4828">
            <v>512587</v>
          </cell>
          <cell r="C4828" t="str">
            <v>ZODJRDMKJ</v>
          </cell>
        </row>
        <row r="4829">
          <cell r="A4829" t="str">
            <v>Zodiac Ventures LTD</v>
          </cell>
          <cell r="B4829">
            <v>503641</v>
          </cell>
          <cell r="C4829" t="str">
            <v>ZODIACVEN</v>
          </cell>
        </row>
        <row r="4830">
          <cell r="A4830" t="str">
            <v>ZOTA HEALTH CARE LTD</v>
          </cell>
          <cell r="B4830" t="str">
            <v>Not Listed</v>
          </cell>
          <cell r="C4830" t="str">
            <v>ZOTA</v>
          </cell>
        </row>
        <row r="4831">
          <cell r="A4831" t="str">
            <v>ZUARI AGRO CHEMICALS LTD</v>
          </cell>
          <cell r="B4831">
            <v>534742</v>
          </cell>
          <cell r="C4831" t="str">
            <v>ZUARI</v>
          </cell>
        </row>
        <row r="4832">
          <cell r="A4832" t="str">
            <v>ZUARI GLOBAL LTD</v>
          </cell>
          <cell r="B4832">
            <v>500780</v>
          </cell>
          <cell r="C4832" t="str">
            <v>ZUARIGLOB</v>
          </cell>
        </row>
        <row r="4833">
          <cell r="A4833" t="str">
            <v>ZYDUS WELLNESS LTD</v>
          </cell>
          <cell r="B4833">
            <v>531335</v>
          </cell>
          <cell r="C4833" t="str">
            <v>ZYDUSWELL</v>
          </cell>
        </row>
        <row r="4834">
          <cell r="A4834" t="str">
            <v>ZYLOG SYSTEMS LTD</v>
          </cell>
          <cell r="B4834">
            <v>532883</v>
          </cell>
          <cell r="C4834" t="str">
            <v>ZYLOG</v>
          </cell>
        </row>
        <row r="4835">
          <cell r="A4835" t="str">
            <v>INDIA LEASE DEVELOPMENT Ltd</v>
          </cell>
          <cell r="B4835">
            <v>500202</v>
          </cell>
          <cell r="C4835" t="str">
            <v>INDLEASE</v>
          </cell>
        </row>
        <row r="4836">
          <cell r="A4836" t="str">
            <v>Kore Foods Ltd</v>
          </cell>
          <cell r="B4836">
            <v>500458</v>
          </cell>
          <cell r="C4836" t="str">
            <v>KORE</v>
          </cell>
        </row>
        <row r="4837">
          <cell r="A4837" t="str">
            <v>GOLD ROCK INVESTMENTS Ltd</v>
          </cell>
          <cell r="B4837">
            <v>501111</v>
          </cell>
          <cell r="C4837" t="str">
            <v>ZGOLDINV</v>
          </cell>
        </row>
        <row r="4838">
          <cell r="A4838" t="str">
            <v>KARTIK INVESTMENTS TRUST Ltd</v>
          </cell>
          <cell r="B4838">
            <v>501151</v>
          </cell>
          <cell r="C4838" t="str">
            <v>KARTKIN</v>
          </cell>
        </row>
        <row r="4839">
          <cell r="A4839" t="str">
            <v>JAYABHARAT CREDIT Ltd</v>
          </cell>
          <cell r="B4839">
            <v>501311</v>
          </cell>
          <cell r="C4839" t="str">
            <v>JAYBHCR</v>
          </cell>
        </row>
        <row r="4840">
          <cell r="A4840" t="str">
            <v>AMALGAMATED ELECTRICITY CO.Ltd</v>
          </cell>
          <cell r="B4840">
            <v>501622</v>
          </cell>
          <cell r="C4840" t="str">
            <v>AMALGAM</v>
          </cell>
        </row>
        <row r="4841">
          <cell r="A4841" t="str">
            <v>GAEKWAR MILLS Ltd</v>
          </cell>
          <cell r="B4841">
            <v>502850</v>
          </cell>
          <cell r="C4841" t="str">
            <v>ZGAEKWAR</v>
          </cell>
        </row>
        <row r="4842">
          <cell r="A4842" t="str">
            <v>K K Fincorp Limited</v>
          </cell>
          <cell r="B4842">
            <v>503669</v>
          </cell>
          <cell r="C4842" t="str">
            <v>KKFIN</v>
          </cell>
        </row>
        <row r="4843">
          <cell r="A4843" t="str">
            <v>RAJASTHAN PETRO SYNTHETICS Ltd</v>
          </cell>
          <cell r="B4843">
            <v>506975</v>
          </cell>
          <cell r="C4843" t="str">
            <v>RAJSPTR</v>
          </cell>
        </row>
        <row r="4844">
          <cell r="A4844" t="str">
            <v>NORTHERN PROJECTS Ltd</v>
          </cell>
          <cell r="B4844">
            <v>508924</v>
          </cell>
          <cell r="C4844" t="str">
            <v>NORTHPR</v>
          </cell>
        </row>
        <row r="4845">
          <cell r="A4845" t="str">
            <v>ID Info Business Services Ltd</v>
          </cell>
          <cell r="B4845">
            <v>511260</v>
          </cell>
          <cell r="C4845" t="str">
            <v>IDINFO</v>
          </cell>
        </row>
        <row r="4846">
          <cell r="A4846" t="str">
            <v>TRC FINANCIAL SERVICES Ltd</v>
          </cell>
          <cell r="B4846">
            <v>511730</v>
          </cell>
          <cell r="C4846" t="str">
            <v>TRCFIN</v>
          </cell>
        </row>
        <row r="4847">
          <cell r="A4847" t="str">
            <v>SPV Global Trading Ltd</v>
          </cell>
          <cell r="B4847">
            <v>512221</v>
          </cell>
          <cell r="C4847" t="str">
            <v>SPVGLOBAL</v>
          </cell>
        </row>
        <row r="4848">
          <cell r="A4848" t="str">
            <v>ARAVALI SECURITIES &amp; FINANCE Ltd</v>
          </cell>
          <cell r="B4848">
            <v>512344</v>
          </cell>
          <cell r="C4848" t="str">
            <v>ARAVALIS</v>
          </cell>
        </row>
        <row r="4849">
          <cell r="A4849" t="str">
            <v>YASH TRADING &amp; FINANCE Ltd</v>
          </cell>
          <cell r="B4849">
            <v>512345</v>
          </cell>
          <cell r="C4849" t="str">
            <v>YASTF</v>
          </cell>
        </row>
        <row r="4850">
          <cell r="A4850" t="str">
            <v>GAYATRI TISSUE &amp; PAPERS Ltd</v>
          </cell>
          <cell r="B4850">
            <v>512479</v>
          </cell>
          <cell r="C4850" t="str">
            <v>GYTRIPA</v>
          </cell>
        </row>
        <row r="4851">
          <cell r="A4851" t="str">
            <v>GRAND FOUNDRY Ltd</v>
          </cell>
          <cell r="B4851">
            <v>513343</v>
          </cell>
          <cell r="C4851" t="str">
            <v>GRANDFONRY</v>
          </cell>
        </row>
        <row r="4852">
          <cell r="A4852" t="str">
            <v>Smiths &amp; Founders (India) Limited</v>
          </cell>
          <cell r="B4852">
            <v>513418</v>
          </cell>
          <cell r="C4852" t="str">
            <v>SMFIL</v>
          </cell>
        </row>
        <row r="4853">
          <cell r="A4853" t="str">
            <v>MODERN INSULATORS Ltd</v>
          </cell>
          <cell r="B4853">
            <v>515008</v>
          </cell>
          <cell r="C4853" t="str">
            <v>MODINSU</v>
          </cell>
        </row>
        <row r="4854">
          <cell r="A4854" t="str">
            <v>S&amp;S POWER SWITCHGEAR Ltd</v>
          </cell>
          <cell r="B4854">
            <v>517273</v>
          </cell>
          <cell r="C4854" t="str">
            <v>S&amp;SPOWER</v>
          </cell>
        </row>
        <row r="4855">
          <cell r="A4855" t="str">
            <v>SBEC SYSTEMS (INDIA) Ltd</v>
          </cell>
          <cell r="B4855">
            <v>517360</v>
          </cell>
          <cell r="C4855" t="str">
            <v>SBECSYS</v>
          </cell>
        </row>
        <row r="4856">
          <cell r="A4856" t="str">
            <v>VINTRON INFORMATICS Ltd</v>
          </cell>
          <cell r="B4856">
            <v>517393</v>
          </cell>
          <cell r="C4856" t="str">
            <v>VINTRON</v>
          </cell>
        </row>
        <row r="4857">
          <cell r="A4857" t="str">
            <v>SHARAT INDUSTRIES Ltd</v>
          </cell>
          <cell r="B4857">
            <v>519397</v>
          </cell>
          <cell r="C4857" t="str">
            <v>SHINDL</v>
          </cell>
        </row>
        <row r="4858">
          <cell r="A4858" t="str">
            <v>BKV INDUSTRIES Ltd</v>
          </cell>
          <cell r="B4858">
            <v>519500</v>
          </cell>
          <cell r="C4858" t="str">
            <v>BKV</v>
          </cell>
        </row>
        <row r="4859">
          <cell r="A4859" t="str">
            <v>TMT (INDIA) Ltd</v>
          </cell>
          <cell r="B4859">
            <v>522171</v>
          </cell>
          <cell r="C4859" t="str">
            <v>TMTIND-B1</v>
          </cell>
        </row>
        <row r="4860">
          <cell r="A4860" t="str">
            <v>PHARMAIDS PHARMACEUTICALS Ltd</v>
          </cell>
          <cell r="B4860">
            <v>524572</v>
          </cell>
          <cell r="C4860" t="str">
            <v>PHARMAID</v>
          </cell>
        </row>
        <row r="4861">
          <cell r="A4861" t="str">
            <v>SURAJ INDUSTRIES Ltd</v>
          </cell>
          <cell r="B4861">
            <v>526211</v>
          </cell>
          <cell r="C4861" t="str">
            <v>SURJIND</v>
          </cell>
        </row>
        <row r="4862">
          <cell r="A4862" t="str">
            <v>TEXEL INDUSTRIES Ltd</v>
          </cell>
          <cell r="B4862">
            <v>526638</v>
          </cell>
          <cell r="C4862" t="str">
            <v>TEXELIN</v>
          </cell>
        </row>
        <row r="4863">
          <cell r="A4863" t="str">
            <v>Paos Industries Ltd</v>
          </cell>
          <cell r="B4863">
            <v>530291</v>
          </cell>
          <cell r="C4863" t="str">
            <v>PAOS</v>
          </cell>
        </row>
        <row r="4864">
          <cell r="A4864" t="str">
            <v>SIDDHA VENTURES Ltd</v>
          </cell>
          <cell r="B4864">
            <v>530439</v>
          </cell>
          <cell r="C4864" t="str">
            <v>SIDDHA</v>
          </cell>
        </row>
        <row r="4865">
          <cell r="A4865" t="str">
            <v>KIRAN SYNTEX Ltd</v>
          </cell>
          <cell r="B4865">
            <v>530443</v>
          </cell>
          <cell r="C4865" t="str">
            <v>KIRANSY-B</v>
          </cell>
        </row>
        <row r="4866">
          <cell r="A4866" t="str">
            <v>KANSAL FIBRES Ltd</v>
          </cell>
          <cell r="B4866">
            <v>531205</v>
          </cell>
          <cell r="C4866" t="str">
            <v>KANSAFB</v>
          </cell>
        </row>
        <row r="4867">
          <cell r="A4867" t="str">
            <v>Xtglobal Infotech Ltd</v>
          </cell>
          <cell r="B4867">
            <v>531225</v>
          </cell>
          <cell r="C4867" t="str">
            <v>XTGLOBAL</v>
          </cell>
        </row>
        <row r="4868">
          <cell r="A4868" t="str">
            <v>Saffron Industries Limited</v>
          </cell>
          <cell r="B4868">
            <v>531436</v>
          </cell>
          <cell r="C4868" t="str">
            <v>SAFFRON</v>
          </cell>
        </row>
        <row r="4869">
          <cell r="A4869" t="str">
            <v>CENTERAC TECHNOLOGIES Ltd</v>
          </cell>
          <cell r="B4869">
            <v>531621</v>
          </cell>
          <cell r="C4869" t="str">
            <v>CENTERAC</v>
          </cell>
        </row>
        <row r="4870">
          <cell r="A4870" t="str">
            <v>Servoteach Industries Ltd</v>
          </cell>
          <cell r="B4870">
            <v>531944</v>
          </cell>
          <cell r="C4870" t="str">
            <v>SERVOTEACH</v>
          </cell>
        </row>
        <row r="4871">
          <cell r="A4871" t="str">
            <v>SMC CREDITS Ltd</v>
          </cell>
          <cell r="B4871">
            <v>532138</v>
          </cell>
          <cell r="C4871" t="str">
            <v>SMCREDT</v>
          </cell>
        </row>
        <row r="4872">
          <cell r="A4872" t="str">
            <v>RAJ OIL MILLS Ltd</v>
          </cell>
          <cell r="B4872">
            <v>533093</v>
          </cell>
          <cell r="C4872" t="str">
            <v>RAJOIL</v>
          </cell>
        </row>
        <row r="4873">
          <cell r="A4873" t="str">
            <v>Axis Mutual Fund - Axis Gold Exchange Traded Fund</v>
          </cell>
          <cell r="B4873">
            <v>533570</v>
          </cell>
          <cell r="C4873" t="str">
            <v>AXISGOLD</v>
          </cell>
        </row>
        <row r="4874">
          <cell r="A4874" t="str">
            <v>IDBI Mutual Fund - IDBI Gold ETF</v>
          </cell>
          <cell r="B4874">
            <v>533719</v>
          </cell>
          <cell r="C4874" t="str">
            <v>IDBIGOLD</v>
          </cell>
        </row>
        <row r="4875">
          <cell r="A4875" t="str">
            <v>SBI Mutual Fund - SBI Sensex ETF</v>
          </cell>
          <cell r="B4875">
            <v>535276</v>
          </cell>
          <cell r="C4875" t="str">
            <v>SBISENSEX</v>
          </cell>
        </row>
        <row r="4876">
          <cell r="A4876" t="str">
            <v>Motilal Oswal Mutual Fund - Motilal Oswal MOSt Shares Midcap 100 ETF- Growth option</v>
          </cell>
          <cell r="B4876">
            <v>536960</v>
          </cell>
          <cell r="C4876" t="str">
            <v>M100</v>
          </cell>
        </row>
        <row r="4877">
          <cell r="A4877" t="str">
            <v>ICICI Prudential Nifty ETF</v>
          </cell>
          <cell r="B4877">
            <v>537007</v>
          </cell>
          <cell r="C4877" t="str">
            <v>ICICINIFTY</v>
          </cell>
        </row>
        <row r="4878">
          <cell r="A4878" t="str">
            <v>ICICI Prudential Nifty 100 ETF</v>
          </cell>
          <cell r="B4878">
            <v>537008</v>
          </cell>
          <cell r="C4878" t="str">
            <v>ICICINF100</v>
          </cell>
        </row>
        <row r="4879">
          <cell r="A4879" t="str">
            <v>NIPPON INDIA ETF NIFTY 100</v>
          </cell>
          <cell r="B4879">
            <v>537483</v>
          </cell>
          <cell r="C4879" t="str">
            <v>NETFNIF100</v>
          </cell>
        </row>
        <row r="4880">
          <cell r="A4880" t="str">
            <v>Kotak Mahindra Mutual Fund - Kotak Nifty ETF</v>
          </cell>
          <cell r="B4880">
            <v>537708</v>
          </cell>
          <cell r="C4880" t="str">
            <v>KOTAKNIFTY</v>
          </cell>
        </row>
        <row r="4881">
          <cell r="A4881" t="str">
            <v>CPSE ETF</v>
          </cell>
          <cell r="B4881">
            <v>538057</v>
          </cell>
          <cell r="C4881" t="str">
            <v>CPSEETF</v>
          </cell>
        </row>
        <row r="4882">
          <cell r="A4882" t="str">
            <v>Response Informatics Ltd</v>
          </cell>
          <cell r="B4882">
            <v>538273</v>
          </cell>
          <cell r="C4882" t="str">
            <v>RESPONSINF</v>
          </cell>
        </row>
        <row r="4883">
          <cell r="A4883" t="str">
            <v>Quasar India Ltd</v>
          </cell>
          <cell r="B4883">
            <v>538452</v>
          </cell>
          <cell r="C4883" t="str">
            <v>QUASAR</v>
          </cell>
        </row>
        <row r="4884">
          <cell r="A4884" t="str">
            <v>ICICI Prudential Growth Fund Series 1 (Regular Dividend Payout)</v>
          </cell>
          <cell r="B4884">
            <v>538501</v>
          </cell>
          <cell r="C4884" t="str">
            <v>IPRU2401</v>
          </cell>
        </row>
        <row r="4885">
          <cell r="A4885" t="str">
            <v>ICICI Prudential Growth Fund Series 1 (Direct Dividend Option)</v>
          </cell>
          <cell r="B4885">
            <v>538502</v>
          </cell>
          <cell r="C4885" t="str">
            <v>IPRU8601</v>
          </cell>
        </row>
        <row r="4886">
          <cell r="A4886" t="str">
            <v>ICICI Prudential Growth Fund Series 2 (Regular Plan - Dividend Payout Option)</v>
          </cell>
          <cell r="B4886">
            <v>538577</v>
          </cell>
          <cell r="C4886" t="str">
            <v>IPRU2428</v>
          </cell>
        </row>
        <row r="4887">
          <cell r="A4887" t="str">
            <v>ICICI Prudential Growth Fund Series 2 (Direct Plan - Dividend Payout Option)</v>
          </cell>
          <cell r="B4887">
            <v>538578</v>
          </cell>
          <cell r="C4887" t="str">
            <v>IPRU8628</v>
          </cell>
        </row>
        <row r="4888">
          <cell r="A4888" t="str">
            <v>QGO Finance Ltd</v>
          </cell>
          <cell r="B4888">
            <v>538646</v>
          </cell>
          <cell r="C4888" t="str">
            <v>QGO</v>
          </cell>
        </row>
        <row r="4889">
          <cell r="A4889" t="str">
            <v>NIPPON INDIA ETF SENSEX</v>
          </cell>
          <cell r="B4889">
            <v>538683</v>
          </cell>
          <cell r="C4889" t="str">
            <v>NETFSENSEX</v>
          </cell>
        </row>
        <row r="4890">
          <cell r="A4890" t="str">
            <v>ICICI Prudential Growth Fund Series 3 (Regular Plan - Dividend Payout Option)</v>
          </cell>
          <cell r="B4890">
            <v>538728</v>
          </cell>
          <cell r="C4890" t="str">
            <v>IPRU2511</v>
          </cell>
        </row>
        <row r="4891">
          <cell r="A4891" t="str">
            <v>ICICI Prudential Growth Fund Series 3 (Direct Plan - Dividend Payout Option)</v>
          </cell>
          <cell r="B4891">
            <v>538729</v>
          </cell>
          <cell r="C4891" t="str">
            <v>IPRU8711</v>
          </cell>
        </row>
        <row r="4892">
          <cell r="A4892" t="str">
            <v>DSP BlackRock 3 Years Close Ended Equity Fund-Regular- Growth</v>
          </cell>
          <cell r="B4892">
            <v>538808</v>
          </cell>
          <cell r="C4892" t="str">
            <v>D3YRCEERG</v>
          </cell>
        </row>
        <row r="4893">
          <cell r="A4893" t="str">
            <v>DSP BlackRock 3 Years Close Ended Equity Fund-Regular- Dividend Payout</v>
          </cell>
          <cell r="B4893">
            <v>538809</v>
          </cell>
          <cell r="C4893" t="str">
            <v>D3YRCEERDP</v>
          </cell>
        </row>
        <row r="4894">
          <cell r="A4894" t="str">
            <v>DSP BlackRock 3 Years Close Ended Equity Fund- Direct Plan - Growth</v>
          </cell>
          <cell r="B4894">
            <v>538810</v>
          </cell>
          <cell r="C4894" t="str">
            <v>D3YRCEEDG</v>
          </cell>
        </row>
        <row r="4895">
          <cell r="A4895" t="str">
            <v>DSP BlackRock 3 Years Close Ended Equity Fund-Direct Plan - Dividend Payout</v>
          </cell>
          <cell r="B4895">
            <v>538811</v>
          </cell>
          <cell r="C4895" t="str">
            <v>D3YRCEEDDP</v>
          </cell>
        </row>
        <row r="4896">
          <cell r="A4896" t="str">
            <v>SBI Mutual Fund - SBI - ETF BSE 100</v>
          </cell>
          <cell r="B4896">
            <v>539031</v>
          </cell>
          <cell r="C4896" t="str">
            <v>SETFBSE100</v>
          </cell>
        </row>
        <row r="4897">
          <cell r="A4897" t="str">
            <v>Rajputana Investment and Finance Ltd</v>
          </cell>
          <cell r="B4897">
            <v>539090</v>
          </cell>
          <cell r="C4897" t="str">
            <v>RAJPUTANA</v>
          </cell>
        </row>
        <row r="4898">
          <cell r="A4898" t="str">
            <v>Edelweiss Mutual Fund - Edelweiss Exchange Traded Scheme - Nifty ( Nifty EES )</v>
          </cell>
          <cell r="B4898">
            <v>539142</v>
          </cell>
          <cell r="C4898" t="str">
            <v>NIFTYEES</v>
          </cell>
        </row>
        <row r="4899">
          <cell r="A4899" t="str">
            <v>Boston Leasing and Finance Ltd</v>
          </cell>
          <cell r="B4899">
            <v>539274</v>
          </cell>
          <cell r="C4899" t="str">
            <v>BLFL</v>
          </cell>
        </row>
        <row r="4900">
          <cell r="A4900" t="str">
            <v>UTI- SENSEX ETF</v>
          </cell>
          <cell r="B4900">
            <v>539312</v>
          </cell>
          <cell r="C4900" t="str">
            <v>UTISENSETF</v>
          </cell>
        </row>
        <row r="4901">
          <cell r="A4901" t="str">
            <v>UTI NIFTY ETF</v>
          </cell>
          <cell r="B4901">
            <v>539313</v>
          </cell>
          <cell r="C4901" t="str">
            <v>UTINIFTETF</v>
          </cell>
        </row>
        <row r="4902">
          <cell r="A4902" t="str">
            <v>LIC MF EXCHANGE TRADED FUND- NIFTY 50</v>
          </cell>
          <cell r="B4902">
            <v>539480</v>
          </cell>
          <cell r="C4902" t="str">
            <v>LICNETFN50</v>
          </cell>
        </row>
        <row r="4903">
          <cell r="A4903" t="str">
            <v>LIC MF EXCHANGE TRADED FUND- SENSEX</v>
          </cell>
          <cell r="B4903">
            <v>539487</v>
          </cell>
          <cell r="C4903" t="str">
            <v>LICNETFSEN</v>
          </cell>
        </row>
        <row r="4904">
          <cell r="A4904" t="str">
            <v>HDFC Nifty ETF</v>
          </cell>
          <cell r="B4904">
            <v>539516</v>
          </cell>
          <cell r="C4904" t="str">
            <v>HDFCNIFETF</v>
          </cell>
        </row>
        <row r="4905">
          <cell r="A4905" t="str">
            <v>HDFC Sensex ETF - Open Ended Traded Fund</v>
          </cell>
          <cell r="B4905">
            <v>539517</v>
          </cell>
          <cell r="C4905" t="str">
            <v>SXETF</v>
          </cell>
        </row>
        <row r="4906">
          <cell r="A4906" t="str">
            <v>Roxy Exports Ltd</v>
          </cell>
          <cell r="B4906">
            <v>539561</v>
          </cell>
          <cell r="C4906" t="str">
            <v>ROXY</v>
          </cell>
        </row>
        <row r="4907">
          <cell r="A4907" t="str">
            <v>LIC MF Exchange Traded Fund- NIFTY 100</v>
          </cell>
          <cell r="B4907">
            <v>539784</v>
          </cell>
          <cell r="C4907" t="str">
            <v>LICNFNHGP</v>
          </cell>
        </row>
        <row r="4908">
          <cell r="A4908" t="str">
            <v>ICICI Prudential NV20 ETF</v>
          </cell>
          <cell r="B4908">
            <v>539945</v>
          </cell>
          <cell r="C4908" t="str">
            <v>ICICINV20</v>
          </cell>
        </row>
        <row r="4909">
          <cell r="A4909" t="str">
            <v>ICICI Prudential Midcap Select ETF</v>
          </cell>
          <cell r="B4909">
            <v>539980</v>
          </cell>
          <cell r="C4909" t="str">
            <v>ICICIMCAP</v>
          </cell>
        </row>
        <row r="4910">
          <cell r="A4910" t="str">
            <v>BIRLA SUN LIFE SENSEX ETF</v>
          </cell>
          <cell r="B4910">
            <v>540008</v>
          </cell>
          <cell r="C4910" t="str">
            <v>BSLSENETFG</v>
          </cell>
        </row>
        <row r="4911">
          <cell r="A4911" t="str">
            <v>IDFC SENSEX ETF</v>
          </cell>
          <cell r="B4911">
            <v>540154</v>
          </cell>
          <cell r="C4911" t="str">
            <v>IDFSENSEXE</v>
          </cell>
        </row>
        <row r="4912">
          <cell r="A4912" t="str">
            <v>Axis Emerging Opportunities Fund-SR 2 (1400 D)-Direct Plan-Dividend Payout</v>
          </cell>
          <cell r="B4912">
            <v>540333</v>
          </cell>
          <cell r="C4912" t="str">
            <v>AXISE2D1D</v>
          </cell>
        </row>
        <row r="4913">
          <cell r="A4913" t="str">
            <v>Axis Emerging Opportunities Fund-SR 2 (1400 D)-Direct Plan-Growth</v>
          </cell>
          <cell r="B4913">
            <v>540334</v>
          </cell>
          <cell r="C4913" t="str">
            <v>AXISE2DGG</v>
          </cell>
        </row>
        <row r="4914">
          <cell r="A4914" t="str">
            <v>Axis Emerging Opportunities Fund-SR 2 (1400 D)-Regular Plan-Dividend Payout</v>
          </cell>
          <cell r="B4914">
            <v>540335</v>
          </cell>
          <cell r="C4914" t="str">
            <v>AXISE2DPD</v>
          </cell>
        </row>
        <row r="4915">
          <cell r="A4915" t="str">
            <v>Axis Emerging Opportunities Fund-SR 2 (1400 D)-Regular Plan-Growth</v>
          </cell>
          <cell r="B4915">
            <v>540336</v>
          </cell>
          <cell r="C4915" t="str">
            <v>AXISE2GPG</v>
          </cell>
        </row>
        <row r="4916">
          <cell r="A4916" t="str">
            <v>ICICI Prudential Value Fund Series 12 - Dividend Payout Option</v>
          </cell>
          <cell r="B4916">
            <v>540469</v>
          </cell>
          <cell r="C4916" t="str">
            <v>IPRU2933</v>
          </cell>
        </row>
        <row r="4917">
          <cell r="A4917" t="str">
            <v>ICICI Prudential Value Fund Series 12 - Direct Plan Dividend Payout Option</v>
          </cell>
          <cell r="B4917">
            <v>540470</v>
          </cell>
          <cell r="C4917" t="str">
            <v>IPRU9135</v>
          </cell>
        </row>
        <row r="4918">
          <cell r="A4918" t="str">
            <v>ICICI Prudential Value Fund- Series 13- Dividend Payout Option</v>
          </cell>
          <cell r="B4918">
            <v>540538</v>
          </cell>
          <cell r="C4918" t="str">
            <v>IPRU2955</v>
          </cell>
        </row>
        <row r="4919">
          <cell r="A4919" t="str">
            <v>ICICI Prudential Value Fund Series- 13- Direct Plan Dividend Payout Option</v>
          </cell>
          <cell r="B4919">
            <v>540539</v>
          </cell>
          <cell r="C4919" t="str">
            <v>IPRU9157</v>
          </cell>
        </row>
        <row r="4920">
          <cell r="A4920" t="str">
            <v>Axis Equity Advantage Fund- Series 1 Direct Plan- Growth</v>
          </cell>
          <cell r="B4920">
            <v>540551</v>
          </cell>
          <cell r="C4920" t="str">
            <v>AXISAEDGG</v>
          </cell>
        </row>
        <row r="4921">
          <cell r="A4921" t="str">
            <v>Axis Equity Advantage Fund- Series 1 Regular Plan- Growth</v>
          </cell>
          <cell r="B4921">
            <v>540552</v>
          </cell>
          <cell r="C4921" t="str">
            <v>AXISAEGPG</v>
          </cell>
        </row>
        <row r="4922">
          <cell r="A4922" t="str">
            <v>ICICI Prudential Value Fund Series 14 - Cumulative</v>
          </cell>
          <cell r="B4922">
            <v>540586</v>
          </cell>
          <cell r="C4922" t="str">
            <v>IPRU2969</v>
          </cell>
        </row>
        <row r="4923">
          <cell r="A4923" t="str">
            <v>ICICI Prudential Value Fund Series 14 - Dividend Payout</v>
          </cell>
          <cell r="B4923">
            <v>540587</v>
          </cell>
          <cell r="C4923" t="str">
            <v>IPRU2970</v>
          </cell>
        </row>
        <row r="4924">
          <cell r="A4924" t="str">
            <v>ICICI Prudential Value Fund Series 14 - Direct Plan Cumulative</v>
          </cell>
          <cell r="B4924">
            <v>540588</v>
          </cell>
          <cell r="C4924" t="str">
            <v>IPRU9171</v>
          </cell>
        </row>
        <row r="4925">
          <cell r="A4925" t="str">
            <v>ICICI Prudential Value Fund Series 14 - Direct Plan Dividend Payout</v>
          </cell>
          <cell r="B4925">
            <v>540589</v>
          </cell>
          <cell r="C4925" t="str">
            <v>IPRU9172</v>
          </cell>
        </row>
        <row r="4926">
          <cell r="A4926" t="str">
            <v>HDFC EOF- II- 1126D May 2017(1)  plan under HDFC Equity Opportunities Fund- Series 2- Direct</v>
          </cell>
          <cell r="B4926">
            <v>540591</v>
          </cell>
          <cell r="C4926" t="str">
            <v>HEOFDG1126</v>
          </cell>
        </row>
        <row r="4927">
          <cell r="A4927" t="str">
            <v>HDFC EOF - II - 1126D May 2017(1)  plan under HDFC Equity Opportunities Fund - Series 2 - Direct</v>
          </cell>
          <cell r="B4927">
            <v>540592</v>
          </cell>
          <cell r="C4927" t="str">
            <v>HEOFDD1126</v>
          </cell>
        </row>
        <row r="4928">
          <cell r="A4928" t="str">
            <v>HDFC EOF- II - 1126D May 2017(1) plan under HDFC Equity Opportunities Fund - Series2 - Regular</v>
          </cell>
          <cell r="B4928">
            <v>540593</v>
          </cell>
          <cell r="C4928" t="str">
            <v>HEOFRG1126</v>
          </cell>
        </row>
        <row r="4929">
          <cell r="A4929" t="str">
            <v>HDFC EOF - II - 1126D May 2017(1)  plan under HDFC Equity Opportunities Fund - Series 2 - Regular</v>
          </cell>
          <cell r="B4929">
            <v>540594</v>
          </cell>
          <cell r="C4929" t="str">
            <v>HEOFRD1126</v>
          </cell>
        </row>
        <row r="4930">
          <cell r="A4930" t="str">
            <v>ICICI Prudential Nifty Low Vol 30 ETF</v>
          </cell>
          <cell r="B4930">
            <v>540612</v>
          </cell>
          <cell r="C4930" t="str">
            <v>ICICILOVOL</v>
          </cell>
        </row>
        <row r="4931">
          <cell r="A4931" t="str">
            <v>Aditya Birla Sun Life RESURGENT INDIA FUND â€“ SERIES 4 REGULAR GROWTH</v>
          </cell>
          <cell r="B4931">
            <v>540617</v>
          </cell>
          <cell r="C4931" t="str">
            <v>BSLRIFS4RG</v>
          </cell>
        </row>
        <row r="4932">
          <cell r="A4932" t="str">
            <v>Aditya Birla Sun Life RESURGENT INDIA FUND â€“ SERIES 4 REGULAR DIVIDEND</v>
          </cell>
          <cell r="B4932">
            <v>540618</v>
          </cell>
          <cell r="C4932" t="str">
            <v>BSLRIFS4RD</v>
          </cell>
        </row>
        <row r="4933">
          <cell r="A4933" t="str">
            <v>Aditya Birla Sun Life RESURGENT INDIA FUND â€“ SERIES 4 DIRECT GROWTH</v>
          </cell>
          <cell r="B4933">
            <v>540619</v>
          </cell>
          <cell r="C4933" t="str">
            <v>BSLRIFS4DG</v>
          </cell>
        </row>
        <row r="4934">
          <cell r="A4934" t="str">
            <v>Aditya Birla Sun Life RESURGENT INDIA FUND â€“ SERIES 4 DIRECT DIVIDEND</v>
          </cell>
          <cell r="B4934">
            <v>540620</v>
          </cell>
          <cell r="C4934" t="str">
            <v>BSLRIFS4DD</v>
          </cell>
        </row>
        <row r="4935">
          <cell r="A4935" t="str">
            <v>ICICI PRUDENTIAL VALUE FUND-SERIES 15-CUMULATIVE</v>
          </cell>
          <cell r="B4935">
            <v>540626</v>
          </cell>
          <cell r="C4935" t="str">
            <v>IPRU2987</v>
          </cell>
        </row>
        <row r="4936">
          <cell r="A4936" t="str">
            <v>ICICI PRUDENTIAL VALUE FUND-SERIES 15-DIVIDEND PAYOUT</v>
          </cell>
          <cell r="B4936">
            <v>540627</v>
          </cell>
          <cell r="C4936" t="str">
            <v>IPRU2988</v>
          </cell>
        </row>
        <row r="4937">
          <cell r="A4937" t="str">
            <v>ICICI PRUDENTIAL VALUE FUND-SERIES 15-DIRECT PLAN CUMULATIVE</v>
          </cell>
          <cell r="B4937">
            <v>540629</v>
          </cell>
          <cell r="C4937" t="str">
            <v>IPRU9189</v>
          </cell>
        </row>
        <row r="4938">
          <cell r="A4938" t="str">
            <v>ICICI PRUDENTIAL VALUE FUND-SERIES 15-DIRECT PLAN DIVIDEND PAYOUT</v>
          </cell>
          <cell r="B4938">
            <v>540631</v>
          </cell>
          <cell r="C4938" t="str">
            <v>IPRU9190</v>
          </cell>
        </row>
        <row r="4939">
          <cell r="A4939" t="str">
            <v>HDFC EQUITY OPPORTUNITIES FUND-II-1100D JUNE 2017(1) SERIES 2-DIRECT OPTION-GROWTH OPTION</v>
          </cell>
          <cell r="B4939">
            <v>540634</v>
          </cell>
          <cell r="C4939" t="str">
            <v>HEOFDG1100</v>
          </cell>
        </row>
        <row r="4940">
          <cell r="A4940" t="str">
            <v>HDFC EQUITY OPPORTUNITIES FUND-II-1100D JUNE 2017(1) SERIES 2-DIRECT OPTION-DIVIDEND PAYOUT OPTION</v>
          </cell>
          <cell r="B4940">
            <v>540635</v>
          </cell>
          <cell r="C4940" t="str">
            <v>HEOFDD1100</v>
          </cell>
        </row>
        <row r="4941">
          <cell r="A4941" t="str">
            <v>HDFC EQUITY OPPORTUNITIES FUND-II-1100D JUNE 2017(1) SERIES 2-REGULAR OPTION-GROWTH OPTION</v>
          </cell>
          <cell r="B4941">
            <v>540636</v>
          </cell>
          <cell r="C4941" t="str">
            <v>HEOFRG1100</v>
          </cell>
        </row>
        <row r="4942">
          <cell r="A4942" t="str">
            <v>HDFC EQUITY OPPORTUNITIES FUND-II-1100D JUNE 2017(1) SERIES 2-REGULAR OPTION-DIVIDEND PAYOUT OPTION</v>
          </cell>
          <cell r="B4942">
            <v>540637</v>
          </cell>
          <cell r="C4942" t="str">
            <v>HEOFRD1100</v>
          </cell>
        </row>
        <row r="4943">
          <cell r="A4943" t="str">
            <v>UTI Nifty Next 50 ETF</v>
          </cell>
          <cell r="B4943">
            <v>540669</v>
          </cell>
          <cell r="C4943" t="str">
            <v>UTINEXT50</v>
          </cell>
        </row>
        <row r="4944">
          <cell r="A4944" t="str">
            <v>Axis Equity Advantage Fund - Series 2 Direct Plan - Growth</v>
          </cell>
          <cell r="B4944">
            <v>540671</v>
          </cell>
          <cell r="C4944" t="str">
            <v>AXISAHDGG</v>
          </cell>
        </row>
        <row r="4945">
          <cell r="A4945" t="str">
            <v>Axis Equity Advantage Fund - Series 2 Regular Plan - Growth</v>
          </cell>
          <cell r="B4945">
            <v>540672</v>
          </cell>
          <cell r="C4945" t="str">
            <v>AXISAHGPG</v>
          </cell>
        </row>
        <row r="4946">
          <cell r="A4946" t="str">
            <v>ICICI Prudential Value Fund - Series 16 - Cumulative Option</v>
          </cell>
          <cell r="B4946">
            <v>540682</v>
          </cell>
          <cell r="C4946" t="str">
            <v>IPRU2991</v>
          </cell>
        </row>
        <row r="4947">
          <cell r="A4947" t="str">
            <v>ICICI Prudential Value Fund - Series 16 - Dividend Payout Option</v>
          </cell>
          <cell r="B4947">
            <v>540683</v>
          </cell>
          <cell r="C4947" t="str">
            <v>IPRU2992</v>
          </cell>
        </row>
        <row r="4948">
          <cell r="A4948" t="str">
            <v>ICICI Prudential Value Fund - Series 16 - Direct Plan Cumulative Option</v>
          </cell>
          <cell r="B4948">
            <v>540684</v>
          </cell>
          <cell r="C4948" t="str">
            <v>IPRU9193</v>
          </cell>
        </row>
        <row r="4949">
          <cell r="A4949" t="str">
            <v>ICICI Prudential Value Fund - Series 16 - Direct Plan Dividend Payout Option</v>
          </cell>
          <cell r="B4949">
            <v>540685</v>
          </cell>
          <cell r="C4949" t="str">
            <v>IPRU9194</v>
          </cell>
        </row>
        <row r="4950">
          <cell r="A4950" t="str">
            <v>ICICI PRUDENTIAL VALUE FUND SERIES 17 - CUMULATIVE OPTION</v>
          </cell>
          <cell r="B4950">
            <v>540711</v>
          </cell>
          <cell r="C4950" t="str">
            <v>IPRU3003</v>
          </cell>
        </row>
        <row r="4951">
          <cell r="A4951" t="str">
            <v>ICICI PRUDENTIAL VALUE FUND SERIES 17 - DIVIDEND OPTION</v>
          </cell>
          <cell r="B4951">
            <v>540712</v>
          </cell>
          <cell r="C4951" t="str">
            <v>IPRU3004</v>
          </cell>
        </row>
        <row r="4952">
          <cell r="A4952" t="str">
            <v>ICICI PRUDENTIAL VALUE FUND SERIES 17 - DIRECT PLAN CUMULATIVE OPTION</v>
          </cell>
          <cell r="B4952">
            <v>540713</v>
          </cell>
          <cell r="C4952" t="str">
            <v>IPRU9205</v>
          </cell>
        </row>
        <row r="4953">
          <cell r="A4953" t="str">
            <v>ICICI PRUDENTIAL VALUE FUND SERIES 17 - DIRECT PLAN DIVIDEND OPTION</v>
          </cell>
          <cell r="B4953">
            <v>540714</v>
          </cell>
          <cell r="C4953" t="str">
            <v>IPRU9206</v>
          </cell>
        </row>
        <row r="4954">
          <cell r="A4954" t="str">
            <v>Aditya Birla Sun Life Resurgent India Fund - Series 5 - Regular Plan Growth</v>
          </cell>
          <cell r="B4954">
            <v>540739</v>
          </cell>
          <cell r="C4954" t="str">
            <v>ABSLRIF5RG</v>
          </cell>
        </row>
        <row r="4955">
          <cell r="A4955" t="str">
            <v>Aditya Birla Sun Life Resurgent India Fund - Series 5 - Regular Plan Dividend Payout</v>
          </cell>
          <cell r="B4955">
            <v>540740</v>
          </cell>
          <cell r="C4955" t="str">
            <v>ABSLRIF5RD</v>
          </cell>
        </row>
        <row r="4956">
          <cell r="A4956" t="str">
            <v>Aditya Birla Sun Life Resurgent India Fund - Series 5 - Direct Plan Growth</v>
          </cell>
          <cell r="B4956">
            <v>540741</v>
          </cell>
          <cell r="C4956" t="str">
            <v>ABSLRIF5DG</v>
          </cell>
        </row>
        <row r="4957">
          <cell r="A4957" t="str">
            <v>Aditya Birla Sun Life Resurgent India Fund - Series 5 - Direct Plan Dividend Payout</v>
          </cell>
          <cell r="B4957">
            <v>540742</v>
          </cell>
          <cell r="C4957" t="str">
            <v>ABSLRIF5DD</v>
          </cell>
        </row>
        <row r="4958">
          <cell r="A4958" t="str">
            <v>ICICI Prudential Value Fund Series 18 - Cumulative Option</v>
          </cell>
          <cell r="B4958">
            <v>540763</v>
          </cell>
          <cell r="C4958" t="str">
            <v>IPRU3013</v>
          </cell>
        </row>
        <row r="4959">
          <cell r="A4959" t="str">
            <v>ICICI Prudential Value Fund Series 18 - Dividend Payout Option</v>
          </cell>
          <cell r="B4959">
            <v>540764</v>
          </cell>
          <cell r="C4959" t="str">
            <v>IPRU3014</v>
          </cell>
        </row>
        <row r="4960">
          <cell r="A4960" t="str">
            <v>ICICI Prudential Value Fund Series 18 - Direct Plan Cumulative Option</v>
          </cell>
          <cell r="B4960">
            <v>540765</v>
          </cell>
          <cell r="C4960" t="str">
            <v>IPRU9215</v>
          </cell>
        </row>
        <row r="4961">
          <cell r="A4961" t="str">
            <v>ICICI Prudential Value Fund Series 18 - Direct Plan Dividend Payout Option</v>
          </cell>
          <cell r="B4961">
            <v>540766</v>
          </cell>
          <cell r="C4961" t="str">
            <v>IPRU9216</v>
          </cell>
        </row>
        <row r="4962">
          <cell r="A4962" t="str">
            <v>NIPPON INDIA MUTUAL FUND  CAPITAL BUILDER FD SR B DR DVP 06JN21</v>
          </cell>
          <cell r="B4962">
            <v>540778</v>
          </cell>
          <cell r="C4962" t="str">
            <v>NCBFIVBDD</v>
          </cell>
        </row>
        <row r="4963">
          <cell r="A4963" t="str">
            <v>NIPPON INDIA MUTUAL FUND  CAPITAL BUILDER FD SR B DR GWTH 06JN21</v>
          </cell>
          <cell r="B4963">
            <v>540779</v>
          </cell>
          <cell r="C4963" t="str">
            <v>NCBFIVBDG</v>
          </cell>
        </row>
        <row r="4964">
          <cell r="A4964" t="str">
            <v>NIPPON INDIA MUTUAL FUND  CAPITAL BUILDER FD SR B RG DVP 06JN21</v>
          </cell>
          <cell r="B4964">
            <v>540780</v>
          </cell>
          <cell r="C4964" t="str">
            <v>NCBFIVBD</v>
          </cell>
        </row>
        <row r="4965">
          <cell r="A4965" t="str">
            <v>NIPPON INDIA MUTUAL FUND  CAPITAL BUILDER FD SR B RG GWTH 06JN21</v>
          </cell>
          <cell r="B4965">
            <v>540781</v>
          </cell>
          <cell r="C4965" t="str">
            <v>NCBFIVBG</v>
          </cell>
        </row>
        <row r="4966">
          <cell r="A4966" t="str">
            <v>BHARAT 22 ETF - ICICI Prudential AMC</v>
          </cell>
          <cell r="B4966">
            <v>540787</v>
          </cell>
          <cell r="C4966" t="str">
            <v>ICICIB22</v>
          </cell>
        </row>
        <row r="4967">
          <cell r="A4967" t="str">
            <v>HDFC HOF-I-1140D November 2017(1) - Direct Option - Growth Option</v>
          </cell>
          <cell r="B4967">
            <v>540791</v>
          </cell>
          <cell r="C4967" t="str">
            <v>HHOF1140DG</v>
          </cell>
        </row>
        <row r="4968">
          <cell r="A4968" t="str">
            <v>HDFC HOF-I-1140D November 2017(1) - Direct Option - Dividend Payout Option</v>
          </cell>
          <cell r="B4968">
            <v>540792</v>
          </cell>
          <cell r="C4968" t="str">
            <v>HHOF1140DD</v>
          </cell>
        </row>
        <row r="4969">
          <cell r="A4969" t="str">
            <v>HDFC HOF-I-1140D November 2017(1) - Regular Option - Growth Option</v>
          </cell>
          <cell r="B4969">
            <v>540793</v>
          </cell>
          <cell r="C4969" t="str">
            <v>HHOF1140RG</v>
          </cell>
        </row>
        <row r="4970">
          <cell r="A4970" t="str">
            <v>HDFC HOF-I-1140D November 2017(1) - Regular  Option - Dividend Payout Option</v>
          </cell>
          <cell r="B4970">
            <v>540794</v>
          </cell>
          <cell r="C4970" t="str">
            <v>HHOF1140RD</v>
          </cell>
        </row>
        <row r="4971">
          <cell r="A4971" t="str">
            <v>DSP BLACKROCK A.C.E. Fund Series 1 - Regular Growth</v>
          </cell>
          <cell r="B4971">
            <v>540799</v>
          </cell>
          <cell r="C4971" t="str">
            <v>DACEFRG</v>
          </cell>
        </row>
        <row r="4972">
          <cell r="A4972" t="str">
            <v>DSP BLACKROCK A.C.E. Fund Series 1 - Regular-Dividend Payout</v>
          </cell>
          <cell r="B4972">
            <v>540800</v>
          </cell>
          <cell r="C4972" t="str">
            <v>DACEFRDP</v>
          </cell>
        </row>
        <row r="4973">
          <cell r="A4973" t="str">
            <v>DSP BLACKROCK A.C.E. Fund Series 1 - Direct Growth</v>
          </cell>
          <cell r="B4973">
            <v>540801</v>
          </cell>
          <cell r="C4973" t="str">
            <v>DACEFDG</v>
          </cell>
        </row>
        <row r="4974">
          <cell r="A4974" t="str">
            <v>DSP BLACKROCK A.C.E. Fund Series 1 - Direct - Dividend Payout</v>
          </cell>
          <cell r="B4974">
            <v>540802</v>
          </cell>
          <cell r="C4974" t="str">
            <v>DACEFDDP</v>
          </cell>
        </row>
        <row r="4975">
          <cell r="A4975" t="str">
            <v>NIPPON INDIA MUTUAL FUND  CAPITAL BUILDER FD IV SR C DR DVP 20MR21</v>
          </cell>
          <cell r="B4975">
            <v>540825</v>
          </cell>
          <cell r="C4975" t="str">
            <v>NCBFIVBCD</v>
          </cell>
        </row>
        <row r="4976">
          <cell r="A4976" t="str">
            <v>NIPPON INDIA MUTUAL FUND  CAPITAL BUILDER FD IV SR C RG GWTH 20MR21</v>
          </cell>
          <cell r="B4976">
            <v>540826</v>
          </cell>
          <cell r="C4976" t="str">
            <v>NCBFIVCG</v>
          </cell>
        </row>
        <row r="4977">
          <cell r="A4977" t="str">
            <v>NIPPON INDIA MUTUAL FUND  CAPITAL BUILDER FD IV SR C DR GWTH 20MR21</v>
          </cell>
          <cell r="B4977">
            <v>540827</v>
          </cell>
          <cell r="C4977" t="str">
            <v>NCBFIVBCG</v>
          </cell>
        </row>
        <row r="4978">
          <cell r="A4978" t="str">
            <v>NIPPON INDIA MUTUAL FUND  CAPITAL BUILDER FD IV SR C RG DVP 20MR21</v>
          </cell>
          <cell r="B4978">
            <v>540828</v>
          </cell>
          <cell r="C4978" t="str">
            <v>NCBFIVCD</v>
          </cell>
        </row>
        <row r="4979">
          <cell r="A4979" t="str">
            <v>ICICI PRUDENTIAL VALUE FUND - SERIES 19 - CUMULATIVE OPTION</v>
          </cell>
          <cell r="B4979">
            <v>540861</v>
          </cell>
          <cell r="C4979" t="str">
            <v>IPRU3018</v>
          </cell>
        </row>
        <row r="4980">
          <cell r="A4980" t="str">
            <v>ICICI PRUDENTIAL VALUE FUND - SERIES 19  - DIVIDEND PAYOUT OPTION</v>
          </cell>
          <cell r="B4980">
            <v>540862</v>
          </cell>
          <cell r="C4980" t="str">
            <v>IPRU3019</v>
          </cell>
        </row>
        <row r="4981">
          <cell r="A4981" t="str">
            <v>ICICI PRUDENTIAL VALUE FUND - SERIES 19  - DIRECT PLAN CUMULATIVE OPTION</v>
          </cell>
          <cell r="B4981">
            <v>540863</v>
          </cell>
          <cell r="C4981" t="str">
            <v>IPRU9220</v>
          </cell>
        </row>
        <row r="4982">
          <cell r="A4982" t="str">
            <v>ICICI PRUDENTIAL VALUE FUND - SERIES 19  -DIRECT PLAN DIVIDEND PAYOUT OPTION</v>
          </cell>
          <cell r="B4982">
            <v>540864</v>
          </cell>
          <cell r="C4982" t="str">
            <v>IPRU9221</v>
          </cell>
        </row>
        <row r="4983">
          <cell r="A4983" t="str">
            <v>NIPPON INDIA MUTUAL FUND  CAPITAL BUILDER FD IV SRD DR DVP 18JN21</v>
          </cell>
          <cell r="B4983">
            <v>540896</v>
          </cell>
          <cell r="C4983" t="str">
            <v>NCBFIVDDD</v>
          </cell>
        </row>
        <row r="4984">
          <cell r="A4984" t="str">
            <v>NIPPON INDIA MUTUAL FUND  CAPITAL BUILDER FD IV SRD RG GWTH 18JN21</v>
          </cell>
          <cell r="B4984">
            <v>540897</v>
          </cell>
          <cell r="C4984" t="str">
            <v>NCBFIVDG</v>
          </cell>
        </row>
        <row r="4985">
          <cell r="A4985" t="str">
            <v>NIPPON INDIA MUTUAL FUND  CAPITAL BUILDER FD IV SRD DR GWTH 18JN21</v>
          </cell>
          <cell r="B4985">
            <v>540898</v>
          </cell>
          <cell r="C4985" t="str">
            <v>NCBFIVDDG</v>
          </cell>
        </row>
        <row r="4986">
          <cell r="A4986" t="str">
            <v>NIPPON INDIA MUTUAL FUND  CAPITAL BUILDER FD IV SRD RG DVP 18JN21</v>
          </cell>
          <cell r="B4986">
            <v>540899</v>
          </cell>
          <cell r="C4986" t="str">
            <v>NCBFIVDD</v>
          </cell>
        </row>
        <row r="4987">
          <cell r="A4987" t="str">
            <v>ICICI Prudential Value Fund - Series 20 - Cumulative Option</v>
          </cell>
          <cell r="B4987">
            <v>540947</v>
          </cell>
          <cell r="C4987" t="str">
            <v>IPRU3034</v>
          </cell>
        </row>
        <row r="4988">
          <cell r="A4988" t="str">
            <v>ICICI Prudential Value Fund - Series 20 - Dividend Option</v>
          </cell>
          <cell r="B4988">
            <v>540949</v>
          </cell>
          <cell r="C4988" t="str">
            <v>IPRU3035</v>
          </cell>
        </row>
        <row r="4989">
          <cell r="A4989" t="str">
            <v>ICICI Prudential Value Fund - Series 20 - Direct Plan Cumulative Option</v>
          </cell>
          <cell r="B4989">
            <v>540950</v>
          </cell>
          <cell r="C4989" t="str">
            <v>IPRU9236</v>
          </cell>
        </row>
        <row r="4990">
          <cell r="A4990" t="str">
            <v>ICICI Prudential Value Fund - Series 20 - Direct Plan Dividend Option</v>
          </cell>
          <cell r="B4990">
            <v>540951</v>
          </cell>
          <cell r="C4990" t="str">
            <v>IPRU9237</v>
          </cell>
        </row>
        <row r="4991">
          <cell r="A4991" t="str">
            <v>Kotak India Growth Fund   Series 4 - Regular Plan Growth Option</v>
          </cell>
          <cell r="B4991">
            <v>540981</v>
          </cell>
          <cell r="C4991" t="str">
            <v>KTKIND4RG</v>
          </cell>
        </row>
        <row r="4992">
          <cell r="A4992" t="str">
            <v>Kotak India Growth Fund   Series 4 - Regular Plan Dividend Option</v>
          </cell>
          <cell r="B4992">
            <v>540982</v>
          </cell>
          <cell r="C4992" t="str">
            <v>KTKIND4RD</v>
          </cell>
        </row>
        <row r="4993">
          <cell r="A4993" t="str">
            <v>KOTAK INDIA GROWTH FUND SERIES 4 DIRECT PLAN DIVIDEND OPTION</v>
          </cell>
          <cell r="B4993">
            <v>540983</v>
          </cell>
          <cell r="C4993" t="str">
            <v>KTKIND4DD</v>
          </cell>
        </row>
        <row r="4994">
          <cell r="A4994" t="str">
            <v>Kotak India Growth Fund   Series 4 - Direct Plan Growth Option</v>
          </cell>
          <cell r="B4994">
            <v>540984</v>
          </cell>
          <cell r="C4994" t="str">
            <v>KTKIND4DG</v>
          </cell>
        </row>
        <row r="4995">
          <cell r="A4995" t="str">
            <v>Axis Capital Builder Fund - Series 1 (1540 Days) - Direct Plan  - Dividend Payout</v>
          </cell>
          <cell r="B4995">
            <v>541068</v>
          </cell>
          <cell r="C4995" t="str">
            <v>AXISCBD1D</v>
          </cell>
        </row>
        <row r="4996">
          <cell r="A4996" t="str">
            <v>Axis Capital Builder Fund - Series 1 (1540 Days) - Direct Plan  - Growth</v>
          </cell>
          <cell r="B4996">
            <v>541069</v>
          </cell>
          <cell r="C4996" t="str">
            <v>AXISCBDGG</v>
          </cell>
        </row>
        <row r="4997">
          <cell r="A4997" t="str">
            <v>Axis Capital Builder Fund - Series 1 (1540 Days) - Regular Plan  - Dividend Payout</v>
          </cell>
          <cell r="B4997">
            <v>541070</v>
          </cell>
          <cell r="C4997" t="str">
            <v>AXISCBDPD</v>
          </cell>
        </row>
        <row r="4998">
          <cell r="A4998" t="str">
            <v>Axis Capital Builder Fund - Series 1 (1540 Days) - Regular Plan  - Growth</v>
          </cell>
          <cell r="B4998">
            <v>541071</v>
          </cell>
          <cell r="C4998" t="str">
            <v>AXISCBGPG</v>
          </cell>
        </row>
        <row r="4999">
          <cell r="A4999" t="str">
            <v>DSP BlackRock A C E Fund - Series 2 - Regular Plan - Growth Option</v>
          </cell>
          <cell r="B4999">
            <v>541084</v>
          </cell>
          <cell r="C4999" t="str">
            <v>DACE2RG</v>
          </cell>
        </row>
        <row r="5000">
          <cell r="A5000" t="str">
            <v>DSP BlackRock A C E Fund - Series 2 - Regular Plan - Dividend Payout Option</v>
          </cell>
          <cell r="B5000">
            <v>541085</v>
          </cell>
          <cell r="C5000" t="str">
            <v>DACE2RDP</v>
          </cell>
        </row>
        <row r="5001">
          <cell r="A5001" t="str">
            <v>DSP BlackRock A C E Fund - Series 2 - Direct Plan - Growth Option</v>
          </cell>
          <cell r="B5001">
            <v>541086</v>
          </cell>
          <cell r="C5001" t="str">
            <v>DACE2DG</v>
          </cell>
        </row>
        <row r="5002">
          <cell r="A5002" t="str">
            <v>DSP BlackRock A C E Fund - Series 2 - Direct Plan - Dividend Payout  Option</v>
          </cell>
          <cell r="B5002">
            <v>541087</v>
          </cell>
          <cell r="C5002" t="str">
            <v>DACE2DDP</v>
          </cell>
        </row>
        <row r="5003">
          <cell r="A5003" t="str">
            <v>ADITYA BIRLA SUN LIFE RESURGENT INDIA FUND - SERIES 6- REGULAR PLAN- GROWTH</v>
          </cell>
          <cell r="B5003">
            <v>541092</v>
          </cell>
          <cell r="C5003" t="str">
            <v>ABSLRIF6RG</v>
          </cell>
        </row>
        <row r="5004">
          <cell r="A5004" t="str">
            <v>ADITYA BIRLA SUN LIFE RESURGENT INDIA FUND - SERIES 6- REGULAR PLAN- DIVIDEND PAYOUT</v>
          </cell>
          <cell r="B5004">
            <v>541093</v>
          </cell>
          <cell r="C5004" t="str">
            <v>ABSLRIF6RD</v>
          </cell>
        </row>
        <row r="5005">
          <cell r="A5005" t="str">
            <v>ADITYA BIRLA SUN LIFE RESURGENT INDIA FUND - SERIES 6- DIRECT PLAN- GROWTH</v>
          </cell>
          <cell r="B5005">
            <v>541094</v>
          </cell>
          <cell r="C5005" t="str">
            <v>ABSLRIF6DG</v>
          </cell>
        </row>
        <row r="5006">
          <cell r="A5006" t="str">
            <v>ADITYA BIRLA SUN LIFE RESURGENT INDIA FUND - SERIES 6- DIRECT PLAN- DIVIDEND PAYOUT</v>
          </cell>
          <cell r="B5006">
            <v>541095</v>
          </cell>
          <cell r="C5006" t="str">
            <v>ABSLRIF6DD</v>
          </cell>
        </row>
        <row r="5007">
          <cell r="A5007" t="str">
            <v>Aditya Birla Sun Life Resurgent India Fund - Series 7 - Regular Plan - Growth Option</v>
          </cell>
          <cell r="B5007">
            <v>541252</v>
          </cell>
          <cell r="C5007" t="str">
            <v>ABSLRIF7RG</v>
          </cell>
        </row>
        <row r="5008">
          <cell r="A5008" t="str">
            <v>Aditya Birla Sun Life Resurgent India Fund - Series 7 - Regular Plan - Dividend Payout</v>
          </cell>
          <cell r="B5008">
            <v>541253</v>
          </cell>
          <cell r="C5008" t="str">
            <v>ABSLRIF7RD</v>
          </cell>
        </row>
        <row r="5009">
          <cell r="A5009" t="str">
            <v>Aditya Birla Sun Life Resurgent India Fund - Series 7 - Direct Plan - Growth Option</v>
          </cell>
          <cell r="B5009">
            <v>541254</v>
          </cell>
          <cell r="C5009" t="str">
            <v>ABSLRIF7DG</v>
          </cell>
        </row>
        <row r="5010">
          <cell r="A5010" t="str">
            <v>Aditya Birla Sun Life Resurgent India Fund - Series 7 - Direct Plan - Dividend Payout</v>
          </cell>
          <cell r="B5010">
            <v>541255</v>
          </cell>
          <cell r="C5010" t="str">
            <v>ABSLRIF7DD</v>
          </cell>
        </row>
        <row r="5011">
          <cell r="A5011" t="str">
            <v>IndInfravit Trust</v>
          </cell>
          <cell r="B5011">
            <v>541300</v>
          </cell>
          <cell r="C5011" t="str">
            <v>INDINFR</v>
          </cell>
        </row>
        <row r="5012">
          <cell r="A5012" t="str">
            <v>ICICI Prudential Bharat Consumption Fund - Series 2 - Cumulative Option</v>
          </cell>
          <cell r="B5012">
            <v>541309</v>
          </cell>
          <cell r="C5012" t="str">
            <v>IPRU3095</v>
          </cell>
        </row>
        <row r="5013">
          <cell r="A5013" t="str">
            <v>ICICI Prudential Bharat Consumption Fund - Series 2 - Dividend Option</v>
          </cell>
          <cell r="B5013">
            <v>541310</v>
          </cell>
          <cell r="C5013" t="str">
            <v>IPRU3096</v>
          </cell>
        </row>
        <row r="5014">
          <cell r="A5014" t="str">
            <v>ICICI Prudential Bharat Consumption Fund - Series 2 - Direct Plan Cumulative Option</v>
          </cell>
          <cell r="B5014">
            <v>541311</v>
          </cell>
          <cell r="C5014" t="str">
            <v>IPRU9297</v>
          </cell>
        </row>
        <row r="5015">
          <cell r="A5015" t="str">
            <v>ICICI Prudential Bharat Consumption Fund - Series 2 - Direct Plan Dividend Option</v>
          </cell>
          <cell r="B5015">
            <v>541312</v>
          </cell>
          <cell r="C5015" t="str">
            <v>IPRU9298</v>
          </cell>
        </row>
        <row r="5016">
          <cell r="A5016" t="str">
            <v>ICICI Prudential S&amp;P BSE 500 ETF</v>
          </cell>
          <cell r="B5016">
            <v>541313</v>
          </cell>
          <cell r="C5016" t="str">
            <v>ICICI500</v>
          </cell>
        </row>
        <row r="5017">
          <cell r="A5017" t="str">
            <v>Kotak India Growth Fund Series 5 - Regular Plan - Growth Option</v>
          </cell>
          <cell r="B5017">
            <v>541341</v>
          </cell>
          <cell r="C5017" t="str">
            <v>KTKIND5RG</v>
          </cell>
        </row>
        <row r="5018">
          <cell r="A5018" t="str">
            <v>Kotak India Growth Fund Series 5 - Regular Plan - Dividend Option</v>
          </cell>
          <cell r="B5018">
            <v>541343</v>
          </cell>
          <cell r="C5018" t="str">
            <v>KTKIND5RD</v>
          </cell>
        </row>
        <row r="5019">
          <cell r="A5019" t="str">
            <v>Kotak India Growth Fund Series 5 - Direct Plan - Growth Option</v>
          </cell>
          <cell r="B5019">
            <v>541345</v>
          </cell>
          <cell r="C5019" t="str">
            <v>KTKIND5DG</v>
          </cell>
        </row>
        <row r="5020">
          <cell r="A5020" t="str">
            <v>Kotak India Growth Fund Series 5 - Direct Plan - Dividend Option</v>
          </cell>
          <cell r="B5020">
            <v>541346</v>
          </cell>
          <cell r="C5020" t="str">
            <v>KTKIND5DD</v>
          </cell>
        </row>
        <row r="5021">
          <cell r="A5021" t="str">
            <v>ICICI Prudential Bharat Consumption Fund  - Series 3 - Cumulative Option</v>
          </cell>
          <cell r="B5021">
            <v>541672</v>
          </cell>
          <cell r="C5021" t="str">
            <v>IPRU3143</v>
          </cell>
        </row>
        <row r="5022">
          <cell r="A5022" t="str">
            <v>ICICI Prudential Bharat Consumption Fund  - Series 3 - Dividend Payout Option</v>
          </cell>
          <cell r="B5022">
            <v>541673</v>
          </cell>
          <cell r="C5022" t="str">
            <v>IPRU3144</v>
          </cell>
        </row>
        <row r="5023">
          <cell r="A5023" t="str">
            <v>ICICI Prudential Bharat Consumption Fund  - Series 3 -  Direct Plan - Cumulative Option</v>
          </cell>
          <cell r="B5023">
            <v>541674</v>
          </cell>
          <cell r="C5023" t="str">
            <v>IPRU9345</v>
          </cell>
        </row>
        <row r="5024">
          <cell r="A5024" t="str">
            <v>ICICI Prudential Bharat Consumption Fund  - Series 3 - Direct Plan - Dividend Payout Option</v>
          </cell>
          <cell r="B5024">
            <v>541675</v>
          </cell>
          <cell r="C5024" t="str">
            <v>IPRU9346</v>
          </cell>
        </row>
        <row r="5025">
          <cell r="A5025" t="str">
            <v>Tata Vaue Fund Series 1 - Regular Plan - Dividend Payout Option</v>
          </cell>
          <cell r="B5025">
            <v>541676</v>
          </cell>
          <cell r="C5025" t="str">
            <v>TVF1D</v>
          </cell>
        </row>
        <row r="5026">
          <cell r="A5026" t="str">
            <v>Tata Vaue Fund Series 1 - Direct Plan - Dividend Payout Option</v>
          </cell>
          <cell r="B5026">
            <v>541677</v>
          </cell>
          <cell r="C5026" t="str">
            <v>TVF1DZ</v>
          </cell>
        </row>
        <row r="5027">
          <cell r="A5027" t="str">
            <v>Tata Vaue Fund Series 1 - Regular Plan - Growth Option</v>
          </cell>
          <cell r="B5027">
            <v>541678</v>
          </cell>
          <cell r="C5027" t="str">
            <v>TVF1G</v>
          </cell>
        </row>
        <row r="5028">
          <cell r="A5028" t="str">
            <v>Tata Vaue Fund Series 1 - Direct Plan - Growth Option</v>
          </cell>
          <cell r="B5028">
            <v>541679</v>
          </cell>
          <cell r="C5028" t="str">
            <v>TVF1GZ</v>
          </cell>
        </row>
        <row r="5029">
          <cell r="A5029" t="str">
            <v>IDFC Equity Opportunity - Series 6 - Regular Plan - Growth Option</v>
          </cell>
          <cell r="B5029">
            <v>541725</v>
          </cell>
          <cell r="C5029" t="str">
            <v>IDFCEOS6RG</v>
          </cell>
        </row>
        <row r="5030">
          <cell r="A5030" t="str">
            <v>IDFC Equity Opportunity - Series 6 - Regular Plan - Dividend Payout  Option</v>
          </cell>
          <cell r="B5030">
            <v>541726</v>
          </cell>
          <cell r="C5030" t="str">
            <v>IDFCEOS6RD</v>
          </cell>
        </row>
        <row r="5031">
          <cell r="A5031" t="str">
            <v>IDFC Equity Opportunity - Series 6 - Direct Plan - Growth Option</v>
          </cell>
          <cell r="B5031">
            <v>541727</v>
          </cell>
          <cell r="C5031" t="str">
            <v>IDFCEOS6DG</v>
          </cell>
        </row>
        <row r="5032">
          <cell r="A5032" t="str">
            <v>IDFC Equity Opportunity - Series 6 - Direct Plan - Dividend Payout Option</v>
          </cell>
          <cell r="B5032">
            <v>541728</v>
          </cell>
          <cell r="C5032" t="str">
            <v>IDFCEOS6DD</v>
          </cell>
        </row>
        <row r="5033">
          <cell r="A5033" t="str">
            <v>TATA Value Fund Series  2 - Regular Plan  - Dividend Payout Option</v>
          </cell>
          <cell r="B5033">
            <v>541742</v>
          </cell>
          <cell r="C5033" t="str">
            <v>TVF2D</v>
          </cell>
        </row>
        <row r="5034">
          <cell r="A5034" t="str">
            <v>TATA Value Fund Series  2 - Direct Plan  - Dividend Payout Option</v>
          </cell>
          <cell r="B5034">
            <v>541743</v>
          </cell>
          <cell r="C5034" t="str">
            <v>TVF2DZ</v>
          </cell>
        </row>
        <row r="5035">
          <cell r="A5035" t="str">
            <v>TATA Value Fund Series  2 - Regular  Plan  - Growth Option</v>
          </cell>
          <cell r="B5035">
            <v>541744</v>
          </cell>
          <cell r="C5035" t="str">
            <v>TVF2G</v>
          </cell>
        </row>
        <row r="5036">
          <cell r="A5036" t="str">
            <v>TATA Value Fund Series  2 - Direct Plan  - Growth Option</v>
          </cell>
          <cell r="B5036">
            <v>541745</v>
          </cell>
          <cell r="C5036" t="str">
            <v>TVF2GZ</v>
          </cell>
        </row>
        <row r="5037">
          <cell r="A5037" t="str">
            <v>ICICI PRU Bharat Consumption Fund - Sr 4 - Cumulative</v>
          </cell>
          <cell r="B5037">
            <v>541804</v>
          </cell>
          <cell r="C5037" t="str">
            <v>IPRU3168</v>
          </cell>
        </row>
        <row r="5038">
          <cell r="A5038" t="str">
            <v>ICICI PRU Bharat Consumption Fund - Sr 4 - Dividend Payout Option</v>
          </cell>
          <cell r="B5038">
            <v>541805</v>
          </cell>
          <cell r="C5038" t="str">
            <v>IPRU3169</v>
          </cell>
        </row>
        <row r="5039">
          <cell r="A5039" t="str">
            <v>ICICI PRU Bharat Consumption Fund - Sr 4 - Direct Plan Cumulative</v>
          </cell>
          <cell r="B5039">
            <v>541806</v>
          </cell>
          <cell r="C5039" t="str">
            <v>IPRU9370</v>
          </cell>
        </row>
        <row r="5040">
          <cell r="A5040" t="str">
            <v>ICICI PRU Bharat Consumption Fund - Sr 4 - Direct Plan Dividend Payout</v>
          </cell>
          <cell r="B5040">
            <v>541807</v>
          </cell>
          <cell r="C5040" t="str">
            <v>IPRU9371</v>
          </cell>
        </row>
        <row r="5041">
          <cell r="A5041" t="str">
            <v>ICICI Prudential Nifty Next 50 ETF</v>
          </cell>
          <cell r="B5041">
            <v>541809</v>
          </cell>
          <cell r="C5041" t="str">
            <v>ICICINXT50</v>
          </cell>
        </row>
        <row r="5042">
          <cell r="A5042" t="str">
            <v>Kotak India Growth Fund Series 7 - Regular Plan - Growth Option</v>
          </cell>
          <cell r="B5042">
            <v>541879</v>
          </cell>
          <cell r="C5042" t="str">
            <v>KTKIND7RG</v>
          </cell>
        </row>
        <row r="5043">
          <cell r="A5043" t="str">
            <v>Kotak India Growth Fund Series 7 - Regular Plan - Dividend Option</v>
          </cell>
          <cell r="B5043">
            <v>541881</v>
          </cell>
          <cell r="C5043" t="str">
            <v>KTKIND7RD</v>
          </cell>
        </row>
        <row r="5044">
          <cell r="A5044" t="str">
            <v>Kotak India Growth Fund Series 7 - Direct Plan - Growth Option</v>
          </cell>
          <cell r="B5044">
            <v>541882</v>
          </cell>
          <cell r="C5044" t="str">
            <v>KTKIND7DG</v>
          </cell>
        </row>
        <row r="5045">
          <cell r="A5045" t="str">
            <v>Kotak India Growth Fund Series 7 - Direct Plan - Dividend Option</v>
          </cell>
          <cell r="B5045">
            <v>541884</v>
          </cell>
          <cell r="C5045" t="str">
            <v>KTKIND7DD</v>
          </cell>
        </row>
        <row r="5046">
          <cell r="A5046" t="str">
            <v>SBI - ETF - SENSEX NEXT 50</v>
          </cell>
          <cell r="B5046">
            <v>541972</v>
          </cell>
          <cell r="C5046" t="str">
            <v>SETFSN50</v>
          </cell>
        </row>
        <row r="5047">
          <cell r="A5047" t="str">
            <v>NIPPON INDIA MUTUAL FUND  INDIA OPPT FD  SR A RG GWTH31JN22</v>
          </cell>
          <cell r="B5047">
            <v>541984</v>
          </cell>
          <cell r="C5047" t="str">
            <v>NIOSAG</v>
          </cell>
        </row>
        <row r="5048">
          <cell r="A5048" t="str">
            <v>NIPPON INDIA MUTUAL FUND  INDIA OPPT FD  SR A RG DVP31JN22</v>
          </cell>
          <cell r="B5048">
            <v>541985</v>
          </cell>
          <cell r="C5048" t="str">
            <v>NIOSAD</v>
          </cell>
        </row>
        <row r="5049">
          <cell r="A5049" t="str">
            <v>NIPPON INDIA MUTUAL FUND  INDIA OPPT FD  SR A DR GWTH31JN22</v>
          </cell>
          <cell r="B5049">
            <v>541986</v>
          </cell>
          <cell r="C5049" t="str">
            <v>NIOSADG</v>
          </cell>
        </row>
        <row r="5050">
          <cell r="A5050" t="str">
            <v>NIPPON INDIA MUTUAL FUND  INDIA OPPT FD  SR A DR DVP31JN22</v>
          </cell>
          <cell r="B5050">
            <v>541987</v>
          </cell>
          <cell r="C5050" t="str">
            <v>NIOSADD</v>
          </cell>
        </row>
        <row r="5051">
          <cell r="A5051" t="str">
            <v>MIRAE ASSET NIFTY 50 ETF (MAN50ETF)</v>
          </cell>
          <cell r="B5051">
            <v>542131</v>
          </cell>
          <cell r="C5051" t="str">
            <v>MAN50ETF</v>
          </cell>
        </row>
        <row r="5052">
          <cell r="A5052" t="str">
            <v>ICICI Prudential Bharat Consumption Fund - Series 5 - Cumulative Option</v>
          </cell>
          <cell r="B5052">
            <v>542156</v>
          </cell>
          <cell r="C5052" t="str">
            <v>IPRU3218</v>
          </cell>
        </row>
        <row r="5053">
          <cell r="A5053" t="str">
            <v>ICICI Prudential Bharat Consumption Fund - Series 5 - Dividend Payout Option</v>
          </cell>
          <cell r="B5053">
            <v>542158</v>
          </cell>
          <cell r="C5053" t="str">
            <v>IPRU3219</v>
          </cell>
        </row>
        <row r="5054">
          <cell r="A5054" t="str">
            <v>ICICI Prudential Bharat Consumption Fund - Series 5 -  Direct Plan - Cumulative Option</v>
          </cell>
          <cell r="B5054">
            <v>542160</v>
          </cell>
          <cell r="C5054" t="str">
            <v>IPRU9420</v>
          </cell>
        </row>
        <row r="5055">
          <cell r="A5055" t="str">
            <v>ICICI Prudential Bharat Consumption Fund - Series 5 -  Direct Plan - Dividend Payout  Option</v>
          </cell>
          <cell r="B5055">
            <v>542163</v>
          </cell>
          <cell r="C5055" t="str">
            <v>IPRU9421</v>
          </cell>
        </row>
        <row r="5056">
          <cell r="A5056" t="str">
            <v>Aditya Birla Sun Life Nifty Next 50 ETF</v>
          </cell>
          <cell r="B5056">
            <v>542230</v>
          </cell>
          <cell r="C5056" t="str">
            <v>ABSLNN50ET</v>
          </cell>
        </row>
        <row r="5057">
          <cell r="A5057" t="str">
            <v>Axis&amp;#160;Capital&amp;#160;Builder&amp;#160;Fund&amp;#160;-&amp;#160;Series&amp;#160;4&amp;#160;(1582&amp;#160;days)&amp;#160;-</v>
          </cell>
          <cell r="B5057">
            <v>542244</v>
          </cell>
          <cell r="C5057" t="str">
            <v>AXISCCDID</v>
          </cell>
        </row>
        <row r="5058">
          <cell r="A5058" t="str">
            <v>Axis&amp;#160;Capital&amp;#160;Builder&amp;#160;Fund&amp;#160;-&amp;#160;Series&amp;#160;4&amp;#160;(1582&amp;#160;days)&amp;#160;-Direct&amp;#160;Plan&amp;#160;-&amp;#160;Growth&amp;#160;Option</v>
          </cell>
          <cell r="B5058">
            <v>542245</v>
          </cell>
          <cell r="C5058" t="str">
            <v>AXISCCDGG</v>
          </cell>
        </row>
        <row r="5059">
          <cell r="A5059" t="str">
            <v>Axis&amp;#160;Capital&amp;#160;Builder&amp;#160;Fund&amp;#160;-&amp;#160;Series&amp;#160;4&amp;#160;(1582&amp;#160;days)&amp;#160;-Regular&amp;#160;Plan&amp;#160;-&amp;#160;Dividend&amp;#160;Payout&amp;#160;Option</v>
          </cell>
          <cell r="B5059">
            <v>542246</v>
          </cell>
          <cell r="C5059" t="str">
            <v>AXISCCDPD</v>
          </cell>
        </row>
        <row r="5060">
          <cell r="A5060" t="str">
            <v>Axis&amp;#160;Capital&amp;#160;Builder&amp;#160;Fund&amp;#160;-&amp;#160;Series&amp;#160;4&amp;#160;(1582&amp;#160;days)&amp;#160;- Regular&amp;#160;Plan&amp;#160;-&amp;#160;Growth&amp;#160;Option</v>
          </cell>
          <cell r="B5060">
            <v>542247</v>
          </cell>
          <cell r="C5060" t="str">
            <v>AXISCCGPG</v>
          </cell>
        </row>
        <row r="5061">
          <cell r="A5061" t="str">
            <v>UTI S&amp;P BSE Sensex Next 50 ETF</v>
          </cell>
          <cell r="B5061">
            <v>542513</v>
          </cell>
          <cell r="C5061" t="str">
            <v>UTISXN50</v>
          </cell>
        </row>
        <row r="5062">
          <cell r="A5062" t="str">
            <v>India Infrastructure Trust</v>
          </cell>
          <cell r="B5062">
            <v>542543</v>
          </cell>
          <cell r="C5062" t="str">
            <v>INFRATRUST</v>
          </cell>
        </row>
        <row r="5063">
          <cell r="A5063" t="str">
            <v>Parshva Enterprises Ltd</v>
          </cell>
          <cell r="B5063">
            <v>542694</v>
          </cell>
          <cell r="C5063" t="str">
            <v>PARSHVA</v>
          </cell>
        </row>
        <row r="5064">
          <cell r="A5064" t="str">
            <v>Anand Rayons Ltd</v>
          </cell>
          <cell r="B5064">
            <v>542721</v>
          </cell>
          <cell r="C5064" t="str">
            <v>ARL</v>
          </cell>
        </row>
        <row r="5065">
          <cell r="A5065" t="str">
            <v>Earum Pharmaceuticals Ltd</v>
          </cell>
          <cell r="B5065">
            <v>542724</v>
          </cell>
          <cell r="C5065" t="str">
            <v>EARUM</v>
          </cell>
        </row>
        <row r="5066">
          <cell r="A5066" t="str">
            <v>SBC Exports Ltd</v>
          </cell>
          <cell r="B5066">
            <v>542725</v>
          </cell>
          <cell r="C5066" t="str">
            <v>SBC</v>
          </cell>
        </row>
        <row r="5067">
          <cell r="A5067" t="str">
            <v>IndiaMART InterMESH Ltd</v>
          </cell>
          <cell r="B5067">
            <v>542726</v>
          </cell>
          <cell r="C5067" t="str">
            <v>INDIAMART</v>
          </cell>
        </row>
        <row r="5068">
          <cell r="A5068" t="str">
            <v>City Pulse Multiplex Ltd</v>
          </cell>
          <cell r="B5068">
            <v>542727</v>
          </cell>
          <cell r="C5068" t="str">
            <v>CPML</v>
          </cell>
        </row>
        <row r="5069">
          <cell r="A5069" t="str">
            <v>SK International Export Ltd</v>
          </cell>
          <cell r="B5069">
            <v>542728</v>
          </cell>
          <cell r="C5069" t="str">
            <v>SKIEL</v>
          </cell>
        </row>
        <row r="5070">
          <cell r="A5070" t="str">
            <v>DCM Nouvelle Ltd</v>
          </cell>
          <cell r="B5070">
            <v>542729</v>
          </cell>
          <cell r="C5070" t="str">
            <v>DCMNVL</v>
          </cell>
        </row>
        <row r="5071">
          <cell r="A5071" t="str">
            <v>ICICI Prudential Bank ETF</v>
          </cell>
          <cell r="B5071">
            <v>542730</v>
          </cell>
          <cell r="C5071" t="str">
            <v>ICICIBANKN</v>
          </cell>
        </row>
        <row r="5072">
          <cell r="A5072" t="str">
            <v>NIPPON INDIA ETF SENSEX NEXT 50</v>
          </cell>
          <cell r="B5072">
            <v>542747</v>
          </cell>
          <cell r="C5072" t="str">
            <v>NETFSNX150</v>
          </cell>
        </row>
        <row r="5073">
          <cell r="A5073" t="str">
            <v>Affle (India) Ltd</v>
          </cell>
          <cell r="B5073">
            <v>542752</v>
          </cell>
          <cell r="C5073" t="str">
            <v>AFFLE</v>
          </cell>
        </row>
        <row r="5074">
          <cell r="A5074" t="str">
            <v>Seacoast Shipping Services Ltd</v>
          </cell>
          <cell r="B5074">
            <v>542753</v>
          </cell>
          <cell r="C5074" t="str">
            <v>SEACOAST</v>
          </cell>
        </row>
        <row r="5075">
          <cell r="A5075" t="str">
            <v>ICICI Prudential Private Banks ETF</v>
          </cell>
          <cell r="B5075">
            <v>542758</v>
          </cell>
          <cell r="C5075" t="str">
            <v>ICICIBANKP</v>
          </cell>
        </row>
        <row r="5076">
          <cell r="A5076" t="str">
            <v>Spandana Sphoorty Financial Ltd</v>
          </cell>
          <cell r="B5076">
            <v>542759</v>
          </cell>
          <cell r="C5076" t="str">
            <v>SPANDANA</v>
          </cell>
        </row>
        <row r="5077">
          <cell r="A5077" t="str">
            <v>Sterling and Wilson Solar Ltd</v>
          </cell>
          <cell r="B5077">
            <v>542760</v>
          </cell>
          <cell r="C5077" t="str">
            <v>SWSOLAR</v>
          </cell>
        </row>
        <row r="5078">
          <cell r="A5078" t="str">
            <v>Transpact Enterprises Ltd</v>
          </cell>
          <cell r="B5078">
            <v>542765</v>
          </cell>
          <cell r="C5078" t="str">
            <v>TRANSPACT</v>
          </cell>
        </row>
        <row r="5079">
          <cell r="A5079" t="str">
            <v>Alphalogic Techsys Ltd</v>
          </cell>
          <cell r="B5079">
            <v>542770</v>
          </cell>
          <cell r="C5079" t="str">
            <v>ALPHALOGIC</v>
          </cell>
        </row>
        <row r="5080">
          <cell r="A5080" t="str">
            <v>Novateor Research Laboratories Ltd</v>
          </cell>
          <cell r="B5080">
            <v>542771</v>
          </cell>
          <cell r="C5080" t="str">
            <v>NOVATEOR</v>
          </cell>
        </row>
        <row r="5081">
          <cell r="A5081" t="str">
            <v>IIFL Wealth Management Ltd</v>
          </cell>
          <cell r="B5081">
            <v>542772</v>
          </cell>
          <cell r="C5081" t="str">
            <v>IIFLWAM</v>
          </cell>
        </row>
        <row r="5082">
          <cell r="A5082" t="str">
            <v>IIFL Securities Ltd</v>
          </cell>
          <cell r="B5082">
            <v>542773</v>
          </cell>
          <cell r="C5082" t="str">
            <v>IIFLSEC</v>
          </cell>
        </row>
        <row r="5083">
          <cell r="A5083" t="str">
            <v>APM Finvest Ltd</v>
          </cell>
          <cell r="B5083">
            <v>542774</v>
          </cell>
          <cell r="C5083" t="str">
            <v>APMFINVEST</v>
          </cell>
        </row>
        <row r="5084">
          <cell r="A5084" t="str">
            <v>Misquita Engineering Ltd</v>
          </cell>
          <cell r="B5084">
            <v>542801</v>
          </cell>
          <cell r="C5084" t="str">
            <v>MISQUITA</v>
          </cell>
        </row>
        <row r="5085">
          <cell r="A5085" t="str">
            <v>Galactico Corporate Services Ltd</v>
          </cell>
          <cell r="B5085">
            <v>542802</v>
          </cell>
          <cell r="C5085" t="str">
            <v>GALACTICO</v>
          </cell>
        </row>
        <row r="5086">
          <cell r="A5086" t="str">
            <v>Ellora Trading Ltd</v>
          </cell>
          <cell r="B5086">
            <v>542803</v>
          </cell>
          <cell r="C5086" t="str">
            <v>ELLORATRAD</v>
          </cell>
        </row>
        <row r="5087">
          <cell r="A5087" t="str">
            <v>NIPPON INDIA EQUITY SAVINGS FUND - SEGREGATED PORTFOLIO 1 - DIVIDEND PLANDIVIDEND PAYOUT</v>
          </cell>
          <cell r="B5087">
            <v>542804</v>
          </cell>
          <cell r="C5087" t="str">
            <v>NIESSPJ</v>
          </cell>
        </row>
        <row r="5088">
          <cell r="A5088" t="str">
            <v>NIPPON INDIA EQUITY SAVINGS FUND - SEGREGATED PORTFOLIO 1 - DIRECT QUARTERLY DIVIDEND PLAN REINVESTMENT</v>
          </cell>
          <cell r="B5088">
            <v>542805</v>
          </cell>
          <cell r="C5088" t="str">
            <v>NIESSPI</v>
          </cell>
        </row>
        <row r="5089">
          <cell r="A5089" t="str">
            <v>NIPPON INDIA EQUITY SAVINGS FUND - SEGREGATED PORTFOLIO 1 - DIRECT BONUS PLAN BONUS</v>
          </cell>
          <cell r="B5089">
            <v>542806</v>
          </cell>
          <cell r="C5089" t="str">
            <v>NIESSPB</v>
          </cell>
        </row>
        <row r="5090">
          <cell r="A5090" t="str">
            <v>NIPPON INDIA EQUITY SAVINGS FUND - SEGREGATED PORTFOLIO 1 - QUARTERLY DIVIDEND PLANDIVIDEND PAYOUT</v>
          </cell>
          <cell r="B5090">
            <v>542807</v>
          </cell>
          <cell r="C5090" t="str">
            <v>NIESSPO</v>
          </cell>
        </row>
        <row r="5091">
          <cell r="A5091" t="str">
            <v>NIPPON INDIA EQUITY SAVINGS FUND - SEGREGATED PORTFOLIO 1 - DIRECT DIVIDEND PLAN DIVIDEND PAYOUT</v>
          </cell>
          <cell r="B5091">
            <v>542808</v>
          </cell>
          <cell r="C5091" t="str">
            <v>NIESSPC</v>
          </cell>
        </row>
        <row r="5092">
          <cell r="A5092" t="str">
            <v>NIPPON INDIA EQUITY SAVINGS FUND - SEGREGATED PORTFOLIO 1 - QUARTERLY DIVIDEND PLAN REINVESTMENT</v>
          </cell>
          <cell r="B5092">
            <v>542809</v>
          </cell>
          <cell r="C5092" t="str">
            <v>NIESSPP</v>
          </cell>
        </row>
        <row r="5093">
          <cell r="A5093" t="str">
            <v>NIPPON INDIA EQUITY SAVINGS FUND - SEGREGATED PORTFOLIO 1 - BONUS PLANBONUS</v>
          </cell>
          <cell r="B5093">
            <v>542810</v>
          </cell>
          <cell r="C5093" t="str">
            <v>NIESSPA</v>
          </cell>
        </row>
        <row r="5094">
          <cell r="A5094" t="str">
            <v>NIPPON INDIA EQUITY SAVINGS FUND - SEGREGATED PORTFOLIO 1 - DIRECT MONTHLY DIVIDEND PLAN REINVESTMENT</v>
          </cell>
          <cell r="B5094">
            <v>542811</v>
          </cell>
          <cell r="C5094" t="str">
            <v>NIESSPG</v>
          </cell>
        </row>
        <row r="5095">
          <cell r="A5095" t="str">
            <v>Gujarat Fluorochemicals Ltd</v>
          </cell>
          <cell r="B5095">
            <v>542812</v>
          </cell>
          <cell r="C5095" t="str">
            <v>FLUOROCHEM</v>
          </cell>
        </row>
        <row r="5096">
          <cell r="A5096" t="str">
            <v>NIPPON INDIA EQUITY HYBRID FUND -&amp;#160;SEGREGATED PORTFOLIO 1- DIRECT DIVIDEND PLAN REINVESTMENT</v>
          </cell>
          <cell r="B5096">
            <v>542813</v>
          </cell>
          <cell r="C5096" t="str">
            <v>NIEHSPA</v>
          </cell>
        </row>
        <row r="5097">
          <cell r="A5097" t="str">
            <v>NIPPON INDIA EQUITY HYBRID FUND -&amp;#160;SEGREGATED PORTFOLIO 1 - DIRECT MONTHLY DIVIDEND PLAN DIVIDEND PAYOUT</v>
          </cell>
          <cell r="B5097">
            <v>542814</v>
          </cell>
          <cell r="C5097" t="str">
            <v>NIEHSPB</v>
          </cell>
        </row>
        <row r="5098">
          <cell r="A5098" t="str">
            <v>NIPPON INDIA EQUITY HYBRID FUND -&amp;#160;SEGREGATED PORTFOLIO 1 - DIRECT MONTHLY DIVIDEND PLAN REINVESTMENT</v>
          </cell>
          <cell r="B5098">
            <v>542815</v>
          </cell>
          <cell r="C5098" t="str">
            <v>NIEHSPC</v>
          </cell>
        </row>
        <row r="5099">
          <cell r="A5099" t="str">
            <v>NIPPON INDIA EQUITY HYBRID FUND -&amp;#160;SEGREGATED PORTFOLIO 1 - QUARTERLY DIVIDEND PLAN REINVESTMENT</v>
          </cell>
          <cell r="B5099">
            <v>542816</v>
          </cell>
          <cell r="C5099" t="str">
            <v>NIEHSPF</v>
          </cell>
        </row>
        <row r="5100">
          <cell r="A5100" t="str">
            <v>NIPPON INDIA EQUITY HYBRID FUND -&amp;#160;SEGREGATED PORTFOLIO 1 - DIRECT QUARTERLY DIVIDEND PLAN DIVIDEND PAYOUT</v>
          </cell>
          <cell r="B5100">
            <v>542817</v>
          </cell>
          <cell r="C5100" t="str">
            <v>NIEHSPI</v>
          </cell>
        </row>
        <row r="5101">
          <cell r="A5101" t="str">
            <v>NIPPON INDIA EQUITY HYBRID FUND -&amp;#160;SEGREGATED PORTFOLIO 1 - DIRECT QUARTERLY DIVIDEND PLAN REINVESTMENT</v>
          </cell>
          <cell r="B5101">
            <v>542818</v>
          </cell>
          <cell r="C5101" t="str">
            <v>NIEHSPK</v>
          </cell>
        </row>
        <row r="5102">
          <cell r="A5102" t="str">
            <v>NIPPON INDIA EQUITY HYBRID FUND -&amp;#160;SEGREGATED PORTFOLIO 1 - DIRECT DIVIDEND PLAN DIVIDEND PAYOUT</v>
          </cell>
          <cell r="B5102">
            <v>542819</v>
          </cell>
          <cell r="C5102" t="str">
            <v>NIEHSPM</v>
          </cell>
        </row>
        <row r="5103">
          <cell r="A5103" t="str">
            <v>NIPPON INDIA EQUITY HYBRID FUND -&amp;#160;SEGREGATED PORTFOLIO 1 - MONTHLY DIVIDEND PLAN REINVESTMENT</v>
          </cell>
          <cell r="B5103">
            <v>542820</v>
          </cell>
          <cell r="C5103" t="str">
            <v>NIEHSPN</v>
          </cell>
        </row>
        <row r="5104">
          <cell r="A5104" t="str">
            <v>Indian Railway Catering and Tourism Corporation Ltd</v>
          </cell>
          <cell r="B5104">
            <v>542830</v>
          </cell>
          <cell r="C5104" t="str">
            <v>IRCTC</v>
          </cell>
        </row>
        <row r="5105">
          <cell r="A5105" t="str">
            <v>NIPPON INDIA EQUITY SAVINGS FUND - SEGREGATED PORTFOLIO 1 - DIRECT DIVIDEND PLAN REINVESTMENT</v>
          </cell>
          <cell r="B5105">
            <v>542836</v>
          </cell>
          <cell r="C5105" t="str">
            <v>NIESSPD</v>
          </cell>
        </row>
        <row r="5106">
          <cell r="A5106" t="str">
            <v>NIPPON INDIA EQUITY SAVINGS FUND - SEGREGATED PORTFOLIO 1 - DIRECT GROWTH PLAN GROWTH</v>
          </cell>
          <cell r="B5106">
            <v>542837</v>
          </cell>
          <cell r="C5106" t="str">
            <v>NIESSPE</v>
          </cell>
        </row>
        <row r="5107">
          <cell r="A5107" t="str">
            <v>NIPPON INDIA EQUITY SAVINGS FUND - SEGREGATED PORTFOLIO 1 - DIRECT MONTHLY DIVIDEND PLAN DIVIDEND PAYOUT</v>
          </cell>
          <cell r="B5107">
            <v>542838</v>
          </cell>
          <cell r="C5107" t="str">
            <v>NIESSPF</v>
          </cell>
        </row>
        <row r="5108">
          <cell r="A5108" t="str">
            <v>NIPPON INDIA EQUITY HYBRID FUND -&amp;#160;SEGREGATED PORTFOLIO 1 - GROWTH PLAN GROWTH</v>
          </cell>
          <cell r="B5108">
            <v>542839</v>
          </cell>
          <cell r="C5108" t="str">
            <v>NIEHSPD</v>
          </cell>
        </row>
        <row r="5109">
          <cell r="A5109" t="str">
            <v>NIPPON INDIA EQUITY SAVINGS FUND - SEGREGATED PORTFOLIO 1 - DIRECT QUARTERLY DIVIDEND PLAN DIVIDEND PAYOUT</v>
          </cell>
          <cell r="B5109">
            <v>542840</v>
          </cell>
          <cell r="C5109" t="str">
            <v>NIESSPH</v>
          </cell>
        </row>
        <row r="5110">
          <cell r="A5110" t="str">
            <v>NIPPON INDIA EQUITY HYBRID FUND -&amp;#160;SEGREGATED PORTFOLIO 1 - QUARTERLY DIVIDEND PLAN DIVIDEND PAYOUT</v>
          </cell>
          <cell r="B5110">
            <v>542841</v>
          </cell>
          <cell r="C5110" t="str">
            <v>NIEHSPE</v>
          </cell>
        </row>
        <row r="5111">
          <cell r="A5111" t="str">
            <v>NIPPON INDIA EQUITY SAVINGS FUND - SEGREGATED PORTFOLIO 1 - DIVIDEND PLAN REINVESTMENT</v>
          </cell>
          <cell r="B5111">
            <v>542842</v>
          </cell>
          <cell r="C5111" t="str">
            <v>NIESSPK</v>
          </cell>
        </row>
        <row r="5112">
          <cell r="A5112" t="str">
            <v>NIPPON INDIA EQUITY HYBRID FUND -&amp;#160;SEGREGATED PORTFOLIO 1 - DIRECT GROWTH PLAN GROWTH</v>
          </cell>
          <cell r="B5112">
            <v>542843</v>
          </cell>
          <cell r="C5112" t="str">
            <v>NIEHSPG</v>
          </cell>
        </row>
        <row r="5113">
          <cell r="A5113" t="str">
            <v>NIPPON INDIA EQUITY HYBRID FUND -&amp;#160;SEGREGATED PORTFOLIO 1 - DIVIDEND PLAN DIVIDEND PAYOUT</v>
          </cell>
          <cell r="B5113">
            <v>542844</v>
          </cell>
          <cell r="C5113" t="str">
            <v>NIEHSPH</v>
          </cell>
        </row>
        <row r="5114">
          <cell r="A5114" t="str">
            <v>NIPPON INDIA EQUITY HYBRID FUND -&amp;#160;SEGREGATED PORTFOLIO 1 - DIVIDEND PLAN REINVESTMENT</v>
          </cell>
          <cell r="B5114">
            <v>542845</v>
          </cell>
          <cell r="C5114" t="str">
            <v>NIEHSPJ</v>
          </cell>
        </row>
        <row r="5115">
          <cell r="A5115" t="str">
            <v>NIPPON INDIA EQUITY HYBRID FUND -&amp;#160;SEGREGATED PORTFOLIO 1 - MONTHLY DIVIDEND PLAN DIVIDEND PAYOUT</v>
          </cell>
          <cell r="B5115">
            <v>542846</v>
          </cell>
          <cell r="C5115" t="str">
            <v>NIEHSPL</v>
          </cell>
        </row>
        <row r="5116">
          <cell r="A5116" t="str">
            <v>NIPPON INDIA EQUITY SAVINGS FUND - SEGREGATED PORTFOLIO 1 - GROWTH PLAN GROWTH</v>
          </cell>
          <cell r="B5116">
            <v>542847</v>
          </cell>
          <cell r="C5116" t="str">
            <v>NIESSPL</v>
          </cell>
        </row>
        <row r="5117">
          <cell r="A5117" t="str">
            <v>NIPPON INDIA EQUITY SAVINGS FUND - SEGREGATED PORTFOLIO 1 - MONTHLY DIVIDEND PLANDIVIDEND PAYOUT</v>
          </cell>
          <cell r="B5117">
            <v>542848</v>
          </cell>
          <cell r="C5117" t="str">
            <v>NIESSPM</v>
          </cell>
        </row>
        <row r="5118">
          <cell r="A5118" t="str">
            <v>NIPPON INDIA EQUITY SAVINGS FUND - SEGREGATED PORTFOLIO 1 - MONTHLY DIVIDEND PLAN REINVESTMENT</v>
          </cell>
          <cell r="B5118">
            <v>542849</v>
          </cell>
          <cell r="C5118" t="str">
            <v>NIESSPN</v>
          </cell>
        </row>
        <row r="5119">
          <cell r="A5119" t="str">
            <v>Goblin India Ltd</v>
          </cell>
          <cell r="B5119">
            <v>542850</v>
          </cell>
          <cell r="C5119" t="str">
            <v>GOBLIN</v>
          </cell>
        </row>
        <row r="5120">
          <cell r="A5120" t="str">
            <v>Gensol Engineering Ltd</v>
          </cell>
          <cell r="B5120">
            <v>542851</v>
          </cell>
          <cell r="C5120" t="str">
            <v>GENSOL</v>
          </cell>
        </row>
        <row r="5121">
          <cell r="A5121" t="str">
            <v>Vishwaraj Sugar Industries Ltd</v>
          </cell>
          <cell r="B5121">
            <v>542852</v>
          </cell>
          <cell r="C5121" t="str">
            <v>VISHWARAJ</v>
          </cell>
        </row>
        <row r="5122">
          <cell r="A5122" t="str">
            <v>Greenpanel Industries Ltd</v>
          </cell>
          <cell r="B5122">
            <v>542857</v>
          </cell>
          <cell r="C5122" t="str">
            <v>GREENPANEL</v>
          </cell>
        </row>
        <row r="5123">
          <cell r="A5123" t="str">
            <v>Shahlon Silk Industries Ltd</v>
          </cell>
          <cell r="B5123">
            <v>542862</v>
          </cell>
          <cell r="C5123" t="str">
            <v>SHAHLON</v>
          </cell>
        </row>
        <row r="5124">
          <cell r="A5124" t="str">
            <v>ADITYA BIRLA SUN LIFE BANKING ETF</v>
          </cell>
          <cell r="B5124">
            <v>542863</v>
          </cell>
          <cell r="C5124" t="str">
            <v>ABSLBANETF</v>
          </cell>
        </row>
        <row r="5125">
          <cell r="A5125" t="str">
            <v>Mount Housing and Infrastructure Ltd</v>
          </cell>
          <cell r="B5125">
            <v>542864</v>
          </cell>
          <cell r="C5125" t="str">
            <v>MOUNT</v>
          </cell>
        </row>
        <row r="5126">
          <cell r="A5126" t="str">
            <v>Anuroop Packaging Ltd</v>
          </cell>
          <cell r="B5126">
            <v>542865</v>
          </cell>
          <cell r="C5126" t="str">
            <v>ANUROOP</v>
          </cell>
        </row>
        <row r="5127">
          <cell r="A5127" t="str">
            <v>JSG Leasing Ltd</v>
          </cell>
          <cell r="B5127">
            <v>542866</v>
          </cell>
          <cell r="C5127" t="str">
            <v>JSGLEASING</v>
          </cell>
        </row>
        <row r="5128">
          <cell r="A5128" t="str">
            <v>CSB Bank Ltd</v>
          </cell>
          <cell r="B5128">
            <v>542867</v>
          </cell>
          <cell r="C5128" t="str">
            <v>CSBBANK</v>
          </cell>
        </row>
        <row r="5129">
          <cell r="A5129" t="str">
            <v>Ujjivan Small Finance Bank Ltd</v>
          </cell>
          <cell r="B5129">
            <v>542904</v>
          </cell>
          <cell r="C5129" t="str">
            <v>UJJIVANSFB</v>
          </cell>
        </row>
        <row r="5130">
          <cell r="A5130" t="str">
            <v>Somany Home Innovation Ltd</v>
          </cell>
          <cell r="B5130">
            <v>542905</v>
          </cell>
          <cell r="C5130" t="str">
            <v>SHIL</v>
          </cell>
        </row>
        <row r="5131">
          <cell r="A5131" t="str">
            <v>Easun Capital Markets Ltd</v>
          </cell>
          <cell r="B5131">
            <v>542906</v>
          </cell>
          <cell r="C5131" t="str">
            <v>EASUN</v>
          </cell>
        </row>
        <row r="5132">
          <cell r="A5132" t="str">
            <v>Prince Pipes and Fittings Ltd</v>
          </cell>
          <cell r="B5132">
            <v>542907</v>
          </cell>
          <cell r="C5132" t="str">
            <v>PRINCEPIPE</v>
          </cell>
        </row>
        <row r="5133">
          <cell r="A5133" t="str">
            <v>Valencia Nutrition Ltd</v>
          </cell>
          <cell r="B5133">
            <v>542910</v>
          </cell>
          <cell r="C5133" t="str">
            <v>VALENCIA</v>
          </cell>
        </row>
        <row r="5134">
          <cell r="A5134" t="str">
            <v>Assam Entrade Ltd</v>
          </cell>
          <cell r="B5134">
            <v>542911</v>
          </cell>
          <cell r="C5134" t="str">
            <v>ASSAMENT</v>
          </cell>
        </row>
        <row r="5135">
          <cell r="A5135" t="str">
            <v>Gian Life Care Ltd</v>
          </cell>
          <cell r="B5135">
            <v>542918</v>
          </cell>
          <cell r="C5135" t="str">
            <v>GIANLIFE</v>
          </cell>
        </row>
        <row r="5136">
          <cell r="A5136" t="str">
            <v>Artemis Medicare Services Ltd</v>
          </cell>
          <cell r="B5136">
            <v>542919</v>
          </cell>
          <cell r="C5136" t="str">
            <v>ARTEMISMED</v>
          </cell>
        </row>
        <row r="5137">
          <cell r="A5137" t="str">
            <v>Sumitomo Chemical India Ltd</v>
          </cell>
          <cell r="B5137">
            <v>542920</v>
          </cell>
          <cell r="C5137" t="str">
            <v>SUMICHEM</v>
          </cell>
        </row>
        <row r="5138">
          <cell r="A5138" t="str">
            <v>ICICI Prudential Midcap 150 ETF</v>
          </cell>
          <cell r="B5138">
            <v>542921</v>
          </cell>
          <cell r="C5138" t="str">
            <v>ICICIM150</v>
          </cell>
        </row>
        <row r="5139">
          <cell r="A5139" t="str">
            <v>Mirae Asset Nifty Next 50 ETF (MANXT50ETF)</v>
          </cell>
          <cell r="B5139">
            <v>542922</v>
          </cell>
          <cell r="C5139" t="str">
            <v>MANXT50ETF</v>
          </cell>
        </row>
        <row r="5140">
          <cell r="A5140" t="str">
            <v>Tranway Technologies Ltd</v>
          </cell>
          <cell r="B5140">
            <v>542923</v>
          </cell>
          <cell r="C5140" t="str">
            <v>TRANWAY</v>
          </cell>
        </row>
        <row r="5141">
          <cell r="A5141" t="str">
            <v>Janus Corporation Ltd</v>
          </cell>
          <cell r="B5141">
            <v>542924</v>
          </cell>
          <cell r="C5141" t="str">
            <v>JANUSCORP</v>
          </cell>
        </row>
        <row r="5142">
          <cell r="A5142" t="str">
            <v>Vardhan Capital &amp; Finance Ltd</v>
          </cell>
          <cell r="B5142">
            <v>542931</v>
          </cell>
          <cell r="C5142" t="str">
            <v>VARDHANCFL</v>
          </cell>
        </row>
        <row r="5143">
          <cell r="A5143" t="str">
            <v>Birla Tyres Ltd</v>
          </cell>
          <cell r="B5143">
            <v>542932</v>
          </cell>
          <cell r="C5143" t="str">
            <v>BIRLATYRES</v>
          </cell>
        </row>
        <row r="5144">
          <cell r="A5144" t="str">
            <v>Universus Photo Imagings Ltd</v>
          </cell>
          <cell r="B5144">
            <v>542933</v>
          </cell>
          <cell r="C5144" t="str">
            <v>UNIVPHOTO</v>
          </cell>
        </row>
        <row r="5145">
          <cell r="A5145" t="str">
            <v>Chandra Bhagat Pharma Ltd</v>
          </cell>
          <cell r="B5145">
            <v>542934</v>
          </cell>
          <cell r="C5145" t="str">
            <v>CBPL</v>
          </cell>
        </row>
        <row r="5146">
          <cell r="A5146" t="str">
            <v>ICL Organic Dairy Products Ltd</v>
          </cell>
          <cell r="B5146">
            <v>542935</v>
          </cell>
          <cell r="C5146" t="str">
            <v>ICLORGANIC</v>
          </cell>
        </row>
        <row r="5147">
          <cell r="A5147" t="str">
            <v>Octavius Plantations Ltd</v>
          </cell>
          <cell r="B5147">
            <v>542938</v>
          </cell>
          <cell r="C5147" t="str">
            <v>OCTAVIUSPL</v>
          </cell>
        </row>
        <row r="5148">
          <cell r="A5148" t="str">
            <v>Suven Pharmaceuticals Ltd</v>
          </cell>
          <cell r="B5148">
            <v>543064</v>
          </cell>
          <cell r="C5148" t="str">
            <v>SUVENPHAR</v>
          </cell>
        </row>
        <row r="5149">
          <cell r="A5149" t="str">
            <v>SM Auto Stamping Ltd</v>
          </cell>
          <cell r="B5149">
            <v>543065</v>
          </cell>
          <cell r="C5149" t="str">
            <v>SMAUTO</v>
          </cell>
        </row>
        <row r="5150">
          <cell r="A5150" t="str">
            <v>SBI Cards and Payment Services Ltd</v>
          </cell>
          <cell r="B5150">
            <v>543066</v>
          </cell>
          <cell r="C5150" t="str">
            <v>SBICARD</v>
          </cell>
        </row>
        <row r="5151">
          <cell r="A5151" t="str">
            <v>NIPPON INDIA EQUITY SAVINGS FUND -  SEGREGATED PORTFOLIO 2 - MONTHLY DIVIDEND PLAN(Issue Price: 0.01)</v>
          </cell>
          <cell r="B5151">
            <v>543144</v>
          </cell>
          <cell r="C5151" t="str">
            <v>08MPD</v>
          </cell>
        </row>
        <row r="5152">
          <cell r="A5152" t="str">
            <v>NIPPON INDIA EQUITY SAVINGS FUND -  SEGREGATED PORTFOLIO 2 - DIRECT DIVIDEND PLAN(Issue Price: 0.01)</v>
          </cell>
          <cell r="B5152">
            <v>543145</v>
          </cell>
          <cell r="C5152" t="str">
            <v>08ADR</v>
          </cell>
        </row>
        <row r="5153">
          <cell r="A5153" t="str">
            <v>NIPPON INDIA EQUITY SAVINGS FUND -  SEGREGATED PORTFOLIO 2 - MONTHLY DIVIDEND PLAN(Issue Price: 0.01)</v>
          </cell>
          <cell r="B5153">
            <v>543146</v>
          </cell>
          <cell r="C5153" t="str">
            <v>08MPR</v>
          </cell>
        </row>
        <row r="5154">
          <cell r="A5154" t="str">
            <v>NIPPON INDIA EQUITY SAVINGS FUND -  SEGREGATED PORTFOLIO 2 - DIRECT MONTHLY DIVIDEND PLAN(Issue Price: 0.01)</v>
          </cell>
          <cell r="B5154">
            <v>543147</v>
          </cell>
          <cell r="C5154" t="str">
            <v>08AMD</v>
          </cell>
        </row>
        <row r="5155">
          <cell r="A5155" t="str">
            <v>NIPPON INDIA EQUITY SAVINGS FUND -  SEGREGATED PORTFOLIO 2 - DIRECT MONTHLY DIVIDEND PLAN(Issue Price: 0.01)</v>
          </cell>
          <cell r="B5155">
            <v>543148</v>
          </cell>
          <cell r="C5155" t="str">
            <v>08AMR</v>
          </cell>
        </row>
        <row r="5156">
          <cell r="A5156" t="str">
            <v>NIPPON INDIA EQUITY SAVINGS FUND -  SEGREGATED PORTFOLIO 2 - BONUS PLAN(Issue Price: 0.01)</v>
          </cell>
          <cell r="B5156">
            <v>543149</v>
          </cell>
          <cell r="C5156" t="str">
            <v>08BPB</v>
          </cell>
        </row>
        <row r="5157">
          <cell r="A5157" t="str">
            <v>NIPPON INDIA EQUITY SAVINGS FUND -  SEGREGATED PORTFOLIO 2 - GROWTH PLAN(Issue Price: 0.01)</v>
          </cell>
          <cell r="B5157">
            <v>543150</v>
          </cell>
          <cell r="C5157" t="str">
            <v>08GPG</v>
          </cell>
        </row>
        <row r="5158">
          <cell r="A5158" t="str">
            <v>NIPPON INDIA EQUITY SAVINGS FUND -  SEGREGATED PORTFOLIO 2 - DIRECT BONUS PLAN(Issue Price: 0.01)</v>
          </cell>
          <cell r="B5158">
            <v>543151</v>
          </cell>
          <cell r="C5158" t="str">
            <v>08ABB</v>
          </cell>
        </row>
        <row r="5159">
          <cell r="A5159" t="str">
            <v>NIPPON INDIA EQUITY SAVINGS FUND -  SEGREGATED PORTFOLIO 2 - QUARTERLY DIVIDEND PLAN(Issue Price: 0.01)</v>
          </cell>
          <cell r="B5159">
            <v>543152</v>
          </cell>
          <cell r="C5159" t="str">
            <v>08QPD</v>
          </cell>
        </row>
        <row r="5160">
          <cell r="A5160" t="str">
            <v>NIPPON INDIA EQUITY SAVINGS FUND -  SEGREGATED PORTFOLIO 2 - DIRECT GROWTH PLAN(Issue Price: 0.01)</v>
          </cell>
          <cell r="B5160">
            <v>543153</v>
          </cell>
          <cell r="C5160" t="str">
            <v>08AGG</v>
          </cell>
        </row>
        <row r="5161">
          <cell r="A5161" t="str">
            <v>NIPPON INDIA EQUITY SAVINGS FUND -  SEGREGATED PORTFOLIO 2 - QUARTERLY DIVIDEND PLAN(Issue Price: 0.01)</v>
          </cell>
          <cell r="B5161">
            <v>543154</v>
          </cell>
          <cell r="C5161" t="str">
            <v>08QPR</v>
          </cell>
        </row>
        <row r="5162">
          <cell r="A5162" t="str">
            <v>NIPPON INDIA EQUITY SAVINGS FUND -  SEGREGATED PORTFOLIO 2 - DIRECT QUARTERLY DIVIDEND PLAN(Issue Price: 0.01)</v>
          </cell>
          <cell r="B5162">
            <v>543155</v>
          </cell>
          <cell r="C5162" t="str">
            <v>08AQD</v>
          </cell>
        </row>
        <row r="5163">
          <cell r="A5163" t="str">
            <v>NIPPON INDIA EQUITY SAVINGS FUND -  SEGREGATED PORTFOLIO 2 - DIVIDEND PLAN(Issue Price: 0.01)</v>
          </cell>
          <cell r="B5163">
            <v>543156</v>
          </cell>
          <cell r="C5163" t="str">
            <v>08DPD</v>
          </cell>
        </row>
        <row r="5164">
          <cell r="A5164" t="str">
            <v>NIPPON INDIA EQUITY SAVINGS FUND -  SEGREGATED PORTFOLIO 2 - DIRECT QUARTERLY DIVIDEND PLAN(Issue Price: 0.01)</v>
          </cell>
          <cell r="B5164">
            <v>543168</v>
          </cell>
          <cell r="C5164" t="str">
            <v>08AQR</v>
          </cell>
        </row>
        <row r="5165">
          <cell r="A5165" t="str">
            <v>NIPPON INDIA EQUITY SAVINGS FUND -  SEGREGATED PORTFOLIO 2 - DIVIDEND PLAN(Issue Price: 0.01)</v>
          </cell>
          <cell r="B5165">
            <v>543169</v>
          </cell>
          <cell r="C5165" t="str">
            <v>08DPR</v>
          </cell>
        </row>
        <row r="5166">
          <cell r="A5166" t="str">
            <v>NIPPON INDIA EQUITY SAVINGS FUND -  SEGREGATED PORTFOLIO 2 - DIRECT DIVIDEND PLAN(Issue Price: 0.01)</v>
          </cell>
          <cell r="B5166">
            <v>543170</v>
          </cell>
          <cell r="C5166" t="str">
            <v>08ADD</v>
          </cell>
        </row>
        <row r="5167">
          <cell r="A5167" t="str">
            <v>RO Jewels Ltd</v>
          </cell>
          <cell r="B5167">
            <v>543171</v>
          </cell>
          <cell r="C5167" t="str">
            <v>ROJL</v>
          </cell>
        </row>
        <row r="5168">
          <cell r="A5168" t="str">
            <v>Cospower Engineering Ltd</v>
          </cell>
          <cell r="B5168">
            <v>543172</v>
          </cell>
          <cell r="C5168" t="str">
            <v>COSPOWER</v>
          </cell>
        </row>
        <row r="5169">
          <cell r="A5169" t="str">
            <v>NIPPON INDIA EQUITY HYBRID FUND -  SEGREGATED PORTFOLIO 2DIVIDEND PLANDIVIDEND REINVESTMENT</v>
          </cell>
          <cell r="B5169">
            <v>543173</v>
          </cell>
          <cell r="C5169" t="str">
            <v>11DPR</v>
          </cell>
        </row>
        <row r="5170">
          <cell r="A5170" t="str">
            <v>NIPPON INDIA EQUITY HYBRID FUND -  SEGREGATED PORTFOLIO 2GROWTH PLAN GROWTH OPTIONGROWTH</v>
          </cell>
          <cell r="B5170">
            <v>543174</v>
          </cell>
          <cell r="C5170" t="str">
            <v>11GPG</v>
          </cell>
        </row>
        <row r="5171">
          <cell r="A5171" t="str">
            <v>NIPPON INDIA EQUITY HYBRID FUND -  SEGREGATED PORTFOLIO 2MONTHLY DIVIDEND PLANDIVIDEND PAYOUT</v>
          </cell>
          <cell r="B5171">
            <v>543175</v>
          </cell>
          <cell r="C5171" t="str">
            <v>11MPD</v>
          </cell>
        </row>
        <row r="5172">
          <cell r="A5172" t="str">
            <v>NIPPON INDIA EQUITY HYBRID FUND -  SEGREGATED PORTFOLIO 2MONTHLY DIVIDEND PLANREINVESTMENT</v>
          </cell>
          <cell r="B5172">
            <v>543176</v>
          </cell>
          <cell r="C5172" t="str">
            <v>11MPR</v>
          </cell>
        </row>
        <row r="5173">
          <cell r="A5173" t="str">
            <v>NIPPON INDIA EQUITY HYBRID FUND -  SEGREGATED PORTFOLIO 2QUARTERLY DIVIDEND PLANDIVIDEND PAYOUT</v>
          </cell>
          <cell r="B5173">
            <v>543177</v>
          </cell>
          <cell r="C5173" t="str">
            <v>11QPD</v>
          </cell>
        </row>
        <row r="5174">
          <cell r="A5174" t="str">
            <v>NIPPON INDIA EQUITY HYBRID FUND -  SEGREGATED PORTFOLIO 2QUARTERLY DIVIDEND PLANREINVESTMENT</v>
          </cell>
          <cell r="B5174">
            <v>543178</v>
          </cell>
          <cell r="C5174" t="str">
            <v>11QPR</v>
          </cell>
        </row>
        <row r="5175">
          <cell r="A5175" t="str">
            <v>NIPPON INDIA EQUITY HYBRID FUND -  SEGREGATED PORTFOLIO 2DIRECT PLAN DIVIDEND PLANDIVIDEND PAYOUT</v>
          </cell>
          <cell r="B5175">
            <v>543179</v>
          </cell>
          <cell r="C5175" t="str">
            <v>11ADD</v>
          </cell>
        </row>
        <row r="5176">
          <cell r="A5176" t="str">
            <v>NIPPON INDIA EQUITY HYBRID FUND -  SEGREGATED PORTFOLIO 2DIRECT PLAN DIVIDEND PLANDIVIDEND REINVESTMENT</v>
          </cell>
          <cell r="B5176">
            <v>543180</v>
          </cell>
          <cell r="C5176" t="str">
            <v>11ADR</v>
          </cell>
        </row>
        <row r="5177">
          <cell r="A5177" t="str">
            <v>NIPPON INDIA EQUITY HYBRID FUND -  SEGREGATED PORTFOLIO 2DIRECT GROWTH PLAN GROWTH OPTIONGROWTH</v>
          </cell>
          <cell r="B5177">
            <v>543181</v>
          </cell>
          <cell r="C5177" t="str">
            <v>11AGG</v>
          </cell>
        </row>
        <row r="5178">
          <cell r="A5178" t="str">
            <v>NIPPON INDIA EQUITY HYBRID FUND -  SEGREGATED PORTFOLIO 2DIRECT MONTHLY DIVIDEND PLANDIVIDEND PAYOUT</v>
          </cell>
          <cell r="B5178">
            <v>543182</v>
          </cell>
          <cell r="C5178" t="str">
            <v>11AMD</v>
          </cell>
        </row>
        <row r="5179">
          <cell r="A5179" t="str">
            <v>NIPPON INDIA EQUITY HYBRID FUND -  SEGREGATED PORTFOLIO 2DIRECT MONTHLY DIVIDEND PLANREINVESTMENT</v>
          </cell>
          <cell r="B5179">
            <v>543183</v>
          </cell>
          <cell r="C5179" t="str">
            <v>11AMR</v>
          </cell>
        </row>
        <row r="5180">
          <cell r="A5180" t="str">
            <v>NIPPON INDIA EQUITY HYBRID FUND -  SEGREGATED PORTFOLIO 2DIRECT QUARTERLY DIVIDEND PLANDIVIDEND PAYOUT</v>
          </cell>
          <cell r="B5180">
            <v>543184</v>
          </cell>
          <cell r="C5180" t="str">
            <v>11AQD</v>
          </cell>
        </row>
        <row r="5181">
          <cell r="A5181" t="str">
            <v>NIPPON INDIA EQUITY HYBRID FUND -  SEGREGATED PORTFOLIO 2DIRECT QUARTERLY DIVIDEND PLANREINVESTMENT</v>
          </cell>
          <cell r="B5181">
            <v>543185</v>
          </cell>
          <cell r="C5181" t="str">
            <v>11AQR</v>
          </cell>
        </row>
        <row r="5182">
          <cell r="A5182" t="str">
            <v>NIPPON INDIA EQUITY HYBRID FUND -  SEGREGATED PORTFOLIO 2DIVIDEND PLANDIVIDEND PAYOUT</v>
          </cell>
          <cell r="B5182">
            <v>543186</v>
          </cell>
          <cell r="C5182" t="str">
            <v>11DPD</v>
          </cell>
        </row>
        <row r="5183">
          <cell r="A5183" t="str">
            <v>ABB Power Products and Systems India Ltd</v>
          </cell>
          <cell r="B5183">
            <v>543187</v>
          </cell>
          <cell r="C5183" t="str">
            <v>POWERINDIA</v>
          </cell>
        </row>
        <row r="5184">
          <cell r="A5184" t="str">
            <v>DJ Mediaprint &amp; Logistics Ltd</v>
          </cell>
          <cell r="B5184">
            <v>543193</v>
          </cell>
          <cell r="C5184" t="str">
            <v>DJML</v>
          </cell>
        </row>
        <row r="5185">
          <cell r="A5185" t="str">
            <v>Nirmitee Robotics India Ltd</v>
          </cell>
          <cell r="B5185">
            <v>543194</v>
          </cell>
          <cell r="C5185" t="str">
            <v>NIRMITEE</v>
          </cell>
        </row>
        <row r="5186">
          <cell r="A5186" t="str">
            <v>Natural Biocon (India) Ltd</v>
          </cell>
          <cell r="B5186">
            <v>543207</v>
          </cell>
          <cell r="C5186" t="str">
            <v>NATURAL</v>
          </cell>
        </row>
        <row r="5187">
          <cell r="A5187" t="str">
            <v>Bhartia Bachat Ltd</v>
          </cell>
          <cell r="B5187">
            <v>543208</v>
          </cell>
          <cell r="C5187" t="str">
            <v>BHARTIA</v>
          </cell>
        </row>
        <row r="5188">
          <cell r="A5188" t="str">
            <v>Billwin Industries Ltd</v>
          </cell>
          <cell r="B5188">
            <v>543209</v>
          </cell>
          <cell r="C5188" t="str">
            <v>BILLWIN</v>
          </cell>
        </row>
        <row r="5189">
          <cell r="A5189" t="str">
            <v>Aarti Surfactants Ltd</v>
          </cell>
          <cell r="B5189">
            <v>543210</v>
          </cell>
          <cell r="C5189" t="str">
            <v>AARTISURF</v>
          </cell>
        </row>
        <row r="5190">
          <cell r="A5190" t="str">
            <v>Bonlon Industries Ltd</v>
          </cell>
          <cell r="B5190">
            <v>543211</v>
          </cell>
          <cell r="C5190" t="str">
            <v>BONLON</v>
          </cell>
        </row>
        <row r="5191">
          <cell r="A5191" t="str">
            <v>Borosil Ltd</v>
          </cell>
          <cell r="B5191">
            <v>543212</v>
          </cell>
          <cell r="C5191" t="str">
            <v>BOROLTD</v>
          </cell>
        </row>
        <row r="5192">
          <cell r="A5192" t="str">
            <v>Rossari Biotech Ltd</v>
          </cell>
          <cell r="B5192">
            <v>543213</v>
          </cell>
          <cell r="C5192" t="str">
            <v>ROSSARI</v>
          </cell>
        </row>
        <row r="5193">
          <cell r="A5193" t="str">
            <v>NDR Auto Components Ltd</v>
          </cell>
          <cell r="B5193">
            <v>543214</v>
          </cell>
          <cell r="C5193" t="str">
            <v>NDRAUTO</v>
          </cell>
        </row>
        <row r="5194">
          <cell r="A5194" t="str">
            <v>Mindspace Business Parks REIT</v>
          </cell>
          <cell r="B5194">
            <v>543217</v>
          </cell>
          <cell r="C5194" t="str">
            <v>MINDSPACE</v>
          </cell>
        </row>
        <row r="5195">
          <cell r="A5195" t="str">
            <v>Suratwwala Business Group Ltd</v>
          </cell>
          <cell r="B5195">
            <v>543218</v>
          </cell>
          <cell r="C5195" t="str">
            <v>SBGLP</v>
          </cell>
        </row>
        <row r="5196">
          <cell r="A5196" t="str">
            <v>&amp;#160;ICICI Prudential Alpha Low Vol 30 ETF&amp;#160;</v>
          </cell>
          <cell r="B5196">
            <v>543219</v>
          </cell>
          <cell r="C5196" t="str">
            <v>ICICIALPLV</v>
          </cell>
        </row>
        <row r="5197">
          <cell r="A5197" t="str">
            <v>Max Healthcare Institute Ltd</v>
          </cell>
          <cell r="B5197">
            <v>543220</v>
          </cell>
          <cell r="C5197" t="str">
            <v>MAXHEALTH</v>
          </cell>
        </row>
        <row r="5198">
          <cell r="A5198" t="str">
            <v>ICICI Prudential IT ETF</v>
          </cell>
          <cell r="B5198">
            <v>543221</v>
          </cell>
          <cell r="C5198" t="str">
            <v>ICICITECH</v>
          </cell>
        </row>
        <row r="5199">
          <cell r="A5199" t="str">
            <v>Trekkingtoes.com Ltd</v>
          </cell>
          <cell r="B5199">
            <v>543222</v>
          </cell>
          <cell r="C5199" t="str">
            <v>HIPPOCABS</v>
          </cell>
        </row>
        <row r="5200">
          <cell r="A5200" t="str">
            <v>Max India Ltd</v>
          </cell>
          <cell r="B5200">
            <v>543223</v>
          </cell>
          <cell r="C5200" t="str">
            <v>MAXINDIA</v>
          </cell>
        </row>
        <row r="5201">
          <cell r="A5201" t="str">
            <v>HDFC Banking ETF</v>
          </cell>
          <cell r="B5201">
            <v>543224</v>
          </cell>
          <cell r="C5201" t="str">
            <v>HBANKETF</v>
          </cell>
        </row>
        <row r="5202">
          <cell r="A5202" t="str">
            <v>Tower Infrastructure Trust</v>
          </cell>
          <cell r="B5202">
            <v>543225</v>
          </cell>
          <cell r="C5202" t="str">
            <v>TOWERINFRA</v>
          </cell>
        </row>
        <row r="5203">
          <cell r="A5203" t="str">
            <v>UTI Bank Exchange Traded Fund (UTI Bank ETF)</v>
          </cell>
          <cell r="B5203">
            <v>543226</v>
          </cell>
          <cell r="C5203" t="str">
            <v>UTIBANKETF</v>
          </cell>
        </row>
        <row r="5204">
          <cell r="A5204" t="str">
            <v>Happiest Minds Technologies Ltd</v>
          </cell>
          <cell r="B5204">
            <v>543227</v>
          </cell>
          <cell r="C5204" t="str">
            <v>HAPPSTMNDS</v>
          </cell>
        </row>
        <row r="5205">
          <cell r="A5205" t="str">
            <v>Route Mobile Ltd</v>
          </cell>
          <cell r="B5205">
            <v>543228</v>
          </cell>
          <cell r="C5205" t="str">
            <v>ROUTE</v>
          </cell>
        </row>
        <row r="5206">
          <cell r="A5206" t="str">
            <v>Advait Infratech Ltd</v>
          </cell>
          <cell r="B5206">
            <v>543230</v>
          </cell>
          <cell r="C5206" t="str">
            <v>ADVAIT</v>
          </cell>
        </row>
        <row r="5207">
          <cell r="A5207" t="str">
            <v>Archidply Decor Ltd</v>
          </cell>
          <cell r="B5207">
            <v>543231</v>
          </cell>
          <cell r="C5207" t="str">
            <v>ADL</v>
          </cell>
        </row>
        <row r="5208">
          <cell r="A5208" t="str">
            <v>Computer Age Management Services Ltd</v>
          </cell>
          <cell r="B5208">
            <v>543232</v>
          </cell>
          <cell r="C5208" t="str">
            <v>CAMS</v>
          </cell>
        </row>
        <row r="5209">
          <cell r="A5209" t="str">
            <v>Chemcon Speciality Chemicals Ltd</v>
          </cell>
          <cell r="B5209">
            <v>543233</v>
          </cell>
          <cell r="C5209" t="str">
            <v>CHEMCON</v>
          </cell>
        </row>
        <row r="5210">
          <cell r="A5210" t="str">
            <v>SecMark Consultancy Ltd</v>
          </cell>
          <cell r="B5210">
            <v>543234</v>
          </cell>
          <cell r="C5210" t="str">
            <v>SECMARK</v>
          </cell>
        </row>
        <row r="5211">
          <cell r="A5211" t="str">
            <v>Angel Broking Ltd</v>
          </cell>
          <cell r="B5211">
            <v>543235</v>
          </cell>
          <cell r="C5211" t="str">
            <v>ANGELBRKG</v>
          </cell>
        </row>
        <row r="5212">
          <cell r="A5212" t="str">
            <v>Atam Valves Ltd</v>
          </cell>
          <cell r="B5212">
            <v>543236</v>
          </cell>
          <cell r="C5212" t="str">
            <v>ATAM</v>
          </cell>
        </row>
        <row r="5213">
          <cell r="A5213" t="str">
            <v>Mazagon Dock Shipbuilders Ltd</v>
          </cell>
          <cell r="B5213">
            <v>543237</v>
          </cell>
          <cell r="C5213" t="str">
            <v>MAZDOCK</v>
          </cell>
        </row>
        <row r="5214">
          <cell r="A5214" t="str">
            <v>UTI Asset Management Company Ltd</v>
          </cell>
          <cell r="B5214">
            <v>543238</v>
          </cell>
          <cell r="C5214" t="str">
            <v>UTIAMC</v>
          </cell>
        </row>
        <row r="5215">
          <cell r="A5215" t="str">
            <v>G M Polyplast Ltd</v>
          </cell>
          <cell r="B5215">
            <v>543239</v>
          </cell>
          <cell r="C5215" t="str">
            <v>GMPL</v>
          </cell>
        </row>
        <row r="5216">
          <cell r="A5216" t="str">
            <v>Likhitha Infrastructure Ltd</v>
          </cell>
          <cell r="B5216">
            <v>543240</v>
          </cell>
          <cell r="C5216" t="str">
            <v>LIKHITHA</v>
          </cell>
        </row>
        <row r="5217">
          <cell r="A5217" t="str">
            <v>Veer Global Infraconstruction Ltd</v>
          </cell>
          <cell r="B5217">
            <v>543241</v>
          </cell>
          <cell r="C5217" t="str">
            <v>VGIL</v>
          </cell>
        </row>
        <row r="5218">
          <cell r="A5218" t="str">
            <v>Hemisphere Properties India Ltd</v>
          </cell>
          <cell r="B5218">
            <v>543242</v>
          </cell>
          <cell r="C5218" t="str">
            <v>HEMIPROP</v>
          </cell>
        </row>
        <row r="5219">
          <cell r="A5219" t="str">
            <v>Equitas Small Finance Bank Ltd</v>
          </cell>
          <cell r="B5219">
            <v>543243</v>
          </cell>
          <cell r="C5219" t="str">
            <v>EQUITASBNK</v>
          </cell>
        </row>
        <row r="5220">
          <cell r="A5220" t="str">
            <v>Shine Fashions (India) Ltd</v>
          </cell>
          <cell r="B5220">
            <v>543244</v>
          </cell>
          <cell r="C5220" t="str">
            <v>SHINEFASH</v>
          </cell>
        </row>
        <row r="5221">
          <cell r="A5221" t="str">
            <v>BARODA RAYON CORPORATION LTD</v>
          </cell>
          <cell r="B5221">
            <v>500270</v>
          </cell>
          <cell r="C5221" t="str">
            <v>BARODARY</v>
          </cell>
        </row>
        <row r="5222">
          <cell r="A5222" t="str">
            <v>MEDIAONE GLOBAL ENTERTAINMENT LTD</v>
          </cell>
          <cell r="B5222">
            <v>503685</v>
          </cell>
          <cell r="C5222" t="str">
            <v>MEDIAONE</v>
          </cell>
        </row>
        <row r="5223">
          <cell r="A5223" t="str">
            <v>INDIA RADIATORS LTD</v>
          </cell>
          <cell r="B5223">
            <v>505100</v>
          </cell>
          <cell r="C5223" t="str">
            <v>INRADIA</v>
          </cell>
        </row>
        <row r="5224">
          <cell r="A5224" t="str">
            <v>PB Global Ltd</v>
          </cell>
          <cell r="B5224">
            <v>506580</v>
          </cell>
          <cell r="C5224" t="str">
            <v>PBGLOBAL</v>
          </cell>
        </row>
        <row r="5225">
          <cell r="A5225" t="str">
            <v>INFOMEDIA PRESS LTD</v>
          </cell>
          <cell r="B5225">
            <v>509069</v>
          </cell>
          <cell r="C5225" t="str">
            <v>INFOMEDIA</v>
          </cell>
        </row>
        <row r="5226">
          <cell r="A5226" t="str">
            <v>U.P.HOTELS LTD</v>
          </cell>
          <cell r="B5226">
            <v>509960</v>
          </cell>
          <cell r="C5226" t="str">
            <v>UPHOT</v>
          </cell>
        </row>
        <row r="5227">
          <cell r="A5227" t="str">
            <v>PREMIER CAPITAL SERVICES LTD</v>
          </cell>
          <cell r="B5227">
            <v>511016</v>
          </cell>
          <cell r="C5227" t="str">
            <v>PREMCAP</v>
          </cell>
        </row>
        <row r="5228">
          <cell r="A5228" t="str">
            <v>ICDS LTD</v>
          </cell>
          <cell r="B5228">
            <v>511194</v>
          </cell>
          <cell r="C5228" t="str">
            <v>ICDSLTD</v>
          </cell>
        </row>
        <row r="5229">
          <cell r="A5229" t="str">
            <v>Saianand Commercial Limited</v>
          </cell>
          <cell r="B5229">
            <v>512097</v>
          </cell>
          <cell r="C5229" t="str">
            <v>SAICOM</v>
          </cell>
        </row>
        <row r="5230">
          <cell r="A5230" t="str">
            <v>ROSE MERC.LTD</v>
          </cell>
          <cell r="B5230">
            <v>512115</v>
          </cell>
          <cell r="C5230" t="str">
            <v>ROSEMER</v>
          </cell>
        </row>
        <row r="5231">
          <cell r="A5231" t="str">
            <v>SURBHI INDUSTRIES LTD</v>
          </cell>
          <cell r="B5231">
            <v>514260</v>
          </cell>
          <cell r="C5231" t="str">
            <v>SURBHIN</v>
          </cell>
        </row>
        <row r="5232">
          <cell r="A5232" t="str">
            <v>SHRI GANG INDUSTRIES AND ALLIED PRODUCTS LTD</v>
          </cell>
          <cell r="B5232">
            <v>523309</v>
          </cell>
          <cell r="C5232" t="str">
            <v>SHRIGANG</v>
          </cell>
        </row>
        <row r="5233">
          <cell r="A5233" t="str">
            <v>UBE INDUSTRIES LTD</v>
          </cell>
          <cell r="B5233">
            <v>523868</v>
          </cell>
          <cell r="C5233" t="str">
            <v>UBEINDL</v>
          </cell>
        </row>
        <row r="5234">
          <cell r="A5234" t="str">
            <v>PET PLASTICS LTD</v>
          </cell>
          <cell r="B5234">
            <v>524046</v>
          </cell>
          <cell r="C5234" t="str">
            <v>PETPLST</v>
          </cell>
        </row>
        <row r="5235">
          <cell r="A5235" t="str">
            <v>PANJON LTD</v>
          </cell>
          <cell r="B5235">
            <v>526345</v>
          </cell>
          <cell r="C5235" t="str">
            <v>PANJON</v>
          </cell>
        </row>
        <row r="5236">
          <cell r="A5236" t="str">
            <v>EURO LEDER FASHION LTD</v>
          </cell>
          <cell r="B5236">
            <v>526468</v>
          </cell>
          <cell r="C5236" t="str">
            <v>EUROLED</v>
          </cell>
        </row>
        <row r="5237">
          <cell r="A5237" t="str">
            <v>DSJ keep Learning Ltd</v>
          </cell>
          <cell r="B5237">
            <v>526677</v>
          </cell>
          <cell r="C5237" t="str">
            <v>KEEPLEARN</v>
          </cell>
        </row>
        <row r="5238">
          <cell r="A5238" t="str">
            <v>SIDDHESWARI GARMENTS LTD</v>
          </cell>
          <cell r="B5238">
            <v>526877</v>
          </cell>
          <cell r="C5238" t="str">
            <v>SIDDHEGA</v>
          </cell>
        </row>
        <row r="5239">
          <cell r="A5239" t="str">
            <v>AADI INDUSTRIES LTD</v>
          </cell>
          <cell r="B5239">
            <v>530027</v>
          </cell>
          <cell r="C5239" t="str">
            <v>AADIIND</v>
          </cell>
        </row>
        <row r="5240">
          <cell r="A5240" t="str">
            <v>SHAMROCK INDUSTRIAL CO.LTD</v>
          </cell>
          <cell r="B5240">
            <v>531240</v>
          </cell>
          <cell r="C5240" t="str">
            <v>SHAMROIN</v>
          </cell>
        </row>
        <row r="5241">
          <cell r="A5241" t="str">
            <v>G.G.AUTOMOTIVE GEARS LTD</v>
          </cell>
          <cell r="B5241">
            <v>531399</v>
          </cell>
          <cell r="C5241" t="str">
            <v>GGAUTO</v>
          </cell>
        </row>
        <row r="5242">
          <cell r="A5242" t="str">
            <v>SGN TELECOMS LTD</v>
          </cell>
          <cell r="B5242">
            <v>531812</v>
          </cell>
          <cell r="C5242" t="str">
            <v>SGNTE</v>
          </cell>
        </row>
        <row r="5243">
          <cell r="A5243" t="str">
            <v>LCC INFOTECH LTD</v>
          </cell>
          <cell r="B5243">
            <v>532019</v>
          </cell>
          <cell r="C5243" t="str">
            <v>LCCINFOTEC</v>
          </cell>
        </row>
        <row r="5244">
          <cell r="A5244" t="str">
            <v>AMBICA AGARBATHIES &amp; AROMA INDUSTRIES LTD</v>
          </cell>
          <cell r="B5244">
            <v>532335</v>
          </cell>
          <cell r="C5244" t="str">
            <v>AMBICAAGAR</v>
          </cell>
        </row>
        <row r="5245">
          <cell r="A5245" t="str">
            <v>Shree Hanuman Sugar &amp; Industries Ltd</v>
          </cell>
          <cell r="B5245">
            <v>537709</v>
          </cell>
          <cell r="C5245" t="str">
            <v>HANSUGAR</v>
          </cell>
        </row>
        <row r="5246">
          <cell r="A5246" t="str">
            <v>Samrat Forgings Ltd</v>
          </cell>
          <cell r="B5246">
            <v>543229</v>
          </cell>
          <cell r="C5246" t="str">
            <v>SAMRATFORG</v>
          </cell>
        </row>
        <row r="5247">
          <cell r="A5247" t="str">
            <v>Gland Pharma Ltd</v>
          </cell>
          <cell r="B5247">
            <v>543245</v>
          </cell>
          <cell r="C5247" t="str">
            <v>GLAND</v>
          </cell>
        </row>
        <row r="5248">
          <cell r="A5248" t="str">
            <v>Mirae Asset ESG Sector Leaders ETF</v>
          </cell>
          <cell r="B5248">
            <v>543246</v>
          </cell>
          <cell r="C5248" t="str">
            <v>MAESGETF</v>
          </cell>
        </row>
        <row r="5249">
          <cell r="A5249" t="str">
            <v>Net Pix Shorts Digital Media Ltd</v>
          </cell>
          <cell r="B5249">
            <v>543247</v>
          </cell>
          <cell r="C5249" t="str">
            <v>NETPIX</v>
          </cell>
        </row>
        <row r="5250">
          <cell r="A5250" t="str">
            <v>Restaurant Brands Asia Ltd</v>
          </cell>
          <cell r="B5250">
            <v>543248</v>
          </cell>
          <cell r="C5250" t="str">
            <v>RBA</v>
          </cell>
        </row>
        <row r="5251">
          <cell r="A5251" t="str">
            <v>Tarc Ltd</v>
          </cell>
          <cell r="B5251">
            <v>543249</v>
          </cell>
          <cell r="C5251" t="str">
            <v>TARC</v>
          </cell>
        </row>
        <row r="5252">
          <cell r="A5252" t="str">
            <v>Ravinder Heights Ltd</v>
          </cell>
          <cell r="B5252">
            <v>543251</v>
          </cell>
          <cell r="C5252" t="str">
            <v>RVHL</v>
          </cell>
        </row>
        <row r="5253">
          <cell r="A5253" t="str">
            <v>Fairchem Organics Ltd</v>
          </cell>
          <cell r="B5253">
            <v>543252</v>
          </cell>
          <cell r="C5253" t="str">
            <v>FAIRCHEMOR</v>
          </cell>
        </row>
        <row r="5254">
          <cell r="A5254" t="str">
            <v>Mrs. Bectors Food Specialities Ltd</v>
          </cell>
          <cell r="B5254">
            <v>543253</v>
          </cell>
          <cell r="C5254" t="str">
            <v>BECTORFOOD</v>
          </cell>
        </row>
        <row r="5255">
          <cell r="A5255" t="str">
            <v>Antony Waste Handling Cell Ltd</v>
          </cell>
          <cell r="B5255">
            <v>543254</v>
          </cell>
          <cell r="C5255" t="str">
            <v>AWHCL</v>
          </cell>
        </row>
        <row r="5256">
          <cell r="A5256" t="str">
            <v>NIPPON INDIA ETF INFRA BeES</v>
          </cell>
          <cell r="B5256">
            <v>543255</v>
          </cell>
          <cell r="C5256" t="str">
            <v>INFRABEES</v>
          </cell>
        </row>
        <row r="5257">
          <cell r="A5257" t="str">
            <v>Rita Finance and Leasing Ltd</v>
          </cell>
          <cell r="B5257">
            <v>543256</v>
          </cell>
          <cell r="C5257" t="str">
            <v>RFLL</v>
          </cell>
        </row>
        <row r="5258">
          <cell r="A5258" t="str">
            <v>Indian Railway Finance Corporation Ltd</v>
          </cell>
          <cell r="B5258">
            <v>543257</v>
          </cell>
          <cell r="C5258" t="str">
            <v>IRFC</v>
          </cell>
        </row>
        <row r="5259">
          <cell r="A5259" t="str">
            <v>Indigo Paints Ltd</v>
          </cell>
          <cell r="B5259">
            <v>543258</v>
          </cell>
          <cell r="C5259" t="str">
            <v>INDIGOPNTS</v>
          </cell>
        </row>
        <row r="5260">
          <cell r="A5260" t="str">
            <v>Home First Finance Company India Ltd</v>
          </cell>
          <cell r="B5260">
            <v>543259</v>
          </cell>
          <cell r="C5260" t="str">
            <v>HOMEFIRST</v>
          </cell>
        </row>
        <row r="5261">
          <cell r="A5261" t="str">
            <v>Stove Kraft Ltd</v>
          </cell>
          <cell r="B5261">
            <v>543260</v>
          </cell>
          <cell r="C5261" t="str">
            <v>STOVEKRAFT</v>
          </cell>
        </row>
        <row r="5262">
          <cell r="A5262" t="str">
            <v>Brookfield India Real Estate Trust REIT</v>
          </cell>
          <cell r="B5262">
            <v>543261</v>
          </cell>
          <cell r="C5262" t="str">
            <v>BIRET</v>
          </cell>
        </row>
        <row r="5263">
          <cell r="A5263" t="str">
            <v>MRP Agro Ltd</v>
          </cell>
          <cell r="B5263">
            <v>543262</v>
          </cell>
          <cell r="C5263" t="str">
            <v>MRP</v>
          </cell>
        </row>
        <row r="5264">
          <cell r="A5264" t="str">
            <v>SMC Global Securities Ltd</v>
          </cell>
          <cell r="B5264">
            <v>543263</v>
          </cell>
          <cell r="C5264" t="str">
            <v>SMCGLOBAL*</v>
          </cell>
        </row>
        <row r="5265">
          <cell r="A5265" t="str">
            <v>Nureca Ltd</v>
          </cell>
          <cell r="B5265">
            <v>543264</v>
          </cell>
          <cell r="C5265" t="str">
            <v>NURECA</v>
          </cell>
        </row>
        <row r="5266">
          <cell r="A5266" t="str">
            <v>RailTel Corporation of India Ltd</v>
          </cell>
          <cell r="B5266">
            <v>543265</v>
          </cell>
          <cell r="C5266" t="str">
            <v>RAILTEL</v>
          </cell>
        </row>
        <row r="5267">
          <cell r="A5267" t="str">
            <v>Heranba Industries Ltd</v>
          </cell>
          <cell r="B5267">
            <v>543266</v>
          </cell>
          <cell r="C5267" t="str">
            <v>HERANBA</v>
          </cell>
        </row>
        <row r="5268">
          <cell r="A5268" t="str">
            <v>Davangere Sugar Company Ltd</v>
          </cell>
          <cell r="B5268">
            <v>543267</v>
          </cell>
          <cell r="C5268" t="str">
            <v>DAVANGERE</v>
          </cell>
        </row>
        <row r="5269">
          <cell r="A5269" t="str">
            <v>Adjia Technologies Ltd</v>
          </cell>
          <cell r="B5269">
            <v>543269</v>
          </cell>
          <cell r="C5269" t="str">
            <v>ADJIA</v>
          </cell>
        </row>
        <row r="5270">
          <cell r="A5270" t="str">
            <v>MTAR Technologies Ltd</v>
          </cell>
          <cell r="B5270">
            <v>543270</v>
          </cell>
          <cell r="C5270" t="str">
            <v>MTARTECH</v>
          </cell>
        </row>
        <row r="5271">
          <cell r="A5271" t="str">
            <v>Jubilant Ingrevia Ltd</v>
          </cell>
          <cell r="B5271">
            <v>543271</v>
          </cell>
          <cell r="C5271" t="str">
            <v>JUBLINGREA</v>
          </cell>
        </row>
        <row r="5272">
          <cell r="A5272" t="str">
            <v>Easy Trip Planners Ltd</v>
          </cell>
          <cell r="B5272">
            <v>543272</v>
          </cell>
          <cell r="C5272" t="str">
            <v>EASEMYTRIP</v>
          </cell>
        </row>
        <row r="5273">
          <cell r="A5273" t="str">
            <v>Knowledge Marine &amp; Engineering Works Ltd</v>
          </cell>
          <cell r="B5273">
            <v>543273</v>
          </cell>
          <cell r="C5273" t="str">
            <v>KMEW</v>
          </cell>
        </row>
        <row r="5274">
          <cell r="A5274" t="str">
            <v>Suumaya Corporation Ltd</v>
          </cell>
          <cell r="B5274">
            <v>543274</v>
          </cell>
          <cell r="C5274" t="str">
            <v>SUUMAYA</v>
          </cell>
        </row>
        <row r="5275">
          <cell r="A5275" t="str">
            <v>Anupam Rasayan India Ltd</v>
          </cell>
          <cell r="B5275">
            <v>543275</v>
          </cell>
          <cell r="C5275" t="str">
            <v>ANURAS</v>
          </cell>
        </row>
        <row r="5276">
          <cell r="A5276" t="str">
            <v>Craftsman Automation Ltd</v>
          </cell>
          <cell r="B5276">
            <v>543276</v>
          </cell>
          <cell r="C5276" t="str">
            <v>CRAFTSMAN</v>
          </cell>
        </row>
        <row r="5277">
          <cell r="A5277" t="str">
            <v>Laxmi Organic Industries Ltd</v>
          </cell>
          <cell r="B5277">
            <v>543277</v>
          </cell>
          <cell r="C5277" t="str">
            <v>LXCHEM</v>
          </cell>
        </row>
        <row r="5278">
          <cell r="A5278" t="str">
            <v>Kalyan Jewellers India Ltd</v>
          </cell>
          <cell r="B5278">
            <v>543278</v>
          </cell>
          <cell r="C5278" t="str">
            <v>KALYANKJIL</v>
          </cell>
        </row>
        <row r="5279">
          <cell r="A5279" t="str">
            <v>Suryoday Small Finance Bank Ltd</v>
          </cell>
          <cell r="B5279">
            <v>543279</v>
          </cell>
          <cell r="C5279" t="str">
            <v>SURYODAY</v>
          </cell>
        </row>
        <row r="5280">
          <cell r="A5280" t="str">
            <v>Nazara Technologies Ltd</v>
          </cell>
          <cell r="B5280">
            <v>543280</v>
          </cell>
          <cell r="C5280" t="str">
            <v>NAZARA</v>
          </cell>
        </row>
        <row r="5281">
          <cell r="A5281" t="str">
            <v>Suvidhaa Infoserve Ltd</v>
          </cell>
          <cell r="B5281">
            <v>543281</v>
          </cell>
          <cell r="C5281" t="str">
            <v>SUVIDHAA</v>
          </cell>
        </row>
        <row r="5282">
          <cell r="A5282" t="str">
            <v>Niks Technology Ltd</v>
          </cell>
          <cell r="B5282">
            <v>543282</v>
          </cell>
          <cell r="C5282" t="str">
            <v>NIKSTECH</v>
          </cell>
        </row>
        <row r="5283">
          <cell r="A5283" t="str">
            <v>Barbeque-Nation Hospitality Ltd</v>
          </cell>
          <cell r="B5283">
            <v>543283</v>
          </cell>
          <cell r="C5283" t="str">
            <v>BARBEQUE</v>
          </cell>
        </row>
        <row r="5284">
          <cell r="A5284" t="str">
            <v>EKI Energy Services Ltd</v>
          </cell>
          <cell r="B5284">
            <v>543284</v>
          </cell>
          <cell r="C5284" t="str">
            <v>EKI</v>
          </cell>
        </row>
        <row r="5285">
          <cell r="A5285" t="str">
            <v>Rajeshwari Cans Ltd</v>
          </cell>
          <cell r="B5285">
            <v>543285</v>
          </cell>
          <cell r="C5285" t="str">
            <v>RCAN</v>
          </cell>
        </row>
        <row r="5286">
          <cell r="A5286" t="str">
            <v>Jetmall Spices and Masala Ltd</v>
          </cell>
          <cell r="B5286">
            <v>543286</v>
          </cell>
          <cell r="C5286" t="str">
            <v>JETMALL</v>
          </cell>
        </row>
        <row r="5287">
          <cell r="A5287" t="str">
            <v>Macrotech Developers Ltd</v>
          </cell>
          <cell r="B5287">
            <v>543287</v>
          </cell>
          <cell r="C5287" t="str">
            <v>LODHA</v>
          </cell>
        </row>
        <row r="5288">
          <cell r="A5288" t="str">
            <v>Deep Industries Ltd</v>
          </cell>
          <cell r="B5288">
            <v>543288</v>
          </cell>
          <cell r="C5288" t="str">
            <v>DEEPIND</v>
          </cell>
        </row>
        <row r="5289">
          <cell r="A5289" t="str">
            <v>Kuberan Global Edu Solutions Ltd</v>
          </cell>
          <cell r="B5289">
            <v>543289</v>
          </cell>
          <cell r="C5289" t="str">
            <v>KGES</v>
          </cell>
        </row>
        <row r="5290">
          <cell r="A5290" t="str">
            <v>POWERGRID Infrastructure Investment Trust</v>
          </cell>
          <cell r="B5290">
            <v>543290</v>
          </cell>
          <cell r="C5290" t="str">
            <v>PGINVIT</v>
          </cell>
        </row>
        <row r="5291">
          <cell r="A5291" t="str">
            <v>Mirae Asset NYSE FANG+ ETF</v>
          </cell>
          <cell r="B5291">
            <v>543291</v>
          </cell>
          <cell r="C5291" t="str">
            <v>MAFANG</v>
          </cell>
        </row>
        <row r="5292">
          <cell r="A5292" t="str">
            <v>ICICI Prudential Healthcare ETF</v>
          </cell>
          <cell r="B5292">
            <v>543292</v>
          </cell>
          <cell r="C5292" t="str">
            <v>ICICIPHARM</v>
          </cell>
        </row>
        <row r="5293">
          <cell r="A5293" t="str">
            <v>Inox Wind Energy Ltd</v>
          </cell>
          <cell r="B5293">
            <v>543297</v>
          </cell>
          <cell r="C5293" t="str">
            <v>IWEL</v>
          </cell>
        </row>
        <row r="5294">
          <cell r="A5294" t="str">
            <v>Vineet Laboratories Ltd</v>
          </cell>
          <cell r="B5294">
            <v>543298</v>
          </cell>
          <cell r="C5294" t="str">
            <v>VINEETLAB</v>
          </cell>
        </row>
        <row r="5295">
          <cell r="A5295" t="str">
            <v>Shyam Metalics and Energy Ltd</v>
          </cell>
          <cell r="B5295">
            <v>543299</v>
          </cell>
          <cell r="C5295" t="str">
            <v>SHYAMMETL</v>
          </cell>
        </row>
        <row r="5296">
          <cell r="A5296" t="str">
            <v>Sona BLW Precision Forgings Ltd</v>
          </cell>
          <cell r="B5296">
            <v>543300</v>
          </cell>
          <cell r="C5296" t="str">
            <v>SONACOMS</v>
          </cell>
        </row>
        <row r="5297">
          <cell r="A5297" t="str">
            <v>Navoday Enterprises Ltd</v>
          </cell>
          <cell r="B5297">
            <v>543305</v>
          </cell>
          <cell r="C5297" t="str">
            <v>NAVODAYENT</v>
          </cell>
        </row>
        <row r="5298">
          <cell r="A5298" t="str">
            <v>Dodla Dairy Ltd</v>
          </cell>
          <cell r="B5298">
            <v>543306</v>
          </cell>
          <cell r="C5298" t="str">
            <v>DODLA</v>
          </cell>
        </row>
        <row r="5299">
          <cell r="A5299" t="str">
            <v>Krishna Institute of Medical Sciences Ltd</v>
          </cell>
          <cell r="B5299">
            <v>543308</v>
          </cell>
          <cell r="C5299" t="str">
            <v>KIMS</v>
          </cell>
        </row>
        <row r="5300">
          <cell r="A5300" t="str">
            <v>Adeshwar Meditex Ltd</v>
          </cell>
          <cell r="B5300">
            <v>543309</v>
          </cell>
          <cell r="C5300" t="str">
            <v>ADESHWAR</v>
          </cell>
        </row>
        <row r="5301">
          <cell r="A5301" t="str">
            <v>Times Green Energy (India) Ltd</v>
          </cell>
          <cell r="B5301">
            <v>543310</v>
          </cell>
          <cell r="C5301" t="str">
            <v>TIMESGREEN</v>
          </cell>
        </row>
        <row r="5302">
          <cell r="A5302" t="str">
            <v>India Pesticides Ltd</v>
          </cell>
          <cell r="B5302">
            <v>543311</v>
          </cell>
          <cell r="C5302" t="str">
            <v>IPL</v>
          </cell>
        </row>
        <row r="5303">
          <cell r="A5303" t="str">
            <v>Focus Business Solution Ltd</v>
          </cell>
          <cell r="B5303">
            <v>543312</v>
          </cell>
          <cell r="C5303" t="str">
            <v>FOCUS</v>
          </cell>
        </row>
        <row r="5304">
          <cell r="A5304" t="str">
            <v>G R Infraprojects Ltd</v>
          </cell>
          <cell r="B5304">
            <v>543317</v>
          </cell>
          <cell r="C5304" t="str">
            <v>GRINFRA</v>
          </cell>
        </row>
        <row r="5305">
          <cell r="A5305" t="str">
            <v>Clean Science and Technology Ltd</v>
          </cell>
          <cell r="B5305">
            <v>543318</v>
          </cell>
          <cell r="C5305" t="str">
            <v>CLEAN</v>
          </cell>
        </row>
        <row r="5306">
          <cell r="A5306" t="str">
            <v>AA Plus Tradelink Ltd</v>
          </cell>
          <cell r="B5306">
            <v>543319</v>
          </cell>
          <cell r="C5306" t="str">
            <v>AAPLUSTRAD</v>
          </cell>
        </row>
        <row r="5307">
          <cell r="A5307" t="str">
            <v>Zomato Ltd</v>
          </cell>
          <cell r="B5307">
            <v>543320</v>
          </cell>
          <cell r="C5307" t="str">
            <v>ZOMATO</v>
          </cell>
        </row>
        <row r="5308">
          <cell r="A5308" t="str">
            <v>Tatva Chintan Pharma Chem Ltd</v>
          </cell>
          <cell r="B5308">
            <v>543321</v>
          </cell>
          <cell r="C5308" t="str">
            <v>TATVA</v>
          </cell>
        </row>
        <row r="5309">
          <cell r="A5309" t="str">
            <v>Glenmark Life Sciences Ltd</v>
          </cell>
          <cell r="B5309">
            <v>543322</v>
          </cell>
          <cell r="C5309" t="str">
            <v>GLS</v>
          </cell>
        </row>
        <row r="5310">
          <cell r="A5310" t="str">
            <v>Mirae Asset Nifty Financial Services ETF</v>
          </cell>
          <cell r="B5310">
            <v>543323</v>
          </cell>
          <cell r="C5310" t="str">
            <v>MAFSETF</v>
          </cell>
        </row>
        <row r="5311">
          <cell r="A5311" t="str">
            <v>Gretex Corporate Services Ltd</v>
          </cell>
          <cell r="B5311">
            <v>543324</v>
          </cell>
          <cell r="C5311" t="str">
            <v>GCSL</v>
          </cell>
        </row>
        <row r="5312">
          <cell r="A5312" t="str">
            <v>Rolex Rings Ltd</v>
          </cell>
          <cell r="B5312">
            <v>543325</v>
          </cell>
          <cell r="C5312" t="str">
            <v>ROLEXRINGS</v>
          </cell>
        </row>
        <row r="5313">
          <cell r="A5313" t="str">
            <v>ICICI Prudential FMCG ETF</v>
          </cell>
          <cell r="B5313">
            <v>543326</v>
          </cell>
          <cell r="C5313" t="str">
            <v>ICICIFMCG</v>
          </cell>
        </row>
        <row r="5314">
          <cell r="A5314" t="str">
            <v>Exxaro Tiles Ltd</v>
          </cell>
          <cell r="B5314">
            <v>543327</v>
          </cell>
          <cell r="C5314" t="str">
            <v>EXXARO</v>
          </cell>
        </row>
        <row r="5315">
          <cell r="A5315" t="str">
            <v>Krsnaa Diagnostics Ltd</v>
          </cell>
          <cell r="B5315">
            <v>543328</v>
          </cell>
          <cell r="C5315" t="str">
            <v>KRSNAA</v>
          </cell>
        </row>
        <row r="5316">
          <cell r="A5316" t="str">
            <v>Windlas Biotech Ltd</v>
          </cell>
          <cell r="B5316">
            <v>543329</v>
          </cell>
          <cell r="C5316" t="str">
            <v>WINDLAS</v>
          </cell>
        </row>
        <row r="5317">
          <cell r="A5317" t="str">
            <v>Devyani International Ltd</v>
          </cell>
          <cell r="B5317">
            <v>543330</v>
          </cell>
          <cell r="C5317" t="str">
            <v>DEVYANI</v>
          </cell>
        </row>
        <row r="5318">
          <cell r="A5318" t="str">
            <v>Meghmani Organics Ltd</v>
          </cell>
          <cell r="B5318">
            <v>543331</v>
          </cell>
          <cell r="C5318" t="str">
            <v>MOL</v>
          </cell>
        </row>
        <row r="5319">
          <cell r="A5319" t="str">
            <v>Meghmani Finechem Ltd</v>
          </cell>
          <cell r="B5319">
            <v>543332</v>
          </cell>
          <cell r="C5319" t="str">
            <v>MFL</v>
          </cell>
        </row>
        <row r="5320">
          <cell r="A5320" t="str">
            <v>CarTrade Tech Ltd</v>
          </cell>
          <cell r="B5320">
            <v>543333</v>
          </cell>
          <cell r="C5320" t="str">
            <v>CARTRADE</v>
          </cell>
        </row>
        <row r="5321">
          <cell r="A5321" t="str">
            <v>Nuvoco Vistas Corporation Ltd</v>
          </cell>
          <cell r="B5321">
            <v>543334</v>
          </cell>
          <cell r="C5321" t="str">
            <v>NUVOCO</v>
          </cell>
        </row>
        <row r="5322">
          <cell r="A5322" t="str">
            <v>Aptus Value Housing Finance India Ltd</v>
          </cell>
          <cell r="B5322">
            <v>543335</v>
          </cell>
          <cell r="C5322" t="str">
            <v>APTUS</v>
          </cell>
        </row>
        <row r="5323">
          <cell r="A5323" t="str">
            <v>Chemplast Sanmar Ltd</v>
          </cell>
          <cell r="B5323">
            <v>543336</v>
          </cell>
          <cell r="C5323" t="str">
            <v>CHEMPLASTS</v>
          </cell>
        </row>
        <row r="5324">
          <cell r="A5324" t="str">
            <v>Sharpline Broadcast Ltd</v>
          </cell>
          <cell r="B5324">
            <v>543341</v>
          </cell>
          <cell r="C5324" t="str">
            <v>SHARPLINE</v>
          </cell>
        </row>
        <row r="5325">
          <cell r="A5325" t="str">
            <v>Aashka Hospitals Ltd</v>
          </cell>
          <cell r="B5325">
            <v>543346</v>
          </cell>
          <cell r="C5325" t="str">
            <v>AASHKA</v>
          </cell>
        </row>
        <row r="5326">
          <cell r="A5326" t="str">
            <v>AXIS TECHNOLOGY ETF</v>
          </cell>
          <cell r="B5326">
            <v>543347</v>
          </cell>
          <cell r="C5326" t="str">
            <v>AXISTECETF</v>
          </cell>
        </row>
        <row r="5327">
          <cell r="A5327" t="str">
            <v>AXIS HEALTHCARE ETF</v>
          </cell>
          <cell r="B5327">
            <v>543348</v>
          </cell>
          <cell r="C5327" t="str">
            <v>AXISHETF</v>
          </cell>
        </row>
        <row r="5328">
          <cell r="A5328" t="str">
            <v>Ami Organics Ltd</v>
          </cell>
          <cell r="B5328">
            <v>543349</v>
          </cell>
          <cell r="C5328" t="str">
            <v>AMIORG</v>
          </cell>
        </row>
        <row r="5329">
          <cell r="A5329" t="str">
            <v>Vijaya Diagnostic Centre Ltd</v>
          </cell>
          <cell r="B5329">
            <v>543350</v>
          </cell>
          <cell r="C5329" t="str">
            <v>VIJAYA</v>
          </cell>
        </row>
        <row r="5330">
          <cell r="A5330" t="str">
            <v>Naapbooks Ltd</v>
          </cell>
          <cell r="B5330">
            <v>543351</v>
          </cell>
          <cell r="C5330" t="str">
            <v>NBL</v>
          </cell>
        </row>
        <row r="5331">
          <cell r="A5331" t="str">
            <v>PlatinumOne Business Services Ltd</v>
          </cell>
          <cell r="B5331">
            <v>543352</v>
          </cell>
          <cell r="C5331" t="str">
            <v>POBS</v>
          </cell>
        </row>
        <row r="5332">
          <cell r="A5332" t="str">
            <v>AXIS CONSUMPTION ETF</v>
          </cell>
          <cell r="B5332">
            <v>543357</v>
          </cell>
          <cell r="C5332" t="str">
            <v>AXISCETF</v>
          </cell>
        </row>
        <row r="5333">
          <cell r="A5333" t="str">
            <v>Sansera Engineering Ltd</v>
          </cell>
          <cell r="B5333">
            <v>543358</v>
          </cell>
          <cell r="C5333" t="str">
            <v>SANSERA</v>
          </cell>
        </row>
        <row r="5334">
          <cell r="A5334" t="str">
            <v>Prevest Denpro Ltd</v>
          </cell>
          <cell r="B5334">
            <v>543363</v>
          </cell>
          <cell r="C5334" t="str">
            <v>PREVEST</v>
          </cell>
        </row>
        <row r="5335">
          <cell r="A5335" t="str">
            <v>Markolines Traffic Controls Ltd</v>
          </cell>
          <cell r="B5335">
            <v>543364</v>
          </cell>
          <cell r="C5335" t="str">
            <v>MTCL</v>
          </cell>
        </row>
        <row r="5336">
          <cell r="A5336" t="str">
            <v>Mirae Asset S&amp;P 500 Top 50 ETF</v>
          </cell>
          <cell r="B5336">
            <v>543365</v>
          </cell>
          <cell r="C5336" t="str">
            <v>MASPTOP50</v>
          </cell>
        </row>
        <row r="5337">
          <cell r="A5337" t="str">
            <v>SBL Infratech Ltd</v>
          </cell>
          <cell r="B5337">
            <v>543366</v>
          </cell>
          <cell r="C5337" t="str">
            <v>SBLI</v>
          </cell>
        </row>
        <row r="5338">
          <cell r="A5338" t="str">
            <v>Paras Defence and Space Technologies Ltd</v>
          </cell>
          <cell r="B5338">
            <v>543367</v>
          </cell>
          <cell r="C5338" t="str">
            <v>PARAS</v>
          </cell>
        </row>
        <row r="5339">
          <cell r="A5339" t="str">
            <v>Getalong Enterprise Ltd</v>
          </cell>
          <cell r="B5339">
            <v>543372</v>
          </cell>
          <cell r="C5339" t="str">
            <v>GETALONG</v>
          </cell>
        </row>
        <row r="5340">
          <cell r="A5340" t="str">
            <v>Shri Venkatesh Refineries Ltd</v>
          </cell>
          <cell r="B5340">
            <v>543373</v>
          </cell>
          <cell r="C5340" t="str">
            <v>SVRL</v>
          </cell>
        </row>
        <row r="5341">
          <cell r="A5341" t="str">
            <v>Aditya Birla Sun Life AMC Ltd</v>
          </cell>
          <cell r="B5341">
            <v>543374</v>
          </cell>
          <cell r="C5341" t="str">
            <v>ABSLAMC</v>
          </cell>
        </row>
        <row r="5342">
          <cell r="A5342" t="str">
            <v>Promax Power Ltd</v>
          </cell>
          <cell r="B5342">
            <v>543375</v>
          </cell>
          <cell r="C5342" t="str">
            <v>PROMAX</v>
          </cell>
        </row>
        <row r="5343">
          <cell r="A5343" t="str">
            <v>Samor Reality Ltd</v>
          </cell>
          <cell r="B5343">
            <v>543376</v>
          </cell>
          <cell r="C5343" t="str">
            <v>SAMOR</v>
          </cell>
        </row>
        <row r="5344">
          <cell r="A5344" t="str">
            <v>Adishakti Loha and Ispat Ltd</v>
          </cell>
          <cell r="B5344">
            <v>543377</v>
          </cell>
          <cell r="C5344" t="str">
            <v>ADISHAKTI</v>
          </cell>
        </row>
        <row r="5345">
          <cell r="A5345" t="str">
            <v>CWD Ltd</v>
          </cell>
          <cell r="B5345">
            <v>543378</v>
          </cell>
          <cell r="C5345" t="str">
            <v>CWD</v>
          </cell>
        </row>
        <row r="5346">
          <cell r="A5346" t="str">
            <v>ICICI Prudential Consumption ETF</v>
          </cell>
          <cell r="B5346">
            <v>543383</v>
          </cell>
          <cell r="C5346" t="str">
            <v>ICICICONSU</v>
          </cell>
        </row>
        <row r="5347">
          <cell r="A5347" t="str">
            <v>FSN E-Commerce Ventures Ltd</v>
          </cell>
          <cell r="B5347">
            <v>543384</v>
          </cell>
          <cell r="C5347" t="str">
            <v>NYKAA</v>
          </cell>
        </row>
        <row r="5348">
          <cell r="A5348" t="str">
            <v>National Highways Infra Trust</v>
          </cell>
          <cell r="B5348">
            <v>543385</v>
          </cell>
          <cell r="C5348" t="str">
            <v>NHIT</v>
          </cell>
        </row>
        <row r="5349">
          <cell r="A5349" t="str">
            <v>Fino Payments Bank Ltd</v>
          </cell>
          <cell r="B5349">
            <v>543386</v>
          </cell>
          <cell r="C5349" t="str">
            <v>FINOPB</v>
          </cell>
        </row>
        <row r="5350">
          <cell r="A5350" t="str">
            <v>S.J.S. Enterprises Ltd</v>
          </cell>
          <cell r="B5350">
            <v>543387</v>
          </cell>
          <cell r="C5350" t="str">
            <v>SJS</v>
          </cell>
        </row>
        <row r="5351">
          <cell r="A5351" t="str">
            <v>DSP Nifty 50 Equal Weight ETF</v>
          </cell>
          <cell r="B5351">
            <v>543388</v>
          </cell>
          <cell r="C5351" t="str">
            <v>DSPNEWETF</v>
          </cell>
        </row>
        <row r="5352">
          <cell r="A5352" t="str">
            <v>Sigachi Industries Ltd</v>
          </cell>
          <cell r="B5352">
            <v>543389</v>
          </cell>
          <cell r="C5352" t="str">
            <v>SIGACHI</v>
          </cell>
        </row>
        <row r="5353">
          <cell r="A5353" t="str">
            <v>PB Fintech Ltd</v>
          </cell>
          <cell r="B5353">
            <v>543390</v>
          </cell>
          <cell r="C5353" t="str">
            <v>POLICYBZR</v>
          </cell>
        </row>
        <row r="5354">
          <cell r="A5354" t="str">
            <v>Suyog Gurbaxani Funicular Ropeways Ltd</v>
          </cell>
          <cell r="B5354">
            <v>543391</v>
          </cell>
          <cell r="C5354" t="str">
            <v>SGFRL</v>
          </cell>
        </row>
        <row r="5355">
          <cell r="A5355" t="str">
            <v>One 97 Communications Ltd</v>
          </cell>
          <cell r="B5355">
            <v>543396</v>
          </cell>
          <cell r="C5355" t="str">
            <v>PAYTM</v>
          </cell>
        </row>
        <row r="5356">
          <cell r="A5356" t="str">
            <v>Sapphire Foods India Ltd</v>
          </cell>
          <cell r="B5356">
            <v>543397</v>
          </cell>
          <cell r="C5356" t="str">
            <v>SAPPHIRE</v>
          </cell>
        </row>
        <row r="5357">
          <cell r="A5357" t="str">
            <v>Latent View Analytics Ltd</v>
          </cell>
          <cell r="B5357">
            <v>543398</v>
          </cell>
          <cell r="C5357" t="str">
            <v>LATENTVIEW</v>
          </cell>
        </row>
        <row r="5358">
          <cell r="A5358" t="str">
            <v>Tarsons Products Ltd</v>
          </cell>
          <cell r="B5358">
            <v>543399</v>
          </cell>
          <cell r="C5358" t="str">
            <v>TARSONS</v>
          </cell>
        </row>
        <row r="5359">
          <cell r="A5359" t="str">
            <v>Omnipotent Industries Ltd</v>
          </cell>
          <cell r="B5359">
            <v>543400</v>
          </cell>
          <cell r="C5359" t="str">
            <v>OMNIPOTENT</v>
          </cell>
        </row>
        <row r="5360">
          <cell r="A5360" t="str">
            <v>Go Fashion (India) Ltd</v>
          </cell>
          <cell r="B5360">
            <v>543401</v>
          </cell>
          <cell r="C5360" t="str">
            <v>GOCOLORS</v>
          </cell>
        </row>
        <row r="5361">
          <cell r="A5361" t="str">
            <v>DMR Hydroengineering &amp; Infrastructures Ltd</v>
          </cell>
          <cell r="B5361">
            <v>543410</v>
          </cell>
          <cell r="C5361" t="str">
            <v>DMR</v>
          </cell>
        </row>
        <row r="5362">
          <cell r="A5362" t="str">
            <v>Hi-Tech Pipes Ltd</v>
          </cell>
          <cell r="B5362">
            <v>543411</v>
          </cell>
          <cell r="C5362" t="str">
            <v>HITECH</v>
          </cell>
        </row>
        <row r="5363">
          <cell r="A5363" t="str">
            <v>Star Health and Allied Insurance Company Ltd</v>
          </cell>
          <cell r="B5363">
            <v>543412</v>
          </cell>
          <cell r="C5363" t="str">
            <v>STARHEALTH</v>
          </cell>
        </row>
        <row r="5364">
          <cell r="A5364" t="str">
            <v>Tega Industries Ltd</v>
          </cell>
          <cell r="B5364">
            <v>543413</v>
          </cell>
          <cell r="C5364" t="str">
            <v>TEGA</v>
          </cell>
        </row>
        <row r="5365">
          <cell r="A5365" t="str">
            <v>Mirae Asset Hang Seng TECH ETF</v>
          </cell>
          <cell r="B5365">
            <v>543414</v>
          </cell>
          <cell r="C5365" t="str">
            <v>MAHKTECH</v>
          </cell>
        </row>
        <row r="5366">
          <cell r="A5366" t="str">
            <v>Anand Rathi Wealth Ltd</v>
          </cell>
          <cell r="B5366">
            <v>543415</v>
          </cell>
          <cell r="C5366" t="str">
            <v>ANANDRATHI</v>
          </cell>
        </row>
        <row r="5367">
          <cell r="A5367" t="str">
            <v>Zodiac Energy Ltd</v>
          </cell>
          <cell r="B5367">
            <v>543416</v>
          </cell>
          <cell r="C5367" t="str">
            <v>ZODIAC</v>
          </cell>
        </row>
        <row r="5368">
          <cell r="A5368" t="str">
            <v>RateGain Travel Technologies Ltd</v>
          </cell>
          <cell r="B5368">
            <v>543417</v>
          </cell>
          <cell r="C5368" t="str">
            <v>RATEGAIN</v>
          </cell>
        </row>
        <row r="5369">
          <cell r="A5369" t="str">
            <v>Shriram Properties Ltd</v>
          </cell>
          <cell r="B5369">
            <v>543419</v>
          </cell>
          <cell r="C5369" t="str">
            <v>SHRIRAMPPS</v>
          </cell>
        </row>
        <row r="5370">
          <cell r="A5370" t="str">
            <v>Jet Freight Logistics Ltd</v>
          </cell>
          <cell r="B5370">
            <v>543420</v>
          </cell>
          <cell r="C5370" t="str">
            <v>JETFREIGHT</v>
          </cell>
        </row>
        <row r="5371">
          <cell r="A5371" t="str">
            <v>C.E. Info Systems Ltd</v>
          </cell>
          <cell r="B5371">
            <v>543425</v>
          </cell>
          <cell r="C5371" t="str">
            <v>MAPMYINDIA</v>
          </cell>
        </row>
        <row r="5372">
          <cell r="A5372" t="str">
            <v>Metro Brands Ltd</v>
          </cell>
          <cell r="B5372">
            <v>543426</v>
          </cell>
          <cell r="C5372" t="str">
            <v>METROBRAND</v>
          </cell>
        </row>
        <row r="5373">
          <cell r="A5373" t="str">
            <v>Medplus Health Services Ltd</v>
          </cell>
          <cell r="B5373">
            <v>543427</v>
          </cell>
          <cell r="C5373" t="str">
            <v>MEDPLUS</v>
          </cell>
        </row>
        <row r="5374">
          <cell r="A5374" t="str">
            <v>Data Patterns (India) Ltd</v>
          </cell>
          <cell r="B5374">
            <v>543428</v>
          </cell>
          <cell r="C5374" t="str">
            <v>DATAPATTNS</v>
          </cell>
        </row>
        <row r="5375">
          <cell r="A5375" t="str">
            <v>HP Adhesives Ltd</v>
          </cell>
          <cell r="B5375">
            <v>543433</v>
          </cell>
          <cell r="C5375" t="str">
            <v>HPAL</v>
          </cell>
        </row>
        <row r="5376">
          <cell r="A5376" t="str">
            <v>Supriya Lifescience Ltd</v>
          </cell>
          <cell r="B5376">
            <v>543434</v>
          </cell>
          <cell r="C5376" t="str">
            <v>SUPRIYA</v>
          </cell>
        </row>
        <row r="5377">
          <cell r="A5377" t="str">
            <v>Clara Industries Ltd</v>
          </cell>
          <cell r="B5377">
            <v>543435</v>
          </cell>
          <cell r="C5377" t="str">
            <v>CLARA</v>
          </cell>
        </row>
        <row r="5378">
          <cell r="A5378" t="str">
            <v>Wherrelz IT Solutions Ltd</v>
          </cell>
          <cell r="B5378">
            <v>543436</v>
          </cell>
          <cell r="C5378" t="str">
            <v>WITS</v>
          </cell>
        </row>
        <row r="5379">
          <cell r="A5379" t="str">
            <v>Motilal Oswal Nasdaq Q 50 ETF</v>
          </cell>
          <cell r="B5379">
            <v>543437</v>
          </cell>
          <cell r="C5379" t="str">
            <v>MONQ50</v>
          </cell>
        </row>
        <row r="5380">
          <cell r="A5380" t="str">
            <v>DSP Nifty Midcap 150 Quality 50 ETF</v>
          </cell>
          <cell r="B5380">
            <v>543438</v>
          </cell>
          <cell r="C5380" t="str">
            <v>DSPQ50ETF</v>
          </cell>
        </row>
        <row r="5381">
          <cell r="A5381" t="str">
            <v>Brandbucket Media &amp; Technology Ltd</v>
          </cell>
          <cell r="B5381">
            <v>543439</v>
          </cell>
          <cell r="C5381" t="str">
            <v>BRANDBUCKT</v>
          </cell>
        </row>
        <row r="5382">
          <cell r="A5382" t="str">
            <v>DSP Nifty 50 ETF</v>
          </cell>
          <cell r="B5382">
            <v>543440</v>
          </cell>
          <cell r="C5382" t="str">
            <v>DSPN50ETF</v>
          </cell>
        </row>
        <row r="5383">
          <cell r="A5383" t="str">
            <v>CMS Info Systems Ltd</v>
          </cell>
          <cell r="B5383">
            <v>543441</v>
          </cell>
          <cell r="C5383" t="str">
            <v>CMSINFO</v>
          </cell>
        </row>
        <row r="5384">
          <cell r="A5384" t="str">
            <v>Brand Concepts Ltd</v>
          </cell>
          <cell r="B5384">
            <v>543442</v>
          </cell>
          <cell r="C5384" t="str">
            <v>BCONCEPTS</v>
          </cell>
        </row>
        <row r="5385">
          <cell r="A5385" t="str">
            <v>Ascensive Educare Ltd</v>
          </cell>
          <cell r="B5385">
            <v>543443</v>
          </cell>
          <cell r="C5385" t="str">
            <v>ASCENSIVE</v>
          </cell>
        </row>
        <row r="5386">
          <cell r="A5386" t="str">
            <v>Fabino Life Sciences Ltd</v>
          </cell>
          <cell r="B5386">
            <v>543444</v>
          </cell>
          <cell r="C5386" t="str">
            <v>FABINO</v>
          </cell>
        </row>
        <row r="5387">
          <cell r="A5387" t="str">
            <v>Wonder Fibromats Ltd</v>
          </cell>
          <cell r="B5387">
            <v>543449</v>
          </cell>
          <cell r="C5387" t="str">
            <v>WFL</v>
          </cell>
        </row>
        <row r="5388">
          <cell r="A5388" t="str">
            <v>ICICI Prudential Nifty Auto ETF</v>
          </cell>
          <cell r="B5388">
            <v>543450</v>
          </cell>
          <cell r="C5388" t="str">
            <v>ICICIAUTO</v>
          </cell>
        </row>
        <row r="5389">
          <cell r="A5389" t="str">
            <v>AGS Transact Technologies Ltd</v>
          </cell>
          <cell r="B5389">
            <v>543451</v>
          </cell>
          <cell r="C5389" t="str">
            <v>AGSTRA</v>
          </cell>
        </row>
        <row r="5390">
          <cell r="A5390" t="str">
            <v>ICICI Prudential Silver ETF</v>
          </cell>
          <cell r="B5390">
            <v>543452</v>
          </cell>
          <cell r="C5390" t="str">
            <v>ICICISILVE</v>
          </cell>
        </row>
        <row r="5391">
          <cell r="A5391" t="str">
            <v>Alkosign Ltd</v>
          </cell>
          <cell r="B5391">
            <v>543453</v>
          </cell>
          <cell r="C5391" t="str">
            <v>ALKOSIGN</v>
          </cell>
        </row>
        <row r="5392">
          <cell r="A5392" t="str">
            <v>Mirae Asset Nifty India Manufacturing ETF</v>
          </cell>
          <cell r="B5392">
            <v>543454</v>
          </cell>
          <cell r="C5392" t="str">
            <v>MAMFGETF</v>
          </cell>
        </row>
        <row r="5393">
          <cell r="A5393" t="str">
            <v>Adani Wilmar Ltd</v>
          </cell>
          <cell r="B5393">
            <v>543458</v>
          </cell>
          <cell r="C5393" t="str">
            <v>AWL</v>
          </cell>
        </row>
        <row r="5394">
          <cell r="A5394" t="str">
            <v>Quality RO Industries Ltd</v>
          </cell>
          <cell r="B5394">
            <v>543460</v>
          </cell>
          <cell r="C5394" t="str">
            <v>QRIL</v>
          </cell>
        </row>
        <row r="5395">
          <cell r="A5395" t="str">
            <v>Safa Systems &amp; Technologies Ltd</v>
          </cell>
          <cell r="B5395">
            <v>543461</v>
          </cell>
          <cell r="C5395" t="str">
            <v>SSTL</v>
          </cell>
        </row>
        <row r="5396">
          <cell r="A5396" t="str">
            <v>Dev Information Technology Ltd</v>
          </cell>
          <cell r="B5396">
            <v>543462</v>
          </cell>
          <cell r="C5396" t="str">
            <v>DEVIT</v>
          </cell>
        </row>
        <row r="5397">
          <cell r="A5397" t="str">
            <v>Vedant Fashions Ltd</v>
          </cell>
          <cell r="B5397">
            <v>543463</v>
          </cell>
          <cell r="C5397" t="str">
            <v>MANYAVAR</v>
          </cell>
        </row>
        <row r="5398">
          <cell r="A5398" t="str">
            <v>Maruti Interior Products Ltd</v>
          </cell>
          <cell r="B5398">
            <v>543464</v>
          </cell>
          <cell r="C5398" t="str">
            <v>MARUTIIPL</v>
          </cell>
        </row>
        <row r="5399">
          <cell r="A5399" t="str">
            <v>Motilal Oswal Nifty 200 Momentum 30 ETF</v>
          </cell>
          <cell r="B5399">
            <v>543465</v>
          </cell>
          <cell r="C5399" t="str">
            <v>MOMOMENTUM</v>
          </cell>
        </row>
        <row r="5400">
          <cell r="A5400" t="str">
            <v>Softtech Engineers Ltd</v>
          </cell>
          <cell r="B5400">
            <v>543470</v>
          </cell>
          <cell r="C5400" t="str">
            <v>SOFTTECH</v>
          </cell>
        </row>
        <row r="5401">
          <cell r="A5401" t="str">
            <v>Aditya Birla Sun Life Silver ETF</v>
          </cell>
          <cell r="B5401">
            <v>543471</v>
          </cell>
          <cell r="C5401" t="str">
            <v>SILVER</v>
          </cell>
        </row>
        <row r="5402">
          <cell r="A5402" t="str">
            <v>Aditya Birla Sunlife Nifty IT ETF</v>
          </cell>
          <cell r="B5402">
            <v>543472</v>
          </cell>
          <cell r="C5402" t="str">
            <v>TECH</v>
          </cell>
        </row>
        <row r="5403">
          <cell r="A5403" t="str">
            <v>Aditya Birla Sun Life Nifty Healthcare ETF</v>
          </cell>
          <cell r="B5403">
            <v>543473</v>
          </cell>
          <cell r="C5403" t="str">
            <v>HEALTHY</v>
          </cell>
        </row>
        <row r="5404">
          <cell r="A5404" t="str">
            <v>Aditya Birla Sun Life Nifty ETF</v>
          </cell>
          <cell r="B5404">
            <v>543474</v>
          </cell>
          <cell r="C5404" t="str">
            <v>BSLNIFTY</v>
          </cell>
        </row>
        <row r="5405">
          <cell r="A5405" t="str">
            <v>Ekennis Software Service Ltd</v>
          </cell>
          <cell r="B5405">
            <v>543475</v>
          </cell>
          <cell r="C5405" t="str">
            <v>EKENNIS</v>
          </cell>
        </row>
        <row r="5406">
          <cell r="A5406" t="str">
            <v>Mirae Asset Nifty Midcap 150 ETF</v>
          </cell>
          <cell r="B5406">
            <v>543481</v>
          </cell>
          <cell r="C5406" t="str">
            <v>MAM150ETF</v>
          </cell>
        </row>
        <row r="5407">
          <cell r="A5407" t="str">
            <v>Eureka Forbes Ltd</v>
          </cell>
          <cell r="B5407">
            <v>543482</v>
          </cell>
          <cell r="C5407" t="str">
            <v>EUREKAFORBE</v>
          </cell>
        </row>
        <row r="5408">
          <cell r="A5408" t="str">
            <v>Gateway Distriparks Ltd</v>
          </cell>
          <cell r="B5408">
            <v>543489</v>
          </cell>
          <cell r="C5408" t="str">
            <v>GATEWAY</v>
          </cell>
        </row>
        <row r="5409">
          <cell r="A5409" t="str">
            <v>GMR Power and Urban Infra Ltd</v>
          </cell>
          <cell r="B5409">
            <v>543490</v>
          </cell>
          <cell r="C5409" t="str">
            <v>GMRP&amp;UI</v>
          </cell>
        </row>
        <row r="5410">
          <cell r="A5410" t="str">
            <v>Bhatia Colour Chem Ltd</v>
          </cell>
          <cell r="B5410">
            <v>543497</v>
          </cell>
          <cell r="C5410" t="str">
            <v>BCCL</v>
          </cell>
        </row>
        <row r="5411">
          <cell r="A5411" t="str">
            <v>Motherson Sumi Wiring India Ltd</v>
          </cell>
          <cell r="B5411">
            <v>543498</v>
          </cell>
          <cell r="C5411" t="str">
            <v>MSUMI</v>
          </cell>
        </row>
        <row r="5412">
          <cell r="A5412" t="str">
            <v>Achyut Healthcare Ltd</v>
          </cell>
          <cell r="B5412">
            <v>543499</v>
          </cell>
          <cell r="C5412" t="str">
            <v>ACHYUT</v>
          </cell>
        </row>
        <row r="5413">
          <cell r="A5413" t="str">
            <v>Evoq Remedies Ltd</v>
          </cell>
          <cell r="B5413">
            <v>543500</v>
          </cell>
          <cell r="C5413" t="str">
            <v>EVOQ</v>
          </cell>
        </row>
        <row r="5414">
          <cell r="A5414" t="str">
            <v>Motilal Oswal S&amp;P BSE Low Volatility ETF</v>
          </cell>
          <cell r="B5414">
            <v>543501</v>
          </cell>
          <cell r="C5414" t="str">
            <v>MOLOWVOL</v>
          </cell>
        </row>
        <row r="5415">
          <cell r="A5415" t="str">
            <v>Avro India Ltd</v>
          </cell>
          <cell r="B5415">
            <v>543512</v>
          </cell>
          <cell r="C5415" t="str">
            <v>AVROIND</v>
          </cell>
        </row>
        <row r="5416">
          <cell r="A5416" t="str">
            <v>Uma Exports Ltd</v>
          </cell>
          <cell r="B5416">
            <v>543513</v>
          </cell>
          <cell r="C5416" t="str">
            <v>UMAEXPORTS</v>
          </cell>
        </row>
        <row r="5417">
          <cell r="A5417" t="str">
            <v>Veranda Learning Solutions Ltd</v>
          </cell>
          <cell r="B5417">
            <v>543514</v>
          </cell>
          <cell r="C5417" t="str">
            <v>VERANDA</v>
          </cell>
        </row>
        <row r="5418">
          <cell r="A5418" t="str">
            <v>Sunrise Efficient Marketing Ltd</v>
          </cell>
          <cell r="B5418">
            <v>543515</v>
          </cell>
          <cell r="C5418" t="str">
            <v>SEML</v>
          </cell>
        </row>
        <row r="5419">
          <cell r="A5419" t="str">
            <v>Dhyaani Tile and Marblez Ltd</v>
          </cell>
          <cell r="B5419">
            <v>543516</v>
          </cell>
          <cell r="C5419" t="str">
            <v>DHYAANI</v>
          </cell>
        </row>
        <row r="5420">
          <cell r="A5420" t="str">
            <v>Hariom Pipe Industries Ltd</v>
          </cell>
          <cell r="B5420">
            <v>543517</v>
          </cell>
          <cell r="C5420" t="str">
            <v>HARIOMPIPE</v>
          </cell>
        </row>
        <row r="5421">
          <cell r="A5421" t="str">
            <v>Eighty Jewellers Ltd</v>
          </cell>
          <cell r="B5421">
            <v>543518</v>
          </cell>
          <cell r="C5421" t="str">
            <v>EIGHTY</v>
          </cell>
        </row>
        <row r="5422">
          <cell r="A5422" t="str">
            <v>Shashwat Furnishing Solutions Ltd</v>
          </cell>
          <cell r="B5422">
            <v>543519</v>
          </cell>
          <cell r="C5422" t="str">
            <v>SFSL</v>
          </cell>
        </row>
        <row r="5423">
          <cell r="A5423" t="str">
            <v>Global Longlife Hospital and Research Ltd</v>
          </cell>
          <cell r="B5423">
            <v>543520</v>
          </cell>
          <cell r="C5423" t="str">
            <v>GLHRL</v>
          </cell>
        </row>
        <row r="5424">
          <cell r="A5424" t="str">
            <v>Fone4 Communications (India) Ltd</v>
          </cell>
          <cell r="B5424">
            <v>543521</v>
          </cell>
          <cell r="C5424" t="str">
            <v>FONE4</v>
          </cell>
        </row>
        <row r="5425">
          <cell r="A5425" t="str">
            <v>Nanavati Ventures Ltd</v>
          </cell>
          <cell r="B5425">
            <v>543522</v>
          </cell>
          <cell r="C5425" t="str">
            <v>NVENTURES</v>
          </cell>
        </row>
        <row r="5426">
          <cell r="A5426" t="str">
            <v>Campus Activewear Ltd</v>
          </cell>
          <cell r="B5426">
            <v>543523</v>
          </cell>
          <cell r="C5426" t="str">
            <v>CAMPUS</v>
          </cell>
        </row>
        <row r="5427">
          <cell r="A5427" t="str">
            <v>Rainbow Children's Medicare Ltd</v>
          </cell>
          <cell r="B5427">
            <v>543524</v>
          </cell>
          <cell r="C5427" t="str">
            <v>RAINBOW</v>
          </cell>
        </row>
        <row r="5428">
          <cell r="A5428" t="str">
            <v>Silver Touch Technologies Ltd</v>
          </cell>
          <cell r="B5428">
            <v>543525</v>
          </cell>
          <cell r="C5428" t="str">
            <v>SILVERTUC</v>
          </cell>
        </row>
        <row r="5429">
          <cell r="A5429" t="str">
            <v>Life Insurance Corporation of India</v>
          </cell>
          <cell r="B5429">
            <v>543526</v>
          </cell>
          <cell r="C5429" t="str">
            <v>LICI</v>
          </cell>
        </row>
        <row r="5430">
          <cell r="A5430" t="str">
            <v>Prudent Corporate Advisory Services Ltd</v>
          </cell>
          <cell r="B5430">
            <v>543527</v>
          </cell>
          <cell r="C5430" t="str">
            <v>PRUDENT</v>
          </cell>
        </row>
        <row r="5431">
          <cell r="A5431" t="str">
            <v>Venus Pipes &amp; Tubes Ltd</v>
          </cell>
          <cell r="B5431">
            <v>543528</v>
          </cell>
          <cell r="C5431" t="str">
            <v>VENUSPIPES</v>
          </cell>
        </row>
        <row r="5432">
          <cell r="A5432" t="str">
            <v>Delhivery Ltd</v>
          </cell>
          <cell r="B5432">
            <v>543529</v>
          </cell>
          <cell r="C5432" t="str">
            <v>DELHIVERY</v>
          </cell>
        </row>
        <row r="5433">
          <cell r="A5433" t="str">
            <v>Paradeep Phosphates Ltd</v>
          </cell>
          <cell r="B5433">
            <v>543530</v>
          </cell>
          <cell r="C5433" t="str">
            <v>PARADEEP</v>
          </cell>
        </row>
        <row r="5434">
          <cell r="A5434" t="str">
            <v>Tierra Agrotech Ltd</v>
          </cell>
          <cell r="B5434">
            <v>543531</v>
          </cell>
          <cell r="C5434" t="str">
            <v>TIERRA</v>
          </cell>
        </row>
        <row r="5435">
          <cell r="A5435" t="str">
            <v>Ethos Ltd</v>
          </cell>
          <cell r="B5435">
            <v>543532</v>
          </cell>
          <cell r="C5435" t="str">
            <v>ETHOSLTD</v>
          </cell>
        </row>
        <row r="5436">
          <cell r="A5436" t="str">
            <v>eMudhra Ltd</v>
          </cell>
          <cell r="B5436">
            <v>543533</v>
          </cell>
          <cell r="C5436" t="str">
            <v>EMUDHRA</v>
          </cell>
        </row>
        <row r="5437">
          <cell r="A5437" t="str">
            <v>Aether Industries Ltd</v>
          </cell>
          <cell r="B5437">
            <v>543534</v>
          </cell>
          <cell r="C5437" t="str">
            <v>AETHER</v>
          </cell>
        </row>
        <row r="5438">
          <cell r="A5438" t="str">
            <v>We Win Ltd</v>
          </cell>
          <cell r="B5438">
            <v>543535</v>
          </cell>
          <cell r="C5438" t="str">
            <v>WEWIN</v>
          </cell>
        </row>
        <row r="5439">
          <cell r="A5439" t="str">
            <v>Silver Pearl Hospitality &amp; Luxury Spaces Ltd</v>
          </cell>
          <cell r="B5439">
            <v>543536</v>
          </cell>
          <cell r="C5439" t="str">
            <v>SILVERPRL</v>
          </cell>
        </row>
        <row r="5440">
          <cell r="A5440" t="str">
            <v>Kotak Banking ETF - Dividend Payout Option</v>
          </cell>
          <cell r="B5440">
            <v>590136</v>
          </cell>
          <cell r="C5440" t="str">
            <v>KOTAKBKETF</v>
          </cell>
        </row>
        <row r="5441">
          <cell r="A5441" t="str">
            <v>SBI-ETF NIFTY BANK</v>
          </cell>
          <cell r="B5441">
            <v>590137</v>
          </cell>
          <cell r="C5441" t="str">
            <v>SETFNIFBK</v>
          </cell>
        </row>
        <row r="5442">
          <cell r="A5442" t="str">
            <v>SBI-ETF NIFTY 50</v>
          </cell>
          <cell r="B5442">
            <v>590138</v>
          </cell>
          <cell r="C5442" t="str">
            <v>SETFNIF50</v>
          </cell>
        </row>
      </sheetData>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CF&gt;"/>
      <sheetName val="WACC"/>
      <sheetName val="Data&gt;"/>
      <sheetName val="Beta - Regression"/>
      <sheetName val="Beta - Comps"/>
      <sheetName val="Rm"/>
      <sheetName val="Intrisic Growth"/>
      <sheetName val="DCF"/>
      <sheetName val="HistoricalFS"/>
      <sheetName val="Data Room&gt;"/>
      <sheetName val="Data Sheet"/>
      <sheetName val="Raw FS"/>
    </sheetNames>
    <sheetDataSet>
      <sheetData sheetId="0"/>
      <sheetData sheetId="1"/>
      <sheetData sheetId="2"/>
      <sheetData sheetId="3"/>
      <sheetData sheetId="4"/>
      <sheetData sheetId="5"/>
      <sheetData sheetId="6"/>
      <sheetData sheetId="7"/>
      <sheetData sheetId="8"/>
      <sheetData sheetId="9"/>
      <sheetData sheetId="10"/>
      <sheetData sheetId="11">
        <row r="39">
          <cell r="B39" t="str">
            <v>Other asset items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27948-FC2C-4241-AA12-D1CB80973687}">
  <sheetPr>
    <tabColor theme="3" tint="9.9978637043366805E-2"/>
  </sheetPr>
  <dimension ref="A1"/>
  <sheetViews>
    <sheetView topLeftCell="P1" workbookViewId="0">
      <selection activeCell="B3" sqref="B3"/>
    </sheetView>
  </sheetViews>
  <sheetFormatPr defaultRowHeight="14.4" x14ac:dyDescent="0.3"/>
  <cols>
    <col min="1" max="1" width="8.8867187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3CA3-1130-4476-9AED-3C23E2A43B9D}">
  <dimension ref="B1:N113"/>
  <sheetViews>
    <sheetView showGridLines="0" tabSelected="1" topLeftCell="A52" zoomScale="89" zoomScaleNormal="89" zoomScaleSheetLayoutView="89" workbookViewId="0">
      <selection activeCell="B7" sqref="B7"/>
    </sheetView>
  </sheetViews>
  <sheetFormatPr defaultRowHeight="14.4" x14ac:dyDescent="0.3"/>
  <cols>
    <col min="1" max="1" width="1.88671875" customWidth="1"/>
    <col min="2" max="2" width="35.6640625" customWidth="1"/>
    <col min="3" max="3" width="10" bestFit="1" customWidth="1"/>
  </cols>
  <sheetData>
    <row r="1" spans="2:14" ht="10.5" customHeight="1" x14ac:dyDescent="0.3">
      <c r="B1" s="204"/>
      <c r="C1" s="204"/>
      <c r="D1" s="204"/>
      <c r="E1" s="204"/>
      <c r="F1" s="204"/>
      <c r="G1" s="204"/>
      <c r="H1" s="204"/>
      <c r="I1" s="204"/>
    </row>
    <row r="3" spans="2:14" ht="26.25" customHeight="1" x14ac:dyDescent="0.55000000000000004">
      <c r="B3" s="203" t="str">
        <f>'Data Sheet'!B1</f>
        <v>ASIAN PAINTS LTD</v>
      </c>
    </row>
    <row r="4" spans="2:14" x14ac:dyDescent="0.3">
      <c r="B4" s="41" t="str">
        <f>CONCATENATE("  ","(",VLOOKUP(B3,'List of Stocks'!A2:C5442,3,1)," | ","BSE Code: ",VLOOKUP(B3,'List of Stocks'!A2:B5442,2,1),")")</f>
        <v xml:space="preserve">  (ASIANPAINT | BSE Code: 500820)</v>
      </c>
    </row>
    <row r="5" spans="2:14" ht="21.75" customHeight="1" x14ac:dyDescent="0.35">
      <c r="B5" s="205" t="str">
        <f>CONCATENATE("  ","INR "&amp;'Data Sheet'!B8)</f>
        <v xml:space="preserve">  INR 2519</v>
      </c>
    </row>
    <row r="6" spans="2:14" x14ac:dyDescent="0.3">
      <c r="B6" s="41" t="s">
        <v>8619</v>
      </c>
    </row>
    <row r="7" spans="2:14" ht="15" customHeight="1" thickBot="1" x14ac:dyDescent="0.35">
      <c r="B7" s="213"/>
      <c r="C7" s="213"/>
      <c r="D7" s="213"/>
      <c r="E7" s="213"/>
      <c r="F7" s="213"/>
      <c r="G7" s="213"/>
      <c r="H7" s="213"/>
      <c r="I7" s="213"/>
    </row>
    <row r="8" spans="2:14" ht="18" x14ac:dyDescent="0.35">
      <c r="B8" s="206" t="s">
        <v>378</v>
      </c>
      <c r="N8" s="201"/>
    </row>
    <row r="9" spans="2:14" x14ac:dyDescent="0.3">
      <c r="B9" s="297" t="s">
        <v>8620</v>
      </c>
      <c r="C9" s="297"/>
      <c r="D9" s="297"/>
      <c r="E9" s="297"/>
      <c r="F9" s="297"/>
      <c r="G9" s="297"/>
      <c r="H9" s="297"/>
      <c r="I9" s="297"/>
    </row>
    <row r="10" spans="2:14" x14ac:dyDescent="0.3">
      <c r="B10" s="297"/>
      <c r="C10" s="297"/>
      <c r="D10" s="297"/>
      <c r="E10" s="297"/>
      <c r="F10" s="297"/>
      <c r="G10" s="297"/>
      <c r="H10" s="297"/>
      <c r="I10" s="297"/>
      <c r="M10" s="202"/>
    </row>
    <row r="11" spans="2:14" x14ac:dyDescent="0.3">
      <c r="B11" s="297"/>
      <c r="C11" s="297"/>
      <c r="D11" s="297"/>
      <c r="E11" s="297"/>
      <c r="F11" s="297"/>
      <c r="G11" s="297"/>
      <c r="H11" s="297"/>
      <c r="I11" s="297"/>
    </row>
    <row r="12" spans="2:14" ht="44.25" customHeight="1" x14ac:dyDescent="0.3">
      <c r="B12" s="297"/>
      <c r="C12" s="297"/>
      <c r="D12" s="297"/>
      <c r="E12" s="297"/>
      <c r="F12" s="297"/>
      <c r="G12" s="297"/>
      <c r="H12" s="297"/>
      <c r="I12" s="297"/>
    </row>
    <row r="13" spans="2:14" ht="4.5" customHeight="1" x14ac:dyDescent="0.3">
      <c r="B13" s="199"/>
      <c r="C13" s="199"/>
      <c r="D13" s="199"/>
      <c r="E13" s="199"/>
      <c r="F13" s="199"/>
      <c r="G13" s="199"/>
      <c r="H13" s="199"/>
      <c r="I13" s="199"/>
    </row>
    <row r="14" spans="2:14" ht="21.75" customHeight="1" x14ac:dyDescent="0.35">
      <c r="B14" s="206" t="s">
        <v>379</v>
      </c>
      <c r="C14" s="199"/>
      <c r="D14" s="199"/>
      <c r="E14" s="199"/>
      <c r="F14" s="199"/>
      <c r="G14" s="199"/>
      <c r="H14" s="199"/>
      <c r="I14" s="199"/>
    </row>
    <row r="15" spans="2:14" ht="6" customHeight="1" x14ac:dyDescent="0.3">
      <c r="B15" s="199"/>
      <c r="C15" s="199"/>
      <c r="D15" s="199"/>
      <c r="E15" s="199"/>
      <c r="F15" s="199"/>
      <c r="G15" s="199"/>
      <c r="H15" s="199"/>
      <c r="I15" s="199"/>
    </row>
    <row r="16" spans="2:14" x14ac:dyDescent="0.3">
      <c r="B16" s="199"/>
      <c r="C16" s="199"/>
      <c r="D16" s="199"/>
      <c r="E16" s="199"/>
      <c r="F16" s="199"/>
      <c r="G16" s="199"/>
      <c r="H16" s="199"/>
      <c r="I16" s="199"/>
    </row>
    <row r="53" spans="2:9" ht="28.2" hidden="1" customHeight="1" x14ac:dyDescent="0.3"/>
    <row r="54" spans="2:9" ht="11.25" customHeight="1" x14ac:dyDescent="0.3">
      <c r="B54" s="204"/>
      <c r="C54" s="204"/>
      <c r="D54" s="204"/>
      <c r="E54" s="204"/>
      <c r="F54" s="204"/>
      <c r="G54" s="204"/>
      <c r="H54" s="204"/>
      <c r="I54" s="204"/>
    </row>
    <row r="55" spans="2:9" ht="1.5" customHeight="1" x14ac:dyDescent="0.3"/>
    <row r="56" spans="2:9" ht="11.25" customHeight="1" x14ac:dyDescent="0.3">
      <c r="B56" s="204"/>
      <c r="C56" s="204"/>
      <c r="D56" s="204"/>
      <c r="E56" s="204"/>
      <c r="F56" s="204"/>
      <c r="G56" s="204"/>
      <c r="H56" s="204"/>
      <c r="I56" s="204"/>
    </row>
    <row r="60" spans="2:9" ht="15.6" x14ac:dyDescent="0.3">
      <c r="B60" s="291" t="s">
        <v>380</v>
      </c>
      <c r="C60" s="291"/>
      <c r="D60" s="291"/>
      <c r="E60" s="291"/>
      <c r="F60" s="291"/>
      <c r="G60" s="291"/>
      <c r="H60" s="291"/>
      <c r="I60" s="291"/>
    </row>
    <row r="61" spans="2:9" x14ac:dyDescent="0.3">
      <c r="C61" s="135">
        <f>HistoricalFS!F3</f>
        <v>43555</v>
      </c>
      <c r="D61" s="135">
        <f>HistoricalFS!G3</f>
        <v>43921</v>
      </c>
      <c r="E61" s="135">
        <f>HistoricalFS!H3</f>
        <v>44286</v>
      </c>
      <c r="F61" s="135">
        <f>HistoricalFS!I3</f>
        <v>44651</v>
      </c>
      <c r="G61" s="135">
        <f>HistoricalFS!J3</f>
        <v>45016</v>
      </c>
      <c r="H61" s="135">
        <f>HistoricalFS!K3</f>
        <v>45382</v>
      </c>
      <c r="I61" s="135">
        <f>HistoricalFS!L3</f>
        <v>45747</v>
      </c>
    </row>
    <row r="62" spans="2:9" x14ac:dyDescent="0.3">
      <c r="B62" t="s">
        <v>68</v>
      </c>
      <c r="C62" s="44">
        <f>HistoricalFS!F33</f>
        <v>2520.79</v>
      </c>
      <c r="D62" s="44">
        <f>HistoricalFS!G33</f>
        <v>2897.4400000000028</v>
      </c>
      <c r="E62" s="44">
        <f>HistoricalFS!H33</f>
        <v>3060.0000000000014</v>
      </c>
      <c r="F62" s="44">
        <f>HistoricalFS!I33</f>
        <v>5438.8699999999972</v>
      </c>
      <c r="G62" s="44">
        <f>HistoricalFS!J33</f>
        <v>4383.3299999999945</v>
      </c>
      <c r="H62" s="44">
        <f>HistoricalFS!K33</f>
        <v>4009.1300000000028</v>
      </c>
      <c r="I62" s="44">
        <f>HistoricalFS!L33</f>
        <v>3769.4900000000025</v>
      </c>
    </row>
    <row r="63" spans="2:9" x14ac:dyDescent="0.3">
      <c r="B63" t="s">
        <v>381</v>
      </c>
      <c r="C63" s="44">
        <f>(SUM('Data Sheet'!E57:E58)+SUM('Data Sheet'!D57:D58))/2</f>
        <v>8940.39</v>
      </c>
      <c r="D63" s="44">
        <f>(SUM('Data Sheet'!F57:F58)+SUM('Data Sheet'!E57:E58))/2</f>
        <v>9800.3549999999996</v>
      </c>
      <c r="E63" s="44">
        <f>(SUM('Data Sheet'!G57:G58)+SUM('Data Sheet'!F57:F58))/2</f>
        <v>11468.225</v>
      </c>
      <c r="F63" s="44">
        <f>(SUM('Data Sheet'!H57:H58)+SUM('Data Sheet'!G57:G58))/2</f>
        <v>13308.924999999999</v>
      </c>
      <c r="G63" s="44">
        <f>(SUM('Data Sheet'!I57:I58)+SUM('Data Sheet'!H57:H58))/2</f>
        <v>14901.895</v>
      </c>
      <c r="H63" s="44">
        <f>(SUM('Data Sheet'!J57:J58)+SUM('Data Sheet'!I57:I58))/2</f>
        <v>17360.264999999999</v>
      </c>
      <c r="I63" s="44">
        <f>(SUM('Data Sheet'!K57:K58)+SUM('Data Sheet'!J57:J58))/2</f>
        <v>19064.055</v>
      </c>
    </row>
    <row r="64" spans="2:9" x14ac:dyDescent="0.3">
      <c r="B64" s="209" t="s">
        <v>382</v>
      </c>
      <c r="C64" s="210">
        <f>C62/C63</f>
        <v>0.28195526145951127</v>
      </c>
      <c r="D64" s="210">
        <f t="shared" ref="D64:I64" si="0">D62/D63</f>
        <v>0.29564643321593992</v>
      </c>
      <c r="E64" s="210">
        <f t="shared" si="0"/>
        <v>0.26682420339677687</v>
      </c>
      <c r="F64" s="210">
        <f t="shared" si="0"/>
        <v>0.4086633593622323</v>
      </c>
      <c r="G64" s="210">
        <f t="shared" si="0"/>
        <v>0.29414581165683923</v>
      </c>
      <c r="H64" s="210">
        <f t="shared" si="0"/>
        <v>0.23093714295259912</v>
      </c>
      <c r="I64" s="210">
        <f t="shared" si="0"/>
        <v>0.1977276083183773</v>
      </c>
    </row>
    <row r="66" spans="2:9" ht="15.6" x14ac:dyDescent="0.3">
      <c r="B66" s="291" t="s">
        <v>383</v>
      </c>
      <c r="C66" s="291"/>
      <c r="D66" s="291"/>
      <c r="E66" s="291"/>
      <c r="F66" s="291"/>
      <c r="G66" s="291"/>
      <c r="H66" s="291"/>
      <c r="I66" s="291"/>
    </row>
    <row r="67" spans="2:9" x14ac:dyDescent="0.3">
      <c r="C67" s="135">
        <f>C61</f>
        <v>43555</v>
      </c>
      <c r="D67" s="135">
        <f t="shared" ref="D67:I67" si="1">D61</f>
        <v>43921</v>
      </c>
      <c r="E67" s="135">
        <f t="shared" si="1"/>
        <v>44286</v>
      </c>
      <c r="F67" s="135">
        <f t="shared" si="1"/>
        <v>44651</v>
      </c>
      <c r="G67" s="135">
        <f t="shared" si="1"/>
        <v>45016</v>
      </c>
      <c r="H67" s="135">
        <f t="shared" si="1"/>
        <v>45382</v>
      </c>
      <c r="I67" s="135">
        <f t="shared" si="1"/>
        <v>45747</v>
      </c>
    </row>
    <row r="68" spans="2:9" x14ac:dyDescent="0.3">
      <c r="B68" t="str">
        <f>B62</f>
        <v>Net Profit</v>
      </c>
      <c r="C68" s="44">
        <f t="shared" ref="C68:I68" si="2">C62</f>
        <v>2520.79</v>
      </c>
      <c r="D68" s="44">
        <f t="shared" si="2"/>
        <v>2897.4400000000028</v>
      </c>
      <c r="E68" s="44">
        <f t="shared" si="2"/>
        <v>3060.0000000000014</v>
      </c>
      <c r="F68" s="44">
        <f t="shared" si="2"/>
        <v>5438.8699999999972</v>
      </c>
      <c r="G68" s="44">
        <f t="shared" si="2"/>
        <v>4383.3299999999945</v>
      </c>
      <c r="H68" s="44">
        <f t="shared" si="2"/>
        <v>4009.1300000000028</v>
      </c>
      <c r="I68" s="44">
        <f t="shared" si="2"/>
        <v>3769.4900000000025</v>
      </c>
    </row>
    <row r="69" spans="2:9" x14ac:dyDescent="0.3">
      <c r="B69" t="s">
        <v>344</v>
      </c>
      <c r="C69" s="44">
        <f>HistoricalFS!F6</f>
        <v>19240.13</v>
      </c>
      <c r="D69" s="44">
        <f>HistoricalFS!G6</f>
        <v>20211.25</v>
      </c>
      <c r="E69" s="44">
        <f>HistoricalFS!H6</f>
        <v>21712.79</v>
      </c>
      <c r="F69" s="44">
        <f>HistoricalFS!I6</f>
        <v>29101.279999999999</v>
      </c>
      <c r="G69" s="44">
        <f>HistoricalFS!J6</f>
        <v>34488.589999999997</v>
      </c>
      <c r="H69" s="44">
        <f>HistoricalFS!K6</f>
        <v>35494.730000000003</v>
      </c>
      <c r="I69" s="44">
        <f>HistoricalFS!L6</f>
        <v>33905.620000000003</v>
      </c>
    </row>
    <row r="70" spans="2:9" x14ac:dyDescent="0.3">
      <c r="B70" s="209" t="s">
        <v>384</v>
      </c>
      <c r="C70" s="210">
        <f t="shared" ref="C70:H70" si="3">C68/C69</f>
        <v>0.13101730601612357</v>
      </c>
      <c r="D70" s="210">
        <f t="shared" si="3"/>
        <v>0.14335778341270347</v>
      </c>
      <c r="E70" s="210">
        <f t="shared" si="3"/>
        <v>0.14093076016486142</v>
      </c>
      <c r="F70" s="210">
        <f t="shared" si="3"/>
        <v>0.18689452835064291</v>
      </c>
      <c r="G70" s="210">
        <f t="shared" si="3"/>
        <v>0.12709507695153657</v>
      </c>
      <c r="H70" s="210">
        <f t="shared" si="3"/>
        <v>0.11295000694469298</v>
      </c>
      <c r="I70" s="210">
        <f>I68/I69</f>
        <v>0.11117596433865543</v>
      </c>
    </row>
    <row r="72" spans="2:9" x14ac:dyDescent="0.3">
      <c r="B72" t="s">
        <v>344</v>
      </c>
      <c r="C72" s="44">
        <f>C69</f>
        <v>19240.13</v>
      </c>
      <c r="D72" s="44">
        <f t="shared" ref="D72:I72" si="4">D69</f>
        <v>20211.25</v>
      </c>
      <c r="E72" s="44">
        <f t="shared" si="4"/>
        <v>21712.79</v>
      </c>
      <c r="F72" s="44">
        <f t="shared" si="4"/>
        <v>29101.279999999999</v>
      </c>
      <c r="G72" s="44">
        <f t="shared" si="4"/>
        <v>34488.589999999997</v>
      </c>
      <c r="H72" s="44">
        <f t="shared" si="4"/>
        <v>35494.730000000003</v>
      </c>
      <c r="I72" s="44">
        <f t="shared" si="4"/>
        <v>33905.620000000003</v>
      </c>
    </row>
    <row r="73" spans="2:9" x14ac:dyDescent="0.3">
      <c r="B73" t="s">
        <v>385</v>
      </c>
      <c r="C73" s="44">
        <f>('Data Sheet'!E66+'Data Sheet'!D66)/2</f>
        <v>15006.16</v>
      </c>
      <c r="D73" s="44">
        <f>('Data Sheet'!F66+'Data Sheet'!E66)/2</f>
        <v>16193.404999999999</v>
      </c>
      <c r="E73" s="44">
        <f>('Data Sheet'!G66+'Data Sheet'!F66)/2</f>
        <v>18246.654999999999</v>
      </c>
      <c r="F73" s="44">
        <f>('Data Sheet'!H66+'Data Sheet'!G66)/2</f>
        <v>21656.885000000002</v>
      </c>
      <c r="G73" s="44">
        <f>('Data Sheet'!I66+'Data Sheet'!H66)/2</f>
        <v>24368.880000000001</v>
      </c>
      <c r="H73" s="44">
        <f>('Data Sheet'!J66+'Data Sheet'!I66)/2</f>
        <v>27840.050000000003</v>
      </c>
      <c r="I73" s="44">
        <f>('Data Sheet'!K66+'Data Sheet'!J66)/2</f>
        <v>30128.010000000002</v>
      </c>
    </row>
    <row r="74" spans="2:9" x14ac:dyDescent="0.3">
      <c r="B74" s="209" t="s">
        <v>386</v>
      </c>
      <c r="C74" s="211">
        <f t="shared" ref="C74:H74" si="5">C72/C73</f>
        <v>1.2821487975604686</v>
      </c>
      <c r="D74" s="211">
        <f t="shared" si="5"/>
        <v>1.2481161312274967</v>
      </c>
      <c r="E74" s="211">
        <f t="shared" si="5"/>
        <v>1.1899600228096603</v>
      </c>
      <c r="F74" s="211">
        <f t="shared" si="5"/>
        <v>1.343742648123218</v>
      </c>
      <c r="G74" s="211">
        <f t="shared" si="5"/>
        <v>1.415271854923164</v>
      </c>
      <c r="H74" s="211">
        <f t="shared" si="5"/>
        <v>1.2749520923992592</v>
      </c>
      <c r="I74" s="211">
        <f>I72/I73</f>
        <v>1.125385314197652</v>
      </c>
    </row>
    <row r="76" spans="2:9" x14ac:dyDescent="0.3">
      <c r="B76" t="str">
        <f>B73</f>
        <v>Average Total Asset</v>
      </c>
      <c r="C76" s="44">
        <f>C73</f>
        <v>15006.16</v>
      </c>
      <c r="D76" s="44">
        <f t="shared" ref="D76:I76" si="6">D73</f>
        <v>16193.404999999999</v>
      </c>
      <c r="E76" s="44">
        <f t="shared" si="6"/>
        <v>18246.654999999999</v>
      </c>
      <c r="F76" s="44">
        <f t="shared" si="6"/>
        <v>21656.885000000002</v>
      </c>
      <c r="G76" s="44">
        <f t="shared" si="6"/>
        <v>24368.880000000001</v>
      </c>
      <c r="H76" s="44">
        <f t="shared" si="6"/>
        <v>27840.050000000003</v>
      </c>
      <c r="I76" s="44">
        <f t="shared" si="6"/>
        <v>30128.010000000002</v>
      </c>
    </row>
    <row r="77" spans="2:9" x14ac:dyDescent="0.3">
      <c r="B77" t="str">
        <f>B63</f>
        <v>Average Shareholder Equity</v>
      </c>
      <c r="C77" s="44">
        <f>C63</f>
        <v>8940.39</v>
      </c>
      <c r="D77" s="44">
        <f t="shared" ref="D77:I77" si="7">D63</f>
        <v>9800.3549999999996</v>
      </c>
      <c r="E77" s="44">
        <f t="shared" si="7"/>
        <v>11468.225</v>
      </c>
      <c r="F77" s="44">
        <f t="shared" si="7"/>
        <v>13308.924999999999</v>
      </c>
      <c r="G77" s="44">
        <f t="shared" si="7"/>
        <v>14901.895</v>
      </c>
      <c r="H77" s="44">
        <f t="shared" si="7"/>
        <v>17360.264999999999</v>
      </c>
      <c r="I77" s="44">
        <f t="shared" si="7"/>
        <v>19064.055</v>
      </c>
    </row>
    <row r="78" spans="2:9" x14ac:dyDescent="0.3">
      <c r="B78" s="209" t="s">
        <v>387</v>
      </c>
      <c r="C78" s="212">
        <f t="shared" ref="C78:H78" si="8">C76/C77</f>
        <v>1.6784681652590101</v>
      </c>
      <c r="D78" s="212">
        <f t="shared" si="8"/>
        <v>1.6523284105524749</v>
      </c>
      <c r="E78" s="212">
        <f t="shared" si="8"/>
        <v>1.5910618251734683</v>
      </c>
      <c r="F78" s="212">
        <f t="shared" si="8"/>
        <v>1.6272452508373143</v>
      </c>
      <c r="G78" s="212">
        <f t="shared" si="8"/>
        <v>1.6352873241960166</v>
      </c>
      <c r="H78" s="212">
        <f t="shared" si="8"/>
        <v>1.6036650362192053</v>
      </c>
      <c r="I78" s="212">
        <f>I76/I77</f>
        <v>1.5803568548244327</v>
      </c>
    </row>
    <row r="80" spans="2:9" x14ac:dyDescent="0.3">
      <c r="B80" s="209" t="s">
        <v>388</v>
      </c>
      <c r="C80" s="210">
        <f t="shared" ref="C80:H80" si="9">C78*C74*C70</f>
        <v>0.28195526145951127</v>
      </c>
      <c r="D80" s="210">
        <f t="shared" si="9"/>
        <v>0.29564643321593992</v>
      </c>
      <c r="E80" s="210">
        <f t="shared" si="9"/>
        <v>0.26682420339677687</v>
      </c>
      <c r="F80" s="210">
        <f t="shared" si="9"/>
        <v>0.4086633593622323</v>
      </c>
      <c r="G80" s="210">
        <f t="shared" si="9"/>
        <v>0.29414581165683923</v>
      </c>
      <c r="H80" s="210">
        <f t="shared" si="9"/>
        <v>0.23093714295259907</v>
      </c>
      <c r="I80" s="210">
        <f>I78*I74*I70</f>
        <v>0.1977276083183773</v>
      </c>
    </row>
    <row r="82" spans="2:9" ht="15.6" x14ac:dyDescent="0.3">
      <c r="B82" s="291" t="s">
        <v>389</v>
      </c>
      <c r="C82" s="291"/>
      <c r="D82" s="291"/>
      <c r="E82" s="291"/>
      <c r="F82" s="291"/>
      <c r="G82" s="291"/>
      <c r="H82" s="291"/>
      <c r="I82" s="291"/>
    </row>
    <row r="83" spans="2:9" x14ac:dyDescent="0.3">
      <c r="C83" s="135">
        <f t="shared" ref="C83:H84" si="10">C67</f>
        <v>43555</v>
      </c>
      <c r="D83" s="135">
        <f t="shared" si="10"/>
        <v>43921</v>
      </c>
      <c r="E83" s="135">
        <f t="shared" si="10"/>
        <v>44286</v>
      </c>
      <c r="F83" s="135">
        <f t="shared" si="10"/>
        <v>44651</v>
      </c>
      <c r="G83" s="135">
        <f t="shared" si="10"/>
        <v>45016</v>
      </c>
      <c r="H83" s="135">
        <f t="shared" si="10"/>
        <v>45382</v>
      </c>
      <c r="I83" s="135">
        <f>I67</f>
        <v>45747</v>
      </c>
    </row>
    <row r="84" spans="2:9" x14ac:dyDescent="0.3">
      <c r="B84" t="s">
        <v>68</v>
      </c>
      <c r="C84" s="44">
        <f t="shared" si="10"/>
        <v>2520.79</v>
      </c>
      <c r="D84" s="44">
        <f t="shared" si="10"/>
        <v>2897.4400000000028</v>
      </c>
      <c r="E84" s="44">
        <f t="shared" si="10"/>
        <v>3060.0000000000014</v>
      </c>
      <c r="F84" s="44">
        <f t="shared" si="10"/>
        <v>5438.8699999999972</v>
      </c>
      <c r="G84" s="44">
        <f t="shared" si="10"/>
        <v>4383.3299999999945</v>
      </c>
      <c r="H84" s="44">
        <f t="shared" si="10"/>
        <v>4009.1300000000028</v>
      </c>
      <c r="I84" s="44">
        <f>I68</f>
        <v>3769.4900000000025</v>
      </c>
    </row>
    <row r="85" spans="2:9" x14ac:dyDescent="0.3">
      <c r="B85" t="str">
        <f>B76</f>
        <v>Average Total Asset</v>
      </c>
      <c r="C85" s="44">
        <f t="shared" ref="C85:H85" si="11">C73</f>
        <v>15006.16</v>
      </c>
      <c r="D85" s="44">
        <f t="shared" si="11"/>
        <v>16193.404999999999</v>
      </c>
      <c r="E85" s="44">
        <f t="shared" si="11"/>
        <v>18246.654999999999</v>
      </c>
      <c r="F85" s="44">
        <f t="shared" si="11"/>
        <v>21656.885000000002</v>
      </c>
      <c r="G85" s="44">
        <f t="shared" si="11"/>
        <v>24368.880000000001</v>
      </c>
      <c r="H85" s="44">
        <f t="shared" si="11"/>
        <v>27840.050000000003</v>
      </c>
      <c r="I85" s="44">
        <f>I73</f>
        <v>30128.010000000002</v>
      </c>
    </row>
    <row r="86" spans="2:9" x14ac:dyDescent="0.3">
      <c r="B86" s="209" t="s">
        <v>389</v>
      </c>
      <c r="C86" s="210">
        <f>C84/C85</f>
        <v>0.16798368136818481</v>
      </c>
      <c r="D86" s="210">
        <f t="shared" ref="D86:I86" si="12">D84/D85</f>
        <v>0.17892716201441283</v>
      </c>
      <c r="E86" s="210">
        <f t="shared" si="12"/>
        <v>0.16770197058036126</v>
      </c>
      <c r="F86" s="210">
        <f t="shared" si="12"/>
        <v>0.2511381484456327</v>
      </c>
      <c r="G86" s="210">
        <f t="shared" si="12"/>
        <v>0.17987408530880344</v>
      </c>
      <c r="H86" s="210">
        <f t="shared" si="12"/>
        <v>0.1440058476906472</v>
      </c>
      <c r="I86" s="210">
        <f t="shared" si="12"/>
        <v>0.12511579755848468</v>
      </c>
    </row>
    <row r="88" spans="2:9" ht="15.6" x14ac:dyDescent="0.3">
      <c r="B88" s="291" t="s">
        <v>390</v>
      </c>
      <c r="C88" s="291"/>
      <c r="D88" s="291"/>
      <c r="E88" s="291"/>
      <c r="F88" s="291"/>
      <c r="G88" s="291"/>
      <c r="H88" s="291"/>
      <c r="I88" s="291"/>
    </row>
    <row r="89" spans="2:9" x14ac:dyDescent="0.3">
      <c r="C89" s="135">
        <f>C83</f>
        <v>43555</v>
      </c>
      <c r="D89" s="135">
        <f t="shared" ref="D89:I89" si="13">D83</f>
        <v>43921</v>
      </c>
      <c r="E89" s="135">
        <f t="shared" si="13"/>
        <v>44286</v>
      </c>
      <c r="F89" s="135">
        <f t="shared" si="13"/>
        <v>44651</v>
      </c>
      <c r="G89" s="135">
        <f t="shared" si="13"/>
        <v>45016</v>
      </c>
      <c r="H89" s="135">
        <f t="shared" si="13"/>
        <v>45382</v>
      </c>
      <c r="I89" s="135">
        <f t="shared" si="13"/>
        <v>45747</v>
      </c>
    </row>
    <row r="90" spans="2:9" x14ac:dyDescent="0.3">
      <c r="B90" t="str">
        <f>B84</f>
        <v>Net Profit</v>
      </c>
      <c r="C90" s="44">
        <f t="shared" ref="C90:H90" si="14">C84</f>
        <v>2520.79</v>
      </c>
      <c r="D90" s="44">
        <f t="shared" si="14"/>
        <v>2897.4400000000028</v>
      </c>
      <c r="E90" s="44">
        <f t="shared" si="14"/>
        <v>3060.0000000000014</v>
      </c>
      <c r="F90" s="44">
        <f t="shared" si="14"/>
        <v>5438.8699999999972</v>
      </c>
      <c r="G90" s="44">
        <f t="shared" si="14"/>
        <v>4383.3299999999945</v>
      </c>
      <c r="H90" s="44">
        <f t="shared" si="14"/>
        <v>4009.1300000000028</v>
      </c>
      <c r="I90" s="44">
        <f>I84</f>
        <v>3769.4900000000025</v>
      </c>
    </row>
    <row r="91" spans="2:9" x14ac:dyDescent="0.3">
      <c r="B91" t="s">
        <v>344</v>
      </c>
      <c r="C91" s="44">
        <f t="shared" ref="C91:H91" si="15">C72</f>
        <v>19240.13</v>
      </c>
      <c r="D91" s="44">
        <f t="shared" si="15"/>
        <v>20211.25</v>
      </c>
      <c r="E91" s="44">
        <f t="shared" si="15"/>
        <v>21712.79</v>
      </c>
      <c r="F91" s="44">
        <f t="shared" si="15"/>
        <v>29101.279999999999</v>
      </c>
      <c r="G91" s="44">
        <f t="shared" si="15"/>
        <v>34488.589999999997</v>
      </c>
      <c r="H91" s="44">
        <f t="shared" si="15"/>
        <v>35494.730000000003</v>
      </c>
      <c r="I91" s="44">
        <f>I72</f>
        <v>33905.620000000003</v>
      </c>
    </row>
    <row r="92" spans="2:9" x14ac:dyDescent="0.3">
      <c r="B92" s="209" t="s">
        <v>384</v>
      </c>
      <c r="C92" s="210">
        <f t="shared" ref="C92:H92" si="16">C90/C91</f>
        <v>0.13101730601612357</v>
      </c>
      <c r="D92" s="210">
        <f t="shared" si="16"/>
        <v>0.14335778341270347</v>
      </c>
      <c r="E92" s="210">
        <f t="shared" si="16"/>
        <v>0.14093076016486142</v>
      </c>
      <c r="F92" s="210">
        <f t="shared" si="16"/>
        <v>0.18689452835064291</v>
      </c>
      <c r="G92" s="210">
        <f t="shared" si="16"/>
        <v>0.12709507695153657</v>
      </c>
      <c r="H92" s="210">
        <f t="shared" si="16"/>
        <v>0.11295000694469298</v>
      </c>
      <c r="I92" s="210">
        <f>I90/I91</f>
        <v>0.11117596433865543</v>
      </c>
    </row>
    <row r="94" spans="2:9" x14ac:dyDescent="0.3">
      <c r="B94" t="s">
        <v>344</v>
      </c>
      <c r="C94" s="44">
        <f t="shared" ref="C94:H94" si="17">C91</f>
        <v>19240.13</v>
      </c>
      <c r="D94" s="44">
        <f t="shared" si="17"/>
        <v>20211.25</v>
      </c>
      <c r="E94" s="44">
        <f t="shared" si="17"/>
        <v>21712.79</v>
      </c>
      <c r="F94" s="44">
        <f t="shared" si="17"/>
        <v>29101.279999999999</v>
      </c>
      <c r="G94" s="44">
        <f t="shared" si="17"/>
        <v>34488.589999999997</v>
      </c>
      <c r="H94" s="44">
        <f t="shared" si="17"/>
        <v>35494.730000000003</v>
      </c>
      <c r="I94" s="44">
        <f>I91</f>
        <v>33905.620000000003</v>
      </c>
    </row>
    <row r="95" spans="2:9" x14ac:dyDescent="0.3">
      <c r="B95" t="s">
        <v>385</v>
      </c>
      <c r="C95" s="44">
        <f t="shared" ref="C95:H95" si="18">C85</f>
        <v>15006.16</v>
      </c>
      <c r="D95" s="44">
        <f t="shared" si="18"/>
        <v>16193.404999999999</v>
      </c>
      <c r="E95" s="44">
        <f t="shared" si="18"/>
        <v>18246.654999999999</v>
      </c>
      <c r="F95" s="44">
        <f t="shared" si="18"/>
        <v>21656.885000000002</v>
      </c>
      <c r="G95" s="44">
        <f t="shared" si="18"/>
        <v>24368.880000000001</v>
      </c>
      <c r="H95" s="44">
        <f t="shared" si="18"/>
        <v>27840.050000000003</v>
      </c>
      <c r="I95" s="44">
        <f>I85</f>
        <v>30128.010000000002</v>
      </c>
    </row>
    <row r="96" spans="2:9" x14ac:dyDescent="0.3">
      <c r="B96" s="209" t="s">
        <v>386</v>
      </c>
      <c r="C96" s="211">
        <f t="shared" ref="C96:H96" si="19">C94/C95</f>
        <v>1.2821487975604686</v>
      </c>
      <c r="D96" s="211">
        <f t="shared" si="19"/>
        <v>1.2481161312274967</v>
      </c>
      <c r="E96" s="211">
        <f t="shared" si="19"/>
        <v>1.1899600228096603</v>
      </c>
      <c r="F96" s="211">
        <f t="shared" si="19"/>
        <v>1.343742648123218</v>
      </c>
      <c r="G96" s="211">
        <f t="shared" si="19"/>
        <v>1.415271854923164</v>
      </c>
      <c r="H96" s="211">
        <f t="shared" si="19"/>
        <v>1.2749520923992592</v>
      </c>
      <c r="I96" s="211">
        <f>I94/I95</f>
        <v>1.125385314197652</v>
      </c>
    </row>
    <row r="98" spans="2:9" x14ac:dyDescent="0.3">
      <c r="B98" s="209" t="s">
        <v>391</v>
      </c>
      <c r="C98" s="210">
        <f>C96*C92</f>
        <v>0.16798368136818478</v>
      </c>
      <c r="D98" s="210">
        <f t="shared" ref="D98:I98" si="20">D96*D92</f>
        <v>0.17892716201441286</v>
      </c>
      <c r="E98" s="210">
        <f t="shared" si="20"/>
        <v>0.16770197058036126</v>
      </c>
      <c r="F98" s="210">
        <f t="shared" si="20"/>
        <v>0.25113814844563276</v>
      </c>
      <c r="G98" s="210">
        <f t="shared" si="20"/>
        <v>0.17987408530880344</v>
      </c>
      <c r="H98" s="210">
        <f t="shared" si="20"/>
        <v>0.14400584769064717</v>
      </c>
      <c r="I98" s="210">
        <f t="shared" si="20"/>
        <v>0.12511579755848468</v>
      </c>
    </row>
    <row r="109" spans="2:9" hidden="1" x14ac:dyDescent="0.3"/>
    <row r="110" spans="2:9" hidden="1" x14ac:dyDescent="0.3"/>
    <row r="113" spans="2:9" ht="11.25" customHeight="1" x14ac:dyDescent="0.3">
      <c r="B113" s="204"/>
      <c r="C113" s="204"/>
      <c r="D113" s="204"/>
      <c r="E113" s="204"/>
      <c r="F113" s="204"/>
      <c r="G113" s="204"/>
      <c r="H113" s="204"/>
      <c r="I113" s="204"/>
    </row>
  </sheetData>
  <mergeCells count="5">
    <mergeCell ref="B9:I12"/>
    <mergeCell ref="B60:I60"/>
    <mergeCell ref="B66:I66"/>
    <mergeCell ref="B82:I82"/>
    <mergeCell ref="B88:I88"/>
  </mergeCells>
  <pageMargins left="0.31496062992125984" right="0.23622047244094491" top="0.35433070866141736" bottom="0.35433070866141736" header="0" footer="0"/>
  <pageSetup paperSize="9" scale="95" fitToHeight="0" orientation="portrait" r:id="rId1"/>
  <rowBreaks count="1" manualBreakCount="1">
    <brk id="54" max="16383" man="1"/>
  </rowBreaks>
  <ignoredErrors>
    <ignoredError sqref="C63:I63"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FCB1-9B30-44C9-89AC-A7539A158513}">
  <dimension ref="B1:I77"/>
  <sheetViews>
    <sheetView showGridLines="0" topLeftCell="A41" zoomScale="89" zoomScaleNormal="89" zoomScaleSheetLayoutView="77" workbookViewId="0">
      <selection activeCell="C48" sqref="C48"/>
    </sheetView>
  </sheetViews>
  <sheetFormatPr defaultRowHeight="14.4" x14ac:dyDescent="0.3"/>
  <cols>
    <col min="1" max="1" width="1.88671875" customWidth="1"/>
    <col min="2" max="2" width="35.6640625" customWidth="1"/>
    <col min="3" max="3" width="10" bestFit="1" customWidth="1"/>
    <col min="4" max="8" width="10.5546875" bestFit="1" customWidth="1"/>
    <col min="9" max="9" width="10.5546875" customWidth="1"/>
  </cols>
  <sheetData>
    <row r="1" spans="2:9" ht="10.5" customHeight="1" x14ac:dyDescent="0.3">
      <c r="B1" s="204"/>
      <c r="C1" s="204"/>
      <c r="D1" s="204"/>
      <c r="E1" s="204"/>
      <c r="F1" s="204"/>
      <c r="G1" s="204"/>
      <c r="H1" s="204"/>
      <c r="I1" s="204"/>
    </row>
    <row r="3" spans="2:9" ht="26.25" customHeight="1" x14ac:dyDescent="0.55000000000000004">
      <c r="B3" s="203" t="str">
        <f>'Dupont Analysis'!B3</f>
        <v>ASIAN PAINTS LTD</v>
      </c>
    </row>
    <row r="4" spans="2:9" x14ac:dyDescent="0.3">
      <c r="B4" s="41" t="str">
        <f>CONCATENATE("  ","(",VLOOKUP(B3,'[2]List of Stocks'!A2:C5442,3,1)," | ","BSE Code: ",VLOOKUP(B3,'[2]List of Stocks'!A2:B5442,2,1),")")</f>
        <v xml:space="preserve">  (ASIANPAINT | BSE Code: 500820)</v>
      </c>
    </row>
    <row r="5" spans="2:9" ht="21.75" customHeight="1" x14ac:dyDescent="0.35">
      <c r="B5" s="205" t="str">
        <f>'Dupont Analysis'!B5</f>
        <v xml:space="preserve">  INR 2519</v>
      </c>
    </row>
    <row r="6" spans="2:9" x14ac:dyDescent="0.3">
      <c r="B6" s="41" t="s">
        <v>8619</v>
      </c>
    </row>
    <row r="7" spans="2:9" ht="15" customHeight="1" thickBot="1" x14ac:dyDescent="0.35">
      <c r="B7" s="213"/>
      <c r="C7" s="213"/>
      <c r="D7" s="213"/>
      <c r="E7" s="213"/>
      <c r="F7" s="213"/>
      <c r="G7" s="213"/>
      <c r="H7" s="213"/>
      <c r="I7" s="213"/>
    </row>
    <row r="8" spans="2:9" ht="29.25" customHeight="1" x14ac:dyDescent="0.45">
      <c r="B8" s="292" t="s">
        <v>8638</v>
      </c>
      <c r="C8" s="293"/>
      <c r="D8" s="293"/>
      <c r="E8" s="293"/>
      <c r="F8" s="293"/>
      <c r="G8" s="293"/>
      <c r="H8" s="293"/>
      <c r="I8" s="293"/>
    </row>
    <row r="9" spans="2:9" ht="9.6" customHeight="1" thickBot="1" x14ac:dyDescent="0.35">
      <c r="B9" s="219"/>
      <c r="C9" s="219"/>
      <c r="D9" s="219"/>
      <c r="E9" s="219"/>
      <c r="F9" s="219"/>
      <c r="G9" s="219"/>
      <c r="H9" s="219"/>
      <c r="I9" s="219"/>
    </row>
    <row r="10" spans="2:9" ht="16.8" customHeight="1" x14ac:dyDescent="0.35">
      <c r="B10" s="206" t="s">
        <v>379</v>
      </c>
      <c r="C10" s="199"/>
      <c r="D10" s="199"/>
      <c r="E10" s="199"/>
      <c r="F10" s="199"/>
      <c r="G10" s="199"/>
      <c r="H10" s="199"/>
      <c r="I10" s="199"/>
    </row>
    <row r="11" spans="2:9" ht="6" customHeight="1" x14ac:dyDescent="0.3">
      <c r="B11" s="199"/>
      <c r="C11" s="199"/>
      <c r="D11" s="199"/>
      <c r="E11" s="199"/>
      <c r="F11" s="199"/>
      <c r="G11" s="199"/>
      <c r="H11" s="199"/>
      <c r="I11" s="199"/>
    </row>
    <row r="12" spans="2:9" x14ac:dyDescent="0.3">
      <c r="B12" s="199"/>
      <c r="C12" s="199"/>
      <c r="D12" s="199"/>
      <c r="E12" s="199"/>
      <c r="F12" s="199"/>
      <c r="G12" s="199"/>
      <c r="H12" s="199"/>
      <c r="I12" s="199"/>
    </row>
    <row r="34" spans="2:9" ht="6.6" customHeight="1" x14ac:dyDescent="0.3"/>
    <row r="35" spans="2:9" ht="1.5" customHeight="1" x14ac:dyDescent="0.3"/>
    <row r="36" spans="2:9" ht="11.25" customHeight="1" x14ac:dyDescent="0.3">
      <c r="B36" s="204"/>
      <c r="C36" s="204"/>
      <c r="D36" s="204"/>
      <c r="E36" s="204"/>
      <c r="F36" s="204"/>
      <c r="G36" s="204"/>
      <c r="H36" s="204"/>
      <c r="I36" s="204"/>
    </row>
    <row r="40" spans="2:9" ht="15.6" x14ac:dyDescent="0.3">
      <c r="B40" s="291" t="s">
        <v>8637</v>
      </c>
      <c r="C40" s="291"/>
      <c r="D40" s="291"/>
      <c r="E40" s="291"/>
      <c r="F40" s="291"/>
      <c r="G40" s="291"/>
      <c r="H40" s="291"/>
      <c r="I40" s="291"/>
    </row>
    <row r="41" spans="2:9" x14ac:dyDescent="0.3">
      <c r="C41" s="215">
        <f>'Dupont Analysis'!C61</f>
        <v>43555</v>
      </c>
      <c r="D41" s="215">
        <f>'Dupont Analysis'!D61</f>
        <v>43921</v>
      </c>
      <c r="E41" s="215">
        <f>'Dupont Analysis'!E61</f>
        <v>44286</v>
      </c>
      <c r="F41" s="215">
        <f>'Dupont Analysis'!F61</f>
        <v>44651</v>
      </c>
      <c r="G41" s="215">
        <f>'Dupont Analysis'!G61</f>
        <v>45016</v>
      </c>
      <c r="H41" s="215">
        <f>'Dupont Analysis'!H61</f>
        <v>45382</v>
      </c>
      <c r="I41" s="215">
        <f>'Dupont Analysis'!I61</f>
        <v>45747</v>
      </c>
    </row>
    <row r="42" spans="2:9" x14ac:dyDescent="0.3">
      <c r="B42" t="s">
        <v>8636</v>
      </c>
      <c r="C42" s="44">
        <f>'Data Sheet'!E65-'Data Sheet'!E60</f>
        <v>1515.3400000000001</v>
      </c>
      <c r="D42" s="44">
        <f>'Data Sheet'!F65-'Data Sheet'!F60</f>
        <v>2817.2599999999993</v>
      </c>
      <c r="E42" s="44">
        <f>'Data Sheet'!G65-'Data Sheet'!G60</f>
        <v>3121.1100000000006</v>
      </c>
      <c r="F42" s="44">
        <f>'Data Sheet'!H65-'Data Sheet'!H60</f>
        <v>6205.42</v>
      </c>
      <c r="G42" s="44">
        <f>'Data Sheet'!I65-'Data Sheet'!I60</f>
        <v>6873.09</v>
      </c>
      <c r="H42" s="44">
        <f>'Data Sheet'!J65-'Data Sheet'!J60</f>
        <v>6769.77</v>
      </c>
      <c r="I42" s="44">
        <f>'Data Sheet'!K65-'Data Sheet'!K60</f>
        <v>6490.76</v>
      </c>
    </row>
    <row r="43" spans="2:9" x14ac:dyDescent="0.3">
      <c r="B43" t="s">
        <v>80</v>
      </c>
      <c r="C43" s="44">
        <f>'Data Sheet'!E61</f>
        <v>16248.84</v>
      </c>
      <c r="D43" s="44">
        <f>'Data Sheet'!F61</f>
        <v>16137.97</v>
      </c>
      <c r="E43" s="44">
        <f>'Data Sheet'!G61</f>
        <v>20355.34</v>
      </c>
      <c r="F43" s="44">
        <f>'Data Sheet'!H61</f>
        <v>22958.43</v>
      </c>
      <c r="G43" s="44">
        <f>'Data Sheet'!I61</f>
        <v>25779.33</v>
      </c>
      <c r="H43" s="44">
        <f>'Data Sheet'!J61</f>
        <v>29900.77</v>
      </c>
      <c r="I43" s="44">
        <f>'Data Sheet'!K61</f>
        <v>30355.25</v>
      </c>
    </row>
    <row r="44" spans="2:9" x14ac:dyDescent="0.3">
      <c r="B44" s="209" t="s">
        <v>8635</v>
      </c>
      <c r="C44" s="210">
        <f t="shared" ref="C44:I44" si="0">C42/C43</f>
        <v>9.3258349519104139E-2</v>
      </c>
      <c r="D44" s="210">
        <f t="shared" si="0"/>
        <v>0.17457338190615049</v>
      </c>
      <c r="E44" s="210">
        <f t="shared" si="0"/>
        <v>0.15333126344241857</v>
      </c>
      <c r="F44" s="210">
        <f t="shared" si="0"/>
        <v>0.27028938825520732</v>
      </c>
      <c r="G44" s="210">
        <f t="shared" si="0"/>
        <v>0.26661243717350297</v>
      </c>
      <c r="H44" s="210">
        <f t="shared" si="0"/>
        <v>0.22640788180371277</v>
      </c>
      <c r="I44" s="210">
        <f t="shared" si="0"/>
        <v>0.21382660330585321</v>
      </c>
    </row>
    <row r="46" spans="2:9" ht="15.6" x14ac:dyDescent="0.3">
      <c r="B46" s="291" t="s">
        <v>8634</v>
      </c>
      <c r="C46" s="291"/>
      <c r="D46" s="291"/>
      <c r="E46" s="291"/>
      <c r="F46" s="291"/>
      <c r="G46" s="291"/>
      <c r="H46" s="291"/>
      <c r="I46" s="291"/>
    </row>
    <row r="47" spans="2:9" ht="15.6" x14ac:dyDescent="0.3">
      <c r="B47" s="214"/>
      <c r="C47" s="216">
        <f>C41</f>
        <v>43555</v>
      </c>
      <c r="D47" s="216">
        <f t="shared" ref="D47:I47" si="1">D41</f>
        <v>43921</v>
      </c>
      <c r="E47" s="216">
        <f t="shared" si="1"/>
        <v>44286</v>
      </c>
      <c r="F47" s="216">
        <f t="shared" si="1"/>
        <v>44651</v>
      </c>
      <c r="G47" s="216">
        <f t="shared" si="1"/>
        <v>45016</v>
      </c>
      <c r="H47" s="216">
        <f t="shared" si="1"/>
        <v>45382</v>
      </c>
      <c r="I47" s="216">
        <f t="shared" si="1"/>
        <v>45747</v>
      </c>
    </row>
    <row r="48" spans="2:9" x14ac:dyDescent="0.3">
      <c r="B48" t="s">
        <v>74</v>
      </c>
      <c r="C48" s="44">
        <f>HistoricalFS!F36*HistoricalFS!F38*HistoricalFS!F44</f>
        <v>1513.6299999999999</v>
      </c>
      <c r="D48" s="44">
        <f>HistoricalFS!G36*HistoricalFS!G38*HistoricalFS!G44</f>
        <v>1746.400000000003</v>
      </c>
      <c r="E48" s="44">
        <f>HistoricalFS!H36*HistoricalFS!H38*HistoricalFS!H44</f>
        <v>1347.8300000000011</v>
      </c>
      <c r="F48" s="44">
        <f>HistoricalFS!I36*HistoricalFS!I38*HistoricalFS!I44</f>
        <v>3601.9999999999973</v>
      </c>
      <c r="G48" s="44">
        <f>HistoricalFS!J36*HistoricalFS!J38*HistoricalFS!J44</f>
        <v>1922.9799999999948</v>
      </c>
      <c r="H48" s="44">
        <f>HistoricalFS!K36*HistoricalFS!K38*HistoricalFS!K44</f>
        <v>814.99000000000274</v>
      </c>
      <c r="I48" s="44">
        <f>HistoricalFS!L36*HistoricalFS!L38*HistoricalFS!L44</f>
        <v>1390.6700000000023</v>
      </c>
    </row>
    <row r="49" spans="2:9" x14ac:dyDescent="0.3">
      <c r="B49" t="s">
        <v>80</v>
      </c>
      <c r="C49" s="44">
        <f t="shared" ref="C49:I49" si="2">C$43</f>
        <v>16248.84</v>
      </c>
      <c r="D49" s="44">
        <f t="shared" si="2"/>
        <v>16137.97</v>
      </c>
      <c r="E49" s="44">
        <f t="shared" si="2"/>
        <v>20355.34</v>
      </c>
      <c r="F49" s="44">
        <f t="shared" si="2"/>
        <v>22958.43</v>
      </c>
      <c r="G49" s="44">
        <f t="shared" si="2"/>
        <v>25779.33</v>
      </c>
      <c r="H49" s="44">
        <f t="shared" si="2"/>
        <v>29900.77</v>
      </c>
      <c r="I49" s="44">
        <f t="shared" si="2"/>
        <v>30355.25</v>
      </c>
    </row>
    <row r="50" spans="2:9" x14ac:dyDescent="0.3">
      <c r="B50" s="209" t="s">
        <v>8633</v>
      </c>
      <c r="C50" s="210">
        <f t="shared" ref="C50:I50" si="3">C48/C49</f>
        <v>9.3153111237479103E-2</v>
      </c>
      <c r="D50" s="210">
        <f t="shared" si="3"/>
        <v>0.10821683272431434</v>
      </c>
      <c r="E50" s="210">
        <f t="shared" si="3"/>
        <v>6.6215057080844686E-2</v>
      </c>
      <c r="F50" s="210">
        <f t="shared" si="3"/>
        <v>0.15689226136107726</v>
      </c>
      <c r="G50" s="210">
        <f t="shared" si="3"/>
        <v>7.4593870360478515E-2</v>
      </c>
      <c r="H50" s="210">
        <f t="shared" si="3"/>
        <v>2.7256488712498129E-2</v>
      </c>
      <c r="I50" s="210">
        <f t="shared" si="3"/>
        <v>4.5813162467777481E-2</v>
      </c>
    </row>
    <row r="52" spans="2:9" ht="15.6" x14ac:dyDescent="0.3">
      <c r="B52" s="291" t="s">
        <v>8632</v>
      </c>
      <c r="C52" s="291"/>
      <c r="D52" s="291"/>
      <c r="E52" s="291"/>
      <c r="F52" s="291"/>
      <c r="G52" s="291"/>
      <c r="H52" s="291"/>
      <c r="I52" s="291"/>
    </row>
    <row r="53" spans="2:9" ht="15.6" x14ac:dyDescent="0.3">
      <c r="B53" s="214"/>
      <c r="C53" s="216">
        <f>C41</f>
        <v>43555</v>
      </c>
      <c r="D53" s="216">
        <f t="shared" ref="D53:I53" si="4">D41</f>
        <v>43921</v>
      </c>
      <c r="E53" s="216">
        <f t="shared" si="4"/>
        <v>44286</v>
      </c>
      <c r="F53" s="216">
        <f t="shared" si="4"/>
        <v>44651</v>
      </c>
      <c r="G53" s="216">
        <f t="shared" si="4"/>
        <v>45016</v>
      </c>
      <c r="H53" s="216">
        <f t="shared" si="4"/>
        <v>45382</v>
      </c>
      <c r="I53" s="216">
        <f t="shared" si="4"/>
        <v>45747</v>
      </c>
    </row>
    <row r="54" spans="2:9" x14ac:dyDescent="0.3">
      <c r="B54" t="s">
        <v>283</v>
      </c>
      <c r="C54" s="44">
        <f>HistoricalFS!F18-HistoricalFS!F24</f>
        <v>3729.32</v>
      </c>
      <c r="D54" s="44">
        <f>HistoricalFS!G18-HistoricalFS!G24</f>
        <v>3854.6200000000026</v>
      </c>
      <c r="E54" s="44">
        <f>HistoricalFS!H18-HistoricalFS!H24</f>
        <v>4249.2300000000014</v>
      </c>
      <c r="F54" s="44">
        <f>HistoricalFS!I18-HistoricalFS!I24</f>
        <v>6637.1899999999978</v>
      </c>
      <c r="G54" s="44">
        <f>HistoricalFS!J18-HistoricalFS!J24</f>
        <v>6021.2799999999952</v>
      </c>
      <c r="H54" s="44">
        <f>HistoricalFS!K18-HistoricalFS!K24</f>
        <v>6004.3800000000028</v>
      </c>
      <c r="I54" s="44">
        <f>HistoricalFS!L18-HistoricalFS!L24</f>
        <v>5389.8700000000017</v>
      </c>
    </row>
    <row r="55" spans="2:9" x14ac:dyDescent="0.3">
      <c r="B55" t="s">
        <v>80</v>
      </c>
      <c r="C55" s="44">
        <f t="shared" ref="C55:I55" si="5">C$43</f>
        <v>16248.84</v>
      </c>
      <c r="D55" s="44">
        <f t="shared" si="5"/>
        <v>16137.97</v>
      </c>
      <c r="E55" s="44">
        <f t="shared" si="5"/>
        <v>20355.34</v>
      </c>
      <c r="F55" s="44">
        <f t="shared" si="5"/>
        <v>22958.43</v>
      </c>
      <c r="G55" s="44">
        <f t="shared" si="5"/>
        <v>25779.33</v>
      </c>
      <c r="H55" s="44">
        <f t="shared" si="5"/>
        <v>29900.77</v>
      </c>
      <c r="I55" s="44">
        <f t="shared" si="5"/>
        <v>30355.25</v>
      </c>
    </row>
    <row r="56" spans="2:9" x14ac:dyDescent="0.3">
      <c r="B56" s="209" t="s">
        <v>8631</v>
      </c>
      <c r="C56" s="210">
        <f t="shared" ref="C56:I56" si="6">C54/C55</f>
        <v>0.22951299908178061</v>
      </c>
      <c r="D56" s="210">
        <f t="shared" si="6"/>
        <v>0.23885408139933353</v>
      </c>
      <c r="E56" s="210">
        <f t="shared" si="6"/>
        <v>0.2087525926857523</v>
      </c>
      <c r="F56" s="210">
        <f t="shared" si="6"/>
        <v>0.28909598783540502</v>
      </c>
      <c r="G56" s="210">
        <f t="shared" si="6"/>
        <v>0.23357007338825311</v>
      </c>
      <c r="H56" s="210">
        <f t="shared" si="6"/>
        <v>0.200810213248689</v>
      </c>
      <c r="I56" s="210">
        <f t="shared" si="6"/>
        <v>0.17755973019494162</v>
      </c>
    </row>
    <row r="58" spans="2:9" ht="15.6" x14ac:dyDescent="0.3">
      <c r="B58" s="291" t="s">
        <v>8630</v>
      </c>
      <c r="C58" s="291"/>
      <c r="D58" s="291"/>
      <c r="E58" s="291"/>
      <c r="F58" s="291"/>
      <c r="G58" s="291"/>
      <c r="H58" s="291"/>
      <c r="I58" s="291"/>
    </row>
    <row r="59" spans="2:9" ht="15.6" x14ac:dyDescent="0.3">
      <c r="B59" s="214"/>
      <c r="C59" s="135">
        <f>C41</f>
        <v>43555</v>
      </c>
      <c r="D59" s="135">
        <f t="shared" ref="D59:I59" si="7">D41</f>
        <v>43921</v>
      </c>
      <c r="E59" s="135">
        <f t="shared" si="7"/>
        <v>44286</v>
      </c>
      <c r="F59" s="135">
        <f t="shared" si="7"/>
        <v>44651</v>
      </c>
      <c r="G59" s="135">
        <f t="shared" si="7"/>
        <v>45016</v>
      </c>
      <c r="H59" s="135">
        <f t="shared" si="7"/>
        <v>45382</v>
      </c>
      <c r="I59" s="135">
        <f t="shared" si="7"/>
        <v>45747</v>
      </c>
    </row>
    <row r="60" spans="2:9" x14ac:dyDescent="0.3">
      <c r="B60" t="s">
        <v>8629</v>
      </c>
      <c r="C60" s="44">
        <f>('Data Sheet'!E90*'Data Sheet'!E70)/10000000</f>
        <v>143179.45411329999</v>
      </c>
      <c r="D60" s="44">
        <f>('Data Sheet'!F90*'Data Sheet'!F70)/10000000</f>
        <v>159850.31170349999</v>
      </c>
      <c r="E60" s="44">
        <f>('Data Sheet'!G90*'Data Sheet'!G70)/10000000</f>
        <v>243386.84723459999</v>
      </c>
      <c r="F60" s="44">
        <f>('Data Sheet'!H90*'Data Sheet'!H70)/10000000</f>
        <v>295428.12333104998</v>
      </c>
      <c r="G60" s="44">
        <f>('Data Sheet'!I90*'Data Sheet'!I70)/10000000</f>
        <v>264896.85767534998</v>
      </c>
      <c r="H60" s="44">
        <f>('Data Sheet'!J90*'Data Sheet'!J70)/10000000</f>
        <v>273059.63086824998</v>
      </c>
      <c r="I60" s="44">
        <f>('Data Sheet'!K90*'Data Sheet'!K70)/10000000</f>
        <v>241621.923301</v>
      </c>
    </row>
    <row r="61" spans="2:9" x14ac:dyDescent="0.3">
      <c r="B61" t="s">
        <v>8628</v>
      </c>
      <c r="C61" s="44">
        <f>'Data Sheet'!E59</f>
        <v>1319.6</v>
      </c>
      <c r="D61" s="44">
        <f>'Data Sheet'!F59</f>
        <v>1118.5</v>
      </c>
      <c r="E61" s="44">
        <f>'Data Sheet'!G59</f>
        <v>1093.1199999999999</v>
      </c>
      <c r="F61" s="44">
        <f>'Data Sheet'!H59</f>
        <v>1586.88</v>
      </c>
      <c r="G61" s="44">
        <f>'Data Sheet'!I59</f>
        <v>1932.62</v>
      </c>
      <c r="H61" s="44">
        <f>'Data Sheet'!J59</f>
        <v>2474.38</v>
      </c>
      <c r="I61" s="44">
        <f>'Data Sheet'!K59</f>
        <v>2290.29</v>
      </c>
    </row>
    <row r="62" spans="2:9" x14ac:dyDescent="0.3">
      <c r="B62" s="209" t="s">
        <v>8627</v>
      </c>
      <c r="C62" s="210">
        <f t="shared" ref="C62:I62" si="8">C60/C61</f>
        <v>108.50216286245832</v>
      </c>
      <c r="D62" s="210">
        <f t="shared" si="8"/>
        <v>142.91489647161376</v>
      </c>
      <c r="E62" s="210">
        <f t="shared" si="8"/>
        <v>222.65336581034106</v>
      </c>
      <c r="F62" s="210">
        <f t="shared" si="8"/>
        <v>186.1691642285806</v>
      </c>
      <c r="G62" s="210">
        <f t="shared" si="8"/>
        <v>137.06618873619749</v>
      </c>
      <c r="H62" s="210">
        <f t="shared" si="8"/>
        <v>110.35476800986508</v>
      </c>
      <c r="I62" s="210">
        <f t="shared" si="8"/>
        <v>105.4983968410114</v>
      </c>
    </row>
    <row r="64" spans="2:9" ht="15.6" x14ac:dyDescent="0.3">
      <c r="B64" s="291" t="s">
        <v>8626</v>
      </c>
      <c r="C64" s="291"/>
      <c r="D64" s="291"/>
      <c r="E64" s="291"/>
      <c r="F64" s="291"/>
      <c r="G64" s="291"/>
      <c r="H64" s="291"/>
      <c r="I64" s="291"/>
    </row>
    <row r="65" spans="2:9" ht="15.6" x14ac:dyDescent="0.3">
      <c r="B65" s="214"/>
      <c r="C65" s="216">
        <f>C41</f>
        <v>43555</v>
      </c>
      <c r="D65" s="216">
        <f t="shared" ref="D65:I65" si="9">D41</f>
        <v>43921</v>
      </c>
      <c r="E65" s="216">
        <f t="shared" si="9"/>
        <v>44286</v>
      </c>
      <c r="F65" s="216">
        <f t="shared" si="9"/>
        <v>44651</v>
      </c>
      <c r="G65" s="216">
        <f t="shared" si="9"/>
        <v>45016</v>
      </c>
      <c r="H65" s="216">
        <f t="shared" si="9"/>
        <v>45382</v>
      </c>
      <c r="I65" s="216">
        <f t="shared" si="9"/>
        <v>45747</v>
      </c>
    </row>
    <row r="66" spans="2:9" x14ac:dyDescent="0.3">
      <c r="B66" t="s">
        <v>8625</v>
      </c>
      <c r="C66" s="44">
        <f>HistoricalFS!F6</f>
        <v>19240.13</v>
      </c>
      <c r="D66" s="44">
        <f>HistoricalFS!G6</f>
        <v>20211.25</v>
      </c>
      <c r="E66" s="44">
        <f>HistoricalFS!H6</f>
        <v>21712.79</v>
      </c>
      <c r="F66" s="44">
        <f>HistoricalFS!I6</f>
        <v>29101.279999999999</v>
      </c>
      <c r="G66" s="44">
        <f>HistoricalFS!J6</f>
        <v>34488.589999999997</v>
      </c>
      <c r="H66" s="44">
        <f>HistoricalFS!K6</f>
        <v>35494.730000000003</v>
      </c>
      <c r="I66" s="44">
        <f>HistoricalFS!L6</f>
        <v>33905.620000000003</v>
      </c>
    </row>
    <row r="67" spans="2:9" x14ac:dyDescent="0.3">
      <c r="B67" t="s">
        <v>80</v>
      </c>
      <c r="C67" s="44">
        <f t="shared" ref="C67:I67" si="10">C55</f>
        <v>16248.84</v>
      </c>
      <c r="D67" s="44">
        <f t="shared" si="10"/>
        <v>16137.97</v>
      </c>
      <c r="E67" s="44">
        <f t="shared" si="10"/>
        <v>20355.34</v>
      </c>
      <c r="F67" s="44">
        <f t="shared" si="10"/>
        <v>22958.43</v>
      </c>
      <c r="G67" s="44">
        <f t="shared" si="10"/>
        <v>25779.33</v>
      </c>
      <c r="H67" s="44">
        <f t="shared" si="10"/>
        <v>29900.77</v>
      </c>
      <c r="I67" s="44">
        <f t="shared" si="10"/>
        <v>30355.25</v>
      </c>
    </row>
    <row r="68" spans="2:9" x14ac:dyDescent="0.3">
      <c r="B68" s="209" t="s">
        <v>8624</v>
      </c>
      <c r="C68" s="210">
        <f t="shared" ref="C68:I68" si="11">C66/C67</f>
        <v>1.1840925259895476</v>
      </c>
      <c r="D68" s="210">
        <f t="shared" si="11"/>
        <v>1.2524034931283179</v>
      </c>
      <c r="E68" s="210">
        <f t="shared" si="11"/>
        <v>1.0666876603387612</v>
      </c>
      <c r="F68" s="210">
        <f t="shared" si="11"/>
        <v>1.267564027679593</v>
      </c>
      <c r="G68" s="210">
        <f t="shared" si="11"/>
        <v>1.3378388809949675</v>
      </c>
      <c r="H68" s="210">
        <f t="shared" si="11"/>
        <v>1.1870841453246856</v>
      </c>
      <c r="I68" s="210">
        <f t="shared" si="11"/>
        <v>1.1169606575468825</v>
      </c>
    </row>
    <row r="70" spans="2:9" ht="15.6" x14ac:dyDescent="0.3">
      <c r="B70" s="291" t="s">
        <v>8623</v>
      </c>
      <c r="C70" s="291"/>
      <c r="D70" s="291"/>
      <c r="E70" s="291"/>
      <c r="F70" s="291"/>
      <c r="G70" s="291"/>
      <c r="H70" s="291"/>
      <c r="I70" s="291"/>
    </row>
    <row r="71" spans="2:9" x14ac:dyDescent="0.3">
      <c r="C71" s="215">
        <f>C41</f>
        <v>43555</v>
      </c>
      <c r="D71" s="215">
        <f t="shared" ref="D71:I71" si="12">D41</f>
        <v>43921</v>
      </c>
      <c r="E71" s="215">
        <f t="shared" si="12"/>
        <v>44286</v>
      </c>
      <c r="F71" s="215">
        <f t="shared" si="12"/>
        <v>44651</v>
      </c>
      <c r="G71" s="215">
        <f t="shared" si="12"/>
        <v>45016</v>
      </c>
      <c r="H71" s="215">
        <f t="shared" si="12"/>
        <v>45382</v>
      </c>
      <c r="I71" s="215">
        <f t="shared" si="12"/>
        <v>45747</v>
      </c>
    </row>
    <row r="72" spans="2:9" x14ac:dyDescent="0.3">
      <c r="B72" s="209" t="s">
        <v>8622</v>
      </c>
      <c r="C72" s="217">
        <f>(C44*1.2)+(C50*1.4)+(C56*3.3)+(C62*0.6)*(C68*1)</f>
        <v>78.085677331607798</v>
      </c>
      <c r="D72" s="217">
        <f t="shared" ref="D72:I72" si="13">(D44*1.2)+(D50*1.4)+(D56*3.3)+(D62*0.6)*(D68*1)</f>
        <v>108.5414794293918</v>
      </c>
      <c r="E72" s="217">
        <f t="shared" si="13"/>
        <v>143.46654085757686</v>
      </c>
      <c r="F72" s="217">
        <f t="shared" si="13"/>
        <v>143.08681457526254</v>
      </c>
      <c r="G72" s="217">
        <f t="shared" si="13"/>
        <v>111.21863352194178</v>
      </c>
      <c r="H72" s="217">
        <f t="shared" si="13"/>
        <v>79.572759525379425</v>
      </c>
      <c r="I72" s="217">
        <f t="shared" si="13"/>
        <v>71.609212684472041</v>
      </c>
    </row>
    <row r="73" spans="2:9" x14ac:dyDescent="0.3">
      <c r="B73" s="25" t="s">
        <v>8621</v>
      </c>
      <c r="C73" s="218" t="str">
        <f>IF(C72&lt;1.81," Distressed",IF(C72&gt;3,"Strong","Grey Zone"))</f>
        <v>Strong</v>
      </c>
      <c r="D73" s="218" t="str">
        <f t="shared" ref="D73:I73" si="14">IF(D72&lt;1.81," Distressed",IF(D72&gt;3,"Strong","Grey Zone"))</f>
        <v>Strong</v>
      </c>
      <c r="E73" s="218" t="str">
        <f t="shared" si="14"/>
        <v>Strong</v>
      </c>
      <c r="F73" s="218" t="str">
        <f t="shared" si="14"/>
        <v>Strong</v>
      </c>
      <c r="G73" s="218" t="str">
        <f t="shared" si="14"/>
        <v>Strong</v>
      </c>
      <c r="H73" s="218" t="str">
        <f t="shared" si="14"/>
        <v>Strong</v>
      </c>
      <c r="I73" s="218" t="str">
        <f t="shared" si="14"/>
        <v>Strong</v>
      </c>
    </row>
    <row r="77" spans="2:9" ht="11.25" customHeight="1" x14ac:dyDescent="0.3">
      <c r="B77" s="204"/>
      <c r="C77" s="204"/>
      <c r="D77" s="204"/>
      <c r="E77" s="204"/>
      <c r="F77" s="204"/>
      <c r="G77" s="204"/>
      <c r="H77" s="204"/>
      <c r="I77" s="204"/>
    </row>
  </sheetData>
  <mergeCells count="7">
    <mergeCell ref="B64:I64"/>
    <mergeCell ref="B70:I70"/>
    <mergeCell ref="B8:I8"/>
    <mergeCell ref="B52:I52"/>
    <mergeCell ref="B58:I58"/>
    <mergeCell ref="B40:I40"/>
    <mergeCell ref="B46:I46"/>
  </mergeCells>
  <pageMargins left="0.19685039370078741" right="0.19685039370078741" top="0.15748031496062992" bottom="0.15748031496062992" header="0" footer="0"/>
  <pageSetup paperSize="9" scale="89" orientation="portrait" r:id="rId1"/>
  <rowBreaks count="1" manualBreakCount="1">
    <brk id="3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6CDC-F82E-4D30-BF68-133FE74F9DB9}">
  <sheetPr>
    <tabColor theme="3" tint="9.9978637043366805E-2"/>
  </sheetPr>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4BF9-3281-4E97-A94D-A7D7766E0E57}">
  <dimension ref="B1:K2648"/>
  <sheetViews>
    <sheetView showGridLines="0" zoomScaleNormal="100" workbookViewId="0">
      <selection activeCell="B5" sqref="B5"/>
    </sheetView>
  </sheetViews>
  <sheetFormatPr defaultRowHeight="14.4" x14ac:dyDescent="0.3"/>
  <cols>
    <col min="1" max="1" width="1.88671875" customWidth="1"/>
    <col min="2" max="2" width="9.88671875" bestFit="1" customWidth="1"/>
    <col min="3" max="3" width="10.109375" customWidth="1"/>
    <col min="4" max="4" width="10.21875" customWidth="1"/>
    <col min="5" max="5" width="14.88671875" customWidth="1"/>
    <col min="6" max="6" width="1.21875" customWidth="1"/>
    <col min="7" max="7" width="11.21875" customWidth="1"/>
    <col min="8" max="8" width="10.44140625" customWidth="1"/>
    <col min="10" max="10" width="11.21875" customWidth="1"/>
    <col min="11" max="11" width="9.88671875" customWidth="1"/>
  </cols>
  <sheetData>
    <row r="1" spans="2:11" ht="10.199999999999999" customHeight="1" x14ac:dyDescent="0.3">
      <c r="B1" s="204"/>
      <c r="C1" s="204"/>
      <c r="D1" s="204"/>
      <c r="E1" s="204"/>
      <c r="F1" s="204"/>
      <c r="G1" s="204"/>
      <c r="H1" s="204"/>
      <c r="I1" s="204"/>
      <c r="J1" s="204"/>
      <c r="K1" s="204"/>
    </row>
    <row r="2" spans="2:11" ht="2.4" customHeight="1" x14ac:dyDescent="0.3"/>
    <row r="3" spans="2:11" ht="15.6" x14ac:dyDescent="0.3">
      <c r="B3" s="242" t="s">
        <v>8639</v>
      </c>
    </row>
    <row r="4" spans="2:11" ht="2.4" customHeight="1" x14ac:dyDescent="0.3"/>
    <row r="5" spans="2:11" x14ac:dyDescent="0.3">
      <c r="B5" s="230" t="s">
        <v>182</v>
      </c>
      <c r="C5" s="232" t="s">
        <v>363</v>
      </c>
      <c r="D5" s="232" t="s">
        <v>184</v>
      </c>
      <c r="E5" s="232" t="s">
        <v>364</v>
      </c>
      <c r="F5" s="232"/>
      <c r="G5" s="290" t="s">
        <v>8642</v>
      </c>
      <c r="H5" s="290"/>
      <c r="I5" s="290"/>
      <c r="J5" s="290"/>
      <c r="K5" s="290"/>
    </row>
    <row r="6" spans="2:11" ht="3.6" customHeight="1" x14ac:dyDescent="0.3">
      <c r="B6" s="177"/>
      <c r="C6" s="62"/>
      <c r="D6" s="62"/>
      <c r="E6" s="62"/>
      <c r="F6" s="62"/>
      <c r="G6" s="62"/>
      <c r="H6" s="62"/>
      <c r="I6" s="62"/>
    </row>
    <row r="7" spans="2:11" x14ac:dyDescent="0.3">
      <c r="B7" s="177">
        <v>43910</v>
      </c>
      <c r="C7" s="62">
        <v>1745.85</v>
      </c>
      <c r="D7" s="62">
        <f t="shared" ref="D7:D71" si="0">(C7-C8)/C8</f>
        <v>-0.37054730314392847</v>
      </c>
      <c r="E7" s="62">
        <v>8.9114160948222026E-2</v>
      </c>
      <c r="F7" s="62"/>
      <c r="G7" s="178" t="s">
        <v>143</v>
      </c>
      <c r="H7" s="179"/>
      <c r="I7" s="179"/>
      <c r="J7" s="180"/>
      <c r="K7" s="181">
        <f>AVERAGE(E7:E2648)</f>
        <v>5.789521389657472E-4</v>
      </c>
    </row>
    <row r="8" spans="2:11" x14ac:dyDescent="0.3">
      <c r="B8" s="177">
        <v>44330</v>
      </c>
      <c r="C8" s="62">
        <v>2773.6</v>
      </c>
      <c r="D8" s="62">
        <f t="shared" si="0"/>
        <v>0.53725924899542743</v>
      </c>
      <c r="E8" s="62">
        <v>8.5090567661672084E-2</v>
      </c>
      <c r="F8" s="62"/>
      <c r="G8" s="178" t="s">
        <v>365</v>
      </c>
      <c r="H8" s="179"/>
      <c r="I8" s="179"/>
      <c r="J8" s="180"/>
      <c r="K8" s="181">
        <f>_xlfn.STDEV.S(E7:E2648)</f>
        <v>1.5516148688741181E-2</v>
      </c>
    </row>
    <row r="9" spans="2:11" x14ac:dyDescent="0.3">
      <c r="B9" s="177">
        <v>43731</v>
      </c>
      <c r="C9" s="62">
        <v>1804.25</v>
      </c>
      <c r="D9" s="62">
        <f t="shared" si="0"/>
        <v>7.8871049720453307E-2</v>
      </c>
      <c r="E9" s="62">
        <v>7.8871049720453307E-2</v>
      </c>
      <c r="F9" s="62"/>
      <c r="G9" s="178" t="s">
        <v>366</v>
      </c>
      <c r="H9" s="179"/>
      <c r="I9" s="179"/>
      <c r="J9" s="180"/>
      <c r="K9" s="181">
        <f>MIN(E7:E2648)</f>
        <v>-0.14153564166451868</v>
      </c>
    </row>
    <row r="10" spans="2:11" x14ac:dyDescent="0.3">
      <c r="B10" s="177">
        <v>43728</v>
      </c>
      <c r="C10" s="62">
        <v>1672.35</v>
      </c>
      <c r="D10" s="62">
        <f t="shared" si="0"/>
        <v>2.9740463655675599E-2</v>
      </c>
      <c r="E10" s="62">
        <v>7.5915977739891283E-2</v>
      </c>
      <c r="F10" s="62"/>
      <c r="G10" s="178" t="s">
        <v>367</v>
      </c>
      <c r="H10" s="179"/>
      <c r="I10" s="179"/>
      <c r="J10" s="180"/>
      <c r="K10" s="181">
        <f>MAX(E7:E2648)</f>
        <v>8.9114160948222026E-2</v>
      </c>
    </row>
    <row r="11" spans="2:11" x14ac:dyDescent="0.3">
      <c r="B11" s="177">
        <v>43928</v>
      </c>
      <c r="C11" s="62">
        <v>1624.05</v>
      </c>
      <c r="D11" s="62">
        <f t="shared" si="0"/>
        <v>-0.13031487629859706</v>
      </c>
      <c r="E11" s="62">
        <v>6.7540918950897255E-2</v>
      </c>
      <c r="F11" s="62"/>
      <c r="G11" s="178" t="s">
        <v>373</v>
      </c>
      <c r="H11" s="179"/>
      <c r="I11" s="179"/>
      <c r="J11" s="180"/>
      <c r="K11" s="182">
        <v>2519</v>
      </c>
    </row>
    <row r="12" spans="2:11" x14ac:dyDescent="0.3">
      <c r="B12" s="177">
        <v>43864</v>
      </c>
      <c r="C12" s="62">
        <v>1867.4</v>
      </c>
      <c r="D12" s="62">
        <f t="shared" si="0"/>
        <v>0.44804590570719621</v>
      </c>
      <c r="E12" s="62">
        <v>6.3197449328171257E-2</v>
      </c>
      <c r="F12" s="62"/>
    </row>
    <row r="13" spans="2:11" x14ac:dyDescent="0.3">
      <c r="B13" s="177">
        <v>43231</v>
      </c>
      <c r="C13" s="62">
        <v>1289.5999999999999</v>
      </c>
      <c r="D13" s="62">
        <f t="shared" si="0"/>
        <v>0.14432760992058197</v>
      </c>
      <c r="E13" s="62">
        <v>6.1661315551164782E-2</v>
      </c>
      <c r="F13" s="62"/>
      <c r="G13" s="186" t="s">
        <v>368</v>
      </c>
      <c r="H13" s="187" t="s">
        <v>369</v>
      </c>
      <c r="I13" s="187" t="s">
        <v>371</v>
      </c>
      <c r="J13" s="187" t="s">
        <v>370</v>
      </c>
      <c r="K13" s="187" t="s">
        <v>372</v>
      </c>
    </row>
    <row r="14" spans="2:11" x14ac:dyDescent="0.3">
      <c r="B14" s="177">
        <v>42579</v>
      </c>
      <c r="C14" s="62">
        <v>1126.95</v>
      </c>
      <c r="D14" s="62">
        <f t="shared" si="0"/>
        <v>0.37516778523489941</v>
      </c>
      <c r="E14" s="62">
        <v>6.1358071199849401E-2</v>
      </c>
      <c r="F14" s="62"/>
      <c r="G14" s="188">
        <v>0.05</v>
      </c>
      <c r="H14" s="184">
        <f>100%-G14</f>
        <v>0.95</v>
      </c>
      <c r="I14" s="190">
        <f>_xlfn.PERCENTILE.INC($E$7:$E$2648,G14)</f>
        <v>-2.2777132533230066E-2</v>
      </c>
      <c r="J14" s="191">
        <f>$K$11*(1-I14)</f>
        <v>2576.3755968512064</v>
      </c>
      <c r="K14" s="191">
        <f>$K$11-J14</f>
        <v>-57.37559685120641</v>
      </c>
    </row>
    <row r="15" spans="2:11" x14ac:dyDescent="0.3">
      <c r="B15" s="177">
        <v>42012</v>
      </c>
      <c r="C15" s="62">
        <v>819.5</v>
      </c>
      <c r="D15" s="62">
        <f t="shared" si="0"/>
        <v>-0.7405988857938719</v>
      </c>
      <c r="E15" s="62">
        <v>6.1116146575165155E-2</v>
      </c>
      <c r="F15" s="62"/>
      <c r="G15" s="189">
        <v>0.01</v>
      </c>
      <c r="H15" s="183">
        <f t="shared" ref="H15:H17" si="1">100%-G15</f>
        <v>0.99</v>
      </c>
      <c r="I15" s="192">
        <f>_xlfn.PERCENTILE.INC($E$7:$E$2648,G15)</f>
        <v>-3.9418631313249533E-2</v>
      </c>
      <c r="J15" s="193">
        <f t="shared" ref="J15:J17" si="2">$K$11*(1-I15)</f>
        <v>2618.2955322780758</v>
      </c>
      <c r="K15" s="193">
        <f t="shared" ref="K15:K17" si="3">$K$11-J15</f>
        <v>-99.295532278075825</v>
      </c>
    </row>
    <row r="16" spans="2:11" x14ac:dyDescent="0.3">
      <c r="B16" s="177">
        <v>44397</v>
      </c>
      <c r="C16" s="62">
        <v>3159.2</v>
      </c>
      <c r="D16" s="62">
        <f t="shared" si="0"/>
        <v>0.4372085617451037</v>
      </c>
      <c r="E16" s="62">
        <v>6.036551596824808E-2</v>
      </c>
      <c r="F16" s="62"/>
      <c r="G16" s="189">
        <v>5.0000000000000001E-3</v>
      </c>
      <c r="H16" s="183">
        <f t="shared" si="1"/>
        <v>0.995</v>
      </c>
      <c r="I16" s="192">
        <f>_xlfn.PERCENTILE.INC($E$7:$E$2648,G16)</f>
        <v>-5.1234075786991788E-2</v>
      </c>
      <c r="J16" s="193">
        <f t="shared" si="2"/>
        <v>2648.0586369074322</v>
      </c>
      <c r="K16" s="193">
        <f t="shared" si="3"/>
        <v>-129.05863690743217</v>
      </c>
    </row>
    <row r="17" spans="2:11" x14ac:dyDescent="0.3">
      <c r="B17" s="177">
        <v>44131</v>
      </c>
      <c r="C17" s="62">
        <v>2198.15</v>
      </c>
      <c r="D17" s="62">
        <f t="shared" si="0"/>
        <v>-0.23545267990678578</v>
      </c>
      <c r="E17" s="62">
        <v>5.6447349449704559E-2</v>
      </c>
      <c r="F17" s="62"/>
      <c r="G17" s="189">
        <v>0.1</v>
      </c>
      <c r="H17" s="183">
        <f t="shared" si="1"/>
        <v>0.9</v>
      </c>
      <c r="I17" s="192">
        <f>_xlfn.PERCENTILE.INC($E$7:$E$2648,G17)</f>
        <v>-1.6193274567417485E-2</v>
      </c>
      <c r="J17" s="193">
        <f t="shared" si="2"/>
        <v>2559.7908586353251</v>
      </c>
      <c r="K17" s="193">
        <f t="shared" si="3"/>
        <v>-40.790858635325094</v>
      </c>
    </row>
    <row r="18" spans="2:11" x14ac:dyDescent="0.3">
      <c r="B18" s="177">
        <v>44629</v>
      </c>
      <c r="C18" s="62">
        <v>2875.1</v>
      </c>
      <c r="D18" s="62">
        <f t="shared" si="0"/>
        <v>2.4860260685056077</v>
      </c>
      <c r="E18" s="62">
        <v>5.5605529344812957E-2</v>
      </c>
      <c r="F18" s="62"/>
      <c r="G18" s="62"/>
      <c r="H18" s="62"/>
      <c r="I18" s="62"/>
    </row>
    <row r="19" spans="2:11" x14ac:dyDescent="0.3">
      <c r="B19" s="177">
        <v>42192</v>
      </c>
      <c r="C19" s="62">
        <v>824.75</v>
      </c>
      <c r="D19" s="62">
        <f t="shared" si="0"/>
        <v>-0.54500317215127025</v>
      </c>
      <c r="E19" s="62">
        <v>5.27827418943069E-2</v>
      </c>
      <c r="F19" s="62"/>
      <c r="G19" s="62"/>
      <c r="H19" s="62"/>
      <c r="I19" s="62"/>
    </row>
    <row r="20" spans="2:11" x14ac:dyDescent="0.3">
      <c r="B20" s="177">
        <v>43943</v>
      </c>
      <c r="C20" s="62">
        <v>1812.65</v>
      </c>
      <c r="D20" s="62">
        <f t="shared" si="0"/>
        <v>0.15088888888888893</v>
      </c>
      <c r="E20" s="62">
        <v>5.0446221604079848E-2</v>
      </c>
      <c r="F20" s="62"/>
      <c r="G20" s="62"/>
      <c r="H20" s="62"/>
      <c r="I20" s="62"/>
    </row>
    <row r="21" spans="2:11" x14ac:dyDescent="0.3">
      <c r="B21" s="177">
        <v>43972</v>
      </c>
      <c r="C21" s="62">
        <v>1575</v>
      </c>
      <c r="D21" s="62">
        <f t="shared" si="0"/>
        <v>-0.36255463817387085</v>
      </c>
      <c r="E21" s="62">
        <v>4.9685094471658468E-2</v>
      </c>
      <c r="F21" s="62"/>
      <c r="G21" s="62"/>
      <c r="H21" s="62"/>
      <c r="I21" s="62"/>
    </row>
    <row r="22" spans="2:11" x14ac:dyDescent="0.3">
      <c r="B22" s="177">
        <v>44271</v>
      </c>
      <c r="C22" s="62">
        <v>2470.8000000000002</v>
      </c>
      <c r="D22" s="62">
        <f t="shared" si="0"/>
        <v>1.6444052014769628</v>
      </c>
      <c r="E22" s="62">
        <v>4.8748912328360268E-2</v>
      </c>
      <c r="F22" s="62"/>
      <c r="G22" s="62"/>
      <c r="H22" s="62"/>
      <c r="I22" s="62"/>
    </row>
    <row r="23" spans="2:11" x14ac:dyDescent="0.3">
      <c r="B23" s="177">
        <v>42690</v>
      </c>
      <c r="C23" s="62">
        <v>934.35</v>
      </c>
      <c r="D23" s="62">
        <f t="shared" si="0"/>
        <v>-0.58786555511446348</v>
      </c>
      <c r="E23" s="62">
        <v>4.7242770679219878E-2</v>
      </c>
      <c r="F23" s="62"/>
      <c r="G23" s="62"/>
      <c r="H23" s="62"/>
      <c r="I23" s="62"/>
    </row>
    <row r="24" spans="2:11" x14ac:dyDescent="0.3">
      <c r="B24" s="177">
        <v>45722</v>
      </c>
      <c r="C24" s="62">
        <v>2267.1</v>
      </c>
      <c r="D24" s="62">
        <f t="shared" si="0"/>
        <v>0.42222640444151688</v>
      </c>
      <c r="E24" s="62">
        <v>4.7038448216141282E-2</v>
      </c>
      <c r="F24" s="62"/>
      <c r="G24" s="62"/>
      <c r="H24" s="62"/>
      <c r="I24" s="62"/>
    </row>
    <row r="25" spans="2:11" x14ac:dyDescent="0.3">
      <c r="B25" s="177">
        <v>43915</v>
      </c>
      <c r="C25" s="62">
        <v>1594.05</v>
      </c>
      <c r="D25" s="62">
        <f t="shared" si="0"/>
        <v>0.33959410059246176</v>
      </c>
      <c r="E25" s="62">
        <v>4.5107359449270579E-2</v>
      </c>
      <c r="F25" s="62"/>
      <c r="G25" s="62"/>
      <c r="H25" s="62"/>
      <c r="I25" s="62"/>
    </row>
    <row r="26" spans="2:11" x14ac:dyDescent="0.3">
      <c r="B26" s="177">
        <v>43397</v>
      </c>
      <c r="C26" s="62">
        <v>1189.95</v>
      </c>
      <c r="D26" s="62">
        <f t="shared" si="0"/>
        <v>0.41475448817025323</v>
      </c>
      <c r="E26" s="62">
        <v>4.4915700737618629E-2</v>
      </c>
      <c r="F26" s="62"/>
      <c r="G26" s="62"/>
      <c r="H26" s="62"/>
      <c r="I26" s="62"/>
    </row>
    <row r="27" spans="2:11" x14ac:dyDescent="0.3">
      <c r="B27" s="177">
        <v>42277</v>
      </c>
      <c r="C27" s="62">
        <v>841.1</v>
      </c>
      <c r="D27" s="62">
        <f t="shared" si="0"/>
        <v>-0.53402952826791494</v>
      </c>
      <c r="E27" s="62">
        <v>4.4520335299596425E-2</v>
      </c>
      <c r="F27" s="62"/>
      <c r="G27" s="62"/>
      <c r="H27" s="62"/>
      <c r="I27" s="62"/>
    </row>
    <row r="28" spans="2:11" x14ac:dyDescent="0.3">
      <c r="B28" s="177">
        <v>44050</v>
      </c>
      <c r="C28" s="62">
        <v>1805.05</v>
      </c>
      <c r="D28" s="62">
        <f t="shared" si="0"/>
        <v>-7.8280184849490619E-2</v>
      </c>
      <c r="E28" s="62">
        <v>4.4438015333429746E-2</v>
      </c>
      <c r="F28" s="62"/>
      <c r="G28" s="62"/>
      <c r="H28" s="62"/>
      <c r="I28" s="62"/>
    </row>
    <row r="29" spans="2:11" x14ac:dyDescent="0.3">
      <c r="B29" s="177">
        <v>44064</v>
      </c>
      <c r="C29" s="62">
        <v>1958.35</v>
      </c>
      <c r="D29" s="62">
        <f t="shared" si="0"/>
        <v>-0.36709003942860835</v>
      </c>
      <c r="E29" s="62">
        <v>4.4314091454472689E-2</v>
      </c>
      <c r="F29" s="62"/>
      <c r="G29" s="62"/>
      <c r="H29" s="62"/>
      <c r="I29" s="62"/>
    </row>
    <row r="30" spans="2:11" x14ac:dyDescent="0.3">
      <c r="B30" s="177">
        <v>44496</v>
      </c>
      <c r="C30" s="62">
        <v>3094.2</v>
      </c>
      <c r="D30" s="62">
        <f t="shared" si="0"/>
        <v>0.85648287034259296</v>
      </c>
      <c r="E30" s="62">
        <v>4.42265831969356E-2</v>
      </c>
      <c r="F30" s="62"/>
      <c r="G30" s="62"/>
      <c r="H30" s="62"/>
      <c r="I30" s="62"/>
    </row>
    <row r="31" spans="2:11" x14ac:dyDescent="0.3">
      <c r="B31" s="177">
        <v>43921</v>
      </c>
      <c r="C31" s="62">
        <v>1666.7</v>
      </c>
      <c r="D31" s="62">
        <f t="shared" si="0"/>
        <v>-0.3345311533009922</v>
      </c>
      <c r="E31" s="62">
        <v>4.3546316876937011E-2</v>
      </c>
      <c r="F31" s="62"/>
      <c r="G31" s="62"/>
      <c r="H31" s="62"/>
      <c r="I31" s="62"/>
    </row>
    <row r="32" spans="2:11" x14ac:dyDescent="0.3">
      <c r="B32" s="177">
        <v>44281</v>
      </c>
      <c r="C32" s="62">
        <v>2504.5500000000002</v>
      </c>
      <c r="D32" s="62">
        <f t="shared" si="0"/>
        <v>0.21409181249697032</v>
      </c>
      <c r="E32" s="62">
        <v>4.2758706830151871E-2</v>
      </c>
      <c r="F32" s="62"/>
      <c r="G32" s="62"/>
      <c r="H32" s="62"/>
      <c r="I32" s="62"/>
    </row>
    <row r="33" spans="2:11" x14ac:dyDescent="0.3">
      <c r="B33" s="177">
        <v>44084</v>
      </c>
      <c r="C33" s="62">
        <v>2062.9</v>
      </c>
      <c r="D33" s="62">
        <f t="shared" si="0"/>
        <v>1.3686990469629119</v>
      </c>
      <c r="E33" s="62">
        <v>4.2500505356781959E-2</v>
      </c>
      <c r="F33" s="62"/>
      <c r="G33" s="62"/>
      <c r="H33" s="62"/>
      <c r="I33" s="62"/>
    </row>
    <row r="34" spans="2:11" x14ac:dyDescent="0.3">
      <c r="B34" s="177">
        <v>42345</v>
      </c>
      <c r="C34" s="62">
        <v>870.9</v>
      </c>
      <c r="D34" s="62">
        <f t="shared" si="0"/>
        <v>-0.36558004006556183</v>
      </c>
      <c r="E34" s="62">
        <v>4.1621815572299908E-2</v>
      </c>
      <c r="F34" s="62"/>
      <c r="G34" s="62"/>
      <c r="H34" s="62"/>
      <c r="I34" s="62"/>
    </row>
    <row r="35" spans="2:11" x14ac:dyDescent="0.3">
      <c r="B35" s="177">
        <v>43605</v>
      </c>
      <c r="C35" s="62">
        <v>1372.75</v>
      </c>
      <c r="D35" s="62">
        <f t="shared" si="0"/>
        <v>0.72792497954559754</v>
      </c>
      <c r="E35" s="62">
        <v>4.1421689489056564E-2</v>
      </c>
      <c r="F35" s="62"/>
      <c r="G35" s="62"/>
      <c r="H35" s="62"/>
      <c r="I35" s="62"/>
    </row>
    <row r="36" spans="2:11" x14ac:dyDescent="0.3">
      <c r="B36" s="177">
        <v>42138</v>
      </c>
      <c r="C36" s="62">
        <v>794.45</v>
      </c>
      <c r="D36" s="62">
        <f t="shared" si="0"/>
        <v>-0.34907824662023756</v>
      </c>
      <c r="E36" s="62">
        <v>4.1218872870249078E-2</v>
      </c>
      <c r="F36" s="62"/>
      <c r="G36" s="62"/>
      <c r="H36" s="62"/>
      <c r="I36" s="62"/>
    </row>
    <row r="37" spans="2:11" x14ac:dyDescent="0.3">
      <c r="B37" s="177">
        <v>43032</v>
      </c>
      <c r="C37" s="62">
        <v>1220.5</v>
      </c>
      <c r="D37" s="62">
        <f t="shared" si="0"/>
        <v>-0.4937470186863554</v>
      </c>
      <c r="E37" s="62">
        <v>4.1026953258273546E-2</v>
      </c>
      <c r="F37" s="62"/>
      <c r="G37" s="62"/>
      <c r="H37" s="62"/>
      <c r="I37" s="62"/>
    </row>
    <row r="38" spans="2:11" x14ac:dyDescent="0.3">
      <c r="B38" s="177">
        <v>44168</v>
      </c>
      <c r="C38" s="62">
        <v>2410.85</v>
      </c>
      <c r="D38" s="62">
        <f t="shared" si="0"/>
        <v>-7.7239584330086375E-2</v>
      </c>
      <c r="E38" s="62">
        <v>4.0819410266372973E-2</v>
      </c>
      <c r="F38" s="62"/>
      <c r="G38" s="62"/>
      <c r="H38" s="62"/>
      <c r="I38" s="62"/>
    </row>
    <row r="39" spans="2:11" x14ac:dyDescent="0.3">
      <c r="B39" s="177">
        <v>44292</v>
      </c>
      <c r="C39" s="62">
        <v>2612.65</v>
      </c>
      <c r="D39" s="62">
        <f t="shared" si="0"/>
        <v>0.97337512745949617</v>
      </c>
      <c r="E39" s="62">
        <v>4.0689105755825572E-2</v>
      </c>
      <c r="F39" s="62"/>
      <c r="G39" s="62"/>
      <c r="H39" s="62"/>
      <c r="I39" s="62"/>
    </row>
    <row r="40" spans="2:11" x14ac:dyDescent="0.3">
      <c r="B40" s="177">
        <v>43445</v>
      </c>
      <c r="C40" s="62">
        <v>1323.95</v>
      </c>
      <c r="D40" s="62">
        <f>(C40-C42)/C42</f>
        <v>9.0074513194187231E-2</v>
      </c>
      <c r="E40" s="62">
        <v>4.0268720044000943E-2</v>
      </c>
      <c r="F40" s="62"/>
      <c r="G40" s="62"/>
      <c r="H40" s="62"/>
      <c r="I40" s="62"/>
    </row>
    <row r="41" spans="2:11" ht="10.199999999999999" customHeight="1" x14ac:dyDescent="0.3">
      <c r="B41" s="240"/>
      <c r="C41" s="241"/>
      <c r="D41" s="241"/>
      <c r="E41" s="241"/>
      <c r="F41" s="241"/>
      <c r="G41" s="241"/>
      <c r="H41" s="241"/>
      <c r="I41" s="241"/>
      <c r="J41" s="204"/>
      <c r="K41" s="204"/>
    </row>
    <row r="42" spans="2:11" x14ac:dyDescent="0.3">
      <c r="B42" s="177">
        <v>42979</v>
      </c>
      <c r="C42" s="62">
        <v>1214.55</v>
      </c>
      <c r="D42" s="62">
        <f t="shared" si="0"/>
        <v>-0.38603275705186535</v>
      </c>
      <c r="E42" s="62">
        <v>3.9720926250909436E-2</v>
      </c>
      <c r="F42" s="62"/>
      <c r="G42" s="62"/>
      <c r="H42" s="62"/>
      <c r="I42" s="62"/>
    </row>
    <row r="43" spans="2:11" x14ac:dyDescent="0.3">
      <c r="B43" s="177">
        <v>44075</v>
      </c>
      <c r="C43" s="62">
        <v>1978.2</v>
      </c>
      <c r="D43" s="62">
        <f t="shared" si="0"/>
        <v>0.1127548867951062</v>
      </c>
      <c r="E43" s="62">
        <v>3.9298098140170198E-2</v>
      </c>
      <c r="F43" s="62"/>
      <c r="G43" s="62"/>
      <c r="H43" s="62"/>
      <c r="I43" s="62"/>
    </row>
    <row r="44" spans="2:11" x14ac:dyDescent="0.3">
      <c r="B44" s="177">
        <v>44039</v>
      </c>
      <c r="C44" s="62">
        <v>1777.75</v>
      </c>
      <c r="D44" s="62">
        <f t="shared" si="0"/>
        <v>-0.23250442516081687</v>
      </c>
      <c r="E44" s="62">
        <v>3.9042637131418187E-2</v>
      </c>
      <c r="F44" s="62"/>
      <c r="G44" s="62"/>
      <c r="H44" s="62"/>
      <c r="I44" s="62"/>
    </row>
    <row r="45" spans="2:11" x14ac:dyDescent="0.3">
      <c r="B45" s="177">
        <v>44167</v>
      </c>
      <c r="C45" s="62">
        <v>2316.3000000000002</v>
      </c>
      <c r="D45" s="62">
        <f t="shared" si="0"/>
        <v>1.4576127320954908</v>
      </c>
      <c r="E45" s="62">
        <v>3.8839305736197864E-2</v>
      </c>
      <c r="F45" s="62"/>
      <c r="G45" s="62"/>
      <c r="H45" s="62"/>
      <c r="I45" s="62"/>
    </row>
    <row r="46" spans="2:11" x14ac:dyDescent="0.3">
      <c r="B46" s="177">
        <v>42697</v>
      </c>
      <c r="C46" s="62">
        <v>942.5</v>
      </c>
      <c r="D46" s="62">
        <f t="shared" si="0"/>
        <v>-0.36472094904286867</v>
      </c>
      <c r="E46" s="62">
        <v>3.8739185540309667E-2</v>
      </c>
      <c r="F46" s="62"/>
      <c r="G46" s="62"/>
      <c r="H46" s="62"/>
      <c r="I46" s="62"/>
    </row>
    <row r="47" spans="2:11" x14ac:dyDescent="0.3">
      <c r="B47" s="177">
        <v>43670</v>
      </c>
      <c r="C47" s="62">
        <v>1483.6</v>
      </c>
      <c r="D47" s="62">
        <f t="shared" si="0"/>
        <v>-0.48466428149640495</v>
      </c>
      <c r="E47" s="62">
        <v>3.8680995554310919E-2</v>
      </c>
      <c r="F47" s="62"/>
      <c r="G47" s="62"/>
      <c r="H47" s="62"/>
      <c r="I47" s="62"/>
    </row>
    <row r="48" spans="2:11" x14ac:dyDescent="0.3">
      <c r="B48" s="177">
        <v>45425</v>
      </c>
      <c r="C48" s="62">
        <v>2878.9</v>
      </c>
      <c r="D48" s="62">
        <f t="shared" si="0"/>
        <v>1.6928257412777106</v>
      </c>
      <c r="E48" s="62">
        <v>3.8264570109636437E-2</v>
      </c>
      <c r="F48" s="62"/>
      <c r="G48" s="62"/>
      <c r="H48" s="62"/>
      <c r="I48" s="62"/>
    </row>
    <row r="49" spans="2:9" x14ac:dyDescent="0.3">
      <c r="B49" s="177">
        <v>42808</v>
      </c>
      <c r="C49" s="62">
        <v>1069.0999999999999</v>
      </c>
      <c r="D49" s="62">
        <f t="shared" si="0"/>
        <v>-0.17647511939608698</v>
      </c>
      <c r="E49" s="62">
        <v>3.8061947761918451E-2</v>
      </c>
      <c r="F49" s="62"/>
      <c r="G49" s="62"/>
      <c r="H49" s="62"/>
      <c r="I49" s="62"/>
    </row>
    <row r="50" spans="2:9" x14ac:dyDescent="0.3">
      <c r="B50" s="177">
        <v>43413</v>
      </c>
      <c r="C50" s="62">
        <v>1298.2</v>
      </c>
      <c r="D50" s="62">
        <f t="shared" si="0"/>
        <v>-0.60229152625451865</v>
      </c>
      <c r="E50" s="62">
        <v>3.7854259103809525E-2</v>
      </c>
      <c r="F50" s="62"/>
      <c r="G50" s="62"/>
      <c r="H50" s="62"/>
      <c r="I50" s="62"/>
    </row>
    <row r="51" spans="2:9" x14ac:dyDescent="0.3">
      <c r="B51" s="177">
        <v>44607</v>
      </c>
      <c r="C51" s="62">
        <v>3264.2</v>
      </c>
      <c r="D51" s="62">
        <f t="shared" si="0"/>
        <v>0.38135037345803074</v>
      </c>
      <c r="E51" s="62">
        <v>3.760450109666541E-2</v>
      </c>
      <c r="F51" s="62"/>
      <c r="G51" s="62"/>
      <c r="H51" s="62"/>
      <c r="I51" s="62"/>
    </row>
    <row r="52" spans="2:9" x14ac:dyDescent="0.3">
      <c r="B52" s="177">
        <v>44256</v>
      </c>
      <c r="C52" s="62">
        <v>2363.0500000000002</v>
      </c>
      <c r="D52" s="62">
        <f t="shared" si="0"/>
        <v>0.87320650019817692</v>
      </c>
      <c r="E52" s="62">
        <v>3.7585896507058493E-2</v>
      </c>
      <c r="F52" s="62"/>
      <c r="G52" s="62"/>
      <c r="H52" s="62"/>
      <c r="I52" s="62"/>
    </row>
    <row r="53" spans="2:9" x14ac:dyDescent="0.3">
      <c r="B53" s="177">
        <v>43385</v>
      </c>
      <c r="C53" s="62">
        <v>1261.5</v>
      </c>
      <c r="D53" s="62">
        <f t="shared" si="0"/>
        <v>-0.27765689418231793</v>
      </c>
      <c r="E53" s="62">
        <v>3.737510793141733E-2</v>
      </c>
      <c r="F53" s="62"/>
      <c r="G53" s="62"/>
      <c r="H53" s="62"/>
      <c r="I53" s="62"/>
    </row>
    <row r="54" spans="2:9" x14ac:dyDescent="0.3">
      <c r="B54" s="177">
        <v>44006</v>
      </c>
      <c r="C54" s="62">
        <v>1746.4</v>
      </c>
      <c r="D54" s="62">
        <f t="shared" si="0"/>
        <v>-0.49285631316064582</v>
      </c>
      <c r="E54" s="62">
        <v>3.727021649392688E-2</v>
      </c>
      <c r="F54" s="62"/>
      <c r="G54" s="62"/>
      <c r="H54" s="62"/>
      <c r="I54" s="62"/>
    </row>
    <row r="55" spans="2:9" x14ac:dyDescent="0.3">
      <c r="B55" s="177">
        <v>44463</v>
      </c>
      <c r="C55" s="62">
        <v>3443.6</v>
      </c>
      <c r="D55" s="62">
        <f t="shared" si="0"/>
        <v>0.37353914881735872</v>
      </c>
      <c r="E55" s="62">
        <v>3.7197674768832262E-2</v>
      </c>
      <c r="F55" s="62"/>
      <c r="G55" s="62"/>
      <c r="H55" s="62"/>
      <c r="I55" s="62"/>
    </row>
    <row r="56" spans="2:9" x14ac:dyDescent="0.3">
      <c r="B56" s="177">
        <v>44236</v>
      </c>
      <c r="C56" s="62">
        <v>2507.1</v>
      </c>
      <c r="D56" s="62">
        <f t="shared" si="0"/>
        <v>0.71954732510288055</v>
      </c>
      <c r="E56" s="62">
        <v>3.7020185307743217E-2</v>
      </c>
      <c r="F56" s="62"/>
      <c r="G56" s="62"/>
      <c r="H56" s="62"/>
      <c r="I56" s="62"/>
    </row>
    <row r="57" spans="2:9" x14ac:dyDescent="0.3">
      <c r="B57" s="177">
        <v>43619</v>
      </c>
      <c r="C57" s="62">
        <v>1458</v>
      </c>
      <c r="D57" s="62">
        <f t="shared" si="0"/>
        <v>-0.53159636328589321</v>
      </c>
      <c r="E57" s="62">
        <v>3.646833013435697E-2</v>
      </c>
      <c r="F57" s="62"/>
      <c r="G57" s="62"/>
      <c r="H57" s="62"/>
      <c r="I57" s="62"/>
    </row>
    <row r="58" spans="2:9" x14ac:dyDescent="0.3">
      <c r="B58" s="177">
        <v>44428</v>
      </c>
      <c r="C58" s="62">
        <v>3112.7</v>
      </c>
      <c r="D58" s="62">
        <f t="shared" si="0"/>
        <v>1.4872747612769186</v>
      </c>
      <c r="E58" s="62">
        <v>3.6392088965838627E-2</v>
      </c>
      <c r="F58" s="62"/>
      <c r="G58" s="62"/>
      <c r="H58" s="62"/>
      <c r="I58" s="62"/>
    </row>
    <row r="59" spans="2:9" x14ac:dyDescent="0.3">
      <c r="B59" s="177">
        <v>43381</v>
      </c>
      <c r="C59" s="62">
        <v>1251.45</v>
      </c>
      <c r="D59" s="62">
        <f t="shared" si="0"/>
        <v>0.54872842027102298</v>
      </c>
      <c r="E59" s="62">
        <v>3.6054309131550583E-2</v>
      </c>
      <c r="F59" s="62"/>
      <c r="G59" s="62"/>
      <c r="H59" s="62"/>
      <c r="I59" s="62"/>
    </row>
    <row r="60" spans="2:9" x14ac:dyDescent="0.3">
      <c r="B60" s="177">
        <v>42093</v>
      </c>
      <c r="C60" s="62">
        <v>808.05</v>
      </c>
      <c r="D60" s="62">
        <f t="shared" si="0"/>
        <v>-0.13849352310890781</v>
      </c>
      <c r="E60" s="62">
        <v>3.5828739905140281E-2</v>
      </c>
      <c r="F60" s="62"/>
      <c r="G60" s="62"/>
      <c r="H60" s="62"/>
      <c r="I60" s="62"/>
    </row>
    <row r="61" spans="2:9" x14ac:dyDescent="0.3">
      <c r="B61" s="177">
        <v>42709</v>
      </c>
      <c r="C61" s="62">
        <v>937.95</v>
      </c>
      <c r="D61" s="62">
        <f t="shared" si="0"/>
        <v>-0.68316781516011349</v>
      </c>
      <c r="E61" s="62">
        <v>3.5779360609574394E-2</v>
      </c>
      <c r="F61" s="62"/>
      <c r="G61" s="62"/>
      <c r="H61" s="62"/>
      <c r="I61" s="62"/>
    </row>
    <row r="62" spans="2:9" x14ac:dyDescent="0.3">
      <c r="B62" s="177">
        <v>45448</v>
      </c>
      <c r="C62" s="62">
        <v>2960.4</v>
      </c>
      <c r="D62" s="62">
        <f t="shared" si="0"/>
        <v>1.5891201679202378</v>
      </c>
      <c r="E62" s="62">
        <v>3.5648067168095189E-2</v>
      </c>
      <c r="F62" s="62"/>
      <c r="G62" s="62"/>
      <c r="H62" s="62"/>
      <c r="I62" s="62"/>
    </row>
    <row r="63" spans="2:9" x14ac:dyDescent="0.3">
      <c r="B63" s="177">
        <v>43076</v>
      </c>
      <c r="C63" s="62">
        <v>1143.4000000000001</v>
      </c>
      <c r="D63" s="62">
        <f t="shared" si="0"/>
        <v>0.12213553167476328</v>
      </c>
      <c r="E63" s="62">
        <v>3.5547706380473665E-2</v>
      </c>
      <c r="F63" s="62"/>
      <c r="G63" s="62"/>
      <c r="H63" s="62"/>
      <c r="I63" s="62"/>
    </row>
    <row r="64" spans="2:9" x14ac:dyDescent="0.3">
      <c r="B64" s="177">
        <v>42522</v>
      </c>
      <c r="C64" s="62">
        <v>1018.95</v>
      </c>
      <c r="D64" s="62">
        <f t="shared" si="0"/>
        <v>0.24178904393394687</v>
      </c>
      <c r="E64" s="62">
        <v>3.541306777766489E-2</v>
      </c>
      <c r="F64" s="62"/>
      <c r="G64" s="62"/>
      <c r="H64" s="62"/>
      <c r="I64" s="62"/>
    </row>
    <row r="65" spans="2:9" x14ac:dyDescent="0.3">
      <c r="B65" s="177">
        <v>42256</v>
      </c>
      <c r="C65" s="62">
        <v>820.55</v>
      </c>
      <c r="D65" s="62">
        <f t="shared" si="0"/>
        <v>-0.71326985236306462</v>
      </c>
      <c r="E65" s="62">
        <v>3.5133089441150379E-2</v>
      </c>
      <c r="F65" s="62"/>
      <c r="G65" s="62"/>
      <c r="H65" s="62"/>
      <c r="I65" s="62"/>
    </row>
    <row r="66" spans="2:9" x14ac:dyDescent="0.3">
      <c r="B66" s="177">
        <v>44748</v>
      </c>
      <c r="C66" s="62">
        <v>2861.75</v>
      </c>
      <c r="D66" s="62">
        <f t="shared" si="0"/>
        <v>1.0435232790631246</v>
      </c>
      <c r="E66" s="62">
        <v>3.4541970934856552E-2</v>
      </c>
      <c r="F66" s="62"/>
      <c r="G66" s="62"/>
      <c r="H66" s="62"/>
      <c r="I66" s="62"/>
    </row>
    <row r="67" spans="2:9" x14ac:dyDescent="0.3">
      <c r="B67" s="177">
        <v>43453</v>
      </c>
      <c r="C67" s="62">
        <v>1400.4</v>
      </c>
      <c r="D67" s="62">
        <f t="shared" si="0"/>
        <v>-0.43308234151080877</v>
      </c>
      <c r="E67" s="62">
        <v>3.392520949462885E-2</v>
      </c>
      <c r="F67" s="62"/>
      <c r="G67" s="62"/>
      <c r="H67" s="62"/>
      <c r="I67" s="62"/>
    </row>
    <row r="68" spans="2:9" x14ac:dyDescent="0.3">
      <c r="B68" s="177">
        <v>44245</v>
      </c>
      <c r="C68" s="62">
        <v>2470.1999999999998</v>
      </c>
      <c r="D68" s="62">
        <f t="shared" si="0"/>
        <v>-0.10454578409338074</v>
      </c>
      <c r="E68" s="62">
        <v>3.390256152687092E-2</v>
      </c>
      <c r="F68" s="62"/>
      <c r="G68" s="62"/>
      <c r="H68" s="62"/>
      <c r="I68" s="62"/>
    </row>
    <row r="69" spans="2:9" x14ac:dyDescent="0.3">
      <c r="B69" s="177">
        <v>44735</v>
      </c>
      <c r="C69" s="62">
        <v>2758.6</v>
      </c>
      <c r="D69" s="62">
        <f t="shared" si="0"/>
        <v>-5.3426208695055509E-2</v>
      </c>
      <c r="E69" s="62">
        <v>3.3861144945188763E-2</v>
      </c>
      <c r="F69" s="62"/>
      <c r="G69" s="62"/>
      <c r="H69" s="62"/>
      <c r="I69" s="62"/>
    </row>
    <row r="70" spans="2:9" x14ac:dyDescent="0.3">
      <c r="B70" s="177">
        <v>44341</v>
      </c>
      <c r="C70" s="62">
        <v>2914.3</v>
      </c>
      <c r="D70" s="62">
        <f t="shared" si="0"/>
        <v>0.15594074132836208</v>
      </c>
      <c r="E70" s="62">
        <v>3.3824651022543985E-2</v>
      </c>
      <c r="F70" s="62"/>
      <c r="G70" s="62"/>
      <c r="H70" s="62"/>
      <c r="I70" s="62"/>
    </row>
    <row r="71" spans="2:9" x14ac:dyDescent="0.3">
      <c r="B71" s="177">
        <v>44174</v>
      </c>
      <c r="C71" s="62">
        <v>2521.15</v>
      </c>
      <c r="D71" s="62">
        <f t="shared" si="0"/>
        <v>-0.15221265720626809</v>
      </c>
      <c r="E71" s="62">
        <v>3.3745412797015061E-2</v>
      </c>
      <c r="F71" s="62"/>
      <c r="G71" s="62"/>
      <c r="H71" s="62"/>
      <c r="I71" s="62"/>
    </row>
    <row r="72" spans="2:9" x14ac:dyDescent="0.3">
      <c r="B72" s="177">
        <v>45414</v>
      </c>
      <c r="C72" s="62">
        <v>2973.8</v>
      </c>
      <c r="D72" s="62">
        <f t="shared" ref="D72:D135" si="4">(C72-C73)/C73</f>
        <v>2.8359238955175754</v>
      </c>
      <c r="E72" s="62">
        <v>3.3628195547522631E-2</v>
      </c>
      <c r="F72" s="62"/>
      <c r="G72" s="62"/>
      <c r="H72" s="62"/>
      <c r="I72" s="62"/>
    </row>
    <row r="73" spans="2:9" x14ac:dyDescent="0.3">
      <c r="B73" s="177">
        <v>42006</v>
      </c>
      <c r="C73" s="62">
        <v>775.25</v>
      </c>
      <c r="D73" s="62">
        <f t="shared" si="4"/>
        <v>-0.12907936864573386</v>
      </c>
      <c r="E73" s="62">
        <v>3.3184513893516329E-2</v>
      </c>
      <c r="F73" s="62"/>
      <c r="G73" s="62"/>
      <c r="H73" s="62"/>
      <c r="I73" s="62"/>
    </row>
    <row r="74" spans="2:9" x14ac:dyDescent="0.3">
      <c r="B74" s="177">
        <v>42031</v>
      </c>
      <c r="C74" s="62">
        <v>890.15</v>
      </c>
      <c r="D74" s="62">
        <f t="shared" si="4"/>
        <v>-0.72876991986349371</v>
      </c>
      <c r="E74" s="62">
        <v>3.2776424179139112E-2</v>
      </c>
      <c r="F74" s="62"/>
      <c r="G74" s="62"/>
      <c r="H74" s="62"/>
      <c r="I74" s="62"/>
    </row>
    <row r="75" spans="2:9" x14ac:dyDescent="0.3">
      <c r="B75" s="177">
        <v>44540</v>
      </c>
      <c r="C75" s="62">
        <v>3281.9</v>
      </c>
      <c r="D75" s="62">
        <f t="shared" si="4"/>
        <v>2.8924272074957007</v>
      </c>
      <c r="E75" s="62">
        <v>3.2498584282388533E-2</v>
      </c>
      <c r="F75" s="62"/>
      <c r="G75" s="62"/>
      <c r="H75" s="62"/>
      <c r="I75" s="62"/>
    </row>
    <row r="76" spans="2:9" x14ac:dyDescent="0.3">
      <c r="B76" s="177">
        <v>42207</v>
      </c>
      <c r="C76" s="62">
        <v>843.15</v>
      </c>
      <c r="D76" s="62">
        <f t="shared" si="4"/>
        <v>-0.73136111642133428</v>
      </c>
      <c r="E76" s="62">
        <v>3.2449641829425092E-2</v>
      </c>
      <c r="F76" s="62"/>
      <c r="G76" s="62"/>
      <c r="H76" s="62"/>
      <c r="I76" s="62"/>
    </row>
    <row r="77" spans="2:9" x14ac:dyDescent="0.3">
      <c r="B77" s="177">
        <v>45057</v>
      </c>
      <c r="C77" s="62">
        <v>3138.6</v>
      </c>
      <c r="D77" s="62">
        <f t="shared" si="4"/>
        <v>2.6842352388778026</v>
      </c>
      <c r="E77" s="62">
        <v>3.2213506980415314E-2</v>
      </c>
      <c r="F77" s="62"/>
      <c r="G77" s="62"/>
      <c r="H77" s="62"/>
      <c r="I77" s="62"/>
    </row>
    <row r="78" spans="2:9" x14ac:dyDescent="0.3">
      <c r="B78" s="177">
        <v>42205</v>
      </c>
      <c r="C78" s="62">
        <v>851.9</v>
      </c>
      <c r="D78" s="62">
        <f t="shared" si="4"/>
        <v>-0.25715033135681897</v>
      </c>
      <c r="E78" s="62">
        <v>3.2043127990792813E-2</v>
      </c>
      <c r="F78" s="62"/>
      <c r="G78" s="62"/>
      <c r="H78" s="62"/>
      <c r="I78" s="62"/>
    </row>
    <row r="79" spans="2:9" x14ac:dyDescent="0.3">
      <c r="B79" s="177">
        <v>42612</v>
      </c>
      <c r="C79" s="62">
        <v>1146.8</v>
      </c>
      <c r="D79" s="62">
        <f t="shared" si="4"/>
        <v>0.3011118674835489</v>
      </c>
      <c r="E79" s="62">
        <v>3.2037437005039512E-2</v>
      </c>
      <c r="F79" s="62"/>
      <c r="G79" s="62"/>
      <c r="H79" s="62"/>
      <c r="I79" s="62"/>
    </row>
    <row r="80" spans="2:9" x14ac:dyDescent="0.3">
      <c r="B80" s="177">
        <v>42459</v>
      </c>
      <c r="C80" s="62">
        <v>881.4</v>
      </c>
      <c r="D80" s="62">
        <f t="shared" si="4"/>
        <v>-0.73315975901425934</v>
      </c>
      <c r="E80" s="62">
        <v>3.2023886189333203E-2</v>
      </c>
      <c r="F80" s="62"/>
      <c r="G80" s="62"/>
      <c r="H80" s="62"/>
      <c r="I80" s="62"/>
    </row>
    <row r="81" spans="2:9" x14ac:dyDescent="0.3">
      <c r="B81" s="177">
        <v>44440</v>
      </c>
      <c r="C81" s="62">
        <v>3303.1</v>
      </c>
      <c r="D81" s="62">
        <f t="shared" si="4"/>
        <v>0.475619290133798</v>
      </c>
      <c r="E81" s="62">
        <v>3.1976880418651848E-2</v>
      </c>
      <c r="F81" s="62"/>
      <c r="G81" s="62"/>
      <c r="H81" s="62"/>
      <c r="I81" s="62"/>
    </row>
    <row r="82" spans="2:9" x14ac:dyDescent="0.3">
      <c r="B82" s="177">
        <v>44140</v>
      </c>
      <c r="C82" s="62">
        <v>2238.4499999999998</v>
      </c>
      <c r="D82" s="62">
        <f t="shared" si="4"/>
        <v>1.6868923298523586</v>
      </c>
      <c r="E82" s="62">
        <v>3.1900426414659358E-2</v>
      </c>
      <c r="F82" s="62"/>
      <c r="G82" s="62"/>
      <c r="H82" s="62"/>
      <c r="I82" s="62"/>
    </row>
    <row r="83" spans="2:9" x14ac:dyDescent="0.3">
      <c r="B83" s="177">
        <v>42017</v>
      </c>
      <c r="C83" s="62">
        <v>833.1</v>
      </c>
      <c r="D83" s="62">
        <f t="shared" si="4"/>
        <v>-0.72612061738744516</v>
      </c>
      <c r="E83" s="62">
        <v>3.1894469560909147E-2</v>
      </c>
      <c r="F83" s="62"/>
      <c r="G83" s="62"/>
      <c r="H83" s="62"/>
      <c r="I83" s="62"/>
    </row>
    <row r="84" spans="2:9" x14ac:dyDescent="0.3">
      <c r="B84" s="177">
        <v>44362</v>
      </c>
      <c r="C84" s="62">
        <v>3041.85</v>
      </c>
      <c r="D84" s="62">
        <f t="shared" si="4"/>
        <v>-6.3556321768309651E-2</v>
      </c>
      <c r="E84" s="62">
        <v>3.1800142464638241E-2</v>
      </c>
      <c r="F84" s="62"/>
      <c r="G84" s="62"/>
      <c r="H84" s="62"/>
      <c r="I84" s="62"/>
    </row>
    <row r="85" spans="2:9" x14ac:dyDescent="0.3">
      <c r="B85" s="177">
        <v>44679</v>
      </c>
      <c r="C85" s="62">
        <v>3248.3</v>
      </c>
      <c r="D85" s="62">
        <f t="shared" si="4"/>
        <v>5.3548261546445375E-2</v>
      </c>
      <c r="E85" s="62">
        <v>3.1763173776323726E-2</v>
      </c>
      <c r="F85" s="62"/>
      <c r="G85" s="62"/>
      <c r="H85" s="62"/>
      <c r="I85" s="62"/>
    </row>
    <row r="86" spans="2:9" x14ac:dyDescent="0.3">
      <c r="B86" s="177">
        <v>44671</v>
      </c>
      <c r="C86" s="62">
        <v>3083.2</v>
      </c>
      <c r="D86" s="62">
        <f t="shared" si="4"/>
        <v>2.4077922077922076</v>
      </c>
      <c r="E86" s="62">
        <v>3.1705399119945125E-2</v>
      </c>
      <c r="F86" s="62"/>
      <c r="G86" s="62"/>
      <c r="H86" s="62"/>
      <c r="I86" s="62"/>
    </row>
    <row r="87" spans="2:9" x14ac:dyDescent="0.3">
      <c r="B87" s="177">
        <v>42220</v>
      </c>
      <c r="C87" s="62">
        <v>904.75</v>
      </c>
      <c r="D87" s="62">
        <f t="shared" si="4"/>
        <v>-0.37901094752736886</v>
      </c>
      <c r="E87" s="62">
        <v>3.1583148053132712E-2</v>
      </c>
      <c r="F87" s="62"/>
      <c r="G87" s="62"/>
      <c r="H87" s="62"/>
      <c r="I87" s="62"/>
    </row>
    <row r="88" spans="2:9" x14ac:dyDescent="0.3">
      <c r="B88" s="177">
        <v>43497</v>
      </c>
      <c r="C88" s="62">
        <v>1456.95</v>
      </c>
      <c r="D88" s="62">
        <f t="shared" si="4"/>
        <v>-0.30309480531904709</v>
      </c>
      <c r="E88" s="62">
        <v>3.1359501645842884E-2</v>
      </c>
      <c r="F88" s="62"/>
      <c r="G88" s="62"/>
      <c r="H88" s="62"/>
      <c r="I88" s="62"/>
    </row>
    <row r="89" spans="2:9" x14ac:dyDescent="0.3">
      <c r="B89" s="177">
        <v>44110</v>
      </c>
      <c r="C89" s="62">
        <v>2090.6</v>
      </c>
      <c r="D89" s="62">
        <f t="shared" si="4"/>
        <v>0.53269794721407615</v>
      </c>
      <c r="E89" s="62">
        <v>3.1325538947264565E-2</v>
      </c>
      <c r="F89" s="62"/>
      <c r="G89" s="62"/>
      <c r="H89" s="62"/>
      <c r="I89" s="62"/>
    </row>
    <row r="90" spans="2:9" x14ac:dyDescent="0.3">
      <c r="B90" s="177">
        <v>43290</v>
      </c>
      <c r="C90" s="62">
        <v>1364</v>
      </c>
      <c r="D90" s="62">
        <f t="shared" si="4"/>
        <v>-0.54463510716431862</v>
      </c>
      <c r="E90" s="62">
        <v>3.1146053825219268E-2</v>
      </c>
      <c r="F90" s="62"/>
      <c r="G90" s="62"/>
      <c r="H90" s="62"/>
      <c r="I90" s="62"/>
    </row>
    <row r="91" spans="2:9" x14ac:dyDescent="0.3">
      <c r="B91" s="177">
        <v>45483</v>
      </c>
      <c r="C91" s="62">
        <v>2995.4</v>
      </c>
      <c r="D91" s="62">
        <f t="shared" si="4"/>
        <v>-4.4529505582137134E-2</v>
      </c>
      <c r="E91" s="62">
        <v>3.1047776400936349E-2</v>
      </c>
      <c r="F91" s="62"/>
      <c r="G91" s="62"/>
      <c r="H91" s="62"/>
      <c r="I91" s="62"/>
    </row>
    <row r="92" spans="2:9" x14ac:dyDescent="0.3">
      <c r="B92" s="177">
        <v>44637</v>
      </c>
      <c r="C92" s="62">
        <v>3135</v>
      </c>
      <c r="D92" s="62">
        <f t="shared" si="4"/>
        <v>0.17600720234076067</v>
      </c>
      <c r="E92" s="62">
        <v>3.0707522356654422E-2</v>
      </c>
      <c r="F92" s="62"/>
      <c r="G92" s="62"/>
      <c r="H92" s="62"/>
      <c r="I92" s="62"/>
    </row>
    <row r="93" spans="2:9" x14ac:dyDescent="0.3">
      <c r="B93" s="177">
        <v>44302</v>
      </c>
      <c r="C93" s="62">
        <v>2665.8</v>
      </c>
      <c r="D93" s="62">
        <f t="shared" si="4"/>
        <v>0.12993536081381804</v>
      </c>
      <c r="E93" s="62">
        <v>3.0679116163080812E-2</v>
      </c>
      <c r="F93" s="62"/>
      <c r="G93" s="62"/>
      <c r="H93" s="62"/>
      <c r="I93" s="62"/>
    </row>
    <row r="94" spans="2:9" x14ac:dyDescent="0.3">
      <c r="B94" s="177">
        <v>45835</v>
      </c>
      <c r="C94" s="62">
        <v>2359.25</v>
      </c>
      <c r="D94" s="62">
        <f t="shared" si="4"/>
        <v>0.36042555645254293</v>
      </c>
      <c r="E94" s="62">
        <v>3.060020968023772E-2</v>
      </c>
      <c r="F94" s="62"/>
      <c r="G94" s="62"/>
      <c r="H94" s="62"/>
      <c r="I94" s="62"/>
    </row>
    <row r="95" spans="2:9" x14ac:dyDescent="0.3">
      <c r="B95" s="177">
        <v>43907</v>
      </c>
      <c r="C95" s="62">
        <v>1734.2</v>
      </c>
      <c r="D95" s="62">
        <f t="shared" si="4"/>
        <v>0.30293012772351618</v>
      </c>
      <c r="E95" s="62">
        <v>3.0452479277459223E-2</v>
      </c>
      <c r="F95" s="62"/>
      <c r="G95" s="62"/>
      <c r="H95" s="62"/>
      <c r="I95" s="62"/>
    </row>
    <row r="96" spans="2:9" x14ac:dyDescent="0.3">
      <c r="B96" s="177">
        <v>43357</v>
      </c>
      <c r="C96" s="62">
        <v>1331</v>
      </c>
      <c r="D96" s="62">
        <f t="shared" si="4"/>
        <v>-0.40174397698669551</v>
      </c>
      <c r="E96" s="62">
        <v>3.0385136442810143E-2</v>
      </c>
      <c r="F96" s="62"/>
      <c r="G96" s="62"/>
      <c r="H96" s="62"/>
      <c r="I96" s="62"/>
    </row>
    <row r="97" spans="2:9" x14ac:dyDescent="0.3">
      <c r="B97" s="177">
        <v>44133</v>
      </c>
      <c r="C97" s="62">
        <v>2224.8000000000002</v>
      </c>
      <c r="D97" s="62">
        <f t="shared" si="4"/>
        <v>1.5587119033927546</v>
      </c>
      <c r="E97" s="62">
        <v>3.0381622823268048E-2</v>
      </c>
      <c r="F97" s="62"/>
      <c r="G97" s="62"/>
      <c r="H97" s="62"/>
      <c r="I97" s="62"/>
    </row>
    <row r="98" spans="2:9" x14ac:dyDescent="0.3">
      <c r="B98" s="177">
        <v>42391</v>
      </c>
      <c r="C98" s="62">
        <v>869.5</v>
      </c>
      <c r="D98" s="62">
        <f t="shared" si="4"/>
        <v>-0.69269102990033227</v>
      </c>
      <c r="E98" s="62">
        <v>3.0335347790022543E-2</v>
      </c>
      <c r="F98" s="62"/>
      <c r="G98" s="62"/>
      <c r="H98" s="62"/>
      <c r="I98" s="62"/>
    </row>
    <row r="99" spans="2:9" x14ac:dyDescent="0.3">
      <c r="B99" s="177">
        <v>45000</v>
      </c>
      <c r="C99" s="62">
        <v>2829.4</v>
      </c>
      <c r="D99" s="62">
        <f t="shared" si="4"/>
        <v>-0.11601968288682338</v>
      </c>
      <c r="E99" s="62">
        <v>3.0277651342740134E-2</v>
      </c>
      <c r="F99" s="62"/>
      <c r="G99" s="62"/>
      <c r="H99" s="62"/>
      <c r="I99" s="62"/>
    </row>
    <row r="100" spans="2:9" x14ac:dyDescent="0.3">
      <c r="B100" s="177">
        <v>44439</v>
      </c>
      <c r="C100" s="62">
        <v>3200.75</v>
      </c>
      <c r="D100" s="62">
        <f t="shared" si="4"/>
        <v>2.8151856487275762</v>
      </c>
      <c r="E100" s="62">
        <v>3.0273280329610259E-2</v>
      </c>
      <c r="F100" s="62"/>
      <c r="G100" s="62"/>
      <c r="H100" s="62"/>
      <c r="I100" s="62"/>
    </row>
    <row r="101" spans="2:9" x14ac:dyDescent="0.3">
      <c r="B101" s="177">
        <v>42261</v>
      </c>
      <c r="C101" s="62">
        <v>838.95</v>
      </c>
      <c r="D101" s="62">
        <f t="shared" si="4"/>
        <v>-0.30128258515865741</v>
      </c>
      <c r="E101" s="62">
        <v>3.0018416206261566E-2</v>
      </c>
      <c r="F101" s="62"/>
      <c r="G101" s="62"/>
      <c r="H101" s="62"/>
      <c r="I101" s="62"/>
    </row>
    <row r="102" spans="2:9" x14ac:dyDescent="0.3">
      <c r="B102" s="177">
        <v>42619</v>
      </c>
      <c r="C102" s="62">
        <v>1200.7</v>
      </c>
      <c r="D102" s="62">
        <f t="shared" si="4"/>
        <v>-0.54853264650034783</v>
      </c>
      <c r="E102" s="62">
        <v>2.9715706873633285E-2</v>
      </c>
      <c r="F102" s="62"/>
      <c r="G102" s="62"/>
      <c r="H102" s="62"/>
      <c r="I102" s="62"/>
    </row>
    <row r="103" spans="2:9" x14ac:dyDescent="0.3">
      <c r="B103" s="177">
        <v>44732</v>
      </c>
      <c r="C103" s="62">
        <v>2659.55</v>
      </c>
      <c r="D103" s="62">
        <f t="shared" si="4"/>
        <v>0.49990130558610385</v>
      </c>
      <c r="E103" s="62">
        <v>2.9556364199442693E-2</v>
      </c>
      <c r="F103" s="62"/>
      <c r="G103" s="62"/>
      <c r="H103" s="62"/>
      <c r="I103" s="62"/>
    </row>
    <row r="104" spans="2:9" x14ac:dyDescent="0.3">
      <c r="B104" s="177">
        <v>43747</v>
      </c>
      <c r="C104" s="62">
        <v>1773.15</v>
      </c>
      <c r="D104" s="62">
        <f t="shared" si="4"/>
        <v>0.99521773376842582</v>
      </c>
      <c r="E104" s="62">
        <v>2.9345175896900142E-2</v>
      </c>
      <c r="F104" s="62"/>
      <c r="G104" s="62"/>
      <c r="H104" s="62"/>
      <c r="I104" s="62"/>
    </row>
    <row r="105" spans="2:9" x14ac:dyDescent="0.3">
      <c r="B105" s="177">
        <v>42404</v>
      </c>
      <c r="C105" s="62">
        <v>888.7</v>
      </c>
      <c r="D105" s="62">
        <f t="shared" si="4"/>
        <v>-0.65522859969351932</v>
      </c>
      <c r="E105" s="62">
        <v>2.9302756543896306E-2</v>
      </c>
      <c r="F105" s="62"/>
      <c r="G105" s="62"/>
      <c r="H105" s="62"/>
      <c r="I105" s="62"/>
    </row>
    <row r="106" spans="2:9" x14ac:dyDescent="0.3">
      <c r="B106" s="177">
        <v>44285</v>
      </c>
      <c r="C106" s="62">
        <v>2577.65</v>
      </c>
      <c r="D106" s="62">
        <f t="shared" si="4"/>
        <v>1.5269839713739524</v>
      </c>
      <c r="E106" s="62">
        <v>2.9186879878620873E-2</v>
      </c>
      <c r="F106" s="62"/>
      <c r="G106" s="62"/>
      <c r="H106" s="62"/>
      <c r="I106" s="62"/>
    </row>
    <row r="107" spans="2:9" x14ac:dyDescent="0.3">
      <c r="B107" s="177">
        <v>42788</v>
      </c>
      <c r="C107" s="62">
        <v>1020.05</v>
      </c>
      <c r="D107" s="62">
        <f t="shared" si="4"/>
        <v>-0.71436771953405009</v>
      </c>
      <c r="E107" s="62">
        <v>2.9158048731271733E-2</v>
      </c>
      <c r="F107" s="62"/>
      <c r="G107" s="62"/>
      <c r="H107" s="62"/>
      <c r="I107" s="62"/>
    </row>
    <row r="108" spans="2:9" x14ac:dyDescent="0.3">
      <c r="B108" s="177">
        <v>44832</v>
      </c>
      <c r="C108" s="62">
        <v>3571.2</v>
      </c>
      <c r="D108" s="62">
        <f t="shared" si="4"/>
        <v>0.26213111857218585</v>
      </c>
      <c r="E108" s="62">
        <v>2.9045643153526892E-2</v>
      </c>
      <c r="F108" s="62"/>
      <c r="G108" s="62"/>
      <c r="H108" s="62"/>
      <c r="I108" s="62"/>
    </row>
    <row r="109" spans="2:9" x14ac:dyDescent="0.3">
      <c r="B109" s="177">
        <v>44985</v>
      </c>
      <c r="C109" s="62">
        <v>2829.5</v>
      </c>
      <c r="D109" s="62">
        <f t="shared" si="4"/>
        <v>2.3258889215398177</v>
      </c>
      <c r="E109" s="62">
        <v>2.9002636603327574E-2</v>
      </c>
      <c r="F109" s="62"/>
      <c r="G109" s="62"/>
      <c r="H109" s="62"/>
      <c r="I109" s="62"/>
    </row>
    <row r="110" spans="2:9" x14ac:dyDescent="0.3">
      <c r="B110" s="177">
        <v>42331</v>
      </c>
      <c r="C110" s="62">
        <v>850.75</v>
      </c>
      <c r="D110" s="62">
        <f t="shared" si="4"/>
        <v>0.11129253477891718</v>
      </c>
      <c r="E110" s="62">
        <v>2.8904879966136512E-2</v>
      </c>
      <c r="F110" s="62"/>
      <c r="G110" s="62"/>
      <c r="H110" s="62"/>
      <c r="I110" s="62"/>
    </row>
    <row r="111" spans="2:9" x14ac:dyDescent="0.3">
      <c r="B111" s="177">
        <v>42122</v>
      </c>
      <c r="C111" s="62">
        <v>765.55</v>
      </c>
      <c r="D111" s="62">
        <f t="shared" si="4"/>
        <v>-0.77264155146043401</v>
      </c>
      <c r="E111" s="62">
        <v>2.8550315732903401E-2</v>
      </c>
      <c r="F111" s="62"/>
      <c r="G111" s="62"/>
      <c r="H111" s="62"/>
      <c r="I111" s="62"/>
    </row>
    <row r="112" spans="2:9" x14ac:dyDescent="0.3">
      <c r="B112" s="177">
        <v>44558</v>
      </c>
      <c r="C112" s="62">
        <v>3367.15</v>
      </c>
      <c r="D112" s="62">
        <f t="shared" si="4"/>
        <v>0.51854691410918452</v>
      </c>
      <c r="E112" s="62">
        <v>2.8514264768770208E-2</v>
      </c>
      <c r="F112" s="62"/>
      <c r="G112" s="62"/>
      <c r="H112" s="62"/>
      <c r="I112" s="62"/>
    </row>
    <row r="113" spans="2:9" x14ac:dyDescent="0.3">
      <c r="B113" s="177">
        <v>44162</v>
      </c>
      <c r="C113" s="62">
        <v>2217.35</v>
      </c>
      <c r="D113" s="62">
        <f t="shared" si="4"/>
        <v>0.79273962081093108</v>
      </c>
      <c r="E113" s="62">
        <v>2.84554730983302E-2</v>
      </c>
      <c r="F113" s="62"/>
      <c r="G113" s="62"/>
      <c r="H113" s="62"/>
      <c r="I113" s="62"/>
    </row>
    <row r="114" spans="2:9" x14ac:dyDescent="0.3">
      <c r="B114" s="177">
        <v>42989</v>
      </c>
      <c r="C114" s="62">
        <v>1236.8499999999999</v>
      </c>
      <c r="D114" s="62">
        <f t="shared" si="4"/>
        <v>0.40319927392364835</v>
      </c>
      <c r="E114" s="62">
        <v>2.8437201180725742E-2</v>
      </c>
      <c r="F114" s="62"/>
      <c r="G114" s="62"/>
      <c r="H114" s="62"/>
      <c r="I114" s="62"/>
    </row>
    <row r="115" spans="2:9" x14ac:dyDescent="0.3">
      <c r="B115" s="177">
        <v>42216</v>
      </c>
      <c r="C115" s="62">
        <v>881.45</v>
      </c>
      <c r="D115" s="62">
        <f t="shared" si="4"/>
        <v>-0.68212553417840205</v>
      </c>
      <c r="E115" s="62">
        <v>2.8229804607757418E-2</v>
      </c>
      <c r="F115" s="62"/>
      <c r="G115" s="62"/>
      <c r="H115" s="62"/>
      <c r="I115" s="62"/>
    </row>
    <row r="116" spans="2:9" x14ac:dyDescent="0.3">
      <c r="B116" s="177">
        <v>44743</v>
      </c>
      <c r="C116" s="62">
        <v>2772.95</v>
      </c>
      <c r="D116" s="62">
        <f t="shared" si="4"/>
        <v>2.1790770994554309</v>
      </c>
      <c r="E116" s="62">
        <v>2.7970342910101878E-2</v>
      </c>
      <c r="F116" s="62"/>
      <c r="G116" s="62"/>
      <c r="H116" s="62"/>
      <c r="I116" s="62"/>
    </row>
    <row r="117" spans="2:9" x14ac:dyDescent="0.3">
      <c r="B117" s="177">
        <v>42430</v>
      </c>
      <c r="C117" s="62">
        <v>872.25</v>
      </c>
      <c r="D117" s="62">
        <f t="shared" si="4"/>
        <v>6.7821509457060628E-2</v>
      </c>
      <c r="E117" s="62">
        <v>2.7929998232278649E-2</v>
      </c>
      <c r="F117" s="62"/>
      <c r="G117" s="62"/>
      <c r="H117" s="62"/>
      <c r="I117" s="62"/>
    </row>
    <row r="118" spans="2:9" x14ac:dyDescent="0.3">
      <c r="B118" s="177">
        <v>42198</v>
      </c>
      <c r="C118" s="62">
        <v>816.85</v>
      </c>
      <c r="D118" s="62">
        <f t="shared" si="4"/>
        <v>-0.16855819634587002</v>
      </c>
      <c r="E118" s="62">
        <v>2.754890244669473E-2</v>
      </c>
      <c r="F118" s="62"/>
      <c r="G118" s="62"/>
      <c r="H118" s="62"/>
      <c r="I118" s="62"/>
    </row>
    <row r="119" spans="2:9" x14ac:dyDescent="0.3">
      <c r="B119" s="177">
        <v>42515</v>
      </c>
      <c r="C119" s="62">
        <v>982.45</v>
      </c>
      <c r="D119" s="62">
        <f t="shared" si="4"/>
        <v>-0.37275745387218279</v>
      </c>
      <c r="E119" s="62">
        <v>2.7398692810457564E-2</v>
      </c>
      <c r="F119" s="62"/>
      <c r="G119" s="62"/>
      <c r="H119" s="62"/>
      <c r="I119" s="62"/>
    </row>
    <row r="120" spans="2:9" x14ac:dyDescent="0.3">
      <c r="B120" s="177">
        <v>43683</v>
      </c>
      <c r="C120" s="62">
        <v>1566.3</v>
      </c>
      <c r="D120" s="62">
        <f t="shared" si="4"/>
        <v>0.18668080915220839</v>
      </c>
      <c r="E120" s="62">
        <v>2.7351436442345566E-2</v>
      </c>
      <c r="F120" s="62"/>
      <c r="G120" s="62"/>
      <c r="H120" s="62"/>
      <c r="I120" s="62"/>
    </row>
    <row r="121" spans="2:9" x14ac:dyDescent="0.3">
      <c r="B121" s="177">
        <v>43418</v>
      </c>
      <c r="C121" s="62">
        <v>1319.9</v>
      </c>
      <c r="D121" s="62">
        <f t="shared" si="4"/>
        <v>0.15028977297485732</v>
      </c>
      <c r="E121" s="62">
        <v>2.7319427148194377E-2</v>
      </c>
      <c r="F121" s="62"/>
      <c r="G121" s="62"/>
      <c r="H121" s="62"/>
      <c r="I121" s="62"/>
    </row>
    <row r="122" spans="2:9" x14ac:dyDescent="0.3">
      <c r="B122" s="177">
        <v>43011</v>
      </c>
      <c r="C122" s="62">
        <v>1147.45</v>
      </c>
      <c r="D122" s="62">
        <f t="shared" si="4"/>
        <v>-0.14978512151748657</v>
      </c>
      <c r="E122" s="62">
        <v>2.7214538292824934E-2</v>
      </c>
      <c r="F122" s="62"/>
      <c r="G122" s="62"/>
      <c r="H122" s="62"/>
      <c r="I122" s="62"/>
    </row>
    <row r="123" spans="2:9" x14ac:dyDescent="0.3">
      <c r="B123" s="177">
        <v>43430</v>
      </c>
      <c r="C123" s="62">
        <v>1349.6</v>
      </c>
      <c r="D123" s="62">
        <f t="shared" si="4"/>
        <v>-0.16580647155175079</v>
      </c>
      <c r="E123" s="62">
        <v>2.7210107698747956E-2</v>
      </c>
      <c r="F123" s="62"/>
      <c r="G123" s="62"/>
      <c r="H123" s="62"/>
      <c r="I123" s="62"/>
    </row>
    <row r="124" spans="2:9" x14ac:dyDescent="0.3">
      <c r="B124" s="177">
        <v>43973</v>
      </c>
      <c r="C124" s="62">
        <v>1617.85</v>
      </c>
      <c r="D124" s="62">
        <f t="shared" si="4"/>
        <v>0.68499713586418787</v>
      </c>
      <c r="E124" s="62">
        <v>2.7206349206349147E-2</v>
      </c>
      <c r="F124" s="62"/>
      <c r="G124" s="62"/>
      <c r="H124" s="62"/>
      <c r="I124" s="62"/>
    </row>
    <row r="125" spans="2:9" x14ac:dyDescent="0.3">
      <c r="B125" s="177">
        <v>42752</v>
      </c>
      <c r="C125" s="62">
        <v>960.15</v>
      </c>
      <c r="D125" s="62">
        <f t="shared" si="4"/>
        <v>-0.18079433471268289</v>
      </c>
      <c r="E125" s="62">
        <v>2.717304092003207E-2</v>
      </c>
      <c r="F125" s="62"/>
      <c r="G125" s="62"/>
      <c r="H125" s="62"/>
      <c r="I125" s="62"/>
    </row>
    <row r="126" spans="2:9" x14ac:dyDescent="0.3">
      <c r="B126" s="177">
        <v>43104</v>
      </c>
      <c r="C126" s="62">
        <v>1172.05</v>
      </c>
      <c r="D126" s="62">
        <f t="shared" si="4"/>
        <v>-0.24148977478643546</v>
      </c>
      <c r="E126" s="62">
        <v>2.7122951537989701E-2</v>
      </c>
      <c r="F126" s="62"/>
      <c r="G126" s="62"/>
      <c r="H126" s="62"/>
      <c r="I126" s="62"/>
    </row>
    <row r="127" spans="2:9" x14ac:dyDescent="0.3">
      <c r="B127" s="177">
        <v>43679</v>
      </c>
      <c r="C127" s="62">
        <v>1545.2</v>
      </c>
      <c r="D127" s="62">
        <f t="shared" si="4"/>
        <v>-0.34393376499310052</v>
      </c>
      <c r="E127" s="62">
        <v>2.7086310611851506E-2</v>
      </c>
      <c r="F127" s="62"/>
      <c r="G127" s="62"/>
      <c r="H127" s="62"/>
      <c r="I127" s="62"/>
    </row>
    <row r="128" spans="2:9" x14ac:dyDescent="0.3">
      <c r="B128" s="177">
        <v>45692</v>
      </c>
      <c r="C128" s="62">
        <v>2355.25</v>
      </c>
      <c r="D128" s="62">
        <f t="shared" si="4"/>
        <v>0.15399691320218523</v>
      </c>
      <c r="E128" s="62">
        <v>2.6879141960237222E-2</v>
      </c>
      <c r="F128" s="62"/>
      <c r="G128" s="62"/>
      <c r="H128" s="62"/>
      <c r="I128" s="62"/>
    </row>
    <row r="129" spans="2:9" x14ac:dyDescent="0.3">
      <c r="B129" s="177">
        <v>44105</v>
      </c>
      <c r="C129" s="62">
        <v>2040.95</v>
      </c>
      <c r="D129" s="62">
        <f t="shared" si="4"/>
        <v>1.4586796771473316</v>
      </c>
      <c r="E129" s="62">
        <v>2.6867248622676206E-2</v>
      </c>
      <c r="F129" s="62"/>
      <c r="G129" s="62"/>
      <c r="H129" s="62"/>
      <c r="I129" s="62"/>
    </row>
    <row r="130" spans="2:9" x14ac:dyDescent="0.3">
      <c r="B130" s="177">
        <v>42079</v>
      </c>
      <c r="C130" s="62">
        <v>830.1</v>
      </c>
      <c r="D130" s="62">
        <f t="shared" si="4"/>
        <v>-0.24333439679139504</v>
      </c>
      <c r="E130" s="62">
        <v>2.6843146956952061E-2</v>
      </c>
      <c r="F130" s="62"/>
      <c r="G130" s="62"/>
      <c r="H130" s="62"/>
      <c r="I130" s="62"/>
    </row>
    <row r="131" spans="2:9" x14ac:dyDescent="0.3">
      <c r="B131" s="177">
        <v>42850</v>
      </c>
      <c r="C131" s="62">
        <v>1097.05</v>
      </c>
      <c r="D131" s="62">
        <f t="shared" si="4"/>
        <v>-0.39488127085689073</v>
      </c>
      <c r="E131" s="62">
        <v>2.6815799326094965E-2</v>
      </c>
      <c r="F131" s="62"/>
      <c r="G131" s="62"/>
      <c r="H131" s="62"/>
      <c r="I131" s="62"/>
    </row>
    <row r="132" spans="2:9" x14ac:dyDescent="0.3">
      <c r="B132" s="177">
        <v>43755</v>
      </c>
      <c r="C132" s="62">
        <v>1812.95</v>
      </c>
      <c r="D132" s="62">
        <f t="shared" si="4"/>
        <v>-1.9947563315944463E-2</v>
      </c>
      <c r="E132" s="62">
        <v>2.6759925242113607E-2</v>
      </c>
      <c r="F132" s="62"/>
      <c r="G132" s="62"/>
      <c r="H132" s="62"/>
      <c r="I132" s="62"/>
    </row>
    <row r="133" spans="2:9" x14ac:dyDescent="0.3">
      <c r="B133" s="177">
        <v>43894</v>
      </c>
      <c r="C133" s="62">
        <v>1849.85</v>
      </c>
      <c r="D133" s="62">
        <f t="shared" si="4"/>
        <v>0.11945898514327202</v>
      </c>
      <c r="E133" s="62">
        <v>2.6753253961646167E-2</v>
      </c>
      <c r="F133" s="62"/>
      <c r="G133" s="62"/>
      <c r="H133" s="62"/>
      <c r="I133" s="62"/>
    </row>
    <row r="134" spans="2:9" x14ac:dyDescent="0.3">
      <c r="B134" s="177">
        <v>43930</v>
      </c>
      <c r="C134" s="62">
        <v>1652.45</v>
      </c>
      <c r="D134" s="62">
        <f t="shared" si="4"/>
        <v>0.15257724768082584</v>
      </c>
      <c r="E134" s="62">
        <v>2.6621520874751576E-2</v>
      </c>
      <c r="F134" s="62"/>
      <c r="G134" s="62"/>
      <c r="H134" s="62"/>
      <c r="I134" s="62"/>
    </row>
    <row r="135" spans="2:9" x14ac:dyDescent="0.3">
      <c r="B135" s="177">
        <v>43304</v>
      </c>
      <c r="C135" s="62">
        <v>1433.7</v>
      </c>
      <c r="D135" s="62">
        <f t="shared" si="4"/>
        <v>-8.2666837289653877E-2</v>
      </c>
      <c r="E135" s="62">
        <v>2.6344047533824865E-2</v>
      </c>
      <c r="F135" s="62"/>
      <c r="G135" s="62"/>
      <c r="H135" s="62"/>
      <c r="I135" s="62"/>
    </row>
    <row r="136" spans="2:9" x14ac:dyDescent="0.3">
      <c r="B136" s="177">
        <v>43964</v>
      </c>
      <c r="C136" s="62">
        <v>1562.9</v>
      </c>
      <c r="D136" s="62">
        <f t="shared" ref="D136:D199" si="5">(C136-C137)/C137</f>
        <v>-0.49294358109204167</v>
      </c>
      <c r="E136" s="62">
        <v>2.6063550420168096E-2</v>
      </c>
      <c r="F136" s="62"/>
      <c r="G136" s="62"/>
      <c r="H136" s="62"/>
      <c r="I136" s="62"/>
    </row>
    <row r="137" spans="2:9" x14ac:dyDescent="0.3">
      <c r="B137" s="177">
        <v>45504</v>
      </c>
      <c r="C137" s="62">
        <v>3082.3</v>
      </c>
      <c r="D137" s="62">
        <f t="shared" si="5"/>
        <v>1.1963872163038447</v>
      </c>
      <c r="E137" s="62">
        <v>2.5877419247474661E-2</v>
      </c>
      <c r="F137" s="62"/>
      <c r="G137" s="62"/>
      <c r="H137" s="62"/>
      <c r="I137" s="62"/>
    </row>
    <row r="138" spans="2:9" x14ac:dyDescent="0.3">
      <c r="B138" s="177">
        <v>43668</v>
      </c>
      <c r="C138" s="62">
        <v>1403.35</v>
      </c>
      <c r="D138" s="62">
        <f t="shared" si="5"/>
        <v>-0.54864595394313653</v>
      </c>
      <c r="E138" s="62">
        <v>2.5840643274853733E-2</v>
      </c>
      <c r="F138" s="62"/>
      <c r="G138" s="62"/>
      <c r="H138" s="62"/>
      <c r="I138" s="62"/>
    </row>
    <row r="139" spans="2:9" x14ac:dyDescent="0.3">
      <c r="B139" s="177">
        <v>44538</v>
      </c>
      <c r="C139" s="62">
        <v>3109.2</v>
      </c>
      <c r="D139" s="62">
        <f t="shared" si="5"/>
        <v>2.9506988564167722</v>
      </c>
      <c r="E139" s="62">
        <v>2.5698545178636106E-2</v>
      </c>
      <c r="F139" s="62"/>
      <c r="G139" s="62"/>
      <c r="H139" s="62"/>
      <c r="I139" s="62"/>
    </row>
    <row r="140" spans="2:9" x14ac:dyDescent="0.3">
      <c r="B140" s="177">
        <v>42153</v>
      </c>
      <c r="C140" s="62">
        <v>787</v>
      </c>
      <c r="D140" s="62">
        <f t="shared" si="5"/>
        <v>-0.31514597746160211</v>
      </c>
      <c r="E140" s="62">
        <v>2.5674442851557469E-2</v>
      </c>
      <c r="F140" s="62"/>
      <c r="G140" s="62"/>
      <c r="H140" s="62"/>
      <c r="I140" s="62"/>
    </row>
    <row r="141" spans="2:9" x14ac:dyDescent="0.3">
      <c r="B141" s="177">
        <v>43192</v>
      </c>
      <c r="C141" s="62">
        <v>1149.1500000000001</v>
      </c>
      <c r="D141" s="62">
        <f t="shared" si="5"/>
        <v>-3.5624370594158961E-2</v>
      </c>
      <c r="E141" s="62">
        <v>2.5385919514589135E-2</v>
      </c>
      <c r="F141" s="62"/>
      <c r="G141" s="62"/>
      <c r="H141" s="62"/>
      <c r="I141" s="62"/>
    </row>
    <row r="142" spans="2:9" x14ac:dyDescent="0.3">
      <c r="B142" s="177">
        <v>42646</v>
      </c>
      <c r="C142" s="62">
        <v>1191.5999999999999</v>
      </c>
      <c r="D142" s="62">
        <f t="shared" si="5"/>
        <v>0.42715132642673193</v>
      </c>
      <c r="E142" s="62">
        <v>2.5385078736769644E-2</v>
      </c>
      <c r="F142" s="62"/>
      <c r="G142" s="62"/>
      <c r="H142" s="62"/>
      <c r="I142" s="62"/>
    </row>
    <row r="143" spans="2:9" x14ac:dyDescent="0.3">
      <c r="B143" s="177">
        <v>42082</v>
      </c>
      <c r="C143" s="62">
        <v>834.95</v>
      </c>
      <c r="D143" s="62">
        <f t="shared" si="5"/>
        <v>-0.28694649643451897</v>
      </c>
      <c r="E143" s="62">
        <v>2.5296248541781818E-2</v>
      </c>
      <c r="F143" s="62"/>
      <c r="G143" s="62"/>
      <c r="H143" s="62"/>
      <c r="I143" s="62"/>
    </row>
    <row r="144" spans="2:9" x14ac:dyDescent="0.3">
      <c r="B144" s="177">
        <v>43047</v>
      </c>
      <c r="C144" s="62">
        <v>1170.95</v>
      </c>
      <c r="D144" s="62">
        <f t="shared" si="5"/>
        <v>-0.63240672432466372</v>
      </c>
      <c r="E144" s="62">
        <v>2.5080976976276016E-2</v>
      </c>
      <c r="F144" s="62"/>
      <c r="G144" s="62"/>
      <c r="H144" s="62"/>
      <c r="I144" s="62"/>
    </row>
    <row r="145" spans="2:9" x14ac:dyDescent="0.3">
      <c r="B145" s="177">
        <v>44769</v>
      </c>
      <c r="C145" s="62">
        <v>3185.45</v>
      </c>
      <c r="D145" s="62">
        <f t="shared" si="5"/>
        <v>1.5955999185170093</v>
      </c>
      <c r="E145" s="62">
        <v>2.5051486677822084E-2</v>
      </c>
      <c r="F145" s="62"/>
      <c r="G145" s="62"/>
      <c r="H145" s="62"/>
      <c r="I145" s="62"/>
    </row>
    <row r="146" spans="2:9" x14ac:dyDescent="0.3">
      <c r="B146" s="177">
        <v>43404</v>
      </c>
      <c r="C146" s="62">
        <v>1227.25</v>
      </c>
      <c r="D146" s="62">
        <f t="shared" si="5"/>
        <v>-0.13445941180619231</v>
      </c>
      <c r="E146" s="62">
        <v>2.4886216543488208E-2</v>
      </c>
      <c r="F146" s="62"/>
      <c r="G146" s="62"/>
      <c r="H146" s="62"/>
      <c r="I146" s="62"/>
    </row>
    <row r="147" spans="2:9" x14ac:dyDescent="0.3">
      <c r="B147" s="177">
        <v>43535</v>
      </c>
      <c r="C147" s="62">
        <v>1417.9</v>
      </c>
      <c r="D147" s="62">
        <f t="shared" si="5"/>
        <v>-0.56127974256629221</v>
      </c>
      <c r="E147" s="62">
        <v>2.479040185024587E-2</v>
      </c>
      <c r="F147" s="62"/>
      <c r="G147" s="62"/>
      <c r="H147" s="62"/>
      <c r="I147" s="62"/>
    </row>
    <row r="148" spans="2:9" x14ac:dyDescent="0.3">
      <c r="B148" s="177">
        <v>45539</v>
      </c>
      <c r="C148" s="62">
        <v>3231.9</v>
      </c>
      <c r="D148" s="62">
        <f t="shared" si="5"/>
        <v>0.91872476846354778</v>
      </c>
      <c r="E148" s="62">
        <v>2.4763777030883349E-2</v>
      </c>
      <c r="F148" s="62"/>
      <c r="G148" s="62"/>
      <c r="H148" s="62"/>
      <c r="I148" s="62"/>
    </row>
    <row r="149" spans="2:9" x14ac:dyDescent="0.3">
      <c r="B149" s="177">
        <v>43980</v>
      </c>
      <c r="C149" s="62">
        <v>1684.4</v>
      </c>
      <c r="D149" s="62">
        <f t="shared" si="5"/>
        <v>1.0388549294922231</v>
      </c>
      <c r="E149" s="62">
        <v>2.4730038022813743E-2</v>
      </c>
      <c r="F149" s="62"/>
      <c r="G149" s="62"/>
      <c r="H149" s="62"/>
      <c r="I149" s="62"/>
    </row>
    <row r="150" spans="2:9" x14ac:dyDescent="0.3">
      <c r="B150" s="177">
        <v>42250</v>
      </c>
      <c r="C150" s="62">
        <v>826.15</v>
      </c>
      <c r="D150" s="62">
        <f t="shared" si="5"/>
        <v>-0.74421016781224847</v>
      </c>
      <c r="E150" s="62">
        <v>2.4682170542635631E-2</v>
      </c>
      <c r="F150" s="62"/>
      <c r="G150" s="62"/>
      <c r="H150" s="62"/>
      <c r="I150" s="62"/>
    </row>
    <row r="151" spans="2:9" x14ac:dyDescent="0.3">
      <c r="B151" s="177">
        <v>44517</v>
      </c>
      <c r="C151" s="62">
        <v>3229.8</v>
      </c>
      <c r="D151" s="62">
        <f t="shared" si="5"/>
        <v>3.4298450144013168</v>
      </c>
      <c r="E151" s="62">
        <v>2.4666486889484619E-2</v>
      </c>
      <c r="F151" s="62"/>
      <c r="G151" s="62"/>
      <c r="H151" s="62"/>
      <c r="I151" s="62"/>
    </row>
    <row r="152" spans="2:9" x14ac:dyDescent="0.3">
      <c r="B152" s="177">
        <v>42173</v>
      </c>
      <c r="C152" s="62">
        <v>729.1</v>
      </c>
      <c r="D152" s="62">
        <f t="shared" si="5"/>
        <v>-0.76356325193760743</v>
      </c>
      <c r="E152" s="62">
        <v>2.4664464900569276E-2</v>
      </c>
      <c r="F152" s="62"/>
      <c r="G152" s="62"/>
      <c r="H152" s="62"/>
      <c r="I152" s="62"/>
    </row>
    <row r="153" spans="2:9" x14ac:dyDescent="0.3">
      <c r="B153" s="177">
        <v>44691</v>
      </c>
      <c r="C153" s="62">
        <v>3083.7</v>
      </c>
      <c r="D153" s="62">
        <f t="shared" si="5"/>
        <v>2.4437433692556816</v>
      </c>
      <c r="E153" s="62">
        <v>2.4570147022177861E-2</v>
      </c>
      <c r="F153" s="62"/>
      <c r="G153" s="62"/>
      <c r="H153" s="62"/>
      <c r="I153" s="62"/>
    </row>
    <row r="154" spans="2:9" x14ac:dyDescent="0.3">
      <c r="B154" s="177">
        <v>42230</v>
      </c>
      <c r="C154" s="62">
        <v>895.45</v>
      </c>
      <c r="D154" s="62">
        <f t="shared" si="5"/>
        <v>-0.72559144398136799</v>
      </c>
      <c r="E154" s="62">
        <v>2.442512298364034E-2</v>
      </c>
      <c r="F154" s="62"/>
      <c r="G154" s="62"/>
      <c r="H154" s="62"/>
      <c r="I154" s="62"/>
    </row>
    <row r="155" spans="2:9" x14ac:dyDescent="0.3">
      <c r="B155" s="177">
        <v>44770</v>
      </c>
      <c r="C155" s="62">
        <v>3263.2</v>
      </c>
      <c r="D155" s="62">
        <f t="shared" si="5"/>
        <v>3.3252700642852409</v>
      </c>
      <c r="E155" s="62">
        <v>2.440785446326265E-2</v>
      </c>
      <c r="F155" s="62"/>
      <c r="G155" s="62"/>
      <c r="H155" s="62"/>
      <c r="I155" s="62"/>
    </row>
    <row r="156" spans="2:9" x14ac:dyDescent="0.3">
      <c r="B156" s="177">
        <v>42185</v>
      </c>
      <c r="C156" s="62">
        <v>754.45</v>
      </c>
      <c r="D156" s="62">
        <f t="shared" si="5"/>
        <v>-0.57447828539199097</v>
      </c>
      <c r="E156" s="62">
        <v>2.4372029871011603E-2</v>
      </c>
      <c r="F156" s="62"/>
      <c r="G156" s="62"/>
      <c r="H156" s="62"/>
      <c r="I156" s="62"/>
    </row>
    <row r="157" spans="2:9" x14ac:dyDescent="0.3">
      <c r="B157" s="177">
        <v>43839</v>
      </c>
      <c r="C157" s="62">
        <v>1773</v>
      </c>
      <c r="D157" s="62">
        <f t="shared" si="5"/>
        <v>0.26039667306461928</v>
      </c>
      <c r="E157" s="62">
        <v>2.4352196897478171E-2</v>
      </c>
      <c r="F157" s="62"/>
      <c r="G157" s="62"/>
      <c r="H157" s="62"/>
      <c r="I157" s="62"/>
    </row>
    <row r="158" spans="2:9" x14ac:dyDescent="0.3">
      <c r="B158" s="177">
        <v>43616</v>
      </c>
      <c r="C158" s="62">
        <v>1406.7</v>
      </c>
      <c r="D158" s="62">
        <f t="shared" si="5"/>
        <v>-0.38128958479943698</v>
      </c>
      <c r="E158" s="62">
        <v>2.4283685877598674E-2</v>
      </c>
      <c r="F158" s="62"/>
      <c r="G158" s="62"/>
      <c r="H158" s="62"/>
      <c r="I158" s="62"/>
    </row>
    <row r="159" spans="2:9" x14ac:dyDescent="0.3">
      <c r="B159" s="177">
        <v>45734</v>
      </c>
      <c r="C159" s="62">
        <v>2273.6</v>
      </c>
      <c r="D159" s="62">
        <f t="shared" si="5"/>
        <v>-0.30849478390462004</v>
      </c>
      <c r="E159" s="62">
        <v>2.423641769528774E-2</v>
      </c>
      <c r="F159" s="62"/>
      <c r="G159" s="62"/>
      <c r="H159" s="62"/>
      <c r="I159" s="62"/>
    </row>
    <row r="160" spans="2:9" x14ac:dyDescent="0.3">
      <c r="B160" s="177">
        <v>44476</v>
      </c>
      <c r="C160" s="62">
        <v>3287.9</v>
      </c>
      <c r="D160" s="62">
        <f t="shared" si="5"/>
        <v>-4.3004962670819206E-2</v>
      </c>
      <c r="E160" s="62">
        <v>2.4204099433057218E-2</v>
      </c>
      <c r="F160" s="62"/>
      <c r="G160" s="62"/>
      <c r="H160" s="62"/>
      <c r="I160" s="62"/>
    </row>
    <row r="161" spans="2:9" x14ac:dyDescent="0.3">
      <c r="B161" s="177">
        <v>44826</v>
      </c>
      <c r="C161" s="62">
        <v>3435.65</v>
      </c>
      <c r="D161" s="62">
        <f t="shared" si="5"/>
        <v>2.8594136149179956</v>
      </c>
      <c r="E161" s="62">
        <v>2.4130324619191068E-2</v>
      </c>
      <c r="F161" s="62"/>
      <c r="G161" s="62"/>
      <c r="H161" s="62"/>
      <c r="I161" s="62"/>
    </row>
    <row r="162" spans="2:9" x14ac:dyDescent="0.3">
      <c r="B162" s="177">
        <v>42383</v>
      </c>
      <c r="C162" s="62">
        <v>890.2</v>
      </c>
      <c r="D162" s="62">
        <f t="shared" si="5"/>
        <v>-0.7179966420629138</v>
      </c>
      <c r="E162" s="62">
        <v>2.3924545663676178E-2</v>
      </c>
      <c r="F162" s="62"/>
      <c r="G162" s="62"/>
      <c r="H162" s="62"/>
      <c r="I162" s="62"/>
    </row>
    <row r="163" spans="2:9" x14ac:dyDescent="0.3">
      <c r="B163" s="177">
        <v>44672</v>
      </c>
      <c r="C163" s="62">
        <v>3156.7</v>
      </c>
      <c r="D163" s="62">
        <f t="shared" si="5"/>
        <v>2.1226629735878917</v>
      </c>
      <c r="E163" s="62">
        <v>2.3838868707836015E-2</v>
      </c>
      <c r="F163" s="62"/>
      <c r="G163" s="62"/>
      <c r="H163" s="62"/>
      <c r="I163" s="62"/>
    </row>
    <row r="164" spans="2:9" x14ac:dyDescent="0.3">
      <c r="B164" s="177">
        <v>42559</v>
      </c>
      <c r="C164" s="62">
        <v>1010.9</v>
      </c>
      <c r="D164" s="62">
        <f t="shared" si="5"/>
        <v>-0.18878144685631754</v>
      </c>
      <c r="E164" s="62">
        <v>2.3799878468705692E-2</v>
      </c>
      <c r="F164" s="62"/>
      <c r="G164" s="62"/>
      <c r="H164" s="62"/>
      <c r="I164" s="62"/>
    </row>
    <row r="165" spans="2:9" x14ac:dyDescent="0.3">
      <c r="B165" s="177">
        <v>43406</v>
      </c>
      <c r="C165" s="62">
        <v>1246.1500000000001</v>
      </c>
      <c r="D165" s="62">
        <f t="shared" si="5"/>
        <v>0.48139562529719448</v>
      </c>
      <c r="E165" s="62">
        <v>2.3784094643444005E-2</v>
      </c>
      <c r="F165" s="62"/>
      <c r="G165" s="62"/>
      <c r="H165" s="62"/>
      <c r="I165" s="62"/>
    </row>
    <row r="166" spans="2:9" x14ac:dyDescent="0.3">
      <c r="B166" s="177">
        <v>42046</v>
      </c>
      <c r="C166" s="62">
        <v>841.2</v>
      </c>
      <c r="D166" s="62">
        <f t="shared" si="5"/>
        <v>-0.6486435686987031</v>
      </c>
      <c r="E166" s="62">
        <v>2.3731288791529755E-2</v>
      </c>
      <c r="F166" s="62"/>
      <c r="G166" s="62"/>
      <c r="H166" s="62"/>
      <c r="I166" s="62"/>
    </row>
    <row r="167" spans="2:9" x14ac:dyDescent="0.3">
      <c r="B167" s="177">
        <v>45755</v>
      </c>
      <c r="C167" s="62">
        <v>2394.15</v>
      </c>
      <c r="D167" s="62">
        <f t="shared" si="5"/>
        <v>0.12968904827065536</v>
      </c>
      <c r="E167" s="62">
        <v>2.3600333482973246E-2</v>
      </c>
      <c r="F167" s="62"/>
      <c r="G167" s="62"/>
      <c r="H167" s="62"/>
      <c r="I167" s="62"/>
    </row>
    <row r="168" spans="2:9" x14ac:dyDescent="0.3">
      <c r="B168" s="177">
        <v>44124</v>
      </c>
      <c r="C168" s="62">
        <v>2119.3000000000002</v>
      </c>
      <c r="D168" s="62">
        <f t="shared" si="5"/>
        <v>0.60328327722510144</v>
      </c>
      <c r="E168" s="62">
        <v>2.351975272867781E-2</v>
      </c>
      <c r="F168" s="62"/>
      <c r="G168" s="62"/>
      <c r="H168" s="62"/>
      <c r="I168" s="62"/>
    </row>
    <row r="169" spans="2:9" x14ac:dyDescent="0.3">
      <c r="B169" s="177">
        <v>43286</v>
      </c>
      <c r="C169" s="62">
        <v>1321.85</v>
      </c>
      <c r="D169" s="62">
        <f t="shared" si="5"/>
        <v>-0.43849029353043628</v>
      </c>
      <c r="E169" s="62">
        <v>2.3460183500445167E-2</v>
      </c>
      <c r="F169" s="62"/>
      <c r="G169" s="62"/>
      <c r="H169" s="62"/>
      <c r="I169" s="62"/>
    </row>
    <row r="170" spans="2:9" x14ac:dyDescent="0.3">
      <c r="B170" s="177">
        <v>45789</v>
      </c>
      <c r="C170" s="62">
        <v>2354.1</v>
      </c>
      <c r="D170" s="62">
        <f t="shared" si="5"/>
        <v>0.81994588326246609</v>
      </c>
      <c r="E170" s="62">
        <v>2.3366009520290391E-2</v>
      </c>
      <c r="F170" s="62"/>
      <c r="G170" s="62"/>
      <c r="H170" s="62"/>
      <c r="I170" s="62"/>
    </row>
    <row r="171" spans="2:9" x14ac:dyDescent="0.3">
      <c r="B171" s="177">
        <v>43283</v>
      </c>
      <c r="C171" s="62">
        <v>1293.5</v>
      </c>
      <c r="D171" s="62">
        <f t="shared" si="5"/>
        <v>-0.24726489757914344</v>
      </c>
      <c r="E171" s="62">
        <v>2.3257653666640371E-2</v>
      </c>
      <c r="F171" s="62"/>
      <c r="G171" s="62"/>
      <c r="H171" s="62"/>
      <c r="I171" s="62"/>
    </row>
    <row r="172" spans="2:9" x14ac:dyDescent="0.3">
      <c r="B172" s="177">
        <v>43936</v>
      </c>
      <c r="C172" s="62">
        <v>1718.4</v>
      </c>
      <c r="D172" s="62">
        <f t="shared" si="5"/>
        <v>-0.40641461855990596</v>
      </c>
      <c r="E172" s="62">
        <v>2.3253044332628807E-2</v>
      </c>
      <c r="F172" s="62"/>
      <c r="G172" s="62"/>
      <c r="H172" s="62"/>
      <c r="I172" s="62"/>
    </row>
    <row r="173" spans="2:9" x14ac:dyDescent="0.3">
      <c r="B173" s="177">
        <v>45001</v>
      </c>
      <c r="C173" s="62">
        <v>2894.95</v>
      </c>
      <c r="D173" s="62">
        <f t="shared" si="5"/>
        <v>1.1939749905267145</v>
      </c>
      <c r="E173" s="62">
        <v>2.3167455997737941E-2</v>
      </c>
      <c r="F173" s="62"/>
      <c r="G173" s="62"/>
      <c r="H173" s="62"/>
      <c r="I173" s="62"/>
    </row>
    <row r="174" spans="2:9" x14ac:dyDescent="0.3">
      <c r="B174" s="177">
        <v>43248</v>
      </c>
      <c r="C174" s="62">
        <v>1319.5</v>
      </c>
      <c r="D174" s="62">
        <f t="shared" si="5"/>
        <v>0.48525438991445297</v>
      </c>
      <c r="E174" s="62">
        <v>2.3145814755941463E-2</v>
      </c>
      <c r="F174" s="62"/>
      <c r="G174" s="62"/>
      <c r="H174" s="62"/>
      <c r="I174" s="62"/>
    </row>
    <row r="175" spans="2:9" x14ac:dyDescent="0.3">
      <c r="B175" s="177">
        <v>42496</v>
      </c>
      <c r="C175" s="62">
        <v>888.4</v>
      </c>
      <c r="D175" s="62">
        <f t="shared" si="5"/>
        <v>-0.39428649348878436</v>
      </c>
      <c r="E175" s="62">
        <v>2.3089767950711066E-2</v>
      </c>
      <c r="F175" s="62"/>
      <c r="G175" s="62"/>
      <c r="H175" s="62"/>
      <c r="I175" s="62"/>
    </row>
    <row r="176" spans="2:9" x14ac:dyDescent="0.3">
      <c r="B176" s="177">
        <v>43305</v>
      </c>
      <c r="C176" s="62">
        <v>1466.7</v>
      </c>
      <c r="D176" s="62">
        <f t="shared" si="5"/>
        <v>0.62812898928789473</v>
      </c>
      <c r="E176" s="62">
        <v>2.3017367650136011E-2</v>
      </c>
      <c r="F176" s="62"/>
      <c r="G176" s="62"/>
      <c r="H176" s="62"/>
      <c r="I176" s="62"/>
    </row>
    <row r="177" spans="2:9" x14ac:dyDescent="0.3">
      <c r="B177" s="177">
        <v>42374</v>
      </c>
      <c r="C177" s="62">
        <v>900.85</v>
      </c>
      <c r="D177" s="62">
        <f t="shared" si="5"/>
        <v>-0.65180504019789731</v>
      </c>
      <c r="E177" s="62">
        <v>2.2937602906943785E-2</v>
      </c>
      <c r="F177" s="62"/>
      <c r="G177" s="62"/>
      <c r="H177" s="62"/>
      <c r="I177" s="62"/>
    </row>
    <row r="178" spans="2:9" x14ac:dyDescent="0.3">
      <c r="B178" s="177">
        <v>45887</v>
      </c>
      <c r="C178" s="62">
        <v>2587.1999999999998</v>
      </c>
      <c r="D178" s="62">
        <f t="shared" si="5"/>
        <v>-0.16721923584510898</v>
      </c>
      <c r="E178" s="62">
        <v>2.2911930414154322E-2</v>
      </c>
      <c r="F178" s="62"/>
      <c r="G178" s="62"/>
      <c r="H178" s="62"/>
      <c r="I178" s="62"/>
    </row>
    <row r="179" spans="2:9" x14ac:dyDescent="0.3">
      <c r="B179" s="177">
        <v>44438</v>
      </c>
      <c r="C179" s="62">
        <v>3106.7</v>
      </c>
      <c r="D179" s="62">
        <f t="shared" si="5"/>
        <v>2.0325540533945041</v>
      </c>
      <c r="E179" s="62">
        <v>2.2866079512717036E-2</v>
      </c>
      <c r="F179" s="62"/>
      <c r="G179" s="62"/>
      <c r="H179" s="62"/>
      <c r="I179" s="62"/>
    </row>
    <row r="180" spans="2:9" x14ac:dyDescent="0.3">
      <c r="B180" s="177">
        <v>42794</v>
      </c>
      <c r="C180" s="62">
        <v>1024.45</v>
      </c>
      <c r="D180" s="62">
        <f t="shared" si="5"/>
        <v>-0.63053592036930184</v>
      </c>
      <c r="E180" s="62">
        <v>2.286455993210533E-2</v>
      </c>
      <c r="F180" s="62"/>
      <c r="G180" s="62"/>
      <c r="H180" s="62"/>
      <c r="I180" s="62"/>
    </row>
    <row r="181" spans="2:9" x14ac:dyDescent="0.3">
      <c r="B181" s="177">
        <v>45422</v>
      </c>
      <c r="C181" s="62">
        <v>2772.8</v>
      </c>
      <c r="D181" s="62">
        <f t="shared" si="5"/>
        <v>-0.18264355618441219</v>
      </c>
      <c r="E181" s="62">
        <v>2.2796016230173435E-2</v>
      </c>
      <c r="F181" s="62"/>
      <c r="G181" s="62"/>
      <c r="H181" s="62"/>
      <c r="I181" s="62"/>
    </row>
    <row r="182" spans="2:9" x14ac:dyDescent="0.3">
      <c r="B182" s="177">
        <v>44824</v>
      </c>
      <c r="C182" s="62">
        <v>3392.4</v>
      </c>
      <c r="D182" s="62">
        <f t="shared" si="5"/>
        <v>2.7266835109304632</v>
      </c>
      <c r="E182" s="62">
        <v>2.2669721451826927E-2</v>
      </c>
      <c r="F182" s="62"/>
      <c r="G182" s="62"/>
      <c r="H182" s="62"/>
      <c r="I182" s="62"/>
    </row>
    <row r="183" spans="2:9" x14ac:dyDescent="0.3">
      <c r="B183" s="177">
        <v>42032</v>
      </c>
      <c r="C183" s="62">
        <v>910.3</v>
      </c>
      <c r="D183" s="62">
        <f t="shared" si="5"/>
        <v>-0.14833699770781678</v>
      </c>
      <c r="E183" s="62">
        <v>2.2636634275122147E-2</v>
      </c>
      <c r="F183" s="62"/>
      <c r="G183" s="62"/>
      <c r="H183" s="62"/>
      <c r="I183" s="62"/>
    </row>
    <row r="184" spans="2:9" x14ac:dyDescent="0.3">
      <c r="B184" s="177">
        <v>42576</v>
      </c>
      <c r="C184" s="62">
        <v>1068.8499999999999</v>
      </c>
      <c r="D184" s="62">
        <f t="shared" si="5"/>
        <v>-0.34414309382094871</v>
      </c>
      <c r="E184" s="62">
        <v>2.2529417392136188E-2</v>
      </c>
      <c r="F184" s="62"/>
      <c r="G184" s="62"/>
      <c r="H184" s="62"/>
      <c r="I184" s="62"/>
    </row>
    <row r="185" spans="2:9" x14ac:dyDescent="0.3">
      <c r="B185" s="177">
        <v>43916</v>
      </c>
      <c r="C185" s="62">
        <v>1629.7</v>
      </c>
      <c r="D185" s="62">
        <f t="shared" si="5"/>
        <v>-0.48729000188762345</v>
      </c>
      <c r="E185" s="62">
        <v>2.2364417678241016E-2</v>
      </c>
      <c r="F185" s="62"/>
      <c r="G185" s="62"/>
      <c r="H185" s="62"/>
      <c r="I185" s="62"/>
    </row>
    <row r="186" spans="2:9" x14ac:dyDescent="0.3">
      <c r="B186" s="177">
        <v>44539</v>
      </c>
      <c r="C186" s="62">
        <v>3178.6</v>
      </c>
      <c r="D186" s="62">
        <f t="shared" si="5"/>
        <v>0.38136937485061151</v>
      </c>
      <c r="E186" s="62">
        <v>2.232085423903258E-2</v>
      </c>
      <c r="F186" s="62"/>
      <c r="G186" s="62"/>
      <c r="H186" s="62"/>
      <c r="I186" s="62"/>
    </row>
    <row r="187" spans="2:9" x14ac:dyDescent="0.3">
      <c r="B187" s="177">
        <v>45688</v>
      </c>
      <c r="C187" s="62">
        <v>2301.0500000000002</v>
      </c>
      <c r="D187" s="62">
        <f t="shared" si="5"/>
        <v>1.1157134976094156</v>
      </c>
      <c r="E187" s="62">
        <v>2.2279976898129678E-2</v>
      </c>
      <c r="F187" s="62"/>
      <c r="G187" s="62"/>
      <c r="H187" s="62"/>
      <c r="I187" s="62"/>
    </row>
    <row r="188" spans="2:9" x14ac:dyDescent="0.3">
      <c r="B188" s="177">
        <v>42810</v>
      </c>
      <c r="C188" s="62">
        <v>1087.5999999999999</v>
      </c>
      <c r="D188" s="62">
        <f t="shared" si="5"/>
        <v>0.26619710111182238</v>
      </c>
      <c r="E188" s="62">
        <v>2.2276529749036392E-2</v>
      </c>
      <c r="F188" s="62"/>
      <c r="G188" s="62"/>
      <c r="H188" s="62"/>
      <c r="I188" s="62"/>
    </row>
    <row r="189" spans="2:9" x14ac:dyDescent="0.3">
      <c r="B189" s="177">
        <v>42348</v>
      </c>
      <c r="C189" s="62">
        <v>858.95</v>
      </c>
      <c r="D189" s="62">
        <f t="shared" si="5"/>
        <v>-0.29126614134246459</v>
      </c>
      <c r="E189" s="62">
        <v>2.2255281166319602E-2</v>
      </c>
      <c r="F189" s="62"/>
      <c r="G189" s="62"/>
      <c r="H189" s="62"/>
      <c r="I189" s="62"/>
    </row>
    <row r="190" spans="2:9" x14ac:dyDescent="0.3">
      <c r="B190" s="177">
        <v>42653</v>
      </c>
      <c r="C190" s="62">
        <v>1211.95</v>
      </c>
      <c r="D190" s="62">
        <f t="shared" si="5"/>
        <v>-0.57032191732255544</v>
      </c>
      <c r="E190" s="62">
        <v>2.2225033738191749E-2</v>
      </c>
      <c r="F190" s="62"/>
      <c r="G190" s="62"/>
      <c r="H190" s="62"/>
      <c r="I190" s="62"/>
    </row>
    <row r="191" spans="2:9" x14ac:dyDescent="0.3">
      <c r="B191" s="177">
        <v>44739</v>
      </c>
      <c r="C191" s="62">
        <v>2820.6</v>
      </c>
      <c r="D191" s="62">
        <f t="shared" si="5"/>
        <v>1.0852400842790078</v>
      </c>
      <c r="E191" s="62">
        <v>2.1919495670446723E-2</v>
      </c>
      <c r="F191" s="62"/>
      <c r="G191" s="62"/>
      <c r="H191" s="62"/>
      <c r="I191" s="62"/>
    </row>
    <row r="192" spans="2:9" x14ac:dyDescent="0.3">
      <c r="B192" s="177">
        <v>43433</v>
      </c>
      <c r="C192" s="62">
        <v>1352.65</v>
      </c>
      <c r="D192" s="62">
        <f t="shared" si="5"/>
        <v>-0.45705053586480954</v>
      </c>
      <c r="E192" s="62">
        <v>2.1909114947304801E-2</v>
      </c>
      <c r="F192" s="62"/>
      <c r="G192" s="62"/>
      <c r="H192" s="62"/>
      <c r="I192" s="62"/>
    </row>
    <row r="193" spans="2:9" x14ac:dyDescent="0.3">
      <c r="B193" s="177">
        <v>45875</v>
      </c>
      <c r="C193" s="62">
        <v>2491.3000000000002</v>
      </c>
      <c r="D193" s="62">
        <f t="shared" si="5"/>
        <v>-5.8323253704263583E-2</v>
      </c>
      <c r="E193" s="62">
        <v>2.1904097789080802E-2</v>
      </c>
      <c r="F193" s="62"/>
      <c r="G193" s="62"/>
      <c r="H193" s="62"/>
      <c r="I193" s="62"/>
    </row>
    <row r="194" spans="2:9" x14ac:dyDescent="0.3">
      <c r="B194" s="177">
        <v>44215</v>
      </c>
      <c r="C194" s="62">
        <v>2645.6</v>
      </c>
      <c r="D194" s="62">
        <f t="shared" si="5"/>
        <v>2.2196665449677493</v>
      </c>
      <c r="E194" s="62">
        <v>2.1841988374113951E-2</v>
      </c>
      <c r="F194" s="62"/>
      <c r="G194" s="62"/>
      <c r="H194" s="62"/>
      <c r="I194" s="62"/>
    </row>
    <row r="195" spans="2:9" x14ac:dyDescent="0.3">
      <c r="B195" s="177">
        <v>42045</v>
      </c>
      <c r="C195" s="62">
        <v>821.7</v>
      </c>
      <c r="D195" s="62">
        <f t="shared" si="5"/>
        <v>-0.75589323113943219</v>
      </c>
      <c r="E195" s="62">
        <v>2.1824286513710215E-2</v>
      </c>
      <c r="F195" s="62"/>
      <c r="G195" s="62"/>
      <c r="H195" s="62"/>
      <c r="I195" s="62"/>
    </row>
    <row r="196" spans="2:9" x14ac:dyDescent="0.3">
      <c r="B196" s="177">
        <v>45546</v>
      </c>
      <c r="C196" s="62">
        <v>3366.15</v>
      </c>
      <c r="D196" s="62">
        <f t="shared" si="5"/>
        <v>-8.8043462257623092E-3</v>
      </c>
      <c r="E196" s="62">
        <v>2.1810399781440643E-2</v>
      </c>
      <c r="F196" s="62"/>
      <c r="G196" s="62"/>
      <c r="H196" s="62"/>
      <c r="I196" s="62"/>
    </row>
    <row r="197" spans="2:9" x14ac:dyDescent="0.3">
      <c r="B197" s="177">
        <v>44775</v>
      </c>
      <c r="C197" s="62">
        <v>3396.05</v>
      </c>
      <c r="D197" s="62">
        <f t="shared" si="5"/>
        <v>2.5434578464106847</v>
      </c>
      <c r="E197" s="62">
        <v>2.1752538548326494E-2</v>
      </c>
      <c r="F197" s="62"/>
      <c r="G197" s="62"/>
      <c r="H197" s="62"/>
      <c r="I197" s="62"/>
    </row>
    <row r="198" spans="2:9" x14ac:dyDescent="0.3">
      <c r="B198" s="177">
        <v>42703</v>
      </c>
      <c r="C198" s="62">
        <v>958.4</v>
      </c>
      <c r="D198" s="62">
        <f t="shared" si="5"/>
        <v>-0.45091523675842909</v>
      </c>
      <c r="E198" s="62">
        <v>2.1748400852878439E-2</v>
      </c>
      <c r="F198" s="62"/>
      <c r="G198" s="62"/>
      <c r="H198" s="62"/>
      <c r="I198" s="62"/>
    </row>
    <row r="199" spans="2:9" x14ac:dyDescent="0.3">
      <c r="B199" s="177">
        <v>44019</v>
      </c>
      <c r="C199" s="62">
        <v>1745.45</v>
      </c>
      <c r="D199" s="62">
        <f t="shared" si="5"/>
        <v>1.0436131600515162</v>
      </c>
      <c r="E199" s="62">
        <v>2.1716861298914238E-2</v>
      </c>
      <c r="F199" s="62"/>
      <c r="G199" s="62"/>
      <c r="H199" s="62"/>
      <c r="I199" s="62"/>
    </row>
    <row r="200" spans="2:9" x14ac:dyDescent="0.3">
      <c r="B200" s="177">
        <v>42419</v>
      </c>
      <c r="C200" s="62">
        <v>854.1</v>
      </c>
      <c r="D200" s="62">
        <f t="shared" ref="D200:D263" si="6">(C200-C201)/C201</f>
        <v>-0.66919710290871071</v>
      </c>
      <c r="E200" s="62">
        <v>2.1711824869908459E-2</v>
      </c>
      <c r="F200" s="62"/>
      <c r="G200" s="62"/>
      <c r="H200" s="62"/>
      <c r="I200" s="62"/>
    </row>
    <row r="201" spans="2:9" x14ac:dyDescent="0.3">
      <c r="B201" s="177">
        <v>44181</v>
      </c>
      <c r="C201" s="62">
        <v>2581.9</v>
      </c>
      <c r="D201" s="62">
        <f t="shared" si="6"/>
        <v>9.830695933299298E-2</v>
      </c>
      <c r="E201" s="62">
        <v>2.166472112854401E-2</v>
      </c>
      <c r="F201" s="62"/>
      <c r="G201" s="62"/>
      <c r="H201" s="62"/>
      <c r="I201" s="62"/>
    </row>
    <row r="202" spans="2:9" x14ac:dyDescent="0.3">
      <c r="B202" s="177">
        <v>45689</v>
      </c>
      <c r="C202" s="62">
        <v>2350.8000000000002</v>
      </c>
      <c r="D202" s="62">
        <f t="shared" si="6"/>
        <v>-2.8534826538834941E-2</v>
      </c>
      <c r="E202" s="62">
        <v>2.162056452489081E-2</v>
      </c>
      <c r="F202" s="62"/>
      <c r="G202" s="62"/>
      <c r="H202" s="62"/>
      <c r="I202" s="62"/>
    </row>
    <row r="203" spans="2:9" x14ac:dyDescent="0.3">
      <c r="B203" s="177">
        <v>45840</v>
      </c>
      <c r="C203" s="62">
        <v>2419.85</v>
      </c>
      <c r="D203" s="62">
        <f t="shared" si="6"/>
        <v>-0.2582153148182208</v>
      </c>
      <c r="E203" s="62">
        <v>2.1529434113599425E-2</v>
      </c>
      <c r="F203" s="62"/>
      <c r="G203" s="62"/>
      <c r="H203" s="62"/>
      <c r="I203" s="62"/>
    </row>
    <row r="204" spans="2:9" x14ac:dyDescent="0.3">
      <c r="B204" s="177">
        <v>45090</v>
      </c>
      <c r="C204" s="62">
        <v>3262.2</v>
      </c>
      <c r="D204" s="62">
        <f t="shared" si="6"/>
        <v>-6.7849642107067926E-2</v>
      </c>
      <c r="E204" s="62">
        <v>2.1528441027728634E-2</v>
      </c>
      <c r="F204" s="62"/>
      <c r="G204" s="62"/>
      <c r="H204" s="62"/>
      <c r="I204" s="62"/>
    </row>
    <row r="205" spans="2:9" x14ac:dyDescent="0.3">
      <c r="B205" s="177">
        <v>44789</v>
      </c>
      <c r="C205" s="62">
        <v>3499.65</v>
      </c>
      <c r="D205" s="62">
        <f t="shared" si="6"/>
        <v>2.0144709074464875</v>
      </c>
      <c r="E205" s="62">
        <v>2.1497373029772355E-2</v>
      </c>
      <c r="F205" s="62"/>
      <c r="G205" s="62"/>
      <c r="H205" s="62"/>
      <c r="I205" s="62"/>
    </row>
    <row r="206" spans="2:9" x14ac:dyDescent="0.3">
      <c r="B206" s="177">
        <v>43174</v>
      </c>
      <c r="C206" s="62">
        <v>1160.95</v>
      </c>
      <c r="D206" s="62">
        <f t="shared" si="6"/>
        <v>-0.64947161835748801</v>
      </c>
      <c r="E206" s="62">
        <v>2.1423543902868325E-2</v>
      </c>
      <c r="F206" s="62"/>
      <c r="G206" s="62"/>
      <c r="H206" s="62"/>
      <c r="I206" s="62"/>
    </row>
    <row r="207" spans="2:9" x14ac:dyDescent="0.3">
      <c r="B207" s="177">
        <v>45275</v>
      </c>
      <c r="C207" s="62">
        <v>3312</v>
      </c>
      <c r="D207" s="62">
        <f t="shared" si="6"/>
        <v>2.5737793363906123</v>
      </c>
      <c r="E207" s="62">
        <v>2.1355331123275E-2</v>
      </c>
      <c r="F207" s="62"/>
      <c r="G207" s="62"/>
      <c r="H207" s="62"/>
      <c r="I207" s="62"/>
    </row>
    <row r="208" spans="2:9" x14ac:dyDescent="0.3">
      <c r="B208" s="177">
        <v>42502</v>
      </c>
      <c r="C208" s="62">
        <v>926.75</v>
      </c>
      <c r="D208" s="62">
        <f t="shared" si="6"/>
        <v>-0.21756933597872433</v>
      </c>
      <c r="E208" s="62">
        <v>2.1324663874807168E-2</v>
      </c>
      <c r="F208" s="62"/>
      <c r="G208" s="62"/>
      <c r="H208" s="62"/>
      <c r="I208" s="62"/>
    </row>
    <row r="209" spans="2:9" x14ac:dyDescent="0.3">
      <c r="B209" s="177">
        <v>43217</v>
      </c>
      <c r="C209" s="62">
        <v>1184.45</v>
      </c>
      <c r="D209" s="62">
        <f t="shared" si="6"/>
        <v>-0.64456014524284655</v>
      </c>
      <c r="E209" s="62">
        <v>2.1209639177479967E-2</v>
      </c>
      <c r="F209" s="62"/>
      <c r="G209" s="62"/>
      <c r="H209" s="62"/>
      <c r="I209" s="62"/>
    </row>
    <row r="210" spans="2:9" x14ac:dyDescent="0.3">
      <c r="B210" s="177">
        <v>44771</v>
      </c>
      <c r="C210" s="62">
        <v>3332.35</v>
      </c>
      <c r="D210" s="62">
        <f t="shared" si="6"/>
        <v>2.7558185404339248</v>
      </c>
      <c r="E210" s="62">
        <v>2.1190855601863231E-2</v>
      </c>
      <c r="F210" s="62"/>
      <c r="G210" s="62"/>
      <c r="H210" s="62"/>
      <c r="I210" s="62"/>
    </row>
    <row r="211" spans="2:9" x14ac:dyDescent="0.3">
      <c r="B211" s="177">
        <v>42401</v>
      </c>
      <c r="C211" s="62">
        <v>887.25</v>
      </c>
      <c r="D211" s="62">
        <f t="shared" si="6"/>
        <v>-0.72502440611780017</v>
      </c>
      <c r="E211" s="62">
        <v>2.1177418426655898E-2</v>
      </c>
      <c r="F211" s="62"/>
      <c r="G211" s="62"/>
      <c r="H211" s="62"/>
      <c r="I211" s="62"/>
    </row>
    <row r="212" spans="2:9" x14ac:dyDescent="0.3">
      <c r="B212" s="177">
        <v>44902</v>
      </c>
      <c r="C212" s="62">
        <v>3226.65</v>
      </c>
      <c r="D212" s="62">
        <f t="shared" si="6"/>
        <v>1.3718391649514847</v>
      </c>
      <c r="E212" s="62">
        <v>2.0962536387799012E-2</v>
      </c>
      <c r="F212" s="62"/>
      <c r="G212" s="62"/>
      <c r="H212" s="62"/>
      <c r="I212" s="62"/>
    </row>
    <row r="213" spans="2:9" x14ac:dyDescent="0.3">
      <c r="B213" s="177">
        <v>43658</v>
      </c>
      <c r="C213" s="62">
        <v>1360.4</v>
      </c>
      <c r="D213" s="62">
        <f t="shared" si="6"/>
        <v>0.55616563715396938</v>
      </c>
      <c r="E213" s="62">
        <v>2.0784872814586963E-2</v>
      </c>
      <c r="F213" s="62"/>
      <c r="G213" s="62"/>
      <c r="H213" s="62"/>
      <c r="I213" s="62"/>
    </row>
    <row r="214" spans="2:9" x14ac:dyDescent="0.3">
      <c r="B214" s="177">
        <v>42352</v>
      </c>
      <c r="C214" s="62">
        <v>874.2</v>
      </c>
      <c r="D214" s="62">
        <f t="shared" si="6"/>
        <v>-0.43736122284794848</v>
      </c>
      <c r="E214" s="62">
        <v>2.0784680056048655E-2</v>
      </c>
      <c r="F214" s="62"/>
      <c r="G214" s="62"/>
      <c r="H214" s="62"/>
      <c r="I214" s="62"/>
    </row>
    <row r="215" spans="2:9" x14ac:dyDescent="0.3">
      <c r="B215" s="177">
        <v>43966</v>
      </c>
      <c r="C215" s="62">
        <v>1553.75</v>
      </c>
      <c r="D215" s="62">
        <f t="shared" si="6"/>
        <v>0.29993725162099977</v>
      </c>
      <c r="E215" s="62">
        <v>2.0760109056269033E-2</v>
      </c>
      <c r="F215" s="62"/>
      <c r="G215" s="62"/>
      <c r="H215" s="62"/>
      <c r="I215" s="62"/>
    </row>
    <row r="216" spans="2:9" x14ac:dyDescent="0.3">
      <c r="B216" s="177">
        <v>43048</v>
      </c>
      <c r="C216" s="62">
        <v>1195.25</v>
      </c>
      <c r="D216" s="62">
        <f t="shared" si="6"/>
        <v>-0.62342470069313172</v>
      </c>
      <c r="E216" s="62">
        <v>2.0752380545710707E-2</v>
      </c>
      <c r="F216" s="62"/>
      <c r="G216" s="62"/>
      <c r="H216" s="62"/>
      <c r="I216" s="62"/>
    </row>
    <row r="217" spans="2:9" x14ac:dyDescent="0.3">
      <c r="B217" s="177">
        <v>44704</v>
      </c>
      <c r="C217" s="62">
        <v>3174</v>
      </c>
      <c r="D217" s="62">
        <f t="shared" si="6"/>
        <v>2.0726471675965915E-2</v>
      </c>
      <c r="E217" s="62">
        <v>2.0726471675965915E-2</v>
      </c>
      <c r="F217" s="62"/>
      <c r="G217" s="62"/>
      <c r="H217" s="62"/>
      <c r="I217" s="62"/>
    </row>
    <row r="218" spans="2:9" x14ac:dyDescent="0.3">
      <c r="B218" s="177">
        <v>44701</v>
      </c>
      <c r="C218" s="62">
        <v>3109.55</v>
      </c>
      <c r="D218" s="62">
        <f t="shared" si="6"/>
        <v>2.9935144159763696</v>
      </c>
      <c r="E218" s="62">
        <v>2.0712632736463874E-2</v>
      </c>
      <c r="F218" s="62"/>
      <c r="G218" s="62"/>
      <c r="H218" s="62"/>
      <c r="I218" s="62"/>
    </row>
    <row r="219" spans="2:9" x14ac:dyDescent="0.3">
      <c r="B219" s="177">
        <v>42128</v>
      </c>
      <c r="C219" s="62">
        <v>778.65</v>
      </c>
      <c r="D219" s="62">
        <f t="shared" si="6"/>
        <v>-0.34808271935699941</v>
      </c>
      <c r="E219" s="62">
        <v>2.0644907589461269E-2</v>
      </c>
      <c r="F219" s="62"/>
      <c r="G219" s="62"/>
      <c r="H219" s="62"/>
      <c r="I219" s="62"/>
    </row>
    <row r="220" spans="2:9" x14ac:dyDescent="0.3">
      <c r="B220" s="177">
        <v>43025</v>
      </c>
      <c r="C220" s="62">
        <v>1194.4000000000001</v>
      </c>
      <c r="D220" s="62">
        <f t="shared" si="6"/>
        <v>-0.36251067463706227</v>
      </c>
      <c r="E220" s="62">
        <v>2.063661610766938E-2</v>
      </c>
      <c r="F220" s="62"/>
      <c r="G220" s="62"/>
      <c r="H220" s="62"/>
      <c r="I220" s="62"/>
    </row>
    <row r="221" spans="2:9" x14ac:dyDescent="0.3">
      <c r="B221" s="177">
        <v>44061</v>
      </c>
      <c r="C221" s="62">
        <v>1873.6</v>
      </c>
      <c r="D221" s="62">
        <f t="shared" si="6"/>
        <v>-0.24421137555465916</v>
      </c>
      <c r="E221" s="62">
        <v>2.0562682136340115E-2</v>
      </c>
      <c r="F221" s="62"/>
      <c r="G221" s="62"/>
      <c r="H221" s="62"/>
      <c r="I221" s="62"/>
    </row>
    <row r="222" spans="2:9" x14ac:dyDescent="0.3">
      <c r="B222" s="177">
        <v>45618</v>
      </c>
      <c r="C222" s="62">
        <v>2479</v>
      </c>
      <c r="D222" s="62">
        <f t="shared" si="6"/>
        <v>6.3834352537281411E-2</v>
      </c>
      <c r="E222" s="62">
        <v>2.0500576321422766E-2</v>
      </c>
      <c r="F222" s="62"/>
      <c r="G222" s="62"/>
      <c r="H222" s="62"/>
      <c r="I222" s="62"/>
    </row>
    <row r="223" spans="2:9" x14ac:dyDescent="0.3">
      <c r="B223" s="177">
        <v>45792</v>
      </c>
      <c r="C223" s="62">
        <v>2330.25</v>
      </c>
      <c r="D223" s="62">
        <f t="shared" si="6"/>
        <v>-0.33920798536772107</v>
      </c>
      <c r="E223" s="62">
        <v>2.0405929104722661E-2</v>
      </c>
      <c r="F223" s="62"/>
      <c r="G223" s="62"/>
      <c r="H223" s="62"/>
      <c r="I223" s="62"/>
    </row>
    <row r="224" spans="2:9" x14ac:dyDescent="0.3">
      <c r="B224" s="177">
        <v>44566</v>
      </c>
      <c r="C224" s="62">
        <v>3526.45</v>
      </c>
      <c r="D224" s="62">
        <f t="shared" si="6"/>
        <v>2.5608118342000301</v>
      </c>
      <c r="E224" s="62">
        <v>2.0296270578364039E-2</v>
      </c>
      <c r="F224" s="62"/>
      <c r="G224" s="62"/>
      <c r="H224" s="62"/>
      <c r="I224" s="62"/>
    </row>
    <row r="225" spans="2:9" x14ac:dyDescent="0.3">
      <c r="B225" s="177">
        <v>42767</v>
      </c>
      <c r="C225" s="62">
        <v>990.35</v>
      </c>
      <c r="D225" s="62">
        <f t="shared" si="6"/>
        <v>-0.43027670712765342</v>
      </c>
      <c r="E225" s="62">
        <v>2.0138030490317337E-2</v>
      </c>
      <c r="F225" s="62"/>
      <c r="G225" s="62"/>
      <c r="H225" s="62"/>
      <c r="I225" s="62"/>
    </row>
    <row r="226" spans="2:9" x14ac:dyDescent="0.3">
      <c r="B226" s="177">
        <v>43801</v>
      </c>
      <c r="C226" s="62">
        <v>1738.3</v>
      </c>
      <c r="D226" s="62">
        <f t="shared" si="6"/>
        <v>1.0662070605016047</v>
      </c>
      <c r="E226" s="62">
        <v>2.0129107981220629E-2</v>
      </c>
      <c r="F226" s="62"/>
      <c r="G226" s="62"/>
      <c r="H226" s="62"/>
      <c r="I226" s="62"/>
    </row>
    <row r="227" spans="2:9" x14ac:dyDescent="0.3">
      <c r="B227" s="177">
        <v>42265</v>
      </c>
      <c r="C227" s="62">
        <v>841.3</v>
      </c>
      <c r="D227" s="62">
        <f t="shared" si="6"/>
        <v>-0.69519772476133546</v>
      </c>
      <c r="E227" s="62">
        <v>2.0128531587243734E-2</v>
      </c>
      <c r="F227" s="62"/>
      <c r="G227" s="62"/>
      <c r="H227" s="62"/>
      <c r="I227" s="62"/>
    </row>
    <row r="228" spans="2:9" x14ac:dyDescent="0.3">
      <c r="B228" s="177">
        <v>44960</v>
      </c>
      <c r="C228" s="62">
        <v>2760.15</v>
      </c>
      <c r="D228" s="62">
        <f t="shared" si="6"/>
        <v>2.0460188710478397</v>
      </c>
      <c r="E228" s="62">
        <v>2.0067631243417108E-2</v>
      </c>
      <c r="F228" s="62"/>
      <c r="G228" s="62"/>
      <c r="H228" s="62"/>
      <c r="I228" s="62"/>
    </row>
    <row r="229" spans="2:9" x14ac:dyDescent="0.3">
      <c r="B229" s="177">
        <v>42499</v>
      </c>
      <c r="C229" s="62">
        <v>906.15</v>
      </c>
      <c r="D229" s="62">
        <f t="shared" si="6"/>
        <v>-0.26085892573106573</v>
      </c>
      <c r="E229" s="62">
        <v>1.9979738856371006E-2</v>
      </c>
      <c r="F229" s="62"/>
      <c r="G229" s="62"/>
      <c r="H229" s="62"/>
      <c r="I229" s="62"/>
    </row>
    <row r="230" spans="2:9" x14ac:dyDescent="0.3">
      <c r="B230" s="177">
        <v>43383</v>
      </c>
      <c r="C230" s="62">
        <v>1225.95</v>
      </c>
      <c r="D230" s="62">
        <f t="shared" si="6"/>
        <v>0.58740126893694178</v>
      </c>
      <c r="E230" s="62">
        <v>1.992512479201335E-2</v>
      </c>
      <c r="F230" s="62"/>
      <c r="G230" s="62"/>
      <c r="H230" s="62"/>
      <c r="I230" s="62"/>
    </row>
    <row r="231" spans="2:9" x14ac:dyDescent="0.3">
      <c r="B231" s="177">
        <v>42011</v>
      </c>
      <c r="C231" s="62">
        <v>772.3</v>
      </c>
      <c r="D231" s="62">
        <f t="shared" si="6"/>
        <v>-0.4017583949804408</v>
      </c>
      <c r="E231" s="62">
        <v>1.9874546054803505E-2</v>
      </c>
      <c r="F231" s="62"/>
      <c r="G231" s="62"/>
      <c r="H231" s="62"/>
      <c r="I231" s="62"/>
    </row>
    <row r="232" spans="2:9" x14ac:dyDescent="0.3">
      <c r="B232" s="177">
        <v>43368</v>
      </c>
      <c r="C232" s="62">
        <v>1290.95</v>
      </c>
      <c r="D232" s="62">
        <f t="shared" si="6"/>
        <v>-0.26313536345215333</v>
      </c>
      <c r="E232" s="62">
        <v>1.9828573685665866E-2</v>
      </c>
      <c r="F232" s="62"/>
      <c r="G232" s="62"/>
      <c r="H232" s="62"/>
      <c r="I232" s="62"/>
    </row>
    <row r="233" spans="2:9" x14ac:dyDescent="0.3">
      <c r="B233" s="177">
        <v>44032</v>
      </c>
      <c r="C233" s="62">
        <v>1751.95</v>
      </c>
      <c r="D233" s="62">
        <f t="shared" si="6"/>
        <v>-0.35062455984284074</v>
      </c>
      <c r="E233" s="62">
        <v>1.9791030006694025E-2</v>
      </c>
      <c r="F233" s="62"/>
      <c r="G233" s="62"/>
      <c r="H233" s="62"/>
      <c r="I233" s="62"/>
    </row>
    <row r="234" spans="2:9" x14ac:dyDescent="0.3">
      <c r="B234" s="177">
        <v>44216</v>
      </c>
      <c r="C234" s="62">
        <v>2697.9</v>
      </c>
      <c r="D234" s="62">
        <f t="shared" si="6"/>
        <v>1.2626745502578942</v>
      </c>
      <c r="E234" s="62">
        <v>1.9768672512851596E-2</v>
      </c>
      <c r="F234" s="62"/>
      <c r="G234" s="62"/>
      <c r="H234" s="62"/>
      <c r="I234" s="62"/>
    </row>
    <row r="235" spans="2:9" x14ac:dyDescent="0.3">
      <c r="B235" s="177">
        <v>42635</v>
      </c>
      <c r="C235" s="62">
        <v>1192.3499999999999</v>
      </c>
      <c r="D235" s="62">
        <f t="shared" si="6"/>
        <v>-0.61448802095121091</v>
      </c>
      <c r="E235" s="62">
        <v>1.9712648593175366E-2</v>
      </c>
      <c r="F235" s="62"/>
      <c r="G235" s="62"/>
      <c r="H235" s="62"/>
      <c r="I235" s="62"/>
    </row>
    <row r="236" spans="2:9" x14ac:dyDescent="0.3">
      <c r="B236" s="177">
        <v>45238</v>
      </c>
      <c r="C236" s="62">
        <v>3092.9</v>
      </c>
      <c r="D236" s="62">
        <f t="shared" si="6"/>
        <v>1.6281174321281389</v>
      </c>
      <c r="E236" s="62">
        <v>1.9581341684522857E-2</v>
      </c>
      <c r="F236" s="62"/>
      <c r="G236" s="62"/>
      <c r="H236" s="62"/>
      <c r="I236" s="62"/>
    </row>
    <row r="237" spans="2:9" x14ac:dyDescent="0.3">
      <c r="B237" s="177">
        <v>43054</v>
      </c>
      <c r="C237" s="62">
        <v>1176.8499999999999</v>
      </c>
      <c r="D237" s="62">
        <f t="shared" si="6"/>
        <v>-0.54817345900600856</v>
      </c>
      <c r="E237" s="62">
        <v>1.9579813731860438E-2</v>
      </c>
      <c r="F237" s="62"/>
      <c r="G237" s="62"/>
      <c r="H237" s="62"/>
      <c r="I237" s="62"/>
    </row>
    <row r="238" spans="2:9" x14ac:dyDescent="0.3">
      <c r="B238" s="177">
        <v>44187</v>
      </c>
      <c r="C238" s="62">
        <v>2604.65</v>
      </c>
      <c r="D238" s="62">
        <f t="shared" si="6"/>
        <v>0.15265300703633239</v>
      </c>
      <c r="E238" s="62">
        <v>1.9552197909735107E-2</v>
      </c>
      <c r="F238" s="62"/>
      <c r="G238" s="62"/>
      <c r="H238" s="62"/>
      <c r="I238" s="62"/>
    </row>
    <row r="239" spans="2:9" x14ac:dyDescent="0.3">
      <c r="B239" s="177">
        <v>45674</v>
      </c>
      <c r="C239" s="62">
        <v>2259.6999999999998</v>
      </c>
      <c r="D239" s="62">
        <f t="shared" si="6"/>
        <v>0.48215925488652756</v>
      </c>
      <c r="E239" s="62">
        <v>1.9536184804186847E-2</v>
      </c>
      <c r="F239" s="62"/>
      <c r="G239" s="62"/>
      <c r="H239" s="62"/>
      <c r="I239" s="62"/>
    </row>
    <row r="240" spans="2:9" x14ac:dyDescent="0.3">
      <c r="B240" s="177">
        <v>43672</v>
      </c>
      <c r="C240" s="62">
        <v>1524.6</v>
      </c>
      <c r="D240" s="62">
        <f t="shared" si="6"/>
        <v>-0.49992619926199267</v>
      </c>
      <c r="E240" s="62">
        <v>1.9458375125376067E-2</v>
      </c>
      <c r="F240" s="62"/>
      <c r="G240" s="62"/>
      <c r="H240" s="62"/>
      <c r="I240" s="62"/>
    </row>
    <row r="241" spans="2:9" x14ac:dyDescent="0.3">
      <c r="B241" s="177">
        <v>45586</v>
      </c>
      <c r="C241" s="62">
        <v>3048.75</v>
      </c>
      <c r="D241" s="62">
        <f t="shared" si="6"/>
        <v>4.8274794986848245E-2</v>
      </c>
      <c r="E241" s="62">
        <v>1.9444258677188554E-2</v>
      </c>
      <c r="F241" s="62"/>
      <c r="G241" s="62"/>
      <c r="H241" s="62"/>
      <c r="I241" s="62"/>
    </row>
    <row r="242" spans="2:9" x14ac:dyDescent="0.3">
      <c r="B242" s="177">
        <v>44714</v>
      </c>
      <c r="C242" s="62">
        <v>2908.35</v>
      </c>
      <c r="D242" s="62">
        <f t="shared" si="6"/>
        <v>2.4015789473684208</v>
      </c>
      <c r="E242" s="62">
        <v>1.9364901335389578E-2</v>
      </c>
      <c r="F242" s="62"/>
      <c r="G242" s="62"/>
      <c r="H242" s="62"/>
      <c r="I242" s="62"/>
    </row>
    <row r="243" spans="2:9" x14ac:dyDescent="0.3">
      <c r="B243" s="177">
        <v>42282</v>
      </c>
      <c r="C243" s="62">
        <v>855</v>
      </c>
      <c r="D243" s="62">
        <f t="shared" si="6"/>
        <v>-0.48289939217998734</v>
      </c>
      <c r="E243" s="62">
        <v>1.9252548131370301E-2</v>
      </c>
      <c r="F243" s="62"/>
      <c r="G243" s="62"/>
      <c r="H243" s="62"/>
      <c r="I243" s="62"/>
    </row>
    <row r="244" spans="2:9" x14ac:dyDescent="0.3">
      <c r="B244" s="177">
        <v>44004</v>
      </c>
      <c r="C244" s="62">
        <v>1653.45</v>
      </c>
      <c r="D244" s="62">
        <f t="shared" si="6"/>
        <v>0.70476337766780084</v>
      </c>
      <c r="E244" s="62">
        <v>1.9232547387887221E-2</v>
      </c>
      <c r="F244" s="62"/>
      <c r="G244" s="62"/>
      <c r="H244" s="62"/>
      <c r="I244" s="62"/>
    </row>
    <row r="245" spans="2:9" x14ac:dyDescent="0.3">
      <c r="B245" s="177">
        <v>42507</v>
      </c>
      <c r="C245" s="62">
        <v>969.9</v>
      </c>
      <c r="D245" s="62">
        <f t="shared" si="6"/>
        <v>-0.51529235382308836</v>
      </c>
      <c r="E245" s="62">
        <v>1.9230769230769183E-2</v>
      </c>
      <c r="F245" s="62"/>
      <c r="G245" s="62"/>
      <c r="H245" s="62"/>
      <c r="I245" s="62"/>
    </row>
    <row r="246" spans="2:9" x14ac:dyDescent="0.3">
      <c r="B246" s="177">
        <v>44068</v>
      </c>
      <c r="C246" s="62">
        <v>2001</v>
      </c>
      <c r="D246" s="62">
        <f t="shared" si="6"/>
        <v>0.34797399710330423</v>
      </c>
      <c r="E246" s="62">
        <v>1.9228320387113206E-2</v>
      </c>
      <c r="F246" s="62"/>
      <c r="G246" s="62"/>
      <c r="H246" s="62"/>
      <c r="I246" s="62"/>
    </row>
    <row r="247" spans="2:9" x14ac:dyDescent="0.3">
      <c r="B247" s="177">
        <v>43550</v>
      </c>
      <c r="C247" s="62">
        <v>1484.45</v>
      </c>
      <c r="D247" s="62">
        <f t="shared" si="6"/>
        <v>-0.5163555208027889</v>
      </c>
      <c r="E247" s="62">
        <v>1.9119868186187106E-2</v>
      </c>
      <c r="F247" s="62"/>
      <c r="G247" s="62"/>
      <c r="H247" s="62"/>
      <c r="I247" s="62"/>
    </row>
    <row r="248" spans="2:9" x14ac:dyDescent="0.3">
      <c r="B248" s="177">
        <v>44763</v>
      </c>
      <c r="C248" s="62">
        <v>3069.3</v>
      </c>
      <c r="D248" s="62">
        <f t="shared" si="6"/>
        <v>2.537282470900081</v>
      </c>
      <c r="E248" s="62">
        <v>1.9108491740682389E-2</v>
      </c>
      <c r="F248" s="62"/>
      <c r="G248" s="62"/>
      <c r="H248" s="62"/>
      <c r="I248" s="62"/>
    </row>
    <row r="249" spans="2:9" x14ac:dyDescent="0.3">
      <c r="B249" s="177">
        <v>42026</v>
      </c>
      <c r="C249" s="62">
        <v>867.7</v>
      </c>
      <c r="D249" s="62">
        <f t="shared" si="6"/>
        <v>-0.51213066824098274</v>
      </c>
      <c r="E249" s="62">
        <v>1.9085090140348815E-2</v>
      </c>
      <c r="F249" s="62"/>
      <c r="G249" s="62"/>
      <c r="H249" s="62"/>
      <c r="I249" s="62"/>
    </row>
    <row r="250" spans="2:9" x14ac:dyDescent="0.3">
      <c r="B250" s="177">
        <v>43817</v>
      </c>
      <c r="C250" s="62">
        <v>1778.55</v>
      </c>
      <c r="D250" s="62">
        <f t="shared" si="6"/>
        <v>-3.1211700302312257E-2</v>
      </c>
      <c r="E250" s="62">
        <v>1.9051165988655246E-2</v>
      </c>
      <c r="F250" s="62"/>
      <c r="G250" s="62"/>
      <c r="H250" s="62"/>
      <c r="I250" s="62"/>
    </row>
    <row r="251" spans="2:9" x14ac:dyDescent="0.3">
      <c r="B251" s="177">
        <v>44060</v>
      </c>
      <c r="C251" s="62">
        <v>1835.85</v>
      </c>
      <c r="D251" s="62">
        <f t="shared" si="6"/>
        <v>-0.41213295334464767</v>
      </c>
      <c r="E251" s="62">
        <v>1.9010879218472471E-2</v>
      </c>
      <c r="F251" s="62"/>
      <c r="G251" s="62"/>
      <c r="H251" s="62"/>
      <c r="I251" s="62"/>
    </row>
    <row r="252" spans="2:9" x14ac:dyDescent="0.3">
      <c r="B252" s="177">
        <v>44512</v>
      </c>
      <c r="C252" s="62">
        <v>3122.9</v>
      </c>
      <c r="D252" s="62">
        <f t="shared" si="6"/>
        <v>3.1579295081425658E-2</v>
      </c>
      <c r="E252" s="62">
        <v>1.899043952099725E-2</v>
      </c>
      <c r="F252" s="62"/>
      <c r="G252" s="62"/>
      <c r="H252" s="62"/>
      <c r="I252" s="62"/>
    </row>
    <row r="253" spans="2:9" x14ac:dyDescent="0.3">
      <c r="B253" s="177">
        <v>44411</v>
      </c>
      <c r="C253" s="62">
        <v>3027.3</v>
      </c>
      <c r="D253" s="62">
        <f t="shared" si="6"/>
        <v>1.3509357769666848</v>
      </c>
      <c r="E253" s="62">
        <v>1.8984146218317711E-2</v>
      </c>
      <c r="F253" s="62"/>
      <c r="G253" s="62"/>
      <c r="H253" s="62"/>
      <c r="I253" s="62"/>
    </row>
    <row r="254" spans="2:9" x14ac:dyDescent="0.3">
      <c r="B254" s="177">
        <v>43258</v>
      </c>
      <c r="C254" s="62">
        <v>1287.7</v>
      </c>
      <c r="D254" s="62">
        <f t="shared" si="6"/>
        <v>0.11735867065816304</v>
      </c>
      <c r="E254" s="62">
        <v>1.8951533135509433E-2</v>
      </c>
      <c r="F254" s="62"/>
      <c r="G254" s="62"/>
      <c r="H254" s="62"/>
      <c r="I254" s="62"/>
    </row>
    <row r="255" spans="2:9" x14ac:dyDescent="0.3">
      <c r="B255" s="177">
        <v>43132</v>
      </c>
      <c r="C255" s="62">
        <v>1152.45</v>
      </c>
      <c r="D255" s="62">
        <f t="shared" si="6"/>
        <v>-0.59477848101265818</v>
      </c>
      <c r="E255" s="62">
        <v>1.892047212766906E-2</v>
      </c>
      <c r="F255" s="62"/>
      <c r="G255" s="62"/>
      <c r="H255" s="62"/>
      <c r="I255" s="62"/>
    </row>
    <row r="256" spans="2:9" x14ac:dyDescent="0.3">
      <c r="B256" s="177">
        <v>44204</v>
      </c>
      <c r="C256" s="62">
        <v>2844</v>
      </c>
      <c r="D256" s="62">
        <f t="shared" si="6"/>
        <v>1.6065438548254058</v>
      </c>
      <c r="E256" s="62">
        <v>1.8861841044655846E-2</v>
      </c>
      <c r="F256" s="62"/>
      <c r="G256" s="62"/>
      <c r="H256" s="62"/>
      <c r="I256" s="62"/>
    </row>
    <row r="257" spans="2:9" x14ac:dyDescent="0.3">
      <c r="B257" s="177">
        <v>42828</v>
      </c>
      <c r="C257" s="62">
        <v>1091.0999999999999</v>
      </c>
      <c r="D257" s="62">
        <f t="shared" si="6"/>
        <v>0.18411199739540926</v>
      </c>
      <c r="E257" s="62">
        <v>1.8577296489917721E-2</v>
      </c>
      <c r="F257" s="62"/>
      <c r="G257" s="62"/>
      <c r="H257" s="62"/>
      <c r="I257" s="62"/>
    </row>
    <row r="258" spans="2:9" x14ac:dyDescent="0.3">
      <c r="B258" s="177">
        <v>42221</v>
      </c>
      <c r="C258" s="62">
        <v>921.45</v>
      </c>
      <c r="D258" s="62">
        <f t="shared" si="6"/>
        <v>-0.69705089426617561</v>
      </c>
      <c r="E258" s="62">
        <v>1.8458137607073828E-2</v>
      </c>
      <c r="F258" s="62"/>
      <c r="G258" s="62"/>
      <c r="H258" s="62"/>
      <c r="I258" s="62"/>
    </row>
    <row r="259" spans="2:9" x14ac:dyDescent="0.3">
      <c r="B259" s="177">
        <v>44636</v>
      </c>
      <c r="C259" s="62">
        <v>3041.6</v>
      </c>
      <c r="D259" s="62">
        <f t="shared" si="6"/>
        <v>2.4054750041986228</v>
      </c>
      <c r="E259" s="62">
        <v>1.8449690272894663E-2</v>
      </c>
      <c r="F259" s="62"/>
      <c r="G259" s="62"/>
      <c r="H259" s="62"/>
      <c r="I259" s="62"/>
    </row>
    <row r="260" spans="2:9" x14ac:dyDescent="0.3">
      <c r="B260" s="177">
        <v>42439</v>
      </c>
      <c r="C260" s="62">
        <v>893.15</v>
      </c>
      <c r="D260" s="62">
        <f t="shared" si="6"/>
        <v>-0.71762120804944751</v>
      </c>
      <c r="E260" s="62">
        <v>1.8415051311288459E-2</v>
      </c>
      <c r="F260" s="62"/>
      <c r="G260" s="62"/>
      <c r="H260" s="62"/>
      <c r="I260" s="62"/>
    </row>
    <row r="261" spans="2:9" x14ac:dyDescent="0.3">
      <c r="B261" s="177">
        <v>44503</v>
      </c>
      <c r="C261" s="62">
        <v>3162.95</v>
      </c>
      <c r="D261" s="62">
        <f t="shared" si="6"/>
        <v>0.87862679297953827</v>
      </c>
      <c r="E261" s="62">
        <v>1.8384661203857209E-2</v>
      </c>
      <c r="F261" s="62"/>
      <c r="G261" s="62"/>
      <c r="H261" s="62"/>
      <c r="I261" s="62"/>
    </row>
    <row r="262" spans="2:9" x14ac:dyDescent="0.3">
      <c r="B262" s="177">
        <v>44005</v>
      </c>
      <c r="C262" s="62">
        <v>1683.65</v>
      </c>
      <c r="D262" s="62">
        <f t="shared" si="6"/>
        <v>-0.28315663984331746</v>
      </c>
      <c r="E262" s="62">
        <v>1.8264840182648429E-2</v>
      </c>
      <c r="F262" s="62"/>
      <c r="G262" s="62"/>
      <c r="H262" s="62"/>
      <c r="I262" s="62"/>
    </row>
    <row r="263" spans="2:9" x14ac:dyDescent="0.3">
      <c r="B263" s="177">
        <v>45750</v>
      </c>
      <c r="C263" s="62">
        <v>2348.6999999999998</v>
      </c>
      <c r="D263" s="62">
        <f t="shared" si="6"/>
        <v>1.0494764397905758</v>
      </c>
      <c r="E263" s="62">
        <v>1.8229900505061333E-2</v>
      </c>
      <c r="F263" s="62"/>
      <c r="G263" s="62"/>
      <c r="H263" s="62"/>
      <c r="I263" s="62"/>
    </row>
    <row r="264" spans="2:9" x14ac:dyDescent="0.3">
      <c r="B264" s="177">
        <v>42934</v>
      </c>
      <c r="C264" s="62">
        <v>1146</v>
      </c>
      <c r="D264" s="62">
        <f t="shared" ref="D264:D327" si="7">(C264-C265)/C265</f>
        <v>-0.62338558611850536</v>
      </c>
      <c r="E264" s="62">
        <v>1.8214127054642381E-2</v>
      </c>
      <c r="F264" s="62"/>
      <c r="G264" s="62"/>
      <c r="H264" s="62"/>
      <c r="I264" s="62"/>
    </row>
    <row r="265" spans="2:9" x14ac:dyDescent="0.3">
      <c r="B265" s="177">
        <v>44371</v>
      </c>
      <c r="C265" s="62">
        <v>3042.9</v>
      </c>
      <c r="D265" s="62">
        <f t="shared" si="7"/>
        <v>1.3076748066130748</v>
      </c>
      <c r="E265" s="62">
        <v>1.8203111929061433E-2</v>
      </c>
      <c r="F265" s="62"/>
      <c r="G265" s="62"/>
      <c r="H265" s="62"/>
      <c r="I265" s="62"/>
    </row>
    <row r="266" spans="2:9" x14ac:dyDescent="0.3">
      <c r="B266" s="177">
        <v>43441</v>
      </c>
      <c r="C266" s="62">
        <v>1318.6</v>
      </c>
      <c r="D266" s="62">
        <f t="shared" si="7"/>
        <v>0.70549052577119564</v>
      </c>
      <c r="E266" s="62">
        <v>1.8184626076213239E-2</v>
      </c>
      <c r="F266" s="62"/>
      <c r="G266" s="62"/>
      <c r="H266" s="62"/>
      <c r="I266" s="62"/>
    </row>
    <row r="267" spans="2:9" x14ac:dyDescent="0.3">
      <c r="B267" s="177">
        <v>42135</v>
      </c>
      <c r="C267" s="62">
        <v>773.15</v>
      </c>
      <c r="D267" s="62">
        <f t="shared" si="7"/>
        <v>-0.26819687647893992</v>
      </c>
      <c r="E267" s="62">
        <v>1.8173437808652076E-2</v>
      </c>
      <c r="F267" s="62"/>
      <c r="G267" s="62"/>
      <c r="H267" s="62"/>
      <c r="I267" s="62"/>
    </row>
    <row r="268" spans="2:9" x14ac:dyDescent="0.3">
      <c r="B268" s="177">
        <v>42682</v>
      </c>
      <c r="C268" s="62">
        <v>1056.5</v>
      </c>
      <c r="D268" s="62">
        <f t="shared" si="7"/>
        <v>-0.67253002712127086</v>
      </c>
      <c r="E268" s="62">
        <v>1.8166048282175981E-2</v>
      </c>
      <c r="F268" s="62"/>
      <c r="G268" s="62"/>
      <c r="H268" s="62"/>
      <c r="I268" s="62"/>
    </row>
    <row r="269" spans="2:9" x14ac:dyDescent="0.3">
      <c r="B269" s="177">
        <v>45162</v>
      </c>
      <c r="C269" s="62">
        <v>3226.25</v>
      </c>
      <c r="D269" s="62">
        <f t="shared" si="7"/>
        <v>8.1708605052723274E-2</v>
      </c>
      <c r="E269" s="62">
        <v>1.8162022280430519E-2</v>
      </c>
      <c r="F269" s="62"/>
      <c r="G269" s="62"/>
      <c r="H269" s="62"/>
      <c r="I269" s="62"/>
    </row>
    <row r="270" spans="2:9" x14ac:dyDescent="0.3">
      <c r="B270" s="177">
        <v>45050</v>
      </c>
      <c r="C270" s="62">
        <v>2982.55</v>
      </c>
      <c r="D270" s="62">
        <f t="shared" si="7"/>
        <v>0.24184952325436165</v>
      </c>
      <c r="E270" s="62">
        <v>1.8161025483469123E-2</v>
      </c>
      <c r="F270" s="62"/>
      <c r="G270" s="62"/>
      <c r="H270" s="62"/>
      <c r="I270" s="62"/>
    </row>
    <row r="271" spans="2:9" x14ac:dyDescent="0.3">
      <c r="B271" s="177">
        <v>45867</v>
      </c>
      <c r="C271" s="62">
        <v>2401.6999999999998</v>
      </c>
      <c r="D271" s="62">
        <f t="shared" si="7"/>
        <v>1.1004897673605034</v>
      </c>
      <c r="E271" s="62">
        <v>1.8122469742894085E-2</v>
      </c>
      <c r="F271" s="62"/>
      <c r="G271" s="62"/>
      <c r="H271" s="62"/>
      <c r="I271" s="62"/>
    </row>
    <row r="272" spans="2:9" x14ac:dyDescent="0.3">
      <c r="B272" s="177">
        <v>42585</v>
      </c>
      <c r="C272" s="62">
        <v>1143.4000000000001</v>
      </c>
      <c r="D272" s="62">
        <f t="shared" si="7"/>
        <v>-2.0138829376981745E-2</v>
      </c>
      <c r="E272" s="62">
        <v>1.8074971062238612E-2</v>
      </c>
      <c r="F272" s="62"/>
      <c r="G272" s="62"/>
      <c r="H272" s="62"/>
      <c r="I272" s="62"/>
    </row>
    <row r="273" spans="2:9" x14ac:dyDescent="0.3">
      <c r="B273" s="177">
        <v>42863</v>
      </c>
      <c r="C273" s="62">
        <v>1166.9000000000001</v>
      </c>
      <c r="D273" s="62">
        <f t="shared" si="7"/>
        <v>0.4459727385377944</v>
      </c>
      <c r="E273" s="62">
        <v>1.8059675449310805E-2</v>
      </c>
      <c r="F273" s="62"/>
      <c r="G273" s="62"/>
      <c r="H273" s="62"/>
      <c r="I273" s="62"/>
    </row>
    <row r="274" spans="2:9" x14ac:dyDescent="0.3">
      <c r="B274" s="177">
        <v>42062</v>
      </c>
      <c r="C274" s="62">
        <v>807</v>
      </c>
      <c r="D274" s="62">
        <f t="shared" si="7"/>
        <v>-0.65430089102124744</v>
      </c>
      <c r="E274" s="62">
        <v>1.8039611454522458E-2</v>
      </c>
      <c r="F274" s="62"/>
      <c r="G274" s="62"/>
      <c r="H274" s="62"/>
      <c r="I274" s="62"/>
    </row>
    <row r="275" spans="2:9" x14ac:dyDescent="0.3">
      <c r="B275" s="177">
        <v>45665</v>
      </c>
      <c r="C275" s="62">
        <v>2334.4</v>
      </c>
      <c r="D275" s="62">
        <f t="shared" si="7"/>
        <v>-0.20387422413205095</v>
      </c>
      <c r="E275" s="62">
        <v>1.8010553399328499E-2</v>
      </c>
      <c r="F275" s="62"/>
      <c r="G275" s="62"/>
      <c r="H275" s="62"/>
      <c r="I275" s="62"/>
    </row>
    <row r="276" spans="2:9" x14ac:dyDescent="0.3">
      <c r="B276" s="177">
        <v>44753</v>
      </c>
      <c r="C276" s="62">
        <v>2932.2</v>
      </c>
      <c r="D276" s="62">
        <f t="shared" si="7"/>
        <v>1.4</v>
      </c>
      <c r="E276" s="62">
        <v>1.8001284566111726E-2</v>
      </c>
      <c r="F276" s="62"/>
      <c r="G276" s="62"/>
      <c r="H276" s="62"/>
      <c r="I276" s="62"/>
    </row>
    <row r="277" spans="2:9" x14ac:dyDescent="0.3">
      <c r="B277" s="177">
        <v>43222</v>
      </c>
      <c r="C277" s="62">
        <v>1221.75</v>
      </c>
      <c r="D277" s="62">
        <f t="shared" si="7"/>
        <v>0.45924156464616306</v>
      </c>
      <c r="E277" s="62">
        <v>1.799775028121477E-2</v>
      </c>
      <c r="F277" s="62"/>
      <c r="G277" s="62"/>
      <c r="H277" s="62"/>
      <c r="I277" s="62"/>
    </row>
    <row r="278" spans="2:9" x14ac:dyDescent="0.3">
      <c r="B278" s="177">
        <v>42200</v>
      </c>
      <c r="C278" s="62">
        <v>837.25</v>
      </c>
      <c r="D278" s="62">
        <f t="shared" si="7"/>
        <v>-5.4595754290876264E-2</v>
      </c>
      <c r="E278" s="62">
        <v>1.7995014894522408E-2</v>
      </c>
      <c r="F278" s="62"/>
      <c r="G278" s="62"/>
      <c r="H278" s="62"/>
      <c r="I278" s="62"/>
    </row>
    <row r="279" spans="2:9" x14ac:dyDescent="0.3">
      <c r="B279" s="177">
        <v>42464</v>
      </c>
      <c r="C279" s="62">
        <v>885.6</v>
      </c>
      <c r="D279" s="62">
        <f t="shared" si="7"/>
        <v>-0.68543316875643812</v>
      </c>
      <c r="E279" s="62">
        <v>1.7989539628714267E-2</v>
      </c>
      <c r="F279" s="62"/>
      <c r="G279" s="62"/>
      <c r="H279" s="62"/>
      <c r="I279" s="62"/>
    </row>
    <row r="280" spans="2:9" x14ac:dyDescent="0.3">
      <c r="B280" s="177">
        <v>44966</v>
      </c>
      <c r="C280" s="62">
        <v>2815.3</v>
      </c>
      <c r="D280" s="62">
        <f t="shared" si="7"/>
        <v>0.1240068670898712</v>
      </c>
      <c r="E280" s="62">
        <v>1.7989188407369239E-2</v>
      </c>
      <c r="F280" s="62"/>
      <c r="G280" s="62"/>
      <c r="H280" s="62"/>
      <c r="I280" s="62"/>
    </row>
    <row r="281" spans="2:9" x14ac:dyDescent="0.3">
      <c r="B281" s="177">
        <v>45622</v>
      </c>
      <c r="C281" s="62">
        <v>2504.6999999999998</v>
      </c>
      <c r="D281" s="62">
        <f t="shared" si="7"/>
        <v>0.45893522833177997</v>
      </c>
      <c r="E281" s="62">
        <v>1.7922457937088479E-2</v>
      </c>
      <c r="F281" s="62"/>
      <c r="G281" s="62"/>
      <c r="H281" s="62"/>
      <c r="I281" s="62"/>
    </row>
    <row r="282" spans="2:9" x14ac:dyDescent="0.3">
      <c r="B282" s="177">
        <v>44021</v>
      </c>
      <c r="C282" s="62">
        <v>1716.8</v>
      </c>
      <c r="D282" s="62">
        <f t="shared" si="7"/>
        <v>0.20194630167675995</v>
      </c>
      <c r="E282" s="62">
        <v>1.7905846080872791E-2</v>
      </c>
      <c r="F282" s="62"/>
      <c r="G282" s="62"/>
      <c r="H282" s="62"/>
      <c r="I282" s="62"/>
    </row>
    <row r="283" spans="2:9" x14ac:dyDescent="0.3">
      <c r="B283" s="177">
        <v>43669</v>
      </c>
      <c r="C283" s="62">
        <v>1428.35</v>
      </c>
      <c r="D283" s="62">
        <f t="shared" si="7"/>
        <v>2.1399003718515081E-3</v>
      </c>
      <c r="E283" s="62">
        <v>1.7814515267039584E-2</v>
      </c>
      <c r="F283" s="62"/>
      <c r="G283" s="62"/>
      <c r="H283" s="62"/>
      <c r="I283" s="62"/>
    </row>
    <row r="284" spans="2:9" x14ac:dyDescent="0.3">
      <c r="B284" s="177">
        <v>43454</v>
      </c>
      <c r="C284" s="62">
        <v>1425.3</v>
      </c>
      <c r="D284" s="62">
        <f t="shared" si="7"/>
        <v>-0.10751408891671888</v>
      </c>
      <c r="E284" s="62">
        <v>1.7780634104541462E-2</v>
      </c>
      <c r="F284" s="62"/>
      <c r="G284" s="62"/>
      <c r="H284" s="62"/>
      <c r="I284" s="62"/>
    </row>
    <row r="285" spans="2:9" x14ac:dyDescent="0.3">
      <c r="B285" s="177">
        <v>43693</v>
      </c>
      <c r="C285" s="62">
        <v>1597</v>
      </c>
      <c r="D285" s="62">
        <f t="shared" si="7"/>
        <v>0.43569919539713231</v>
      </c>
      <c r="E285" s="62">
        <v>1.7748462543415167E-2</v>
      </c>
      <c r="F285" s="62"/>
      <c r="G285" s="62"/>
      <c r="H285" s="62"/>
      <c r="I285" s="62"/>
    </row>
    <row r="286" spans="2:9" x14ac:dyDescent="0.3">
      <c r="B286" s="177">
        <v>42880</v>
      </c>
      <c r="C286" s="62">
        <v>1112.3499999999999</v>
      </c>
      <c r="D286" s="62">
        <f t="shared" si="7"/>
        <v>-0.27070971971807906</v>
      </c>
      <c r="E286" s="62">
        <v>1.770356816102462E-2</v>
      </c>
      <c r="F286" s="62"/>
      <c r="G286" s="62"/>
      <c r="H286" s="62"/>
      <c r="I286" s="62"/>
    </row>
    <row r="287" spans="2:9" x14ac:dyDescent="0.3">
      <c r="B287" s="177">
        <v>43914</v>
      </c>
      <c r="C287" s="62">
        <v>1525.25</v>
      </c>
      <c r="D287" s="62">
        <f t="shared" si="7"/>
        <v>-6.8805519093989465E-2</v>
      </c>
      <c r="E287" s="62">
        <v>1.76814011676397E-2</v>
      </c>
      <c r="F287" s="62"/>
      <c r="G287" s="62"/>
      <c r="H287" s="62"/>
      <c r="I287" s="62"/>
    </row>
    <row r="288" spans="2:9" x14ac:dyDescent="0.3">
      <c r="B288" s="177">
        <v>43994</v>
      </c>
      <c r="C288" s="62">
        <v>1637.95</v>
      </c>
      <c r="D288" s="62">
        <f t="shared" si="7"/>
        <v>-5.1783026513835845E-2</v>
      </c>
      <c r="E288" s="62">
        <v>1.7644683296573635E-2</v>
      </c>
      <c r="F288" s="62"/>
      <c r="G288" s="62"/>
      <c r="H288" s="62"/>
      <c r="I288" s="62"/>
    </row>
    <row r="289" spans="2:9" x14ac:dyDescent="0.3">
      <c r="B289" s="177">
        <v>44035</v>
      </c>
      <c r="C289" s="62">
        <v>1727.4</v>
      </c>
      <c r="D289" s="62">
        <f t="shared" si="7"/>
        <v>0.52610654651470978</v>
      </c>
      <c r="E289" s="62">
        <v>1.7644113228666554E-2</v>
      </c>
      <c r="F289" s="62"/>
      <c r="G289" s="62"/>
      <c r="H289" s="62"/>
      <c r="I289" s="62"/>
    </row>
    <row r="290" spans="2:9" x14ac:dyDescent="0.3">
      <c r="B290" s="177">
        <v>42881</v>
      </c>
      <c r="C290" s="62">
        <v>1131.9000000000001</v>
      </c>
      <c r="D290" s="62">
        <f t="shared" si="7"/>
        <v>-0.53975643970967935</v>
      </c>
      <c r="E290" s="62">
        <v>1.7575403425181088E-2</v>
      </c>
      <c r="F290" s="62"/>
      <c r="G290" s="62"/>
      <c r="H290" s="62"/>
      <c r="I290" s="62"/>
    </row>
    <row r="291" spans="2:9" x14ac:dyDescent="0.3">
      <c r="B291" s="177">
        <v>45763</v>
      </c>
      <c r="C291" s="62">
        <v>2459.35</v>
      </c>
      <c r="D291" s="62">
        <f t="shared" si="7"/>
        <v>-0.20839770825286477</v>
      </c>
      <c r="E291" s="62">
        <v>1.7500672307151164E-2</v>
      </c>
      <c r="F291" s="62"/>
      <c r="G291" s="62"/>
      <c r="H291" s="62"/>
      <c r="I291" s="62"/>
    </row>
    <row r="292" spans="2:9" x14ac:dyDescent="0.3">
      <c r="B292" s="177">
        <v>44865</v>
      </c>
      <c r="C292" s="62">
        <v>3106.8</v>
      </c>
      <c r="D292" s="62">
        <f t="shared" si="7"/>
        <v>-2.8578575448689775E-2</v>
      </c>
      <c r="E292" s="62">
        <v>1.7438718868202582E-2</v>
      </c>
      <c r="F292" s="62"/>
      <c r="G292" s="62"/>
      <c r="H292" s="62"/>
      <c r="I292" s="62"/>
    </row>
    <row r="293" spans="2:9" x14ac:dyDescent="0.3">
      <c r="B293" s="177">
        <v>45077</v>
      </c>
      <c r="C293" s="62">
        <v>3198.2</v>
      </c>
      <c r="D293" s="62">
        <f t="shared" si="7"/>
        <v>2.6805339777892856</v>
      </c>
      <c r="E293" s="62">
        <v>1.7400986161921369E-2</v>
      </c>
      <c r="F293" s="62"/>
      <c r="G293" s="62"/>
      <c r="H293" s="62"/>
      <c r="I293" s="62"/>
    </row>
    <row r="294" spans="2:9" x14ac:dyDescent="0.3">
      <c r="B294" s="177">
        <v>42422</v>
      </c>
      <c r="C294" s="62">
        <v>868.95</v>
      </c>
      <c r="D294" s="62">
        <f t="shared" si="7"/>
        <v>-0.75691326423565941</v>
      </c>
      <c r="E294" s="62">
        <v>1.7386722866174948E-2</v>
      </c>
      <c r="F294" s="62"/>
      <c r="G294" s="62"/>
      <c r="H294" s="62"/>
      <c r="I294" s="62"/>
    </row>
    <row r="295" spans="2:9" x14ac:dyDescent="0.3">
      <c r="B295" s="177">
        <v>44568</v>
      </c>
      <c r="C295" s="62">
        <v>3574.65</v>
      </c>
      <c r="D295" s="62">
        <f t="shared" si="7"/>
        <v>0.22453069334064138</v>
      </c>
      <c r="E295" s="62">
        <v>1.7346386999459337E-2</v>
      </c>
      <c r="F295" s="62"/>
      <c r="G295" s="62"/>
      <c r="H295" s="62"/>
      <c r="I295" s="62"/>
    </row>
    <row r="296" spans="2:9" x14ac:dyDescent="0.3">
      <c r="B296" s="177">
        <v>45386</v>
      </c>
      <c r="C296" s="62">
        <v>2919.2</v>
      </c>
      <c r="D296" s="62">
        <f t="shared" si="7"/>
        <v>1.0664708172583439</v>
      </c>
      <c r="E296" s="62">
        <v>1.7231466155588404E-2</v>
      </c>
      <c r="F296" s="62"/>
      <c r="G296" s="62"/>
      <c r="H296" s="62"/>
      <c r="I296" s="62"/>
    </row>
    <row r="297" spans="2:9" x14ac:dyDescent="0.3">
      <c r="B297" s="177">
        <v>43496</v>
      </c>
      <c r="C297" s="62">
        <v>1412.65</v>
      </c>
      <c r="D297" s="62">
        <f t="shared" si="7"/>
        <v>-0.4156808405029781</v>
      </c>
      <c r="E297" s="62">
        <v>1.7209720972097275E-2</v>
      </c>
      <c r="F297" s="62"/>
      <c r="G297" s="62"/>
      <c r="H297" s="62"/>
      <c r="I297" s="62"/>
    </row>
    <row r="298" spans="2:9" x14ac:dyDescent="0.3">
      <c r="B298" s="177">
        <v>44235</v>
      </c>
      <c r="C298" s="62">
        <v>2417.6</v>
      </c>
      <c r="D298" s="62">
        <f t="shared" si="7"/>
        <v>-0.22258666152164133</v>
      </c>
      <c r="E298" s="62">
        <v>1.7165937394816443E-2</v>
      </c>
      <c r="F298" s="62"/>
      <c r="G298" s="62"/>
      <c r="H298" s="62"/>
      <c r="I298" s="62"/>
    </row>
    <row r="299" spans="2:9" x14ac:dyDescent="0.3">
      <c r="B299" s="177">
        <v>44922</v>
      </c>
      <c r="C299" s="62">
        <v>3109.8</v>
      </c>
      <c r="D299" s="62">
        <f t="shared" si="7"/>
        <v>-3.2852037627602122E-3</v>
      </c>
      <c r="E299" s="62">
        <v>1.7105478331970625E-2</v>
      </c>
      <c r="F299" s="62"/>
      <c r="G299" s="62"/>
      <c r="H299" s="62"/>
      <c r="I299" s="62"/>
    </row>
    <row r="300" spans="2:9" x14ac:dyDescent="0.3">
      <c r="B300" s="177">
        <v>44617</v>
      </c>
      <c r="C300" s="62">
        <v>3120.05</v>
      </c>
      <c r="D300" s="62">
        <f t="shared" si="7"/>
        <v>2.310397877984085</v>
      </c>
      <c r="E300" s="62">
        <v>1.7048325319859892E-2</v>
      </c>
      <c r="F300" s="62"/>
      <c r="G300" s="62"/>
      <c r="H300" s="62"/>
      <c r="I300" s="62"/>
    </row>
    <row r="301" spans="2:9" x14ac:dyDescent="0.3">
      <c r="B301" s="177">
        <v>42503</v>
      </c>
      <c r="C301" s="62">
        <v>942.5</v>
      </c>
      <c r="D301" s="62">
        <f t="shared" si="7"/>
        <v>-0.67957435234922148</v>
      </c>
      <c r="E301" s="62">
        <v>1.6994874561640141E-2</v>
      </c>
      <c r="F301" s="62"/>
      <c r="G301" s="62"/>
      <c r="H301" s="62"/>
      <c r="I301" s="62"/>
    </row>
    <row r="302" spans="2:9" x14ac:dyDescent="0.3">
      <c r="B302" s="177">
        <v>44755</v>
      </c>
      <c r="C302" s="62">
        <v>2941.4</v>
      </c>
      <c r="D302" s="62">
        <f t="shared" si="7"/>
        <v>0.94055747979548088</v>
      </c>
      <c r="E302" s="62">
        <v>1.6993690033710811E-2</v>
      </c>
      <c r="F302" s="62"/>
      <c r="G302" s="62"/>
      <c r="H302" s="62"/>
      <c r="I302" s="62"/>
    </row>
    <row r="303" spans="2:9" x14ac:dyDescent="0.3">
      <c r="B303" s="177">
        <v>43557</v>
      </c>
      <c r="C303" s="62">
        <v>1515.75</v>
      </c>
      <c r="D303" s="62">
        <f t="shared" si="7"/>
        <v>-0.4132164218105801</v>
      </c>
      <c r="E303" s="62">
        <v>1.6974739172733035E-2</v>
      </c>
      <c r="F303" s="62"/>
      <c r="G303" s="62"/>
      <c r="H303" s="62"/>
      <c r="I303" s="62"/>
    </row>
    <row r="304" spans="2:9" x14ac:dyDescent="0.3">
      <c r="B304" s="177">
        <v>44319</v>
      </c>
      <c r="C304" s="62">
        <v>2583.15</v>
      </c>
      <c r="D304" s="62">
        <f t="shared" si="7"/>
        <v>-0.1858196488795032</v>
      </c>
      <c r="E304" s="62">
        <v>1.6948151647573004E-2</v>
      </c>
      <c r="F304" s="62"/>
      <c r="G304" s="62"/>
      <c r="H304" s="62"/>
      <c r="I304" s="62"/>
    </row>
    <row r="305" spans="2:9" x14ac:dyDescent="0.3">
      <c r="B305" s="177">
        <v>45261</v>
      </c>
      <c r="C305" s="62">
        <v>3172.7</v>
      </c>
      <c r="D305" s="62">
        <f t="shared" si="7"/>
        <v>0.27694598728165498</v>
      </c>
      <c r="E305" s="62">
        <v>1.6891025641025584E-2</v>
      </c>
      <c r="F305" s="62"/>
      <c r="G305" s="62"/>
      <c r="H305" s="62"/>
      <c r="I305" s="62"/>
    </row>
    <row r="306" spans="2:9" x14ac:dyDescent="0.3">
      <c r="B306" s="177">
        <v>45846</v>
      </c>
      <c r="C306" s="62">
        <v>2484.6</v>
      </c>
      <c r="D306" s="62">
        <f t="shared" si="7"/>
        <v>-0.21686917876223352</v>
      </c>
      <c r="E306" s="62">
        <v>1.6861750020463213E-2</v>
      </c>
      <c r="F306" s="62"/>
      <c r="G306" s="62"/>
      <c r="H306" s="62"/>
      <c r="I306" s="62"/>
    </row>
    <row r="307" spans="2:9" x14ac:dyDescent="0.3">
      <c r="B307" s="177">
        <v>44620</v>
      </c>
      <c r="C307" s="62">
        <v>3172.65</v>
      </c>
      <c r="D307" s="62">
        <f t="shared" si="7"/>
        <v>5.5948478141485382E-2</v>
      </c>
      <c r="E307" s="62">
        <v>1.6858704187432863E-2</v>
      </c>
      <c r="F307" s="62"/>
      <c r="G307" s="62"/>
      <c r="H307" s="62"/>
      <c r="I307" s="62"/>
    </row>
    <row r="308" spans="2:9" x14ac:dyDescent="0.3">
      <c r="B308" s="177">
        <v>45503</v>
      </c>
      <c r="C308" s="62">
        <v>3004.55</v>
      </c>
      <c r="D308" s="62">
        <f t="shared" si="7"/>
        <v>1.5492533514339051</v>
      </c>
      <c r="E308" s="62">
        <v>1.6854217784922645E-2</v>
      </c>
      <c r="F308" s="62"/>
      <c r="G308" s="62"/>
      <c r="H308" s="62"/>
      <c r="I308" s="62"/>
    </row>
    <row r="309" spans="2:9" x14ac:dyDescent="0.3">
      <c r="B309" s="177">
        <v>43213</v>
      </c>
      <c r="C309" s="62">
        <v>1178.5999999999999</v>
      </c>
      <c r="D309" s="62">
        <f t="shared" si="7"/>
        <v>-0.6107533273886192</v>
      </c>
      <c r="E309" s="62">
        <v>1.6823397463549307E-2</v>
      </c>
      <c r="F309" s="62"/>
      <c r="G309" s="62"/>
      <c r="H309" s="62"/>
      <c r="I309" s="62"/>
    </row>
    <row r="310" spans="2:9" x14ac:dyDescent="0.3">
      <c r="B310" s="177">
        <v>45236</v>
      </c>
      <c r="C310" s="62">
        <v>3027.9</v>
      </c>
      <c r="D310" s="62">
        <f t="shared" si="7"/>
        <v>-7.1807987409010718E-3</v>
      </c>
      <c r="E310" s="62">
        <v>1.6807428178047982E-2</v>
      </c>
      <c r="F310" s="62"/>
      <c r="G310" s="62"/>
      <c r="H310" s="62"/>
      <c r="I310" s="62"/>
    </row>
    <row r="311" spans="2:9" x14ac:dyDescent="0.3">
      <c r="B311" s="177">
        <v>44698</v>
      </c>
      <c r="C311" s="62">
        <v>3049.8</v>
      </c>
      <c r="D311" s="62">
        <f t="shared" si="7"/>
        <v>0.25853175421945279</v>
      </c>
      <c r="E311" s="62">
        <v>1.6786410841987821E-2</v>
      </c>
      <c r="F311" s="62"/>
      <c r="G311" s="62"/>
      <c r="H311" s="62"/>
      <c r="I311" s="62"/>
    </row>
    <row r="312" spans="2:9" x14ac:dyDescent="0.3">
      <c r="B312" s="177">
        <v>44264</v>
      </c>
      <c r="C312" s="62">
        <v>2423.3000000000002</v>
      </c>
      <c r="D312" s="62">
        <f t="shared" si="7"/>
        <v>-0.25551459293394774</v>
      </c>
      <c r="E312" s="62">
        <v>1.678345151680443E-2</v>
      </c>
      <c r="F312" s="62"/>
      <c r="G312" s="62"/>
      <c r="H312" s="62"/>
      <c r="I312" s="62"/>
    </row>
    <row r="313" spans="2:9" x14ac:dyDescent="0.3">
      <c r="B313" s="177">
        <v>44474</v>
      </c>
      <c r="C313" s="62">
        <v>3255</v>
      </c>
      <c r="D313" s="62">
        <f t="shared" si="7"/>
        <v>1.3335842563716531</v>
      </c>
      <c r="E313" s="62">
        <v>1.6774435385624533E-2</v>
      </c>
      <c r="F313" s="62"/>
      <c r="G313" s="62"/>
      <c r="H313" s="62"/>
      <c r="I313" s="62"/>
    </row>
    <row r="314" spans="2:9" x14ac:dyDescent="0.3">
      <c r="B314" s="177">
        <v>43663</v>
      </c>
      <c r="C314" s="62">
        <v>1394.85</v>
      </c>
      <c r="D314" s="62">
        <f t="shared" si="7"/>
        <v>-0.29497839217569316</v>
      </c>
      <c r="E314" s="62">
        <v>1.6728624535315852E-2</v>
      </c>
      <c r="F314" s="62"/>
      <c r="G314" s="62"/>
      <c r="H314" s="62"/>
      <c r="I314" s="62"/>
    </row>
    <row r="315" spans="2:9" x14ac:dyDescent="0.3">
      <c r="B315" s="177">
        <v>44077</v>
      </c>
      <c r="C315" s="62">
        <v>1978.45</v>
      </c>
      <c r="D315" s="62">
        <f t="shared" si="7"/>
        <v>0.71257303613936385</v>
      </c>
      <c r="E315" s="62">
        <v>1.6675231243576592E-2</v>
      </c>
      <c r="F315" s="62"/>
      <c r="G315" s="62"/>
      <c r="H315" s="62"/>
      <c r="I315" s="62"/>
    </row>
    <row r="316" spans="2:9" x14ac:dyDescent="0.3">
      <c r="B316" s="177">
        <v>42975</v>
      </c>
      <c r="C316" s="62">
        <v>1155.25</v>
      </c>
      <c r="D316" s="62">
        <f t="shared" si="7"/>
        <v>-0.50693555271020063</v>
      </c>
      <c r="E316" s="62">
        <v>1.6632199586395117E-2</v>
      </c>
      <c r="F316" s="62"/>
      <c r="G316" s="62"/>
      <c r="H316" s="62"/>
      <c r="I316" s="62"/>
    </row>
    <row r="317" spans="2:9" x14ac:dyDescent="0.3">
      <c r="B317" s="177">
        <v>45659</v>
      </c>
      <c r="C317" s="62">
        <v>2343</v>
      </c>
      <c r="D317" s="62">
        <f t="shared" si="7"/>
        <v>-0.24421792845392082</v>
      </c>
      <c r="E317" s="62">
        <v>1.6596160104132771E-2</v>
      </c>
      <c r="F317" s="62"/>
      <c r="G317" s="62"/>
      <c r="H317" s="62"/>
      <c r="I317" s="62"/>
    </row>
    <row r="318" spans="2:9" x14ac:dyDescent="0.3">
      <c r="B318" s="177">
        <v>44699</v>
      </c>
      <c r="C318" s="62">
        <v>3100.1</v>
      </c>
      <c r="D318" s="62">
        <f t="shared" si="7"/>
        <v>2.8019376992886924</v>
      </c>
      <c r="E318" s="62">
        <v>1.6492884779329701E-2</v>
      </c>
      <c r="F318" s="62"/>
      <c r="G318" s="62"/>
      <c r="H318" s="62"/>
      <c r="I318" s="62"/>
    </row>
    <row r="319" spans="2:9" x14ac:dyDescent="0.3">
      <c r="B319" s="177">
        <v>42317</v>
      </c>
      <c r="C319" s="62">
        <v>815.4</v>
      </c>
      <c r="D319" s="62">
        <f t="shared" si="7"/>
        <v>-0.43991482639008139</v>
      </c>
      <c r="E319" s="62">
        <v>1.6454749439042547E-2</v>
      </c>
      <c r="F319" s="62"/>
      <c r="G319" s="62"/>
      <c r="H319" s="62"/>
      <c r="I319" s="62"/>
    </row>
    <row r="320" spans="2:9" x14ac:dyDescent="0.3">
      <c r="B320" s="177">
        <v>43571</v>
      </c>
      <c r="C320" s="62">
        <v>1455.85</v>
      </c>
      <c r="D320" s="62">
        <f t="shared" si="7"/>
        <v>0.66022351465389439</v>
      </c>
      <c r="E320" s="62">
        <v>1.6442086155135066E-2</v>
      </c>
      <c r="F320" s="62"/>
      <c r="G320" s="62"/>
      <c r="H320" s="62"/>
      <c r="I320" s="62"/>
    </row>
    <row r="321" spans="2:9" x14ac:dyDescent="0.3">
      <c r="B321" s="177">
        <v>42486</v>
      </c>
      <c r="C321" s="62">
        <v>876.9</v>
      </c>
      <c r="D321" s="62">
        <f t="shared" si="7"/>
        <v>-0.70274072441905788</v>
      </c>
      <c r="E321" s="62">
        <v>1.6401043175891021E-2</v>
      </c>
      <c r="F321" s="62"/>
      <c r="G321" s="62"/>
      <c r="H321" s="62"/>
      <c r="I321" s="62"/>
    </row>
    <row r="322" spans="2:9" x14ac:dyDescent="0.3">
      <c r="B322" s="177">
        <v>45499</v>
      </c>
      <c r="C322" s="62">
        <v>2949.95</v>
      </c>
      <c r="D322" s="62">
        <f t="shared" si="7"/>
        <v>1.0780149337841645</v>
      </c>
      <c r="E322" s="62">
        <v>1.640050304063945E-2</v>
      </c>
      <c r="F322" s="62"/>
      <c r="G322" s="62"/>
      <c r="H322" s="62"/>
      <c r="I322" s="62"/>
    </row>
    <row r="323" spans="2:9" x14ac:dyDescent="0.3">
      <c r="B323" s="177">
        <v>43319</v>
      </c>
      <c r="C323" s="62">
        <v>1419.6</v>
      </c>
      <c r="D323" s="62">
        <f t="shared" si="7"/>
        <v>-0.58815167251733447</v>
      </c>
      <c r="E323" s="62">
        <v>1.6323024054982784E-2</v>
      </c>
      <c r="F323" s="62"/>
      <c r="G323" s="62"/>
      <c r="H323" s="62"/>
      <c r="I323" s="62"/>
    </row>
    <row r="324" spans="2:9" x14ac:dyDescent="0.3">
      <c r="B324" s="177">
        <v>44805</v>
      </c>
      <c r="C324" s="62">
        <v>3446.9</v>
      </c>
      <c r="D324" s="62">
        <f t="shared" si="7"/>
        <v>7.490566626126556E-2</v>
      </c>
      <c r="E324" s="62">
        <v>1.6304988795848623E-2</v>
      </c>
      <c r="F324" s="62"/>
      <c r="G324" s="62"/>
      <c r="H324" s="62"/>
      <c r="I324" s="62"/>
    </row>
    <row r="325" spans="2:9" x14ac:dyDescent="0.3">
      <c r="B325" s="177">
        <v>44659</v>
      </c>
      <c r="C325" s="62">
        <v>3206.7</v>
      </c>
      <c r="D325" s="62">
        <f t="shared" si="7"/>
        <v>0.90948879030577301</v>
      </c>
      <c r="E325" s="62">
        <v>1.6290051659113122E-2</v>
      </c>
      <c r="F325" s="62"/>
      <c r="G325" s="62"/>
      <c r="H325" s="62"/>
      <c r="I325" s="62"/>
    </row>
    <row r="326" spans="2:9" x14ac:dyDescent="0.3">
      <c r="B326" s="177">
        <v>43934</v>
      </c>
      <c r="C326" s="62">
        <v>1679.35</v>
      </c>
      <c r="D326" s="62">
        <f t="shared" si="7"/>
        <v>0.32566308809598987</v>
      </c>
      <c r="E326" s="62">
        <v>1.6278858664407311E-2</v>
      </c>
      <c r="F326" s="62"/>
      <c r="G326" s="62"/>
      <c r="H326" s="62"/>
      <c r="I326" s="62"/>
    </row>
    <row r="327" spans="2:9" x14ac:dyDescent="0.3">
      <c r="B327" s="177">
        <v>43389</v>
      </c>
      <c r="C327" s="62">
        <v>1266.8</v>
      </c>
      <c r="D327" s="62">
        <f t="shared" si="7"/>
        <v>0.51124366239188779</v>
      </c>
      <c r="E327" s="62">
        <v>1.6244835746660784E-2</v>
      </c>
      <c r="F327" s="62"/>
      <c r="G327" s="62"/>
      <c r="H327" s="62"/>
      <c r="I327" s="62"/>
    </row>
    <row r="328" spans="2:9" x14ac:dyDescent="0.3">
      <c r="B328" s="177">
        <v>42066</v>
      </c>
      <c r="C328" s="62">
        <v>838.25</v>
      </c>
      <c r="D328" s="62">
        <f t="shared" ref="D328:D391" si="8">(C328-C329)/C329</f>
        <v>-0.73448314090685929</v>
      </c>
      <c r="E328" s="62">
        <v>1.6183779852103314E-2</v>
      </c>
      <c r="F328" s="62"/>
      <c r="G328" s="62"/>
      <c r="H328" s="62"/>
      <c r="I328" s="62"/>
    </row>
    <row r="329" spans="2:9" x14ac:dyDescent="0.3">
      <c r="B329" s="177">
        <v>44866</v>
      </c>
      <c r="C329" s="62">
        <v>3157.05</v>
      </c>
      <c r="D329" s="62">
        <f t="shared" si="8"/>
        <v>2.1852393684104325</v>
      </c>
      <c r="E329" s="62">
        <v>1.6174198532251834E-2</v>
      </c>
      <c r="F329" s="62"/>
      <c r="G329" s="62"/>
      <c r="H329" s="62"/>
      <c r="I329" s="62"/>
    </row>
    <row r="330" spans="2:9" x14ac:dyDescent="0.3">
      <c r="B330" s="177">
        <v>42787</v>
      </c>
      <c r="C330" s="62">
        <v>991.15</v>
      </c>
      <c r="D330" s="62">
        <f t="shared" si="8"/>
        <v>0.16407305185272175</v>
      </c>
      <c r="E330" s="62">
        <v>1.6147221652655322E-2</v>
      </c>
      <c r="F330" s="62"/>
      <c r="G330" s="62"/>
      <c r="H330" s="62"/>
      <c r="I330" s="62"/>
    </row>
    <row r="331" spans="2:9" x14ac:dyDescent="0.3">
      <c r="B331" s="177">
        <v>42025</v>
      </c>
      <c r="C331" s="62">
        <v>851.45</v>
      </c>
      <c r="D331" s="62">
        <f t="shared" si="8"/>
        <v>-0.67452217125382263</v>
      </c>
      <c r="E331" s="62">
        <v>1.6110746464586191E-2</v>
      </c>
      <c r="F331" s="62"/>
      <c r="G331" s="62"/>
      <c r="H331" s="62"/>
      <c r="I331" s="62"/>
    </row>
    <row r="332" spans="2:9" x14ac:dyDescent="0.3">
      <c r="B332" s="177">
        <v>44314</v>
      </c>
      <c r="C332" s="62">
        <v>2616</v>
      </c>
      <c r="D332" s="62">
        <f t="shared" si="8"/>
        <v>6.9501226492232213E-2</v>
      </c>
      <c r="E332" s="62">
        <v>1.6060435398986234E-2</v>
      </c>
      <c r="F332" s="62"/>
      <c r="G332" s="62"/>
      <c r="H332" s="62"/>
      <c r="I332" s="62"/>
    </row>
    <row r="333" spans="2:9" x14ac:dyDescent="0.3">
      <c r="B333" s="177">
        <v>44228</v>
      </c>
      <c r="C333" s="62">
        <v>2446</v>
      </c>
      <c r="D333" s="62">
        <f t="shared" si="8"/>
        <v>-0.17963509525087198</v>
      </c>
      <c r="E333" s="62">
        <v>1.6054998234573323E-2</v>
      </c>
      <c r="F333" s="62"/>
      <c r="G333" s="62"/>
      <c r="H333" s="62"/>
      <c r="I333" s="62"/>
    </row>
    <row r="334" spans="2:9" x14ac:dyDescent="0.3">
      <c r="B334" s="177">
        <v>45329</v>
      </c>
      <c r="C334" s="62">
        <v>2981.6</v>
      </c>
      <c r="D334" s="62">
        <f t="shared" si="8"/>
        <v>1.9030719049705467</v>
      </c>
      <c r="E334" s="62">
        <v>1.6015811354187965E-2</v>
      </c>
      <c r="F334" s="62"/>
      <c r="G334" s="62"/>
      <c r="H334" s="62"/>
      <c r="I334" s="62"/>
    </row>
    <row r="335" spans="2:9" x14ac:dyDescent="0.3">
      <c r="B335" s="177">
        <v>42562</v>
      </c>
      <c r="C335" s="62">
        <v>1027.05</v>
      </c>
      <c r="D335" s="62">
        <f t="shared" si="8"/>
        <v>-0.67407137076940171</v>
      </c>
      <c r="E335" s="62">
        <v>1.5975863092293974E-2</v>
      </c>
      <c r="F335" s="62"/>
      <c r="G335" s="62"/>
      <c r="H335" s="62"/>
      <c r="I335" s="62"/>
    </row>
    <row r="336" spans="2:9" x14ac:dyDescent="0.3">
      <c r="B336" s="177">
        <v>45525</v>
      </c>
      <c r="C336" s="62">
        <v>3151.15</v>
      </c>
      <c r="D336" s="62">
        <f t="shared" si="8"/>
        <v>2.8783384615384615</v>
      </c>
      <c r="E336" s="62">
        <v>1.5959247497299822E-2</v>
      </c>
      <c r="F336" s="62"/>
      <c r="G336" s="62"/>
      <c r="H336" s="62"/>
      <c r="I336" s="62"/>
    </row>
    <row r="337" spans="2:9" x14ac:dyDescent="0.3">
      <c r="B337" s="177">
        <v>42060</v>
      </c>
      <c r="C337" s="62">
        <v>812.5</v>
      </c>
      <c r="D337" s="62">
        <f t="shared" si="8"/>
        <v>-0.27816275764036952</v>
      </c>
      <c r="E337" s="62">
        <v>1.594248202563301E-2</v>
      </c>
      <c r="F337" s="62"/>
      <c r="G337" s="62"/>
      <c r="H337" s="62"/>
      <c r="I337" s="62"/>
    </row>
    <row r="338" spans="2:9" x14ac:dyDescent="0.3">
      <c r="B338" s="177">
        <v>43167</v>
      </c>
      <c r="C338" s="62">
        <v>1125.5999999999999</v>
      </c>
      <c r="D338" s="62">
        <f t="shared" si="8"/>
        <v>-6.2150403977629894E-4</v>
      </c>
      <c r="E338" s="62">
        <v>1.5930321765422504E-2</v>
      </c>
      <c r="F338" s="62"/>
      <c r="G338" s="62"/>
      <c r="H338" s="62"/>
      <c r="I338" s="62"/>
    </row>
    <row r="339" spans="2:9" x14ac:dyDescent="0.3">
      <c r="B339" s="177">
        <v>42921</v>
      </c>
      <c r="C339" s="62">
        <v>1126.3</v>
      </c>
      <c r="D339" s="62">
        <f t="shared" si="8"/>
        <v>-0.55966925347459784</v>
      </c>
      <c r="E339" s="62">
        <v>1.5828635851183725E-2</v>
      </c>
      <c r="F339" s="62"/>
      <c r="G339" s="62"/>
      <c r="H339" s="62"/>
      <c r="I339" s="62"/>
    </row>
    <row r="340" spans="2:9" x14ac:dyDescent="0.3">
      <c r="B340" s="177">
        <v>44312</v>
      </c>
      <c r="C340" s="62">
        <v>2557.85</v>
      </c>
      <c r="D340" s="62">
        <f t="shared" si="8"/>
        <v>0.40029562313524747</v>
      </c>
      <c r="E340" s="62">
        <v>1.574537367961246E-2</v>
      </c>
      <c r="F340" s="62"/>
      <c r="G340" s="62"/>
      <c r="H340" s="62"/>
      <c r="I340" s="62"/>
    </row>
    <row r="341" spans="2:9" x14ac:dyDescent="0.3">
      <c r="B341" s="177">
        <v>43776</v>
      </c>
      <c r="C341" s="62">
        <v>1826.65</v>
      </c>
      <c r="D341" s="62">
        <f t="shared" si="8"/>
        <v>1.2285731714756301</v>
      </c>
      <c r="E341" s="62">
        <v>1.5736647482414538E-2</v>
      </c>
      <c r="F341" s="62"/>
      <c r="G341" s="62"/>
      <c r="H341" s="62"/>
      <c r="I341" s="62"/>
    </row>
    <row r="342" spans="2:9" x14ac:dyDescent="0.3">
      <c r="B342" s="177">
        <v>42326</v>
      </c>
      <c r="C342" s="62">
        <v>819.65</v>
      </c>
      <c r="D342" s="62">
        <f t="shared" si="8"/>
        <v>-0.35648111800266941</v>
      </c>
      <c r="E342" s="62">
        <v>1.5675340768277542E-2</v>
      </c>
      <c r="F342" s="62"/>
      <c r="G342" s="62"/>
      <c r="H342" s="62"/>
      <c r="I342" s="62"/>
    </row>
    <row r="343" spans="2:9" x14ac:dyDescent="0.3">
      <c r="B343" s="177">
        <v>43277</v>
      </c>
      <c r="C343" s="62">
        <v>1273.7</v>
      </c>
      <c r="D343" s="62">
        <f t="shared" si="8"/>
        <v>0.52484137435651879</v>
      </c>
      <c r="E343" s="62">
        <v>1.5669231689326654E-2</v>
      </c>
      <c r="F343" s="62"/>
      <c r="G343" s="62"/>
      <c r="H343" s="62"/>
      <c r="I343" s="62"/>
    </row>
    <row r="344" spans="2:9" x14ac:dyDescent="0.3">
      <c r="B344" s="177">
        <v>42101</v>
      </c>
      <c r="C344" s="62">
        <v>835.3</v>
      </c>
      <c r="D344" s="62">
        <f t="shared" si="8"/>
        <v>-0.31131997691483232</v>
      </c>
      <c r="E344" s="62">
        <v>1.562405009423054E-2</v>
      </c>
      <c r="F344" s="62"/>
      <c r="G344" s="62"/>
      <c r="H344" s="62"/>
      <c r="I344" s="62"/>
    </row>
    <row r="345" spans="2:9" x14ac:dyDescent="0.3">
      <c r="B345" s="177">
        <v>43227</v>
      </c>
      <c r="C345" s="62">
        <v>1212.9000000000001</v>
      </c>
      <c r="D345" s="62">
        <f t="shared" si="8"/>
        <v>0.42384222574396907</v>
      </c>
      <c r="E345" s="62">
        <v>1.5616495708603802E-2</v>
      </c>
      <c r="F345" s="62"/>
      <c r="G345" s="62"/>
      <c r="H345" s="62"/>
      <c r="I345" s="62"/>
    </row>
    <row r="346" spans="2:9" x14ac:dyDescent="0.3">
      <c r="B346" s="177">
        <v>42241</v>
      </c>
      <c r="C346" s="62">
        <v>851.85</v>
      </c>
      <c r="D346" s="62">
        <f t="shared" si="8"/>
        <v>-0.50141933218225976</v>
      </c>
      <c r="E346" s="62">
        <v>1.5557939914163172E-2</v>
      </c>
      <c r="F346" s="62"/>
      <c r="G346" s="62"/>
      <c r="H346" s="62"/>
      <c r="I346" s="62"/>
    </row>
    <row r="347" spans="2:9" x14ac:dyDescent="0.3">
      <c r="B347" s="177">
        <v>43794</v>
      </c>
      <c r="C347" s="62">
        <v>1708.55</v>
      </c>
      <c r="D347" s="62">
        <f t="shared" si="8"/>
        <v>-0.46310844357854386</v>
      </c>
      <c r="E347" s="62">
        <v>1.5543271516880565E-2</v>
      </c>
      <c r="F347" s="62"/>
      <c r="G347" s="62"/>
      <c r="H347" s="62"/>
      <c r="I347" s="62"/>
    </row>
    <row r="348" spans="2:9" x14ac:dyDescent="0.3">
      <c r="B348" s="177">
        <v>44895</v>
      </c>
      <c r="C348" s="62">
        <v>3182.3</v>
      </c>
      <c r="D348" s="62">
        <f t="shared" si="8"/>
        <v>2.4427435495212855</v>
      </c>
      <c r="E348" s="62">
        <v>1.5492620662146048E-2</v>
      </c>
      <c r="F348" s="62"/>
      <c r="G348" s="62"/>
      <c r="H348" s="62"/>
      <c r="I348" s="62"/>
    </row>
    <row r="349" spans="2:9" x14ac:dyDescent="0.3">
      <c r="B349" s="177">
        <v>42745</v>
      </c>
      <c r="C349" s="62">
        <v>924.35</v>
      </c>
      <c r="D349" s="62">
        <f t="shared" si="8"/>
        <v>-0.57309779471192712</v>
      </c>
      <c r="E349" s="62">
        <v>1.5434472152037866E-2</v>
      </c>
      <c r="F349" s="62"/>
      <c r="G349" s="62"/>
      <c r="H349" s="62"/>
      <c r="I349" s="62"/>
    </row>
    <row r="350" spans="2:9" x14ac:dyDescent="0.3">
      <c r="B350" s="177">
        <v>45721</v>
      </c>
      <c r="C350" s="62">
        <v>2165.25</v>
      </c>
      <c r="D350" s="62">
        <f t="shared" si="8"/>
        <v>0.93394962486602373</v>
      </c>
      <c r="E350" s="62">
        <v>1.5428986798602525E-2</v>
      </c>
      <c r="F350" s="62"/>
      <c r="G350" s="62"/>
      <c r="H350" s="62"/>
      <c r="I350" s="62"/>
    </row>
    <row r="351" spans="2:9" x14ac:dyDescent="0.3">
      <c r="B351" s="177">
        <v>42853</v>
      </c>
      <c r="C351" s="62">
        <v>1119.5999999999999</v>
      </c>
      <c r="D351" s="62">
        <f t="shared" si="8"/>
        <v>-8.5368842414835402E-2</v>
      </c>
      <c r="E351" s="62">
        <v>1.5372058223370804E-2</v>
      </c>
      <c r="F351" s="62"/>
      <c r="G351" s="62"/>
      <c r="H351" s="62"/>
      <c r="I351" s="62"/>
    </row>
    <row r="352" spans="2:9" x14ac:dyDescent="0.3">
      <c r="B352" s="177">
        <v>43229</v>
      </c>
      <c r="C352" s="62">
        <v>1224.0999999999999</v>
      </c>
      <c r="D352" s="62">
        <f t="shared" si="8"/>
        <v>-0.62880189222791638</v>
      </c>
      <c r="E352" s="62">
        <v>1.5345056403450566E-2</v>
      </c>
      <c r="F352" s="62"/>
      <c r="G352" s="62"/>
      <c r="H352" s="62"/>
      <c r="I352" s="62"/>
    </row>
    <row r="353" spans="2:9" x14ac:dyDescent="0.3">
      <c r="B353" s="177">
        <v>45100</v>
      </c>
      <c r="C353" s="62">
        <v>3297.7</v>
      </c>
      <c r="D353" s="62">
        <f t="shared" si="8"/>
        <v>2.8623799484656827</v>
      </c>
      <c r="E353" s="62">
        <v>1.5317354023307009E-2</v>
      </c>
      <c r="F353" s="62"/>
      <c r="G353" s="62"/>
      <c r="H353" s="62"/>
      <c r="I353" s="62"/>
    </row>
    <row r="354" spans="2:9" x14ac:dyDescent="0.3">
      <c r="B354" s="177">
        <v>42417</v>
      </c>
      <c r="C354" s="62">
        <v>853.8</v>
      </c>
      <c r="D354" s="62">
        <f t="shared" si="8"/>
        <v>-0.71186068879401998</v>
      </c>
      <c r="E354" s="62">
        <v>1.5219976218787104E-2</v>
      </c>
      <c r="F354" s="62"/>
      <c r="G354" s="62"/>
      <c r="H354" s="62"/>
      <c r="I354" s="62"/>
    </row>
    <row r="355" spans="2:9" x14ac:dyDescent="0.3">
      <c r="B355" s="177">
        <v>44495</v>
      </c>
      <c r="C355" s="62">
        <v>2963.15</v>
      </c>
      <c r="D355" s="62">
        <f t="shared" si="8"/>
        <v>2.6091961023142511</v>
      </c>
      <c r="E355" s="62">
        <v>1.5159820480317927E-2</v>
      </c>
      <c r="F355" s="62"/>
      <c r="G355" s="62"/>
      <c r="H355" s="62"/>
      <c r="I355" s="62"/>
    </row>
    <row r="356" spans="2:9" x14ac:dyDescent="0.3">
      <c r="B356" s="177">
        <v>42095</v>
      </c>
      <c r="C356" s="62">
        <v>821</v>
      </c>
      <c r="D356" s="62">
        <f t="shared" si="8"/>
        <v>1.8547236523788903E-2</v>
      </c>
      <c r="E356" s="62">
        <v>1.5146831530139104E-2</v>
      </c>
      <c r="F356" s="62"/>
      <c r="G356" s="62"/>
      <c r="H356" s="62"/>
      <c r="I356" s="62"/>
    </row>
    <row r="357" spans="2:9" x14ac:dyDescent="0.3">
      <c r="B357" s="177">
        <v>42271</v>
      </c>
      <c r="C357" s="62">
        <v>806.05</v>
      </c>
      <c r="D357" s="62">
        <f t="shared" si="8"/>
        <v>-0.39849259355994182</v>
      </c>
      <c r="E357" s="62">
        <v>1.5112398463572823E-2</v>
      </c>
      <c r="F357" s="62"/>
      <c r="G357" s="62"/>
      <c r="H357" s="62"/>
      <c r="I357" s="62"/>
    </row>
    <row r="358" spans="2:9" x14ac:dyDescent="0.3">
      <c r="B358" s="177">
        <v>43448</v>
      </c>
      <c r="C358" s="62">
        <v>1340.05</v>
      </c>
      <c r="D358" s="62">
        <f t="shared" si="8"/>
        <v>-0.61851825492847479</v>
      </c>
      <c r="E358" s="62">
        <v>1.5074044616142E-2</v>
      </c>
      <c r="F358" s="62"/>
      <c r="G358" s="62"/>
      <c r="H358" s="62"/>
      <c r="I358" s="62"/>
    </row>
    <row r="359" spans="2:9" x14ac:dyDescent="0.3">
      <c r="B359" s="177">
        <v>45125</v>
      </c>
      <c r="C359" s="62">
        <v>3512.75</v>
      </c>
      <c r="D359" s="62">
        <f t="shared" si="8"/>
        <v>2.6013430387533321</v>
      </c>
      <c r="E359" s="62">
        <v>1.5054975221417915E-2</v>
      </c>
      <c r="F359" s="62"/>
      <c r="G359" s="62"/>
      <c r="H359" s="62"/>
      <c r="I359" s="62"/>
    </row>
    <row r="360" spans="2:9" x14ac:dyDescent="0.3">
      <c r="B360" s="177">
        <v>42786</v>
      </c>
      <c r="C360" s="62">
        <v>975.4</v>
      </c>
      <c r="D360" s="62">
        <f t="shared" si="8"/>
        <v>-0.66015121424340606</v>
      </c>
      <c r="E360" s="62">
        <v>1.5037202768094001E-2</v>
      </c>
      <c r="F360" s="62"/>
      <c r="G360" s="62"/>
      <c r="H360" s="62"/>
      <c r="I360" s="62"/>
    </row>
    <row r="361" spans="2:9" x14ac:dyDescent="0.3">
      <c r="B361" s="177">
        <v>45358</v>
      </c>
      <c r="C361" s="62">
        <v>2870.1</v>
      </c>
      <c r="D361" s="62">
        <f t="shared" si="8"/>
        <v>1.5248295579502968</v>
      </c>
      <c r="E361" s="62">
        <v>1.5030414485782996E-2</v>
      </c>
      <c r="F361" s="62"/>
      <c r="G361" s="62"/>
      <c r="H361" s="62"/>
      <c r="I361" s="62"/>
    </row>
    <row r="362" spans="2:9" x14ac:dyDescent="0.3">
      <c r="B362" s="177">
        <v>43087</v>
      </c>
      <c r="C362" s="62">
        <v>1136.75</v>
      </c>
      <c r="D362" s="62">
        <f t="shared" si="8"/>
        <v>-0.33831019529089906</v>
      </c>
      <c r="E362" s="62">
        <v>1.5000669672753207E-2</v>
      </c>
      <c r="F362" s="62"/>
      <c r="G362" s="62"/>
      <c r="H362" s="62"/>
      <c r="I362" s="62"/>
    </row>
    <row r="363" spans="2:9" x14ac:dyDescent="0.3">
      <c r="B363" s="177">
        <v>44029</v>
      </c>
      <c r="C363" s="62">
        <v>1717.95</v>
      </c>
      <c r="D363" s="62">
        <f t="shared" si="8"/>
        <v>-0.49354382241089589</v>
      </c>
      <c r="E363" s="62">
        <v>1.4946976634271676E-2</v>
      </c>
      <c r="F363" s="62"/>
      <c r="G363" s="62"/>
      <c r="H363" s="62"/>
      <c r="I363" s="62"/>
    </row>
    <row r="364" spans="2:9" x14ac:dyDescent="0.3">
      <c r="B364" s="177">
        <v>45118</v>
      </c>
      <c r="C364" s="62">
        <v>3392.1</v>
      </c>
      <c r="D364" s="62">
        <f t="shared" si="8"/>
        <v>1.702437858508604</v>
      </c>
      <c r="E364" s="62">
        <v>1.488473678699119E-2</v>
      </c>
      <c r="F364" s="62"/>
      <c r="G364" s="62"/>
      <c r="H364" s="62"/>
      <c r="I364" s="62"/>
    </row>
    <row r="365" spans="2:9" x14ac:dyDescent="0.3">
      <c r="B365" s="177">
        <v>42990</v>
      </c>
      <c r="C365" s="62">
        <v>1255.2</v>
      </c>
      <c r="D365" s="62">
        <f t="shared" si="8"/>
        <v>0.44992491625274345</v>
      </c>
      <c r="E365" s="62">
        <v>1.4836075514411722E-2</v>
      </c>
      <c r="F365" s="62"/>
      <c r="G365" s="62"/>
      <c r="H365" s="62"/>
      <c r="I365" s="62"/>
    </row>
    <row r="366" spans="2:9" x14ac:dyDescent="0.3">
      <c r="B366" s="177">
        <v>42284</v>
      </c>
      <c r="C366" s="62">
        <v>865.7</v>
      </c>
      <c r="D366" s="62">
        <f t="shared" si="8"/>
        <v>-0.47333840304182506</v>
      </c>
      <c r="E366" s="62">
        <v>1.4829142488717063E-2</v>
      </c>
      <c r="F366" s="62"/>
      <c r="G366" s="62"/>
      <c r="H366" s="62"/>
      <c r="I366" s="62"/>
    </row>
    <row r="367" spans="2:9" x14ac:dyDescent="0.3">
      <c r="B367" s="177">
        <v>43979</v>
      </c>
      <c r="C367" s="62">
        <v>1643.75</v>
      </c>
      <c r="D367" s="62">
        <f t="shared" si="8"/>
        <v>0.86323962820222166</v>
      </c>
      <c r="E367" s="62">
        <v>1.4817101404537738E-2</v>
      </c>
      <c r="F367" s="62"/>
      <c r="G367" s="62"/>
      <c r="H367" s="62"/>
      <c r="I367" s="62"/>
    </row>
    <row r="368" spans="2:9" x14ac:dyDescent="0.3">
      <c r="B368" s="177">
        <v>42293</v>
      </c>
      <c r="C368" s="62">
        <v>882.2</v>
      </c>
      <c r="D368" s="62">
        <f t="shared" si="8"/>
        <v>0.19240386564844228</v>
      </c>
      <c r="E368" s="62">
        <v>1.4781158336688357E-2</v>
      </c>
      <c r="F368" s="62"/>
      <c r="G368" s="62"/>
      <c r="H368" s="62"/>
      <c r="I368" s="62"/>
    </row>
    <row r="369" spans="2:9" x14ac:dyDescent="0.3">
      <c r="B369" s="177">
        <v>42174</v>
      </c>
      <c r="C369" s="62">
        <v>739.85</v>
      </c>
      <c r="D369" s="62">
        <f t="shared" si="8"/>
        <v>-0.78551653162098312</v>
      </c>
      <c r="E369" s="62">
        <v>1.4744205184474009E-2</v>
      </c>
      <c r="F369" s="62"/>
      <c r="G369" s="62"/>
      <c r="H369" s="62"/>
      <c r="I369" s="62"/>
    </row>
    <row r="370" spans="2:9" x14ac:dyDescent="0.3">
      <c r="B370" s="177">
        <v>44812</v>
      </c>
      <c r="C370" s="62">
        <v>3449.45</v>
      </c>
      <c r="D370" s="62">
        <f t="shared" si="8"/>
        <v>1.5467532946952638</v>
      </c>
      <c r="E370" s="62">
        <v>1.4738111697824558E-2</v>
      </c>
      <c r="F370" s="62"/>
      <c r="G370" s="62"/>
      <c r="H370" s="62"/>
      <c r="I370" s="62"/>
    </row>
    <row r="371" spans="2:9" x14ac:dyDescent="0.3">
      <c r="B371" s="177">
        <v>43452</v>
      </c>
      <c r="C371" s="62">
        <v>1354.45</v>
      </c>
      <c r="D371" s="62">
        <f t="shared" si="8"/>
        <v>-9.3710270993643333E-2</v>
      </c>
      <c r="E371" s="62">
        <v>1.4683297748810831E-2</v>
      </c>
      <c r="F371" s="62"/>
      <c r="G371" s="62"/>
      <c r="H371" s="62"/>
      <c r="I371" s="62"/>
    </row>
    <row r="372" spans="2:9" x14ac:dyDescent="0.3">
      <c r="B372" s="177">
        <v>43552</v>
      </c>
      <c r="C372" s="62">
        <v>1494.5</v>
      </c>
      <c r="D372" s="62">
        <f t="shared" si="8"/>
        <v>-0.53054076552168239</v>
      </c>
      <c r="E372" s="62">
        <v>1.4664946703781592E-2</v>
      </c>
      <c r="F372" s="62"/>
      <c r="G372" s="62"/>
      <c r="H372" s="62"/>
      <c r="I372" s="62"/>
    </row>
    <row r="373" spans="2:9" x14ac:dyDescent="0.3">
      <c r="B373" s="177">
        <v>44532</v>
      </c>
      <c r="C373" s="62">
        <v>3183.45</v>
      </c>
      <c r="D373" s="62">
        <f t="shared" si="8"/>
        <v>0.2045974836817708</v>
      </c>
      <c r="E373" s="62">
        <v>1.4629248936271814E-2</v>
      </c>
      <c r="F373" s="62"/>
      <c r="G373" s="62"/>
      <c r="H373" s="62"/>
      <c r="I373" s="62"/>
    </row>
    <row r="374" spans="2:9" x14ac:dyDescent="0.3">
      <c r="B374" s="177">
        <v>44188</v>
      </c>
      <c r="C374" s="62">
        <v>2642.75</v>
      </c>
      <c r="D374" s="62">
        <f t="shared" si="8"/>
        <v>0.62906457081214362</v>
      </c>
      <c r="E374" s="62">
        <v>1.46276851016451E-2</v>
      </c>
      <c r="F374" s="62"/>
      <c r="G374" s="62"/>
      <c r="H374" s="62"/>
      <c r="I374" s="62"/>
    </row>
    <row r="375" spans="2:9" x14ac:dyDescent="0.3">
      <c r="B375" s="177">
        <v>44001</v>
      </c>
      <c r="C375" s="62">
        <v>1622.25</v>
      </c>
      <c r="D375" s="62">
        <f t="shared" si="8"/>
        <v>1.070781210109778</v>
      </c>
      <c r="E375" s="62">
        <v>1.4603790105697609E-2</v>
      </c>
      <c r="F375" s="62"/>
      <c r="G375" s="62"/>
      <c r="H375" s="62"/>
      <c r="I375" s="62"/>
    </row>
    <row r="376" spans="2:9" x14ac:dyDescent="0.3">
      <c r="B376" s="177">
        <v>42191</v>
      </c>
      <c r="C376" s="62">
        <v>783.4</v>
      </c>
      <c r="D376" s="62">
        <f t="shared" si="8"/>
        <v>-0.4841640877065912</v>
      </c>
      <c r="E376" s="62">
        <v>1.4569707958298258E-2</v>
      </c>
      <c r="F376" s="62"/>
      <c r="G376" s="62"/>
      <c r="H376" s="62"/>
      <c r="I376" s="62"/>
    </row>
    <row r="377" spans="2:9" x14ac:dyDescent="0.3">
      <c r="B377" s="177">
        <v>43559</v>
      </c>
      <c r="C377" s="62">
        <v>1518.7</v>
      </c>
      <c r="D377" s="62">
        <f t="shared" si="8"/>
        <v>-0.45097968332007804</v>
      </c>
      <c r="E377" s="62">
        <v>1.4529543404923344E-2</v>
      </c>
      <c r="F377" s="62"/>
      <c r="G377" s="62"/>
      <c r="H377" s="62"/>
      <c r="I377" s="62"/>
    </row>
    <row r="378" spans="2:9" x14ac:dyDescent="0.3">
      <c r="B378" s="177">
        <v>44956</v>
      </c>
      <c r="C378" s="62">
        <v>2766.2</v>
      </c>
      <c r="D378" s="62">
        <f t="shared" si="8"/>
        <v>2.1094874100719423</v>
      </c>
      <c r="E378" s="62">
        <v>1.4523582483679274E-2</v>
      </c>
      <c r="F378" s="62"/>
      <c r="G378" s="62"/>
      <c r="H378" s="62"/>
      <c r="I378" s="62"/>
    </row>
    <row r="379" spans="2:9" x14ac:dyDescent="0.3">
      <c r="B379" s="177">
        <v>42487</v>
      </c>
      <c r="C379" s="62">
        <v>889.6</v>
      </c>
      <c r="D379" s="62">
        <f t="shared" si="8"/>
        <v>-0.73231426594048088</v>
      </c>
      <c r="E379" s="62">
        <v>1.4482837267647446E-2</v>
      </c>
      <c r="F379" s="62"/>
      <c r="G379" s="62"/>
      <c r="H379" s="62"/>
      <c r="I379" s="62"/>
    </row>
    <row r="380" spans="2:9" x14ac:dyDescent="0.3">
      <c r="B380" s="177">
        <v>45194</v>
      </c>
      <c r="C380" s="62">
        <v>3323.3</v>
      </c>
      <c r="D380" s="62">
        <f t="shared" si="8"/>
        <v>1.9076512533356667</v>
      </c>
      <c r="E380" s="62">
        <v>1.4422856794004974E-2</v>
      </c>
      <c r="F380" s="62"/>
      <c r="G380" s="62"/>
      <c r="H380" s="62"/>
      <c r="I380" s="62"/>
    </row>
    <row r="381" spans="2:9" x14ac:dyDescent="0.3">
      <c r="B381" s="177">
        <v>42587</v>
      </c>
      <c r="C381" s="62">
        <v>1142.95</v>
      </c>
      <c r="D381" s="62">
        <f t="shared" si="8"/>
        <v>-0.5323827837329187</v>
      </c>
      <c r="E381" s="62">
        <v>1.4422650217449188E-2</v>
      </c>
      <c r="F381" s="62"/>
      <c r="G381" s="62"/>
      <c r="H381" s="62"/>
      <c r="I381" s="62"/>
    </row>
    <row r="382" spans="2:9" x14ac:dyDescent="0.3">
      <c r="B382" s="177">
        <v>44279</v>
      </c>
      <c r="C382" s="62">
        <v>2444.1999999999998</v>
      </c>
      <c r="D382" s="62">
        <f t="shared" si="8"/>
        <v>-0.22844786767259076</v>
      </c>
      <c r="E382" s="62">
        <v>1.4422378551121627E-2</v>
      </c>
      <c r="F382" s="62"/>
      <c r="G382" s="62"/>
      <c r="H382" s="62"/>
      <c r="I382" s="62"/>
    </row>
    <row r="383" spans="2:9" x14ac:dyDescent="0.3">
      <c r="B383" s="177">
        <v>44515</v>
      </c>
      <c r="C383" s="62">
        <v>3167.9</v>
      </c>
      <c r="D383" s="62">
        <f t="shared" si="8"/>
        <v>5.108192144171555E-3</v>
      </c>
      <c r="E383" s="62">
        <v>1.4409683307182427E-2</v>
      </c>
      <c r="F383" s="62"/>
      <c r="G383" s="62"/>
      <c r="H383" s="62"/>
      <c r="I383" s="62"/>
    </row>
    <row r="384" spans="2:9" x14ac:dyDescent="0.3">
      <c r="B384" s="177">
        <v>44893</v>
      </c>
      <c r="C384" s="62">
        <v>3151.8</v>
      </c>
      <c r="D384" s="62">
        <f t="shared" si="8"/>
        <v>1.8062146641143213</v>
      </c>
      <c r="E384" s="62">
        <v>1.4370081907857712E-2</v>
      </c>
      <c r="F384" s="62"/>
      <c r="G384" s="62"/>
      <c r="H384" s="62"/>
      <c r="I384" s="62"/>
    </row>
    <row r="385" spans="2:9" x14ac:dyDescent="0.3">
      <c r="B385" s="177">
        <v>42608</v>
      </c>
      <c r="C385" s="62">
        <v>1123.1500000000001</v>
      </c>
      <c r="D385" s="62">
        <f t="shared" si="8"/>
        <v>-0.66884361363368316</v>
      </c>
      <c r="E385" s="62">
        <v>1.4314097353924082E-2</v>
      </c>
      <c r="F385" s="62"/>
      <c r="G385" s="62"/>
      <c r="H385" s="62"/>
      <c r="I385" s="62"/>
    </row>
    <row r="386" spans="2:9" x14ac:dyDescent="0.3">
      <c r="B386" s="177">
        <v>44803</v>
      </c>
      <c r="C386" s="62">
        <v>3391.6</v>
      </c>
      <c r="D386" s="62">
        <f t="shared" si="8"/>
        <v>1.4614268089121123</v>
      </c>
      <c r="E386" s="62">
        <v>1.4310280373831748E-2</v>
      </c>
      <c r="F386" s="62"/>
      <c r="G386" s="62"/>
      <c r="H386" s="62"/>
      <c r="I386" s="62"/>
    </row>
    <row r="387" spans="2:9" x14ac:dyDescent="0.3">
      <c r="B387" s="177">
        <v>43298</v>
      </c>
      <c r="C387" s="62">
        <v>1377.9</v>
      </c>
      <c r="D387" s="62">
        <f t="shared" si="8"/>
        <v>0.6265124240099158</v>
      </c>
      <c r="E387" s="62">
        <v>1.4205800088326353E-2</v>
      </c>
      <c r="F387" s="62"/>
      <c r="G387" s="62"/>
      <c r="H387" s="62"/>
      <c r="I387" s="62"/>
    </row>
    <row r="388" spans="2:9" x14ac:dyDescent="0.3">
      <c r="B388" s="177">
        <v>42102</v>
      </c>
      <c r="C388" s="62">
        <v>847.15</v>
      </c>
      <c r="D388" s="62">
        <f t="shared" si="8"/>
        <v>-0.51248777119180533</v>
      </c>
      <c r="E388" s="62">
        <v>1.418651981324078E-2</v>
      </c>
      <c r="F388" s="62"/>
      <c r="G388" s="62"/>
      <c r="H388" s="62"/>
      <c r="I388" s="62"/>
    </row>
    <row r="389" spans="2:9" x14ac:dyDescent="0.3">
      <c r="B389" s="177">
        <v>43810</v>
      </c>
      <c r="C389" s="62">
        <v>1737.7</v>
      </c>
      <c r="D389" s="62">
        <f t="shared" si="8"/>
        <v>-0.12570752937033025</v>
      </c>
      <c r="E389" s="62">
        <v>1.4182327535893517E-2</v>
      </c>
      <c r="F389" s="62"/>
      <c r="G389" s="62"/>
      <c r="H389" s="62"/>
      <c r="I389" s="62"/>
    </row>
    <row r="390" spans="2:9" x14ac:dyDescent="0.3">
      <c r="B390" s="177">
        <v>44104</v>
      </c>
      <c r="C390" s="62">
        <v>1987.55</v>
      </c>
      <c r="D390" s="62">
        <f t="shared" si="8"/>
        <v>-0.33773720073971647</v>
      </c>
      <c r="E390" s="62">
        <v>1.4133734724596295E-2</v>
      </c>
      <c r="F390" s="62"/>
      <c r="G390" s="62"/>
      <c r="H390" s="62"/>
      <c r="I390" s="62"/>
    </row>
    <row r="391" spans="2:9" x14ac:dyDescent="0.3">
      <c r="B391" s="177">
        <v>45593</v>
      </c>
      <c r="C391" s="62">
        <v>3001.15</v>
      </c>
      <c r="D391" s="62">
        <f t="shared" si="8"/>
        <v>0.21351744773765727</v>
      </c>
      <c r="E391" s="62">
        <v>1.4124723334516087E-2</v>
      </c>
      <c r="F391" s="62"/>
      <c r="G391" s="62"/>
      <c r="H391" s="62"/>
      <c r="I391" s="62"/>
    </row>
    <row r="392" spans="2:9" x14ac:dyDescent="0.3">
      <c r="B392" s="177">
        <v>44172</v>
      </c>
      <c r="C392" s="62">
        <v>2473.1</v>
      </c>
      <c r="D392" s="62">
        <f t="shared" ref="D392:D455" si="9">(C392-C393)/C393</f>
        <v>2.0220565772591188</v>
      </c>
      <c r="E392" s="62">
        <v>1.4085084572014314E-2</v>
      </c>
      <c r="F392" s="62"/>
      <c r="G392" s="62"/>
      <c r="H392" s="62"/>
      <c r="I392" s="62"/>
    </row>
    <row r="393" spans="2:9" x14ac:dyDescent="0.3">
      <c r="B393" s="177">
        <v>42063</v>
      </c>
      <c r="C393" s="62">
        <v>818.35</v>
      </c>
      <c r="D393" s="62">
        <f t="shared" si="9"/>
        <v>-0.28603210608968765</v>
      </c>
      <c r="E393" s="62">
        <v>1.4064436183395319E-2</v>
      </c>
      <c r="F393" s="62"/>
      <c r="G393" s="62"/>
      <c r="H393" s="62"/>
      <c r="I393" s="62"/>
    </row>
    <row r="394" spans="2:9" x14ac:dyDescent="0.3">
      <c r="B394" s="177">
        <v>42860</v>
      </c>
      <c r="C394" s="62">
        <v>1146.2</v>
      </c>
      <c r="D394" s="62">
        <f t="shared" si="9"/>
        <v>-0.52820597254522628</v>
      </c>
      <c r="E394" s="62">
        <v>1.4022205511567335E-2</v>
      </c>
      <c r="F394" s="62"/>
      <c r="G394" s="62"/>
      <c r="H394" s="62"/>
      <c r="I394" s="62"/>
    </row>
    <row r="395" spans="2:9" x14ac:dyDescent="0.3">
      <c r="B395" s="177">
        <v>45870</v>
      </c>
      <c r="C395" s="62">
        <v>2429.4499999999998</v>
      </c>
      <c r="D395" s="62">
        <f t="shared" si="9"/>
        <v>-0.13024254900205859</v>
      </c>
      <c r="E395" s="62">
        <v>1.3960767946577553E-2</v>
      </c>
      <c r="F395" s="62"/>
      <c r="G395" s="62"/>
      <c r="H395" s="62"/>
      <c r="I395" s="62"/>
    </row>
    <row r="396" spans="2:9" x14ac:dyDescent="0.3">
      <c r="B396" s="177">
        <v>44201</v>
      </c>
      <c r="C396" s="62">
        <v>2793.25</v>
      </c>
      <c r="D396" s="62">
        <f t="shared" si="9"/>
        <v>0.60315091686515343</v>
      </c>
      <c r="E396" s="62">
        <v>1.3957456076666116E-2</v>
      </c>
      <c r="F396" s="62"/>
      <c r="G396" s="62"/>
      <c r="H396" s="62"/>
      <c r="I396" s="62"/>
    </row>
    <row r="397" spans="2:9" x14ac:dyDescent="0.3">
      <c r="B397" s="177">
        <v>43937</v>
      </c>
      <c r="C397" s="62">
        <v>1742.35</v>
      </c>
      <c r="D397" s="62">
        <f t="shared" si="9"/>
        <v>0.44132853538486994</v>
      </c>
      <c r="E397" s="62">
        <v>1.3937383612662836E-2</v>
      </c>
      <c r="F397" s="62"/>
      <c r="G397" s="62"/>
      <c r="H397" s="62"/>
      <c r="I397" s="62"/>
    </row>
    <row r="398" spans="2:9" x14ac:dyDescent="0.3">
      <c r="B398" s="177">
        <v>42648</v>
      </c>
      <c r="C398" s="62">
        <v>1208.8499999999999</v>
      </c>
      <c r="D398" s="62">
        <f t="shared" si="9"/>
        <v>-0.59886180750277918</v>
      </c>
      <c r="E398" s="62">
        <v>1.3880734714417475E-2</v>
      </c>
      <c r="F398" s="62"/>
      <c r="G398" s="62"/>
      <c r="H398" s="62"/>
      <c r="I398" s="62"/>
    </row>
    <row r="399" spans="2:9" x14ac:dyDescent="0.3">
      <c r="B399" s="177">
        <v>44425</v>
      </c>
      <c r="C399" s="62">
        <v>3013.55</v>
      </c>
      <c r="D399" s="62">
        <f t="shared" si="9"/>
        <v>6.8123416095131867E-2</v>
      </c>
      <c r="E399" s="62">
        <v>1.3878141506577396E-2</v>
      </c>
      <c r="F399" s="62"/>
      <c r="G399" s="62"/>
      <c r="H399" s="62"/>
      <c r="I399" s="62"/>
    </row>
    <row r="400" spans="2:9" x14ac:dyDescent="0.3">
      <c r="B400" s="177">
        <v>44334</v>
      </c>
      <c r="C400" s="62">
        <v>2821.35</v>
      </c>
      <c r="D400" s="62">
        <f t="shared" si="9"/>
        <v>0.50435895385107565</v>
      </c>
      <c r="E400" s="62">
        <v>1.3871170604617702E-2</v>
      </c>
      <c r="F400" s="62"/>
      <c r="G400" s="62"/>
      <c r="H400" s="62"/>
      <c r="I400" s="62"/>
    </row>
    <row r="401" spans="2:9" x14ac:dyDescent="0.3">
      <c r="B401" s="177">
        <v>43895</v>
      </c>
      <c r="C401" s="62">
        <v>1875.45</v>
      </c>
      <c r="D401" s="62">
        <f t="shared" si="9"/>
        <v>0.32013514940344201</v>
      </c>
      <c r="E401" s="62">
        <v>1.3838959915668912E-2</v>
      </c>
      <c r="F401" s="62"/>
      <c r="G401" s="62"/>
      <c r="H401" s="62"/>
      <c r="I401" s="62"/>
    </row>
    <row r="402" spans="2:9" x14ac:dyDescent="0.3">
      <c r="B402" s="177">
        <v>43486</v>
      </c>
      <c r="C402" s="62">
        <v>1420.65</v>
      </c>
      <c r="D402" s="62">
        <f t="shared" si="9"/>
        <v>-0.48029119642955131</v>
      </c>
      <c r="E402" s="62">
        <v>1.3808606294155526E-2</v>
      </c>
      <c r="F402" s="62"/>
      <c r="G402" s="62"/>
      <c r="H402" s="62"/>
      <c r="I402" s="62"/>
    </row>
    <row r="403" spans="2:9" x14ac:dyDescent="0.3">
      <c r="B403" s="177">
        <v>44195</v>
      </c>
      <c r="C403" s="62">
        <v>2733.55</v>
      </c>
      <c r="D403" s="62">
        <f t="shared" si="9"/>
        <v>0.52648331704593054</v>
      </c>
      <c r="E403" s="62">
        <v>1.3796428505201578E-2</v>
      </c>
      <c r="F403" s="62"/>
      <c r="G403" s="62"/>
      <c r="H403" s="62"/>
      <c r="I403" s="62"/>
    </row>
    <row r="404" spans="2:9" x14ac:dyDescent="0.3">
      <c r="B404" s="177">
        <v>43762</v>
      </c>
      <c r="C404" s="62">
        <v>1790.75</v>
      </c>
      <c r="D404" s="62">
        <f t="shared" si="9"/>
        <v>1.1153505404287993</v>
      </c>
      <c r="E404" s="62">
        <v>1.3785099637681108E-2</v>
      </c>
      <c r="F404" s="62"/>
      <c r="G404" s="62"/>
      <c r="H404" s="62"/>
      <c r="I404" s="62"/>
    </row>
    <row r="405" spans="2:9" x14ac:dyDescent="0.3">
      <c r="B405" s="177">
        <v>42214</v>
      </c>
      <c r="C405" s="62">
        <v>846.55</v>
      </c>
      <c r="D405" s="62">
        <f t="shared" si="9"/>
        <v>-0.71961115527291986</v>
      </c>
      <c r="E405" s="62">
        <v>1.3771630441290941E-2</v>
      </c>
      <c r="F405" s="62"/>
      <c r="G405" s="62"/>
      <c r="H405" s="62"/>
      <c r="I405" s="62"/>
    </row>
    <row r="406" spans="2:9" x14ac:dyDescent="0.3">
      <c r="B406" s="177">
        <v>44760</v>
      </c>
      <c r="C406" s="62">
        <v>3019.2</v>
      </c>
      <c r="D406" s="62">
        <f t="shared" si="9"/>
        <v>5.3086850366236421E-2</v>
      </c>
      <c r="E406" s="62">
        <v>1.3749685217829202E-2</v>
      </c>
      <c r="F406" s="62"/>
      <c r="G406" s="62"/>
      <c r="H406" s="62"/>
      <c r="I406" s="62"/>
    </row>
    <row r="407" spans="2:9" x14ac:dyDescent="0.3">
      <c r="B407" s="177">
        <v>44991</v>
      </c>
      <c r="C407" s="62">
        <v>2867</v>
      </c>
      <c r="D407" s="62">
        <f t="shared" si="9"/>
        <v>-6.3179048148087613E-2</v>
      </c>
      <c r="E407" s="62">
        <v>1.3718973198500878E-2</v>
      </c>
      <c r="F407" s="62"/>
      <c r="G407" s="62"/>
      <c r="H407" s="62"/>
      <c r="I407" s="62"/>
    </row>
    <row r="408" spans="2:9" x14ac:dyDescent="0.3">
      <c r="B408" s="177">
        <v>44364</v>
      </c>
      <c r="C408" s="62">
        <v>3060.35</v>
      </c>
      <c r="D408" s="62">
        <f t="shared" si="9"/>
        <v>2.3870289413978201</v>
      </c>
      <c r="E408" s="62">
        <v>1.3696588274262971E-2</v>
      </c>
      <c r="F408" s="62"/>
      <c r="G408" s="62"/>
      <c r="H408" s="62"/>
      <c r="I408" s="62"/>
    </row>
    <row r="409" spans="2:9" x14ac:dyDescent="0.3">
      <c r="B409" s="177">
        <v>42737</v>
      </c>
      <c r="C409" s="62">
        <v>903.55</v>
      </c>
      <c r="D409" s="62">
        <f t="shared" si="9"/>
        <v>-0.51220104734654215</v>
      </c>
      <c r="E409" s="62">
        <v>1.3687103831267103E-2</v>
      </c>
      <c r="F409" s="62"/>
      <c r="G409" s="62"/>
      <c r="H409" s="62"/>
      <c r="I409" s="62"/>
    </row>
    <row r="410" spans="2:9" x14ac:dyDescent="0.3">
      <c r="B410" s="177">
        <v>43948</v>
      </c>
      <c r="C410" s="62">
        <v>1852.3</v>
      </c>
      <c r="D410" s="62">
        <f t="shared" si="9"/>
        <v>-0.3604157315009841</v>
      </c>
      <c r="E410" s="62">
        <v>1.3625916602823609E-2</v>
      </c>
      <c r="F410" s="62"/>
      <c r="G410" s="62"/>
      <c r="H410" s="62"/>
      <c r="I410" s="62"/>
    </row>
    <row r="411" spans="2:9" x14ac:dyDescent="0.3">
      <c r="B411" s="177">
        <v>45392</v>
      </c>
      <c r="C411" s="62">
        <v>2896.1</v>
      </c>
      <c r="D411" s="62">
        <f t="shared" si="9"/>
        <v>-9.4246978060642056E-2</v>
      </c>
      <c r="E411" s="62">
        <v>1.3561516790032722E-2</v>
      </c>
      <c r="F411" s="62"/>
      <c r="G411" s="62"/>
      <c r="H411" s="62"/>
      <c r="I411" s="62"/>
    </row>
    <row r="412" spans="2:9" x14ac:dyDescent="0.3">
      <c r="B412" s="177">
        <v>44593</v>
      </c>
      <c r="C412" s="62">
        <v>3197.45</v>
      </c>
      <c r="D412" s="62">
        <f t="shared" si="9"/>
        <v>1.3551209306748661E-2</v>
      </c>
      <c r="E412" s="62">
        <v>1.3551209306748661E-2</v>
      </c>
      <c r="F412" s="62"/>
      <c r="G412" s="62"/>
      <c r="H412" s="62"/>
      <c r="I412" s="62"/>
    </row>
    <row r="413" spans="2:9" x14ac:dyDescent="0.3">
      <c r="B413" s="177">
        <v>44592</v>
      </c>
      <c r="C413" s="62">
        <v>3154.7</v>
      </c>
      <c r="D413" s="62">
        <f t="shared" si="9"/>
        <v>1.2995116262118227</v>
      </c>
      <c r="E413" s="62">
        <v>1.3525669857996501E-2</v>
      </c>
      <c r="F413" s="62"/>
      <c r="G413" s="62"/>
      <c r="H413" s="62"/>
      <c r="I413" s="62"/>
    </row>
    <row r="414" spans="2:9" x14ac:dyDescent="0.3">
      <c r="B414" s="177">
        <v>43662</v>
      </c>
      <c r="C414" s="62">
        <v>1371.9</v>
      </c>
      <c r="D414" s="62">
        <f t="shared" si="9"/>
        <v>-0.57346723044397463</v>
      </c>
      <c r="E414" s="62">
        <v>1.3369773969567246E-2</v>
      </c>
      <c r="F414" s="62"/>
      <c r="G414" s="62"/>
      <c r="H414" s="62"/>
      <c r="I414" s="62"/>
    </row>
    <row r="415" spans="2:9" x14ac:dyDescent="0.3">
      <c r="B415" s="177">
        <v>44600</v>
      </c>
      <c r="C415" s="62">
        <v>3216.4</v>
      </c>
      <c r="D415" s="62">
        <f t="shared" si="9"/>
        <v>2.8852449115177872</v>
      </c>
      <c r="E415" s="62">
        <v>1.3358538122243255E-2</v>
      </c>
      <c r="F415" s="62"/>
      <c r="G415" s="62"/>
      <c r="H415" s="62"/>
      <c r="I415" s="62"/>
    </row>
    <row r="416" spans="2:9" x14ac:dyDescent="0.3">
      <c r="B416" s="177">
        <v>42304</v>
      </c>
      <c r="C416" s="62">
        <v>827.85</v>
      </c>
      <c r="D416" s="62">
        <f t="shared" si="9"/>
        <v>-0.46976878242490228</v>
      </c>
      <c r="E416" s="62">
        <v>1.334230981088191E-2</v>
      </c>
      <c r="F416" s="62"/>
      <c r="G416" s="62"/>
      <c r="H416" s="62"/>
      <c r="I416" s="62"/>
    </row>
    <row r="417" spans="2:9" x14ac:dyDescent="0.3">
      <c r="B417" s="177">
        <v>43719</v>
      </c>
      <c r="C417" s="62">
        <v>1561.3</v>
      </c>
      <c r="D417" s="62">
        <f t="shared" si="9"/>
        <v>-0.44875189775094454</v>
      </c>
      <c r="E417" s="62">
        <v>1.330477673935618E-2</v>
      </c>
      <c r="F417" s="62"/>
      <c r="G417" s="62"/>
      <c r="H417" s="62"/>
      <c r="I417" s="62"/>
    </row>
    <row r="418" spans="2:9" x14ac:dyDescent="0.3">
      <c r="B418" s="177">
        <v>44337</v>
      </c>
      <c r="C418" s="62">
        <v>2832.3</v>
      </c>
      <c r="D418" s="62">
        <f t="shared" si="9"/>
        <v>0.42904715053356551</v>
      </c>
      <c r="E418" s="62">
        <v>1.3272753291356743E-2</v>
      </c>
      <c r="F418" s="62"/>
      <c r="G418" s="62"/>
      <c r="H418" s="62"/>
      <c r="I418" s="62"/>
    </row>
    <row r="419" spans="2:9" x14ac:dyDescent="0.3">
      <c r="B419" s="177">
        <v>44081</v>
      </c>
      <c r="C419" s="62">
        <v>1981.95</v>
      </c>
      <c r="D419" s="62">
        <f t="shared" si="9"/>
        <v>0.65141857267841508</v>
      </c>
      <c r="E419" s="62">
        <v>1.3266871165644196E-2</v>
      </c>
      <c r="F419" s="62"/>
      <c r="G419" s="62"/>
      <c r="H419" s="62"/>
      <c r="I419" s="62"/>
    </row>
    <row r="420" spans="2:9" x14ac:dyDescent="0.3">
      <c r="B420" s="177">
        <v>43220</v>
      </c>
      <c r="C420" s="62">
        <v>1200.1500000000001</v>
      </c>
      <c r="D420" s="62">
        <f t="shared" si="9"/>
        <v>4.4926211309912617E-2</v>
      </c>
      <c r="E420" s="62">
        <v>1.3255097302545524E-2</v>
      </c>
      <c r="F420" s="62"/>
      <c r="G420" s="62"/>
      <c r="H420" s="62"/>
      <c r="I420" s="62"/>
    </row>
    <row r="421" spans="2:9" x14ac:dyDescent="0.3">
      <c r="B421" s="177">
        <v>42943</v>
      </c>
      <c r="C421" s="62">
        <v>1148.55</v>
      </c>
      <c r="D421" s="62">
        <f t="shared" si="9"/>
        <v>-0.6191431508439168</v>
      </c>
      <c r="E421" s="62">
        <v>1.3232764324467381E-2</v>
      </c>
      <c r="F421" s="62"/>
      <c r="G421" s="62"/>
      <c r="H421" s="62"/>
      <c r="I421" s="62"/>
    </row>
    <row r="422" spans="2:9" x14ac:dyDescent="0.3">
      <c r="B422" s="177">
        <v>45337</v>
      </c>
      <c r="C422" s="62">
        <v>3015.7</v>
      </c>
      <c r="D422" s="62">
        <f t="shared" si="9"/>
        <v>-6.9357650943541793E-2</v>
      </c>
      <c r="E422" s="62">
        <v>1.3220891360223062E-2</v>
      </c>
      <c r="F422" s="62"/>
      <c r="G422" s="62"/>
      <c r="H422" s="62"/>
      <c r="I422" s="62"/>
    </row>
    <row r="423" spans="2:9" x14ac:dyDescent="0.3">
      <c r="B423" s="177">
        <v>45078</v>
      </c>
      <c r="C423" s="62">
        <v>3240.45</v>
      </c>
      <c r="D423" s="62">
        <f t="shared" si="9"/>
        <v>1.8245369361516668</v>
      </c>
      <c r="E423" s="62">
        <v>1.3210555937714965E-2</v>
      </c>
      <c r="F423" s="62"/>
      <c r="G423" s="62"/>
      <c r="H423" s="62"/>
      <c r="I423" s="62"/>
    </row>
    <row r="424" spans="2:9" x14ac:dyDescent="0.3">
      <c r="B424" s="177">
        <v>42870</v>
      </c>
      <c r="C424" s="62">
        <v>1147.25</v>
      </c>
      <c r="D424" s="62">
        <f t="shared" si="9"/>
        <v>-0.36334628190898999</v>
      </c>
      <c r="E424" s="62">
        <v>1.3203214695752049E-2</v>
      </c>
      <c r="F424" s="62"/>
      <c r="G424" s="62"/>
      <c r="H424" s="62"/>
      <c r="I424" s="62"/>
    </row>
    <row r="425" spans="2:9" x14ac:dyDescent="0.3">
      <c r="B425" s="177">
        <v>43818</v>
      </c>
      <c r="C425" s="62">
        <v>1802</v>
      </c>
      <c r="D425" s="62">
        <f t="shared" si="9"/>
        <v>0.70377724199877068</v>
      </c>
      <c r="E425" s="62">
        <v>1.3184897810013802E-2</v>
      </c>
      <c r="F425" s="62"/>
      <c r="G425" s="62"/>
      <c r="H425" s="62"/>
      <c r="I425" s="62"/>
    </row>
    <row r="426" spans="2:9" x14ac:dyDescent="0.3">
      <c r="B426" s="177">
        <v>42822</v>
      </c>
      <c r="C426" s="62">
        <v>1057.6500000000001</v>
      </c>
      <c r="D426" s="62">
        <f t="shared" si="9"/>
        <v>-0.53012128481940557</v>
      </c>
      <c r="E426" s="62">
        <v>1.3171759747102212E-2</v>
      </c>
      <c r="F426" s="62"/>
      <c r="G426" s="62"/>
      <c r="H426" s="62"/>
      <c r="I426" s="62"/>
    </row>
    <row r="427" spans="2:9" x14ac:dyDescent="0.3">
      <c r="B427" s="177">
        <v>45687</v>
      </c>
      <c r="C427" s="62">
        <v>2250.9</v>
      </c>
      <c r="D427" s="62">
        <f t="shared" si="9"/>
        <v>-0.24422059934525306</v>
      </c>
      <c r="E427" s="62">
        <v>1.3165890216730808E-2</v>
      </c>
      <c r="F427" s="62"/>
      <c r="G427" s="62"/>
      <c r="H427" s="62"/>
      <c r="I427" s="62"/>
    </row>
    <row r="428" spans="2:9" x14ac:dyDescent="0.3">
      <c r="B428" s="177">
        <v>44757</v>
      </c>
      <c r="C428" s="62">
        <v>2978.25</v>
      </c>
      <c r="D428" s="62">
        <f t="shared" si="9"/>
        <v>1.9996978395528027</v>
      </c>
      <c r="E428" s="62">
        <v>1.31308148929294E-2</v>
      </c>
      <c r="F428" s="62"/>
      <c r="G428" s="62"/>
      <c r="H428" s="62"/>
      <c r="I428" s="62"/>
    </row>
    <row r="429" spans="2:9" x14ac:dyDescent="0.3">
      <c r="B429" s="177">
        <v>42550</v>
      </c>
      <c r="C429" s="62">
        <v>992.85</v>
      </c>
      <c r="D429" s="62">
        <f t="shared" si="9"/>
        <v>-0.7112213140979029</v>
      </c>
      <c r="E429" s="62">
        <v>1.3112244897959207E-2</v>
      </c>
      <c r="F429" s="62"/>
      <c r="G429" s="62"/>
      <c r="H429" s="62"/>
      <c r="I429" s="62"/>
    </row>
    <row r="430" spans="2:9" x14ac:dyDescent="0.3">
      <c r="B430" s="177">
        <v>44830</v>
      </c>
      <c r="C430" s="62">
        <v>3438.1</v>
      </c>
      <c r="D430" s="62">
        <f t="shared" si="9"/>
        <v>0.13091674615966581</v>
      </c>
      <c r="E430" s="62">
        <v>1.3068139963167561E-2</v>
      </c>
      <c r="F430" s="62"/>
      <c r="G430" s="62"/>
      <c r="H430" s="62"/>
      <c r="I430" s="62"/>
    </row>
    <row r="431" spans="2:9" x14ac:dyDescent="0.3">
      <c r="B431" s="177">
        <v>45513</v>
      </c>
      <c r="C431" s="62">
        <v>3040.1</v>
      </c>
      <c r="D431" s="62">
        <f t="shared" si="9"/>
        <v>2.6473905218956206</v>
      </c>
      <c r="E431" s="62">
        <v>1.3045868808210764E-2</v>
      </c>
      <c r="F431" s="62"/>
      <c r="G431" s="62"/>
      <c r="H431" s="62"/>
      <c r="I431" s="62"/>
    </row>
    <row r="432" spans="2:9" x14ac:dyDescent="0.3">
      <c r="B432" s="177">
        <v>42054</v>
      </c>
      <c r="C432" s="62">
        <v>833.5</v>
      </c>
      <c r="D432" s="62">
        <f t="shared" si="9"/>
        <v>-0.72012826754864601</v>
      </c>
      <c r="E432" s="62">
        <v>1.3004375303840601E-2</v>
      </c>
      <c r="F432" s="62"/>
      <c r="G432" s="62"/>
      <c r="H432" s="62"/>
      <c r="I432" s="62"/>
    </row>
    <row r="433" spans="2:9" x14ac:dyDescent="0.3">
      <c r="B433" s="177">
        <v>44347</v>
      </c>
      <c r="C433" s="62">
        <v>2978.15</v>
      </c>
      <c r="D433" s="62">
        <f t="shared" si="9"/>
        <v>1.5283555480091688</v>
      </c>
      <c r="E433" s="62">
        <v>1.29934182554126E-2</v>
      </c>
      <c r="F433" s="62"/>
      <c r="G433" s="62"/>
      <c r="H433" s="62"/>
      <c r="I433" s="62"/>
    </row>
    <row r="434" spans="2:9" x14ac:dyDescent="0.3">
      <c r="B434" s="177">
        <v>43206</v>
      </c>
      <c r="C434" s="62">
        <v>1177.9000000000001</v>
      </c>
      <c r="D434" s="62">
        <f t="shared" si="9"/>
        <v>-0.59528595234413917</v>
      </c>
      <c r="E434" s="62">
        <v>1.2985896112831215E-2</v>
      </c>
      <c r="F434" s="62"/>
      <c r="G434" s="62"/>
      <c r="H434" s="62"/>
      <c r="I434" s="62"/>
    </row>
    <row r="435" spans="2:9" x14ac:dyDescent="0.3">
      <c r="B435" s="177">
        <v>45440</v>
      </c>
      <c r="C435" s="62">
        <v>2910.45</v>
      </c>
      <c r="D435" s="62">
        <f t="shared" si="9"/>
        <v>1.5748219578006812</v>
      </c>
      <c r="E435" s="62">
        <v>1.2964638730335515E-2</v>
      </c>
      <c r="F435" s="62"/>
      <c r="G435" s="62"/>
      <c r="H435" s="62"/>
      <c r="I435" s="62"/>
    </row>
    <row r="436" spans="2:9" x14ac:dyDescent="0.3">
      <c r="B436" s="177">
        <v>42859</v>
      </c>
      <c r="C436" s="62">
        <v>1130.3499999999999</v>
      </c>
      <c r="D436" s="62">
        <f t="shared" si="9"/>
        <v>-0.63605776196532349</v>
      </c>
      <c r="E436" s="62">
        <v>1.2949188995429534E-2</v>
      </c>
      <c r="F436" s="62"/>
      <c r="G436" s="62"/>
      <c r="H436" s="62"/>
      <c r="I436" s="62"/>
    </row>
    <row r="437" spans="2:9" x14ac:dyDescent="0.3">
      <c r="B437" s="177">
        <v>44767</v>
      </c>
      <c r="C437" s="62">
        <v>3105.85</v>
      </c>
      <c r="D437" s="62">
        <f t="shared" si="9"/>
        <v>0.15732304883274636</v>
      </c>
      <c r="E437" s="62">
        <v>1.2947833602400345E-2</v>
      </c>
      <c r="F437" s="62"/>
      <c r="G437" s="62"/>
      <c r="H437" s="62"/>
      <c r="I437" s="62"/>
    </row>
    <row r="438" spans="2:9" x14ac:dyDescent="0.3">
      <c r="B438" s="177">
        <v>44193</v>
      </c>
      <c r="C438" s="62">
        <v>2683.65</v>
      </c>
      <c r="D438" s="62">
        <f t="shared" si="9"/>
        <v>0.29214213491261015</v>
      </c>
      <c r="E438" s="62">
        <v>1.2946571800630413E-2</v>
      </c>
      <c r="F438" s="62"/>
      <c r="G438" s="62"/>
      <c r="H438" s="62"/>
      <c r="I438" s="62"/>
    </row>
    <row r="439" spans="2:9" x14ac:dyDescent="0.3">
      <c r="B439" s="177">
        <v>44116</v>
      </c>
      <c r="C439" s="62">
        <v>2076.9</v>
      </c>
      <c r="D439" s="62">
        <f t="shared" si="9"/>
        <v>1.0803325487053641</v>
      </c>
      <c r="E439" s="62">
        <v>1.2924307452204447E-2</v>
      </c>
      <c r="F439" s="62"/>
      <c r="G439" s="62"/>
      <c r="H439" s="62"/>
      <c r="I439" s="62"/>
    </row>
    <row r="440" spans="2:9" x14ac:dyDescent="0.3">
      <c r="B440" s="177">
        <v>42536</v>
      </c>
      <c r="C440" s="62">
        <v>998.35</v>
      </c>
      <c r="D440" s="62">
        <f t="shared" si="9"/>
        <v>-0.14535804477164752</v>
      </c>
      <c r="E440" s="62">
        <v>1.2884898290468265E-2</v>
      </c>
      <c r="F440" s="62"/>
      <c r="G440" s="62"/>
      <c r="H440" s="62"/>
      <c r="I440" s="62"/>
    </row>
    <row r="441" spans="2:9" x14ac:dyDescent="0.3">
      <c r="B441" s="177">
        <v>42978</v>
      </c>
      <c r="C441" s="62">
        <v>1168.1500000000001</v>
      </c>
      <c r="D441" s="62">
        <f t="shared" si="9"/>
        <v>-0.66039189464197456</v>
      </c>
      <c r="E441" s="62">
        <v>1.28760946848176E-2</v>
      </c>
      <c r="F441" s="62"/>
      <c r="G441" s="62"/>
      <c r="H441" s="62"/>
      <c r="I441" s="62"/>
    </row>
    <row r="442" spans="2:9" x14ac:dyDescent="0.3">
      <c r="B442" s="177">
        <v>44776</v>
      </c>
      <c r="C442" s="62">
        <v>3439.7</v>
      </c>
      <c r="D442" s="62">
        <f t="shared" si="9"/>
        <v>8.137761918983917E-2</v>
      </c>
      <c r="E442" s="62">
        <v>1.2853167650652857E-2</v>
      </c>
      <c r="F442" s="62"/>
      <c r="G442" s="62"/>
      <c r="H442" s="62"/>
      <c r="I442" s="62"/>
    </row>
    <row r="443" spans="2:9" x14ac:dyDescent="0.3">
      <c r="B443" s="177">
        <v>44869</v>
      </c>
      <c r="C443" s="62">
        <v>3180.85</v>
      </c>
      <c r="D443" s="62">
        <f t="shared" si="9"/>
        <v>0.41771221001493092</v>
      </c>
      <c r="E443" s="62">
        <v>1.2848272568062381E-2</v>
      </c>
      <c r="F443" s="62"/>
      <c r="G443" s="62"/>
      <c r="H443" s="62"/>
      <c r="I443" s="62"/>
    </row>
    <row r="444" spans="2:9" x14ac:dyDescent="0.3">
      <c r="B444" s="177">
        <v>45824</v>
      </c>
      <c r="C444" s="62">
        <v>2243.65</v>
      </c>
      <c r="D444" s="62">
        <f t="shared" si="9"/>
        <v>0.32552506424836791</v>
      </c>
      <c r="E444" s="62">
        <v>1.2797363788200202E-2</v>
      </c>
      <c r="F444" s="62"/>
      <c r="G444" s="62"/>
      <c r="H444" s="62"/>
      <c r="I444" s="62"/>
    </row>
    <row r="445" spans="2:9" x14ac:dyDescent="0.3">
      <c r="B445" s="177">
        <v>44028</v>
      </c>
      <c r="C445" s="62">
        <v>1692.65</v>
      </c>
      <c r="D445" s="62">
        <f t="shared" si="9"/>
        <v>-8.0955612868195956E-2</v>
      </c>
      <c r="E445" s="62">
        <v>1.2774486926344843E-2</v>
      </c>
      <c r="F445" s="62"/>
      <c r="G445" s="62"/>
      <c r="H445" s="62"/>
      <c r="I445" s="62"/>
    </row>
    <row r="446" spans="2:9" x14ac:dyDescent="0.3">
      <c r="B446" s="177">
        <v>43845</v>
      </c>
      <c r="C446" s="62">
        <v>1841.75</v>
      </c>
      <c r="D446" s="62">
        <f t="shared" si="9"/>
        <v>-0.36051457439975004</v>
      </c>
      <c r="E446" s="62">
        <v>1.275741662313384E-2</v>
      </c>
      <c r="F446" s="62"/>
      <c r="G446" s="62"/>
      <c r="H446" s="62"/>
      <c r="I446" s="62"/>
    </row>
    <row r="447" spans="2:9" x14ac:dyDescent="0.3">
      <c r="B447" s="177">
        <v>45037</v>
      </c>
      <c r="C447" s="62">
        <v>2880.05</v>
      </c>
      <c r="D447" s="62">
        <f t="shared" si="9"/>
        <v>1.5756125916651762</v>
      </c>
      <c r="E447" s="62">
        <v>1.2729222708652101E-2</v>
      </c>
      <c r="F447" s="62"/>
      <c r="G447" s="62"/>
      <c r="H447" s="62"/>
      <c r="I447" s="62"/>
    </row>
    <row r="448" spans="2:9" x14ac:dyDescent="0.3">
      <c r="B448" s="177">
        <v>42919</v>
      </c>
      <c r="C448" s="62">
        <v>1118.2</v>
      </c>
      <c r="D448" s="62">
        <f t="shared" si="9"/>
        <v>-0.20472244941502785</v>
      </c>
      <c r="E448" s="62">
        <v>1.2724720373137665E-2</v>
      </c>
      <c r="F448" s="62"/>
      <c r="G448" s="62"/>
      <c r="H448" s="62"/>
      <c r="I448" s="62"/>
    </row>
    <row r="449" spans="2:9" x14ac:dyDescent="0.3">
      <c r="B449" s="177">
        <v>43480</v>
      </c>
      <c r="C449" s="62">
        <v>1406.05</v>
      </c>
      <c r="D449" s="62">
        <f t="shared" si="9"/>
        <v>0.85973149923946834</v>
      </c>
      <c r="E449" s="62">
        <v>1.2712474791126378E-2</v>
      </c>
      <c r="F449" s="62"/>
      <c r="G449" s="62"/>
      <c r="H449" s="62"/>
      <c r="I449" s="62"/>
    </row>
    <row r="450" spans="2:9" x14ac:dyDescent="0.3">
      <c r="B450" s="177">
        <v>42178</v>
      </c>
      <c r="C450" s="62">
        <v>756.05</v>
      </c>
      <c r="D450" s="62">
        <f t="shared" si="9"/>
        <v>-0.11805191017789449</v>
      </c>
      <c r="E450" s="62">
        <v>1.2657380123225197E-2</v>
      </c>
      <c r="F450" s="62"/>
      <c r="G450" s="62"/>
      <c r="H450" s="62"/>
      <c r="I450" s="62"/>
    </row>
    <row r="451" spans="2:9" x14ac:dyDescent="0.3">
      <c r="B451" s="177">
        <v>42215</v>
      </c>
      <c r="C451" s="62">
        <v>857.25</v>
      </c>
      <c r="D451" s="62">
        <f t="shared" si="9"/>
        <v>-0.70298316125008664</v>
      </c>
      <c r="E451" s="62">
        <v>1.2639536944067151E-2</v>
      </c>
      <c r="F451" s="62"/>
      <c r="G451" s="62"/>
      <c r="H451" s="62"/>
      <c r="I451" s="62"/>
    </row>
    <row r="452" spans="2:9" x14ac:dyDescent="0.3">
      <c r="B452" s="177">
        <v>45434</v>
      </c>
      <c r="C452" s="62">
        <v>2886.2</v>
      </c>
      <c r="D452" s="62">
        <f t="shared" si="9"/>
        <v>0.52640346933918603</v>
      </c>
      <c r="E452" s="62">
        <v>1.2612928690465685E-2</v>
      </c>
      <c r="F452" s="62"/>
      <c r="G452" s="62"/>
      <c r="H452" s="62"/>
      <c r="I452" s="62"/>
    </row>
    <row r="453" spans="2:9" x14ac:dyDescent="0.3">
      <c r="B453" s="177">
        <v>43865</v>
      </c>
      <c r="C453" s="62">
        <v>1890.85</v>
      </c>
      <c r="D453" s="62">
        <f t="shared" si="9"/>
        <v>-0.35049120637537784</v>
      </c>
      <c r="E453" s="62">
        <v>1.2557566670236595E-2</v>
      </c>
      <c r="F453" s="62"/>
      <c r="G453" s="62"/>
      <c r="H453" s="62"/>
      <c r="I453" s="62"/>
    </row>
    <row r="454" spans="2:9" x14ac:dyDescent="0.3">
      <c r="B454" s="177">
        <v>44630</v>
      </c>
      <c r="C454" s="62">
        <v>2911.2</v>
      </c>
      <c r="D454" s="62">
        <f t="shared" si="9"/>
        <v>2.2930264125332278</v>
      </c>
      <c r="E454" s="62">
        <v>1.2556085005738899E-2</v>
      </c>
      <c r="F454" s="62"/>
      <c r="G454" s="62"/>
      <c r="H454" s="62"/>
      <c r="I454" s="62"/>
    </row>
    <row r="455" spans="2:9" x14ac:dyDescent="0.3">
      <c r="B455" s="177">
        <v>42478</v>
      </c>
      <c r="C455" s="62">
        <v>884.05</v>
      </c>
      <c r="D455" s="62">
        <f t="shared" si="9"/>
        <v>-0.2275328760539998</v>
      </c>
      <c r="E455" s="62">
        <v>1.2541518726377198E-2</v>
      </c>
      <c r="F455" s="62"/>
      <c r="G455" s="62"/>
      <c r="H455" s="62"/>
      <c r="I455" s="62"/>
    </row>
    <row r="456" spans="2:9" x14ac:dyDescent="0.3">
      <c r="B456" s="177">
        <v>42593</v>
      </c>
      <c r="C456" s="62">
        <v>1144.45</v>
      </c>
      <c r="D456" s="62">
        <f t="shared" ref="D456:D519" si="10">(C456-C457)/C457</f>
        <v>-0.13489303802252628</v>
      </c>
      <c r="E456" s="62">
        <v>1.2518800318499595E-2</v>
      </c>
      <c r="F456" s="62"/>
      <c r="G456" s="62"/>
      <c r="H456" s="62"/>
      <c r="I456" s="62"/>
    </row>
    <row r="457" spans="2:9" x14ac:dyDescent="0.3">
      <c r="B457" s="177">
        <v>43425</v>
      </c>
      <c r="C457" s="62">
        <v>1322.9</v>
      </c>
      <c r="D457" s="62">
        <f t="shared" si="10"/>
        <v>-8.712003588310388E-2</v>
      </c>
      <c r="E457" s="62">
        <v>1.2475126281953301E-2</v>
      </c>
      <c r="F457" s="62"/>
      <c r="G457" s="62"/>
      <c r="H457" s="62"/>
      <c r="I457" s="62"/>
    </row>
    <row r="458" spans="2:9" x14ac:dyDescent="0.3">
      <c r="B458" s="177">
        <v>43579</v>
      </c>
      <c r="C458" s="62">
        <v>1449.15</v>
      </c>
      <c r="D458" s="62">
        <f t="shared" si="10"/>
        <v>0.25137083891023715</v>
      </c>
      <c r="E458" s="62">
        <v>1.2471180046112022E-2</v>
      </c>
      <c r="F458" s="62"/>
      <c r="G458" s="62"/>
      <c r="H458" s="62"/>
      <c r="I458" s="62"/>
    </row>
    <row r="459" spans="2:9" x14ac:dyDescent="0.3">
      <c r="B459" s="177">
        <v>43199</v>
      </c>
      <c r="C459" s="62">
        <v>1158.05</v>
      </c>
      <c r="D459" s="62">
        <f t="shared" si="10"/>
        <v>-0.59278794591838524</v>
      </c>
      <c r="E459" s="62">
        <v>1.2458471760797342E-2</v>
      </c>
      <c r="F459" s="62"/>
      <c r="G459" s="62"/>
      <c r="H459" s="62"/>
      <c r="I459" s="62"/>
    </row>
    <row r="460" spans="2:9" x14ac:dyDescent="0.3">
      <c r="B460" s="177">
        <v>45036</v>
      </c>
      <c r="C460" s="62">
        <v>2843.85</v>
      </c>
      <c r="D460" s="62">
        <f t="shared" si="10"/>
        <v>-0.15935795681284085</v>
      </c>
      <c r="E460" s="62">
        <v>1.2406550373798472E-2</v>
      </c>
      <c r="F460" s="62"/>
      <c r="G460" s="62"/>
      <c r="H460" s="62"/>
      <c r="I460" s="62"/>
    </row>
    <row r="461" spans="2:9" x14ac:dyDescent="0.3">
      <c r="B461" s="177">
        <v>45286</v>
      </c>
      <c r="C461" s="62">
        <v>3382.95</v>
      </c>
      <c r="D461" s="62">
        <f t="shared" si="10"/>
        <v>0.79347912524850883</v>
      </c>
      <c r="E461" s="62">
        <v>1.2389459981146364E-2</v>
      </c>
      <c r="F461" s="62"/>
      <c r="G461" s="62"/>
      <c r="H461" s="62"/>
      <c r="I461" s="62"/>
    </row>
    <row r="462" spans="2:9" x14ac:dyDescent="0.3">
      <c r="B462" s="177">
        <v>43880</v>
      </c>
      <c r="C462" s="62">
        <v>1886.25</v>
      </c>
      <c r="D462" s="62">
        <f t="shared" si="10"/>
        <v>0.64673272512986157</v>
      </c>
      <c r="E462" s="62">
        <v>1.2316857188858502E-2</v>
      </c>
      <c r="F462" s="62"/>
      <c r="G462" s="62"/>
      <c r="H462" s="62"/>
      <c r="I462" s="62"/>
    </row>
    <row r="463" spans="2:9" x14ac:dyDescent="0.3">
      <c r="B463" s="177">
        <v>43143</v>
      </c>
      <c r="C463" s="62">
        <v>1145.45</v>
      </c>
      <c r="D463" s="62">
        <f t="shared" si="10"/>
        <v>0.23472027595127734</v>
      </c>
      <c r="E463" s="62">
        <v>1.2284035172992879E-2</v>
      </c>
      <c r="F463" s="62"/>
      <c r="G463" s="62"/>
      <c r="H463" s="62"/>
      <c r="I463" s="62"/>
    </row>
    <row r="464" spans="2:9" x14ac:dyDescent="0.3">
      <c r="B464" s="177">
        <v>42741</v>
      </c>
      <c r="C464" s="62">
        <v>927.7</v>
      </c>
      <c r="D464" s="62">
        <f t="shared" si="10"/>
        <v>-0.35945591383000752</v>
      </c>
      <c r="E464" s="62">
        <v>1.2275628784985542E-2</v>
      </c>
      <c r="F464" s="62"/>
      <c r="G464" s="62"/>
      <c r="H464" s="62"/>
      <c r="I464" s="62"/>
    </row>
    <row r="465" spans="2:9" x14ac:dyDescent="0.3">
      <c r="B465" s="177">
        <v>43312</v>
      </c>
      <c r="C465" s="62">
        <v>1448.3</v>
      </c>
      <c r="D465" s="62">
        <f t="shared" si="10"/>
        <v>-0.50354780104891517</v>
      </c>
      <c r="E465" s="62">
        <v>1.2230919765166342E-2</v>
      </c>
      <c r="F465" s="62"/>
      <c r="G465" s="62"/>
      <c r="H465" s="62"/>
      <c r="I465" s="62"/>
    </row>
    <row r="466" spans="2:9" x14ac:dyDescent="0.3">
      <c r="B466" s="177">
        <v>45471</v>
      </c>
      <c r="C466" s="62">
        <v>2917.3</v>
      </c>
      <c r="D466" s="62">
        <f t="shared" si="10"/>
        <v>8.5564640196366514E-3</v>
      </c>
      <c r="E466" s="62">
        <v>1.2195756640008359E-2</v>
      </c>
      <c r="F466" s="62"/>
      <c r="G466" s="62"/>
      <c r="H466" s="62"/>
      <c r="I466" s="62"/>
    </row>
    <row r="467" spans="2:9" x14ac:dyDescent="0.3">
      <c r="B467" s="177">
        <v>45365</v>
      </c>
      <c r="C467" s="62">
        <v>2892.55</v>
      </c>
      <c r="D467" s="62">
        <f t="shared" si="10"/>
        <v>1.7607739665787225E-2</v>
      </c>
      <c r="E467" s="62">
        <v>1.2195121951219641E-2</v>
      </c>
      <c r="F467" s="62"/>
      <c r="G467" s="62"/>
      <c r="H467" s="62"/>
      <c r="I467" s="62"/>
    </row>
    <row r="468" spans="2:9" x14ac:dyDescent="0.3">
      <c r="B468" s="177">
        <v>45033</v>
      </c>
      <c r="C468" s="62">
        <v>2842.5</v>
      </c>
      <c r="D468" s="62">
        <f t="shared" si="10"/>
        <v>1.5139294242504642</v>
      </c>
      <c r="E468" s="62">
        <v>1.2178186091229504E-2</v>
      </c>
      <c r="F468" s="62"/>
      <c r="G468" s="62"/>
      <c r="H468" s="62"/>
      <c r="I468" s="62"/>
    </row>
    <row r="469" spans="2:9" x14ac:dyDescent="0.3">
      <c r="B469" s="177">
        <v>42926</v>
      </c>
      <c r="C469" s="62">
        <v>1130.7</v>
      </c>
      <c r="D469" s="62">
        <f t="shared" si="10"/>
        <v>0.10124178232286345</v>
      </c>
      <c r="E469" s="62">
        <v>1.2129078458577589E-2</v>
      </c>
      <c r="F469" s="62"/>
      <c r="G469" s="62"/>
      <c r="H469" s="62"/>
      <c r="I469" s="62"/>
    </row>
    <row r="470" spans="2:9" x14ac:dyDescent="0.3">
      <c r="B470" s="177">
        <v>42800</v>
      </c>
      <c r="C470" s="62">
        <v>1026.75</v>
      </c>
      <c r="D470" s="62">
        <f t="shared" si="10"/>
        <v>-4.2969660250733947E-2</v>
      </c>
      <c r="E470" s="62">
        <v>1.2074913750616067E-2</v>
      </c>
      <c r="F470" s="62"/>
      <c r="G470" s="62"/>
      <c r="H470" s="62"/>
      <c r="I470" s="62"/>
    </row>
    <row r="471" spans="2:9" x14ac:dyDescent="0.3">
      <c r="B471" s="177">
        <v>42836</v>
      </c>
      <c r="C471" s="62">
        <v>1072.8499999999999</v>
      </c>
      <c r="D471" s="62">
        <f t="shared" si="10"/>
        <v>-0.61503130774889214</v>
      </c>
      <c r="E471" s="62">
        <v>1.2074902127258105E-2</v>
      </c>
      <c r="F471" s="62"/>
      <c r="G471" s="62"/>
      <c r="H471" s="62"/>
      <c r="I471" s="62"/>
    </row>
    <row r="472" spans="2:9" x14ac:dyDescent="0.3">
      <c r="B472" s="177">
        <v>45028</v>
      </c>
      <c r="C472" s="62">
        <v>2786.85</v>
      </c>
      <c r="D472" s="62">
        <f t="shared" si="10"/>
        <v>-9.5222635261269797E-2</v>
      </c>
      <c r="E472" s="62">
        <v>1.2056724710838275E-2</v>
      </c>
      <c r="F472" s="62"/>
      <c r="G472" s="62"/>
      <c r="H472" s="62"/>
      <c r="I472" s="62"/>
    </row>
    <row r="473" spans="2:9" x14ac:dyDescent="0.3">
      <c r="B473" s="177">
        <v>44650</v>
      </c>
      <c r="C473" s="62">
        <v>3080.15</v>
      </c>
      <c r="D473" s="62">
        <f t="shared" si="10"/>
        <v>-2.7576953433306996E-2</v>
      </c>
      <c r="E473" s="62">
        <v>1.2025430829130426E-2</v>
      </c>
      <c r="F473" s="62"/>
      <c r="G473" s="62"/>
      <c r="H473" s="62"/>
      <c r="I473" s="62"/>
    </row>
    <row r="474" spans="2:9" x14ac:dyDescent="0.3">
      <c r="B474" s="177">
        <v>45247</v>
      </c>
      <c r="C474" s="62">
        <v>3167.5</v>
      </c>
      <c r="D474" s="62">
        <f t="shared" si="10"/>
        <v>0.11130602578721165</v>
      </c>
      <c r="E474" s="62">
        <v>1.1980830670926517E-2</v>
      </c>
      <c r="F474" s="62"/>
      <c r="G474" s="62"/>
      <c r="H474" s="62"/>
      <c r="I474" s="62"/>
    </row>
    <row r="475" spans="2:9" x14ac:dyDescent="0.3">
      <c r="B475" s="177">
        <v>45433</v>
      </c>
      <c r="C475" s="62">
        <v>2850.25</v>
      </c>
      <c r="D475" s="62">
        <f t="shared" si="10"/>
        <v>4.0731003760908532E-2</v>
      </c>
      <c r="E475" s="62">
        <v>1.196499263283088E-2</v>
      </c>
      <c r="F475" s="62"/>
      <c r="G475" s="62"/>
      <c r="H475" s="62"/>
      <c r="I475" s="62"/>
    </row>
    <row r="476" spans="2:9" x14ac:dyDescent="0.3">
      <c r="B476" s="177">
        <v>44981</v>
      </c>
      <c r="C476" s="62">
        <v>2738.7</v>
      </c>
      <c r="D476" s="62">
        <f t="shared" si="10"/>
        <v>1.8238387379491672</v>
      </c>
      <c r="E476" s="62">
        <v>1.1953368928630779E-2</v>
      </c>
      <c r="F476" s="62"/>
      <c r="G476" s="62"/>
      <c r="H476" s="62"/>
      <c r="I476" s="62"/>
    </row>
    <row r="477" spans="2:9" x14ac:dyDescent="0.3">
      <c r="B477" s="177">
        <v>42704</v>
      </c>
      <c r="C477" s="62">
        <v>969.85</v>
      </c>
      <c r="D477" s="62">
        <f t="shared" si="10"/>
        <v>-0.65873183433618354</v>
      </c>
      <c r="E477" s="62">
        <v>1.1946994991652802E-2</v>
      </c>
      <c r="F477" s="62"/>
      <c r="G477" s="62"/>
      <c r="H477" s="62"/>
      <c r="I477" s="62"/>
    </row>
    <row r="478" spans="2:9" x14ac:dyDescent="0.3">
      <c r="B478" s="177">
        <v>45404</v>
      </c>
      <c r="C478" s="62">
        <v>2841.9</v>
      </c>
      <c r="D478" s="62">
        <f t="shared" si="10"/>
        <v>-6.5026072938428409E-2</v>
      </c>
      <c r="E478" s="62">
        <v>1.1910484430913948E-2</v>
      </c>
      <c r="F478" s="62"/>
      <c r="G478" s="62"/>
      <c r="H478" s="62"/>
      <c r="I478" s="62"/>
    </row>
    <row r="479" spans="2:9" x14ac:dyDescent="0.3">
      <c r="B479" s="177">
        <v>44384</v>
      </c>
      <c r="C479" s="62">
        <v>3039.55</v>
      </c>
      <c r="D479" s="62">
        <f t="shared" si="10"/>
        <v>0.38830273134192017</v>
      </c>
      <c r="E479" s="62">
        <v>1.1901591317664292E-2</v>
      </c>
      <c r="F479" s="62"/>
      <c r="G479" s="62"/>
      <c r="H479" s="62"/>
      <c r="I479" s="62"/>
    </row>
    <row r="480" spans="2:9" x14ac:dyDescent="0.3">
      <c r="B480" s="177">
        <v>44158</v>
      </c>
      <c r="C480" s="62">
        <v>2189.4</v>
      </c>
      <c r="D480" s="62">
        <f t="shared" si="10"/>
        <v>-0.36017066791355551</v>
      </c>
      <c r="E480" s="62">
        <v>1.1807657647249201E-2</v>
      </c>
      <c r="F480" s="62"/>
      <c r="G480" s="62"/>
      <c r="H480" s="62"/>
      <c r="I480" s="62"/>
    </row>
    <row r="481" spans="2:9" x14ac:dyDescent="0.3">
      <c r="B481" s="177">
        <v>44564</v>
      </c>
      <c r="C481" s="62">
        <v>3421.85</v>
      </c>
      <c r="D481" s="62">
        <f t="shared" si="10"/>
        <v>2.4030764166329915E-2</v>
      </c>
      <c r="E481" s="62">
        <v>1.1797927231331065E-2</v>
      </c>
      <c r="F481" s="62"/>
      <c r="G481" s="62"/>
      <c r="H481" s="62"/>
      <c r="I481" s="62"/>
    </row>
    <row r="482" spans="2:9" x14ac:dyDescent="0.3">
      <c r="B482" s="177">
        <v>45282</v>
      </c>
      <c r="C482" s="62">
        <v>3341.55</v>
      </c>
      <c r="D482" s="62">
        <f t="shared" si="10"/>
        <v>3.3275917891601376</v>
      </c>
      <c r="E482" s="62">
        <v>1.1793738266820165E-2</v>
      </c>
      <c r="F482" s="62"/>
      <c r="G482" s="62"/>
      <c r="H482" s="62"/>
      <c r="I482" s="62"/>
    </row>
    <row r="483" spans="2:9" x14ac:dyDescent="0.3">
      <c r="B483" s="177">
        <v>42188</v>
      </c>
      <c r="C483" s="62">
        <v>772.15</v>
      </c>
      <c r="D483" s="62">
        <f t="shared" si="10"/>
        <v>-0.67703954660476395</v>
      </c>
      <c r="E483" s="62">
        <v>1.1793225447159798E-2</v>
      </c>
      <c r="F483" s="62"/>
      <c r="G483" s="62"/>
      <c r="H483" s="62"/>
      <c r="I483" s="62"/>
    </row>
    <row r="484" spans="2:9" x14ac:dyDescent="0.3">
      <c r="B484" s="177">
        <v>44257</v>
      </c>
      <c r="C484" s="62">
        <v>2390.85</v>
      </c>
      <c r="D484" s="62">
        <f t="shared" si="10"/>
        <v>0.72556024683338749</v>
      </c>
      <c r="E484" s="62">
        <v>1.1764456951820624E-2</v>
      </c>
      <c r="F484" s="62"/>
      <c r="G484" s="62"/>
      <c r="H484" s="62"/>
      <c r="I484" s="62"/>
    </row>
    <row r="485" spans="2:9" x14ac:dyDescent="0.3">
      <c r="B485" s="177">
        <v>43609</v>
      </c>
      <c r="C485" s="62">
        <v>1385.55</v>
      </c>
      <c r="D485" s="62">
        <f t="shared" si="10"/>
        <v>-0.41509593262553557</v>
      </c>
      <c r="E485" s="62">
        <v>1.175654459819629E-2</v>
      </c>
      <c r="F485" s="62"/>
      <c r="G485" s="62"/>
      <c r="H485" s="62"/>
      <c r="I485" s="62"/>
    </row>
    <row r="486" spans="2:9" x14ac:dyDescent="0.3">
      <c r="B486" s="177">
        <v>45839</v>
      </c>
      <c r="C486" s="62">
        <v>2368.85</v>
      </c>
      <c r="D486" s="62">
        <f t="shared" si="10"/>
        <v>1.0685936340217437</v>
      </c>
      <c r="E486" s="62">
        <v>1.1745360582569885E-2</v>
      </c>
      <c r="F486" s="62"/>
      <c r="G486" s="62"/>
      <c r="H486" s="62"/>
      <c r="I486" s="62"/>
    </row>
    <row r="487" spans="2:9" x14ac:dyDescent="0.3">
      <c r="B487" s="177">
        <v>42884</v>
      </c>
      <c r="C487" s="62">
        <v>1145.1500000000001</v>
      </c>
      <c r="D487" s="62">
        <f t="shared" si="10"/>
        <v>-1.152352179542504E-2</v>
      </c>
      <c r="E487" s="62">
        <v>1.1705981093736195E-2</v>
      </c>
      <c r="F487" s="62"/>
      <c r="G487" s="62"/>
      <c r="H487" s="62"/>
      <c r="I487" s="62"/>
    </row>
    <row r="488" spans="2:9" x14ac:dyDescent="0.3">
      <c r="B488" s="177">
        <v>42885</v>
      </c>
      <c r="C488" s="62">
        <v>1158.5</v>
      </c>
      <c r="D488" s="62">
        <f t="shared" si="10"/>
        <v>-0.52081566810745972</v>
      </c>
      <c r="E488" s="62">
        <v>1.1657861415535003E-2</v>
      </c>
      <c r="F488" s="62"/>
      <c r="G488" s="62"/>
      <c r="H488" s="62"/>
      <c r="I488" s="62"/>
    </row>
    <row r="489" spans="2:9" x14ac:dyDescent="0.3">
      <c r="B489" s="177">
        <v>45637</v>
      </c>
      <c r="C489" s="62">
        <v>2417.65</v>
      </c>
      <c r="D489" s="62">
        <f t="shared" si="10"/>
        <v>0.33218536477848809</v>
      </c>
      <c r="E489" s="62">
        <v>1.1653694869863548E-2</v>
      </c>
      <c r="F489" s="62"/>
      <c r="G489" s="62"/>
      <c r="H489" s="62"/>
      <c r="I489" s="62"/>
    </row>
    <row r="490" spans="2:9" x14ac:dyDescent="0.3">
      <c r="B490" s="177">
        <v>43767</v>
      </c>
      <c r="C490" s="62">
        <v>1814.8</v>
      </c>
      <c r="D490" s="62">
        <f t="shared" si="10"/>
        <v>0.56732014854477919</v>
      </c>
      <c r="E490" s="62">
        <v>1.1622397502717416E-2</v>
      </c>
      <c r="F490" s="62"/>
      <c r="G490" s="62"/>
      <c r="H490" s="62"/>
      <c r="I490" s="62"/>
    </row>
    <row r="491" spans="2:9" x14ac:dyDescent="0.3">
      <c r="B491" s="177">
        <v>43098</v>
      </c>
      <c r="C491" s="62">
        <v>1157.9000000000001</v>
      </c>
      <c r="D491" s="62">
        <f t="shared" si="10"/>
        <v>-0.65319356046424559</v>
      </c>
      <c r="E491" s="62">
        <v>1.1619779835750641E-2</v>
      </c>
      <c r="F491" s="62"/>
      <c r="G491" s="62"/>
      <c r="H491" s="62"/>
      <c r="I491" s="62"/>
    </row>
    <row r="492" spans="2:9" x14ac:dyDescent="0.3">
      <c r="B492" s="177">
        <v>44442</v>
      </c>
      <c r="C492" s="62">
        <v>3338.75</v>
      </c>
      <c r="D492" s="62">
        <f t="shared" si="10"/>
        <v>0.30962187181297557</v>
      </c>
      <c r="E492" s="62">
        <v>1.1589153158612331E-2</v>
      </c>
      <c r="F492" s="62"/>
      <c r="G492" s="62"/>
      <c r="H492" s="62"/>
      <c r="I492" s="62"/>
    </row>
    <row r="493" spans="2:9" x14ac:dyDescent="0.3">
      <c r="B493" s="177">
        <v>44179</v>
      </c>
      <c r="C493" s="62">
        <v>2549.4</v>
      </c>
      <c r="D493" s="62">
        <f t="shared" si="10"/>
        <v>7.9667885736878878E-3</v>
      </c>
      <c r="E493" s="62">
        <v>1.1586382033172079E-2</v>
      </c>
      <c r="F493" s="62"/>
      <c r="G493" s="62"/>
      <c r="H493" s="62"/>
      <c r="I493" s="62"/>
    </row>
    <row r="494" spans="2:9" x14ac:dyDescent="0.3">
      <c r="B494" s="177">
        <v>45883</v>
      </c>
      <c r="C494" s="62">
        <v>2529.25</v>
      </c>
      <c r="D494" s="62">
        <f t="shared" si="10"/>
        <v>1.2348133421692069</v>
      </c>
      <c r="E494" s="62">
        <v>1.1578610566731918E-2</v>
      </c>
      <c r="F494" s="62"/>
      <c r="G494" s="62"/>
      <c r="H494" s="62"/>
      <c r="I494" s="62"/>
    </row>
    <row r="495" spans="2:9" x14ac:dyDescent="0.3">
      <c r="B495" s="177">
        <v>43186</v>
      </c>
      <c r="C495" s="62">
        <v>1131.75</v>
      </c>
      <c r="D495" s="62">
        <f t="shared" si="10"/>
        <v>-0.5359302921578678</v>
      </c>
      <c r="E495" s="62">
        <v>1.1574901680371869E-2</v>
      </c>
      <c r="F495" s="62"/>
      <c r="G495" s="62"/>
      <c r="H495" s="62"/>
      <c r="I495" s="62"/>
    </row>
    <row r="496" spans="2:9" x14ac:dyDescent="0.3">
      <c r="B496" s="177">
        <v>44169</v>
      </c>
      <c r="C496" s="62">
        <v>2438.75</v>
      </c>
      <c r="D496" s="62">
        <f t="shared" si="10"/>
        <v>1.1212977862827815</v>
      </c>
      <c r="E496" s="62">
        <v>1.157268183420789E-2</v>
      </c>
      <c r="F496" s="62"/>
      <c r="G496" s="62"/>
      <c r="H496" s="62"/>
      <c r="I496" s="62"/>
    </row>
    <row r="497" spans="2:9" x14ac:dyDescent="0.3">
      <c r="B497" s="177">
        <v>43095</v>
      </c>
      <c r="C497" s="62">
        <v>1149.6500000000001</v>
      </c>
      <c r="D497" s="62">
        <f t="shared" si="10"/>
        <v>-0.52831001518073273</v>
      </c>
      <c r="E497" s="62">
        <v>1.1570611526616885E-2</v>
      </c>
      <c r="F497" s="62"/>
      <c r="G497" s="62"/>
      <c r="H497" s="62"/>
      <c r="I497" s="62"/>
    </row>
    <row r="498" spans="2:9" x14ac:dyDescent="0.3">
      <c r="B498" s="177">
        <v>45782</v>
      </c>
      <c r="C498" s="62">
        <v>2437.3000000000002</v>
      </c>
      <c r="D498" s="62">
        <f t="shared" si="10"/>
        <v>0.52531447524876407</v>
      </c>
      <c r="E498" s="62">
        <v>1.1558654464712015E-2</v>
      </c>
      <c r="F498" s="62"/>
      <c r="G498" s="62"/>
      <c r="H498" s="62"/>
      <c r="I498" s="62"/>
    </row>
    <row r="499" spans="2:9" x14ac:dyDescent="0.3">
      <c r="B499" s="177">
        <v>43703</v>
      </c>
      <c r="C499" s="62">
        <v>1597.9</v>
      </c>
      <c r="D499" s="62">
        <f t="shared" si="10"/>
        <v>0.89627959413754243</v>
      </c>
      <c r="E499" s="62">
        <v>1.1489159677164166E-2</v>
      </c>
      <c r="F499" s="62"/>
      <c r="G499" s="62"/>
      <c r="H499" s="62"/>
      <c r="I499" s="62"/>
    </row>
    <row r="500" spans="2:9" x14ac:dyDescent="0.3">
      <c r="B500" s="177">
        <v>42018</v>
      </c>
      <c r="C500" s="62">
        <v>842.65</v>
      </c>
      <c r="D500" s="62">
        <f t="shared" si="10"/>
        <v>-0.74179166219798065</v>
      </c>
      <c r="E500" s="62">
        <v>1.1463209698715586E-2</v>
      </c>
      <c r="F500" s="62"/>
      <c r="G500" s="62"/>
      <c r="H500" s="62"/>
      <c r="I500" s="62"/>
    </row>
    <row r="501" spans="2:9" x14ac:dyDescent="0.3">
      <c r="B501" s="177">
        <v>44522</v>
      </c>
      <c r="C501" s="62">
        <v>3263.45</v>
      </c>
      <c r="D501" s="62">
        <f t="shared" si="10"/>
        <v>0.13536973576634714</v>
      </c>
      <c r="E501" s="62">
        <v>1.1436363918116761E-2</v>
      </c>
      <c r="F501" s="62"/>
      <c r="G501" s="62"/>
      <c r="H501" s="62"/>
      <c r="I501" s="62"/>
    </row>
    <row r="502" spans="2:9" x14ac:dyDescent="0.3">
      <c r="B502" s="177">
        <v>45405</v>
      </c>
      <c r="C502" s="62">
        <v>2874.35</v>
      </c>
      <c r="D502" s="62">
        <f t="shared" si="10"/>
        <v>2.2247153194592473</v>
      </c>
      <c r="E502" s="62">
        <v>1.1418417256061021E-2</v>
      </c>
      <c r="F502" s="62"/>
      <c r="G502" s="62"/>
      <c r="H502" s="62"/>
      <c r="I502" s="62"/>
    </row>
    <row r="503" spans="2:9" x14ac:dyDescent="0.3">
      <c r="B503" s="177">
        <v>42734</v>
      </c>
      <c r="C503" s="62">
        <v>891.35</v>
      </c>
      <c r="D503" s="62">
        <f t="shared" si="10"/>
        <v>-0.25338191565104484</v>
      </c>
      <c r="E503" s="62">
        <v>1.1403608305911798E-2</v>
      </c>
      <c r="F503" s="62"/>
      <c r="G503" s="62"/>
      <c r="H503" s="62"/>
      <c r="I503" s="62"/>
    </row>
    <row r="504" spans="2:9" x14ac:dyDescent="0.3">
      <c r="B504" s="177">
        <v>42640</v>
      </c>
      <c r="C504" s="62">
        <v>1193.8499999999999</v>
      </c>
      <c r="D504" s="62">
        <f t="shared" si="10"/>
        <v>0.30268972666266558</v>
      </c>
      <c r="E504" s="62">
        <v>1.1394442561843288E-2</v>
      </c>
      <c r="F504" s="62"/>
      <c r="G504" s="62"/>
      <c r="H504" s="62"/>
      <c r="I504" s="62"/>
    </row>
    <row r="505" spans="2:9" x14ac:dyDescent="0.3">
      <c r="B505" s="177">
        <v>42740</v>
      </c>
      <c r="C505" s="62">
        <v>916.45</v>
      </c>
      <c r="D505" s="62">
        <f t="shared" si="10"/>
        <v>-0.72012520995571849</v>
      </c>
      <c r="E505" s="62">
        <v>1.1366771505821407E-2</v>
      </c>
      <c r="F505" s="62"/>
      <c r="G505" s="62"/>
      <c r="H505" s="62"/>
      <c r="I505" s="62"/>
    </row>
    <row r="506" spans="2:9" x14ac:dyDescent="0.3">
      <c r="B506" s="177">
        <v>45541</v>
      </c>
      <c r="C506" s="62">
        <v>3274.5</v>
      </c>
      <c r="D506" s="62">
        <f t="shared" si="10"/>
        <v>0.15895094499893817</v>
      </c>
      <c r="E506" s="62">
        <v>1.1334857001667743E-2</v>
      </c>
      <c r="F506" s="62"/>
      <c r="G506" s="62"/>
      <c r="H506" s="62"/>
      <c r="I506" s="62"/>
    </row>
    <row r="507" spans="2:9" x14ac:dyDescent="0.3">
      <c r="B507" s="177">
        <v>45351</v>
      </c>
      <c r="C507" s="62">
        <v>2825.4</v>
      </c>
      <c r="D507" s="62">
        <f t="shared" si="10"/>
        <v>-0.1185499469644974</v>
      </c>
      <c r="E507" s="62">
        <v>1.1328859060402718E-2</v>
      </c>
      <c r="F507" s="62"/>
      <c r="G507" s="62"/>
      <c r="H507" s="62"/>
      <c r="I507" s="62"/>
    </row>
    <row r="508" spans="2:9" x14ac:dyDescent="0.3">
      <c r="B508" s="177">
        <v>45204</v>
      </c>
      <c r="C508" s="62">
        <v>3205.4</v>
      </c>
      <c r="D508" s="62">
        <f t="shared" si="10"/>
        <v>0.15950731610266067</v>
      </c>
      <c r="E508" s="62">
        <v>1.1310753892508371E-2</v>
      </c>
      <c r="F508" s="62"/>
      <c r="G508" s="62"/>
      <c r="H508" s="62"/>
      <c r="I508" s="62"/>
    </row>
    <row r="509" spans="2:9" x14ac:dyDescent="0.3">
      <c r="B509" s="177">
        <v>44196</v>
      </c>
      <c r="C509" s="62">
        <v>2764.45</v>
      </c>
      <c r="D509" s="62">
        <f t="shared" si="10"/>
        <v>0.42050768203072808</v>
      </c>
      <c r="E509" s="62">
        <v>1.1303982001426582E-2</v>
      </c>
      <c r="F509" s="62"/>
      <c r="G509" s="62"/>
      <c r="H509" s="62"/>
      <c r="I509" s="62"/>
    </row>
    <row r="510" spans="2:9" x14ac:dyDescent="0.3">
      <c r="B510" s="177">
        <v>44102</v>
      </c>
      <c r="C510" s="62">
        <v>1946.1</v>
      </c>
      <c r="D510" s="62">
        <f t="shared" si="10"/>
        <v>1.5509241053873375</v>
      </c>
      <c r="E510" s="62">
        <v>1.1276241945541372E-2</v>
      </c>
      <c r="F510" s="62"/>
      <c r="G510" s="62"/>
      <c r="H510" s="62"/>
      <c r="I510" s="62"/>
    </row>
    <row r="511" spans="2:9" x14ac:dyDescent="0.3">
      <c r="B511" s="177">
        <v>42124</v>
      </c>
      <c r="C511" s="62">
        <v>762.9</v>
      </c>
      <c r="D511" s="62">
        <f t="shared" si="10"/>
        <v>-0.72837484200594593</v>
      </c>
      <c r="E511" s="62">
        <v>1.1267232237539768E-2</v>
      </c>
      <c r="F511" s="62"/>
      <c r="G511" s="62"/>
      <c r="H511" s="62"/>
      <c r="I511" s="62"/>
    </row>
    <row r="512" spans="2:9" x14ac:dyDescent="0.3">
      <c r="B512" s="177">
        <v>45021</v>
      </c>
      <c r="C512" s="62">
        <v>2808.65</v>
      </c>
      <c r="D512" s="62">
        <f t="shared" si="10"/>
        <v>1.0142355134825014</v>
      </c>
      <c r="E512" s="62">
        <v>1.1251530208108302E-2</v>
      </c>
      <c r="F512" s="62"/>
      <c r="G512" s="62"/>
      <c r="H512" s="62"/>
      <c r="I512" s="62"/>
    </row>
    <row r="513" spans="2:9" x14ac:dyDescent="0.3">
      <c r="B513" s="177">
        <v>43516</v>
      </c>
      <c r="C513" s="62">
        <v>1394.4</v>
      </c>
      <c r="D513" s="62">
        <f t="shared" si="10"/>
        <v>0.18738025290586299</v>
      </c>
      <c r="E513" s="62">
        <v>1.1204177091265125E-2</v>
      </c>
      <c r="F513" s="62"/>
      <c r="G513" s="62"/>
      <c r="H513" s="62"/>
      <c r="I513" s="62"/>
    </row>
    <row r="514" spans="2:9" x14ac:dyDescent="0.3">
      <c r="B514" s="177">
        <v>43061</v>
      </c>
      <c r="C514" s="62">
        <v>1174.3499999999999</v>
      </c>
      <c r="D514" s="62">
        <f t="shared" si="10"/>
        <v>-0.34234032425167316</v>
      </c>
      <c r="E514" s="62">
        <v>1.1193869203943687E-2</v>
      </c>
      <c r="F514" s="62"/>
      <c r="G514" s="62"/>
      <c r="H514" s="62"/>
      <c r="I514" s="62"/>
    </row>
    <row r="515" spans="2:9" x14ac:dyDescent="0.3">
      <c r="B515" s="177">
        <v>43773</v>
      </c>
      <c r="C515" s="62">
        <v>1785.65</v>
      </c>
      <c r="D515" s="62">
        <f t="shared" si="10"/>
        <v>0.153446159808798</v>
      </c>
      <c r="E515" s="62">
        <v>1.1155468727880204E-2</v>
      </c>
      <c r="F515" s="62"/>
      <c r="G515" s="62"/>
      <c r="H515" s="62"/>
      <c r="I515" s="62"/>
    </row>
    <row r="516" spans="2:9" x14ac:dyDescent="0.3">
      <c r="B516" s="177">
        <v>43726</v>
      </c>
      <c r="C516" s="62">
        <v>1548.1</v>
      </c>
      <c r="D516" s="62">
        <f t="shared" si="10"/>
        <v>0.35798245614035079</v>
      </c>
      <c r="E516" s="62">
        <v>1.1136148394892366E-2</v>
      </c>
      <c r="F516" s="62"/>
      <c r="G516" s="62"/>
      <c r="H516" s="62"/>
      <c r="I516" s="62"/>
    </row>
    <row r="517" spans="2:9" x14ac:dyDescent="0.3">
      <c r="B517" s="177">
        <v>42668</v>
      </c>
      <c r="C517" s="62">
        <v>1140</v>
      </c>
      <c r="D517" s="62">
        <f t="shared" si="10"/>
        <v>-0.10108815644220158</v>
      </c>
      <c r="E517" s="62">
        <v>1.1041638951709499E-2</v>
      </c>
      <c r="F517" s="62"/>
      <c r="G517" s="62"/>
      <c r="H517" s="62"/>
      <c r="I517" s="62"/>
    </row>
    <row r="518" spans="2:9" x14ac:dyDescent="0.3">
      <c r="B518" s="177">
        <v>43273</v>
      </c>
      <c r="C518" s="62">
        <v>1268.2</v>
      </c>
      <c r="D518" s="62">
        <f t="shared" si="10"/>
        <v>-0.44694954428502898</v>
      </c>
      <c r="E518" s="62">
        <v>1.1001275510204045E-2</v>
      </c>
      <c r="F518" s="62"/>
      <c r="G518" s="62"/>
      <c r="H518" s="62"/>
      <c r="I518" s="62"/>
    </row>
    <row r="519" spans="2:9" x14ac:dyDescent="0.3">
      <c r="B519" s="177">
        <v>45664</v>
      </c>
      <c r="C519" s="62">
        <v>2293.1</v>
      </c>
      <c r="D519" s="62">
        <f t="shared" si="10"/>
        <v>1.2847606237234095</v>
      </c>
      <c r="E519" s="62">
        <v>1.1000154310781834E-2</v>
      </c>
      <c r="F519" s="62"/>
      <c r="G519" s="62"/>
      <c r="H519" s="62"/>
      <c r="I519" s="62"/>
    </row>
    <row r="520" spans="2:9" x14ac:dyDescent="0.3">
      <c r="B520" s="177">
        <v>42551</v>
      </c>
      <c r="C520" s="62">
        <v>1003.65</v>
      </c>
      <c r="D520" s="62">
        <f t="shared" ref="D520:D583" si="11">(C520-C521)/C521</f>
        <v>-0.1342247142549062</v>
      </c>
      <c r="E520" s="62">
        <v>1.0877776099108581E-2</v>
      </c>
      <c r="F520" s="62"/>
      <c r="G520" s="62"/>
      <c r="H520" s="62"/>
      <c r="I520" s="62"/>
    </row>
    <row r="521" spans="2:9" x14ac:dyDescent="0.3">
      <c r="B521" s="177">
        <v>42613</v>
      </c>
      <c r="C521" s="62">
        <v>1159.25</v>
      </c>
      <c r="D521" s="62">
        <f t="shared" si="11"/>
        <v>-0.61656137333377437</v>
      </c>
      <c r="E521" s="62">
        <v>1.0856295779560557E-2</v>
      </c>
      <c r="F521" s="62"/>
      <c r="G521" s="62"/>
      <c r="H521" s="62"/>
      <c r="I521" s="62"/>
    </row>
    <row r="522" spans="2:9" x14ac:dyDescent="0.3">
      <c r="B522" s="177">
        <v>44378</v>
      </c>
      <c r="C522" s="62">
        <v>3023.3</v>
      </c>
      <c r="D522" s="62">
        <f t="shared" si="11"/>
        <v>1.0556877677296526</v>
      </c>
      <c r="E522" s="62">
        <v>1.0849758429877886E-2</v>
      </c>
      <c r="F522" s="62"/>
      <c r="G522" s="62"/>
      <c r="H522" s="62"/>
      <c r="I522" s="62"/>
    </row>
    <row r="523" spans="2:9" x14ac:dyDescent="0.3">
      <c r="B523" s="177">
        <v>43546</v>
      </c>
      <c r="C523" s="62">
        <v>1470.7</v>
      </c>
      <c r="D523" s="62">
        <f t="shared" si="11"/>
        <v>0.68070395977372733</v>
      </c>
      <c r="E523" s="62">
        <v>1.0825114265095021E-2</v>
      </c>
      <c r="F523" s="62"/>
      <c r="G523" s="62"/>
      <c r="H523" s="62"/>
      <c r="I523" s="62"/>
    </row>
    <row r="524" spans="2:9" x14ac:dyDescent="0.3">
      <c r="B524" s="177">
        <v>42285</v>
      </c>
      <c r="C524" s="62">
        <v>875.05</v>
      </c>
      <c r="D524" s="62">
        <f t="shared" si="11"/>
        <v>-0.73780880612443622</v>
      </c>
      <c r="E524" s="62">
        <v>1.0800508259212093E-2</v>
      </c>
      <c r="F524" s="62"/>
      <c r="G524" s="62"/>
      <c r="H524" s="62"/>
      <c r="I524" s="62"/>
    </row>
    <row r="525" spans="2:9" x14ac:dyDescent="0.3">
      <c r="B525" s="177">
        <v>44838</v>
      </c>
      <c r="C525" s="62">
        <v>3337.45</v>
      </c>
      <c r="D525" s="62">
        <f t="shared" si="11"/>
        <v>2.9438109305760709</v>
      </c>
      <c r="E525" s="62">
        <v>1.0766528362457896E-2</v>
      </c>
      <c r="F525" s="62"/>
      <c r="G525" s="62"/>
      <c r="H525" s="62"/>
      <c r="I525" s="62"/>
    </row>
    <row r="526" spans="2:9" x14ac:dyDescent="0.3">
      <c r="B526" s="177">
        <v>42201</v>
      </c>
      <c r="C526" s="62">
        <v>846.25</v>
      </c>
      <c r="D526" s="62">
        <f t="shared" si="11"/>
        <v>-0.73429307042607306</v>
      </c>
      <c r="E526" s="62">
        <v>1.0749477455957002E-2</v>
      </c>
      <c r="F526" s="62"/>
      <c r="G526" s="62"/>
      <c r="H526" s="62"/>
      <c r="I526" s="62"/>
    </row>
    <row r="527" spans="2:9" x14ac:dyDescent="0.3">
      <c r="B527" s="177">
        <v>45526</v>
      </c>
      <c r="C527" s="62">
        <v>3184.9</v>
      </c>
      <c r="D527" s="62">
        <f t="shared" si="11"/>
        <v>0.22423170802021866</v>
      </c>
      <c r="E527" s="62">
        <v>1.071037557717024E-2</v>
      </c>
      <c r="F527" s="62"/>
      <c r="G527" s="62"/>
      <c r="H527" s="62"/>
      <c r="I527" s="62"/>
    </row>
    <row r="528" spans="2:9" x14ac:dyDescent="0.3">
      <c r="B528" s="177">
        <v>44183</v>
      </c>
      <c r="C528" s="62">
        <v>2601.5500000000002</v>
      </c>
      <c r="D528" s="62">
        <f t="shared" si="11"/>
        <v>1.9942452667318873</v>
      </c>
      <c r="E528" s="62">
        <v>1.0703185703185774E-2</v>
      </c>
      <c r="F528" s="62"/>
      <c r="G528" s="62"/>
      <c r="H528" s="62"/>
      <c r="I528" s="62"/>
    </row>
    <row r="529" spans="2:9" x14ac:dyDescent="0.3">
      <c r="B529" s="177">
        <v>42398</v>
      </c>
      <c r="C529" s="62">
        <v>868.85</v>
      </c>
      <c r="D529" s="62">
        <f t="shared" si="11"/>
        <v>-0.72137061860629192</v>
      </c>
      <c r="E529" s="62">
        <v>1.0702029895887914E-2</v>
      </c>
      <c r="F529" s="62"/>
      <c r="G529" s="62"/>
      <c r="H529" s="62"/>
      <c r="I529" s="62"/>
    </row>
    <row r="530" spans="2:9" x14ac:dyDescent="0.3">
      <c r="B530" s="177">
        <v>45069</v>
      </c>
      <c r="C530" s="62">
        <v>3118.3</v>
      </c>
      <c r="D530" s="62">
        <f t="shared" si="11"/>
        <v>1.3929859565651144</v>
      </c>
      <c r="E530" s="62">
        <v>1.0695880465432859E-2</v>
      </c>
      <c r="F530" s="62"/>
      <c r="G530" s="62"/>
      <c r="H530" s="62"/>
      <c r="I530" s="62"/>
    </row>
    <row r="531" spans="2:9" x14ac:dyDescent="0.3">
      <c r="B531" s="177">
        <v>43364</v>
      </c>
      <c r="C531" s="62">
        <v>1303.0999999999999</v>
      </c>
      <c r="D531" s="62">
        <f t="shared" si="11"/>
        <v>-0.11102773135041104</v>
      </c>
      <c r="E531" s="62">
        <v>1.0664288207236205E-2</v>
      </c>
      <c r="F531" s="62"/>
      <c r="G531" s="62"/>
      <c r="H531" s="62"/>
      <c r="I531" s="62"/>
    </row>
    <row r="532" spans="2:9" x14ac:dyDescent="0.3">
      <c r="B532" s="177">
        <v>43502</v>
      </c>
      <c r="C532" s="62">
        <v>1465.85</v>
      </c>
      <c r="D532" s="62">
        <f t="shared" si="11"/>
        <v>0.67267644206082033</v>
      </c>
      <c r="E532" s="62">
        <v>1.0617394601675248E-2</v>
      </c>
      <c r="F532" s="62"/>
      <c r="G532" s="62"/>
      <c r="H532" s="62"/>
      <c r="I532" s="62"/>
    </row>
    <row r="533" spans="2:9" x14ac:dyDescent="0.3">
      <c r="B533" s="177">
        <v>42731</v>
      </c>
      <c r="C533" s="62">
        <v>876.35</v>
      </c>
      <c r="D533" s="62">
        <f t="shared" si="11"/>
        <v>-0.32877604166666663</v>
      </c>
      <c r="E533" s="62">
        <v>1.060946779680568E-2</v>
      </c>
      <c r="F533" s="62"/>
      <c r="G533" s="62"/>
      <c r="H533" s="62"/>
      <c r="I533" s="62"/>
    </row>
    <row r="534" spans="2:9" x14ac:dyDescent="0.3">
      <c r="B534" s="177">
        <v>43251</v>
      </c>
      <c r="C534" s="62">
        <v>1305.5999999999999</v>
      </c>
      <c r="D534" s="62">
        <f t="shared" si="11"/>
        <v>0.25508291276135536</v>
      </c>
      <c r="E534" s="62">
        <v>1.0604535954795121E-2</v>
      </c>
      <c r="F534" s="62"/>
      <c r="G534" s="62"/>
      <c r="H534" s="62"/>
      <c r="I534" s="62"/>
    </row>
    <row r="535" spans="2:9" x14ac:dyDescent="0.3">
      <c r="B535" s="177">
        <v>42572</v>
      </c>
      <c r="C535" s="62">
        <v>1040.25</v>
      </c>
      <c r="D535" s="62">
        <f t="shared" si="11"/>
        <v>-0.67860784131986285</v>
      </c>
      <c r="E535" s="62">
        <v>1.0589206780978376E-2</v>
      </c>
      <c r="F535" s="62"/>
      <c r="G535" s="62"/>
      <c r="H535" s="62"/>
      <c r="I535" s="62"/>
    </row>
    <row r="536" spans="2:9" x14ac:dyDescent="0.3">
      <c r="B536" s="177">
        <v>44596</v>
      </c>
      <c r="C536" s="62">
        <v>3236.7</v>
      </c>
      <c r="D536" s="62">
        <f t="shared" si="11"/>
        <v>2.4650465688898402</v>
      </c>
      <c r="E536" s="62">
        <v>1.0552936401386158E-2</v>
      </c>
      <c r="F536" s="62"/>
      <c r="G536" s="62"/>
      <c r="H536" s="62"/>
      <c r="I536" s="62"/>
    </row>
    <row r="537" spans="2:9" x14ac:dyDescent="0.3">
      <c r="B537" s="177">
        <v>42746</v>
      </c>
      <c r="C537" s="62">
        <v>934.1</v>
      </c>
      <c r="D537" s="62">
        <f t="shared" si="11"/>
        <v>-0.52794623003840702</v>
      </c>
      <c r="E537" s="62">
        <v>1.0547952615351328E-2</v>
      </c>
      <c r="F537" s="62"/>
      <c r="G537" s="62"/>
      <c r="H537" s="62"/>
      <c r="I537" s="62"/>
    </row>
    <row r="538" spans="2:9" x14ac:dyDescent="0.3">
      <c r="B538" s="177">
        <v>44083</v>
      </c>
      <c r="C538" s="62">
        <v>1978.8</v>
      </c>
      <c r="D538" s="62">
        <f t="shared" si="11"/>
        <v>-0.213950901724001</v>
      </c>
      <c r="E538" s="62">
        <v>1.054566810509913E-2</v>
      </c>
      <c r="F538" s="62"/>
      <c r="G538" s="62"/>
      <c r="H538" s="62"/>
      <c r="I538" s="62"/>
    </row>
    <row r="539" spans="2:9" x14ac:dyDescent="0.3">
      <c r="B539" s="177">
        <v>45898</v>
      </c>
      <c r="C539" s="62">
        <v>2517.4</v>
      </c>
      <c r="D539" s="62">
        <f t="shared" si="11"/>
        <v>0.75111296605453548</v>
      </c>
      <c r="E539" s="62">
        <v>1.0537302049254359E-2</v>
      </c>
      <c r="F539" s="62"/>
      <c r="G539" s="62"/>
      <c r="H539" s="62"/>
      <c r="I539" s="62"/>
    </row>
    <row r="540" spans="2:9" x14ac:dyDescent="0.3">
      <c r="B540" s="177">
        <v>43567</v>
      </c>
      <c r="C540" s="62">
        <v>1437.6</v>
      </c>
      <c r="D540" s="62">
        <f t="shared" si="11"/>
        <v>0.87358269255832133</v>
      </c>
      <c r="E540" s="62">
        <v>1.0508557972797115E-2</v>
      </c>
      <c r="F540" s="62"/>
      <c r="G540" s="62"/>
      <c r="H540" s="62"/>
      <c r="I540" s="62"/>
    </row>
    <row r="541" spans="2:9" x14ac:dyDescent="0.3">
      <c r="B541" s="177">
        <v>42152</v>
      </c>
      <c r="C541" s="62">
        <v>767.3</v>
      </c>
      <c r="D541" s="62">
        <f t="shared" si="11"/>
        <v>-0.73806475839350039</v>
      </c>
      <c r="E541" s="62">
        <v>1.0469480476723423E-2</v>
      </c>
      <c r="F541" s="62"/>
      <c r="G541" s="62"/>
      <c r="H541" s="62"/>
      <c r="I541" s="62"/>
    </row>
    <row r="542" spans="2:9" x14ac:dyDescent="0.3">
      <c r="B542" s="177">
        <v>45049</v>
      </c>
      <c r="C542" s="62">
        <v>2929.35</v>
      </c>
      <c r="D542" s="62">
        <f t="shared" si="11"/>
        <v>-0.10141259835273544</v>
      </c>
      <c r="E542" s="62">
        <v>1.0469127285270751E-2</v>
      </c>
      <c r="F542" s="62"/>
      <c r="G542" s="62"/>
      <c r="H542" s="62"/>
      <c r="I542" s="62"/>
    </row>
    <row r="543" spans="2:9" x14ac:dyDescent="0.3">
      <c r="B543" s="177">
        <v>45163</v>
      </c>
      <c r="C543" s="62">
        <v>3259.95</v>
      </c>
      <c r="D543" s="62">
        <f t="shared" si="11"/>
        <v>0.84105156152933858</v>
      </c>
      <c r="E543" s="62">
        <v>1.0445563734986382E-2</v>
      </c>
      <c r="F543" s="62"/>
      <c r="G543" s="62"/>
      <c r="H543" s="62"/>
      <c r="I543" s="62"/>
    </row>
    <row r="544" spans="2:9" x14ac:dyDescent="0.3">
      <c r="B544" s="177">
        <v>43734</v>
      </c>
      <c r="C544" s="62">
        <v>1770.7</v>
      </c>
      <c r="D544" s="62">
        <f t="shared" si="11"/>
        <v>-0.46450334931123644</v>
      </c>
      <c r="E544" s="62">
        <v>1.0442821273681782E-2</v>
      </c>
      <c r="F544" s="62"/>
      <c r="G544" s="62"/>
      <c r="H544" s="62"/>
      <c r="I544" s="62"/>
    </row>
    <row r="545" spans="2:9" x14ac:dyDescent="0.3">
      <c r="B545" s="177">
        <v>44460</v>
      </c>
      <c r="C545" s="62">
        <v>3306.65</v>
      </c>
      <c r="D545" s="62">
        <f t="shared" si="11"/>
        <v>6.19339713533303E-2</v>
      </c>
      <c r="E545" s="62">
        <v>1.0420008861591086E-2</v>
      </c>
      <c r="F545" s="62"/>
      <c r="G545" s="62"/>
      <c r="H545" s="62"/>
      <c r="I545" s="62"/>
    </row>
    <row r="546" spans="2:9" x14ac:dyDescent="0.3">
      <c r="B546" s="177">
        <v>44652</v>
      </c>
      <c r="C546" s="62">
        <v>3113.8</v>
      </c>
      <c r="D546" s="62">
        <f t="shared" si="11"/>
        <v>-4.9526106133911264E-2</v>
      </c>
      <c r="E546" s="62">
        <v>1.0399935101809097E-2</v>
      </c>
      <c r="F546" s="62"/>
      <c r="G546" s="62"/>
      <c r="H546" s="62"/>
      <c r="I546" s="62"/>
    </row>
    <row r="547" spans="2:9" x14ac:dyDescent="0.3">
      <c r="B547" s="177">
        <v>45191</v>
      </c>
      <c r="C547" s="62">
        <v>3276.05</v>
      </c>
      <c r="D547" s="62">
        <f t="shared" si="11"/>
        <v>3.0683638621546105</v>
      </c>
      <c r="E547" s="62">
        <v>1.0393695930420921E-2</v>
      </c>
      <c r="F547" s="62"/>
      <c r="G547" s="62"/>
      <c r="H547" s="62"/>
      <c r="I547" s="62"/>
    </row>
    <row r="548" spans="2:9" x14ac:dyDescent="0.3">
      <c r="B548" s="177">
        <v>42276</v>
      </c>
      <c r="C548" s="62">
        <v>805.25</v>
      </c>
      <c r="D548" s="62">
        <f t="shared" si="11"/>
        <v>-0.4495898838004101</v>
      </c>
      <c r="E548" s="62">
        <v>1.0351317440401506E-2</v>
      </c>
      <c r="F548" s="62"/>
      <c r="G548" s="62"/>
      <c r="H548" s="62"/>
      <c r="I548" s="62"/>
    </row>
    <row r="549" spans="2:9" x14ac:dyDescent="0.3">
      <c r="B549" s="177">
        <v>43585</v>
      </c>
      <c r="C549" s="62">
        <v>1463</v>
      </c>
      <c r="D549" s="62">
        <f t="shared" si="11"/>
        <v>6.5278334000801033E-2</v>
      </c>
      <c r="E549" s="62">
        <v>1.0324229135734294E-2</v>
      </c>
      <c r="F549" s="62"/>
      <c r="G549" s="62"/>
      <c r="H549" s="62"/>
      <c r="I549" s="62"/>
    </row>
    <row r="550" spans="2:9" x14ac:dyDescent="0.3">
      <c r="B550" s="177">
        <v>43615</v>
      </c>
      <c r="C550" s="62">
        <v>1373.35</v>
      </c>
      <c r="D550" s="62">
        <f t="shared" si="11"/>
        <v>0.60804402552543757</v>
      </c>
      <c r="E550" s="62">
        <v>1.0299039982344504E-2</v>
      </c>
      <c r="F550" s="62"/>
      <c r="G550" s="62"/>
      <c r="H550" s="62"/>
      <c r="I550" s="62"/>
    </row>
    <row r="551" spans="2:9" x14ac:dyDescent="0.3">
      <c r="B551" s="177">
        <v>42458</v>
      </c>
      <c r="C551" s="62">
        <v>854.05</v>
      </c>
      <c r="D551" s="62">
        <f t="shared" si="11"/>
        <v>-0.73938450740757689</v>
      </c>
      <c r="E551" s="62">
        <v>1.0291595197255494E-2</v>
      </c>
      <c r="F551" s="62"/>
      <c r="G551" s="62"/>
      <c r="H551" s="62"/>
      <c r="I551" s="62"/>
    </row>
    <row r="552" spans="2:9" x14ac:dyDescent="0.3">
      <c r="B552" s="177">
        <v>45561</v>
      </c>
      <c r="C552" s="62">
        <v>3277.05</v>
      </c>
      <c r="D552" s="62">
        <f t="shared" si="11"/>
        <v>2.7600252423842582</v>
      </c>
      <c r="E552" s="62">
        <v>1.0203609796698583E-2</v>
      </c>
      <c r="F552" s="62"/>
      <c r="G552" s="62"/>
      <c r="H552" s="62"/>
      <c r="I552" s="62"/>
    </row>
    <row r="553" spans="2:9" x14ac:dyDescent="0.3">
      <c r="B553" s="177">
        <v>42493</v>
      </c>
      <c r="C553" s="62">
        <v>871.55</v>
      </c>
      <c r="D553" s="62">
        <f t="shared" si="11"/>
        <v>-0.51338600262415901</v>
      </c>
      <c r="E553" s="62">
        <v>1.0199942045783778E-2</v>
      </c>
      <c r="F553" s="62"/>
      <c r="G553" s="62"/>
      <c r="H553" s="62"/>
      <c r="I553" s="62"/>
    </row>
    <row r="554" spans="2:9" x14ac:dyDescent="0.3">
      <c r="B554" s="177">
        <v>43840</v>
      </c>
      <c r="C554" s="62">
        <v>1791.05</v>
      </c>
      <c r="D554" s="62">
        <f t="shared" si="11"/>
        <v>-0.39542616033755273</v>
      </c>
      <c r="E554" s="62">
        <v>1.0180485053581474E-2</v>
      </c>
      <c r="F554" s="62"/>
      <c r="G554" s="62"/>
      <c r="H554" s="62"/>
      <c r="I554" s="62"/>
    </row>
    <row r="555" spans="2:9" x14ac:dyDescent="0.3">
      <c r="B555" s="177">
        <v>44634</v>
      </c>
      <c r="C555" s="62">
        <v>2962.5</v>
      </c>
      <c r="D555" s="62">
        <f t="shared" si="11"/>
        <v>1.5279460704838295</v>
      </c>
      <c r="E555" s="62">
        <v>1.0178507493222822E-2</v>
      </c>
      <c r="F555" s="62"/>
      <c r="G555" s="62"/>
      <c r="H555" s="62"/>
      <c r="I555" s="62"/>
    </row>
    <row r="556" spans="2:9" x14ac:dyDescent="0.3">
      <c r="B556" s="177">
        <v>43021</v>
      </c>
      <c r="C556" s="62">
        <v>1171.9000000000001</v>
      </c>
      <c r="D556" s="62">
        <f t="shared" si="11"/>
        <v>-0.60070189785001193</v>
      </c>
      <c r="E556" s="62">
        <v>1.0171536936471151E-2</v>
      </c>
      <c r="F556" s="62"/>
      <c r="G556" s="62"/>
      <c r="H556" s="62"/>
      <c r="I556" s="62"/>
    </row>
    <row r="557" spans="2:9" x14ac:dyDescent="0.3">
      <c r="B557" s="177">
        <v>44350</v>
      </c>
      <c r="C557" s="62">
        <v>2934.9</v>
      </c>
      <c r="D557" s="62">
        <f t="shared" si="11"/>
        <v>0.44661869085173511</v>
      </c>
      <c r="E557" s="62">
        <v>1.0170891630956747E-2</v>
      </c>
      <c r="F557" s="62"/>
      <c r="G557" s="62"/>
      <c r="H557" s="62"/>
      <c r="I557" s="62"/>
    </row>
    <row r="558" spans="2:9" x14ac:dyDescent="0.3">
      <c r="B558" s="177">
        <v>44092</v>
      </c>
      <c r="C558" s="62">
        <v>2028.8</v>
      </c>
      <c r="D558" s="62">
        <f t="shared" si="11"/>
        <v>0.73409120047865284</v>
      </c>
      <c r="E558" s="62">
        <v>1.0157339175462987E-2</v>
      </c>
      <c r="F558" s="62"/>
      <c r="G558" s="62"/>
      <c r="H558" s="62"/>
      <c r="I558" s="62"/>
    </row>
    <row r="559" spans="2:9" x14ac:dyDescent="0.3">
      <c r="B559" s="177">
        <v>43067</v>
      </c>
      <c r="C559" s="62">
        <v>1169.95</v>
      </c>
      <c r="D559" s="62">
        <f t="shared" si="11"/>
        <v>-2.6420903719730382E-2</v>
      </c>
      <c r="E559" s="62">
        <v>1.0145052667932999E-2</v>
      </c>
      <c r="F559" s="62"/>
      <c r="G559" s="62"/>
      <c r="H559" s="62"/>
      <c r="I559" s="62"/>
    </row>
    <row r="560" spans="2:9" x14ac:dyDescent="0.3">
      <c r="B560" s="177">
        <v>43115</v>
      </c>
      <c r="C560" s="62">
        <v>1201.7</v>
      </c>
      <c r="D560" s="62">
        <f t="shared" si="11"/>
        <v>-0.58428754280970008</v>
      </c>
      <c r="E560" s="62">
        <v>1.0129029546505236E-2</v>
      </c>
      <c r="F560" s="62"/>
      <c r="G560" s="62"/>
      <c r="H560" s="62"/>
      <c r="I560" s="62"/>
    </row>
    <row r="561" spans="2:9" x14ac:dyDescent="0.3">
      <c r="B561" s="177">
        <v>44749</v>
      </c>
      <c r="C561" s="62">
        <v>2890.7</v>
      </c>
      <c r="D561" s="62">
        <f t="shared" si="11"/>
        <v>1.953937854900703E-2</v>
      </c>
      <c r="E561" s="62">
        <v>1.0116187647418473E-2</v>
      </c>
      <c r="F561" s="62"/>
      <c r="G561" s="62"/>
      <c r="H561" s="62"/>
      <c r="I561" s="62"/>
    </row>
    <row r="562" spans="2:9" x14ac:dyDescent="0.3">
      <c r="B562" s="177">
        <v>44974</v>
      </c>
      <c r="C562" s="62">
        <v>2835.3</v>
      </c>
      <c r="D562" s="62">
        <f t="shared" si="11"/>
        <v>-0.14342683645262155</v>
      </c>
      <c r="E562" s="62">
        <v>1.0099930529578497E-2</v>
      </c>
      <c r="F562" s="62"/>
      <c r="G562" s="62"/>
      <c r="H562" s="62"/>
      <c r="I562" s="62"/>
    </row>
    <row r="563" spans="2:9" x14ac:dyDescent="0.3">
      <c r="B563" s="177">
        <v>45562</v>
      </c>
      <c r="C563" s="62">
        <v>3310.05</v>
      </c>
      <c r="D563" s="62">
        <f t="shared" si="11"/>
        <v>-4.2314035239996522E-2</v>
      </c>
      <c r="E563" s="62">
        <v>1.0070032498741246E-2</v>
      </c>
      <c r="F563" s="62"/>
      <c r="G563" s="62"/>
      <c r="H563" s="62"/>
      <c r="I563" s="62"/>
    </row>
    <row r="564" spans="2:9" x14ac:dyDescent="0.3">
      <c r="B564" s="177">
        <v>44565</v>
      </c>
      <c r="C564" s="62">
        <v>3456.3</v>
      </c>
      <c r="D564" s="62">
        <f t="shared" si="11"/>
        <v>2.0892920986771544</v>
      </c>
      <c r="E564" s="62">
        <v>1.0067653462308481E-2</v>
      </c>
      <c r="F564" s="62"/>
      <c r="G564" s="62"/>
      <c r="H564" s="62"/>
      <c r="I564" s="62"/>
    </row>
    <row r="565" spans="2:9" x14ac:dyDescent="0.3">
      <c r="B565" s="177">
        <v>43185</v>
      </c>
      <c r="C565" s="62">
        <v>1118.8</v>
      </c>
      <c r="D565" s="62">
        <f t="shared" si="11"/>
        <v>-0.63562937632307448</v>
      </c>
      <c r="E565" s="62">
        <v>1.0066356701123878E-2</v>
      </c>
      <c r="F565" s="62"/>
      <c r="G565" s="62"/>
      <c r="H565" s="62"/>
      <c r="I565" s="62"/>
    </row>
    <row r="566" spans="2:9" x14ac:dyDescent="0.3">
      <c r="B566" s="177">
        <v>45580</v>
      </c>
      <c r="C566" s="62">
        <v>3070.5</v>
      </c>
      <c r="D566" s="62">
        <f t="shared" si="11"/>
        <v>0.70915669357083222</v>
      </c>
      <c r="E566" s="62">
        <v>1.0066120596072209E-2</v>
      </c>
      <c r="F566" s="62"/>
      <c r="G566" s="62"/>
      <c r="H566" s="62"/>
      <c r="I566" s="62"/>
    </row>
    <row r="567" spans="2:9" x14ac:dyDescent="0.3">
      <c r="B567" s="177">
        <v>43859</v>
      </c>
      <c r="C567" s="62">
        <v>1796.5</v>
      </c>
      <c r="D567" s="62">
        <f t="shared" si="11"/>
        <v>0.51763463569165791</v>
      </c>
      <c r="E567" s="62">
        <v>1.0007308708607384E-2</v>
      </c>
      <c r="F567" s="62"/>
      <c r="G567" s="62"/>
      <c r="H567" s="62"/>
      <c r="I567" s="62"/>
    </row>
    <row r="568" spans="2:9" x14ac:dyDescent="0.3">
      <c r="B568" s="177">
        <v>43105</v>
      </c>
      <c r="C568" s="62">
        <v>1183.75</v>
      </c>
      <c r="D568" s="62">
        <f t="shared" si="11"/>
        <v>-0.49818775302571056</v>
      </c>
      <c r="E568" s="62">
        <v>9.9825092786144324E-3</v>
      </c>
      <c r="F568" s="62"/>
      <c r="G568" s="62"/>
      <c r="H568" s="62"/>
      <c r="I568" s="62"/>
    </row>
    <row r="569" spans="2:9" x14ac:dyDescent="0.3">
      <c r="B569" s="177">
        <v>45866</v>
      </c>
      <c r="C569" s="62">
        <v>2358.9499999999998</v>
      </c>
      <c r="D569" s="62">
        <f t="shared" si="11"/>
        <v>-0.26881470460603807</v>
      </c>
      <c r="E569" s="62">
        <v>9.9758097317662001E-3</v>
      </c>
      <c r="F569" s="62"/>
      <c r="G569" s="62"/>
      <c r="H569" s="62"/>
      <c r="I569" s="62"/>
    </row>
    <row r="570" spans="2:9" x14ac:dyDescent="0.3">
      <c r="B570" s="177">
        <v>45265</v>
      </c>
      <c r="C570" s="62">
        <v>3226.2</v>
      </c>
      <c r="D570" s="62">
        <f t="shared" si="11"/>
        <v>2.3128305180469271</v>
      </c>
      <c r="E570" s="62">
        <v>9.970729569395936E-3</v>
      </c>
      <c r="F570" s="62"/>
      <c r="G570" s="62"/>
      <c r="H570" s="62"/>
      <c r="I570" s="62"/>
    </row>
    <row r="571" spans="2:9" x14ac:dyDescent="0.3">
      <c r="B571" s="177">
        <v>42759</v>
      </c>
      <c r="C571" s="62">
        <v>973.85</v>
      </c>
      <c r="D571" s="62">
        <f t="shared" si="11"/>
        <v>-0.5774595943160864</v>
      </c>
      <c r="E571" s="62">
        <v>9.9559242934923759E-3</v>
      </c>
      <c r="F571" s="62"/>
      <c r="G571" s="62"/>
      <c r="H571" s="62"/>
      <c r="I571" s="62"/>
    </row>
    <row r="572" spans="2:9" x14ac:dyDescent="0.3">
      <c r="B572" s="177">
        <v>45658</v>
      </c>
      <c r="C572" s="62">
        <v>2304.75</v>
      </c>
      <c r="D572" s="62">
        <f t="shared" si="11"/>
        <v>1.1577025698637831</v>
      </c>
      <c r="E572" s="62">
        <v>9.9471965995485707E-3</v>
      </c>
      <c r="F572" s="62"/>
      <c r="G572" s="62"/>
      <c r="H572" s="62"/>
      <c r="I572" s="62"/>
    </row>
    <row r="573" spans="2:9" x14ac:dyDescent="0.3">
      <c r="B573" s="177">
        <v>42823</v>
      </c>
      <c r="C573" s="62">
        <v>1068.1500000000001</v>
      </c>
      <c r="D573" s="62">
        <f t="shared" si="11"/>
        <v>-5.0068922584374544E-2</v>
      </c>
      <c r="E573" s="62">
        <v>9.9276698340660888E-3</v>
      </c>
      <c r="F573" s="62"/>
      <c r="G573" s="62"/>
      <c r="H573" s="62"/>
      <c r="I573" s="62"/>
    </row>
    <row r="574" spans="2:9" x14ac:dyDescent="0.3">
      <c r="B574" s="177">
        <v>42605</v>
      </c>
      <c r="C574" s="62">
        <v>1124.45</v>
      </c>
      <c r="D574" s="62">
        <f t="shared" si="11"/>
        <v>-0.62666423188020848</v>
      </c>
      <c r="E574" s="62">
        <v>9.8792042750011216E-3</v>
      </c>
      <c r="F574" s="62"/>
      <c r="G574" s="62"/>
      <c r="H574" s="62"/>
      <c r="I574" s="62"/>
    </row>
    <row r="575" spans="2:9" x14ac:dyDescent="0.3">
      <c r="B575" s="177">
        <v>45051</v>
      </c>
      <c r="C575" s="62">
        <v>3011.9</v>
      </c>
      <c r="D575" s="62">
        <f t="shared" si="11"/>
        <v>0.27994390497843313</v>
      </c>
      <c r="E575" s="62">
        <v>9.840572664330827E-3</v>
      </c>
      <c r="F575" s="62"/>
      <c r="G575" s="62"/>
      <c r="H575" s="62"/>
      <c r="I575" s="62"/>
    </row>
    <row r="576" spans="2:9" x14ac:dyDescent="0.3">
      <c r="B576" s="177">
        <v>45793</v>
      </c>
      <c r="C576" s="62">
        <v>2353.15</v>
      </c>
      <c r="D576" s="62">
        <f t="shared" si="11"/>
        <v>-0.24631669976298756</v>
      </c>
      <c r="E576" s="62">
        <v>9.827271751957984E-3</v>
      </c>
      <c r="F576" s="62"/>
      <c r="G576" s="62"/>
      <c r="H576" s="62"/>
      <c r="I576" s="62"/>
    </row>
    <row r="577" spans="2:9" x14ac:dyDescent="0.3">
      <c r="B577" s="177">
        <v>44858</v>
      </c>
      <c r="C577" s="62">
        <v>3122.2</v>
      </c>
      <c r="D577" s="62">
        <f t="shared" si="11"/>
        <v>1.2439269800201234</v>
      </c>
      <c r="E577" s="62">
        <v>9.7997994760502371E-3</v>
      </c>
      <c r="F577" s="62"/>
      <c r="G577" s="62"/>
      <c r="H577" s="62"/>
      <c r="I577" s="62"/>
    </row>
    <row r="578" spans="2:9" x14ac:dyDescent="0.3">
      <c r="B578" s="177">
        <v>43299</v>
      </c>
      <c r="C578" s="62">
        <v>1391.4</v>
      </c>
      <c r="D578" s="62">
        <f t="shared" si="11"/>
        <v>0.11236359275692545</v>
      </c>
      <c r="E578" s="62">
        <v>9.7975179621162638E-3</v>
      </c>
      <c r="F578" s="62"/>
      <c r="G578" s="62"/>
      <c r="H578" s="62"/>
      <c r="I578" s="62"/>
    </row>
    <row r="579" spans="2:9" x14ac:dyDescent="0.3">
      <c r="B579" s="177">
        <v>43411</v>
      </c>
      <c r="C579" s="62">
        <v>1250.8499999999999</v>
      </c>
      <c r="D579" s="62">
        <f t="shared" si="11"/>
        <v>-0.3217935858161412</v>
      </c>
      <c r="E579" s="62">
        <v>9.7679112008071927E-3</v>
      </c>
      <c r="F579" s="62"/>
      <c r="G579" s="62"/>
      <c r="H579" s="62"/>
      <c r="I579" s="62"/>
    </row>
    <row r="580" spans="2:9" x14ac:dyDescent="0.3">
      <c r="B580" s="177">
        <v>43888</v>
      </c>
      <c r="C580" s="62">
        <v>1844.35</v>
      </c>
      <c r="D580" s="62">
        <f t="shared" si="11"/>
        <v>-0.38446776911909492</v>
      </c>
      <c r="E580" s="62">
        <v>9.7451479565300453E-3</v>
      </c>
      <c r="F580" s="62"/>
      <c r="G580" s="62"/>
      <c r="H580" s="62"/>
      <c r="I580" s="62"/>
    </row>
    <row r="581" spans="2:9" x14ac:dyDescent="0.3">
      <c r="B581" s="177">
        <v>45230</v>
      </c>
      <c r="C581" s="62">
        <v>2996.35</v>
      </c>
      <c r="D581" s="62">
        <f t="shared" si="11"/>
        <v>2.3021269561384172</v>
      </c>
      <c r="E581" s="62">
        <v>9.7390014996040688E-3</v>
      </c>
      <c r="F581" s="62"/>
      <c r="G581" s="62"/>
      <c r="H581" s="62"/>
      <c r="I581" s="62"/>
    </row>
    <row r="582" spans="2:9" x14ac:dyDescent="0.3">
      <c r="B582" s="177">
        <v>42501</v>
      </c>
      <c r="C582" s="62">
        <v>907.4</v>
      </c>
      <c r="D582" s="62">
        <f t="shared" si="11"/>
        <v>-0.23674138873701472</v>
      </c>
      <c r="E582" s="62">
        <v>9.7368274634173479E-3</v>
      </c>
      <c r="F582" s="62"/>
      <c r="G582" s="62"/>
      <c r="H582" s="62"/>
      <c r="I582" s="62"/>
    </row>
    <row r="583" spans="2:9" x14ac:dyDescent="0.3">
      <c r="B583" s="177">
        <v>43111</v>
      </c>
      <c r="C583" s="62">
        <v>1188.8499999999999</v>
      </c>
      <c r="D583" s="62">
        <f t="shared" si="11"/>
        <v>0.24931693989071027</v>
      </c>
      <c r="E583" s="62">
        <v>9.7248173942583813E-3</v>
      </c>
      <c r="F583" s="62"/>
      <c r="G583" s="62"/>
      <c r="H583" s="62"/>
      <c r="I583" s="62"/>
    </row>
    <row r="584" spans="2:9" x14ac:dyDescent="0.3">
      <c r="B584" s="177">
        <v>42506</v>
      </c>
      <c r="C584" s="62">
        <v>951.6</v>
      </c>
      <c r="D584" s="62">
        <f t="shared" ref="D584:D647" si="12">(C584-C585)/C585</f>
        <v>-0.44345995262742344</v>
      </c>
      <c r="E584" s="62">
        <v>9.6551724137931283E-3</v>
      </c>
      <c r="F584" s="62"/>
      <c r="G584" s="62"/>
      <c r="H584" s="62"/>
      <c r="I584" s="62"/>
    </row>
    <row r="585" spans="2:9" x14ac:dyDescent="0.3">
      <c r="B585" s="177">
        <v>43984</v>
      </c>
      <c r="C585" s="62">
        <v>1709.85</v>
      </c>
      <c r="D585" s="62">
        <f t="shared" si="12"/>
        <v>0.22789946140035899</v>
      </c>
      <c r="E585" s="62">
        <v>9.6545615589016288E-3</v>
      </c>
      <c r="F585" s="62"/>
      <c r="G585" s="62"/>
      <c r="H585" s="62"/>
      <c r="I585" s="62"/>
    </row>
    <row r="586" spans="2:9" x14ac:dyDescent="0.3">
      <c r="B586" s="177">
        <v>43494</v>
      </c>
      <c r="C586" s="62">
        <v>1392.5</v>
      </c>
      <c r="D586" s="62">
        <f t="shared" si="12"/>
        <v>0.79677419354838708</v>
      </c>
      <c r="E586" s="62">
        <v>9.6432714617169044E-3</v>
      </c>
      <c r="F586" s="62"/>
      <c r="G586" s="62"/>
      <c r="H586" s="62"/>
      <c r="I586" s="62"/>
    </row>
    <row r="587" spans="2:9" x14ac:dyDescent="0.3">
      <c r="B587" s="177">
        <v>42143</v>
      </c>
      <c r="C587" s="62">
        <v>775</v>
      </c>
      <c r="D587" s="62">
        <f t="shared" si="12"/>
        <v>-0.11474099034782116</v>
      </c>
      <c r="E587" s="62">
        <v>9.6404377279832951E-3</v>
      </c>
      <c r="F587" s="62"/>
      <c r="G587" s="62"/>
      <c r="H587" s="62"/>
      <c r="I587" s="62"/>
    </row>
    <row r="588" spans="2:9" x14ac:dyDescent="0.3">
      <c r="B588" s="177">
        <v>42355</v>
      </c>
      <c r="C588" s="62">
        <v>875.45</v>
      </c>
      <c r="D588" s="62">
        <f t="shared" si="12"/>
        <v>-8.4496732026143745E-2</v>
      </c>
      <c r="E588" s="62">
        <v>9.6298004843732247E-3</v>
      </c>
      <c r="F588" s="62"/>
      <c r="G588" s="62"/>
      <c r="H588" s="62"/>
      <c r="I588" s="62"/>
    </row>
    <row r="589" spans="2:9" x14ac:dyDescent="0.3">
      <c r="B589" s="177">
        <v>42514</v>
      </c>
      <c r="C589" s="62">
        <v>956.25</v>
      </c>
      <c r="D589" s="62">
        <f t="shared" si="12"/>
        <v>-0.44529845118626371</v>
      </c>
      <c r="E589" s="62">
        <v>9.607770680462464E-3</v>
      </c>
      <c r="F589" s="62"/>
      <c r="G589" s="62"/>
      <c r="H589" s="62"/>
      <c r="I589" s="62"/>
    </row>
    <row r="590" spans="2:9" x14ac:dyDescent="0.3">
      <c r="B590" s="177">
        <v>43837</v>
      </c>
      <c r="C590" s="62">
        <v>1723.9</v>
      </c>
      <c r="D590" s="62">
        <f t="shared" si="12"/>
        <v>-0.35207562061902165</v>
      </c>
      <c r="E590" s="62">
        <v>9.6046852122987358E-3</v>
      </c>
      <c r="F590" s="62"/>
      <c r="G590" s="62"/>
      <c r="H590" s="62"/>
      <c r="I590" s="62"/>
    </row>
    <row r="591" spans="2:9" x14ac:dyDescent="0.3">
      <c r="B591" s="177">
        <v>44727</v>
      </c>
      <c r="C591" s="62">
        <v>2660.65</v>
      </c>
      <c r="D591" s="62">
        <f t="shared" si="12"/>
        <v>2.3014642015138356</v>
      </c>
      <c r="E591" s="62">
        <v>9.6002428519931637E-3</v>
      </c>
      <c r="F591" s="62"/>
      <c r="G591" s="62"/>
      <c r="H591" s="62"/>
      <c r="I591" s="62"/>
    </row>
    <row r="592" spans="2:9" x14ac:dyDescent="0.3">
      <c r="B592" s="177">
        <v>42319</v>
      </c>
      <c r="C592" s="62">
        <v>805.9</v>
      </c>
      <c r="D592" s="62">
        <f t="shared" si="12"/>
        <v>-0.66657702571316269</v>
      </c>
      <c r="E592" s="62">
        <v>9.5834638271218003E-3</v>
      </c>
      <c r="F592" s="62"/>
      <c r="G592" s="62"/>
      <c r="H592" s="62"/>
      <c r="I592" s="62"/>
    </row>
    <row r="593" spans="2:9" x14ac:dyDescent="0.3">
      <c r="B593" s="177">
        <v>45762</v>
      </c>
      <c r="C593" s="62">
        <v>2417.0500000000002</v>
      </c>
      <c r="D593" s="62">
        <f t="shared" si="12"/>
        <v>1.7463356436768551</v>
      </c>
      <c r="E593" s="62">
        <v>9.5438977529030012E-3</v>
      </c>
      <c r="F593" s="62"/>
      <c r="G593" s="62"/>
      <c r="H593" s="62"/>
      <c r="I593" s="62"/>
    </row>
    <row r="594" spans="2:9" x14ac:dyDescent="0.3">
      <c r="B594" s="177">
        <v>42432</v>
      </c>
      <c r="C594" s="62">
        <v>880.1</v>
      </c>
      <c r="D594" s="62">
        <f t="shared" si="12"/>
        <v>-1.9004625759349001E-2</v>
      </c>
      <c r="E594" s="62">
        <v>9.5205322321634187E-3</v>
      </c>
      <c r="F594" s="62"/>
      <c r="G594" s="62"/>
      <c r="H594" s="62"/>
      <c r="I594" s="62"/>
    </row>
    <row r="595" spans="2:9" x14ac:dyDescent="0.3">
      <c r="B595" s="177">
        <v>42405</v>
      </c>
      <c r="C595" s="62">
        <v>897.15</v>
      </c>
      <c r="D595" s="62">
        <f t="shared" si="12"/>
        <v>-0.51468679000324569</v>
      </c>
      <c r="E595" s="62">
        <v>9.5082705074827634E-3</v>
      </c>
      <c r="F595" s="62"/>
      <c r="G595" s="62"/>
      <c r="H595" s="62"/>
      <c r="I595" s="62"/>
    </row>
    <row r="596" spans="2:9" x14ac:dyDescent="0.3">
      <c r="B596" s="177">
        <v>43850</v>
      </c>
      <c r="C596" s="62">
        <v>1848.6</v>
      </c>
      <c r="D596" s="62">
        <f t="shared" si="12"/>
        <v>0.27860008299903166</v>
      </c>
      <c r="E596" s="62">
        <v>9.5019659239841976E-3</v>
      </c>
      <c r="F596" s="62"/>
      <c r="G596" s="62"/>
      <c r="H596" s="62"/>
      <c r="I596" s="62"/>
    </row>
    <row r="597" spans="2:9" x14ac:dyDescent="0.3">
      <c r="B597" s="177">
        <v>43542</v>
      </c>
      <c r="C597" s="62">
        <v>1445.8</v>
      </c>
      <c r="D597" s="62">
        <f t="shared" si="12"/>
        <v>0.41877238604582701</v>
      </c>
      <c r="E597" s="62">
        <v>9.4606388549484752E-3</v>
      </c>
      <c r="F597" s="62"/>
      <c r="G597" s="62"/>
      <c r="H597" s="62"/>
      <c r="I597" s="62"/>
    </row>
    <row r="598" spans="2:9" x14ac:dyDescent="0.3">
      <c r="B598" s="177">
        <v>42565</v>
      </c>
      <c r="C598" s="62">
        <v>1019.05</v>
      </c>
      <c r="D598" s="62">
        <f t="shared" si="12"/>
        <v>-0.56113264427217913</v>
      </c>
      <c r="E598" s="62">
        <v>9.4601287766220444E-3</v>
      </c>
      <c r="F598" s="62"/>
      <c r="G598" s="62"/>
      <c r="H598" s="62"/>
      <c r="I598" s="62"/>
    </row>
    <row r="599" spans="2:9" x14ac:dyDescent="0.3">
      <c r="B599" s="177">
        <v>45740</v>
      </c>
      <c r="C599" s="62">
        <v>2322</v>
      </c>
      <c r="D599" s="62">
        <f t="shared" si="12"/>
        <v>0.84894692837520414</v>
      </c>
      <c r="E599" s="62">
        <v>9.4554939680469522E-3</v>
      </c>
      <c r="F599" s="62"/>
      <c r="G599" s="62"/>
      <c r="H599" s="62"/>
      <c r="I599" s="62"/>
    </row>
    <row r="600" spans="2:9" x14ac:dyDescent="0.3">
      <c r="B600" s="177">
        <v>42996</v>
      </c>
      <c r="C600" s="62">
        <v>1255.8499999999999</v>
      </c>
      <c r="D600" s="62">
        <f t="shared" si="12"/>
        <v>-0.63812528815122183</v>
      </c>
      <c r="E600" s="62">
        <v>9.4040107704053515E-3</v>
      </c>
      <c r="F600" s="62"/>
      <c r="G600" s="62"/>
      <c r="H600" s="62"/>
      <c r="I600" s="62"/>
    </row>
    <row r="601" spans="2:9" x14ac:dyDescent="0.3">
      <c r="B601" s="177">
        <v>44831</v>
      </c>
      <c r="C601" s="62">
        <v>3470.4</v>
      </c>
      <c r="D601" s="62">
        <f t="shared" si="12"/>
        <v>1.689815532475585</v>
      </c>
      <c r="E601" s="62">
        <v>9.394723830022449E-3</v>
      </c>
      <c r="F601" s="62"/>
      <c r="G601" s="62"/>
      <c r="H601" s="62"/>
      <c r="I601" s="62"/>
    </row>
    <row r="602" spans="2:9" x14ac:dyDescent="0.3">
      <c r="B602" s="177">
        <v>43244</v>
      </c>
      <c r="C602" s="62">
        <v>1290.2</v>
      </c>
      <c r="D602" s="62">
        <f t="shared" si="12"/>
        <v>-0.60549771438181288</v>
      </c>
      <c r="E602" s="62">
        <v>9.3882021592864955E-3</v>
      </c>
      <c r="F602" s="62"/>
      <c r="G602" s="62"/>
      <c r="H602" s="62"/>
      <c r="I602" s="62"/>
    </row>
    <row r="603" spans="2:9" x14ac:dyDescent="0.3">
      <c r="B603" s="177">
        <v>44551</v>
      </c>
      <c r="C603" s="62">
        <v>3270.45</v>
      </c>
      <c r="D603" s="62">
        <f t="shared" si="12"/>
        <v>0.11179290182213758</v>
      </c>
      <c r="E603" s="62">
        <v>9.3825712566162969E-3</v>
      </c>
      <c r="F603" s="62"/>
      <c r="G603" s="62"/>
      <c r="H603" s="62"/>
      <c r="I603" s="62"/>
    </row>
    <row r="604" spans="2:9" x14ac:dyDescent="0.3">
      <c r="B604" s="177">
        <v>44342</v>
      </c>
      <c r="C604" s="62">
        <v>2941.6</v>
      </c>
      <c r="D604" s="62">
        <f t="shared" si="12"/>
        <v>-4.3832989322108246E-2</v>
      </c>
      <c r="E604" s="62">
        <v>9.3676011392100078E-3</v>
      </c>
      <c r="F604" s="62"/>
      <c r="G604" s="62"/>
      <c r="H604" s="62"/>
      <c r="I604" s="62"/>
    </row>
    <row r="605" spans="2:9" x14ac:dyDescent="0.3">
      <c r="B605" s="177">
        <v>45523</v>
      </c>
      <c r="C605" s="62">
        <v>3076.45</v>
      </c>
      <c r="D605" s="62">
        <f t="shared" si="12"/>
        <v>1.6652083513817897</v>
      </c>
      <c r="E605" s="62">
        <v>9.367105219987442E-3</v>
      </c>
      <c r="F605" s="62"/>
      <c r="G605" s="62"/>
      <c r="H605" s="62"/>
      <c r="I605" s="62"/>
    </row>
    <row r="606" spans="2:9" x14ac:dyDescent="0.3">
      <c r="B606" s="177">
        <v>42895</v>
      </c>
      <c r="C606" s="62">
        <v>1154.3</v>
      </c>
      <c r="D606" s="62">
        <f t="shared" si="12"/>
        <v>-0.61819234267758205</v>
      </c>
      <c r="E606" s="62">
        <v>9.3564183280867835E-3</v>
      </c>
      <c r="F606" s="62"/>
      <c r="G606" s="62"/>
      <c r="H606" s="62"/>
      <c r="I606" s="62"/>
    </row>
    <row r="607" spans="2:9" x14ac:dyDescent="0.3">
      <c r="B607" s="177">
        <v>45484</v>
      </c>
      <c r="C607" s="62">
        <v>3023.25</v>
      </c>
      <c r="D607" s="62">
        <f t="shared" si="12"/>
        <v>0.33506292779863106</v>
      </c>
      <c r="E607" s="62">
        <v>9.2975896374440509E-3</v>
      </c>
      <c r="F607" s="62"/>
      <c r="G607" s="62"/>
      <c r="H607" s="62"/>
      <c r="I607" s="62"/>
    </row>
    <row r="608" spans="2:9" x14ac:dyDescent="0.3">
      <c r="B608" s="177">
        <v>45825</v>
      </c>
      <c r="C608" s="62">
        <v>2264.5</v>
      </c>
      <c r="D608" s="62">
        <f t="shared" si="12"/>
        <v>0.94202649972128127</v>
      </c>
      <c r="E608" s="62">
        <v>9.292893276580531E-3</v>
      </c>
      <c r="F608" s="62"/>
      <c r="G608" s="62"/>
      <c r="H608" s="62"/>
      <c r="I608" s="62"/>
    </row>
    <row r="609" spans="2:9" x14ac:dyDescent="0.3">
      <c r="B609" s="177">
        <v>42615</v>
      </c>
      <c r="C609" s="62">
        <v>1166.05</v>
      </c>
      <c r="D609" s="62">
        <f t="shared" si="12"/>
        <v>0.63874639870704808</v>
      </c>
      <c r="E609" s="62">
        <v>9.261262820790277E-3</v>
      </c>
      <c r="F609" s="62"/>
      <c r="G609" s="62"/>
      <c r="H609" s="62"/>
      <c r="I609" s="62"/>
    </row>
    <row r="610" spans="2:9" x14ac:dyDescent="0.3">
      <c r="B610" s="177">
        <v>42172</v>
      </c>
      <c r="C610" s="62">
        <v>711.55</v>
      </c>
      <c r="D610" s="62">
        <f t="shared" si="12"/>
        <v>-0.2823499747856783</v>
      </c>
      <c r="E610" s="62">
        <v>9.219204311750941E-3</v>
      </c>
      <c r="F610" s="62"/>
      <c r="G610" s="62"/>
      <c r="H610" s="62"/>
      <c r="I610" s="62"/>
    </row>
    <row r="611" spans="2:9" x14ac:dyDescent="0.3">
      <c r="B611" s="177">
        <v>42516</v>
      </c>
      <c r="C611" s="62">
        <v>991.5</v>
      </c>
      <c r="D611" s="62">
        <f t="shared" si="12"/>
        <v>-0.13045384784038588</v>
      </c>
      <c r="E611" s="62">
        <v>9.2116647157615694E-3</v>
      </c>
      <c r="F611" s="62"/>
      <c r="G611" s="62"/>
      <c r="H611" s="62"/>
      <c r="I611" s="62"/>
    </row>
    <row r="612" spans="2:9" x14ac:dyDescent="0.3">
      <c r="B612" s="177">
        <v>42970</v>
      </c>
      <c r="C612" s="62">
        <v>1140.25</v>
      </c>
      <c r="D612" s="62">
        <f t="shared" si="12"/>
        <v>-0.53507573749770654</v>
      </c>
      <c r="E612" s="62">
        <v>9.2047616940302626E-3</v>
      </c>
      <c r="F612" s="62"/>
      <c r="G612" s="62"/>
      <c r="H612" s="62"/>
      <c r="I612" s="62"/>
    </row>
    <row r="613" spans="2:9" x14ac:dyDescent="0.3">
      <c r="B613" s="177">
        <v>45775</v>
      </c>
      <c r="C613" s="62">
        <v>2452.5500000000002</v>
      </c>
      <c r="D613" s="62">
        <f t="shared" si="12"/>
        <v>1.1878233719892954</v>
      </c>
      <c r="E613" s="62">
        <v>9.1967739280719146E-3</v>
      </c>
      <c r="F613" s="62"/>
      <c r="G613" s="62"/>
      <c r="H613" s="62"/>
      <c r="I613" s="62"/>
    </row>
    <row r="614" spans="2:9" x14ac:dyDescent="0.3">
      <c r="B614" s="177">
        <v>43138</v>
      </c>
      <c r="C614" s="62">
        <v>1121</v>
      </c>
      <c r="D614" s="62">
        <f t="shared" si="12"/>
        <v>0.50147334583444947</v>
      </c>
      <c r="E614" s="62">
        <v>9.1371472295990377E-3</v>
      </c>
      <c r="F614" s="62"/>
      <c r="G614" s="62"/>
      <c r="H614" s="62"/>
      <c r="I614" s="62"/>
    </row>
    <row r="615" spans="2:9" x14ac:dyDescent="0.3">
      <c r="B615" s="177">
        <v>42177</v>
      </c>
      <c r="C615" s="62">
        <v>746.6</v>
      </c>
      <c r="D615" s="62">
        <f t="shared" si="12"/>
        <v>-0.74916427287540532</v>
      </c>
      <c r="E615" s="62">
        <v>9.1234709738460488E-3</v>
      </c>
      <c r="F615" s="62"/>
      <c r="G615" s="62"/>
      <c r="H615" s="62"/>
      <c r="I615" s="62"/>
    </row>
    <row r="616" spans="2:9" x14ac:dyDescent="0.3">
      <c r="B616" s="177">
        <v>45320</v>
      </c>
      <c r="C616" s="62">
        <v>2976.45</v>
      </c>
      <c r="D616" s="62">
        <f t="shared" si="12"/>
        <v>0.40438331603283934</v>
      </c>
      <c r="E616" s="62">
        <v>9.1200352596157493E-3</v>
      </c>
      <c r="F616" s="62"/>
      <c r="G616" s="62"/>
      <c r="H616" s="62"/>
      <c r="I616" s="62"/>
    </row>
    <row r="617" spans="2:9" x14ac:dyDescent="0.3">
      <c r="B617" s="177">
        <v>44127</v>
      </c>
      <c r="C617" s="62">
        <v>2119.4</v>
      </c>
      <c r="D617" s="62">
        <f t="shared" si="12"/>
        <v>-0.38201804901517694</v>
      </c>
      <c r="E617" s="62">
        <v>9.1179621473634516E-3</v>
      </c>
      <c r="F617" s="62"/>
      <c r="G617" s="62"/>
      <c r="H617" s="62"/>
      <c r="I617" s="62"/>
    </row>
    <row r="618" spans="2:9" x14ac:dyDescent="0.3">
      <c r="B618" s="177">
        <v>45121</v>
      </c>
      <c r="C618" s="62">
        <v>3429.55</v>
      </c>
      <c r="D618" s="62">
        <f t="shared" si="12"/>
        <v>2.9087645315705495</v>
      </c>
      <c r="E618" s="62">
        <v>9.1066909904078952E-3</v>
      </c>
      <c r="F618" s="62"/>
      <c r="G618" s="62"/>
      <c r="H618" s="62"/>
      <c r="I618" s="62"/>
    </row>
    <row r="619" spans="2:9" x14ac:dyDescent="0.3">
      <c r="B619" s="177">
        <v>42394</v>
      </c>
      <c r="C619" s="62">
        <v>877.4</v>
      </c>
      <c r="D619" s="62">
        <f t="shared" si="12"/>
        <v>-0.2415283540802213</v>
      </c>
      <c r="E619" s="62">
        <v>9.0856814261069327E-3</v>
      </c>
      <c r="F619" s="62"/>
      <c r="G619" s="62"/>
      <c r="H619" s="62"/>
      <c r="I619" s="62"/>
    </row>
    <row r="620" spans="2:9" x14ac:dyDescent="0.3">
      <c r="B620" s="177">
        <v>42951</v>
      </c>
      <c r="C620" s="62">
        <v>1156.8</v>
      </c>
      <c r="D620" s="62">
        <f t="shared" si="12"/>
        <v>-0.66572753673442864</v>
      </c>
      <c r="E620" s="62">
        <v>9.0718771807395873E-3</v>
      </c>
      <c r="F620" s="62"/>
      <c r="G620" s="62"/>
      <c r="H620" s="62"/>
      <c r="I620" s="62"/>
    </row>
    <row r="621" spans="2:9" x14ac:dyDescent="0.3">
      <c r="B621" s="177">
        <v>45124</v>
      </c>
      <c r="C621" s="62">
        <v>3460.65</v>
      </c>
      <c r="D621" s="62">
        <f t="shared" si="12"/>
        <v>0.51776237884303333</v>
      </c>
      <c r="E621" s="62">
        <v>9.0682451050429092E-3</v>
      </c>
      <c r="F621" s="62"/>
      <c r="G621" s="62"/>
      <c r="H621" s="62"/>
      <c r="I621" s="62"/>
    </row>
    <row r="622" spans="2:9" x14ac:dyDescent="0.3">
      <c r="B622" s="177">
        <v>45677</v>
      </c>
      <c r="C622" s="62">
        <v>2280.1</v>
      </c>
      <c r="D622" s="62">
        <f t="shared" si="12"/>
        <v>1.8354162780575762</v>
      </c>
      <c r="E622" s="62">
        <v>9.0277470460681034E-3</v>
      </c>
      <c r="F622" s="62"/>
      <c r="G622" s="62"/>
      <c r="H622" s="62"/>
      <c r="I622" s="62"/>
    </row>
    <row r="623" spans="2:9" x14ac:dyDescent="0.3">
      <c r="B623" s="177">
        <v>42044</v>
      </c>
      <c r="C623" s="62">
        <v>804.15</v>
      </c>
      <c r="D623" s="62">
        <f t="shared" si="12"/>
        <v>-0.33020989505247372</v>
      </c>
      <c r="E623" s="62">
        <v>8.9711417816812772E-3</v>
      </c>
      <c r="F623" s="62"/>
      <c r="G623" s="62"/>
      <c r="H623" s="62"/>
      <c r="I623" s="62"/>
    </row>
    <row r="624" spans="2:9" x14ac:dyDescent="0.3">
      <c r="B624" s="177">
        <v>43398</v>
      </c>
      <c r="C624" s="62">
        <v>1200.5999999999999</v>
      </c>
      <c r="D624" s="62">
        <f t="shared" si="12"/>
        <v>-8.354642952559066E-2</v>
      </c>
      <c r="E624" s="62">
        <v>8.949955880499065E-3</v>
      </c>
      <c r="F624" s="62"/>
      <c r="G624" s="62"/>
      <c r="H624" s="62"/>
      <c r="I624" s="62"/>
    </row>
    <row r="625" spans="2:9" x14ac:dyDescent="0.3">
      <c r="B625" s="177">
        <v>43235</v>
      </c>
      <c r="C625" s="62">
        <v>1310.05</v>
      </c>
      <c r="D625" s="62">
        <f t="shared" si="12"/>
        <v>0.50045813767036984</v>
      </c>
      <c r="E625" s="62">
        <v>8.9337286764988328E-3</v>
      </c>
      <c r="F625" s="62"/>
      <c r="G625" s="62"/>
      <c r="H625" s="62"/>
      <c r="I625" s="62"/>
    </row>
    <row r="626" spans="2:9" x14ac:dyDescent="0.3">
      <c r="B626" s="177">
        <v>42473</v>
      </c>
      <c r="C626" s="62">
        <v>873.1</v>
      </c>
      <c r="D626" s="62">
        <f t="shared" si="12"/>
        <v>-0.69592170793717134</v>
      </c>
      <c r="E626" s="62">
        <v>8.8976195978738692E-3</v>
      </c>
      <c r="F626" s="62"/>
      <c r="G626" s="62"/>
      <c r="H626" s="62"/>
      <c r="I626" s="62"/>
    </row>
    <row r="627" spans="2:9" x14ac:dyDescent="0.3">
      <c r="B627" s="177">
        <v>45383</v>
      </c>
      <c r="C627" s="62">
        <v>2871.3</v>
      </c>
      <c r="D627" s="62">
        <f t="shared" si="12"/>
        <v>-6.8304237783113758E-2</v>
      </c>
      <c r="E627" s="62">
        <v>8.8896697118763818E-3</v>
      </c>
      <c r="F627" s="62"/>
      <c r="G627" s="62"/>
      <c r="H627" s="62"/>
      <c r="I627" s="62"/>
    </row>
    <row r="628" spans="2:9" x14ac:dyDescent="0.3">
      <c r="B628" s="177">
        <v>44880</v>
      </c>
      <c r="C628" s="62">
        <v>3081.8</v>
      </c>
      <c r="D628" s="62">
        <f t="shared" si="12"/>
        <v>2.5843219353337985</v>
      </c>
      <c r="E628" s="62">
        <v>8.8880886517277227E-3</v>
      </c>
      <c r="F628" s="62"/>
      <c r="G628" s="62"/>
      <c r="H628" s="62"/>
      <c r="I628" s="62"/>
    </row>
    <row r="629" spans="2:9" x14ac:dyDescent="0.3">
      <c r="B629" s="177">
        <v>42471</v>
      </c>
      <c r="C629" s="62">
        <v>859.8</v>
      </c>
      <c r="D629" s="62">
        <f t="shared" si="12"/>
        <v>-0.25484248385838709</v>
      </c>
      <c r="E629" s="62">
        <v>8.8589029040773894E-3</v>
      </c>
      <c r="F629" s="62"/>
      <c r="G629" s="62"/>
      <c r="H629" s="62"/>
      <c r="I629" s="62"/>
    </row>
    <row r="630" spans="2:9" x14ac:dyDescent="0.3">
      <c r="B630" s="177">
        <v>42872</v>
      </c>
      <c r="C630" s="62">
        <v>1153.8499999999999</v>
      </c>
      <c r="D630" s="62">
        <f t="shared" si="12"/>
        <v>9.0234799451977141E-2</v>
      </c>
      <c r="E630" s="62">
        <v>8.8306010928960958E-3</v>
      </c>
      <c r="F630" s="62"/>
      <c r="G630" s="62"/>
      <c r="H630" s="62"/>
      <c r="I630" s="62"/>
    </row>
    <row r="631" spans="2:9" x14ac:dyDescent="0.3">
      <c r="B631" s="177">
        <v>42845</v>
      </c>
      <c r="C631" s="62">
        <v>1058.3499999999999</v>
      </c>
      <c r="D631" s="62">
        <f t="shared" si="12"/>
        <v>-8.4551509385001306E-2</v>
      </c>
      <c r="E631" s="62">
        <v>8.8170813077876279E-3</v>
      </c>
      <c r="F631" s="62"/>
      <c r="G631" s="62"/>
      <c r="H631" s="62"/>
      <c r="I631" s="62"/>
    </row>
    <row r="632" spans="2:9" x14ac:dyDescent="0.3">
      <c r="B632" s="177">
        <v>42935</v>
      </c>
      <c r="C632" s="62">
        <v>1156.0999999999999</v>
      </c>
      <c r="D632" s="62">
        <f t="shared" si="12"/>
        <v>-0.5886204319823507</v>
      </c>
      <c r="E632" s="62">
        <v>8.8132635253053305E-3</v>
      </c>
      <c r="F632" s="62"/>
      <c r="G632" s="62"/>
      <c r="H632" s="62"/>
      <c r="I632" s="62"/>
    </row>
    <row r="633" spans="2:9" x14ac:dyDescent="0.3">
      <c r="B633" s="177">
        <v>44950</v>
      </c>
      <c r="C633" s="62">
        <v>2810.3</v>
      </c>
      <c r="D633" s="62">
        <f t="shared" si="12"/>
        <v>1.4064908374721701</v>
      </c>
      <c r="E633" s="62">
        <v>8.8127075293907148E-3</v>
      </c>
      <c r="F633" s="62"/>
      <c r="G633" s="62"/>
      <c r="H633" s="62"/>
      <c r="I633" s="62"/>
    </row>
    <row r="634" spans="2:9" x14ac:dyDescent="0.3">
      <c r="B634" s="177">
        <v>42866</v>
      </c>
      <c r="C634" s="62">
        <v>1167.8</v>
      </c>
      <c r="D634" s="62">
        <f t="shared" si="12"/>
        <v>-0.44108356465971099</v>
      </c>
      <c r="E634" s="62">
        <v>8.767762277026617E-3</v>
      </c>
      <c r="F634" s="62"/>
      <c r="G634" s="62"/>
      <c r="H634" s="62"/>
      <c r="I634" s="62"/>
    </row>
    <row r="635" spans="2:9" x14ac:dyDescent="0.3">
      <c r="B635" s="177">
        <v>44119</v>
      </c>
      <c r="C635" s="62">
        <v>2089.4</v>
      </c>
      <c r="D635" s="62">
        <f t="shared" si="12"/>
        <v>-0.21172564702331542</v>
      </c>
      <c r="E635" s="62">
        <v>8.7384734224882476E-3</v>
      </c>
      <c r="F635" s="62"/>
      <c r="G635" s="62"/>
      <c r="H635" s="62"/>
      <c r="I635" s="62"/>
    </row>
    <row r="636" spans="2:9" x14ac:dyDescent="0.3">
      <c r="B636" s="177">
        <v>44294</v>
      </c>
      <c r="C636" s="62">
        <v>2650.6</v>
      </c>
      <c r="D636" s="62">
        <f t="shared" si="12"/>
        <v>0.74238290879211166</v>
      </c>
      <c r="E636" s="62">
        <v>8.7340399216028833E-3</v>
      </c>
      <c r="F636" s="62"/>
      <c r="G636" s="62"/>
      <c r="H636" s="62"/>
      <c r="I636" s="62"/>
    </row>
    <row r="637" spans="2:9" x14ac:dyDescent="0.3">
      <c r="B637" s="177">
        <v>43677</v>
      </c>
      <c r="C637" s="62">
        <v>1521.25</v>
      </c>
      <c r="D637" s="62">
        <f t="shared" si="12"/>
        <v>0.47536611385898569</v>
      </c>
      <c r="E637" s="62">
        <v>8.7195809296466368E-3</v>
      </c>
      <c r="F637" s="62"/>
      <c r="G637" s="62"/>
      <c r="H637" s="62"/>
      <c r="I637" s="62"/>
    </row>
    <row r="638" spans="2:9" x14ac:dyDescent="0.3">
      <c r="B638" s="177">
        <v>42803</v>
      </c>
      <c r="C638" s="62">
        <v>1031.0999999999999</v>
      </c>
      <c r="D638" s="62">
        <f t="shared" si="12"/>
        <v>-0.58760948686157666</v>
      </c>
      <c r="E638" s="62">
        <v>8.7067110154567234E-3</v>
      </c>
      <c r="F638" s="62"/>
      <c r="G638" s="62"/>
      <c r="H638" s="62"/>
      <c r="I638" s="62"/>
    </row>
    <row r="639" spans="2:9" x14ac:dyDescent="0.3">
      <c r="B639" s="177">
        <v>45882</v>
      </c>
      <c r="C639" s="62">
        <v>2500.3000000000002</v>
      </c>
      <c r="D639" s="62">
        <f t="shared" si="12"/>
        <v>-0.1931002210640117</v>
      </c>
      <c r="E639" s="62">
        <v>8.6735517185735026E-3</v>
      </c>
      <c r="F639" s="62"/>
      <c r="G639" s="62"/>
      <c r="H639" s="62"/>
      <c r="I639" s="62"/>
    </row>
    <row r="640" spans="2:9" x14ac:dyDescent="0.3">
      <c r="B640" s="177">
        <v>44883</v>
      </c>
      <c r="C640" s="62">
        <v>3098.65</v>
      </c>
      <c r="D640" s="62">
        <f t="shared" si="12"/>
        <v>0.24948083630718373</v>
      </c>
      <c r="E640" s="62">
        <v>8.6094655295880073E-3</v>
      </c>
      <c r="F640" s="62"/>
      <c r="G640" s="62"/>
      <c r="H640" s="62"/>
      <c r="I640" s="62"/>
    </row>
    <row r="641" spans="2:9" x14ac:dyDescent="0.3">
      <c r="B641" s="177">
        <v>45625</v>
      </c>
      <c r="C641" s="62">
        <v>2479.9499999999998</v>
      </c>
      <c r="D641" s="62">
        <f t="shared" si="12"/>
        <v>-0.23116629464285718</v>
      </c>
      <c r="E641" s="62">
        <v>8.5812473310693665E-3</v>
      </c>
      <c r="F641" s="62"/>
      <c r="G641" s="62"/>
      <c r="H641" s="62"/>
      <c r="I641" s="62"/>
    </row>
    <row r="642" spans="2:9" x14ac:dyDescent="0.3">
      <c r="B642" s="177">
        <v>44852</v>
      </c>
      <c r="C642" s="62">
        <v>3225.6</v>
      </c>
      <c r="D642" s="62">
        <f t="shared" si="12"/>
        <v>1.4470659636611916</v>
      </c>
      <c r="E642" s="62">
        <v>8.5357846355875698E-3</v>
      </c>
      <c r="F642" s="62"/>
      <c r="G642" s="62"/>
      <c r="H642" s="62"/>
      <c r="I642" s="62"/>
    </row>
    <row r="643" spans="2:9" x14ac:dyDescent="0.3">
      <c r="B643" s="177">
        <v>43602</v>
      </c>
      <c r="C643" s="62">
        <v>1318.15</v>
      </c>
      <c r="D643" s="62">
        <f t="shared" si="12"/>
        <v>-5.933775779633188E-2</v>
      </c>
      <c r="E643" s="62">
        <v>8.530986993114071E-3</v>
      </c>
      <c r="F643" s="62"/>
      <c r="G643" s="62"/>
      <c r="H643" s="62"/>
      <c r="I643" s="62"/>
    </row>
    <row r="644" spans="2:9" x14ac:dyDescent="0.3">
      <c r="B644" s="177">
        <v>43483</v>
      </c>
      <c r="C644" s="62">
        <v>1401.3</v>
      </c>
      <c r="D644" s="62">
        <f t="shared" si="12"/>
        <v>0.54438750206645714</v>
      </c>
      <c r="E644" s="62">
        <v>8.5285544639964791E-3</v>
      </c>
      <c r="F644" s="62"/>
      <c r="G644" s="62"/>
      <c r="H644" s="62"/>
      <c r="I644" s="62"/>
    </row>
    <row r="645" spans="2:9" x14ac:dyDescent="0.3">
      <c r="B645" s="177">
        <v>42696</v>
      </c>
      <c r="C645" s="62">
        <v>907.35</v>
      </c>
      <c r="D645" s="62">
        <f t="shared" si="12"/>
        <v>-0.70398342685632265</v>
      </c>
      <c r="E645" s="62">
        <v>8.5028342780926712E-3</v>
      </c>
      <c r="F645" s="62"/>
      <c r="G645" s="62"/>
      <c r="H645" s="62"/>
      <c r="I645" s="62"/>
    </row>
    <row r="646" spans="2:9" x14ac:dyDescent="0.3">
      <c r="B646" s="177">
        <v>44694</v>
      </c>
      <c r="C646" s="62">
        <v>3065.2</v>
      </c>
      <c r="D646" s="62">
        <f t="shared" si="12"/>
        <v>-1.6018747391737052E-2</v>
      </c>
      <c r="E646" s="62">
        <v>8.4885174705533091E-3</v>
      </c>
      <c r="F646" s="62"/>
      <c r="G646" s="62"/>
      <c r="H646" s="62"/>
      <c r="I646" s="62"/>
    </row>
    <row r="647" spans="2:9" x14ac:dyDescent="0.3">
      <c r="B647" s="177">
        <v>45245</v>
      </c>
      <c r="C647" s="62">
        <v>3115.1</v>
      </c>
      <c r="D647" s="62">
        <f t="shared" si="12"/>
        <v>2.0940603893524039</v>
      </c>
      <c r="E647" s="62">
        <v>8.4656598520533172E-3</v>
      </c>
      <c r="F647" s="62"/>
      <c r="G647" s="62"/>
      <c r="H647" s="62"/>
      <c r="I647" s="62"/>
    </row>
    <row r="648" spans="2:9" x14ac:dyDescent="0.3">
      <c r="B648" s="177">
        <v>42537</v>
      </c>
      <c r="C648" s="62">
        <v>1006.8</v>
      </c>
      <c r="D648" s="62">
        <f t="shared" ref="D648:D711" si="13">(C648-C649)/C649</f>
        <v>0.11107432544280746</v>
      </c>
      <c r="E648" s="62">
        <v>8.4639655431461222E-3</v>
      </c>
      <c r="F648" s="62"/>
      <c r="G648" s="62"/>
      <c r="H648" s="62"/>
      <c r="I648" s="62"/>
    </row>
    <row r="649" spans="2:9" x14ac:dyDescent="0.3">
      <c r="B649" s="177">
        <v>42739</v>
      </c>
      <c r="C649" s="62">
        <v>906.15</v>
      </c>
      <c r="D649" s="62">
        <f t="shared" si="13"/>
        <v>5.5380852550663814E-2</v>
      </c>
      <c r="E649" s="62">
        <v>8.4580713371543298E-3</v>
      </c>
      <c r="F649" s="62"/>
      <c r="G649" s="62"/>
      <c r="H649" s="62"/>
      <c r="I649" s="62"/>
    </row>
    <row r="650" spans="2:9" x14ac:dyDescent="0.3">
      <c r="B650" s="177">
        <v>42104</v>
      </c>
      <c r="C650" s="62">
        <v>858.6</v>
      </c>
      <c r="D650" s="62">
        <f t="shared" si="13"/>
        <v>-0.25678424583423498</v>
      </c>
      <c r="E650" s="62">
        <v>8.397439661753452E-3</v>
      </c>
      <c r="F650" s="62"/>
      <c r="G650" s="62"/>
      <c r="H650" s="62"/>
      <c r="I650" s="62"/>
    </row>
    <row r="651" spans="2:9" x14ac:dyDescent="0.3">
      <c r="B651" s="177">
        <v>42956</v>
      </c>
      <c r="C651" s="62">
        <v>1155.25</v>
      </c>
      <c r="D651" s="62">
        <f t="shared" si="13"/>
        <v>0.41835481890730508</v>
      </c>
      <c r="E651" s="62">
        <v>8.3795225417884235E-3</v>
      </c>
      <c r="F651" s="62"/>
      <c r="G651" s="62"/>
      <c r="H651" s="62"/>
      <c r="I651" s="62"/>
    </row>
    <row r="652" spans="2:9" x14ac:dyDescent="0.3">
      <c r="B652" s="177">
        <v>42258</v>
      </c>
      <c r="C652" s="62">
        <v>814.5</v>
      </c>
      <c r="D652" s="62">
        <f t="shared" si="13"/>
        <v>-0.66751709358097766</v>
      </c>
      <c r="E652" s="62">
        <v>8.356545961002786E-3</v>
      </c>
      <c r="F652" s="62"/>
      <c r="G652" s="62"/>
      <c r="H652" s="62"/>
      <c r="I652" s="62"/>
    </row>
    <row r="653" spans="2:9" x14ac:dyDescent="0.3">
      <c r="B653" s="177">
        <v>45873</v>
      </c>
      <c r="C653" s="62">
        <v>2449.75</v>
      </c>
      <c r="D653" s="62">
        <f t="shared" si="13"/>
        <v>1.1228336221837087</v>
      </c>
      <c r="E653" s="62">
        <v>8.3558006956307735E-3</v>
      </c>
      <c r="F653" s="62"/>
      <c r="G653" s="62"/>
      <c r="H653" s="62"/>
      <c r="I653" s="62"/>
    </row>
    <row r="654" spans="2:9" x14ac:dyDescent="0.3">
      <c r="B654" s="177">
        <v>42961</v>
      </c>
      <c r="C654" s="62">
        <v>1154</v>
      </c>
      <c r="D654" s="62">
        <f t="shared" si="13"/>
        <v>-0.64408530849538148</v>
      </c>
      <c r="E654" s="62">
        <v>8.3446196863121627E-3</v>
      </c>
      <c r="F654" s="62"/>
      <c r="G654" s="62"/>
      <c r="H654" s="62"/>
      <c r="I654" s="62"/>
    </row>
    <row r="655" spans="2:9" x14ac:dyDescent="0.3">
      <c r="B655" s="177">
        <v>45190</v>
      </c>
      <c r="C655" s="62">
        <v>3242.35</v>
      </c>
      <c r="D655" s="62">
        <f t="shared" si="13"/>
        <v>0.10233396229622453</v>
      </c>
      <c r="E655" s="62">
        <v>8.3344995412914513E-3</v>
      </c>
      <c r="F655" s="62"/>
      <c r="G655" s="62"/>
      <c r="H655" s="62"/>
      <c r="I655" s="62"/>
    </row>
    <row r="656" spans="2:9" x14ac:dyDescent="0.3">
      <c r="B656" s="177">
        <v>44943</v>
      </c>
      <c r="C656" s="62">
        <v>2941.35</v>
      </c>
      <c r="D656" s="62">
        <f t="shared" si="13"/>
        <v>0.33237452437035697</v>
      </c>
      <c r="E656" s="62">
        <v>8.3303337275671407E-3</v>
      </c>
      <c r="F656" s="62"/>
      <c r="G656" s="62"/>
      <c r="H656" s="62"/>
      <c r="I656" s="62"/>
    </row>
    <row r="657" spans="2:9" x14ac:dyDescent="0.3">
      <c r="B657" s="177">
        <v>44159</v>
      </c>
      <c r="C657" s="62">
        <v>2207.6</v>
      </c>
      <c r="D657" s="62">
        <f t="shared" si="13"/>
        <v>1.7092102841013683</v>
      </c>
      <c r="E657" s="62">
        <v>8.3127797570109706E-3</v>
      </c>
      <c r="F657" s="62"/>
      <c r="G657" s="62"/>
      <c r="H657" s="62"/>
      <c r="I657" s="62"/>
    </row>
    <row r="658" spans="2:9" x14ac:dyDescent="0.3">
      <c r="B658" s="177">
        <v>42038</v>
      </c>
      <c r="C658" s="62">
        <v>814.85</v>
      </c>
      <c r="D658" s="62">
        <f t="shared" si="13"/>
        <v>-0.40456704420898792</v>
      </c>
      <c r="E658" s="62">
        <v>8.2905401225020665E-3</v>
      </c>
      <c r="F658" s="62"/>
      <c r="G658" s="62"/>
      <c r="H658" s="62"/>
      <c r="I658" s="62"/>
    </row>
    <row r="659" spans="2:9" x14ac:dyDescent="0.3">
      <c r="B659" s="177">
        <v>43294</v>
      </c>
      <c r="C659" s="62">
        <v>1368.5</v>
      </c>
      <c r="D659" s="62">
        <f t="shared" si="13"/>
        <v>-0.52285485164394541</v>
      </c>
      <c r="E659" s="62">
        <v>8.288819303739179E-3</v>
      </c>
      <c r="F659" s="62"/>
      <c r="G659" s="62"/>
      <c r="H659" s="62"/>
      <c r="I659" s="62"/>
    </row>
    <row r="660" spans="2:9" x14ac:dyDescent="0.3">
      <c r="B660" s="177">
        <v>45411</v>
      </c>
      <c r="C660" s="62">
        <v>2868.1</v>
      </c>
      <c r="D660" s="62">
        <f t="shared" si="13"/>
        <v>-5.8991436726926798E-2</v>
      </c>
      <c r="E660" s="62">
        <v>8.2612669619630177E-3</v>
      </c>
      <c r="F660" s="62"/>
      <c r="G660" s="62"/>
      <c r="H660" s="62"/>
      <c r="I660" s="62"/>
    </row>
    <row r="661" spans="2:9" x14ac:dyDescent="0.3">
      <c r="B661" s="177">
        <v>45520</v>
      </c>
      <c r="C661" s="62">
        <v>3047.9</v>
      </c>
      <c r="D661" s="62">
        <f t="shared" si="13"/>
        <v>0.98864711447492903</v>
      </c>
      <c r="E661" s="62">
        <v>8.2535271837113657E-3</v>
      </c>
      <c r="F661" s="62"/>
      <c r="G661" s="62"/>
      <c r="H661" s="62"/>
      <c r="I661" s="62"/>
    </row>
    <row r="662" spans="2:9" x14ac:dyDescent="0.3">
      <c r="B662" s="177">
        <v>43714</v>
      </c>
      <c r="C662" s="62">
        <v>1532.65</v>
      </c>
      <c r="D662" s="62">
        <f t="shared" si="13"/>
        <v>-0.47667907262607978</v>
      </c>
      <c r="E662" s="62">
        <v>8.222872742821432E-3</v>
      </c>
      <c r="F662" s="62"/>
      <c r="G662" s="62"/>
      <c r="H662" s="62"/>
      <c r="I662" s="62"/>
    </row>
    <row r="663" spans="2:9" x14ac:dyDescent="0.3">
      <c r="B663" s="177">
        <v>45450</v>
      </c>
      <c r="C663" s="62">
        <v>2928.7</v>
      </c>
      <c r="D663" s="62">
        <f t="shared" si="13"/>
        <v>1.2173682616596002</v>
      </c>
      <c r="E663" s="62">
        <v>8.2104067335662459E-3</v>
      </c>
      <c r="F663" s="62"/>
      <c r="G663" s="62"/>
      <c r="H663" s="62"/>
      <c r="I663" s="62"/>
    </row>
    <row r="664" spans="2:9" x14ac:dyDescent="0.3">
      <c r="B664" s="177">
        <v>43236</v>
      </c>
      <c r="C664" s="62">
        <v>1320.8</v>
      </c>
      <c r="D664" s="62">
        <f t="shared" si="13"/>
        <v>-0.57416213950639183</v>
      </c>
      <c r="E664" s="62">
        <v>8.2057936719972524E-3</v>
      </c>
      <c r="F664" s="62"/>
      <c r="G664" s="62"/>
      <c r="H664" s="62"/>
      <c r="I664" s="62"/>
    </row>
    <row r="665" spans="2:9" x14ac:dyDescent="0.3">
      <c r="B665" s="177">
        <v>45524</v>
      </c>
      <c r="C665" s="62">
        <v>3101.65</v>
      </c>
      <c r="D665" s="62">
        <f t="shared" si="13"/>
        <v>3.6387937515662883E-2</v>
      </c>
      <c r="E665" s="62">
        <v>8.1912594061337822E-3</v>
      </c>
      <c r="F665" s="62"/>
      <c r="G665" s="62"/>
      <c r="H665" s="62"/>
      <c r="I665" s="62"/>
    </row>
    <row r="666" spans="2:9" x14ac:dyDescent="0.3">
      <c r="B666" s="177">
        <v>44417</v>
      </c>
      <c r="C666" s="62">
        <v>2992.75</v>
      </c>
      <c r="D666" s="62">
        <f t="shared" si="13"/>
        <v>-9.5217220425068735E-2</v>
      </c>
      <c r="E666" s="62">
        <v>8.1181681909285059E-3</v>
      </c>
      <c r="F666" s="62"/>
      <c r="G666" s="62"/>
      <c r="H666" s="62"/>
      <c r="I666" s="62"/>
    </row>
    <row r="667" spans="2:9" x14ac:dyDescent="0.3">
      <c r="B667" s="177">
        <v>44581</v>
      </c>
      <c r="C667" s="62">
        <v>3307.7</v>
      </c>
      <c r="D667" s="62">
        <f t="shared" si="13"/>
        <v>0.10755064456721909</v>
      </c>
      <c r="E667" s="62">
        <v>8.1070372740848825E-3</v>
      </c>
      <c r="F667" s="62"/>
      <c r="G667" s="62"/>
      <c r="H667" s="62"/>
      <c r="I667" s="62"/>
    </row>
    <row r="668" spans="2:9" x14ac:dyDescent="0.3">
      <c r="B668" s="177">
        <v>44635</v>
      </c>
      <c r="C668" s="62">
        <v>2986.5</v>
      </c>
      <c r="D668" s="62">
        <f t="shared" si="13"/>
        <v>0.99699097291875627</v>
      </c>
      <c r="E668" s="62">
        <v>8.1012658227848106E-3</v>
      </c>
      <c r="F668" s="62"/>
      <c r="G668" s="62"/>
      <c r="H668" s="62"/>
      <c r="I668" s="62"/>
    </row>
    <row r="669" spans="2:9" x14ac:dyDescent="0.3">
      <c r="B669" s="177">
        <v>43671</v>
      </c>
      <c r="C669" s="62">
        <v>1495.5</v>
      </c>
      <c r="D669" s="62">
        <f t="shared" si="13"/>
        <v>-0.51577652220369441</v>
      </c>
      <c r="E669" s="62">
        <v>8.0210299272041596E-3</v>
      </c>
      <c r="F669" s="62"/>
      <c r="G669" s="62"/>
      <c r="H669" s="62"/>
      <c r="I669" s="62"/>
    </row>
    <row r="670" spans="2:9" x14ac:dyDescent="0.3">
      <c r="B670" s="177">
        <v>45573</v>
      </c>
      <c r="C670" s="62">
        <v>3088.45</v>
      </c>
      <c r="D670" s="62">
        <f t="shared" si="13"/>
        <v>2.7440295793429503</v>
      </c>
      <c r="E670" s="62">
        <v>8.0126635986813299E-3</v>
      </c>
      <c r="F670" s="62"/>
      <c r="G670" s="62"/>
      <c r="H670" s="62"/>
      <c r="I670" s="62"/>
    </row>
    <row r="671" spans="2:9" x14ac:dyDescent="0.3">
      <c r="B671" s="177">
        <v>42065</v>
      </c>
      <c r="C671" s="62">
        <v>824.9</v>
      </c>
      <c r="D671" s="62">
        <f t="shared" si="13"/>
        <v>-0.74634071340713404</v>
      </c>
      <c r="E671" s="62">
        <v>8.0039103073256609E-3</v>
      </c>
      <c r="F671" s="62"/>
      <c r="G671" s="62"/>
      <c r="H671" s="62"/>
      <c r="I671" s="62"/>
    </row>
    <row r="672" spans="2:9" x14ac:dyDescent="0.3">
      <c r="B672" s="177">
        <v>45266</v>
      </c>
      <c r="C672" s="62">
        <v>3252</v>
      </c>
      <c r="D672" s="62">
        <f t="shared" si="13"/>
        <v>0.44620105396571269</v>
      </c>
      <c r="E672" s="62">
        <v>7.9970243630277677E-3</v>
      </c>
      <c r="F672" s="62"/>
      <c r="G672" s="62"/>
      <c r="H672" s="62"/>
      <c r="I672" s="62"/>
    </row>
    <row r="673" spans="2:9" x14ac:dyDescent="0.3">
      <c r="B673" s="177">
        <v>45705</v>
      </c>
      <c r="C673" s="62">
        <v>2248.65</v>
      </c>
      <c r="D673" s="62">
        <f t="shared" si="13"/>
        <v>1.3791461672750358</v>
      </c>
      <c r="E673" s="62">
        <v>7.979021449223472E-3</v>
      </c>
      <c r="F673" s="62"/>
      <c r="G673" s="62"/>
      <c r="H673" s="62"/>
      <c r="I673" s="62"/>
    </row>
    <row r="674" spans="2:9" x14ac:dyDescent="0.3">
      <c r="B674" s="177">
        <v>42699</v>
      </c>
      <c r="C674" s="62">
        <v>945.15</v>
      </c>
      <c r="D674" s="62">
        <f t="shared" si="13"/>
        <v>-0.50046246135144423</v>
      </c>
      <c r="E674" s="62">
        <v>7.9449717393621968E-3</v>
      </c>
      <c r="F674" s="62"/>
      <c r="G674" s="62"/>
      <c r="H674" s="62"/>
      <c r="I674" s="62"/>
    </row>
    <row r="675" spans="2:9" x14ac:dyDescent="0.3">
      <c r="B675" s="177">
        <v>43873</v>
      </c>
      <c r="C675" s="62">
        <v>1892.05</v>
      </c>
      <c r="D675" s="62">
        <f t="shared" si="13"/>
        <v>-0.39333066132264533</v>
      </c>
      <c r="E675" s="62">
        <v>7.9375649255519608E-3</v>
      </c>
      <c r="F675" s="62"/>
      <c r="G675" s="62"/>
      <c r="H675" s="62"/>
      <c r="I675" s="62"/>
    </row>
    <row r="676" spans="2:9" x14ac:dyDescent="0.3">
      <c r="B676" s="177">
        <v>44497</v>
      </c>
      <c r="C676" s="62">
        <v>3118.75</v>
      </c>
      <c r="D676" s="62">
        <f t="shared" si="13"/>
        <v>0.72760005539398975</v>
      </c>
      <c r="E676" s="62">
        <v>7.9341994699761442E-3</v>
      </c>
      <c r="F676" s="62"/>
      <c r="G676" s="62"/>
      <c r="H676" s="62"/>
      <c r="I676" s="62"/>
    </row>
    <row r="677" spans="2:9" x14ac:dyDescent="0.3">
      <c r="B677" s="177">
        <v>43843</v>
      </c>
      <c r="C677" s="62">
        <v>1805.25</v>
      </c>
      <c r="D677" s="62">
        <f t="shared" si="13"/>
        <v>-0.42717753450737744</v>
      </c>
      <c r="E677" s="62">
        <v>7.928310209095249E-3</v>
      </c>
      <c r="F677" s="62"/>
      <c r="G677" s="62"/>
      <c r="H677" s="62"/>
      <c r="I677" s="62"/>
    </row>
    <row r="678" spans="2:9" x14ac:dyDescent="0.3">
      <c r="B678" s="177">
        <v>45537</v>
      </c>
      <c r="C678" s="62">
        <v>3151.5</v>
      </c>
      <c r="D678" s="62">
        <f t="shared" si="13"/>
        <v>0.28475336322869954</v>
      </c>
      <c r="E678" s="62">
        <v>7.8994499168478366E-3</v>
      </c>
      <c r="F678" s="62"/>
      <c r="G678" s="62"/>
      <c r="H678" s="62"/>
      <c r="I678" s="62"/>
    </row>
    <row r="679" spans="2:9" x14ac:dyDescent="0.3">
      <c r="B679" s="177">
        <v>45770</v>
      </c>
      <c r="C679" s="62">
        <v>2453</v>
      </c>
      <c r="D679" s="62">
        <f t="shared" si="13"/>
        <v>0.40548902767432538</v>
      </c>
      <c r="E679" s="62">
        <v>7.8888980195578173E-3</v>
      </c>
      <c r="F679" s="62"/>
      <c r="G679" s="62"/>
      <c r="H679" s="62"/>
      <c r="I679" s="62"/>
    </row>
    <row r="680" spans="2:9" x14ac:dyDescent="0.3">
      <c r="B680" s="177">
        <v>43816</v>
      </c>
      <c r="C680" s="62">
        <v>1745.3</v>
      </c>
      <c r="D680" s="62">
        <f t="shared" si="13"/>
        <v>1.4754272746613717</v>
      </c>
      <c r="E680" s="62">
        <v>7.8826552709842426E-3</v>
      </c>
      <c r="F680" s="62"/>
      <c r="G680" s="62"/>
      <c r="H680" s="62"/>
      <c r="I680" s="62"/>
    </row>
    <row r="681" spans="2:9" x14ac:dyDescent="0.3">
      <c r="B681" s="177">
        <v>42171</v>
      </c>
      <c r="C681" s="62">
        <v>705.05</v>
      </c>
      <c r="D681" s="62">
        <f t="shared" si="13"/>
        <v>-0.79104367025769462</v>
      </c>
      <c r="E681" s="62">
        <v>7.8621971267243233E-3</v>
      </c>
      <c r="F681" s="62"/>
      <c r="G681" s="62"/>
      <c r="H681" s="62"/>
      <c r="I681" s="62"/>
    </row>
    <row r="682" spans="2:9" x14ac:dyDescent="0.3">
      <c r="B682" s="177">
        <v>45112</v>
      </c>
      <c r="C682" s="62">
        <v>3374.15</v>
      </c>
      <c r="D682" s="62">
        <f t="shared" si="13"/>
        <v>3.1625339254872933</v>
      </c>
      <c r="E682" s="62">
        <v>7.8407359837510075E-3</v>
      </c>
      <c r="F682" s="62"/>
      <c r="G682" s="62"/>
      <c r="H682" s="62"/>
      <c r="I682" s="62"/>
    </row>
    <row r="683" spans="2:9" x14ac:dyDescent="0.3">
      <c r="B683" s="177">
        <v>42040</v>
      </c>
      <c r="C683" s="62">
        <v>810.6</v>
      </c>
      <c r="D683" s="62">
        <f t="shared" si="13"/>
        <v>-0.22733771804403766</v>
      </c>
      <c r="E683" s="62">
        <v>7.8328981723238458E-3</v>
      </c>
      <c r="F683" s="62"/>
      <c r="G683" s="62"/>
      <c r="H683" s="62"/>
      <c r="I683" s="62"/>
    </row>
    <row r="684" spans="2:9" x14ac:dyDescent="0.3">
      <c r="B684" s="177">
        <v>42844</v>
      </c>
      <c r="C684" s="62">
        <v>1049.0999999999999</v>
      </c>
      <c r="D684" s="62">
        <f t="shared" si="13"/>
        <v>0.20676367400931717</v>
      </c>
      <c r="E684" s="62">
        <v>7.829386617993048E-3</v>
      </c>
      <c r="F684" s="62"/>
      <c r="G684" s="62"/>
      <c r="H684" s="62"/>
      <c r="I684" s="62"/>
    </row>
    <row r="685" spans="2:9" x14ac:dyDescent="0.3">
      <c r="B685" s="177">
        <v>42292</v>
      </c>
      <c r="C685" s="62">
        <v>869.35</v>
      </c>
      <c r="D685" s="62">
        <f t="shared" si="13"/>
        <v>-0.46681999386691198</v>
      </c>
      <c r="E685" s="62">
        <v>7.8251796893113838E-3</v>
      </c>
      <c r="F685" s="62"/>
      <c r="G685" s="62"/>
      <c r="H685" s="62"/>
      <c r="I685" s="62"/>
    </row>
    <row r="686" spans="2:9" x14ac:dyDescent="0.3">
      <c r="B686" s="177">
        <v>43977</v>
      </c>
      <c r="C686" s="62">
        <v>1630.5</v>
      </c>
      <c r="D686" s="62">
        <f t="shared" si="13"/>
        <v>-0.39806183664051686</v>
      </c>
      <c r="E686" s="62">
        <v>7.8190190685169161E-3</v>
      </c>
      <c r="F686" s="62"/>
      <c r="G686" s="62"/>
      <c r="H686" s="62"/>
      <c r="I686" s="62"/>
    </row>
    <row r="687" spans="2:9" x14ac:dyDescent="0.3">
      <c r="B687" s="177">
        <v>44722</v>
      </c>
      <c r="C687" s="62">
        <v>2708.75</v>
      </c>
      <c r="D687" s="62">
        <f t="shared" si="13"/>
        <v>1.4210126469142426</v>
      </c>
      <c r="E687" s="62">
        <v>7.8132266765882242E-3</v>
      </c>
      <c r="F687" s="62"/>
      <c r="G687" s="62"/>
      <c r="H687" s="62"/>
      <c r="I687" s="62"/>
    </row>
    <row r="688" spans="2:9" x14ac:dyDescent="0.3">
      <c r="B688" s="177">
        <v>43159</v>
      </c>
      <c r="C688" s="62">
        <v>1118.8499999999999</v>
      </c>
      <c r="D688" s="62">
        <f t="shared" si="13"/>
        <v>-0.61618812390655553</v>
      </c>
      <c r="E688" s="62">
        <v>7.7913889389297991E-3</v>
      </c>
      <c r="F688" s="62"/>
      <c r="G688" s="62"/>
      <c r="H688" s="62"/>
      <c r="I688" s="62"/>
    </row>
    <row r="689" spans="2:9" x14ac:dyDescent="0.3">
      <c r="B689" s="177">
        <v>45463</v>
      </c>
      <c r="C689" s="62">
        <v>2915.1</v>
      </c>
      <c r="D689" s="62">
        <f t="shared" si="13"/>
        <v>1.5268495644259521</v>
      </c>
      <c r="E689" s="62">
        <v>7.7610495566348562E-3</v>
      </c>
      <c r="F689" s="62"/>
      <c r="G689" s="62"/>
      <c r="H689" s="62"/>
      <c r="I689" s="62"/>
    </row>
    <row r="690" spans="2:9" x14ac:dyDescent="0.3">
      <c r="B690" s="177">
        <v>42905</v>
      </c>
      <c r="C690" s="62">
        <v>1153.6500000000001</v>
      </c>
      <c r="D690" s="62">
        <f t="shared" si="13"/>
        <v>-0.62556595965661055</v>
      </c>
      <c r="E690" s="62">
        <v>7.7306079664571422E-3</v>
      </c>
      <c r="F690" s="62"/>
      <c r="G690" s="62"/>
      <c r="H690" s="62"/>
      <c r="I690" s="62"/>
    </row>
    <row r="691" spans="2:9" x14ac:dyDescent="0.3">
      <c r="B691" s="177">
        <v>44914</v>
      </c>
      <c r="C691" s="62">
        <v>3081.05</v>
      </c>
      <c r="D691" s="62">
        <f t="shared" si="13"/>
        <v>9.712281451411886E-2</v>
      </c>
      <c r="E691" s="62">
        <v>7.7188506762172282E-3</v>
      </c>
      <c r="F691" s="62"/>
      <c r="G691" s="62"/>
      <c r="H691" s="62"/>
      <c r="I691" s="62"/>
    </row>
    <row r="692" spans="2:9" x14ac:dyDescent="0.3">
      <c r="B692" s="177">
        <v>45029</v>
      </c>
      <c r="C692" s="62">
        <v>2808.3</v>
      </c>
      <c r="D692" s="62">
        <f t="shared" si="13"/>
        <v>2.1773490976975736</v>
      </c>
      <c r="E692" s="62">
        <v>7.6968620485495355E-3</v>
      </c>
      <c r="F692" s="62"/>
      <c r="G692" s="62"/>
      <c r="H692" s="62"/>
      <c r="I692" s="62"/>
    </row>
    <row r="693" spans="2:9" x14ac:dyDescent="0.3">
      <c r="B693" s="177">
        <v>42369</v>
      </c>
      <c r="C693" s="62">
        <v>883.85</v>
      </c>
      <c r="D693" s="62">
        <f t="shared" si="13"/>
        <v>2.1024663547623227E-2</v>
      </c>
      <c r="E693" s="62">
        <v>7.6958157564701859E-3</v>
      </c>
      <c r="F693" s="62"/>
      <c r="G693" s="62"/>
      <c r="H693" s="62"/>
      <c r="I693" s="62"/>
    </row>
    <row r="694" spans="2:9" x14ac:dyDescent="0.3">
      <c r="B694" s="177">
        <v>42290</v>
      </c>
      <c r="C694" s="62">
        <v>865.65</v>
      </c>
      <c r="D694" s="62">
        <f t="shared" si="13"/>
        <v>-0.64571907997053279</v>
      </c>
      <c r="E694" s="62">
        <v>7.6829055351842418E-3</v>
      </c>
      <c r="F694" s="62"/>
      <c r="G694" s="62"/>
      <c r="H694" s="62"/>
      <c r="I694" s="62"/>
    </row>
    <row r="695" spans="2:9" x14ac:dyDescent="0.3">
      <c r="B695" s="177">
        <v>45845</v>
      </c>
      <c r="C695" s="62">
        <v>2443.4</v>
      </c>
      <c r="D695" s="62">
        <f t="shared" si="13"/>
        <v>0.39543118218161055</v>
      </c>
      <c r="E695" s="62">
        <v>7.6707357307818818E-3</v>
      </c>
      <c r="F695" s="62"/>
      <c r="G695" s="62"/>
      <c r="H695" s="62"/>
      <c r="I695" s="62"/>
    </row>
    <row r="696" spans="2:9" x14ac:dyDescent="0.3">
      <c r="B696" s="177">
        <v>43811</v>
      </c>
      <c r="C696" s="62">
        <v>1751</v>
      </c>
      <c r="D696" s="62">
        <f t="shared" si="13"/>
        <v>0.55637527221012406</v>
      </c>
      <c r="E696" s="62">
        <v>7.6537952465902939E-3</v>
      </c>
      <c r="F696" s="62"/>
      <c r="G696" s="62"/>
      <c r="H696" s="62"/>
      <c r="I696" s="62"/>
    </row>
    <row r="697" spans="2:9" x14ac:dyDescent="0.3">
      <c r="B697" s="177">
        <v>43083</v>
      </c>
      <c r="C697" s="62">
        <v>1125.05</v>
      </c>
      <c r="D697" s="62">
        <f t="shared" si="13"/>
        <v>-0.65845476624165145</v>
      </c>
      <c r="E697" s="62">
        <v>7.6127356589494426E-3</v>
      </c>
      <c r="F697" s="62"/>
      <c r="G697" s="62"/>
      <c r="H697" s="62"/>
      <c r="I697" s="62"/>
    </row>
    <row r="698" spans="2:9" x14ac:dyDescent="0.3">
      <c r="B698" s="177">
        <v>45092</v>
      </c>
      <c r="C698" s="62">
        <v>3294</v>
      </c>
      <c r="D698" s="62">
        <f t="shared" si="13"/>
        <v>0.11579696153650726</v>
      </c>
      <c r="E698" s="62">
        <v>7.6013642689995589E-3</v>
      </c>
      <c r="F698" s="62"/>
      <c r="G698" s="62"/>
      <c r="H698" s="62"/>
      <c r="I698" s="62"/>
    </row>
    <row r="699" spans="2:9" x14ac:dyDescent="0.3">
      <c r="B699" s="177">
        <v>45331</v>
      </c>
      <c r="C699" s="62">
        <v>2952.15</v>
      </c>
      <c r="D699" s="62">
        <f t="shared" si="13"/>
        <v>0.22645977441266274</v>
      </c>
      <c r="E699" s="62">
        <v>7.5769211078688288E-3</v>
      </c>
      <c r="F699" s="62"/>
      <c r="G699" s="62"/>
      <c r="H699" s="62"/>
      <c r="I699" s="62"/>
    </row>
    <row r="700" spans="2:9" x14ac:dyDescent="0.3">
      <c r="B700" s="177">
        <v>45639</v>
      </c>
      <c r="C700" s="62">
        <v>2407.0500000000002</v>
      </c>
      <c r="D700" s="62">
        <f t="shared" si="13"/>
        <v>1.8725460946357182</v>
      </c>
      <c r="E700" s="62">
        <v>7.5765503673163375E-3</v>
      </c>
      <c r="F700" s="62"/>
      <c r="G700" s="62"/>
      <c r="H700" s="62"/>
      <c r="I700" s="62"/>
    </row>
    <row r="701" spans="2:9" x14ac:dyDescent="0.3">
      <c r="B701" s="177">
        <v>42024</v>
      </c>
      <c r="C701" s="62">
        <v>837.95</v>
      </c>
      <c r="D701" s="62">
        <f t="shared" si="13"/>
        <v>-0.72493763130252098</v>
      </c>
      <c r="E701" s="62">
        <v>7.5753021102628127E-3</v>
      </c>
      <c r="F701" s="62"/>
      <c r="G701" s="62"/>
      <c r="H701" s="62"/>
      <c r="I701" s="62"/>
    </row>
    <row r="702" spans="2:9" x14ac:dyDescent="0.3">
      <c r="B702" s="177">
        <v>44645</v>
      </c>
      <c r="C702" s="62">
        <v>3046.4</v>
      </c>
      <c r="D702" s="62">
        <f t="shared" si="13"/>
        <v>-7.2647296083773488E-2</v>
      </c>
      <c r="E702" s="62">
        <v>7.5740036381677167E-3</v>
      </c>
      <c r="F702" s="62"/>
      <c r="G702" s="62"/>
      <c r="H702" s="62"/>
      <c r="I702" s="62"/>
    </row>
    <row r="703" spans="2:9" x14ac:dyDescent="0.3">
      <c r="B703" s="177">
        <v>45167</v>
      </c>
      <c r="C703" s="62">
        <v>3285.05</v>
      </c>
      <c r="D703" s="62">
        <f t="shared" si="13"/>
        <v>0.10316167704887765</v>
      </c>
      <c r="E703" s="62">
        <v>7.544970786241275E-3</v>
      </c>
      <c r="F703" s="62"/>
      <c r="G703" s="62"/>
      <c r="H703" s="62"/>
      <c r="I703" s="62"/>
    </row>
    <row r="704" spans="2:9" x14ac:dyDescent="0.3">
      <c r="B704" s="177">
        <v>45233</v>
      </c>
      <c r="C704" s="62">
        <v>2977.85</v>
      </c>
      <c r="D704" s="62">
        <f t="shared" si="13"/>
        <v>1.557960743890392</v>
      </c>
      <c r="E704" s="62">
        <v>7.4939946543966206E-3</v>
      </c>
      <c r="F704" s="62"/>
      <c r="G704" s="62"/>
      <c r="H704" s="62"/>
      <c r="I704" s="62"/>
    </row>
    <row r="705" spans="2:9" x14ac:dyDescent="0.3">
      <c r="B705" s="177">
        <v>43202</v>
      </c>
      <c r="C705" s="62">
        <v>1164.1500000000001</v>
      </c>
      <c r="D705" s="62">
        <f t="shared" si="13"/>
        <v>-0.19641747773866222</v>
      </c>
      <c r="E705" s="62">
        <v>7.4859368238858427E-3</v>
      </c>
      <c r="F705" s="62"/>
      <c r="G705" s="62"/>
      <c r="H705" s="62"/>
      <c r="I705" s="62"/>
    </row>
    <row r="706" spans="2:9" x14ac:dyDescent="0.3">
      <c r="B706" s="177">
        <v>43508</v>
      </c>
      <c r="C706" s="62">
        <v>1448.7</v>
      </c>
      <c r="D706" s="62">
        <f t="shared" si="13"/>
        <v>-0.34888424458976597</v>
      </c>
      <c r="E706" s="62">
        <v>7.475920581383219E-3</v>
      </c>
      <c r="F706" s="62"/>
      <c r="G706" s="62"/>
      <c r="H706" s="62"/>
      <c r="I706" s="62"/>
    </row>
    <row r="707" spans="2:9" x14ac:dyDescent="0.3">
      <c r="B707" s="177">
        <v>44144</v>
      </c>
      <c r="C707" s="62">
        <v>2224.9499999999998</v>
      </c>
      <c r="D707" s="62">
        <f t="shared" si="13"/>
        <v>0.6695055151196817</v>
      </c>
      <c r="E707" s="62">
        <v>7.4713034028390957E-3</v>
      </c>
      <c r="F707" s="62"/>
      <c r="G707" s="62"/>
      <c r="H707" s="62"/>
      <c r="I707" s="62"/>
    </row>
    <row r="708" spans="2:9" x14ac:dyDescent="0.3">
      <c r="B708" s="177">
        <v>43657</v>
      </c>
      <c r="C708" s="62">
        <v>1332.7</v>
      </c>
      <c r="D708" s="62">
        <f t="shared" si="13"/>
        <v>0.11813071566406573</v>
      </c>
      <c r="E708" s="62">
        <v>7.4460445250785325E-3</v>
      </c>
      <c r="F708" s="62"/>
      <c r="G708" s="62"/>
      <c r="H708" s="62"/>
      <c r="I708" s="62"/>
    </row>
    <row r="709" spans="2:9" x14ac:dyDescent="0.3">
      <c r="B709" s="177">
        <v>43109</v>
      </c>
      <c r="C709" s="62">
        <v>1191.9000000000001</v>
      </c>
      <c r="D709" s="62">
        <f t="shared" si="13"/>
        <v>2.4849527085124754E-2</v>
      </c>
      <c r="E709" s="62">
        <v>7.4380863832306503E-3</v>
      </c>
      <c r="F709" s="62"/>
      <c r="G709" s="62"/>
      <c r="H709" s="62"/>
      <c r="I709" s="62"/>
    </row>
    <row r="710" spans="2:9" x14ac:dyDescent="0.3">
      <c r="B710" s="177">
        <v>42627</v>
      </c>
      <c r="C710" s="62">
        <v>1163</v>
      </c>
      <c r="D710" s="62">
        <f t="shared" si="13"/>
        <v>-0.60343034456890532</v>
      </c>
      <c r="E710" s="62">
        <v>7.4061241283727786E-3</v>
      </c>
      <c r="F710" s="62"/>
      <c r="G710" s="62"/>
      <c r="H710" s="62"/>
      <c r="I710" s="62"/>
    </row>
    <row r="711" spans="2:9" x14ac:dyDescent="0.3">
      <c r="B711" s="177">
        <v>44631</v>
      </c>
      <c r="C711" s="62">
        <v>2932.65</v>
      </c>
      <c r="D711" s="62">
        <f t="shared" si="13"/>
        <v>0.61263094223419767</v>
      </c>
      <c r="E711" s="62">
        <v>7.3680956306678598E-3</v>
      </c>
      <c r="F711" s="62"/>
      <c r="G711" s="62"/>
      <c r="H711" s="62"/>
      <c r="I711" s="62"/>
    </row>
    <row r="712" spans="2:9" x14ac:dyDescent="0.3">
      <c r="B712" s="177">
        <v>43844</v>
      </c>
      <c r="C712" s="62">
        <v>1818.55</v>
      </c>
      <c r="D712" s="62">
        <f t="shared" ref="D712:D775" si="14">(C712-C713)/C713</f>
        <v>1.392828947368421</v>
      </c>
      <c r="E712" s="62">
        <v>7.3674006370308565E-3</v>
      </c>
      <c r="F712" s="62"/>
      <c r="G712" s="62"/>
      <c r="H712" s="62"/>
      <c r="I712" s="62"/>
    </row>
    <row r="713" spans="2:9" x14ac:dyDescent="0.3">
      <c r="B713" s="177">
        <v>42186</v>
      </c>
      <c r="C713" s="62">
        <v>760</v>
      </c>
      <c r="D713" s="62">
        <f t="shared" si="14"/>
        <v>-0.73260620986894187</v>
      </c>
      <c r="E713" s="62">
        <v>7.3563523096294705E-3</v>
      </c>
      <c r="F713" s="62"/>
      <c r="G713" s="62"/>
      <c r="H713" s="62"/>
      <c r="I713" s="62"/>
    </row>
    <row r="714" spans="2:9" x14ac:dyDescent="0.3">
      <c r="B714" s="177">
        <v>45373</v>
      </c>
      <c r="C714" s="62">
        <v>2842.25</v>
      </c>
      <c r="D714" s="62">
        <f t="shared" si="14"/>
        <v>0.2459724261885452</v>
      </c>
      <c r="E714" s="62">
        <v>7.3542441963494595E-3</v>
      </c>
      <c r="F714" s="62"/>
      <c r="G714" s="62"/>
      <c r="H714" s="62"/>
      <c r="I714" s="62"/>
    </row>
    <row r="715" spans="2:9" x14ac:dyDescent="0.3">
      <c r="B715" s="177">
        <v>45826</v>
      </c>
      <c r="C715" s="62">
        <v>2281.15</v>
      </c>
      <c r="D715" s="62">
        <f t="shared" si="14"/>
        <v>-1.6630560843780948E-3</v>
      </c>
      <c r="E715" s="62">
        <v>7.3526164716273311E-3</v>
      </c>
      <c r="F715" s="62"/>
      <c r="G715" s="62"/>
      <c r="H715" s="62"/>
      <c r="I715" s="62"/>
    </row>
    <row r="716" spans="2:9" x14ac:dyDescent="0.3">
      <c r="B716" s="177">
        <v>45828</v>
      </c>
      <c r="C716" s="62">
        <v>2284.9499999999998</v>
      </c>
      <c r="D716" s="62">
        <f t="shared" si="14"/>
        <v>0.26825410040795922</v>
      </c>
      <c r="E716" s="62">
        <v>7.3402989022614447E-3</v>
      </c>
      <c r="F716" s="62"/>
      <c r="G716" s="62"/>
      <c r="H716" s="62"/>
      <c r="I716" s="62"/>
    </row>
    <row r="717" spans="2:9" x14ac:dyDescent="0.3">
      <c r="B717" s="177">
        <v>43893</v>
      </c>
      <c r="C717" s="62">
        <v>1801.65</v>
      </c>
      <c r="D717" s="62">
        <f t="shared" si="14"/>
        <v>0.11529652098551442</v>
      </c>
      <c r="E717" s="62">
        <v>7.3243689021834091E-3</v>
      </c>
      <c r="F717" s="62"/>
      <c r="G717" s="62"/>
      <c r="H717" s="62"/>
      <c r="I717" s="62"/>
    </row>
    <row r="718" spans="2:9" x14ac:dyDescent="0.3">
      <c r="B718" s="177">
        <v>43706</v>
      </c>
      <c r="C718" s="62">
        <v>1615.4</v>
      </c>
      <c r="D718" s="62">
        <f t="shared" si="14"/>
        <v>0.46183430613999382</v>
      </c>
      <c r="E718" s="62">
        <v>7.2956288582652897E-3</v>
      </c>
      <c r="F718" s="62"/>
      <c r="G718" s="62"/>
      <c r="H718" s="62"/>
      <c r="I718" s="62"/>
    </row>
    <row r="719" spans="2:9" x14ac:dyDescent="0.3">
      <c r="B719" s="177">
        <v>42851</v>
      </c>
      <c r="C719" s="62">
        <v>1105.05</v>
      </c>
      <c r="D719" s="62">
        <f t="shared" si="14"/>
        <v>-0.54154912047792902</v>
      </c>
      <c r="E719" s="62">
        <v>7.2922838521489453E-3</v>
      </c>
      <c r="F719" s="62"/>
      <c r="G719" s="62"/>
      <c r="H719" s="62"/>
      <c r="I719" s="62"/>
    </row>
    <row r="720" spans="2:9" x14ac:dyDescent="0.3">
      <c r="B720" s="177">
        <v>45854</v>
      </c>
      <c r="C720" s="62">
        <v>2410.4</v>
      </c>
      <c r="D720" s="62">
        <f t="shared" si="14"/>
        <v>-0.23438045929549281</v>
      </c>
      <c r="E720" s="62">
        <v>7.2922543304290832E-3</v>
      </c>
      <c r="F720" s="62"/>
      <c r="G720" s="62"/>
      <c r="H720" s="62"/>
      <c r="I720" s="62"/>
    </row>
    <row r="721" spans="2:9" x14ac:dyDescent="0.3">
      <c r="B721" s="177">
        <v>44678</v>
      </c>
      <c r="C721" s="62">
        <v>3148.3</v>
      </c>
      <c r="D721" s="62">
        <f t="shared" si="14"/>
        <v>1.4504202988792032</v>
      </c>
      <c r="E721" s="62">
        <v>7.2626055797287798E-3</v>
      </c>
      <c r="F721" s="62"/>
      <c r="G721" s="62"/>
      <c r="H721" s="62"/>
      <c r="I721" s="62"/>
    </row>
    <row r="722" spans="2:9" x14ac:dyDescent="0.3">
      <c r="B722" s="177">
        <v>43417</v>
      </c>
      <c r="C722" s="62">
        <v>1284.8</v>
      </c>
      <c r="D722" s="62">
        <f t="shared" si="14"/>
        <v>-0.52038226071375249</v>
      </c>
      <c r="E722" s="62">
        <v>7.2517737446591672E-3</v>
      </c>
      <c r="F722" s="62"/>
      <c r="G722" s="62"/>
      <c r="H722" s="62"/>
      <c r="I722" s="62"/>
    </row>
    <row r="723" spans="2:9" x14ac:dyDescent="0.3">
      <c r="B723" s="177">
        <v>44733</v>
      </c>
      <c r="C723" s="62">
        <v>2678.8</v>
      </c>
      <c r="D723" s="62">
        <f t="shared" si="14"/>
        <v>0.56806275060731137</v>
      </c>
      <c r="E723" s="62">
        <v>7.2380665902126292E-3</v>
      </c>
      <c r="F723" s="62"/>
      <c r="G723" s="62"/>
      <c r="H723" s="62"/>
      <c r="I723" s="62"/>
    </row>
    <row r="724" spans="2:9" x14ac:dyDescent="0.3">
      <c r="B724" s="177">
        <v>44018</v>
      </c>
      <c r="C724" s="62">
        <v>1708.35</v>
      </c>
      <c r="D724" s="62">
        <f t="shared" si="14"/>
        <v>0.20082240888482747</v>
      </c>
      <c r="E724" s="62">
        <v>7.2224515063970289E-3</v>
      </c>
      <c r="F724" s="62"/>
      <c r="G724" s="62"/>
      <c r="H724" s="62"/>
      <c r="I724" s="62"/>
    </row>
    <row r="725" spans="2:9" x14ac:dyDescent="0.3">
      <c r="B725" s="177">
        <v>43566</v>
      </c>
      <c r="C725" s="62">
        <v>1422.65</v>
      </c>
      <c r="D725" s="62">
        <f t="shared" si="14"/>
        <v>-0.59835973010361077</v>
      </c>
      <c r="E725" s="62">
        <v>7.2214945661793657E-3</v>
      </c>
      <c r="F725" s="62"/>
      <c r="G725" s="62"/>
      <c r="H725" s="62"/>
      <c r="I725" s="62"/>
    </row>
    <row r="726" spans="2:9" x14ac:dyDescent="0.3">
      <c r="B726" s="177">
        <v>45131</v>
      </c>
      <c r="C726" s="62">
        <v>3542.1</v>
      </c>
      <c r="D726" s="62">
        <f t="shared" si="14"/>
        <v>7.4177407126611042E-2</v>
      </c>
      <c r="E726" s="62">
        <v>7.1797204885053392E-3</v>
      </c>
      <c r="F726" s="62"/>
      <c r="G726" s="62"/>
      <c r="H726" s="62"/>
      <c r="I726" s="62"/>
    </row>
    <row r="727" spans="2:9" x14ac:dyDescent="0.3">
      <c r="B727" s="177">
        <v>45307</v>
      </c>
      <c r="C727" s="62">
        <v>3297.5</v>
      </c>
      <c r="D727" s="62">
        <f t="shared" si="14"/>
        <v>1.8336340981352584</v>
      </c>
      <c r="E727" s="62">
        <v>7.1623829813227706E-3</v>
      </c>
      <c r="F727" s="62"/>
      <c r="G727" s="62"/>
      <c r="H727" s="62"/>
      <c r="I727" s="62"/>
    </row>
    <row r="728" spans="2:9" x14ac:dyDescent="0.3">
      <c r="B728" s="177">
        <v>42908</v>
      </c>
      <c r="C728" s="62">
        <v>1163.7</v>
      </c>
      <c r="D728" s="62">
        <f t="shared" si="14"/>
        <v>-0.63649142535844816</v>
      </c>
      <c r="E728" s="62">
        <v>7.0964950237992607E-3</v>
      </c>
      <c r="F728" s="62"/>
      <c r="G728" s="62"/>
      <c r="H728" s="62"/>
      <c r="I728" s="62"/>
    </row>
    <row r="729" spans="2:9" x14ac:dyDescent="0.3">
      <c r="B729" s="177">
        <v>44473</v>
      </c>
      <c r="C729" s="62">
        <v>3201.3</v>
      </c>
      <c r="D729" s="62">
        <f t="shared" si="14"/>
        <v>1.3171799790090841</v>
      </c>
      <c r="E729" s="62">
        <v>7.0781426953567383E-3</v>
      </c>
      <c r="F729" s="62"/>
      <c r="G729" s="62"/>
      <c r="H729" s="62"/>
      <c r="I729" s="62"/>
    </row>
    <row r="730" spans="2:9" x14ac:dyDescent="0.3">
      <c r="B730" s="177">
        <v>43467</v>
      </c>
      <c r="C730" s="62">
        <v>1381.55</v>
      </c>
      <c r="D730" s="62">
        <f t="shared" si="14"/>
        <v>-0.29507360257162535</v>
      </c>
      <c r="E730" s="62">
        <v>7.0707438859934002E-3</v>
      </c>
      <c r="F730" s="62"/>
      <c r="G730" s="62"/>
      <c r="H730" s="62"/>
      <c r="I730" s="62"/>
    </row>
    <row r="731" spans="2:9" x14ac:dyDescent="0.3">
      <c r="B731" s="177">
        <v>44103</v>
      </c>
      <c r="C731" s="62">
        <v>1959.85</v>
      </c>
      <c r="D731" s="62">
        <f t="shared" si="14"/>
        <v>4.1006028736089987E-2</v>
      </c>
      <c r="E731" s="62">
        <v>7.0654128770361235E-3</v>
      </c>
      <c r="F731" s="62"/>
      <c r="G731" s="62"/>
      <c r="H731" s="62"/>
      <c r="I731" s="62"/>
    </row>
    <row r="732" spans="2:9" x14ac:dyDescent="0.3">
      <c r="B732" s="177">
        <v>43901</v>
      </c>
      <c r="C732" s="62">
        <v>1882.65</v>
      </c>
      <c r="D732" s="62">
        <f t="shared" si="14"/>
        <v>-0.3922230113636363</v>
      </c>
      <c r="E732" s="62">
        <v>7.0609002647837845E-3</v>
      </c>
      <c r="F732" s="62"/>
      <c r="G732" s="62"/>
      <c r="H732" s="62"/>
      <c r="I732" s="62"/>
    </row>
    <row r="733" spans="2:9" x14ac:dyDescent="0.3">
      <c r="B733" s="177">
        <v>45242</v>
      </c>
      <c r="C733" s="62">
        <v>3097.6</v>
      </c>
      <c r="D733" s="62">
        <f t="shared" si="14"/>
        <v>0.25752562671267631</v>
      </c>
      <c r="E733" s="62">
        <v>7.0548457362072294E-3</v>
      </c>
      <c r="F733" s="62"/>
      <c r="G733" s="62"/>
      <c r="H733" s="62"/>
      <c r="I733" s="62"/>
    </row>
    <row r="734" spans="2:9" x14ac:dyDescent="0.3">
      <c r="B734" s="177">
        <v>44229</v>
      </c>
      <c r="C734" s="62">
        <v>2463.25</v>
      </c>
      <c r="D734" s="62">
        <f t="shared" si="14"/>
        <v>-0.21542553191489358</v>
      </c>
      <c r="E734" s="62">
        <v>7.0523303352412105E-3</v>
      </c>
      <c r="F734" s="62"/>
      <c r="G734" s="62"/>
      <c r="H734" s="62"/>
      <c r="I734" s="62"/>
    </row>
    <row r="735" spans="2:9" x14ac:dyDescent="0.3">
      <c r="B735" s="177">
        <v>44656</v>
      </c>
      <c r="C735" s="62">
        <v>3139.6</v>
      </c>
      <c r="D735" s="62">
        <f t="shared" si="14"/>
        <v>0.78935369884874051</v>
      </c>
      <c r="E735" s="62">
        <v>7.040559395698625E-3</v>
      </c>
      <c r="F735" s="62"/>
      <c r="G735" s="62"/>
      <c r="H735" s="62"/>
      <c r="I735" s="62"/>
    </row>
    <row r="736" spans="2:9" x14ac:dyDescent="0.3">
      <c r="B736" s="177">
        <v>43938</v>
      </c>
      <c r="C736" s="62">
        <v>1754.6</v>
      </c>
      <c r="D736" s="62">
        <f t="shared" si="14"/>
        <v>0.45622043323097333</v>
      </c>
      <c r="E736" s="62">
        <v>7.0307343530289553E-3</v>
      </c>
      <c r="F736" s="62"/>
      <c r="G736" s="62"/>
      <c r="H736" s="62"/>
      <c r="I736" s="62"/>
    </row>
    <row r="737" spans="2:9" x14ac:dyDescent="0.3">
      <c r="B737" s="177">
        <v>42983</v>
      </c>
      <c r="C737" s="62">
        <v>1204.9000000000001</v>
      </c>
      <c r="D737" s="62">
        <f t="shared" si="14"/>
        <v>-0.61403059181548802</v>
      </c>
      <c r="E737" s="62">
        <v>7.0204763894693616E-3</v>
      </c>
      <c r="F737" s="62"/>
      <c r="G737" s="62"/>
      <c r="H737" s="62"/>
      <c r="I737" s="62"/>
    </row>
    <row r="738" spans="2:9" x14ac:dyDescent="0.3">
      <c r="B738" s="177">
        <v>44501</v>
      </c>
      <c r="C738" s="62">
        <v>3121.75</v>
      </c>
      <c r="D738" s="62">
        <f t="shared" si="14"/>
        <v>-4.2158231440713095E-2</v>
      </c>
      <c r="E738" s="62">
        <v>6.9836456888487768E-3</v>
      </c>
      <c r="F738" s="62"/>
      <c r="G738" s="62"/>
      <c r="H738" s="62"/>
      <c r="I738" s="62"/>
    </row>
    <row r="739" spans="2:9" x14ac:dyDescent="0.3">
      <c r="B739" s="177">
        <v>45180</v>
      </c>
      <c r="C739" s="62">
        <v>3259.15</v>
      </c>
      <c r="D739" s="62">
        <f t="shared" si="14"/>
        <v>0.38651833574406541</v>
      </c>
      <c r="E739" s="62">
        <v>6.951632088733721E-3</v>
      </c>
      <c r="F739" s="62"/>
      <c r="G739" s="62"/>
      <c r="H739" s="62"/>
      <c r="I739" s="62"/>
    </row>
    <row r="740" spans="2:9" x14ac:dyDescent="0.3">
      <c r="B740" s="177">
        <v>45666</v>
      </c>
      <c r="C740" s="62">
        <v>2350.6</v>
      </c>
      <c r="D740" s="62">
        <f t="shared" si="14"/>
        <v>-0.20472307744358356</v>
      </c>
      <c r="E740" s="62">
        <v>6.9396847155585237E-3</v>
      </c>
      <c r="F740" s="62"/>
      <c r="G740" s="62"/>
      <c r="H740" s="62"/>
      <c r="I740" s="62"/>
    </row>
    <row r="741" spans="2:9" x14ac:dyDescent="0.3">
      <c r="B741" s="177">
        <v>45232</v>
      </c>
      <c r="C741" s="62">
        <v>2955.7</v>
      </c>
      <c r="D741" s="62">
        <f t="shared" si="14"/>
        <v>0.27861051629788236</v>
      </c>
      <c r="E741" s="62">
        <v>6.9327337455499039E-3</v>
      </c>
      <c r="F741" s="62"/>
      <c r="G741" s="62"/>
      <c r="H741" s="62"/>
      <c r="I741" s="62"/>
    </row>
    <row r="742" spans="2:9" x14ac:dyDescent="0.3">
      <c r="B742" s="177">
        <v>45798</v>
      </c>
      <c r="C742" s="62">
        <v>2311.65</v>
      </c>
      <c r="D742" s="62">
        <f t="shared" si="14"/>
        <v>0.5098461839913786</v>
      </c>
      <c r="E742" s="62">
        <v>6.925841228356786E-3</v>
      </c>
      <c r="F742" s="62"/>
      <c r="G742" s="62"/>
      <c r="H742" s="62"/>
      <c r="I742" s="62"/>
    </row>
    <row r="743" spans="2:9" x14ac:dyDescent="0.3">
      <c r="B743" s="177">
        <v>43725</v>
      </c>
      <c r="C743" s="62">
        <v>1531.05</v>
      </c>
      <c r="D743" s="62">
        <f t="shared" si="14"/>
        <v>-0.18140989654342768</v>
      </c>
      <c r="E743" s="62">
        <v>6.9053960737890897E-3</v>
      </c>
      <c r="F743" s="62"/>
      <c r="G743" s="62"/>
      <c r="H743" s="62"/>
      <c r="I743" s="62"/>
    </row>
    <row r="744" spans="2:9" x14ac:dyDescent="0.3">
      <c r="B744" s="177">
        <v>43871</v>
      </c>
      <c r="C744" s="62">
        <v>1870.35</v>
      </c>
      <c r="D744" s="62">
        <f t="shared" si="14"/>
        <v>0.44044822673187251</v>
      </c>
      <c r="E744" s="62">
        <v>6.8907970175768919E-3</v>
      </c>
      <c r="F744" s="62"/>
      <c r="G744" s="62"/>
      <c r="H744" s="62"/>
      <c r="I744" s="62"/>
    </row>
    <row r="745" spans="2:9" x14ac:dyDescent="0.3">
      <c r="B745" s="177">
        <v>43234</v>
      </c>
      <c r="C745" s="62">
        <v>1298.45</v>
      </c>
      <c r="D745" s="62">
        <f t="shared" si="14"/>
        <v>-6.9078004014912472E-2</v>
      </c>
      <c r="E745" s="62">
        <v>6.8625930521092875E-3</v>
      </c>
      <c r="F745" s="62"/>
      <c r="G745" s="62"/>
      <c r="H745" s="62"/>
      <c r="I745" s="62"/>
    </row>
    <row r="746" spans="2:9" x14ac:dyDescent="0.3">
      <c r="B746" s="177">
        <v>43472</v>
      </c>
      <c r="C746" s="62">
        <v>1394.8</v>
      </c>
      <c r="D746" s="62">
        <f t="shared" si="14"/>
        <v>0.69590856587026551</v>
      </c>
      <c r="E746" s="62">
        <v>6.8577203493828051E-3</v>
      </c>
      <c r="F746" s="62"/>
      <c r="G746" s="62"/>
      <c r="H746" s="62"/>
      <c r="I746" s="62"/>
    </row>
    <row r="747" spans="2:9" x14ac:dyDescent="0.3">
      <c r="B747" s="177">
        <v>42199</v>
      </c>
      <c r="C747" s="62">
        <v>822.45</v>
      </c>
      <c r="D747" s="62">
        <f t="shared" si="14"/>
        <v>-0.64466862524842306</v>
      </c>
      <c r="E747" s="62">
        <v>6.8556038440350398E-3</v>
      </c>
      <c r="F747" s="62"/>
      <c r="G747" s="62"/>
      <c r="H747" s="62"/>
      <c r="I747" s="62"/>
    </row>
    <row r="748" spans="2:9" x14ac:dyDescent="0.3">
      <c r="B748" s="177">
        <v>45800</v>
      </c>
      <c r="C748" s="62">
        <v>2314.6</v>
      </c>
      <c r="D748" s="62">
        <f t="shared" si="14"/>
        <v>1.2311662183734652E-2</v>
      </c>
      <c r="E748" s="62">
        <v>6.8512517128129285E-3</v>
      </c>
      <c r="F748" s="62"/>
      <c r="G748" s="62"/>
      <c r="H748" s="62"/>
      <c r="I748" s="62"/>
    </row>
    <row r="749" spans="2:9" x14ac:dyDescent="0.3">
      <c r="B749" s="177">
        <v>45656</v>
      </c>
      <c r="C749" s="62">
        <v>2286.4499999999998</v>
      </c>
      <c r="D749" s="62">
        <f t="shared" si="14"/>
        <v>-0.2842205769561883</v>
      </c>
      <c r="E749" s="62">
        <v>6.8475053943369262E-3</v>
      </c>
      <c r="F749" s="62"/>
      <c r="G749" s="62"/>
      <c r="H749" s="62"/>
      <c r="I749" s="62"/>
    </row>
    <row r="750" spans="2:9" x14ac:dyDescent="0.3">
      <c r="B750" s="177">
        <v>45264</v>
      </c>
      <c r="C750" s="62">
        <v>3194.35</v>
      </c>
      <c r="D750" s="62">
        <f t="shared" si="14"/>
        <v>2.7295388207822531</v>
      </c>
      <c r="E750" s="62">
        <v>6.8238408926151522E-3</v>
      </c>
      <c r="F750" s="62"/>
      <c r="G750" s="62"/>
      <c r="H750" s="62"/>
      <c r="I750" s="62"/>
    </row>
    <row r="751" spans="2:9" x14ac:dyDescent="0.3">
      <c r="B751" s="177">
        <v>42332</v>
      </c>
      <c r="C751" s="62">
        <v>856.5</v>
      </c>
      <c r="D751" s="62">
        <f t="shared" si="14"/>
        <v>-0.740482070083476</v>
      </c>
      <c r="E751" s="62">
        <v>6.7587422862180431E-3</v>
      </c>
      <c r="F751" s="62"/>
      <c r="G751" s="62"/>
      <c r="H751" s="62"/>
      <c r="I751" s="62"/>
    </row>
    <row r="752" spans="2:9" x14ac:dyDescent="0.3">
      <c r="B752" s="177">
        <v>44845</v>
      </c>
      <c r="C752" s="62">
        <v>3300.35</v>
      </c>
      <c r="D752" s="62">
        <f t="shared" si="14"/>
        <v>1.9166629844019267</v>
      </c>
      <c r="E752" s="62">
        <v>6.7567567567567849E-3</v>
      </c>
      <c r="F752" s="62"/>
      <c r="G752" s="62"/>
      <c r="H752" s="62"/>
      <c r="I752" s="62"/>
    </row>
    <row r="753" spans="2:9" x14ac:dyDescent="0.3">
      <c r="B753" s="177">
        <v>43140</v>
      </c>
      <c r="C753" s="62">
        <v>1131.55</v>
      </c>
      <c r="D753" s="62">
        <f t="shared" si="14"/>
        <v>0.29631114675220527</v>
      </c>
      <c r="E753" s="62">
        <v>6.7170818505337673E-3</v>
      </c>
      <c r="F753" s="62"/>
      <c r="G753" s="62"/>
      <c r="H753" s="62"/>
      <c r="I753" s="62"/>
    </row>
    <row r="754" spans="2:9" x14ac:dyDescent="0.3">
      <c r="B754" s="177">
        <v>42437</v>
      </c>
      <c r="C754" s="62">
        <v>872.9</v>
      </c>
      <c r="D754" s="62">
        <f t="shared" si="14"/>
        <v>-0.1541256843839334</v>
      </c>
      <c r="E754" s="62">
        <v>6.6889632107022881E-3</v>
      </c>
      <c r="F754" s="62"/>
      <c r="G754" s="62"/>
      <c r="H754" s="62"/>
      <c r="I754" s="62"/>
    </row>
    <row r="755" spans="2:9" x14ac:dyDescent="0.3">
      <c r="B755" s="177">
        <v>42528</v>
      </c>
      <c r="C755" s="62">
        <v>1031.95</v>
      </c>
      <c r="D755" s="62">
        <f t="shared" si="14"/>
        <v>9.5895502575266897E-2</v>
      </c>
      <c r="E755" s="62">
        <v>6.6822749000098889E-3</v>
      </c>
      <c r="F755" s="62"/>
      <c r="G755" s="62"/>
      <c r="H755" s="62"/>
      <c r="I755" s="62"/>
    </row>
    <row r="756" spans="2:9" x14ac:dyDescent="0.3">
      <c r="B756" s="177">
        <v>42713</v>
      </c>
      <c r="C756" s="62">
        <v>941.65</v>
      </c>
      <c r="D756" s="62">
        <f t="shared" si="14"/>
        <v>-0.17774187914774717</v>
      </c>
      <c r="E756" s="62">
        <v>6.6816335257643793E-3</v>
      </c>
      <c r="F756" s="62"/>
      <c r="G756" s="62"/>
      <c r="H756" s="62"/>
      <c r="I756" s="62"/>
    </row>
    <row r="757" spans="2:9" x14ac:dyDescent="0.3">
      <c r="B757" s="177">
        <v>43195</v>
      </c>
      <c r="C757" s="62">
        <v>1145.2</v>
      </c>
      <c r="D757" s="62">
        <f t="shared" si="14"/>
        <v>-1.471220855200887E-2</v>
      </c>
      <c r="E757" s="62">
        <v>6.6807313642757889E-3</v>
      </c>
      <c r="F757" s="62"/>
      <c r="G757" s="62"/>
      <c r="H757" s="62"/>
      <c r="I757" s="62"/>
    </row>
    <row r="758" spans="2:9" x14ac:dyDescent="0.3">
      <c r="B758" s="177">
        <v>42893</v>
      </c>
      <c r="C758" s="62">
        <v>1162.3</v>
      </c>
      <c r="D758" s="62">
        <f t="shared" si="14"/>
        <v>-0.46419269332718682</v>
      </c>
      <c r="E758" s="62">
        <v>6.6689762688377325E-3</v>
      </c>
      <c r="F758" s="62"/>
      <c r="G758" s="62"/>
      <c r="H758" s="62"/>
      <c r="I758" s="62"/>
    </row>
    <row r="759" spans="2:9" x14ac:dyDescent="0.3">
      <c r="B759" s="177">
        <v>44139</v>
      </c>
      <c r="C759" s="62">
        <v>2169.25</v>
      </c>
      <c r="D759" s="62">
        <f t="shared" si="14"/>
        <v>0.92736561528209682</v>
      </c>
      <c r="E759" s="62">
        <v>6.635884823313851E-3</v>
      </c>
      <c r="F759" s="62"/>
      <c r="G759" s="62"/>
      <c r="H759" s="62"/>
      <c r="I759" s="62"/>
    </row>
    <row r="760" spans="2:9" x14ac:dyDescent="0.3">
      <c r="B760" s="177">
        <v>42933</v>
      </c>
      <c r="C760" s="62">
        <v>1125.5</v>
      </c>
      <c r="D760" s="62">
        <f t="shared" si="14"/>
        <v>0.12769901307549728</v>
      </c>
      <c r="E760" s="62">
        <v>6.6183704498703972E-3</v>
      </c>
      <c r="F760" s="62"/>
      <c r="G760" s="62"/>
      <c r="H760" s="62"/>
      <c r="I760" s="62"/>
    </row>
    <row r="761" spans="2:9" x14ac:dyDescent="0.3">
      <c r="B761" s="177">
        <v>42517</v>
      </c>
      <c r="C761" s="62">
        <v>998.05</v>
      </c>
      <c r="D761" s="62">
        <f t="shared" si="14"/>
        <v>6.2509452034077047E-3</v>
      </c>
      <c r="E761" s="62">
        <v>6.6061522945032322E-3</v>
      </c>
      <c r="F761" s="62"/>
      <c r="G761" s="62"/>
      <c r="H761" s="62"/>
      <c r="I761" s="62"/>
    </row>
    <row r="762" spans="2:9" x14ac:dyDescent="0.3">
      <c r="B762" s="177">
        <v>42772</v>
      </c>
      <c r="C762" s="62">
        <v>991.85</v>
      </c>
      <c r="D762" s="62">
        <f t="shared" si="14"/>
        <v>-0.30506218251882988</v>
      </c>
      <c r="E762" s="62">
        <v>6.5966407875374233E-3</v>
      </c>
      <c r="F762" s="62"/>
      <c r="G762" s="62"/>
      <c r="H762" s="62"/>
      <c r="I762" s="62"/>
    </row>
    <row r="763" spans="2:9" x14ac:dyDescent="0.3">
      <c r="B763" s="177">
        <v>43536</v>
      </c>
      <c r="C763" s="62">
        <v>1427.25</v>
      </c>
      <c r="D763" s="62">
        <f t="shared" si="14"/>
        <v>-0.57359245925638236</v>
      </c>
      <c r="E763" s="62">
        <v>6.5942591155934184E-3</v>
      </c>
      <c r="F763" s="62"/>
      <c r="G763" s="62"/>
      <c r="H763" s="62"/>
      <c r="I763" s="62"/>
    </row>
    <row r="764" spans="2:9" x14ac:dyDescent="0.3">
      <c r="B764" s="177">
        <v>45105</v>
      </c>
      <c r="C764" s="62">
        <v>3347.15</v>
      </c>
      <c r="D764" s="62">
        <f t="shared" si="14"/>
        <v>0.30004078224224651</v>
      </c>
      <c r="E764" s="62">
        <v>6.5708357140708828E-3</v>
      </c>
      <c r="F764" s="62"/>
      <c r="G764" s="62"/>
      <c r="H764" s="62"/>
      <c r="I764" s="62"/>
    </row>
    <row r="765" spans="2:9" x14ac:dyDescent="0.3">
      <c r="B765" s="177">
        <v>44313</v>
      </c>
      <c r="C765" s="62">
        <v>2574.65</v>
      </c>
      <c r="D765" s="62">
        <f t="shared" si="14"/>
        <v>-0.17539954520705892</v>
      </c>
      <c r="E765" s="62">
        <v>6.568016107277668E-3</v>
      </c>
      <c r="F765" s="62"/>
      <c r="G765" s="62"/>
      <c r="H765" s="62"/>
      <c r="I765" s="62"/>
    </row>
    <row r="766" spans="2:9" x14ac:dyDescent="0.3">
      <c r="B766" s="177">
        <v>45071</v>
      </c>
      <c r="C766" s="62">
        <v>3122.3</v>
      </c>
      <c r="D766" s="62">
        <f t="shared" si="14"/>
        <v>1.1307537448391172</v>
      </c>
      <c r="E766" s="62">
        <v>6.5441650548034112E-3</v>
      </c>
      <c r="F766" s="62"/>
      <c r="G766" s="62"/>
      <c r="H766" s="62"/>
      <c r="I766" s="62"/>
    </row>
    <row r="767" spans="2:9" x14ac:dyDescent="0.3">
      <c r="B767" s="177">
        <v>43573</v>
      </c>
      <c r="C767" s="62">
        <v>1465.35</v>
      </c>
      <c r="D767" s="62">
        <f t="shared" si="14"/>
        <v>-0.52261732175726094</v>
      </c>
      <c r="E767" s="62">
        <v>6.5253975340866166E-3</v>
      </c>
      <c r="F767" s="62"/>
      <c r="G767" s="62"/>
      <c r="H767" s="62"/>
      <c r="I767" s="62"/>
    </row>
    <row r="768" spans="2:9" x14ac:dyDescent="0.3">
      <c r="B768" s="177">
        <v>44368</v>
      </c>
      <c r="C768" s="62">
        <v>3069.55</v>
      </c>
      <c r="D768" s="62">
        <f t="shared" si="14"/>
        <v>-3.5354567024402504E-2</v>
      </c>
      <c r="E768" s="62">
        <v>6.5253389733248377E-3</v>
      </c>
      <c r="F768" s="62"/>
      <c r="G768" s="62"/>
      <c r="H768" s="62"/>
      <c r="I768" s="62"/>
    </row>
    <row r="769" spans="2:9" x14ac:dyDescent="0.3">
      <c r="B769" s="177">
        <v>45159</v>
      </c>
      <c r="C769" s="62">
        <v>3182.05</v>
      </c>
      <c r="D769" s="62">
        <f t="shared" si="14"/>
        <v>0.31603871127838207</v>
      </c>
      <c r="E769" s="62">
        <v>6.515997406253575E-3</v>
      </c>
      <c r="F769" s="62"/>
      <c r="G769" s="62"/>
      <c r="H769" s="62"/>
      <c r="I769" s="62"/>
    </row>
    <row r="770" spans="2:9" x14ac:dyDescent="0.3">
      <c r="B770" s="177">
        <v>44259</v>
      </c>
      <c r="C770" s="62">
        <v>2417.9</v>
      </c>
      <c r="D770" s="62">
        <f t="shared" si="14"/>
        <v>1.7939681072336493</v>
      </c>
      <c r="E770" s="62">
        <v>6.5147257779165748E-3</v>
      </c>
      <c r="F770" s="62"/>
      <c r="G770" s="62"/>
      <c r="H770" s="62"/>
      <c r="I770" s="62"/>
    </row>
    <row r="771" spans="2:9" x14ac:dyDescent="0.3">
      <c r="B771" s="177">
        <v>42472</v>
      </c>
      <c r="C771" s="62">
        <v>865.4</v>
      </c>
      <c r="D771" s="62">
        <f t="shared" si="14"/>
        <v>-0.38576194194052105</v>
      </c>
      <c r="E771" s="62">
        <v>6.5131425913003294E-3</v>
      </c>
      <c r="F771" s="62"/>
      <c r="G771" s="62"/>
      <c r="H771" s="62"/>
      <c r="I771" s="62"/>
    </row>
    <row r="772" spans="2:9" x14ac:dyDescent="0.3">
      <c r="B772" s="177">
        <v>43332</v>
      </c>
      <c r="C772" s="62">
        <v>1408.9</v>
      </c>
      <c r="D772" s="62">
        <f t="shared" si="14"/>
        <v>5.4952897516414821E-3</v>
      </c>
      <c r="E772" s="62">
        <v>6.5009287041006836E-3</v>
      </c>
      <c r="F772" s="62"/>
      <c r="G772" s="62"/>
      <c r="H772" s="62"/>
      <c r="I772" s="62"/>
    </row>
    <row r="773" spans="2:9" x14ac:dyDescent="0.3">
      <c r="B773" s="177">
        <v>43529</v>
      </c>
      <c r="C773" s="62">
        <v>1401.2</v>
      </c>
      <c r="D773" s="62">
        <f t="shared" si="14"/>
        <v>-0.4185168278208905</v>
      </c>
      <c r="E773" s="62">
        <v>6.5007362712351064E-3</v>
      </c>
      <c r="F773" s="62"/>
      <c r="G773" s="62"/>
      <c r="H773" s="62"/>
      <c r="I773" s="62"/>
    </row>
    <row r="774" spans="2:9" x14ac:dyDescent="0.3">
      <c r="B774" s="177">
        <v>45756</v>
      </c>
      <c r="C774" s="62">
        <v>2409.6999999999998</v>
      </c>
      <c r="D774" s="62">
        <f t="shared" si="14"/>
        <v>0.34620111731843567</v>
      </c>
      <c r="E774" s="62">
        <v>6.4949982248395993E-3</v>
      </c>
      <c r="F774" s="62"/>
      <c r="G774" s="62"/>
      <c r="H774" s="62"/>
      <c r="I774" s="62"/>
    </row>
    <row r="775" spans="2:9" x14ac:dyDescent="0.3">
      <c r="B775" s="177">
        <v>43749</v>
      </c>
      <c r="C775" s="62">
        <v>1790</v>
      </c>
      <c r="D775" s="62">
        <f t="shared" si="14"/>
        <v>0.53852765481971721</v>
      </c>
      <c r="E775" s="62">
        <v>6.4944192977030302E-3</v>
      </c>
      <c r="F775" s="62"/>
      <c r="G775" s="62"/>
      <c r="H775" s="62"/>
      <c r="I775" s="62"/>
    </row>
    <row r="776" spans="2:9" x14ac:dyDescent="0.3">
      <c r="B776" s="177">
        <v>42632</v>
      </c>
      <c r="C776" s="62">
        <v>1163.45</v>
      </c>
      <c r="D776" s="62">
        <f t="shared" ref="D776:D839" si="15">(C776-C777)/C777</f>
        <v>-0.64143616611449272</v>
      </c>
      <c r="E776" s="62">
        <v>6.4881699035425405E-3</v>
      </c>
      <c r="F776" s="62"/>
      <c r="G776" s="62"/>
      <c r="H776" s="62"/>
      <c r="I776" s="62"/>
    </row>
    <row r="777" spans="2:9" x14ac:dyDescent="0.3">
      <c r="B777" s="177">
        <v>45176</v>
      </c>
      <c r="C777" s="62">
        <v>3244.75</v>
      </c>
      <c r="D777" s="62">
        <f t="shared" si="15"/>
        <v>4.9792128378924924E-2</v>
      </c>
      <c r="E777" s="62">
        <v>6.4829318981962846E-3</v>
      </c>
      <c r="F777" s="62"/>
      <c r="G777" s="62"/>
      <c r="H777" s="62"/>
      <c r="I777" s="62"/>
    </row>
    <row r="778" spans="2:9" x14ac:dyDescent="0.3">
      <c r="B778" s="177">
        <v>44917</v>
      </c>
      <c r="C778" s="62">
        <v>3090.85</v>
      </c>
      <c r="D778" s="62">
        <f t="shared" si="15"/>
        <v>-6.0003345346167351E-2</v>
      </c>
      <c r="E778" s="62">
        <v>6.4800794542405745E-3</v>
      </c>
      <c r="F778" s="62"/>
      <c r="G778" s="62"/>
      <c r="H778" s="62"/>
      <c r="I778" s="62"/>
    </row>
    <row r="779" spans="2:9" x14ac:dyDescent="0.3">
      <c r="B779" s="177">
        <v>44554</v>
      </c>
      <c r="C779" s="62">
        <v>3288.15</v>
      </c>
      <c r="D779" s="62">
        <f t="shared" si="15"/>
        <v>0.28787967804476822</v>
      </c>
      <c r="E779" s="62">
        <v>6.4738292011019558E-3</v>
      </c>
      <c r="F779" s="62"/>
      <c r="G779" s="62"/>
      <c r="H779" s="62"/>
      <c r="I779" s="62"/>
    </row>
    <row r="780" spans="2:9" x14ac:dyDescent="0.3">
      <c r="B780" s="177">
        <v>44287</v>
      </c>
      <c r="C780" s="62">
        <v>2553.15</v>
      </c>
      <c r="D780" s="62">
        <f t="shared" si="15"/>
        <v>0.47730363084044558</v>
      </c>
      <c r="E780" s="62">
        <v>6.4649650142899742E-3</v>
      </c>
      <c r="F780" s="62"/>
      <c r="G780" s="62"/>
      <c r="H780" s="62"/>
      <c r="I780" s="62"/>
    </row>
    <row r="781" spans="2:9" x14ac:dyDescent="0.3">
      <c r="B781" s="177">
        <v>44049</v>
      </c>
      <c r="C781" s="62">
        <v>1728.25</v>
      </c>
      <c r="D781" s="62">
        <f t="shared" si="15"/>
        <v>-8.3496844673065729E-2</v>
      </c>
      <c r="E781" s="62">
        <v>6.4641994001688316E-3</v>
      </c>
      <c r="F781" s="62"/>
      <c r="G781" s="62"/>
      <c r="H781" s="62"/>
      <c r="I781" s="62"/>
    </row>
    <row r="782" spans="2:9" x14ac:dyDescent="0.3">
      <c r="B782" s="177">
        <v>44062</v>
      </c>
      <c r="C782" s="62">
        <v>1885.7</v>
      </c>
      <c r="D782" s="62">
        <f t="shared" si="15"/>
        <v>-0.32820320988973789</v>
      </c>
      <c r="E782" s="62">
        <v>6.4581554227157011E-3</v>
      </c>
      <c r="F782" s="62"/>
      <c r="G782" s="62"/>
      <c r="H782" s="62"/>
      <c r="I782" s="62"/>
    </row>
    <row r="783" spans="2:9" x14ac:dyDescent="0.3">
      <c r="B783" s="177">
        <v>44973</v>
      </c>
      <c r="C783" s="62">
        <v>2806.95</v>
      </c>
      <c r="D783" s="62">
        <f t="shared" si="15"/>
        <v>-0.13481899301863243</v>
      </c>
      <c r="E783" s="62">
        <v>6.4540418437046207E-3</v>
      </c>
      <c r="F783" s="62"/>
      <c r="G783" s="62"/>
      <c r="H783" s="62"/>
      <c r="I783" s="62"/>
    </row>
    <row r="784" spans="2:9" x14ac:dyDescent="0.3">
      <c r="B784" s="177">
        <v>45273</v>
      </c>
      <c r="C784" s="62">
        <v>3244.35</v>
      </c>
      <c r="D784" s="62">
        <f t="shared" si="15"/>
        <v>-4.4627344739244436E-2</v>
      </c>
      <c r="E784" s="62">
        <v>6.4525135332163999E-3</v>
      </c>
      <c r="F784" s="62"/>
      <c r="G784" s="62"/>
      <c r="H784" s="62"/>
      <c r="I784" s="62"/>
    </row>
    <row r="785" spans="2:9" x14ac:dyDescent="0.3">
      <c r="B785" s="177">
        <v>45113</v>
      </c>
      <c r="C785" s="62">
        <v>3395.9</v>
      </c>
      <c r="D785" s="62">
        <f t="shared" si="15"/>
        <v>2.4342422779922865E-2</v>
      </c>
      <c r="E785" s="62">
        <v>6.4460678985818649E-3</v>
      </c>
      <c r="F785" s="62"/>
      <c r="G785" s="62"/>
      <c r="H785" s="62"/>
      <c r="I785" s="62"/>
    </row>
    <row r="786" spans="2:9" x14ac:dyDescent="0.3">
      <c r="B786" s="177">
        <v>45093</v>
      </c>
      <c r="C786" s="62">
        <v>3315.2</v>
      </c>
      <c r="D786" s="62">
        <f t="shared" si="15"/>
        <v>3.108054522924411</v>
      </c>
      <c r="E786" s="62">
        <v>6.4359441408621187E-3</v>
      </c>
      <c r="F786" s="62"/>
      <c r="G786" s="62"/>
      <c r="H786" s="62"/>
      <c r="I786" s="62"/>
    </row>
    <row r="787" spans="2:9" x14ac:dyDescent="0.3">
      <c r="B787" s="177">
        <v>42325</v>
      </c>
      <c r="C787" s="62">
        <v>807</v>
      </c>
      <c r="D787" s="62">
        <f t="shared" si="15"/>
        <v>-0.71083042192958878</v>
      </c>
      <c r="E787" s="62">
        <v>6.4226476273616974E-3</v>
      </c>
      <c r="F787" s="62"/>
      <c r="G787" s="62"/>
      <c r="H787" s="62"/>
      <c r="I787" s="62"/>
    </row>
    <row r="788" spans="2:9" x14ac:dyDescent="0.3">
      <c r="B788" s="177">
        <v>44746</v>
      </c>
      <c r="C788" s="62">
        <v>2790.75</v>
      </c>
      <c r="D788" s="62">
        <f t="shared" si="15"/>
        <v>-0.17022225525905002</v>
      </c>
      <c r="E788" s="62">
        <v>6.4191564939866143E-3</v>
      </c>
      <c r="F788" s="62"/>
      <c r="G788" s="62"/>
      <c r="H788" s="62"/>
      <c r="I788" s="62"/>
    </row>
    <row r="789" spans="2:9" x14ac:dyDescent="0.3">
      <c r="B789" s="177">
        <v>45140</v>
      </c>
      <c r="C789" s="62">
        <v>3363.25</v>
      </c>
      <c r="D789" s="62">
        <f t="shared" si="15"/>
        <v>3.4079292267365662</v>
      </c>
      <c r="E789" s="62">
        <v>6.4036387031135723E-3</v>
      </c>
      <c r="F789" s="62"/>
      <c r="G789" s="62"/>
      <c r="H789" s="62"/>
      <c r="I789" s="62"/>
    </row>
    <row r="790" spans="2:9" x14ac:dyDescent="0.3">
      <c r="B790" s="177">
        <v>42137</v>
      </c>
      <c r="C790" s="62">
        <v>763</v>
      </c>
      <c r="D790" s="62">
        <f t="shared" si="15"/>
        <v>-0.12750142938822184</v>
      </c>
      <c r="E790" s="62">
        <v>6.3971509595726738E-3</v>
      </c>
      <c r="F790" s="62"/>
      <c r="G790" s="62"/>
      <c r="H790" s="62"/>
      <c r="I790" s="62"/>
    </row>
    <row r="791" spans="2:9" x14ac:dyDescent="0.3">
      <c r="B791" s="177">
        <v>42423</v>
      </c>
      <c r="C791" s="62">
        <v>874.5</v>
      </c>
      <c r="D791" s="62">
        <f t="shared" si="15"/>
        <v>-0.5843532403336581</v>
      </c>
      <c r="E791" s="62">
        <v>6.3870188158121344E-3</v>
      </c>
      <c r="F791" s="62"/>
      <c r="G791" s="62"/>
      <c r="H791" s="62"/>
      <c r="I791" s="62"/>
    </row>
    <row r="792" spans="2:9" x14ac:dyDescent="0.3">
      <c r="B792" s="177">
        <v>44111</v>
      </c>
      <c r="C792" s="62">
        <v>2103.9499999999998</v>
      </c>
      <c r="D792" s="62">
        <f t="shared" si="15"/>
        <v>-0.40259242432846848</v>
      </c>
      <c r="E792" s="62">
        <v>6.3857265856691429E-3</v>
      </c>
      <c r="F792" s="62"/>
      <c r="G792" s="62"/>
      <c r="H792" s="62"/>
      <c r="I792" s="62"/>
    </row>
    <row r="793" spans="2:9" x14ac:dyDescent="0.3">
      <c r="B793" s="177">
        <v>44790</v>
      </c>
      <c r="C793" s="62">
        <v>3521.8</v>
      </c>
      <c r="D793" s="62">
        <f t="shared" si="15"/>
        <v>3.099644956638147</v>
      </c>
      <c r="E793" s="62">
        <v>6.3292043490063548E-3</v>
      </c>
      <c r="F793" s="62"/>
      <c r="G793" s="62"/>
      <c r="H793" s="62"/>
      <c r="I793" s="62"/>
    </row>
    <row r="794" spans="2:9" x14ac:dyDescent="0.3">
      <c r="B794" s="177">
        <v>42289</v>
      </c>
      <c r="C794" s="62">
        <v>859.05</v>
      </c>
      <c r="D794" s="62">
        <f t="shared" si="15"/>
        <v>3.096309630963091E-2</v>
      </c>
      <c r="E794" s="62">
        <v>6.3257775434896945E-3</v>
      </c>
      <c r="F794" s="62"/>
      <c r="G794" s="62"/>
      <c r="H794" s="62"/>
      <c r="I794" s="62"/>
    </row>
    <row r="795" spans="2:9" x14ac:dyDescent="0.3">
      <c r="B795" s="177">
        <v>42051</v>
      </c>
      <c r="C795" s="62">
        <v>833.25</v>
      </c>
      <c r="D795" s="62">
        <f t="shared" si="15"/>
        <v>-0.28800307613432452</v>
      </c>
      <c r="E795" s="62">
        <v>6.2798140208925133E-3</v>
      </c>
      <c r="F795" s="62"/>
      <c r="G795" s="62"/>
      <c r="H795" s="62"/>
      <c r="I795" s="62"/>
    </row>
    <row r="796" spans="2:9" x14ac:dyDescent="0.3">
      <c r="B796" s="177">
        <v>42628</v>
      </c>
      <c r="C796" s="62">
        <v>1170.3</v>
      </c>
      <c r="D796" s="62">
        <f t="shared" si="15"/>
        <v>-0.57345919743412177</v>
      </c>
      <c r="E796" s="62">
        <v>6.2768701633705544E-3</v>
      </c>
      <c r="F796" s="62"/>
      <c r="G796" s="62"/>
      <c r="H796" s="62"/>
      <c r="I796" s="62"/>
    </row>
    <row r="797" spans="2:9" x14ac:dyDescent="0.3">
      <c r="B797" s="177">
        <v>44958</v>
      </c>
      <c r="C797" s="62">
        <v>2743.7</v>
      </c>
      <c r="D797" s="62">
        <f t="shared" si="15"/>
        <v>1.0778522473399217</v>
      </c>
      <c r="E797" s="62">
        <v>6.2715469815887584E-3</v>
      </c>
      <c r="F797" s="62"/>
      <c r="G797" s="62"/>
      <c r="H797" s="62"/>
      <c r="I797" s="62"/>
    </row>
    <row r="798" spans="2:9" x14ac:dyDescent="0.3">
      <c r="B798" s="177">
        <v>43420</v>
      </c>
      <c r="C798" s="62">
        <v>1320.45</v>
      </c>
      <c r="D798" s="62">
        <f t="shared" si="15"/>
        <v>0.14364282002425094</v>
      </c>
      <c r="E798" s="62">
        <v>6.2488092970089887E-3</v>
      </c>
      <c r="F798" s="62"/>
      <c r="G798" s="62"/>
      <c r="H798" s="62"/>
      <c r="I798" s="62"/>
    </row>
    <row r="799" spans="2:9" x14ac:dyDescent="0.3">
      <c r="B799" s="177">
        <v>43012</v>
      </c>
      <c r="C799" s="62">
        <v>1154.5999999999999</v>
      </c>
      <c r="D799" s="62">
        <f t="shared" si="15"/>
        <v>0.48827017272492906</v>
      </c>
      <c r="E799" s="62">
        <v>6.231208331517594E-3</v>
      </c>
      <c r="F799" s="62"/>
      <c r="G799" s="62"/>
      <c r="H799" s="62"/>
      <c r="I799" s="62"/>
    </row>
    <row r="800" spans="2:9" x14ac:dyDescent="0.3">
      <c r="B800" s="177">
        <v>42145</v>
      </c>
      <c r="C800" s="62">
        <v>775.8</v>
      </c>
      <c r="D800" s="62">
        <f t="shared" si="15"/>
        <v>-0.11930979679872861</v>
      </c>
      <c r="E800" s="62">
        <v>6.2256809338520807E-3</v>
      </c>
      <c r="F800" s="62"/>
      <c r="G800" s="62"/>
      <c r="H800" s="62"/>
      <c r="I800" s="62"/>
    </row>
    <row r="801" spans="2:9" x14ac:dyDescent="0.3">
      <c r="B801" s="177">
        <v>42356</v>
      </c>
      <c r="C801" s="62">
        <v>880.9</v>
      </c>
      <c r="D801" s="62">
        <f t="shared" si="15"/>
        <v>-0.70650363163856866</v>
      </c>
      <c r="E801" s="62">
        <v>6.2253698098120184E-3</v>
      </c>
      <c r="F801" s="62"/>
      <c r="G801" s="62"/>
      <c r="H801" s="62"/>
      <c r="I801" s="62"/>
    </row>
    <row r="802" spans="2:9" x14ac:dyDescent="0.3">
      <c r="B802" s="177">
        <v>44376</v>
      </c>
      <c r="C802" s="62">
        <v>3001.4</v>
      </c>
      <c r="D802" s="62">
        <f t="shared" si="15"/>
        <v>0.105630560109038</v>
      </c>
      <c r="E802" s="62">
        <v>6.2188846237659226E-3</v>
      </c>
      <c r="F802" s="62"/>
      <c r="G802" s="62"/>
      <c r="H802" s="62"/>
      <c r="I802" s="62"/>
    </row>
    <row r="803" spans="2:9" x14ac:dyDescent="0.3">
      <c r="B803" s="177">
        <v>44217</v>
      </c>
      <c r="C803" s="62">
        <v>2714.65</v>
      </c>
      <c r="D803" s="62">
        <f t="shared" si="15"/>
        <v>-0.10067747759685944</v>
      </c>
      <c r="E803" s="62">
        <v>6.2085325623633192E-3</v>
      </c>
      <c r="F803" s="62"/>
      <c r="G803" s="62"/>
      <c r="H803" s="62"/>
      <c r="I803" s="62"/>
    </row>
    <row r="804" spans="2:9" x14ac:dyDescent="0.3">
      <c r="B804" s="177">
        <v>45344</v>
      </c>
      <c r="C804" s="62">
        <v>3018.55</v>
      </c>
      <c r="D804" s="62">
        <f t="shared" si="15"/>
        <v>1.9283566162204115</v>
      </c>
      <c r="E804" s="62">
        <v>6.2001033350557056E-3</v>
      </c>
      <c r="F804" s="62"/>
      <c r="G804" s="62"/>
      <c r="H804" s="62"/>
      <c r="I804" s="62"/>
    </row>
    <row r="805" spans="2:9" x14ac:dyDescent="0.3">
      <c r="B805" s="177">
        <v>42795</v>
      </c>
      <c r="C805" s="62">
        <v>1030.8</v>
      </c>
      <c r="D805" s="62">
        <f t="shared" si="15"/>
        <v>-0.69912434325744299</v>
      </c>
      <c r="E805" s="62">
        <v>6.1984479476791532E-3</v>
      </c>
      <c r="F805" s="62"/>
      <c r="G805" s="62"/>
      <c r="H805" s="62"/>
      <c r="I805" s="62"/>
    </row>
    <row r="806" spans="2:9" x14ac:dyDescent="0.3">
      <c r="B806" s="177">
        <v>44785</v>
      </c>
      <c r="C806" s="62">
        <v>3426</v>
      </c>
      <c r="D806" s="62">
        <f t="shared" si="15"/>
        <v>3.9930792696808326E-2</v>
      </c>
      <c r="E806" s="62">
        <v>6.1969514523186903E-3</v>
      </c>
      <c r="F806" s="62"/>
      <c r="G806" s="62"/>
      <c r="H806" s="62"/>
      <c r="I806" s="62"/>
    </row>
    <row r="807" spans="2:9" x14ac:dyDescent="0.3">
      <c r="B807" s="177">
        <v>45554</v>
      </c>
      <c r="C807" s="62">
        <v>3294.45</v>
      </c>
      <c r="D807" s="62">
        <f t="shared" si="15"/>
        <v>0.15612991524977615</v>
      </c>
      <c r="E807" s="62">
        <v>6.1847168774051683E-3</v>
      </c>
      <c r="F807" s="62"/>
      <c r="G807" s="62"/>
      <c r="H807" s="62"/>
      <c r="I807" s="62"/>
    </row>
    <row r="808" spans="2:9" x14ac:dyDescent="0.3">
      <c r="B808" s="177">
        <v>45353</v>
      </c>
      <c r="C808" s="62">
        <v>2849.55</v>
      </c>
      <c r="D808" s="62">
        <f t="shared" si="15"/>
        <v>1.4915187549182478</v>
      </c>
      <c r="E808" s="62">
        <v>6.1615055965538908E-3</v>
      </c>
      <c r="F808" s="62"/>
      <c r="G808" s="62"/>
      <c r="H808" s="62"/>
      <c r="I808" s="62"/>
    </row>
    <row r="809" spans="2:9" x14ac:dyDescent="0.3">
      <c r="B809" s="177">
        <v>43147</v>
      </c>
      <c r="C809" s="62">
        <v>1143.7</v>
      </c>
      <c r="D809" s="62">
        <f t="shared" si="15"/>
        <v>-0.66028040159211066</v>
      </c>
      <c r="E809" s="62">
        <v>6.1581771795548518E-3</v>
      </c>
      <c r="F809" s="62"/>
      <c r="G809" s="62"/>
      <c r="H809" s="62"/>
      <c r="I809" s="62"/>
    </row>
    <row r="810" spans="2:9" x14ac:dyDescent="0.3">
      <c r="B810" s="177">
        <v>44452</v>
      </c>
      <c r="C810" s="62">
        <v>3366.6</v>
      </c>
      <c r="D810" s="62">
        <f t="shared" si="15"/>
        <v>6.8336448598130565E-3</v>
      </c>
      <c r="E810" s="62">
        <v>6.1566049013747487E-3</v>
      </c>
      <c r="F810" s="62"/>
      <c r="G810" s="62"/>
      <c r="H810" s="62"/>
      <c r="I810" s="62"/>
    </row>
    <row r="811" spans="2:9" x14ac:dyDescent="0.3">
      <c r="B811" s="177">
        <v>44802</v>
      </c>
      <c r="C811" s="62">
        <v>3343.75</v>
      </c>
      <c r="D811" s="62">
        <f t="shared" si="15"/>
        <v>1.4341195311931281</v>
      </c>
      <c r="E811" s="62">
        <v>6.1383844614621066E-3</v>
      </c>
      <c r="F811" s="62"/>
      <c r="G811" s="62"/>
      <c r="H811" s="62"/>
      <c r="I811" s="62"/>
    </row>
    <row r="812" spans="2:9" x14ac:dyDescent="0.3">
      <c r="B812" s="177">
        <v>43465</v>
      </c>
      <c r="C812" s="62">
        <v>1373.7</v>
      </c>
      <c r="D812" s="62">
        <f t="shared" si="15"/>
        <v>0.40173469387755106</v>
      </c>
      <c r="E812" s="62">
        <v>6.1156480023438218E-3</v>
      </c>
      <c r="F812" s="62"/>
      <c r="G812" s="62"/>
      <c r="H812" s="62"/>
      <c r="I812" s="62"/>
    </row>
    <row r="813" spans="2:9" x14ac:dyDescent="0.3">
      <c r="B813" s="177">
        <v>42549</v>
      </c>
      <c r="C813" s="62">
        <v>980</v>
      </c>
      <c r="D813" s="62">
        <f t="shared" si="15"/>
        <v>-0.45131851520071664</v>
      </c>
      <c r="E813" s="62">
        <v>6.1085159899389617E-3</v>
      </c>
      <c r="F813" s="62"/>
      <c r="G813" s="62"/>
      <c r="H813" s="62"/>
      <c r="I813" s="62"/>
    </row>
    <row r="814" spans="2:9" x14ac:dyDescent="0.3">
      <c r="B814" s="177">
        <v>43854</v>
      </c>
      <c r="C814" s="62">
        <v>1786.1</v>
      </c>
      <c r="D814" s="62">
        <f t="shared" si="15"/>
        <v>-0.46443778110944528</v>
      </c>
      <c r="E814" s="62">
        <v>6.0834788486452736E-3</v>
      </c>
      <c r="F814" s="62"/>
      <c r="G814" s="62"/>
      <c r="H814" s="62"/>
      <c r="I814" s="62"/>
    </row>
    <row r="815" spans="2:9" x14ac:dyDescent="0.3">
      <c r="B815" s="177">
        <v>44446</v>
      </c>
      <c r="C815" s="62">
        <v>3335</v>
      </c>
      <c r="D815" s="62">
        <f t="shared" si="15"/>
        <v>0.12123453469607312</v>
      </c>
      <c r="E815" s="62">
        <v>6.0787064271385109E-3</v>
      </c>
      <c r="F815" s="62"/>
      <c r="G815" s="62"/>
      <c r="H815" s="62"/>
      <c r="I815" s="62"/>
    </row>
    <row r="816" spans="2:9" x14ac:dyDescent="0.3">
      <c r="B816" s="177">
        <v>45489</v>
      </c>
      <c r="C816" s="62">
        <v>2974.4</v>
      </c>
      <c r="D816" s="62">
        <f t="shared" si="15"/>
        <v>2.4517813624231168</v>
      </c>
      <c r="E816" s="62">
        <v>6.0714708518663516E-3</v>
      </c>
      <c r="F816" s="62"/>
      <c r="G816" s="62"/>
      <c r="H816" s="62"/>
      <c r="I816" s="62"/>
    </row>
    <row r="817" spans="2:9" x14ac:dyDescent="0.3">
      <c r="B817" s="177">
        <v>42334</v>
      </c>
      <c r="C817" s="62">
        <v>861.7</v>
      </c>
      <c r="D817" s="62">
        <f t="shared" si="15"/>
        <v>-0.24266127614695018</v>
      </c>
      <c r="E817" s="62">
        <v>6.0712200817280154E-3</v>
      </c>
      <c r="F817" s="62"/>
      <c r="G817" s="62"/>
      <c r="H817" s="62"/>
      <c r="I817" s="62"/>
    </row>
    <row r="818" spans="2:9" x14ac:dyDescent="0.3">
      <c r="B818" s="177">
        <v>43172</v>
      </c>
      <c r="C818" s="62">
        <v>1137.8</v>
      </c>
      <c r="D818" s="62">
        <f t="shared" si="15"/>
        <v>-0.60522526586055547</v>
      </c>
      <c r="E818" s="62">
        <v>6.0568548565364594E-3</v>
      </c>
      <c r="F818" s="62"/>
      <c r="G818" s="62"/>
      <c r="H818" s="62"/>
      <c r="I818" s="62"/>
    </row>
    <row r="819" spans="2:9" x14ac:dyDescent="0.3">
      <c r="B819" s="177">
        <v>45470</v>
      </c>
      <c r="C819" s="62">
        <v>2882.15</v>
      </c>
      <c r="D819" s="62">
        <f t="shared" si="15"/>
        <v>0.26607217377934955</v>
      </c>
      <c r="E819" s="62">
        <v>6.0562691985478591E-3</v>
      </c>
      <c r="F819" s="62"/>
      <c r="G819" s="62"/>
      <c r="H819" s="62"/>
      <c r="I819" s="62"/>
    </row>
    <row r="820" spans="2:9" x14ac:dyDescent="0.3">
      <c r="B820" s="177">
        <v>45680</v>
      </c>
      <c r="C820" s="62">
        <v>2276.4499999999998</v>
      </c>
      <c r="D820" s="62">
        <f t="shared" si="15"/>
        <v>1.0412015243219008</v>
      </c>
      <c r="E820" s="62">
        <v>6.0545796044635149E-3</v>
      </c>
      <c r="F820" s="62"/>
      <c r="G820" s="62"/>
      <c r="H820" s="62"/>
      <c r="I820" s="62"/>
    </row>
    <row r="821" spans="2:9" x14ac:dyDescent="0.3">
      <c r="B821" s="177">
        <v>42601</v>
      </c>
      <c r="C821" s="62">
        <v>1115.25</v>
      </c>
      <c r="D821" s="62">
        <f t="shared" si="15"/>
        <v>0.31368160669061773</v>
      </c>
      <c r="E821" s="62">
        <v>6.0439312615579322E-3</v>
      </c>
      <c r="F821" s="62"/>
      <c r="G821" s="62"/>
      <c r="H821" s="62"/>
      <c r="I821" s="62"/>
    </row>
    <row r="822" spans="2:9" x14ac:dyDescent="0.3">
      <c r="B822" s="177">
        <v>42340</v>
      </c>
      <c r="C822" s="62">
        <v>848.95</v>
      </c>
      <c r="D822" s="62">
        <f t="shared" si="15"/>
        <v>-0.38928854039277744</v>
      </c>
      <c r="E822" s="62">
        <v>6.0437281507377174E-3</v>
      </c>
      <c r="F822" s="62"/>
      <c r="G822" s="62"/>
      <c r="H822" s="62"/>
      <c r="I822" s="62"/>
    </row>
    <row r="823" spans="2:9" x14ac:dyDescent="0.3">
      <c r="B823" s="177">
        <v>43636</v>
      </c>
      <c r="C823" s="62">
        <v>1390.1</v>
      </c>
      <c r="D823" s="62">
        <f t="shared" si="15"/>
        <v>-0.58280312124849942</v>
      </c>
      <c r="E823" s="62">
        <v>6.0430613352631876E-3</v>
      </c>
      <c r="F823" s="62"/>
      <c r="G823" s="62"/>
      <c r="H823" s="62"/>
      <c r="I823" s="62"/>
    </row>
    <row r="824" spans="2:9" x14ac:dyDescent="0.3">
      <c r="B824" s="177">
        <v>45278</v>
      </c>
      <c r="C824" s="62">
        <v>3332</v>
      </c>
      <c r="D824" s="62">
        <f t="shared" si="15"/>
        <v>1.4379001280409731</v>
      </c>
      <c r="E824" s="62">
        <v>6.038647342995169E-3</v>
      </c>
      <c r="F824" s="62"/>
      <c r="G824" s="62"/>
      <c r="H824" s="62"/>
      <c r="I824" s="62"/>
    </row>
    <row r="825" spans="2:9" x14ac:dyDescent="0.3">
      <c r="B825" s="177">
        <v>43607</v>
      </c>
      <c r="C825" s="62">
        <v>1366.75</v>
      </c>
      <c r="D825" s="62">
        <f t="shared" si="15"/>
        <v>-0.58413838219409409</v>
      </c>
      <c r="E825" s="62">
        <v>6.035847042803022E-3</v>
      </c>
      <c r="F825" s="62"/>
      <c r="G825" s="62"/>
      <c r="H825" s="62"/>
      <c r="I825" s="62"/>
    </row>
    <row r="826" spans="2:9" x14ac:dyDescent="0.3">
      <c r="B826" s="177">
        <v>45301</v>
      </c>
      <c r="C826" s="62">
        <v>3286.55</v>
      </c>
      <c r="D826" s="62">
        <f t="shared" si="15"/>
        <v>0.35536218735179509</v>
      </c>
      <c r="E826" s="62">
        <v>6.030273811163743E-3</v>
      </c>
      <c r="F826" s="62"/>
      <c r="G826" s="62"/>
      <c r="H826" s="62"/>
      <c r="I826" s="62"/>
    </row>
    <row r="827" spans="2:9" x14ac:dyDescent="0.3">
      <c r="B827" s="177">
        <v>44277</v>
      </c>
      <c r="C827" s="62">
        <v>2424.85</v>
      </c>
      <c r="D827" s="62">
        <f t="shared" si="15"/>
        <v>1.5107165044522677</v>
      </c>
      <c r="E827" s="62">
        <v>5.994855625622228E-3</v>
      </c>
      <c r="F827" s="62"/>
      <c r="G827" s="62"/>
      <c r="H827" s="62"/>
      <c r="I827" s="62"/>
    </row>
    <row r="828" spans="2:9" x14ac:dyDescent="0.3">
      <c r="B828" s="177">
        <v>42755</v>
      </c>
      <c r="C828" s="62">
        <v>965.8</v>
      </c>
      <c r="D828" s="62">
        <f t="shared" si="15"/>
        <v>-0.70523874196944958</v>
      </c>
      <c r="E828" s="62">
        <v>5.9892713921149941E-3</v>
      </c>
      <c r="F828" s="62"/>
      <c r="G828" s="62"/>
      <c r="H828" s="62"/>
      <c r="I828" s="62"/>
    </row>
    <row r="829" spans="2:9" x14ac:dyDescent="0.3">
      <c r="B829" s="177">
        <v>45182</v>
      </c>
      <c r="C829" s="62">
        <v>3276.55</v>
      </c>
      <c r="D829" s="62">
        <f t="shared" si="15"/>
        <v>1.0740940022155405</v>
      </c>
      <c r="E829" s="62">
        <v>5.9870127876452614E-3</v>
      </c>
      <c r="F829" s="62"/>
      <c r="G829" s="62"/>
      <c r="H829" s="62"/>
      <c r="I829" s="62"/>
    </row>
    <row r="830" spans="2:9" x14ac:dyDescent="0.3">
      <c r="B830" s="177">
        <v>43700</v>
      </c>
      <c r="C830" s="62">
        <v>1579.75</v>
      </c>
      <c r="D830" s="62">
        <f t="shared" si="15"/>
        <v>-0.46168131943024604</v>
      </c>
      <c r="E830" s="62">
        <v>5.9859267042379673E-3</v>
      </c>
      <c r="F830" s="62"/>
      <c r="G830" s="62"/>
      <c r="H830" s="62"/>
      <c r="I830" s="62"/>
    </row>
    <row r="831" spans="2:9" x14ac:dyDescent="0.3">
      <c r="B831" s="177">
        <v>45328</v>
      </c>
      <c r="C831" s="62">
        <v>2934.6</v>
      </c>
      <c r="D831" s="62">
        <f t="shared" si="15"/>
        <v>0.17098280196320978</v>
      </c>
      <c r="E831" s="62">
        <v>5.9818658622284825E-3</v>
      </c>
      <c r="F831" s="62"/>
      <c r="G831" s="62"/>
      <c r="H831" s="62"/>
      <c r="I831" s="62"/>
    </row>
    <row r="832" spans="2:9" x14ac:dyDescent="0.3">
      <c r="B832" s="177">
        <v>45876</v>
      </c>
      <c r="C832" s="62">
        <v>2506.1</v>
      </c>
      <c r="D832" s="62">
        <f t="shared" si="15"/>
        <v>-0.26356156332647668</v>
      </c>
      <c r="E832" s="62">
        <v>5.9406735439327769E-3</v>
      </c>
      <c r="F832" s="62"/>
      <c r="G832" s="62"/>
      <c r="H832" s="62"/>
      <c r="I832" s="62"/>
    </row>
    <row r="833" spans="2:9" x14ac:dyDescent="0.3">
      <c r="B833" s="177">
        <v>45287</v>
      </c>
      <c r="C833" s="62">
        <v>3403</v>
      </c>
      <c r="D833" s="62">
        <f t="shared" si="15"/>
        <v>0.20245225349375445</v>
      </c>
      <c r="E833" s="62">
        <v>5.9267798814644562E-3</v>
      </c>
      <c r="F833" s="62"/>
      <c r="G833" s="62"/>
      <c r="H833" s="62"/>
      <c r="I833" s="62"/>
    </row>
    <row r="834" spans="2:9" x14ac:dyDescent="0.3">
      <c r="B834" s="177">
        <v>45378</v>
      </c>
      <c r="C834" s="62">
        <v>2830.05</v>
      </c>
      <c r="D834" s="62">
        <f t="shared" si="15"/>
        <v>1.2025449451319168</v>
      </c>
      <c r="E834" s="62">
        <v>5.9002292558959163E-3</v>
      </c>
      <c r="F834" s="62"/>
      <c r="G834" s="62"/>
      <c r="H834" s="62"/>
      <c r="I834" s="62"/>
    </row>
    <row r="835" spans="2:9" x14ac:dyDescent="0.3">
      <c r="B835" s="177">
        <v>43262</v>
      </c>
      <c r="C835" s="62">
        <v>1284.9000000000001</v>
      </c>
      <c r="D835" s="62">
        <f t="shared" si="15"/>
        <v>0.25356097560975621</v>
      </c>
      <c r="E835" s="62">
        <v>5.8713010803193985E-3</v>
      </c>
      <c r="F835" s="62"/>
      <c r="G835" s="62"/>
      <c r="H835" s="62"/>
      <c r="I835" s="62"/>
    </row>
    <row r="836" spans="2:9" x14ac:dyDescent="0.3">
      <c r="B836" s="177">
        <v>42566</v>
      </c>
      <c r="C836" s="62">
        <v>1025</v>
      </c>
      <c r="D836" s="62">
        <f t="shared" si="15"/>
        <v>-0.60370391849832783</v>
      </c>
      <c r="E836" s="62">
        <v>5.8387714047397534E-3</v>
      </c>
      <c r="F836" s="62"/>
      <c r="G836" s="62"/>
      <c r="H836" s="62"/>
      <c r="I836" s="62"/>
    </row>
    <row r="837" spans="2:9" x14ac:dyDescent="0.3">
      <c r="B837" s="177">
        <v>44301</v>
      </c>
      <c r="C837" s="62">
        <v>2586.4499999999998</v>
      </c>
      <c r="D837" s="62">
        <f t="shared" si="15"/>
        <v>0.12442125855885222</v>
      </c>
      <c r="E837" s="62">
        <v>5.8137273964611385E-3</v>
      </c>
      <c r="F837" s="62"/>
      <c r="G837" s="62"/>
      <c r="H837" s="62"/>
      <c r="I837" s="62"/>
    </row>
    <row r="838" spans="2:9" x14ac:dyDescent="0.3">
      <c r="B838" s="177">
        <v>45737</v>
      </c>
      <c r="C838" s="62">
        <v>2300.25</v>
      </c>
      <c r="D838" s="62">
        <f t="shared" si="15"/>
        <v>0.77755882693868095</v>
      </c>
      <c r="E838" s="62">
        <v>5.793616090948841E-3</v>
      </c>
      <c r="F838" s="62"/>
      <c r="G838" s="62"/>
      <c r="H838" s="62"/>
      <c r="I838" s="62"/>
    </row>
    <row r="839" spans="2:9" x14ac:dyDescent="0.3">
      <c r="B839" s="177">
        <v>43371</v>
      </c>
      <c r="C839" s="62">
        <v>1294.05</v>
      </c>
      <c r="D839" s="62">
        <f t="shared" si="15"/>
        <v>-7.5315302440244439E-2</v>
      </c>
      <c r="E839" s="62">
        <v>5.7904554640137154E-3</v>
      </c>
      <c r="F839" s="62"/>
      <c r="G839" s="62"/>
      <c r="H839" s="62"/>
      <c r="I839" s="62"/>
    </row>
    <row r="840" spans="2:9" x14ac:dyDescent="0.3">
      <c r="B840" s="177">
        <v>43300</v>
      </c>
      <c r="C840" s="62">
        <v>1399.45</v>
      </c>
      <c r="D840" s="62">
        <f t="shared" ref="D840:D903" si="16">(C840-C841)/C841</f>
        <v>-0.59547037823931548</v>
      </c>
      <c r="E840" s="62">
        <v>5.7855397441425567E-3</v>
      </c>
      <c r="F840" s="62"/>
      <c r="G840" s="62"/>
      <c r="H840" s="62"/>
      <c r="I840" s="62"/>
    </row>
    <row r="841" spans="2:9" x14ac:dyDescent="0.3">
      <c r="B841" s="177">
        <v>44777</v>
      </c>
      <c r="C841" s="62">
        <v>3459.45</v>
      </c>
      <c r="D841" s="62">
        <f t="shared" si="16"/>
        <v>0.31655661903221499</v>
      </c>
      <c r="E841" s="62">
        <v>5.7417798063784638E-3</v>
      </c>
      <c r="F841" s="62"/>
      <c r="G841" s="62"/>
      <c r="H841" s="62"/>
      <c r="I841" s="62"/>
    </row>
    <row r="842" spans="2:9" x14ac:dyDescent="0.3">
      <c r="B842" s="177">
        <v>44293</v>
      </c>
      <c r="C842" s="62">
        <v>2627.65</v>
      </c>
      <c r="D842" s="62">
        <f t="shared" si="16"/>
        <v>5.5450674807198015E-2</v>
      </c>
      <c r="E842" s="62">
        <v>5.7412971504028475E-3</v>
      </c>
      <c r="F842" s="62"/>
      <c r="G842" s="62"/>
      <c r="H842" s="62"/>
      <c r="I842" s="62"/>
    </row>
    <row r="843" spans="2:9" x14ac:dyDescent="0.3">
      <c r="B843" s="177">
        <v>45880</v>
      </c>
      <c r="C843" s="62">
        <v>2489.6</v>
      </c>
      <c r="D843" s="62">
        <f t="shared" si="16"/>
        <v>1.1482440245059968</v>
      </c>
      <c r="E843" s="62">
        <v>5.7364466348872175E-3</v>
      </c>
      <c r="F843" s="62"/>
      <c r="G843" s="62"/>
      <c r="H843" s="62"/>
      <c r="I843" s="62"/>
    </row>
    <row r="844" spans="2:9" x14ac:dyDescent="0.3">
      <c r="B844" s="177">
        <v>43014</v>
      </c>
      <c r="C844" s="62">
        <v>1158.9000000000001</v>
      </c>
      <c r="D844" s="62">
        <f t="shared" si="16"/>
        <v>-4.7436284445207167E-4</v>
      </c>
      <c r="E844" s="62">
        <v>5.7276750846135009E-3</v>
      </c>
      <c r="F844" s="62"/>
      <c r="G844" s="62"/>
      <c r="H844" s="62"/>
      <c r="I844" s="62"/>
    </row>
    <row r="845" spans="2:9" x14ac:dyDescent="0.3">
      <c r="B845" s="177">
        <v>42947</v>
      </c>
      <c r="C845" s="62">
        <v>1159.45</v>
      </c>
      <c r="D845" s="62">
        <f t="shared" si="16"/>
        <v>-0.58254122560668253</v>
      </c>
      <c r="E845" s="62">
        <v>5.7249425337208976E-3</v>
      </c>
      <c r="F845" s="62"/>
      <c r="G845" s="62"/>
      <c r="H845" s="62"/>
      <c r="I845" s="62"/>
    </row>
    <row r="846" spans="2:9" x14ac:dyDescent="0.3">
      <c r="B846" s="177">
        <v>45019</v>
      </c>
      <c r="C846" s="62">
        <v>2777.4</v>
      </c>
      <c r="D846" s="62">
        <f t="shared" si="16"/>
        <v>0.11151575787893951</v>
      </c>
      <c r="E846" s="62">
        <v>5.7031122698386833E-3</v>
      </c>
      <c r="F846" s="62"/>
      <c r="G846" s="62"/>
      <c r="H846" s="62"/>
      <c r="I846" s="62"/>
    </row>
    <row r="847" spans="2:9" x14ac:dyDescent="0.3">
      <c r="B847" s="177">
        <v>45847</v>
      </c>
      <c r="C847" s="62">
        <v>2498.75</v>
      </c>
      <c r="D847" s="62">
        <f t="shared" si="16"/>
        <v>-0.24431440150003023</v>
      </c>
      <c r="E847" s="62">
        <v>5.695081703292317E-3</v>
      </c>
      <c r="F847" s="62"/>
      <c r="G847" s="62"/>
      <c r="H847" s="62"/>
      <c r="I847" s="62"/>
    </row>
    <row r="848" spans="2:9" x14ac:dyDescent="0.3">
      <c r="B848" s="177">
        <v>44477</v>
      </c>
      <c r="C848" s="62">
        <v>3306.6</v>
      </c>
      <c r="D848" s="62">
        <f t="shared" si="16"/>
        <v>1.0991620111731844</v>
      </c>
      <c r="E848" s="62">
        <v>5.6875209100032903E-3</v>
      </c>
      <c r="F848" s="62"/>
      <c r="G848" s="62"/>
      <c r="H848" s="62"/>
      <c r="I848" s="62"/>
    </row>
    <row r="849" spans="2:9" x14ac:dyDescent="0.3">
      <c r="B849" s="177">
        <v>43686</v>
      </c>
      <c r="C849" s="62">
        <v>1575.2</v>
      </c>
      <c r="D849" s="62">
        <f t="shared" si="16"/>
        <v>-0.53535293944131435</v>
      </c>
      <c r="E849" s="62">
        <v>5.6821809359637945E-3</v>
      </c>
      <c r="F849" s="62"/>
      <c r="G849" s="62"/>
      <c r="H849" s="62"/>
      <c r="I849" s="62"/>
    </row>
    <row r="850" spans="2:9" x14ac:dyDescent="0.3">
      <c r="B850" s="177">
        <v>45135</v>
      </c>
      <c r="C850" s="62">
        <v>3390.1</v>
      </c>
      <c r="D850" s="62">
        <f t="shared" si="16"/>
        <v>0.15238969338500227</v>
      </c>
      <c r="E850" s="62">
        <v>5.6808911434462371E-3</v>
      </c>
      <c r="F850" s="62"/>
      <c r="G850" s="62"/>
      <c r="H850" s="62"/>
      <c r="I850" s="62"/>
    </row>
    <row r="851" spans="2:9" x14ac:dyDescent="0.3">
      <c r="B851" s="177">
        <v>45477</v>
      </c>
      <c r="C851" s="62">
        <v>2941.8</v>
      </c>
      <c r="D851" s="62">
        <f t="shared" si="16"/>
        <v>3.3661278988053475E-2</v>
      </c>
      <c r="E851" s="62">
        <v>5.6576360994787392E-3</v>
      </c>
      <c r="F851" s="62"/>
      <c r="G851" s="62"/>
      <c r="H851" s="62"/>
      <c r="I851" s="62"/>
    </row>
    <row r="852" spans="2:9" x14ac:dyDescent="0.3">
      <c r="B852" s="177">
        <v>45379</v>
      </c>
      <c r="C852" s="62">
        <v>2846</v>
      </c>
      <c r="D852" s="62">
        <f t="shared" si="16"/>
        <v>-1.9449086116901177E-2</v>
      </c>
      <c r="E852" s="62">
        <v>5.6359428278651676E-3</v>
      </c>
      <c r="F852" s="62"/>
      <c r="G852" s="62"/>
      <c r="H852" s="62"/>
      <c r="I852" s="62"/>
    </row>
    <row r="853" spans="2:9" x14ac:dyDescent="0.3">
      <c r="B853" s="177">
        <v>45435</v>
      </c>
      <c r="C853" s="62">
        <v>2902.45</v>
      </c>
      <c r="D853" s="62">
        <f t="shared" si="16"/>
        <v>0.99632024210743497</v>
      </c>
      <c r="E853" s="62">
        <v>5.6302404545769524E-3</v>
      </c>
      <c r="F853" s="62"/>
      <c r="G853" s="62"/>
      <c r="H853" s="62"/>
      <c r="I853" s="62"/>
    </row>
    <row r="854" spans="2:9" x14ac:dyDescent="0.3">
      <c r="B854" s="177">
        <v>43543</v>
      </c>
      <c r="C854" s="62">
        <v>1453.9</v>
      </c>
      <c r="D854" s="62">
        <f t="shared" si="16"/>
        <v>-0.39800840527503467</v>
      </c>
      <c r="E854" s="62">
        <v>5.6024346382626483E-3</v>
      </c>
      <c r="F854" s="62"/>
      <c r="G854" s="62"/>
      <c r="H854" s="62"/>
      <c r="I854" s="62"/>
    </row>
    <row r="855" spans="2:9" x14ac:dyDescent="0.3">
      <c r="B855" s="177">
        <v>45868</v>
      </c>
      <c r="C855" s="62">
        <v>2415.15</v>
      </c>
      <c r="D855" s="62">
        <f t="shared" si="16"/>
        <v>-0.11326712316193344</v>
      </c>
      <c r="E855" s="62">
        <v>5.6001998584337236E-3</v>
      </c>
      <c r="F855" s="62"/>
      <c r="G855" s="62"/>
      <c r="H855" s="62"/>
      <c r="I855" s="62"/>
    </row>
    <row r="856" spans="2:9" x14ac:dyDescent="0.3">
      <c r="B856" s="177">
        <v>44628</v>
      </c>
      <c r="C856" s="62">
        <v>2723.65</v>
      </c>
      <c r="D856" s="62">
        <f t="shared" si="16"/>
        <v>-0.18030246031148894</v>
      </c>
      <c r="E856" s="62">
        <v>5.5935019383422891E-3</v>
      </c>
      <c r="F856" s="62"/>
      <c r="G856" s="62"/>
      <c r="H856" s="62"/>
      <c r="I856" s="62"/>
    </row>
    <row r="857" spans="2:9" x14ac:dyDescent="0.3">
      <c r="B857" s="177">
        <v>44481</v>
      </c>
      <c r="C857" s="62">
        <v>3322.75</v>
      </c>
      <c r="D857" s="62">
        <f t="shared" si="16"/>
        <v>1.3609137416512718</v>
      </c>
      <c r="E857" s="62">
        <v>5.5836334473261563E-3</v>
      </c>
      <c r="F857" s="62"/>
      <c r="G857" s="62"/>
      <c r="H857" s="62"/>
      <c r="I857" s="62"/>
    </row>
    <row r="858" spans="2:9" x14ac:dyDescent="0.3">
      <c r="B858" s="177">
        <v>43340</v>
      </c>
      <c r="C858" s="62">
        <v>1407.4</v>
      </c>
      <c r="D858" s="62">
        <f t="shared" si="16"/>
        <v>-0.17021402039974048</v>
      </c>
      <c r="E858" s="62">
        <v>5.5730208631038745E-3</v>
      </c>
      <c r="F858" s="62"/>
      <c r="G858" s="62"/>
      <c r="H858" s="62"/>
      <c r="I858" s="62"/>
    </row>
    <row r="859" spans="2:9" x14ac:dyDescent="0.3">
      <c r="B859" s="177">
        <v>44015</v>
      </c>
      <c r="C859" s="62">
        <v>1696.1</v>
      </c>
      <c r="D859" s="62">
        <f t="shared" si="16"/>
        <v>-0.239314706014262</v>
      </c>
      <c r="E859" s="62">
        <v>5.5730123910593841E-3</v>
      </c>
      <c r="F859" s="62"/>
      <c r="G859" s="62"/>
      <c r="H859" s="62"/>
      <c r="I859" s="62"/>
    </row>
    <row r="860" spans="2:9" x14ac:dyDescent="0.3">
      <c r="B860" s="177">
        <v>44166</v>
      </c>
      <c r="C860" s="62">
        <v>2229.6999999999998</v>
      </c>
      <c r="D860" s="62">
        <f t="shared" si="16"/>
        <v>0.95604877620843898</v>
      </c>
      <c r="E860" s="62">
        <v>5.5697115926668815E-3</v>
      </c>
      <c r="F860" s="62"/>
      <c r="G860" s="62"/>
      <c r="H860" s="62"/>
      <c r="I860" s="62"/>
    </row>
    <row r="861" spans="2:9" x14ac:dyDescent="0.3">
      <c r="B861" s="177">
        <v>42965</v>
      </c>
      <c r="C861" s="62">
        <v>1139.9000000000001</v>
      </c>
      <c r="D861" s="62">
        <f t="shared" si="16"/>
        <v>-0.42487386478304739</v>
      </c>
      <c r="E861" s="62">
        <v>5.5575158786169568E-3</v>
      </c>
      <c r="F861" s="62"/>
      <c r="G861" s="62"/>
      <c r="H861" s="62"/>
      <c r="I861" s="62"/>
    </row>
    <row r="862" spans="2:9" x14ac:dyDescent="0.3">
      <c r="B862" s="177">
        <v>44070</v>
      </c>
      <c r="C862" s="62">
        <v>1982</v>
      </c>
      <c r="D862" s="62">
        <f t="shared" si="16"/>
        <v>-0.14842424112225819</v>
      </c>
      <c r="E862" s="62">
        <v>5.555414626721821E-3</v>
      </c>
      <c r="F862" s="62"/>
      <c r="G862" s="62"/>
      <c r="H862" s="62"/>
      <c r="I862" s="62"/>
    </row>
    <row r="863" spans="2:9" x14ac:dyDescent="0.3">
      <c r="B863" s="177">
        <v>45803</v>
      </c>
      <c r="C863" s="62">
        <v>2327.4499999999998</v>
      </c>
      <c r="D863" s="62">
        <f t="shared" si="16"/>
        <v>-0.30073008051916844</v>
      </c>
      <c r="E863" s="62">
        <v>5.5517151991704436E-3</v>
      </c>
      <c r="F863" s="62"/>
      <c r="G863" s="62"/>
      <c r="H863" s="62"/>
      <c r="I863" s="62"/>
    </row>
    <row r="864" spans="2:9" x14ac:dyDescent="0.3">
      <c r="B864" s="177">
        <v>45565</v>
      </c>
      <c r="C864" s="62">
        <v>3328.4</v>
      </c>
      <c r="D864" s="62">
        <f t="shared" si="16"/>
        <v>-1.4347690895361007E-2</v>
      </c>
      <c r="E864" s="62">
        <v>5.5437229044878198E-3</v>
      </c>
      <c r="F864" s="62"/>
      <c r="G864" s="62"/>
      <c r="H864" s="62"/>
      <c r="I864" s="62"/>
    </row>
    <row r="865" spans="2:9" x14ac:dyDescent="0.3">
      <c r="B865" s="177">
        <v>44797</v>
      </c>
      <c r="C865" s="62">
        <v>3376.85</v>
      </c>
      <c r="D865" s="62">
        <f t="shared" si="16"/>
        <v>0.10951027582921249</v>
      </c>
      <c r="E865" s="62">
        <v>5.5385989726791955E-3</v>
      </c>
      <c r="F865" s="62"/>
      <c r="G865" s="62"/>
      <c r="H865" s="62"/>
      <c r="I865" s="62"/>
    </row>
    <row r="866" spans="2:9" x14ac:dyDescent="0.3">
      <c r="B866" s="177">
        <v>44649</v>
      </c>
      <c r="C866" s="62">
        <v>3043.55</v>
      </c>
      <c r="D866" s="62">
        <f t="shared" si="16"/>
        <v>2.6849838571522998E-3</v>
      </c>
      <c r="E866" s="62">
        <v>5.5338971851460281E-3</v>
      </c>
      <c r="F866" s="62"/>
      <c r="G866" s="62"/>
      <c r="H866" s="62"/>
      <c r="I866" s="62"/>
    </row>
    <row r="867" spans="2:9" x14ac:dyDescent="0.3">
      <c r="B867" s="177">
        <v>45055</v>
      </c>
      <c r="C867" s="62">
        <v>3035.4</v>
      </c>
      <c r="D867" s="62">
        <f t="shared" si="16"/>
        <v>0.55941433341895719</v>
      </c>
      <c r="E867" s="62">
        <v>5.5321827276643169E-3</v>
      </c>
      <c r="F867" s="62"/>
      <c r="G867" s="62"/>
      <c r="H867" s="62"/>
      <c r="I867" s="62"/>
    </row>
    <row r="868" spans="2:9" x14ac:dyDescent="0.3">
      <c r="B868" s="177">
        <v>44097</v>
      </c>
      <c r="C868" s="62">
        <v>1946.5</v>
      </c>
      <c r="D868" s="62">
        <f t="shared" si="16"/>
        <v>-0.1346196594496066</v>
      </c>
      <c r="E868" s="62">
        <v>5.5274305196818087E-3</v>
      </c>
      <c r="F868" s="62"/>
      <c r="G868" s="62"/>
      <c r="H868" s="62"/>
      <c r="I868" s="62"/>
    </row>
    <row r="869" spans="2:9" x14ac:dyDescent="0.3">
      <c r="B869" s="177">
        <v>45708</v>
      </c>
      <c r="C869" s="62">
        <v>2249.3000000000002</v>
      </c>
      <c r="D869" s="62">
        <f t="shared" si="16"/>
        <v>0.94080849044393644</v>
      </c>
      <c r="E869" s="62">
        <v>5.5209101678626547E-3</v>
      </c>
      <c r="F869" s="62"/>
      <c r="G869" s="62"/>
      <c r="H869" s="62"/>
      <c r="I869" s="62"/>
    </row>
    <row r="870" spans="2:9" x14ac:dyDescent="0.3">
      <c r="B870" s="177">
        <v>42887</v>
      </c>
      <c r="C870" s="62">
        <v>1158.95</v>
      </c>
      <c r="D870" s="62">
        <f t="shared" si="16"/>
        <v>-0.14770554493307833</v>
      </c>
      <c r="E870" s="62">
        <v>5.5092833593615624E-3</v>
      </c>
      <c r="F870" s="62"/>
      <c r="G870" s="62"/>
      <c r="H870" s="62"/>
      <c r="I870" s="62"/>
    </row>
    <row r="871" spans="2:9" x14ac:dyDescent="0.3">
      <c r="B871" s="177">
        <v>43650</v>
      </c>
      <c r="C871" s="62">
        <v>1359.8</v>
      </c>
      <c r="D871" s="62">
        <f t="shared" si="16"/>
        <v>0.30417685704694752</v>
      </c>
      <c r="E871" s="62">
        <v>5.508928901541795E-3</v>
      </c>
      <c r="F871" s="62"/>
      <c r="G871" s="62"/>
      <c r="H871" s="62"/>
      <c r="I871" s="62"/>
    </row>
    <row r="872" spans="2:9" x14ac:dyDescent="0.3">
      <c r="B872" s="177">
        <v>42678</v>
      </c>
      <c r="C872" s="62">
        <v>1042.6500000000001</v>
      </c>
      <c r="D872" s="62">
        <f t="shared" si="16"/>
        <v>-0.39179256839526333</v>
      </c>
      <c r="E872" s="62">
        <v>5.4968899175466945E-3</v>
      </c>
      <c r="F872" s="62"/>
      <c r="G872" s="62"/>
      <c r="H872" s="62"/>
      <c r="I872" s="62"/>
    </row>
    <row r="873" spans="2:9" x14ac:dyDescent="0.3">
      <c r="B873" s="177">
        <v>44047</v>
      </c>
      <c r="C873" s="62">
        <v>1714.3</v>
      </c>
      <c r="D873" s="62">
        <f t="shared" si="16"/>
        <v>-0.41771678951122582</v>
      </c>
      <c r="E873" s="62">
        <v>5.4840317897885031E-3</v>
      </c>
      <c r="F873" s="62"/>
      <c r="G873" s="62"/>
      <c r="H873" s="62"/>
      <c r="I873" s="62"/>
    </row>
    <row r="874" spans="2:9" x14ac:dyDescent="0.3">
      <c r="B874" s="177">
        <v>44356</v>
      </c>
      <c r="C874" s="62">
        <v>2944.1</v>
      </c>
      <c r="D874" s="62">
        <f t="shared" si="16"/>
        <v>0.90193481701605338</v>
      </c>
      <c r="E874" s="62">
        <v>5.4642942522454838E-3</v>
      </c>
      <c r="F874" s="62"/>
      <c r="G874" s="62"/>
      <c r="H874" s="62"/>
      <c r="I874" s="62"/>
    </row>
    <row r="875" spans="2:9" x14ac:dyDescent="0.3">
      <c r="B875" s="177">
        <v>43721</v>
      </c>
      <c r="C875" s="62">
        <v>1547.95</v>
      </c>
      <c r="D875" s="62">
        <f t="shared" si="16"/>
        <v>0.83428131295177166</v>
      </c>
      <c r="E875" s="62">
        <v>5.4234866199013619E-3</v>
      </c>
      <c r="F875" s="62"/>
      <c r="G875" s="62"/>
      <c r="H875" s="62"/>
      <c r="I875" s="62"/>
    </row>
    <row r="876" spans="2:9" x14ac:dyDescent="0.3">
      <c r="B876" s="177">
        <v>42390</v>
      </c>
      <c r="C876" s="62">
        <v>843.9</v>
      </c>
      <c r="D876" s="62">
        <f t="shared" si="16"/>
        <v>-0.70494038669976566</v>
      </c>
      <c r="E876" s="62">
        <v>5.4208613808303498E-3</v>
      </c>
      <c r="F876" s="62"/>
      <c r="G876" s="62"/>
      <c r="H876" s="62"/>
      <c r="I876" s="62"/>
    </row>
    <row r="877" spans="2:9" x14ac:dyDescent="0.3">
      <c r="B877" s="177">
        <v>44712</v>
      </c>
      <c r="C877" s="62">
        <v>2860.1</v>
      </c>
      <c r="D877" s="62">
        <f t="shared" si="16"/>
        <v>0.68886920578683197</v>
      </c>
      <c r="E877" s="62">
        <v>5.4135761240201403E-3</v>
      </c>
      <c r="F877" s="62"/>
      <c r="G877" s="62"/>
      <c r="H877" s="62"/>
      <c r="I877" s="62"/>
    </row>
    <row r="878" spans="2:9" x14ac:dyDescent="0.3">
      <c r="B878" s="177">
        <v>43983</v>
      </c>
      <c r="C878" s="62">
        <v>1693.5</v>
      </c>
      <c r="D878" s="62">
        <f t="shared" si="16"/>
        <v>0.92159310110064685</v>
      </c>
      <c r="E878" s="62">
        <v>5.4025172168130544E-3</v>
      </c>
      <c r="F878" s="62"/>
      <c r="G878" s="62"/>
      <c r="H878" s="62"/>
      <c r="I878" s="62"/>
    </row>
    <row r="879" spans="2:9" x14ac:dyDescent="0.3">
      <c r="B879" s="177">
        <v>42733</v>
      </c>
      <c r="C879" s="62">
        <v>881.3</v>
      </c>
      <c r="D879" s="62">
        <f t="shared" si="16"/>
        <v>-0.44747813548164633</v>
      </c>
      <c r="E879" s="62">
        <v>5.3616244581336202E-3</v>
      </c>
      <c r="F879" s="62"/>
      <c r="G879" s="62"/>
      <c r="H879" s="62"/>
      <c r="I879" s="62"/>
    </row>
    <row r="880" spans="2:9" x14ac:dyDescent="0.3">
      <c r="B880" s="177">
        <v>43697</v>
      </c>
      <c r="C880" s="62">
        <v>1595.05</v>
      </c>
      <c r="D880" s="62">
        <f t="shared" si="16"/>
        <v>0.13948421203029004</v>
      </c>
      <c r="E880" s="62">
        <v>5.357536793671804E-3</v>
      </c>
      <c r="F880" s="62"/>
      <c r="G880" s="62"/>
      <c r="H880" s="62"/>
      <c r="I880" s="62"/>
    </row>
    <row r="881" spans="2:9" x14ac:dyDescent="0.3">
      <c r="B881" s="177">
        <v>43329</v>
      </c>
      <c r="C881" s="62">
        <v>1399.8</v>
      </c>
      <c r="D881" s="62">
        <f t="shared" si="16"/>
        <v>-9.1510903426791274E-2</v>
      </c>
      <c r="E881" s="62">
        <v>5.3506661399792049E-3</v>
      </c>
      <c r="F881" s="62"/>
      <c r="G881" s="62"/>
      <c r="H881" s="62"/>
      <c r="I881" s="62"/>
    </row>
    <row r="882" spans="2:9" x14ac:dyDescent="0.3">
      <c r="B882" s="177">
        <v>43717</v>
      </c>
      <c r="C882" s="62">
        <v>1540.8</v>
      </c>
      <c r="D882" s="62">
        <f t="shared" si="16"/>
        <v>0.75150619529384999</v>
      </c>
      <c r="E882" s="62">
        <v>5.3175871855934906E-3</v>
      </c>
      <c r="F882" s="62"/>
      <c r="G882" s="62"/>
      <c r="H882" s="62"/>
      <c r="I882" s="62"/>
    </row>
    <row r="883" spans="2:9" x14ac:dyDescent="0.3">
      <c r="B883" s="177">
        <v>42360</v>
      </c>
      <c r="C883" s="62">
        <v>879.7</v>
      </c>
      <c r="D883" s="62">
        <f t="shared" si="16"/>
        <v>-0.69215425531914887</v>
      </c>
      <c r="E883" s="62">
        <v>5.313982058168209E-3</v>
      </c>
      <c r="F883" s="62"/>
      <c r="G883" s="62"/>
      <c r="H883" s="62"/>
      <c r="I883" s="62"/>
    </row>
    <row r="884" spans="2:9" x14ac:dyDescent="0.3">
      <c r="B884" s="177">
        <v>45034</v>
      </c>
      <c r="C884" s="62">
        <v>2857.6</v>
      </c>
      <c r="D884" s="62">
        <f t="shared" si="16"/>
        <v>0.65518839236583737</v>
      </c>
      <c r="E884" s="62">
        <v>5.3122251539137761E-3</v>
      </c>
      <c r="F884" s="62"/>
      <c r="G884" s="62"/>
      <c r="H884" s="62"/>
      <c r="I884" s="62"/>
    </row>
    <row r="885" spans="2:9" x14ac:dyDescent="0.3">
      <c r="B885" s="177">
        <v>43808</v>
      </c>
      <c r="C885" s="62">
        <v>1726.45</v>
      </c>
      <c r="D885" s="62">
        <f t="shared" si="16"/>
        <v>0.50256744995648395</v>
      </c>
      <c r="E885" s="62">
        <v>5.2988616181908971E-3</v>
      </c>
      <c r="F885" s="62"/>
      <c r="G885" s="62"/>
      <c r="H885" s="62"/>
      <c r="I885" s="62"/>
    </row>
    <row r="886" spans="2:9" x14ac:dyDescent="0.3">
      <c r="B886" s="177">
        <v>42590</v>
      </c>
      <c r="C886" s="62">
        <v>1149</v>
      </c>
      <c r="D886" s="62">
        <f t="shared" si="16"/>
        <v>-0.6099730137986048</v>
      </c>
      <c r="E886" s="62">
        <v>5.2933199177566418E-3</v>
      </c>
      <c r="F886" s="62"/>
      <c r="G886" s="62"/>
      <c r="H886" s="62"/>
      <c r="I886" s="62"/>
    </row>
    <row r="887" spans="2:9" x14ac:dyDescent="0.3">
      <c r="B887" s="177">
        <v>45492</v>
      </c>
      <c r="C887" s="62">
        <v>2945.95</v>
      </c>
      <c r="D887" s="62">
        <f t="shared" si="16"/>
        <v>-0.12891970608672512</v>
      </c>
      <c r="E887" s="62">
        <v>5.2892900407787201E-3</v>
      </c>
      <c r="F887" s="62"/>
      <c r="G887" s="62"/>
      <c r="H887" s="62"/>
      <c r="I887" s="62"/>
    </row>
    <row r="888" spans="2:9" x14ac:dyDescent="0.3">
      <c r="B888" s="177">
        <v>44561</v>
      </c>
      <c r="C888" s="62">
        <v>3381.95</v>
      </c>
      <c r="D888" s="62">
        <f t="shared" si="16"/>
        <v>2.1654342942718077</v>
      </c>
      <c r="E888" s="62">
        <v>5.2163833075733346E-3</v>
      </c>
      <c r="F888" s="62"/>
      <c r="G888" s="62"/>
      <c r="H888" s="62"/>
      <c r="I888" s="62"/>
    </row>
    <row r="889" spans="2:9" x14ac:dyDescent="0.3">
      <c r="B889" s="177">
        <v>42849</v>
      </c>
      <c r="C889" s="62">
        <v>1068.4000000000001</v>
      </c>
      <c r="D889" s="62">
        <f t="shared" si="16"/>
        <v>-0.54306731673937214</v>
      </c>
      <c r="E889" s="62">
        <v>5.1745225326935741E-3</v>
      </c>
      <c r="F889" s="62"/>
      <c r="G889" s="62"/>
      <c r="H889" s="62"/>
      <c r="I889" s="62"/>
    </row>
    <row r="890" spans="2:9" x14ac:dyDescent="0.3">
      <c r="B890" s="177">
        <v>45743</v>
      </c>
      <c r="C890" s="62">
        <v>2338.1999999999998</v>
      </c>
      <c r="D890" s="62">
        <f t="shared" si="16"/>
        <v>-0.26235093696763212</v>
      </c>
      <c r="E890" s="62">
        <v>5.158627805003869E-3</v>
      </c>
      <c r="F890" s="62"/>
      <c r="G890" s="62"/>
      <c r="H890" s="62"/>
      <c r="I890" s="62"/>
    </row>
    <row r="891" spans="2:9" x14ac:dyDescent="0.3">
      <c r="B891" s="177">
        <v>45530</v>
      </c>
      <c r="C891" s="62">
        <v>3169.8</v>
      </c>
      <c r="D891" s="62">
        <f t="shared" si="16"/>
        <v>2.6061433447098978</v>
      </c>
      <c r="E891" s="62">
        <v>5.1529228964183223E-3</v>
      </c>
      <c r="F891" s="62"/>
      <c r="G891" s="62"/>
      <c r="H891" s="62"/>
      <c r="I891" s="62"/>
    </row>
    <row r="892" spans="2:9" x14ac:dyDescent="0.3">
      <c r="B892" s="177">
        <v>42424</v>
      </c>
      <c r="C892" s="62">
        <v>879</v>
      </c>
      <c r="D892" s="62">
        <f t="shared" si="16"/>
        <v>-2.338758957835671E-2</v>
      </c>
      <c r="E892" s="62">
        <v>5.1457975986277877E-3</v>
      </c>
      <c r="F892" s="62"/>
      <c r="G892" s="62"/>
      <c r="H892" s="62"/>
      <c r="I892" s="62"/>
    </row>
    <row r="893" spans="2:9" x14ac:dyDescent="0.3">
      <c r="B893" s="177">
        <v>42233</v>
      </c>
      <c r="C893" s="62">
        <v>900.05</v>
      </c>
      <c r="D893" s="62">
        <f t="shared" si="16"/>
        <v>-0.69090628112229135</v>
      </c>
      <c r="E893" s="62">
        <v>5.1370819141212899E-3</v>
      </c>
      <c r="F893" s="62"/>
      <c r="G893" s="62"/>
      <c r="H893" s="62"/>
      <c r="I893" s="62"/>
    </row>
    <row r="894" spans="2:9" x14ac:dyDescent="0.3">
      <c r="B894" s="177">
        <v>45497</v>
      </c>
      <c r="C894" s="62">
        <v>2911.9</v>
      </c>
      <c r="D894" s="62">
        <f t="shared" si="16"/>
        <v>-0.12431961026072838</v>
      </c>
      <c r="E894" s="62">
        <v>5.1259039367632271E-3</v>
      </c>
      <c r="F894" s="62"/>
      <c r="G894" s="62"/>
      <c r="H894" s="62"/>
      <c r="I894" s="62"/>
    </row>
    <row r="895" spans="2:9" x14ac:dyDescent="0.3">
      <c r="B895" s="177">
        <v>45104</v>
      </c>
      <c r="C895" s="62">
        <v>3325.3</v>
      </c>
      <c r="D895" s="62">
        <f t="shared" si="16"/>
        <v>1.4110353828306266</v>
      </c>
      <c r="E895" s="62">
        <v>5.1233998821165454E-3</v>
      </c>
      <c r="F895" s="62"/>
      <c r="G895" s="62"/>
      <c r="H895" s="62"/>
      <c r="I895" s="62"/>
    </row>
    <row r="896" spans="2:9" x14ac:dyDescent="0.3">
      <c r="B896" s="177">
        <v>43493</v>
      </c>
      <c r="C896" s="62">
        <v>1379.2</v>
      </c>
      <c r="D896" s="62">
        <f t="shared" si="16"/>
        <v>-1.4575593026578926E-2</v>
      </c>
      <c r="E896" s="62">
        <v>5.10129718699898E-3</v>
      </c>
      <c r="F896" s="62"/>
      <c r="G896" s="62"/>
      <c r="H896" s="62"/>
      <c r="I896" s="62"/>
    </row>
    <row r="897" spans="2:9" x14ac:dyDescent="0.3">
      <c r="B897" s="177">
        <v>43339</v>
      </c>
      <c r="C897" s="62">
        <v>1399.6</v>
      </c>
      <c r="D897" s="62">
        <f t="shared" si="16"/>
        <v>-0.5497796506578313</v>
      </c>
      <c r="E897" s="62">
        <v>5.0987432675044233E-3</v>
      </c>
      <c r="F897" s="62"/>
      <c r="G897" s="62"/>
      <c r="H897" s="62"/>
      <c r="I897" s="62"/>
    </row>
    <row r="898" spans="2:9" x14ac:dyDescent="0.3">
      <c r="B898" s="177">
        <v>45064</v>
      </c>
      <c r="C898" s="62">
        <v>3108.7</v>
      </c>
      <c r="D898" s="62">
        <f t="shared" si="16"/>
        <v>2.6510658288801454</v>
      </c>
      <c r="E898" s="62">
        <v>5.0759780148722337E-3</v>
      </c>
      <c r="F898" s="62"/>
      <c r="G898" s="62"/>
      <c r="H898" s="62"/>
      <c r="I898" s="62"/>
    </row>
    <row r="899" spans="2:9" x14ac:dyDescent="0.3">
      <c r="B899" s="177">
        <v>42103</v>
      </c>
      <c r="C899" s="62">
        <v>851.45</v>
      </c>
      <c r="D899" s="62">
        <f t="shared" si="16"/>
        <v>-0.24001428125139454</v>
      </c>
      <c r="E899" s="62">
        <v>5.0758425308387754E-3</v>
      </c>
      <c r="F899" s="62"/>
      <c r="G899" s="62"/>
      <c r="H899" s="62"/>
      <c r="I899" s="62"/>
    </row>
    <row r="900" spans="2:9" x14ac:dyDescent="0.3">
      <c r="B900" s="177">
        <v>42583</v>
      </c>
      <c r="C900" s="62">
        <v>1120.3499999999999</v>
      </c>
      <c r="D900" s="62">
        <f t="shared" si="16"/>
        <v>0.32821576763485466</v>
      </c>
      <c r="E900" s="62">
        <v>5.0686283304923864E-3</v>
      </c>
      <c r="F900" s="62"/>
      <c r="G900" s="62"/>
      <c r="H900" s="62"/>
      <c r="I900" s="62"/>
    </row>
    <row r="901" spans="2:9" x14ac:dyDescent="0.3">
      <c r="B901" s="177">
        <v>42020</v>
      </c>
      <c r="C901" s="62">
        <v>843.5</v>
      </c>
      <c r="D901" s="62">
        <f t="shared" si="16"/>
        <v>-0.52997882536498386</v>
      </c>
      <c r="E901" s="62">
        <v>5.0640452785224903E-3</v>
      </c>
      <c r="F901" s="62"/>
      <c r="G901" s="62"/>
      <c r="H901" s="62"/>
      <c r="I901" s="62"/>
    </row>
    <row r="902" spans="2:9" x14ac:dyDescent="0.3">
      <c r="B902" s="177">
        <v>43774</v>
      </c>
      <c r="C902" s="62">
        <v>1794.6</v>
      </c>
      <c r="D902" s="62">
        <f t="shared" si="16"/>
        <v>0.66885200167387371</v>
      </c>
      <c r="E902" s="62">
        <v>5.012180438495684E-3</v>
      </c>
      <c r="F902" s="62"/>
      <c r="G902" s="62"/>
      <c r="H902" s="62"/>
      <c r="I902" s="62"/>
    </row>
    <row r="903" spans="2:9" x14ac:dyDescent="0.3">
      <c r="B903" s="177">
        <v>42673</v>
      </c>
      <c r="C903" s="62">
        <v>1075.3499999999999</v>
      </c>
      <c r="D903" s="62">
        <f t="shared" si="16"/>
        <v>7.8802166934189358E-2</v>
      </c>
      <c r="E903" s="62">
        <v>4.9999999999999151E-3</v>
      </c>
      <c r="F903" s="62"/>
      <c r="G903" s="62"/>
      <c r="H903" s="62"/>
      <c r="I903" s="62"/>
    </row>
    <row r="904" spans="2:9" x14ac:dyDescent="0.3">
      <c r="B904" s="177">
        <v>42773</v>
      </c>
      <c r="C904" s="62">
        <v>996.8</v>
      </c>
      <c r="D904" s="62">
        <f t="shared" ref="D904:D967" si="17">(C904-C905)/C905</f>
        <v>-0.44787858646283379</v>
      </c>
      <c r="E904" s="62">
        <v>4.9906739930432337E-3</v>
      </c>
      <c r="F904" s="62"/>
      <c r="G904" s="62"/>
      <c r="H904" s="62"/>
      <c r="I904" s="62"/>
    </row>
    <row r="905" spans="2:9" x14ac:dyDescent="0.3">
      <c r="B905" s="177">
        <v>43860</v>
      </c>
      <c r="C905" s="62">
        <v>1805.4</v>
      </c>
      <c r="D905" s="62">
        <f t="shared" si="17"/>
        <v>-1.1341945835292564E-3</v>
      </c>
      <c r="E905" s="62">
        <v>4.9540773726691294E-3</v>
      </c>
      <c r="F905" s="62"/>
      <c r="G905" s="62"/>
      <c r="H905" s="62"/>
      <c r="I905" s="62"/>
    </row>
    <row r="906" spans="2:9" x14ac:dyDescent="0.3">
      <c r="B906" s="177">
        <v>43822</v>
      </c>
      <c r="C906" s="62">
        <v>1807.45</v>
      </c>
      <c r="D906" s="62">
        <f t="shared" si="17"/>
        <v>0.52720743557245464</v>
      </c>
      <c r="E906" s="62">
        <v>4.9484306802702683E-3</v>
      </c>
      <c r="F906" s="62"/>
      <c r="G906" s="62"/>
      <c r="H906" s="62"/>
      <c r="I906" s="62"/>
    </row>
    <row r="907" spans="2:9" x14ac:dyDescent="0.3">
      <c r="B907" s="177">
        <v>42621</v>
      </c>
      <c r="C907" s="62">
        <v>1183.5</v>
      </c>
      <c r="D907" s="62">
        <f t="shared" si="17"/>
        <v>-0.62488708578310959</v>
      </c>
      <c r="E907" s="62">
        <v>4.9248535280631348E-3</v>
      </c>
      <c r="F907" s="62"/>
      <c r="G907" s="62"/>
      <c r="H907" s="62"/>
      <c r="I907" s="62"/>
    </row>
    <row r="908" spans="2:9" x14ac:dyDescent="0.3">
      <c r="B908" s="177">
        <v>44657</v>
      </c>
      <c r="C908" s="62">
        <v>3155.05</v>
      </c>
      <c r="D908" s="62">
        <f t="shared" si="17"/>
        <v>1.9277130793857002</v>
      </c>
      <c r="E908" s="62">
        <v>4.9210090457383979E-3</v>
      </c>
      <c r="F908" s="62"/>
      <c r="G908" s="62"/>
      <c r="H908" s="62"/>
      <c r="I908" s="62"/>
    </row>
    <row r="909" spans="2:9" x14ac:dyDescent="0.3">
      <c r="B909" s="177">
        <v>42838</v>
      </c>
      <c r="C909" s="62">
        <v>1077.6500000000001</v>
      </c>
      <c r="D909" s="62">
        <f t="shared" si="17"/>
        <v>-0.64225604594419639</v>
      </c>
      <c r="E909" s="62">
        <v>4.8955613577023492E-3</v>
      </c>
      <c r="F909" s="62"/>
      <c r="G909" s="62"/>
      <c r="H909" s="62"/>
      <c r="I909" s="62"/>
    </row>
    <row r="910" spans="2:9" x14ac:dyDescent="0.3">
      <c r="B910" s="177">
        <v>45342</v>
      </c>
      <c r="C910" s="62">
        <v>3012.35</v>
      </c>
      <c r="D910" s="62">
        <f t="shared" si="17"/>
        <v>-9.9379624785111018E-2</v>
      </c>
      <c r="E910" s="62">
        <v>4.8703194062213019E-3</v>
      </c>
      <c r="F910" s="62"/>
      <c r="G910" s="62"/>
      <c r="H910" s="62"/>
      <c r="I910" s="62"/>
    </row>
    <row r="911" spans="2:9" x14ac:dyDescent="0.3">
      <c r="B911" s="177">
        <v>44841</v>
      </c>
      <c r="C911" s="62">
        <v>3344.75</v>
      </c>
      <c r="D911" s="62">
        <f t="shared" si="17"/>
        <v>2.1997991007366307</v>
      </c>
      <c r="E911" s="62">
        <v>4.8669841222153242E-3</v>
      </c>
      <c r="F911" s="62"/>
      <c r="G911" s="62"/>
      <c r="H911" s="62"/>
      <c r="I911" s="62"/>
    </row>
    <row r="912" spans="2:9" x14ac:dyDescent="0.3">
      <c r="B912" s="177">
        <v>42573</v>
      </c>
      <c r="C912" s="62">
        <v>1045.3</v>
      </c>
      <c r="D912" s="62">
        <f t="shared" si="17"/>
        <v>-0.64815967956377585</v>
      </c>
      <c r="E912" s="62">
        <v>4.8546022590722944E-3</v>
      </c>
      <c r="F912" s="62"/>
      <c r="G912" s="62"/>
      <c r="H912" s="62"/>
      <c r="I912" s="62"/>
    </row>
    <row r="913" spans="2:9" x14ac:dyDescent="0.3">
      <c r="B913" s="177">
        <v>45335</v>
      </c>
      <c r="C913" s="62">
        <v>2970.95</v>
      </c>
      <c r="D913" s="62">
        <f t="shared" si="17"/>
        <v>2.4002288984263229</v>
      </c>
      <c r="E913" s="62">
        <v>4.8535479943177667E-3</v>
      </c>
      <c r="F913" s="62"/>
      <c r="G913" s="62"/>
      <c r="H913" s="62"/>
      <c r="I913" s="62"/>
    </row>
    <row r="914" spans="2:9" x14ac:dyDescent="0.3">
      <c r="B914" s="177">
        <v>42727</v>
      </c>
      <c r="C914" s="62">
        <v>873.75</v>
      </c>
      <c r="D914" s="62">
        <f t="shared" si="17"/>
        <v>-0.11626378072216045</v>
      </c>
      <c r="E914" s="62">
        <v>4.8300845264792657E-3</v>
      </c>
      <c r="F914" s="62"/>
      <c r="G914" s="62"/>
      <c r="H914" s="62"/>
      <c r="I914" s="62"/>
    </row>
    <row r="915" spans="2:9" x14ac:dyDescent="0.3">
      <c r="B915" s="177">
        <v>42545</v>
      </c>
      <c r="C915" s="62">
        <v>988.7</v>
      </c>
      <c r="D915" s="62">
        <f t="shared" si="17"/>
        <v>0.1957428796033138</v>
      </c>
      <c r="E915" s="62">
        <v>4.8274810711926418E-3</v>
      </c>
      <c r="F915" s="62"/>
      <c r="G915" s="62"/>
      <c r="H915" s="62"/>
      <c r="I915" s="62"/>
    </row>
    <row r="916" spans="2:9" x14ac:dyDescent="0.3">
      <c r="B916" s="177">
        <v>42328</v>
      </c>
      <c r="C916" s="62">
        <v>826.85</v>
      </c>
      <c r="D916" s="62">
        <f t="shared" si="17"/>
        <v>-0.75553617360967396</v>
      </c>
      <c r="E916" s="62">
        <v>4.8000972171588843E-3</v>
      </c>
      <c r="F916" s="62"/>
      <c r="G916" s="62"/>
      <c r="H916" s="62"/>
      <c r="I916" s="62"/>
    </row>
    <row r="917" spans="2:9" x14ac:dyDescent="0.3">
      <c r="B917" s="177">
        <v>45547</v>
      </c>
      <c r="C917" s="62">
        <v>3382.3</v>
      </c>
      <c r="D917" s="62">
        <f t="shared" si="17"/>
        <v>3.423620193565263</v>
      </c>
      <c r="E917" s="62">
        <v>4.7977659937911534E-3</v>
      </c>
      <c r="F917" s="62"/>
      <c r="G917" s="62"/>
      <c r="H917" s="62"/>
      <c r="I917" s="62"/>
    </row>
    <row r="918" spans="2:9" x14ac:dyDescent="0.3">
      <c r="B918" s="177">
        <v>42131</v>
      </c>
      <c r="C918" s="62">
        <v>764.6</v>
      </c>
      <c r="D918" s="62">
        <f t="shared" si="17"/>
        <v>-0.77765499592881238</v>
      </c>
      <c r="E918" s="62">
        <v>4.7966357842170668E-3</v>
      </c>
      <c r="F918" s="62"/>
      <c r="G918" s="62"/>
      <c r="H918" s="62"/>
      <c r="I918" s="62"/>
    </row>
    <row r="919" spans="2:9" x14ac:dyDescent="0.3">
      <c r="B919" s="177">
        <v>44818</v>
      </c>
      <c r="C919" s="62">
        <v>3438.8</v>
      </c>
      <c r="D919" s="62">
        <f t="shared" si="17"/>
        <v>0.11034694305871716</v>
      </c>
      <c r="E919" s="62">
        <v>4.7919588592800636E-3</v>
      </c>
      <c r="F919" s="62"/>
      <c r="G919" s="62"/>
      <c r="H919" s="62"/>
      <c r="I919" s="62"/>
    </row>
    <row r="920" spans="2:9" x14ac:dyDescent="0.3">
      <c r="B920" s="177">
        <v>45505</v>
      </c>
      <c r="C920" s="62">
        <v>3097.05</v>
      </c>
      <c r="D920" s="62">
        <f t="shared" si="17"/>
        <v>-1.052715654952071E-2</v>
      </c>
      <c r="E920" s="62">
        <v>4.7853875352820941E-3</v>
      </c>
      <c r="F920" s="62"/>
      <c r="G920" s="62"/>
      <c r="H920" s="62"/>
      <c r="I920" s="62"/>
    </row>
    <row r="921" spans="2:9" x14ac:dyDescent="0.3">
      <c r="B921" s="177">
        <v>45246</v>
      </c>
      <c r="C921" s="62">
        <v>3130</v>
      </c>
      <c r="D921" s="62">
        <f t="shared" si="17"/>
        <v>0.37573346812298086</v>
      </c>
      <c r="E921" s="62">
        <v>4.7831530287952527E-3</v>
      </c>
      <c r="F921" s="62"/>
      <c r="G921" s="62"/>
      <c r="H921" s="62"/>
      <c r="I921" s="62"/>
    </row>
    <row r="922" spans="2:9" x14ac:dyDescent="0.3">
      <c r="B922" s="177">
        <v>45832</v>
      </c>
      <c r="C922" s="62">
        <v>2275.15</v>
      </c>
      <c r="D922" s="62">
        <f t="shared" si="17"/>
        <v>-5.2908731397647998E-2</v>
      </c>
      <c r="E922" s="62">
        <v>4.7695806743657922E-3</v>
      </c>
      <c r="F922" s="62"/>
      <c r="G922" s="62"/>
      <c r="H922" s="62"/>
      <c r="I922" s="62"/>
    </row>
    <row r="923" spans="2:9" x14ac:dyDescent="0.3">
      <c r="B923" s="177">
        <v>44258</v>
      </c>
      <c r="C923" s="62">
        <v>2402.25</v>
      </c>
      <c r="D923" s="62">
        <f t="shared" si="17"/>
        <v>1.7457423705566351</v>
      </c>
      <c r="E923" s="62">
        <v>4.7681786812221981E-3</v>
      </c>
      <c r="F923" s="62"/>
      <c r="G923" s="62"/>
      <c r="H923" s="62"/>
      <c r="I923" s="62"/>
    </row>
    <row r="924" spans="2:9" x14ac:dyDescent="0.3">
      <c r="B924" s="177">
        <v>42447</v>
      </c>
      <c r="C924" s="62">
        <v>874.9</v>
      </c>
      <c r="D924" s="62">
        <f t="shared" si="17"/>
        <v>-0.35305209450216285</v>
      </c>
      <c r="E924" s="62">
        <v>4.7660063163938874E-3</v>
      </c>
      <c r="F924" s="62"/>
      <c r="G924" s="62"/>
      <c r="H924" s="62"/>
      <c r="I924" s="62"/>
    </row>
    <row r="925" spans="2:9" x14ac:dyDescent="0.3">
      <c r="B925" s="177">
        <v>43649</v>
      </c>
      <c r="C925" s="62">
        <v>1352.35</v>
      </c>
      <c r="D925" s="62">
        <f t="shared" si="17"/>
        <v>-0.49845161051050496</v>
      </c>
      <c r="E925" s="62">
        <v>4.7550057580146837E-3</v>
      </c>
      <c r="F925" s="62"/>
      <c r="G925" s="62"/>
      <c r="H925" s="62"/>
      <c r="I925" s="62"/>
    </row>
    <row r="926" spans="2:9" x14ac:dyDescent="0.3">
      <c r="B926" s="177">
        <v>44194</v>
      </c>
      <c r="C926" s="62">
        <v>2696.35</v>
      </c>
      <c r="D926" s="62">
        <f t="shared" si="17"/>
        <v>1.9524774158226115</v>
      </c>
      <c r="E926" s="62">
        <v>4.7323607772995057E-3</v>
      </c>
      <c r="F926" s="62"/>
      <c r="G926" s="62"/>
      <c r="H926" s="62"/>
      <c r="I926" s="62"/>
    </row>
    <row r="927" spans="2:9" x14ac:dyDescent="0.3">
      <c r="B927" s="177">
        <v>42718</v>
      </c>
      <c r="C927" s="62">
        <v>913.25</v>
      </c>
      <c r="D927" s="62">
        <f t="shared" si="17"/>
        <v>-0.62945305526251727</v>
      </c>
      <c r="E927" s="62">
        <v>4.7307332636558168E-3</v>
      </c>
      <c r="F927" s="62"/>
      <c r="G927" s="62"/>
      <c r="H927" s="62"/>
      <c r="I927" s="62"/>
    </row>
    <row r="928" spans="2:9" x14ac:dyDescent="0.3">
      <c r="B928" s="177">
        <v>45771</v>
      </c>
      <c r="C928" s="62">
        <v>2464.6</v>
      </c>
      <c r="D928" s="62">
        <f t="shared" si="17"/>
        <v>0.915591481423908</v>
      </c>
      <c r="E928" s="62">
        <v>4.7289033836118667E-3</v>
      </c>
      <c r="F928" s="62"/>
      <c r="G928" s="62"/>
      <c r="H928" s="62"/>
      <c r="I928" s="62"/>
    </row>
    <row r="929" spans="2:9" x14ac:dyDescent="0.3">
      <c r="B929" s="177">
        <v>43370</v>
      </c>
      <c r="C929" s="62">
        <v>1286.5999999999999</v>
      </c>
      <c r="D929" s="62">
        <f t="shared" si="17"/>
        <v>0.5114243759177679</v>
      </c>
      <c r="E929" s="62">
        <v>4.7245324274725348E-3</v>
      </c>
      <c r="F929" s="62"/>
      <c r="G929" s="62"/>
      <c r="H929" s="62"/>
      <c r="I929" s="62"/>
    </row>
    <row r="930" spans="2:9" x14ac:dyDescent="0.3">
      <c r="B930" s="177">
        <v>42212</v>
      </c>
      <c r="C930" s="62">
        <v>851.25</v>
      </c>
      <c r="D930" s="62">
        <f t="shared" si="17"/>
        <v>-0.23168915564781808</v>
      </c>
      <c r="E930" s="62">
        <v>4.7211566833874298E-3</v>
      </c>
      <c r="F930" s="62"/>
      <c r="G930" s="62"/>
      <c r="H930" s="62"/>
      <c r="I930" s="62"/>
    </row>
    <row r="931" spans="2:9" x14ac:dyDescent="0.3">
      <c r="B931" s="177">
        <v>43166</v>
      </c>
      <c r="C931" s="62">
        <v>1107.95</v>
      </c>
      <c r="D931" s="62">
        <f t="shared" si="17"/>
        <v>0.26334093500570133</v>
      </c>
      <c r="E931" s="62">
        <v>4.7154840172296941E-3</v>
      </c>
      <c r="F931" s="62"/>
      <c r="G931" s="62"/>
      <c r="H931" s="62"/>
      <c r="I931" s="62"/>
    </row>
    <row r="932" spans="2:9" x14ac:dyDescent="0.3">
      <c r="B932" s="177">
        <v>42438</v>
      </c>
      <c r="C932" s="62">
        <v>877</v>
      </c>
      <c r="D932" s="62">
        <f t="shared" si="17"/>
        <v>0.18569593726762662</v>
      </c>
      <c r="E932" s="62">
        <v>4.6969870546454606E-3</v>
      </c>
      <c r="F932" s="62"/>
      <c r="G932" s="62"/>
      <c r="H932" s="62"/>
      <c r="I932" s="62"/>
    </row>
    <row r="933" spans="2:9" x14ac:dyDescent="0.3">
      <c r="B933" s="177">
        <v>42165</v>
      </c>
      <c r="C933" s="62">
        <v>739.65</v>
      </c>
      <c r="D933" s="62">
        <f t="shared" si="17"/>
        <v>-0.52777245738364298</v>
      </c>
      <c r="E933" s="62">
        <v>4.6862265688670628E-3</v>
      </c>
      <c r="F933" s="62"/>
      <c r="G933" s="62"/>
      <c r="H933" s="62"/>
      <c r="I933" s="62"/>
    </row>
    <row r="934" spans="2:9" x14ac:dyDescent="0.3">
      <c r="B934" s="177">
        <v>43685</v>
      </c>
      <c r="C934" s="62">
        <v>1566.3</v>
      </c>
      <c r="D934" s="62">
        <f t="shared" si="17"/>
        <v>-0.52450630682594379</v>
      </c>
      <c r="E934" s="62">
        <v>4.6824887748556478E-3</v>
      </c>
      <c r="F934" s="62"/>
      <c r="G934" s="62"/>
      <c r="H934" s="62"/>
      <c r="I934" s="62"/>
    </row>
    <row r="935" spans="2:9" x14ac:dyDescent="0.3">
      <c r="B935" s="177">
        <v>44544</v>
      </c>
      <c r="C935" s="62">
        <v>3294.05</v>
      </c>
      <c r="D935" s="62">
        <f t="shared" si="17"/>
        <v>1.7565271966527198</v>
      </c>
      <c r="E935" s="62">
        <v>4.6817336139324626E-3</v>
      </c>
      <c r="F935" s="62"/>
      <c r="G935" s="62"/>
      <c r="H935" s="62"/>
      <c r="I935" s="62"/>
    </row>
    <row r="936" spans="2:9" x14ac:dyDescent="0.3">
      <c r="B936" s="177">
        <v>43402</v>
      </c>
      <c r="C936" s="62">
        <v>1195</v>
      </c>
      <c r="D936" s="62">
        <f t="shared" si="17"/>
        <v>-0.1471900089206066</v>
      </c>
      <c r="E936" s="62">
        <v>4.666022111059695E-3</v>
      </c>
      <c r="F936" s="62"/>
      <c r="G936" s="62"/>
      <c r="H936" s="62"/>
      <c r="I936" s="62"/>
    </row>
    <row r="937" spans="2:9" x14ac:dyDescent="0.3">
      <c r="B937" s="177">
        <v>43473</v>
      </c>
      <c r="C937" s="62">
        <v>1401.25</v>
      </c>
      <c r="D937" s="62">
        <f t="shared" si="17"/>
        <v>0.39796478276051278</v>
      </c>
      <c r="E937" s="62">
        <v>4.6243188987668809E-3</v>
      </c>
      <c r="F937" s="62"/>
      <c r="G937" s="62"/>
      <c r="H937" s="62"/>
      <c r="I937" s="62"/>
    </row>
    <row r="938" spans="2:9" x14ac:dyDescent="0.3">
      <c r="B938" s="177">
        <v>42775</v>
      </c>
      <c r="C938" s="62">
        <v>1002.35</v>
      </c>
      <c r="D938" s="62">
        <f t="shared" si="17"/>
        <v>-0.29797590698977444</v>
      </c>
      <c r="E938" s="62">
        <v>4.610373340015057E-3</v>
      </c>
      <c r="F938" s="62"/>
      <c r="G938" s="62"/>
      <c r="H938" s="62"/>
      <c r="I938" s="62"/>
    </row>
    <row r="939" spans="2:9" x14ac:dyDescent="0.3">
      <c r="B939" s="177">
        <v>43622</v>
      </c>
      <c r="C939" s="62">
        <v>1427.8</v>
      </c>
      <c r="D939" s="62">
        <f t="shared" si="17"/>
        <v>-0.54781396969169138</v>
      </c>
      <c r="E939" s="62">
        <v>4.6086191732629409E-3</v>
      </c>
      <c r="F939" s="62"/>
      <c r="G939" s="62"/>
      <c r="H939" s="62"/>
      <c r="I939" s="62"/>
    </row>
    <row r="940" spans="2:9" x14ac:dyDescent="0.3">
      <c r="B940" s="177">
        <v>44900</v>
      </c>
      <c r="C940" s="62">
        <v>3157.55</v>
      </c>
      <c r="D940" s="62">
        <f t="shared" si="17"/>
        <v>-1.3203950246890431E-2</v>
      </c>
      <c r="E940" s="62">
        <v>4.5973720212529904E-3</v>
      </c>
      <c r="F940" s="62"/>
      <c r="G940" s="62"/>
      <c r="H940" s="62"/>
      <c r="I940" s="62"/>
    </row>
    <row r="941" spans="2:9" x14ac:dyDescent="0.3">
      <c r="B941" s="177">
        <v>45152</v>
      </c>
      <c r="C941" s="62">
        <v>3199.8</v>
      </c>
      <c r="D941" s="62">
        <f t="shared" si="17"/>
        <v>2.4263764404609534E-2</v>
      </c>
      <c r="E941" s="62">
        <v>4.5836996106995995E-3</v>
      </c>
      <c r="F941" s="62"/>
      <c r="G941" s="62"/>
      <c r="H941" s="62"/>
      <c r="I941" s="62"/>
    </row>
    <row r="942" spans="2:9" x14ac:dyDescent="0.3">
      <c r="B942" s="177">
        <v>44923</v>
      </c>
      <c r="C942" s="62">
        <v>3124</v>
      </c>
      <c r="D942" s="62">
        <f t="shared" si="17"/>
        <v>-3.8741769366899192E-3</v>
      </c>
      <c r="E942" s="62">
        <v>4.5662100456620421E-3</v>
      </c>
      <c r="F942" s="62"/>
      <c r="G942" s="62"/>
      <c r="H942" s="62"/>
      <c r="I942" s="62"/>
    </row>
    <row r="943" spans="2:9" x14ac:dyDescent="0.3">
      <c r="B943" s="177">
        <v>45254</v>
      </c>
      <c r="C943" s="62">
        <v>3136.15</v>
      </c>
      <c r="D943" s="62">
        <f t="shared" si="17"/>
        <v>0.26297243420655214</v>
      </c>
      <c r="E943" s="62">
        <v>4.5645280117876932E-3</v>
      </c>
      <c r="F943" s="62"/>
      <c r="G943" s="62"/>
      <c r="H943" s="62"/>
      <c r="I943" s="62"/>
    </row>
    <row r="944" spans="2:9" x14ac:dyDescent="0.3">
      <c r="B944" s="177">
        <v>45610</v>
      </c>
      <c r="C944" s="62">
        <v>2483.15</v>
      </c>
      <c r="D944" s="62">
        <f t="shared" si="17"/>
        <v>0.82289678461312588</v>
      </c>
      <c r="E944" s="62">
        <v>4.5511549819976533E-3</v>
      </c>
      <c r="F944" s="62"/>
      <c r="G944" s="62"/>
      <c r="H944" s="62"/>
      <c r="I944" s="62"/>
    </row>
    <row r="945" spans="2:9" x14ac:dyDescent="0.3">
      <c r="B945" s="177">
        <v>43460</v>
      </c>
      <c r="C945" s="62">
        <v>1362.2</v>
      </c>
      <c r="D945" s="62">
        <f t="shared" si="17"/>
        <v>-0.40236037379897338</v>
      </c>
      <c r="E945" s="62">
        <v>4.5352310018067854E-3</v>
      </c>
      <c r="F945" s="62"/>
      <c r="G945" s="62"/>
      <c r="H945" s="62"/>
      <c r="I945" s="62"/>
    </row>
    <row r="946" spans="2:9" x14ac:dyDescent="0.3">
      <c r="B946" s="177">
        <v>45726</v>
      </c>
      <c r="C946" s="62">
        <v>2279.3000000000002</v>
      </c>
      <c r="D946" s="62">
        <f t="shared" si="17"/>
        <v>1.6176284811943729</v>
      </c>
      <c r="E946" s="62">
        <v>4.5173090059716621E-3</v>
      </c>
      <c r="F946" s="62"/>
      <c r="G946" s="62"/>
      <c r="H946" s="62"/>
      <c r="I946" s="62"/>
    </row>
    <row r="947" spans="2:9" x14ac:dyDescent="0.3">
      <c r="B947" s="177">
        <v>42446</v>
      </c>
      <c r="C947" s="62">
        <v>870.75</v>
      </c>
      <c r="D947" s="62">
        <f t="shared" si="17"/>
        <v>-0.7368659625583609</v>
      </c>
      <c r="E947" s="62">
        <v>4.4990482782488054E-3</v>
      </c>
      <c r="F947" s="62"/>
      <c r="G947" s="62"/>
      <c r="H947" s="62"/>
      <c r="I947" s="62"/>
    </row>
    <row r="948" spans="2:9" x14ac:dyDescent="0.3">
      <c r="B948" s="177">
        <v>45555</v>
      </c>
      <c r="C948" s="62">
        <v>3309.15</v>
      </c>
      <c r="D948" s="62">
        <f t="shared" si="17"/>
        <v>-2.8777295139704076E-2</v>
      </c>
      <c r="E948" s="62">
        <v>4.4620498110459327E-3</v>
      </c>
      <c r="F948" s="62"/>
      <c r="G948" s="62"/>
      <c r="H948" s="62"/>
      <c r="I948" s="62"/>
    </row>
    <row r="949" spans="2:9" x14ac:dyDescent="0.3">
      <c r="B949" s="177">
        <v>45119</v>
      </c>
      <c r="C949" s="62">
        <v>3407.2</v>
      </c>
      <c r="D949" s="62">
        <f t="shared" si="17"/>
        <v>0.14819120793947665</v>
      </c>
      <c r="E949" s="62">
        <v>4.451519707555765E-3</v>
      </c>
      <c r="F949" s="62"/>
      <c r="G949" s="62"/>
      <c r="H949" s="62"/>
      <c r="I949" s="62"/>
    </row>
    <row r="950" spans="2:9" x14ac:dyDescent="0.3">
      <c r="B950" s="177">
        <v>45229</v>
      </c>
      <c r="C950" s="62">
        <v>2967.45</v>
      </c>
      <c r="D950" s="62">
        <f t="shared" si="17"/>
        <v>-0.11313508667065157</v>
      </c>
      <c r="E950" s="62">
        <v>4.4511390177028858E-3</v>
      </c>
      <c r="F950" s="62"/>
      <c r="G950" s="62"/>
      <c r="H950" s="62"/>
      <c r="I950" s="62"/>
    </row>
    <row r="951" spans="2:9" x14ac:dyDescent="0.3">
      <c r="B951" s="177">
        <v>44448</v>
      </c>
      <c r="C951" s="62">
        <v>3346</v>
      </c>
      <c r="D951" s="62">
        <f t="shared" si="17"/>
        <v>0.37672811059907829</v>
      </c>
      <c r="E951" s="62">
        <v>4.4428434197887196E-3</v>
      </c>
      <c r="F951" s="62"/>
      <c r="G951" s="62"/>
      <c r="H951" s="62"/>
      <c r="I951" s="62"/>
    </row>
    <row r="952" spans="2:9" x14ac:dyDescent="0.3">
      <c r="B952" s="177">
        <v>45841</v>
      </c>
      <c r="C952" s="62">
        <v>2430.4</v>
      </c>
      <c r="D952" s="62">
        <f t="shared" si="17"/>
        <v>-0.27703245381800867</v>
      </c>
      <c r="E952" s="62">
        <v>4.3597743661797968E-3</v>
      </c>
      <c r="F952" s="62"/>
      <c r="G952" s="62"/>
      <c r="H952" s="62"/>
      <c r="I952" s="62"/>
    </row>
    <row r="953" spans="2:9" x14ac:dyDescent="0.3">
      <c r="B953" s="177">
        <v>45107</v>
      </c>
      <c r="C953" s="62">
        <v>3361.7</v>
      </c>
      <c r="D953" s="62">
        <f t="shared" si="17"/>
        <v>0.51561055882419227</v>
      </c>
      <c r="E953" s="62">
        <v>4.3469817606022216E-3</v>
      </c>
      <c r="F953" s="62"/>
      <c r="G953" s="62"/>
      <c r="H953" s="62"/>
      <c r="I953" s="62"/>
    </row>
    <row r="954" spans="2:9" x14ac:dyDescent="0.3">
      <c r="B954" s="177">
        <v>45820</v>
      </c>
      <c r="C954" s="62">
        <v>2218.0500000000002</v>
      </c>
      <c r="D954" s="62">
        <f t="shared" si="17"/>
        <v>0.3511924705309008</v>
      </c>
      <c r="E954" s="62">
        <v>4.3469401616520022E-3</v>
      </c>
      <c r="F954" s="62"/>
      <c r="G954" s="62"/>
      <c r="H954" s="62"/>
      <c r="I954" s="62"/>
    </row>
    <row r="955" spans="2:9" x14ac:dyDescent="0.3">
      <c r="B955" s="177">
        <v>43991</v>
      </c>
      <c r="C955" s="62">
        <v>1641.55</v>
      </c>
      <c r="D955" s="62">
        <f t="shared" si="17"/>
        <v>-0.47299227892193846</v>
      </c>
      <c r="E955" s="62">
        <v>4.3439689192082409E-3</v>
      </c>
      <c r="F955" s="62"/>
      <c r="G955" s="62"/>
      <c r="H955" s="62"/>
      <c r="I955" s="62"/>
    </row>
    <row r="956" spans="2:9" x14ac:dyDescent="0.3">
      <c r="B956" s="177">
        <v>44889</v>
      </c>
      <c r="C956" s="62">
        <v>3114.85</v>
      </c>
      <c r="D956" s="62">
        <f t="shared" si="17"/>
        <v>2.5319764145594736</v>
      </c>
      <c r="E956" s="62">
        <v>4.3367511446442955E-3</v>
      </c>
      <c r="F956" s="62"/>
      <c r="G956" s="62"/>
      <c r="H956" s="62"/>
      <c r="I956" s="62"/>
    </row>
    <row r="957" spans="2:9" x14ac:dyDescent="0.3">
      <c r="B957" s="177">
        <v>42362</v>
      </c>
      <c r="C957" s="62">
        <v>881.9</v>
      </c>
      <c r="D957" s="62">
        <f t="shared" si="17"/>
        <v>-0.17028883243955226</v>
      </c>
      <c r="E957" s="62">
        <v>4.3275253387996294E-3</v>
      </c>
      <c r="F957" s="62"/>
      <c r="G957" s="62"/>
      <c r="H957" s="62"/>
      <c r="I957" s="62"/>
    </row>
    <row r="958" spans="2:9" x14ac:dyDescent="0.3">
      <c r="B958" s="177">
        <v>42846</v>
      </c>
      <c r="C958" s="62">
        <v>1062.9000000000001</v>
      </c>
      <c r="D958" s="62">
        <f t="shared" si="17"/>
        <v>-0.48667053028107787</v>
      </c>
      <c r="E958" s="62">
        <v>4.2991448953561507E-3</v>
      </c>
      <c r="F958" s="62"/>
      <c r="G958" s="62"/>
      <c r="H958" s="62"/>
      <c r="I958" s="62"/>
    </row>
    <row r="959" spans="2:9" x14ac:dyDescent="0.3">
      <c r="B959" s="177">
        <v>44123</v>
      </c>
      <c r="C959" s="62">
        <v>2070.6</v>
      </c>
      <c r="D959" s="62">
        <f t="shared" si="17"/>
        <v>-9.5491874890791514E-2</v>
      </c>
      <c r="E959" s="62">
        <v>4.2924699890868967E-3</v>
      </c>
      <c r="F959" s="62"/>
      <c r="G959" s="62"/>
      <c r="H959" s="62"/>
      <c r="I959" s="62"/>
    </row>
    <row r="960" spans="2:9" x14ac:dyDescent="0.3">
      <c r="B960" s="177">
        <v>45834</v>
      </c>
      <c r="C960" s="62">
        <v>2289.1999999999998</v>
      </c>
      <c r="D960" s="62">
        <f t="shared" si="17"/>
        <v>0.25752581850142808</v>
      </c>
      <c r="E960" s="62">
        <v>4.2773476057820971E-3</v>
      </c>
      <c r="F960" s="62"/>
      <c r="G960" s="62"/>
      <c r="H960" s="62"/>
      <c r="I960" s="62"/>
    </row>
    <row r="961" spans="2:9" x14ac:dyDescent="0.3">
      <c r="B961" s="177">
        <v>43944</v>
      </c>
      <c r="C961" s="62">
        <v>1820.4</v>
      </c>
      <c r="D961" s="62">
        <f t="shared" si="17"/>
        <v>1.265541123132979E-2</v>
      </c>
      <c r="E961" s="62">
        <v>4.2755082338013402E-3</v>
      </c>
      <c r="F961" s="62"/>
      <c r="G961" s="62"/>
      <c r="H961" s="62"/>
      <c r="I961" s="62"/>
    </row>
    <row r="962" spans="2:9" x14ac:dyDescent="0.3">
      <c r="B962" s="177">
        <v>43752</v>
      </c>
      <c r="C962" s="62">
        <v>1797.65</v>
      </c>
      <c r="D962" s="62">
        <f t="shared" si="17"/>
        <v>-0.39845736849150043</v>
      </c>
      <c r="E962" s="62">
        <v>4.273743016759827E-3</v>
      </c>
      <c r="F962" s="62"/>
      <c r="G962" s="62"/>
      <c r="H962" s="62"/>
      <c r="I962" s="62"/>
    </row>
    <row r="963" spans="2:9" x14ac:dyDescent="0.3">
      <c r="B963" s="177">
        <v>44421</v>
      </c>
      <c r="C963" s="62">
        <v>2988.4</v>
      </c>
      <c r="D963" s="62">
        <f t="shared" si="17"/>
        <v>-5.9719337990057179E-2</v>
      </c>
      <c r="E963" s="62">
        <v>4.2510291523145732E-3</v>
      </c>
      <c r="F963" s="62"/>
      <c r="G963" s="62"/>
      <c r="H963" s="62"/>
      <c r="I963" s="62"/>
    </row>
    <row r="964" spans="2:9" x14ac:dyDescent="0.3">
      <c r="B964" s="177">
        <v>44908</v>
      </c>
      <c r="C964" s="62">
        <v>3178.2</v>
      </c>
      <c r="D964" s="62">
        <f t="shared" si="17"/>
        <v>8.8350113005958505E-2</v>
      </c>
      <c r="E964" s="62">
        <v>4.2499407536139722E-3</v>
      </c>
      <c r="F964" s="62"/>
      <c r="G964" s="62"/>
      <c r="H964" s="62"/>
      <c r="I964" s="62"/>
    </row>
    <row r="965" spans="2:9" x14ac:dyDescent="0.3">
      <c r="B965" s="177">
        <v>45457</v>
      </c>
      <c r="C965" s="62">
        <v>2920.2</v>
      </c>
      <c r="D965" s="62">
        <f t="shared" si="17"/>
        <v>0.98376413844638422</v>
      </c>
      <c r="E965" s="62">
        <v>4.2298565975445257E-3</v>
      </c>
      <c r="F965" s="62"/>
      <c r="G965" s="62"/>
      <c r="H965" s="62"/>
      <c r="I965" s="62"/>
    </row>
    <row r="966" spans="2:9" x14ac:dyDescent="0.3">
      <c r="B966" s="177">
        <v>43503</v>
      </c>
      <c r="C966" s="62">
        <v>1472.05</v>
      </c>
      <c r="D966" s="62">
        <f t="shared" si="17"/>
        <v>0.35672811059907827</v>
      </c>
      <c r="E966" s="62">
        <v>4.22962786096807E-3</v>
      </c>
      <c r="F966" s="62"/>
      <c r="G966" s="62"/>
      <c r="H966" s="62"/>
      <c r="I966" s="62"/>
    </row>
    <row r="967" spans="2:9" x14ac:dyDescent="0.3">
      <c r="B967" s="177">
        <v>42831</v>
      </c>
      <c r="C967" s="62">
        <v>1085</v>
      </c>
      <c r="D967" s="62">
        <f t="shared" si="17"/>
        <v>-0.61814598437390023</v>
      </c>
      <c r="E967" s="62">
        <v>4.2112082928409036E-3</v>
      </c>
      <c r="F967" s="62"/>
      <c r="G967" s="62"/>
      <c r="H967" s="62"/>
      <c r="I967" s="62"/>
    </row>
    <row r="968" spans="2:9" x14ac:dyDescent="0.3">
      <c r="B968" s="177">
        <v>44986</v>
      </c>
      <c r="C968" s="62">
        <v>2841.4</v>
      </c>
      <c r="D968" s="62">
        <f t="shared" ref="D968:D1031" si="18">(C968-C969)/C969</f>
        <v>0.25122198247390903</v>
      </c>
      <c r="E968" s="62">
        <v>4.2056900512458355E-3</v>
      </c>
      <c r="F968" s="62"/>
      <c r="G968" s="62"/>
      <c r="H968" s="62"/>
      <c r="I968" s="62"/>
    </row>
    <row r="969" spans="2:9" x14ac:dyDescent="0.3">
      <c r="B969" s="177">
        <v>45653</v>
      </c>
      <c r="C969" s="62">
        <v>2270.9</v>
      </c>
      <c r="D969" s="62">
        <f t="shared" si="18"/>
        <v>-0.18575090984062093</v>
      </c>
      <c r="E969" s="62">
        <v>4.2009374723622536E-3</v>
      </c>
      <c r="F969" s="62"/>
      <c r="G969" s="62"/>
      <c r="H969" s="62"/>
      <c r="I969" s="62"/>
    </row>
    <row r="970" spans="2:9" x14ac:dyDescent="0.3">
      <c r="B970" s="177">
        <v>44972</v>
      </c>
      <c r="C970" s="62">
        <v>2788.95</v>
      </c>
      <c r="D970" s="62">
        <f t="shared" si="18"/>
        <v>-0.17459824203143043</v>
      </c>
      <c r="E970" s="62">
        <v>4.1947214920965096E-3</v>
      </c>
      <c r="F970" s="62"/>
      <c r="G970" s="62"/>
      <c r="H970" s="62"/>
      <c r="I970" s="62"/>
    </row>
    <row r="971" spans="2:9" x14ac:dyDescent="0.3">
      <c r="B971" s="177">
        <v>44578</v>
      </c>
      <c r="C971" s="62">
        <v>3378.9</v>
      </c>
      <c r="D971" s="62">
        <f t="shared" si="18"/>
        <v>0.36816957868523881</v>
      </c>
      <c r="E971" s="62">
        <v>4.190442225392269E-3</v>
      </c>
      <c r="F971" s="62"/>
      <c r="G971" s="62"/>
      <c r="H971" s="62"/>
      <c r="I971" s="62"/>
    </row>
    <row r="972" spans="2:9" x14ac:dyDescent="0.3">
      <c r="B972" s="177">
        <v>45764</v>
      </c>
      <c r="C972" s="62">
        <v>2469.65</v>
      </c>
      <c r="D972" s="62">
        <f t="shared" si="18"/>
        <v>1.8218121572212065</v>
      </c>
      <c r="E972" s="62">
        <v>4.1880984813061099E-3</v>
      </c>
      <c r="F972" s="62"/>
      <c r="G972" s="62"/>
      <c r="H972" s="62"/>
      <c r="I972" s="62"/>
    </row>
    <row r="973" spans="2:9" x14ac:dyDescent="0.3">
      <c r="B973" s="177">
        <v>42377</v>
      </c>
      <c r="C973" s="62">
        <v>875.2</v>
      </c>
      <c r="D973" s="62">
        <f t="shared" si="18"/>
        <v>-0.11151718186894058</v>
      </c>
      <c r="E973" s="62">
        <v>4.1879410246114289E-3</v>
      </c>
      <c r="F973" s="62"/>
      <c r="G973" s="62"/>
      <c r="H973" s="62"/>
      <c r="I973" s="62"/>
    </row>
    <row r="974" spans="2:9" x14ac:dyDescent="0.3">
      <c r="B974" s="177">
        <v>42543</v>
      </c>
      <c r="C974" s="62">
        <v>985.05</v>
      </c>
      <c r="D974" s="62">
        <f t="shared" si="18"/>
        <v>-0.66843380793698881</v>
      </c>
      <c r="E974" s="62">
        <v>4.1796217951984389E-3</v>
      </c>
      <c r="F974" s="62"/>
      <c r="G974" s="62"/>
      <c r="H974" s="62"/>
      <c r="I974" s="62"/>
    </row>
    <row r="975" spans="2:9" x14ac:dyDescent="0.3">
      <c r="B975" s="177">
        <v>44410</v>
      </c>
      <c r="C975" s="62">
        <v>2970.9</v>
      </c>
      <c r="D975" s="62">
        <f t="shared" si="18"/>
        <v>1.8967433697347897</v>
      </c>
      <c r="E975" s="62">
        <v>4.1743421608557933E-3</v>
      </c>
      <c r="F975" s="62"/>
      <c r="G975" s="62"/>
      <c r="H975" s="62"/>
      <c r="I975" s="62"/>
    </row>
    <row r="976" spans="2:9" x14ac:dyDescent="0.3">
      <c r="B976" s="177">
        <v>42524</v>
      </c>
      <c r="C976" s="62">
        <v>1025.5999999999999</v>
      </c>
      <c r="D976" s="62">
        <f t="shared" si="18"/>
        <v>-0.66005402807471125</v>
      </c>
      <c r="E976" s="62">
        <v>4.1611592500121275E-3</v>
      </c>
      <c r="F976" s="62"/>
      <c r="G976" s="62"/>
      <c r="H976" s="62"/>
      <c r="I976" s="62"/>
    </row>
    <row r="977" spans="2:9" x14ac:dyDescent="0.3">
      <c r="B977" s="177">
        <v>44382</v>
      </c>
      <c r="C977" s="62">
        <v>3016.95</v>
      </c>
      <c r="D977" s="62">
        <f t="shared" si="18"/>
        <v>2.9532857236454166</v>
      </c>
      <c r="E977" s="62">
        <v>4.1604952653563881E-3</v>
      </c>
      <c r="F977" s="62"/>
      <c r="G977" s="62"/>
      <c r="H977" s="62"/>
      <c r="I977" s="62"/>
    </row>
    <row r="978" spans="2:9" x14ac:dyDescent="0.3">
      <c r="B978" s="177">
        <v>42187</v>
      </c>
      <c r="C978" s="62">
        <v>763.15</v>
      </c>
      <c r="D978" s="62">
        <f t="shared" si="18"/>
        <v>-0.28409943714821767</v>
      </c>
      <c r="E978" s="62">
        <v>4.1447368421052332E-3</v>
      </c>
      <c r="F978" s="62"/>
      <c r="G978" s="62"/>
      <c r="H978" s="62"/>
      <c r="I978" s="62"/>
    </row>
    <row r="979" spans="2:9" x14ac:dyDescent="0.3">
      <c r="B979" s="177">
        <v>42818</v>
      </c>
      <c r="C979" s="62">
        <v>1066</v>
      </c>
      <c r="D979" s="62">
        <f t="shared" si="18"/>
        <v>-0.51457194899817849</v>
      </c>
      <c r="E979" s="62">
        <v>4.1446872645064916E-3</v>
      </c>
      <c r="F979" s="62"/>
      <c r="G979" s="62"/>
      <c r="H979" s="62"/>
      <c r="I979" s="62"/>
    </row>
    <row r="980" spans="2:9" x14ac:dyDescent="0.3">
      <c r="B980" s="177">
        <v>44153</v>
      </c>
      <c r="C980" s="62">
        <v>2196</v>
      </c>
      <c r="D980" s="62">
        <f t="shared" si="18"/>
        <v>0.90212213079255088</v>
      </c>
      <c r="E980" s="62">
        <v>4.1381833146620561E-3</v>
      </c>
      <c r="F980" s="62"/>
      <c r="G980" s="62"/>
      <c r="H980" s="62"/>
      <c r="I980" s="62"/>
    </row>
    <row r="981" spans="2:9" x14ac:dyDescent="0.3">
      <c r="B981" s="177">
        <v>43129</v>
      </c>
      <c r="C981" s="62">
        <v>1154.5</v>
      </c>
      <c r="D981" s="62">
        <f t="shared" si="18"/>
        <v>-0.64058900442064626</v>
      </c>
      <c r="E981" s="62">
        <v>4.1313328984561859E-3</v>
      </c>
      <c r="F981" s="62"/>
      <c r="G981" s="62"/>
      <c r="H981" s="62"/>
      <c r="I981" s="62"/>
    </row>
    <row r="982" spans="2:9" x14ac:dyDescent="0.3">
      <c r="B982" s="177">
        <v>45083</v>
      </c>
      <c r="C982" s="62">
        <v>3212.2</v>
      </c>
      <c r="D982" s="62">
        <f t="shared" si="18"/>
        <v>5.8713930075623543E-3</v>
      </c>
      <c r="E982" s="62">
        <v>4.1105953329893677E-3</v>
      </c>
      <c r="F982" s="62"/>
      <c r="G982" s="62"/>
      <c r="H982" s="62"/>
      <c r="I982" s="62"/>
    </row>
    <row r="983" spans="2:9" x14ac:dyDescent="0.3">
      <c r="B983" s="177">
        <v>45089</v>
      </c>
      <c r="C983" s="62">
        <v>3193.45</v>
      </c>
      <c r="D983" s="62">
        <f t="shared" si="18"/>
        <v>1.76369536996971</v>
      </c>
      <c r="E983" s="62">
        <v>4.1032574518927575E-3</v>
      </c>
      <c r="F983" s="62"/>
      <c r="G983" s="62"/>
      <c r="H983" s="62"/>
      <c r="I983" s="62"/>
    </row>
    <row r="984" spans="2:9" x14ac:dyDescent="0.3">
      <c r="B984" s="177">
        <v>42907</v>
      </c>
      <c r="C984" s="62">
        <v>1155.5</v>
      </c>
      <c r="D984" s="62">
        <f t="shared" si="18"/>
        <v>0.45767629620285094</v>
      </c>
      <c r="E984" s="62">
        <v>4.0841153979840504E-3</v>
      </c>
      <c r="F984" s="62"/>
      <c r="G984" s="62"/>
      <c r="H984" s="62"/>
      <c r="I984" s="62"/>
    </row>
    <row r="985" spans="2:9" x14ac:dyDescent="0.3">
      <c r="B985" s="177">
        <v>42255</v>
      </c>
      <c r="C985" s="62">
        <v>792.7</v>
      </c>
      <c r="D985" s="62">
        <f t="shared" si="18"/>
        <v>-0.77178309749672525</v>
      </c>
      <c r="E985" s="62">
        <v>4.0531982267258335E-3</v>
      </c>
      <c r="F985" s="62"/>
      <c r="G985" s="62"/>
      <c r="H985" s="62"/>
      <c r="I985" s="62"/>
    </row>
    <row r="986" spans="2:9" x14ac:dyDescent="0.3">
      <c r="B986" s="177">
        <v>44778</v>
      </c>
      <c r="C986" s="62">
        <v>3473.45</v>
      </c>
      <c r="D986" s="62">
        <f t="shared" si="18"/>
        <v>3.1161936363097706</v>
      </c>
      <c r="E986" s="62">
        <v>4.0468860657040858E-3</v>
      </c>
      <c r="F986" s="62"/>
      <c r="G986" s="62"/>
      <c r="H986" s="62"/>
      <c r="I986" s="62"/>
    </row>
    <row r="987" spans="2:9" x14ac:dyDescent="0.3">
      <c r="B987" s="177">
        <v>42339</v>
      </c>
      <c r="C987" s="62">
        <v>843.85</v>
      </c>
      <c r="D987" s="62">
        <f t="shared" si="18"/>
        <v>-0.4571042557982436</v>
      </c>
      <c r="E987" s="62">
        <v>4.0454518412754801E-3</v>
      </c>
      <c r="F987" s="62"/>
      <c r="G987" s="62"/>
      <c r="H987" s="62"/>
      <c r="I987" s="62"/>
    </row>
    <row r="988" spans="2:9" x14ac:dyDescent="0.3">
      <c r="B988" s="177">
        <v>43727</v>
      </c>
      <c r="C988" s="62">
        <v>1554.35</v>
      </c>
      <c r="D988" s="62">
        <f t="shared" si="18"/>
        <v>-0.43473043003909451</v>
      </c>
      <c r="E988" s="62">
        <v>4.037206898779149E-3</v>
      </c>
      <c r="F988" s="62"/>
      <c r="G988" s="62"/>
      <c r="H988" s="62"/>
      <c r="I988" s="62"/>
    </row>
    <row r="989" spans="2:9" x14ac:dyDescent="0.3">
      <c r="B989" s="177">
        <v>44984</v>
      </c>
      <c r="C989" s="62">
        <v>2749.75</v>
      </c>
      <c r="D989" s="62">
        <f t="shared" si="18"/>
        <v>0.58867030649680796</v>
      </c>
      <c r="E989" s="62">
        <v>4.0347610180013083E-3</v>
      </c>
      <c r="F989" s="62"/>
      <c r="G989" s="62"/>
      <c r="H989" s="62"/>
      <c r="I989" s="62"/>
    </row>
    <row r="990" spans="2:9" x14ac:dyDescent="0.3">
      <c r="B990" s="177">
        <v>43838</v>
      </c>
      <c r="C990" s="62">
        <v>1730.85</v>
      </c>
      <c r="D990" s="62">
        <f t="shared" si="18"/>
        <v>-3.6677334075413993E-2</v>
      </c>
      <c r="E990" s="62">
        <v>4.0315563547768532E-3</v>
      </c>
      <c r="F990" s="62"/>
      <c r="G990" s="62"/>
      <c r="H990" s="62"/>
      <c r="I990" s="62"/>
    </row>
    <row r="991" spans="2:9" x14ac:dyDescent="0.3">
      <c r="B991" s="177">
        <v>44055</v>
      </c>
      <c r="C991" s="62">
        <v>1796.75</v>
      </c>
      <c r="D991" s="62">
        <f t="shared" si="18"/>
        <v>-0.38240096244736616</v>
      </c>
      <c r="E991" s="62">
        <v>4.0233578273867988E-3</v>
      </c>
      <c r="F991" s="62"/>
      <c r="G991" s="62"/>
      <c r="H991" s="62"/>
      <c r="I991" s="62"/>
    </row>
    <row r="992" spans="2:9" x14ac:dyDescent="0.3">
      <c r="B992" s="177">
        <v>45042</v>
      </c>
      <c r="C992" s="62">
        <v>2909.25</v>
      </c>
      <c r="D992" s="62">
        <f t="shared" si="18"/>
        <v>1.2084946481439309</v>
      </c>
      <c r="E992" s="62">
        <v>4.0205687465488995E-3</v>
      </c>
      <c r="F992" s="62"/>
      <c r="G992" s="62"/>
      <c r="H992" s="62"/>
      <c r="I992" s="62"/>
    </row>
    <row r="993" spans="2:9" x14ac:dyDescent="0.3">
      <c r="B993" s="177">
        <v>43348</v>
      </c>
      <c r="C993" s="62">
        <v>1317.3</v>
      </c>
      <c r="D993" s="62">
        <f t="shared" si="18"/>
        <v>-0.42030452385143463</v>
      </c>
      <c r="E993" s="62">
        <v>4.0013718989367784E-3</v>
      </c>
      <c r="F993" s="62"/>
      <c r="G993" s="62"/>
      <c r="H993" s="62"/>
      <c r="I993" s="62"/>
    </row>
    <row r="994" spans="2:9" x14ac:dyDescent="0.3">
      <c r="B994" s="177">
        <v>45695</v>
      </c>
      <c r="C994" s="62">
        <v>2272.4</v>
      </c>
      <c r="D994" s="62">
        <f t="shared" si="18"/>
        <v>0.65935229471685719</v>
      </c>
      <c r="E994" s="62">
        <v>3.9984978019308465E-3</v>
      </c>
      <c r="F994" s="62"/>
      <c r="G994" s="62"/>
      <c r="H994" s="62"/>
      <c r="I994" s="62"/>
    </row>
    <row r="995" spans="2:9" x14ac:dyDescent="0.3">
      <c r="B995" s="177">
        <v>43291</v>
      </c>
      <c r="C995" s="62">
        <v>1369.45</v>
      </c>
      <c r="D995" s="62">
        <f t="shared" si="18"/>
        <v>-0.57181940405840603</v>
      </c>
      <c r="E995" s="62">
        <v>3.9956011730205611E-3</v>
      </c>
      <c r="F995" s="62"/>
      <c r="G995" s="62"/>
      <c r="H995" s="62"/>
      <c r="I995" s="62"/>
    </row>
    <row r="996" spans="2:9" x14ac:dyDescent="0.3">
      <c r="B996" s="177">
        <v>44851</v>
      </c>
      <c r="C996" s="62">
        <v>3198.3</v>
      </c>
      <c r="D996" s="62">
        <f t="shared" si="18"/>
        <v>0.78720907490709968</v>
      </c>
      <c r="E996" s="62">
        <v>3.986690105474722E-3</v>
      </c>
      <c r="F996" s="62"/>
      <c r="G996" s="62"/>
      <c r="H996" s="62"/>
      <c r="I996" s="62"/>
    </row>
    <row r="997" spans="2:9" x14ac:dyDescent="0.3">
      <c r="B997" s="177">
        <v>44054</v>
      </c>
      <c r="C997" s="62">
        <v>1789.55</v>
      </c>
      <c r="D997" s="62">
        <f t="shared" si="18"/>
        <v>1.1746870822700206</v>
      </c>
      <c r="E997" s="62">
        <v>3.9832814384694708E-3</v>
      </c>
      <c r="F997" s="62"/>
      <c r="G997" s="62"/>
      <c r="H997" s="62"/>
      <c r="I997" s="62"/>
    </row>
    <row r="998" spans="2:9" x14ac:dyDescent="0.3">
      <c r="B998" s="177">
        <v>42327</v>
      </c>
      <c r="C998" s="62">
        <v>822.9</v>
      </c>
      <c r="D998" s="62">
        <f t="shared" si="18"/>
        <v>-0.20033040182692774</v>
      </c>
      <c r="E998" s="62">
        <v>3.9651070578905628E-3</v>
      </c>
      <c r="F998" s="62"/>
      <c r="G998" s="62"/>
      <c r="H998" s="62"/>
      <c r="I998" s="62"/>
    </row>
    <row r="999" spans="2:9" x14ac:dyDescent="0.3">
      <c r="B999" s="177">
        <v>42569</v>
      </c>
      <c r="C999" s="62">
        <v>1029.05</v>
      </c>
      <c r="D999" s="62">
        <f t="shared" si="18"/>
        <v>-6.9785310734463313E-2</v>
      </c>
      <c r="E999" s="62">
        <v>3.9512195121950778E-3</v>
      </c>
      <c r="F999" s="62"/>
      <c r="G999" s="62"/>
      <c r="H999" s="62"/>
      <c r="I999" s="62"/>
    </row>
    <row r="1000" spans="2:9" x14ac:dyDescent="0.3">
      <c r="B1000" s="177">
        <v>43157</v>
      </c>
      <c r="C1000" s="62">
        <v>1106.25</v>
      </c>
      <c r="D1000" s="62">
        <f t="shared" si="18"/>
        <v>-0.22379315183833851</v>
      </c>
      <c r="E1000" s="62">
        <v>3.947726653961257E-3</v>
      </c>
      <c r="F1000" s="62"/>
      <c r="G1000" s="62"/>
      <c r="H1000" s="62"/>
      <c r="I1000" s="62"/>
    </row>
    <row r="1001" spans="2:9" x14ac:dyDescent="0.3">
      <c r="B1001" s="177">
        <v>43320</v>
      </c>
      <c r="C1001" s="62">
        <v>1425.2</v>
      </c>
      <c r="D1001" s="62">
        <f t="shared" si="18"/>
        <v>-6.1713329381820085E-3</v>
      </c>
      <c r="E1001" s="62">
        <v>3.9447731755425028E-3</v>
      </c>
      <c r="F1001" s="62"/>
      <c r="G1001" s="62"/>
      <c r="H1001" s="62"/>
      <c r="I1001" s="62"/>
    </row>
    <row r="1002" spans="2:9" x14ac:dyDescent="0.3">
      <c r="B1002" s="177">
        <v>43538</v>
      </c>
      <c r="C1002" s="62">
        <v>1434.05</v>
      </c>
      <c r="D1002" s="62">
        <f t="shared" si="18"/>
        <v>-0.59439699060979756</v>
      </c>
      <c r="E1002" s="62">
        <v>3.9203332283243436E-3</v>
      </c>
      <c r="F1002" s="62"/>
      <c r="G1002" s="62"/>
      <c r="H1002" s="62"/>
      <c r="I1002" s="62"/>
    </row>
    <row r="1003" spans="2:9" x14ac:dyDescent="0.3">
      <c r="B1003" s="177">
        <v>44791</v>
      </c>
      <c r="C1003" s="62">
        <v>3535.6</v>
      </c>
      <c r="D1003" s="62">
        <f t="shared" si="18"/>
        <v>7.3247730929180618E-2</v>
      </c>
      <c r="E1003" s="62">
        <v>3.918450792208452E-3</v>
      </c>
      <c r="F1003" s="62"/>
      <c r="G1003" s="62"/>
      <c r="H1003" s="62"/>
      <c r="I1003" s="62"/>
    </row>
    <row r="1004" spans="2:9" x14ac:dyDescent="0.3">
      <c r="B1004" s="177">
        <v>45545</v>
      </c>
      <c r="C1004" s="62">
        <v>3294.3</v>
      </c>
      <c r="D1004" s="62">
        <f t="shared" si="18"/>
        <v>1.9135049084637838</v>
      </c>
      <c r="E1004" s="62">
        <v>3.915951789605316E-3</v>
      </c>
      <c r="F1004" s="62"/>
      <c r="G1004" s="62"/>
      <c r="H1004" s="62"/>
      <c r="I1004" s="62"/>
    </row>
    <row r="1005" spans="2:9" x14ac:dyDescent="0.3">
      <c r="B1005" s="177">
        <v>42922</v>
      </c>
      <c r="C1005" s="62">
        <v>1130.7</v>
      </c>
      <c r="D1005" s="62">
        <f t="shared" si="18"/>
        <v>-0.52378545707246194</v>
      </c>
      <c r="E1005" s="62">
        <v>3.9065968214508492E-3</v>
      </c>
      <c r="F1005" s="62"/>
      <c r="G1005" s="62"/>
      <c r="H1005" s="62"/>
      <c r="I1005" s="62"/>
    </row>
    <row r="1006" spans="2:9" x14ac:dyDescent="0.3">
      <c r="B1006" s="177">
        <v>45861</v>
      </c>
      <c r="C1006" s="62">
        <v>2374.35</v>
      </c>
      <c r="D1006" s="62">
        <f t="shared" si="18"/>
        <v>0.32367944250871072</v>
      </c>
      <c r="E1006" s="62">
        <v>3.8898167135276063E-3</v>
      </c>
      <c r="F1006" s="62"/>
      <c r="G1006" s="62"/>
      <c r="H1006" s="62"/>
      <c r="I1006" s="62"/>
    </row>
    <row r="1007" spans="2:9" x14ac:dyDescent="0.3">
      <c r="B1007" s="177">
        <v>43831</v>
      </c>
      <c r="C1007" s="62">
        <v>1793.75</v>
      </c>
      <c r="D1007" s="62">
        <f t="shared" si="18"/>
        <v>-1.8414140308635269E-2</v>
      </c>
      <c r="E1007" s="62">
        <v>3.8615440579791763E-3</v>
      </c>
      <c r="F1007" s="62"/>
      <c r="G1007" s="62"/>
      <c r="H1007" s="62"/>
      <c r="I1007" s="62"/>
    </row>
    <row r="1008" spans="2:9" x14ac:dyDescent="0.3">
      <c r="B1008" s="177">
        <v>43945</v>
      </c>
      <c r="C1008" s="62">
        <v>1827.4</v>
      </c>
      <c r="D1008" s="62">
        <f t="shared" si="18"/>
        <v>-0.34147747747747742</v>
      </c>
      <c r="E1008" s="62">
        <v>3.8453087233575036E-3</v>
      </c>
      <c r="F1008" s="62"/>
      <c r="G1008" s="62"/>
      <c r="H1008" s="62"/>
      <c r="I1008" s="62"/>
    </row>
    <row r="1009" spans="2:9" x14ac:dyDescent="0.3">
      <c r="B1009" s="177">
        <v>44197</v>
      </c>
      <c r="C1009" s="62">
        <v>2775</v>
      </c>
      <c r="D1009" s="62">
        <f t="shared" si="18"/>
        <v>-0.16396776380206371</v>
      </c>
      <c r="E1009" s="62">
        <v>3.8163106585397395E-3</v>
      </c>
      <c r="F1009" s="62"/>
      <c r="G1009" s="62"/>
      <c r="H1009" s="62"/>
      <c r="I1009" s="62"/>
    </row>
    <row r="1010" spans="2:9" x14ac:dyDescent="0.3">
      <c r="B1010" s="177">
        <v>44461</v>
      </c>
      <c r="C1010" s="62">
        <v>3319.25</v>
      </c>
      <c r="D1010" s="62">
        <f t="shared" si="18"/>
        <v>1.9459927221088134</v>
      </c>
      <c r="E1010" s="62">
        <v>3.8105030771324174E-3</v>
      </c>
      <c r="F1010" s="62"/>
      <c r="G1010" s="62"/>
      <c r="H1010" s="62"/>
      <c r="I1010" s="62"/>
    </row>
    <row r="1011" spans="2:9" x14ac:dyDescent="0.3">
      <c r="B1011" s="177">
        <v>43151</v>
      </c>
      <c r="C1011" s="62">
        <v>1126.7</v>
      </c>
      <c r="D1011" s="62">
        <f t="shared" si="18"/>
        <v>-0.64384947290227756</v>
      </c>
      <c r="E1011" s="62">
        <v>3.7863601942180053E-3</v>
      </c>
      <c r="F1011" s="62"/>
      <c r="G1011" s="62"/>
      <c r="H1011" s="62"/>
      <c r="I1011" s="62"/>
    </row>
    <row r="1012" spans="2:9" x14ac:dyDescent="0.3">
      <c r="B1012" s="177">
        <v>45210</v>
      </c>
      <c r="C1012" s="62">
        <v>3163.55</v>
      </c>
      <c r="D1012" s="62">
        <f t="shared" si="18"/>
        <v>0.84323836159179644</v>
      </c>
      <c r="E1012" s="62">
        <v>3.7757999777894408E-3</v>
      </c>
      <c r="F1012" s="62"/>
      <c r="G1012" s="62"/>
      <c r="H1012" s="62"/>
      <c r="I1012" s="62"/>
    </row>
    <row r="1013" spans="2:9" x14ac:dyDescent="0.3">
      <c r="B1013" s="177">
        <v>43985</v>
      </c>
      <c r="C1013" s="62">
        <v>1716.3</v>
      </c>
      <c r="D1013" s="62">
        <f t="shared" si="18"/>
        <v>0.97377954114197007</v>
      </c>
      <c r="E1013" s="62">
        <v>3.7722607246249941E-3</v>
      </c>
      <c r="F1013" s="62"/>
      <c r="G1013" s="62"/>
      <c r="H1013" s="62"/>
      <c r="I1013" s="62"/>
    </row>
    <row r="1014" spans="2:9" x14ac:dyDescent="0.3">
      <c r="B1014" s="177">
        <v>42726</v>
      </c>
      <c r="C1014" s="62">
        <v>869.55</v>
      </c>
      <c r="D1014" s="62">
        <f t="shared" si="18"/>
        <v>-0.24573882118228735</v>
      </c>
      <c r="E1014" s="62">
        <v>3.7515872099734503E-3</v>
      </c>
      <c r="F1014" s="62"/>
      <c r="G1014" s="62"/>
      <c r="H1014" s="62"/>
      <c r="I1014" s="62"/>
    </row>
    <row r="1015" spans="2:9" x14ac:dyDescent="0.3">
      <c r="B1015" s="177">
        <v>42944</v>
      </c>
      <c r="C1015" s="62">
        <v>1152.8499999999999</v>
      </c>
      <c r="D1015" s="62">
        <f t="shared" si="18"/>
        <v>-0.62219600517786622</v>
      </c>
      <c r="E1015" s="62">
        <v>3.7438509424926689E-3</v>
      </c>
      <c r="F1015" s="62"/>
      <c r="G1015" s="62"/>
      <c r="H1015" s="62"/>
      <c r="I1015" s="62"/>
    </row>
    <row r="1016" spans="2:9" x14ac:dyDescent="0.3">
      <c r="B1016" s="177">
        <v>45516</v>
      </c>
      <c r="C1016" s="62">
        <v>3051.45</v>
      </c>
      <c r="D1016" s="62">
        <f t="shared" si="18"/>
        <v>-5.4810432412340564E-2</v>
      </c>
      <c r="E1016" s="62">
        <v>3.7334298213874246E-3</v>
      </c>
      <c r="F1016" s="62"/>
      <c r="G1016" s="62"/>
      <c r="H1016" s="62"/>
      <c r="I1016" s="62"/>
    </row>
    <row r="1017" spans="2:9" x14ac:dyDescent="0.3">
      <c r="B1017" s="177">
        <v>44601</v>
      </c>
      <c r="C1017" s="62">
        <v>3228.4</v>
      </c>
      <c r="D1017" s="62">
        <f t="shared" si="18"/>
        <v>0.78354787028340989</v>
      </c>
      <c r="E1017" s="62">
        <v>3.73087924387514E-3</v>
      </c>
      <c r="F1017" s="62"/>
      <c r="G1017" s="62"/>
      <c r="H1017" s="62"/>
      <c r="I1017" s="62"/>
    </row>
    <row r="1018" spans="2:9" x14ac:dyDescent="0.3">
      <c r="B1018" s="177">
        <v>43825</v>
      </c>
      <c r="C1018" s="62">
        <v>1810.1</v>
      </c>
      <c r="D1018" s="62">
        <f t="shared" si="18"/>
        <v>-0.41264845220325791</v>
      </c>
      <c r="E1018" s="62">
        <v>3.7152046135077174E-3</v>
      </c>
      <c r="F1018" s="62"/>
      <c r="G1018" s="62"/>
      <c r="H1018" s="62"/>
      <c r="I1018" s="62"/>
    </row>
    <row r="1019" spans="2:9" x14ac:dyDescent="0.3">
      <c r="B1019" s="177">
        <v>45581</v>
      </c>
      <c r="C1019" s="62">
        <v>3081.8</v>
      </c>
      <c r="D1019" s="62">
        <f t="shared" si="18"/>
        <v>1.7850526410916816</v>
      </c>
      <c r="E1019" s="62">
        <v>3.6801823807198117E-3</v>
      </c>
      <c r="F1019" s="62"/>
      <c r="G1019" s="62"/>
      <c r="H1019" s="62"/>
      <c r="I1019" s="62"/>
    </row>
    <row r="1020" spans="2:9" x14ac:dyDescent="0.3">
      <c r="B1020" s="177">
        <v>43179</v>
      </c>
      <c r="C1020" s="62">
        <v>1106.55</v>
      </c>
      <c r="D1020" s="62">
        <f t="shared" si="18"/>
        <v>-0.64845201976077393</v>
      </c>
      <c r="E1020" s="62">
        <v>3.6734693877550607E-3</v>
      </c>
      <c r="F1020" s="62"/>
      <c r="G1020" s="62"/>
      <c r="H1020" s="62"/>
      <c r="I1020" s="62"/>
    </row>
    <row r="1021" spans="2:9" x14ac:dyDescent="0.3">
      <c r="B1021" s="177">
        <v>45258</v>
      </c>
      <c r="C1021" s="62">
        <v>3147.65</v>
      </c>
      <c r="D1021" s="62">
        <f t="shared" si="18"/>
        <v>0.67682390858482266</v>
      </c>
      <c r="E1021" s="62">
        <v>3.6669164421344641E-3</v>
      </c>
      <c r="F1021" s="62"/>
      <c r="G1021" s="62"/>
      <c r="H1021" s="62"/>
      <c r="I1021" s="62"/>
    </row>
    <row r="1022" spans="2:9" x14ac:dyDescent="0.3">
      <c r="B1022" s="177">
        <v>43872</v>
      </c>
      <c r="C1022" s="62">
        <v>1877.15</v>
      </c>
      <c r="D1022" s="62">
        <f t="shared" si="18"/>
        <v>-0.41773035345937304</v>
      </c>
      <c r="E1022" s="62">
        <v>3.6356831609058102E-3</v>
      </c>
      <c r="F1022" s="62"/>
      <c r="G1022" s="62"/>
      <c r="H1022" s="62"/>
      <c r="I1022" s="62"/>
    </row>
    <row r="1023" spans="2:9" x14ac:dyDescent="0.3">
      <c r="B1023" s="177">
        <v>45084</v>
      </c>
      <c r="C1023" s="62">
        <v>3223.85</v>
      </c>
      <c r="D1023" s="62">
        <f t="shared" si="18"/>
        <v>0.47913560138560696</v>
      </c>
      <c r="E1023" s="62">
        <v>3.6267978332607223E-3</v>
      </c>
      <c r="F1023" s="62"/>
      <c r="G1023" s="62"/>
      <c r="H1023" s="62"/>
      <c r="I1023" s="62"/>
    </row>
    <row r="1024" spans="2:9" x14ac:dyDescent="0.3">
      <c r="B1024" s="177">
        <v>44148</v>
      </c>
      <c r="C1024" s="62">
        <v>2179.5500000000002</v>
      </c>
      <c r="D1024" s="62">
        <f t="shared" si="18"/>
        <v>-6.4711309459952251E-2</v>
      </c>
      <c r="E1024" s="62">
        <v>3.614679743979539E-3</v>
      </c>
      <c r="F1024" s="62"/>
      <c r="G1024" s="62"/>
      <c r="H1024" s="62"/>
      <c r="I1024" s="62"/>
    </row>
    <row r="1025" spans="2:9" x14ac:dyDescent="0.3">
      <c r="B1025" s="177">
        <v>45741</v>
      </c>
      <c r="C1025" s="62">
        <v>2330.35</v>
      </c>
      <c r="D1025" s="62">
        <f t="shared" si="18"/>
        <v>0.75385715360879046</v>
      </c>
      <c r="E1025" s="62">
        <v>3.5960378983634408E-3</v>
      </c>
      <c r="F1025" s="62"/>
      <c r="G1025" s="62"/>
      <c r="H1025" s="62"/>
      <c r="I1025" s="62"/>
    </row>
    <row r="1026" spans="2:9" x14ac:dyDescent="0.3">
      <c r="B1026" s="177">
        <v>43446</v>
      </c>
      <c r="C1026" s="62">
        <v>1328.7</v>
      </c>
      <c r="D1026" s="62">
        <f t="shared" si="18"/>
        <v>-0.27046615055180362</v>
      </c>
      <c r="E1026" s="62">
        <v>3.587748782053703E-3</v>
      </c>
      <c r="F1026" s="62"/>
      <c r="G1026" s="62"/>
      <c r="H1026" s="62"/>
      <c r="I1026" s="62"/>
    </row>
    <row r="1027" spans="2:9" x14ac:dyDescent="0.3">
      <c r="B1027" s="177">
        <v>43768</v>
      </c>
      <c r="C1027" s="62">
        <v>1821.3</v>
      </c>
      <c r="D1027" s="62">
        <f t="shared" si="18"/>
        <v>-2.1640871113546337E-3</v>
      </c>
      <c r="E1027" s="62">
        <v>3.5816618911174787E-3</v>
      </c>
      <c r="F1027" s="62"/>
      <c r="G1027" s="62"/>
      <c r="H1027" s="62"/>
      <c r="I1027" s="62"/>
    </row>
    <row r="1028" spans="2:9" x14ac:dyDescent="0.3">
      <c r="B1028" s="177">
        <v>43886</v>
      </c>
      <c r="C1028" s="62">
        <v>1825.25</v>
      </c>
      <c r="D1028" s="62">
        <f t="shared" si="18"/>
        <v>0.64407313997477922</v>
      </c>
      <c r="E1028" s="62">
        <v>3.5738831615120276E-3</v>
      </c>
      <c r="F1028" s="62"/>
      <c r="G1028" s="62"/>
      <c r="H1028" s="62"/>
      <c r="I1028" s="62"/>
    </row>
    <row r="1029" spans="2:9" x14ac:dyDescent="0.3">
      <c r="B1029" s="177">
        <v>43158</v>
      </c>
      <c r="C1029" s="62">
        <v>1110.2</v>
      </c>
      <c r="D1029" s="62">
        <f t="shared" si="18"/>
        <v>-0.18788632456749929</v>
      </c>
      <c r="E1029" s="62">
        <v>3.570621468926595E-3</v>
      </c>
      <c r="F1029" s="62"/>
      <c r="G1029" s="62"/>
      <c r="H1029" s="62"/>
      <c r="I1029" s="62"/>
    </row>
    <row r="1030" spans="2:9" x14ac:dyDescent="0.3">
      <c r="B1030" s="177">
        <v>43461</v>
      </c>
      <c r="C1030" s="62">
        <v>1367.05</v>
      </c>
      <c r="D1030" s="62">
        <f t="shared" si="18"/>
        <v>0.56395149296419167</v>
      </c>
      <c r="E1030" s="62">
        <v>3.5604169725443465E-3</v>
      </c>
      <c r="F1030" s="62"/>
      <c r="G1030" s="62"/>
      <c r="H1030" s="62"/>
      <c r="I1030" s="62"/>
    </row>
    <row r="1031" spans="2:9" x14ac:dyDescent="0.3">
      <c r="B1031" s="177">
        <v>42229</v>
      </c>
      <c r="C1031" s="62">
        <v>874.1</v>
      </c>
      <c r="D1031" s="62">
        <f t="shared" si="18"/>
        <v>-0.64056910234795839</v>
      </c>
      <c r="E1031" s="62">
        <v>3.5591274397244808E-3</v>
      </c>
      <c r="F1031" s="62"/>
      <c r="G1031" s="62"/>
      <c r="H1031" s="62"/>
      <c r="I1031" s="62"/>
    </row>
    <row r="1032" spans="2:9" x14ac:dyDescent="0.3">
      <c r="B1032" s="177">
        <v>44265</v>
      </c>
      <c r="C1032" s="62">
        <v>2431.9</v>
      </c>
      <c r="D1032" s="62">
        <f t="shared" ref="D1032:D1095" si="19">(C1032-C1033)/C1033</f>
        <v>8.7636127820389667E-2</v>
      </c>
      <c r="E1032" s="62">
        <v>3.5488796269549411E-3</v>
      </c>
      <c r="F1032" s="62"/>
      <c r="G1032" s="62"/>
      <c r="H1032" s="62"/>
      <c r="I1032" s="62"/>
    </row>
    <row r="1033" spans="2:9" x14ac:dyDescent="0.3">
      <c r="B1033" s="177">
        <v>45701</v>
      </c>
      <c r="C1033" s="62">
        <v>2235.9499999999998</v>
      </c>
      <c r="D1033" s="62">
        <f t="shared" si="19"/>
        <v>-0.20234379180564732</v>
      </c>
      <c r="E1033" s="62">
        <v>3.5457013980833623E-3</v>
      </c>
      <c r="F1033" s="62"/>
      <c r="G1033" s="62"/>
      <c r="H1033" s="62"/>
      <c r="I1033" s="62"/>
    </row>
    <row r="1034" spans="2:9" x14ac:dyDescent="0.3">
      <c r="B1034" s="177">
        <v>44202</v>
      </c>
      <c r="C1034" s="62">
        <v>2803.15</v>
      </c>
      <c r="D1034" s="62">
        <f t="shared" si="19"/>
        <v>-0.13472342264477091</v>
      </c>
      <c r="E1034" s="62">
        <v>3.5442584802649569E-3</v>
      </c>
      <c r="F1034" s="62"/>
      <c r="G1034" s="62"/>
      <c r="H1034" s="62"/>
      <c r="I1034" s="62"/>
    </row>
    <row r="1035" spans="2:9" x14ac:dyDescent="0.3">
      <c r="B1035" s="177">
        <v>44615</v>
      </c>
      <c r="C1035" s="62">
        <v>3239.6</v>
      </c>
      <c r="D1035" s="62">
        <f t="shared" si="19"/>
        <v>0.43522948786106691</v>
      </c>
      <c r="E1035" s="62">
        <v>3.5313797162505704E-3</v>
      </c>
      <c r="F1035" s="62"/>
      <c r="G1035" s="62"/>
      <c r="H1035" s="62"/>
      <c r="I1035" s="62"/>
    </row>
    <row r="1036" spans="2:9" x14ac:dyDescent="0.3">
      <c r="B1036" s="177">
        <v>45709</v>
      </c>
      <c r="C1036" s="62">
        <v>2257.1999999999998</v>
      </c>
      <c r="D1036" s="62">
        <f t="shared" si="19"/>
        <v>1.5460492922001015</v>
      </c>
      <c r="E1036" s="62">
        <v>3.5122037967366005E-3</v>
      </c>
      <c r="F1036" s="62"/>
      <c r="G1036" s="62"/>
      <c r="H1036" s="62"/>
      <c r="I1036" s="62"/>
    </row>
    <row r="1037" spans="2:9" x14ac:dyDescent="0.3">
      <c r="B1037" s="177">
        <v>42237</v>
      </c>
      <c r="C1037" s="62">
        <v>886.55</v>
      </c>
      <c r="D1037" s="62">
        <f t="shared" si="19"/>
        <v>-0.50664997217584862</v>
      </c>
      <c r="E1037" s="62">
        <v>3.5089705133283253E-3</v>
      </c>
      <c r="F1037" s="62"/>
      <c r="G1037" s="62"/>
      <c r="H1037" s="62"/>
      <c r="I1037" s="62"/>
    </row>
    <row r="1038" spans="2:9" x14ac:dyDescent="0.3">
      <c r="B1038" s="177">
        <v>43763</v>
      </c>
      <c r="C1038" s="62">
        <v>1797</v>
      </c>
      <c r="D1038" s="62">
        <f t="shared" si="19"/>
        <v>-0.37822220684405383</v>
      </c>
      <c r="E1038" s="62">
        <v>3.4901577551305317E-3</v>
      </c>
      <c r="F1038" s="62"/>
      <c r="G1038" s="62"/>
      <c r="H1038" s="62"/>
      <c r="I1038" s="62"/>
    </row>
    <row r="1039" spans="2:9" x14ac:dyDescent="0.3">
      <c r="B1039" s="177">
        <v>45040</v>
      </c>
      <c r="C1039" s="62">
        <v>2890.1</v>
      </c>
      <c r="D1039" s="62">
        <f t="shared" si="19"/>
        <v>2.5832868390056416</v>
      </c>
      <c r="E1039" s="62">
        <v>3.4895227513410277E-3</v>
      </c>
      <c r="F1039" s="62"/>
      <c r="G1039" s="62"/>
      <c r="H1039" s="62"/>
      <c r="I1039" s="62"/>
    </row>
    <row r="1040" spans="2:9" x14ac:dyDescent="0.3">
      <c r="B1040" s="177">
        <v>42313</v>
      </c>
      <c r="C1040" s="62">
        <v>806.55</v>
      </c>
      <c r="D1040" s="62">
        <f t="shared" si="19"/>
        <v>-0.72511161855424155</v>
      </c>
      <c r="E1040" s="62">
        <v>3.4836702954898348E-3</v>
      </c>
      <c r="F1040" s="62"/>
      <c r="G1040" s="62"/>
      <c r="H1040" s="62"/>
      <c r="I1040" s="62"/>
    </row>
    <row r="1041" spans="2:9" x14ac:dyDescent="0.3">
      <c r="B1041" s="177">
        <v>44354</v>
      </c>
      <c r="C1041" s="62">
        <v>2934.1</v>
      </c>
      <c r="D1041" s="62">
        <f t="shared" si="19"/>
        <v>-6.1628501982857957E-2</v>
      </c>
      <c r="E1041" s="62">
        <v>3.4541723666210358E-3</v>
      </c>
      <c r="F1041" s="62"/>
      <c r="G1041" s="62"/>
      <c r="H1041" s="62"/>
      <c r="I1041" s="62"/>
    </row>
    <row r="1042" spans="2:9" x14ac:dyDescent="0.3">
      <c r="B1042" s="177">
        <v>45534</v>
      </c>
      <c r="C1042" s="62">
        <v>3126.8</v>
      </c>
      <c r="D1042" s="62">
        <f t="shared" si="19"/>
        <v>0.24168056548328187</v>
      </c>
      <c r="E1042" s="62">
        <v>3.4498804576306541E-3</v>
      </c>
      <c r="F1042" s="62"/>
      <c r="G1042" s="62"/>
      <c r="H1042" s="62"/>
      <c r="I1042" s="62"/>
    </row>
    <row r="1043" spans="2:9" x14ac:dyDescent="0.3">
      <c r="B1043" s="177">
        <v>44309</v>
      </c>
      <c r="C1043" s="62">
        <v>2518.1999999999998</v>
      </c>
      <c r="D1043" s="62">
        <f t="shared" si="19"/>
        <v>1.5769545640605809</v>
      </c>
      <c r="E1043" s="62">
        <v>3.4468330975671478E-3</v>
      </c>
      <c r="F1043" s="62"/>
      <c r="G1043" s="62"/>
      <c r="H1043" s="62"/>
      <c r="I1043" s="62"/>
    </row>
    <row r="1044" spans="2:9" x14ac:dyDescent="0.3">
      <c r="B1044" s="177">
        <v>42760</v>
      </c>
      <c r="C1044" s="62">
        <v>977.2</v>
      </c>
      <c r="D1044" s="62">
        <f t="shared" si="19"/>
        <v>0.15501447904970167</v>
      </c>
      <c r="E1044" s="62">
        <v>3.4399548185038995E-3</v>
      </c>
      <c r="F1044" s="62"/>
      <c r="G1044" s="62"/>
      <c r="H1044" s="62"/>
      <c r="I1044" s="62"/>
    </row>
    <row r="1045" spans="2:9" x14ac:dyDescent="0.3">
      <c r="B1045" s="177">
        <v>42208</v>
      </c>
      <c r="C1045" s="62">
        <v>846.05</v>
      </c>
      <c r="D1045" s="62">
        <f t="shared" si="19"/>
        <v>-0.70258726755018108</v>
      </c>
      <c r="E1045" s="62">
        <v>3.439482891537659E-3</v>
      </c>
      <c r="F1045" s="62"/>
      <c r="G1045" s="62"/>
      <c r="H1045" s="62"/>
      <c r="I1045" s="62"/>
    </row>
    <row r="1046" spans="2:9" x14ac:dyDescent="0.3">
      <c r="B1046" s="177">
        <v>44711</v>
      </c>
      <c r="C1046" s="62">
        <v>2844.7</v>
      </c>
      <c r="D1046" s="62">
        <f t="shared" si="19"/>
        <v>-2.8167329996754614E-2</v>
      </c>
      <c r="E1046" s="62">
        <v>3.4038200384471653E-3</v>
      </c>
      <c r="F1046" s="62"/>
      <c r="G1046" s="62"/>
      <c r="H1046" s="62"/>
      <c r="I1046" s="62"/>
    </row>
    <row r="1047" spans="2:9" x14ac:dyDescent="0.3">
      <c r="B1047" s="177">
        <v>45474</v>
      </c>
      <c r="C1047" s="62">
        <v>2927.15</v>
      </c>
      <c r="D1047" s="62">
        <f t="shared" si="19"/>
        <v>1.5172206217482911</v>
      </c>
      <c r="E1047" s="62">
        <v>3.3764096938950086E-3</v>
      </c>
      <c r="F1047" s="62"/>
      <c r="G1047" s="62"/>
      <c r="H1047" s="62"/>
      <c r="I1047" s="62"/>
    </row>
    <row r="1048" spans="2:9" x14ac:dyDescent="0.3">
      <c r="B1048" s="177">
        <v>42888</v>
      </c>
      <c r="C1048" s="62">
        <v>1162.8499999999999</v>
      </c>
      <c r="D1048" s="62">
        <f t="shared" si="19"/>
        <v>0.2976064274953969</v>
      </c>
      <c r="E1048" s="62">
        <v>3.36511497476152E-3</v>
      </c>
      <c r="F1048" s="62"/>
      <c r="G1048" s="62"/>
      <c r="H1048" s="62"/>
      <c r="I1048" s="62"/>
    </row>
    <row r="1049" spans="2:9" x14ac:dyDescent="0.3">
      <c r="B1049" s="177">
        <v>42440</v>
      </c>
      <c r="C1049" s="62">
        <v>896.15</v>
      </c>
      <c r="D1049" s="62">
        <f t="shared" si="19"/>
        <v>-0.36089716160319502</v>
      </c>
      <c r="E1049" s="62">
        <v>3.3588982813637126E-3</v>
      </c>
      <c r="F1049" s="62"/>
      <c r="G1049" s="62"/>
      <c r="H1049" s="62"/>
      <c r="I1049" s="62"/>
    </row>
    <row r="1050" spans="2:9" x14ac:dyDescent="0.3">
      <c r="B1050" s="177">
        <v>43476</v>
      </c>
      <c r="C1050" s="62">
        <v>1402.2</v>
      </c>
      <c r="D1050" s="62">
        <f t="shared" si="19"/>
        <v>-0.53145205754097535</v>
      </c>
      <c r="E1050" s="62">
        <v>3.3272512611356238E-3</v>
      </c>
      <c r="F1050" s="62"/>
      <c r="G1050" s="62"/>
      <c r="H1050" s="62"/>
      <c r="I1050" s="62"/>
    </row>
    <row r="1051" spans="2:9" x14ac:dyDescent="0.3">
      <c r="B1051" s="177">
        <v>44393</v>
      </c>
      <c r="C1051" s="62">
        <v>2992.65</v>
      </c>
      <c r="D1051" s="62">
        <f t="shared" si="19"/>
        <v>0.826568603515625</v>
      </c>
      <c r="E1051" s="62">
        <v>3.3190847372391555E-3</v>
      </c>
      <c r="F1051" s="62"/>
      <c r="G1051" s="62"/>
      <c r="H1051" s="62"/>
      <c r="I1051" s="62"/>
    </row>
    <row r="1052" spans="2:9" x14ac:dyDescent="0.3">
      <c r="B1052" s="177">
        <v>43987</v>
      </c>
      <c r="C1052" s="62">
        <v>1638.4</v>
      </c>
      <c r="D1052" s="62">
        <f t="shared" si="19"/>
        <v>-0.4112298984817177</v>
      </c>
      <c r="E1052" s="62">
        <v>3.3067973055726217E-3</v>
      </c>
      <c r="F1052" s="62"/>
      <c r="G1052" s="62"/>
      <c r="H1052" s="62"/>
      <c r="I1052" s="62"/>
    </row>
    <row r="1053" spans="2:9" x14ac:dyDescent="0.3">
      <c r="B1053" s="177">
        <v>44333</v>
      </c>
      <c r="C1053" s="62">
        <v>2782.75</v>
      </c>
      <c r="D1053" s="62">
        <f t="shared" si="19"/>
        <v>-5.7094451503600166E-2</v>
      </c>
      <c r="E1053" s="62">
        <v>3.298961638304042E-3</v>
      </c>
      <c r="F1053" s="62"/>
      <c r="G1053" s="62"/>
      <c r="H1053" s="62"/>
      <c r="I1053" s="62"/>
    </row>
    <row r="1054" spans="2:9" x14ac:dyDescent="0.3">
      <c r="B1054" s="177">
        <v>44343</v>
      </c>
      <c r="C1054" s="62">
        <v>2951.25</v>
      </c>
      <c r="D1054" s="62">
        <f t="shared" si="19"/>
        <v>1.5598490762425186</v>
      </c>
      <c r="E1054" s="62">
        <v>3.2805276040250514E-3</v>
      </c>
      <c r="F1054" s="62"/>
      <c r="G1054" s="62"/>
      <c r="H1054" s="62"/>
      <c r="I1054" s="62"/>
    </row>
    <row r="1055" spans="2:9" x14ac:dyDescent="0.3">
      <c r="B1055" s="177">
        <v>43193</v>
      </c>
      <c r="C1055" s="62">
        <v>1152.9000000000001</v>
      </c>
      <c r="D1055" s="62">
        <f t="shared" si="19"/>
        <v>-0.33859216338706893</v>
      </c>
      <c r="E1055" s="62">
        <v>3.2632815559326457E-3</v>
      </c>
      <c r="F1055" s="62"/>
      <c r="G1055" s="62"/>
      <c r="H1055" s="62"/>
      <c r="I1055" s="62"/>
    </row>
    <row r="1056" spans="2:9" x14ac:dyDescent="0.3">
      <c r="B1056" s="177">
        <v>44042</v>
      </c>
      <c r="C1056" s="62">
        <v>1743.1</v>
      </c>
      <c r="D1056" s="62">
        <f t="shared" si="19"/>
        <v>-0.23772248217956005</v>
      </c>
      <c r="E1056" s="62">
        <v>3.2518921407809508E-3</v>
      </c>
      <c r="F1056" s="62"/>
      <c r="G1056" s="62"/>
      <c r="H1056" s="62"/>
      <c r="I1056" s="62"/>
    </row>
    <row r="1057" spans="2:9" x14ac:dyDescent="0.3">
      <c r="B1057" s="177">
        <v>45727</v>
      </c>
      <c r="C1057" s="62">
        <v>2286.6999999999998</v>
      </c>
      <c r="D1057" s="62">
        <f t="shared" si="19"/>
        <v>0.94034789987271938</v>
      </c>
      <c r="E1057" s="62">
        <v>3.2466108015617233E-3</v>
      </c>
      <c r="F1057" s="62"/>
      <c r="G1057" s="62"/>
      <c r="H1057" s="62"/>
      <c r="I1057" s="62"/>
    </row>
    <row r="1058" spans="2:9" x14ac:dyDescent="0.3">
      <c r="B1058" s="177">
        <v>43041</v>
      </c>
      <c r="C1058" s="62">
        <v>1178.5</v>
      </c>
      <c r="D1058" s="62">
        <f t="shared" si="19"/>
        <v>-0.6433866916815445</v>
      </c>
      <c r="E1058" s="62">
        <v>3.2348684770579332E-3</v>
      </c>
      <c r="F1058" s="62"/>
      <c r="G1058" s="62"/>
      <c r="H1058" s="62"/>
      <c r="I1058" s="62"/>
    </row>
    <row r="1059" spans="2:9" x14ac:dyDescent="0.3">
      <c r="B1059" s="177">
        <v>44545</v>
      </c>
      <c r="C1059" s="62">
        <v>3304.7</v>
      </c>
      <c r="D1059" s="62">
        <f t="shared" si="19"/>
        <v>-1.1032690011637497E-3</v>
      </c>
      <c r="E1059" s="62">
        <v>3.2331021083467572E-3</v>
      </c>
      <c r="F1059" s="62"/>
      <c r="G1059" s="62"/>
      <c r="H1059" s="62"/>
      <c r="I1059" s="62"/>
    </row>
    <row r="1060" spans="2:9" x14ac:dyDescent="0.3">
      <c r="B1060" s="177">
        <v>45103</v>
      </c>
      <c r="C1060" s="62">
        <v>3308.35</v>
      </c>
      <c r="D1060" s="62">
        <f t="shared" si="19"/>
        <v>6.4788143093931452E-2</v>
      </c>
      <c r="E1060" s="62">
        <v>3.229523607362735E-3</v>
      </c>
      <c r="F1060" s="62"/>
      <c r="G1060" s="62"/>
      <c r="H1060" s="62"/>
      <c r="I1060" s="62"/>
    </row>
    <row r="1061" spans="2:9" x14ac:dyDescent="0.3">
      <c r="B1061" s="177">
        <v>45506</v>
      </c>
      <c r="C1061" s="62">
        <v>3107.05</v>
      </c>
      <c r="D1061" s="62">
        <f t="shared" si="19"/>
        <v>7.3654929334116617E-2</v>
      </c>
      <c r="E1061" s="62">
        <v>3.2288790946223018E-3</v>
      </c>
      <c r="F1061" s="62"/>
      <c r="G1061" s="62"/>
      <c r="H1061" s="62"/>
      <c r="I1061" s="62"/>
    </row>
    <row r="1062" spans="2:9" x14ac:dyDescent="0.3">
      <c r="B1062" s="177">
        <v>45390</v>
      </c>
      <c r="C1062" s="62">
        <v>2893.9</v>
      </c>
      <c r="D1062" s="62">
        <f t="shared" si="19"/>
        <v>0.14419579313616965</v>
      </c>
      <c r="E1062" s="62">
        <v>3.2066281871284208E-3</v>
      </c>
      <c r="F1062" s="62"/>
      <c r="G1062" s="62"/>
      <c r="H1062" s="62"/>
      <c r="I1062" s="62"/>
    </row>
    <row r="1063" spans="2:9" x14ac:dyDescent="0.3">
      <c r="B1063" s="177">
        <v>44175</v>
      </c>
      <c r="C1063" s="62">
        <v>2529.1999999999998</v>
      </c>
      <c r="D1063" s="62">
        <f t="shared" si="19"/>
        <v>1.1179918770673698</v>
      </c>
      <c r="E1063" s="62">
        <v>3.1929873272116801E-3</v>
      </c>
      <c r="F1063" s="62"/>
      <c r="G1063" s="62"/>
      <c r="H1063" s="62"/>
      <c r="I1063" s="62"/>
    </row>
    <row r="1064" spans="2:9" x14ac:dyDescent="0.3">
      <c r="B1064" s="177">
        <v>43117</v>
      </c>
      <c r="C1064" s="62">
        <v>1194.1500000000001</v>
      </c>
      <c r="D1064" s="62">
        <f t="shared" si="19"/>
        <v>-0.4234780089798677</v>
      </c>
      <c r="E1064" s="62">
        <v>3.1923383878692674E-3</v>
      </c>
      <c r="F1064" s="62"/>
      <c r="G1064" s="62"/>
      <c r="H1064" s="62"/>
      <c r="I1064" s="62"/>
    </row>
    <row r="1065" spans="2:9" x14ac:dyDescent="0.3">
      <c r="B1065" s="177">
        <v>44118</v>
      </c>
      <c r="C1065" s="62">
        <v>2071.3000000000002</v>
      </c>
      <c r="D1065" s="62">
        <f t="shared" si="19"/>
        <v>0.87050164807874686</v>
      </c>
      <c r="E1065" s="62">
        <v>3.1722968882432166E-3</v>
      </c>
      <c r="F1065" s="62"/>
      <c r="G1065" s="62"/>
      <c r="H1065" s="62"/>
      <c r="I1065" s="62"/>
    </row>
    <row r="1066" spans="2:9" x14ac:dyDescent="0.3">
      <c r="B1066" s="177">
        <v>43181</v>
      </c>
      <c r="C1066" s="62">
        <v>1107.3499999999999</v>
      </c>
      <c r="D1066" s="62">
        <f t="shared" si="19"/>
        <v>-0.51157815808045171</v>
      </c>
      <c r="E1066" s="62">
        <v>3.1707206595098974E-3</v>
      </c>
      <c r="F1066" s="62"/>
      <c r="G1066" s="62"/>
      <c r="H1066" s="62"/>
      <c r="I1066" s="62"/>
    </row>
    <row r="1067" spans="2:9" x14ac:dyDescent="0.3">
      <c r="B1067" s="177">
        <v>45810</v>
      </c>
      <c r="C1067" s="62">
        <v>2267.1999999999998</v>
      </c>
      <c r="D1067" s="62">
        <f t="shared" si="19"/>
        <v>0.98043326345213133</v>
      </c>
      <c r="E1067" s="62">
        <v>3.1636468219728041E-3</v>
      </c>
      <c r="F1067" s="62"/>
      <c r="G1067" s="62"/>
      <c r="H1067" s="62"/>
      <c r="I1067" s="62"/>
    </row>
    <row r="1068" spans="2:9" x14ac:dyDescent="0.3">
      <c r="B1068" s="177">
        <v>42902</v>
      </c>
      <c r="C1068" s="62">
        <v>1144.8</v>
      </c>
      <c r="D1068" s="62">
        <f t="shared" si="19"/>
        <v>-0.6439800345197555</v>
      </c>
      <c r="E1068" s="62">
        <v>3.1545741324920337E-3</v>
      </c>
      <c r="F1068" s="62"/>
      <c r="G1068" s="62"/>
      <c r="H1068" s="62"/>
      <c r="I1068" s="62"/>
    </row>
    <row r="1069" spans="2:9" x14ac:dyDescent="0.3">
      <c r="B1069" s="177">
        <v>45189</v>
      </c>
      <c r="C1069" s="62">
        <v>3215.55</v>
      </c>
      <c r="D1069" s="62">
        <f t="shared" si="19"/>
        <v>0.81030260380014085</v>
      </c>
      <c r="E1069" s="62">
        <v>3.150883651281525E-3</v>
      </c>
      <c r="F1069" s="62"/>
      <c r="G1069" s="62"/>
      <c r="H1069" s="62"/>
      <c r="I1069" s="62"/>
    </row>
    <row r="1070" spans="2:9" x14ac:dyDescent="0.3">
      <c r="B1070" s="177">
        <v>43735</v>
      </c>
      <c r="C1070" s="62">
        <v>1776.25</v>
      </c>
      <c r="D1070" s="62">
        <f t="shared" si="19"/>
        <v>-0.45857591367695916</v>
      </c>
      <c r="E1070" s="62">
        <v>3.1343536454509257E-3</v>
      </c>
      <c r="F1070" s="62"/>
      <c r="G1070" s="62"/>
      <c r="H1070" s="62"/>
      <c r="I1070" s="62"/>
    </row>
    <row r="1071" spans="2:9" x14ac:dyDescent="0.3">
      <c r="B1071" s="177">
        <v>44552</v>
      </c>
      <c r="C1071" s="62">
        <v>3280.7</v>
      </c>
      <c r="D1071" s="62">
        <f t="shared" si="19"/>
        <v>0.14029996002850129</v>
      </c>
      <c r="E1071" s="62">
        <v>3.1341252732804358E-3</v>
      </c>
      <c r="F1071" s="62"/>
      <c r="G1071" s="62"/>
      <c r="H1071" s="62"/>
      <c r="I1071" s="62"/>
    </row>
    <row r="1072" spans="2:9" x14ac:dyDescent="0.3">
      <c r="B1072" s="177">
        <v>45412</v>
      </c>
      <c r="C1072" s="62">
        <v>2877.05</v>
      </c>
      <c r="D1072" s="62">
        <f t="shared" si="19"/>
        <v>0.25800174901617851</v>
      </c>
      <c r="E1072" s="62">
        <v>3.1205327568774705E-3</v>
      </c>
      <c r="F1072" s="62"/>
      <c r="G1072" s="62"/>
      <c r="H1072" s="62"/>
      <c r="I1072" s="62"/>
    </row>
    <row r="1073" spans="2:9" x14ac:dyDescent="0.3">
      <c r="B1073" s="177">
        <v>45736</v>
      </c>
      <c r="C1073" s="62">
        <v>2287</v>
      </c>
      <c r="D1073" s="62">
        <f t="shared" si="19"/>
        <v>0.91637338696162207</v>
      </c>
      <c r="E1073" s="62">
        <v>3.1141716741961965E-3</v>
      </c>
      <c r="F1073" s="62"/>
      <c r="G1073" s="62"/>
      <c r="H1073" s="62"/>
      <c r="I1073" s="62"/>
    </row>
    <row r="1074" spans="2:9" x14ac:dyDescent="0.3">
      <c r="B1074" s="177">
        <v>43119</v>
      </c>
      <c r="C1074" s="62">
        <v>1193.4000000000001</v>
      </c>
      <c r="D1074" s="62">
        <f t="shared" si="19"/>
        <v>-0.20743815374398133</v>
      </c>
      <c r="E1074" s="62">
        <v>3.0678714015550251E-3</v>
      </c>
      <c r="F1074" s="62"/>
      <c r="G1074" s="62"/>
      <c r="H1074" s="62"/>
      <c r="I1074" s="62"/>
    </row>
    <row r="1075" spans="2:9" x14ac:dyDescent="0.3">
      <c r="B1075" s="177">
        <v>43970</v>
      </c>
      <c r="C1075" s="62">
        <v>1505.75</v>
      </c>
      <c r="D1075" s="62">
        <f t="shared" si="19"/>
        <v>-0.48027405771089327</v>
      </c>
      <c r="E1075" s="62">
        <v>3.0643173566931412E-3</v>
      </c>
      <c r="F1075" s="62"/>
      <c r="G1075" s="62"/>
      <c r="H1075" s="62"/>
      <c r="I1075" s="62"/>
    </row>
    <row r="1076" spans="2:9" x14ac:dyDescent="0.3">
      <c r="B1076" s="177">
        <v>45602</v>
      </c>
      <c r="C1076" s="62">
        <v>2897.2</v>
      </c>
      <c r="D1076" s="62">
        <f t="shared" si="19"/>
        <v>1.0690590965898945</v>
      </c>
      <c r="E1076" s="62">
        <v>3.0466694363660597E-3</v>
      </c>
      <c r="F1076" s="62"/>
      <c r="G1076" s="62"/>
      <c r="H1076" s="62"/>
      <c r="I1076" s="62"/>
    </row>
    <row r="1077" spans="2:9" x14ac:dyDescent="0.3">
      <c r="B1077" s="177">
        <v>43489</v>
      </c>
      <c r="C1077" s="62">
        <v>1400.25</v>
      </c>
      <c r="D1077" s="62">
        <f t="shared" si="19"/>
        <v>-0.22301140304636133</v>
      </c>
      <c r="E1077" s="62">
        <v>3.008488234662115E-3</v>
      </c>
      <c r="F1077" s="62"/>
      <c r="G1077" s="62"/>
      <c r="H1077" s="62"/>
      <c r="I1077" s="62"/>
    </row>
    <row r="1078" spans="2:9" x14ac:dyDescent="0.3">
      <c r="B1078" s="177">
        <v>44056</v>
      </c>
      <c r="C1078" s="62">
        <v>1802.15</v>
      </c>
      <c r="D1078" s="62">
        <f t="shared" si="19"/>
        <v>1.3326211026455646E-2</v>
      </c>
      <c r="E1078" s="62">
        <v>3.0054264644497515E-3</v>
      </c>
      <c r="F1078" s="62"/>
      <c r="G1078" s="62"/>
      <c r="H1078" s="62"/>
      <c r="I1078" s="62"/>
    </row>
    <row r="1079" spans="2:9" x14ac:dyDescent="0.3">
      <c r="B1079" s="177">
        <v>43748</v>
      </c>
      <c r="C1079" s="62">
        <v>1778.45</v>
      </c>
      <c r="D1079" s="62">
        <f t="shared" si="19"/>
        <v>0.24694127957931641</v>
      </c>
      <c r="E1079" s="62">
        <v>2.9890308208555139E-3</v>
      </c>
      <c r="F1079" s="62"/>
      <c r="G1079" s="62"/>
      <c r="H1079" s="62"/>
      <c r="I1079" s="62"/>
    </row>
    <row r="1080" spans="2:9" x14ac:dyDescent="0.3">
      <c r="B1080" s="177">
        <v>43627</v>
      </c>
      <c r="C1080" s="62">
        <v>1426.25</v>
      </c>
      <c r="D1080" s="62">
        <f t="shared" si="19"/>
        <v>-0.16870665034679724</v>
      </c>
      <c r="E1080" s="62">
        <v>2.9887482419127987E-3</v>
      </c>
      <c r="F1080" s="62"/>
      <c r="G1080" s="62"/>
      <c r="H1080" s="62"/>
      <c r="I1080" s="62"/>
    </row>
    <row r="1081" spans="2:9" x14ac:dyDescent="0.3">
      <c r="B1081" s="177">
        <v>43796</v>
      </c>
      <c r="C1081" s="62">
        <v>1715.7</v>
      </c>
      <c r="D1081" s="62">
        <f t="shared" si="19"/>
        <v>-0.42848101265822786</v>
      </c>
      <c r="E1081" s="62">
        <v>2.9814100315679508E-3</v>
      </c>
      <c r="F1081" s="62"/>
      <c r="G1081" s="62"/>
      <c r="H1081" s="62"/>
      <c r="I1081" s="62"/>
    </row>
    <row r="1082" spans="2:9" x14ac:dyDescent="0.3">
      <c r="B1082" s="177">
        <v>44391</v>
      </c>
      <c r="C1082" s="62">
        <v>3002</v>
      </c>
      <c r="D1082" s="62">
        <f t="shared" si="19"/>
        <v>2.9419604753463329</v>
      </c>
      <c r="E1082" s="62">
        <v>2.9735057298453413E-3</v>
      </c>
      <c r="F1082" s="62"/>
      <c r="G1082" s="62"/>
      <c r="H1082" s="62"/>
      <c r="I1082" s="62"/>
    </row>
    <row r="1083" spans="2:9" x14ac:dyDescent="0.3">
      <c r="B1083" s="177">
        <v>42158</v>
      </c>
      <c r="C1083" s="62">
        <v>761.55</v>
      </c>
      <c r="D1083" s="62">
        <f t="shared" si="19"/>
        <v>-2.4841539151034112E-2</v>
      </c>
      <c r="E1083" s="62">
        <v>2.9632556301856976E-3</v>
      </c>
      <c r="F1083" s="62"/>
      <c r="G1083" s="62"/>
      <c r="H1083" s="62"/>
      <c r="I1083" s="62"/>
    </row>
    <row r="1084" spans="2:9" x14ac:dyDescent="0.3">
      <c r="B1084" s="177">
        <v>42129</v>
      </c>
      <c r="C1084" s="62">
        <v>780.95</v>
      </c>
      <c r="D1084" s="62">
        <f t="shared" si="19"/>
        <v>-0.74424849765027601</v>
      </c>
      <c r="E1084" s="62">
        <v>2.9538303473962222E-3</v>
      </c>
      <c r="F1084" s="62"/>
      <c r="G1084" s="62"/>
      <c r="H1084" s="62"/>
      <c r="I1084" s="62"/>
    </row>
    <row r="1085" spans="2:9" x14ac:dyDescent="0.3">
      <c r="B1085" s="177">
        <v>44862</v>
      </c>
      <c r="C1085" s="62">
        <v>3053.55</v>
      </c>
      <c r="D1085" s="62">
        <f t="shared" si="19"/>
        <v>-2.7686674096481394E-2</v>
      </c>
      <c r="E1085" s="62">
        <v>2.9396308217829181E-3</v>
      </c>
      <c r="F1085" s="62"/>
      <c r="G1085" s="62"/>
      <c r="H1085" s="62"/>
      <c r="I1085" s="62"/>
    </row>
    <row r="1086" spans="2:9" x14ac:dyDescent="0.3">
      <c r="B1086" s="177">
        <v>44868</v>
      </c>
      <c r="C1086" s="62">
        <v>3140.5</v>
      </c>
      <c r="D1086" s="62">
        <f t="shared" si="19"/>
        <v>1.3391576060962976E-3</v>
      </c>
      <c r="E1086" s="62">
        <v>2.9380768370963553E-3</v>
      </c>
      <c r="F1086" s="62"/>
      <c r="G1086" s="62"/>
      <c r="H1086" s="62"/>
      <c r="I1086" s="62"/>
    </row>
    <row r="1087" spans="2:9" x14ac:dyDescent="0.3">
      <c r="B1087" s="177">
        <v>45075</v>
      </c>
      <c r="C1087" s="62">
        <v>3136.3</v>
      </c>
      <c r="D1087" s="62">
        <f t="shared" si="19"/>
        <v>2.7798131967460082</v>
      </c>
      <c r="E1087" s="62">
        <v>2.9099513942185866E-3</v>
      </c>
      <c r="F1087" s="62"/>
      <c r="G1087" s="62"/>
      <c r="H1087" s="62"/>
      <c r="I1087" s="62"/>
    </row>
    <row r="1088" spans="2:9" x14ac:dyDescent="0.3">
      <c r="B1088" s="177">
        <v>42306</v>
      </c>
      <c r="C1088" s="62">
        <v>829.75</v>
      </c>
      <c r="D1088" s="62">
        <f t="shared" si="19"/>
        <v>-0.11294633311952104</v>
      </c>
      <c r="E1088" s="62">
        <v>2.9008279446425056E-3</v>
      </c>
      <c r="F1088" s="62"/>
      <c r="G1088" s="62"/>
      <c r="H1088" s="62"/>
      <c r="I1088" s="62"/>
    </row>
    <row r="1089" spans="2:9" x14ac:dyDescent="0.3">
      <c r="B1089" s="177">
        <v>42712</v>
      </c>
      <c r="C1089" s="62">
        <v>935.4</v>
      </c>
      <c r="D1089" s="62">
        <f t="shared" si="19"/>
        <v>-5.9474134030466017E-2</v>
      </c>
      <c r="E1089" s="62">
        <v>2.8948214860082897E-3</v>
      </c>
      <c r="F1089" s="62"/>
      <c r="G1089" s="62"/>
      <c r="H1089" s="62"/>
      <c r="I1089" s="62"/>
    </row>
    <row r="1090" spans="2:9" x14ac:dyDescent="0.3">
      <c r="B1090" s="177">
        <v>42534</v>
      </c>
      <c r="C1090" s="62">
        <v>994.55</v>
      </c>
      <c r="D1090" s="62">
        <f t="shared" si="19"/>
        <v>-0.69491863372137597</v>
      </c>
      <c r="E1090" s="62">
        <v>2.8738529797316817E-3</v>
      </c>
      <c r="F1090" s="62"/>
      <c r="G1090" s="62"/>
      <c r="H1090" s="62"/>
      <c r="I1090" s="62"/>
    </row>
    <row r="1091" spans="2:9" x14ac:dyDescent="0.3">
      <c r="B1091" s="177">
        <v>45170</v>
      </c>
      <c r="C1091" s="62">
        <v>3259.95</v>
      </c>
      <c r="D1091" s="62">
        <f t="shared" si="19"/>
        <v>6.7226478098605352E-2</v>
      </c>
      <c r="E1091" s="62">
        <v>2.8609662682847208E-3</v>
      </c>
      <c r="F1091" s="62"/>
      <c r="G1091" s="62"/>
      <c r="H1091" s="62"/>
      <c r="I1091" s="62"/>
    </row>
    <row r="1092" spans="2:9" x14ac:dyDescent="0.3">
      <c r="B1092" s="177">
        <v>44876</v>
      </c>
      <c r="C1092" s="62">
        <v>3054.6</v>
      </c>
      <c r="D1092" s="62">
        <f t="shared" si="19"/>
        <v>1.700915159821389</v>
      </c>
      <c r="E1092" s="62">
        <v>2.8398365042105389E-3</v>
      </c>
      <c r="F1092" s="62"/>
      <c r="G1092" s="62"/>
      <c r="H1092" s="62"/>
      <c r="I1092" s="62"/>
    </row>
    <row r="1093" spans="2:9" x14ac:dyDescent="0.3">
      <c r="B1093" s="177">
        <v>43171</v>
      </c>
      <c r="C1093" s="62">
        <v>1130.95</v>
      </c>
      <c r="D1093" s="62">
        <f t="shared" si="19"/>
        <v>-3.0683522605528139E-2</v>
      </c>
      <c r="E1093" s="62">
        <v>2.837508313012676E-3</v>
      </c>
      <c r="F1093" s="62"/>
      <c r="G1093" s="62"/>
      <c r="H1093" s="62"/>
      <c r="I1093" s="62"/>
    </row>
    <row r="1094" spans="2:9" x14ac:dyDescent="0.3">
      <c r="B1094" s="177">
        <v>42633</v>
      </c>
      <c r="C1094" s="62">
        <v>1166.75</v>
      </c>
      <c r="D1094" s="62">
        <f t="shared" si="19"/>
        <v>-0.63961389961389958</v>
      </c>
      <c r="E1094" s="62">
        <v>2.8363917658687132E-3</v>
      </c>
      <c r="F1094" s="62"/>
      <c r="G1094" s="62"/>
      <c r="H1094" s="62"/>
      <c r="I1094" s="62"/>
    </row>
    <row r="1095" spans="2:9" x14ac:dyDescent="0.3">
      <c r="B1095" s="177">
        <v>44602</v>
      </c>
      <c r="C1095" s="62">
        <v>3237.5</v>
      </c>
      <c r="D1095" s="62">
        <f t="shared" si="19"/>
        <v>-1.7241902680387389E-2</v>
      </c>
      <c r="E1095" s="62">
        <v>2.8187337380745597E-3</v>
      </c>
      <c r="F1095" s="62"/>
      <c r="G1095" s="62"/>
      <c r="H1095" s="62"/>
      <c r="I1095" s="62"/>
    </row>
    <row r="1096" spans="2:9" x14ac:dyDescent="0.3">
      <c r="B1096" s="177">
        <v>45168</v>
      </c>
      <c r="C1096" s="62">
        <v>3294.3</v>
      </c>
      <c r="D1096" s="62">
        <f t="shared" ref="D1096:D1159" si="20">(C1096-C1097)/C1097</f>
        <v>0.16688805058179695</v>
      </c>
      <c r="E1096" s="62">
        <v>2.8157866699136998E-3</v>
      </c>
      <c r="F1096" s="62"/>
      <c r="G1096" s="62"/>
      <c r="H1096" s="62"/>
      <c r="I1096" s="62"/>
    </row>
    <row r="1097" spans="2:9" x14ac:dyDescent="0.3">
      <c r="B1097" s="177">
        <v>45371</v>
      </c>
      <c r="C1097" s="62">
        <v>2823.15</v>
      </c>
      <c r="D1097" s="62">
        <f t="shared" si="20"/>
        <v>-3.8731315332493445E-2</v>
      </c>
      <c r="E1097" s="62">
        <v>2.8061451025664119E-3</v>
      </c>
      <c r="F1097" s="62"/>
      <c r="G1097" s="62"/>
      <c r="H1097" s="62"/>
      <c r="I1097" s="62"/>
    </row>
    <row r="1098" spans="2:9" x14ac:dyDescent="0.3">
      <c r="B1098" s="177">
        <v>45453</v>
      </c>
      <c r="C1098" s="62">
        <v>2936.9</v>
      </c>
      <c r="D1098" s="62">
        <f t="shared" si="20"/>
        <v>2.5467664996075121</v>
      </c>
      <c r="E1098" s="62">
        <v>2.7998770785673758E-3</v>
      </c>
      <c r="F1098" s="62"/>
      <c r="G1098" s="62"/>
      <c r="H1098" s="62"/>
      <c r="I1098" s="62"/>
    </row>
    <row r="1099" spans="2:9" x14ac:dyDescent="0.3">
      <c r="B1099" s="177">
        <v>42048</v>
      </c>
      <c r="C1099" s="62">
        <v>828.05</v>
      </c>
      <c r="D1099" s="62">
        <f t="shared" si="20"/>
        <v>-0.66101035739141112</v>
      </c>
      <c r="E1099" s="62">
        <v>2.7853466545564088E-3</v>
      </c>
      <c r="F1099" s="62"/>
      <c r="G1099" s="62"/>
      <c r="H1099" s="62"/>
      <c r="I1099" s="62"/>
    </row>
    <row r="1100" spans="2:9" x14ac:dyDescent="0.3">
      <c r="B1100" s="177">
        <v>44224</v>
      </c>
      <c r="C1100" s="62">
        <v>2442.6999999999998</v>
      </c>
      <c r="D1100" s="62">
        <f t="shared" si="20"/>
        <v>7.1406640642133298E-2</v>
      </c>
      <c r="E1100" s="62">
        <v>2.7709928364703712E-3</v>
      </c>
      <c r="F1100" s="62"/>
      <c r="G1100" s="62"/>
      <c r="H1100" s="62"/>
      <c r="I1100" s="62"/>
    </row>
    <row r="1101" spans="2:9" x14ac:dyDescent="0.3">
      <c r="B1101" s="177">
        <v>45735</v>
      </c>
      <c r="C1101" s="62">
        <v>2279.9</v>
      </c>
      <c r="D1101" s="62">
        <f t="shared" si="20"/>
        <v>-0.28874261024193165</v>
      </c>
      <c r="E1101" s="62">
        <v>2.7709359605912133E-3</v>
      </c>
      <c r="F1101" s="62"/>
      <c r="G1101" s="62"/>
      <c r="H1101" s="62"/>
      <c r="I1101" s="62"/>
    </row>
    <row r="1102" spans="2:9" x14ac:dyDescent="0.3">
      <c r="B1102" s="177">
        <v>45187</v>
      </c>
      <c r="C1102" s="62">
        <v>3205.45</v>
      </c>
      <c r="D1102" s="62">
        <f t="shared" si="20"/>
        <v>0.10334916701087705</v>
      </c>
      <c r="E1102" s="62">
        <v>2.7685666020146123E-3</v>
      </c>
      <c r="F1102" s="62"/>
      <c r="G1102" s="62"/>
      <c r="H1102" s="62"/>
      <c r="I1102" s="62"/>
    </row>
    <row r="1103" spans="2:9" x14ac:dyDescent="0.3">
      <c r="B1103" s="177">
        <v>45482</v>
      </c>
      <c r="C1103" s="62">
        <v>2905.2</v>
      </c>
      <c r="D1103" s="62">
        <f t="shared" si="20"/>
        <v>0.71707201749460669</v>
      </c>
      <c r="E1103" s="62">
        <v>2.7266765609359183E-3</v>
      </c>
      <c r="F1103" s="62"/>
      <c r="G1103" s="62"/>
      <c r="H1103" s="62"/>
      <c r="I1103" s="62"/>
    </row>
    <row r="1104" spans="2:9" x14ac:dyDescent="0.3">
      <c r="B1104" s="177">
        <v>44011</v>
      </c>
      <c r="C1104" s="62">
        <v>1691.95</v>
      </c>
      <c r="D1104" s="62">
        <f t="shared" si="20"/>
        <v>0.33004480779812922</v>
      </c>
      <c r="E1104" s="62">
        <v>2.7261682519928508E-3</v>
      </c>
      <c r="F1104" s="62"/>
      <c r="G1104" s="62"/>
      <c r="H1104" s="62"/>
      <c r="I1104" s="62"/>
    </row>
    <row r="1105" spans="2:9" x14ac:dyDescent="0.3">
      <c r="B1105" s="177">
        <v>43271</v>
      </c>
      <c r="C1105" s="62">
        <v>1272.0999999999999</v>
      </c>
      <c r="D1105" s="62">
        <f t="shared" si="20"/>
        <v>7.800516927248842E-2</v>
      </c>
      <c r="E1105" s="62">
        <v>2.7194261616677712E-3</v>
      </c>
      <c r="F1105" s="62"/>
      <c r="G1105" s="62"/>
      <c r="H1105" s="62"/>
      <c r="I1105" s="62"/>
    </row>
    <row r="1106" spans="2:9" x14ac:dyDescent="0.3">
      <c r="B1106" s="177">
        <v>43055</v>
      </c>
      <c r="C1106" s="62">
        <v>1180.05</v>
      </c>
      <c r="D1106" s="62">
        <f t="shared" si="20"/>
        <v>0.32895996396193466</v>
      </c>
      <c r="E1106" s="62">
        <v>2.7191230828058342E-3</v>
      </c>
      <c r="F1106" s="62"/>
      <c r="G1106" s="62"/>
      <c r="H1106" s="62"/>
      <c r="I1106" s="62"/>
    </row>
    <row r="1107" spans="2:9" x14ac:dyDescent="0.3">
      <c r="B1107" s="177">
        <v>42481</v>
      </c>
      <c r="C1107" s="62">
        <v>887.95</v>
      </c>
      <c r="D1107" s="62">
        <f t="shared" si="20"/>
        <v>-0.53858345458324675</v>
      </c>
      <c r="E1107" s="62">
        <v>2.7101801140535162E-3</v>
      </c>
      <c r="F1107" s="62"/>
      <c r="G1107" s="62"/>
      <c r="H1107" s="62"/>
      <c r="I1107" s="62"/>
    </row>
    <row r="1108" spans="2:9" x14ac:dyDescent="0.3">
      <c r="B1108" s="177">
        <v>44099</v>
      </c>
      <c r="C1108" s="62">
        <v>1924.4</v>
      </c>
      <c r="D1108" s="62">
        <f t="shared" si="20"/>
        <v>-0.18286235961019939</v>
      </c>
      <c r="E1108" s="62">
        <v>2.7094622759483355E-3</v>
      </c>
      <c r="F1108" s="62"/>
      <c r="G1108" s="62"/>
      <c r="H1108" s="62"/>
      <c r="I1108" s="62"/>
    </row>
    <row r="1109" spans="2:9" x14ac:dyDescent="0.3">
      <c r="B1109" s="177">
        <v>45751</v>
      </c>
      <c r="C1109" s="62">
        <v>2355.0500000000002</v>
      </c>
      <c r="D1109" s="62">
        <f t="shared" si="20"/>
        <v>1.757185506058655</v>
      </c>
      <c r="E1109" s="62">
        <v>2.7036232809640928E-3</v>
      </c>
      <c r="F1109" s="62"/>
      <c r="G1109" s="62"/>
      <c r="H1109" s="62"/>
      <c r="I1109" s="62"/>
    </row>
    <row r="1110" spans="2:9" x14ac:dyDescent="0.3">
      <c r="B1110" s="177">
        <v>42242</v>
      </c>
      <c r="C1110" s="62">
        <v>854.15</v>
      </c>
      <c r="D1110" s="62">
        <f t="shared" si="20"/>
        <v>-0.70718705541557392</v>
      </c>
      <c r="E1110" s="62">
        <v>2.7000058695779241E-3</v>
      </c>
      <c r="F1110" s="62"/>
      <c r="G1110" s="62"/>
      <c r="H1110" s="62"/>
      <c r="I1110" s="62"/>
    </row>
    <row r="1111" spans="2:9" x14ac:dyDescent="0.3">
      <c r="B1111" s="177">
        <v>44942</v>
      </c>
      <c r="C1111" s="62">
        <v>2917.05</v>
      </c>
      <c r="D1111" s="62">
        <f t="shared" si="20"/>
        <v>0.61833564493758675</v>
      </c>
      <c r="E1111" s="62">
        <v>2.6983363123884107E-3</v>
      </c>
      <c r="F1111" s="62"/>
      <c r="G1111" s="62"/>
      <c r="H1111" s="62"/>
      <c r="I1111" s="62"/>
    </row>
    <row r="1112" spans="2:9" x14ac:dyDescent="0.3">
      <c r="B1112" s="177">
        <v>43753</v>
      </c>
      <c r="C1112" s="62">
        <v>1802.5</v>
      </c>
      <c r="D1112" s="62">
        <f t="shared" si="20"/>
        <v>0.40179647703853494</v>
      </c>
      <c r="E1112" s="62">
        <v>2.697966789975751E-3</v>
      </c>
      <c r="F1112" s="62"/>
      <c r="G1112" s="62"/>
      <c r="H1112" s="62"/>
      <c r="I1112" s="62"/>
    </row>
    <row r="1113" spans="2:9" x14ac:dyDescent="0.3">
      <c r="B1113" s="177">
        <v>43265</v>
      </c>
      <c r="C1113" s="62">
        <v>1285.8499999999999</v>
      </c>
      <c r="D1113" s="62">
        <f t="shared" si="20"/>
        <v>0.14399466192170809</v>
      </c>
      <c r="E1113" s="62">
        <v>2.6902682470366641E-3</v>
      </c>
      <c r="F1113" s="62"/>
      <c r="G1113" s="62"/>
      <c r="H1113" s="62"/>
      <c r="I1113" s="62"/>
    </row>
    <row r="1114" spans="2:9" x14ac:dyDescent="0.3">
      <c r="B1114" s="177">
        <v>43139</v>
      </c>
      <c r="C1114" s="62">
        <v>1124</v>
      </c>
      <c r="D1114" s="62">
        <f t="shared" si="20"/>
        <v>-3.3076691470600925E-2</v>
      </c>
      <c r="E1114" s="62">
        <v>2.6761819803746653E-3</v>
      </c>
      <c r="F1114" s="62"/>
      <c r="G1114" s="62"/>
      <c r="H1114" s="62"/>
      <c r="I1114" s="62"/>
    </row>
    <row r="1115" spans="2:9" x14ac:dyDescent="0.3">
      <c r="B1115" s="177">
        <v>43018</v>
      </c>
      <c r="C1115" s="62">
        <v>1162.45</v>
      </c>
      <c r="D1115" s="62">
        <f t="shared" si="20"/>
        <v>-0.58889163955297774</v>
      </c>
      <c r="E1115" s="62">
        <v>2.6739121059215394E-3</v>
      </c>
      <c r="F1115" s="62"/>
      <c r="G1115" s="62"/>
      <c r="H1115" s="62"/>
      <c r="I1115" s="62"/>
    </row>
    <row r="1116" spans="2:9" x14ac:dyDescent="0.3">
      <c r="B1116" s="177">
        <v>45357</v>
      </c>
      <c r="C1116" s="62">
        <v>2827.6</v>
      </c>
      <c r="D1116" s="62">
        <f t="shared" si="20"/>
        <v>-0.15801384649743172</v>
      </c>
      <c r="E1116" s="62">
        <v>2.6594801602780045E-3</v>
      </c>
      <c r="F1116" s="62"/>
      <c r="G1116" s="62"/>
      <c r="H1116" s="62"/>
      <c r="I1116" s="62"/>
    </row>
    <row r="1117" spans="2:9" x14ac:dyDescent="0.3">
      <c r="B1117" s="177">
        <v>44796</v>
      </c>
      <c r="C1117" s="62">
        <v>3358.25</v>
      </c>
      <c r="D1117" s="62">
        <f t="shared" si="20"/>
        <v>0.89186524702833658</v>
      </c>
      <c r="E1117" s="62">
        <v>2.6572320002388795E-3</v>
      </c>
      <c r="F1117" s="62"/>
      <c r="G1117" s="62"/>
      <c r="H1117" s="62"/>
      <c r="I1117" s="62"/>
    </row>
    <row r="1118" spans="2:9" x14ac:dyDescent="0.3">
      <c r="B1118" s="177">
        <v>43783</v>
      </c>
      <c r="C1118" s="62">
        <v>1775.1</v>
      </c>
      <c r="D1118" s="62">
        <f t="shared" si="20"/>
        <v>-0.35813852579052996</v>
      </c>
      <c r="E1118" s="62">
        <v>2.6547672842294496E-3</v>
      </c>
      <c r="F1118" s="62"/>
      <c r="G1118" s="62"/>
      <c r="H1118" s="62"/>
      <c r="I1118" s="62"/>
    </row>
    <row r="1119" spans="2:9" x14ac:dyDescent="0.3">
      <c r="B1119" s="177">
        <v>44965</v>
      </c>
      <c r="C1119" s="62">
        <v>2765.55</v>
      </c>
      <c r="D1119" s="62">
        <f t="shared" si="20"/>
        <v>1.1341590461859015</v>
      </c>
      <c r="E1119" s="62">
        <v>2.6466056376326227E-3</v>
      </c>
      <c r="F1119" s="62"/>
      <c r="G1119" s="62"/>
      <c r="H1119" s="62"/>
      <c r="I1119" s="62"/>
    </row>
    <row r="1120" spans="2:9" x14ac:dyDescent="0.3">
      <c r="B1120" s="177">
        <v>43354</v>
      </c>
      <c r="C1120" s="62">
        <v>1295.8499999999999</v>
      </c>
      <c r="D1120" s="62">
        <f t="shared" si="20"/>
        <v>-6.4469552034075853E-2</v>
      </c>
      <c r="E1120" s="62">
        <v>2.6306626948817079E-3</v>
      </c>
      <c r="F1120" s="62"/>
      <c r="G1120" s="62"/>
      <c r="H1120" s="62"/>
      <c r="I1120" s="62"/>
    </row>
    <row r="1121" spans="2:9" x14ac:dyDescent="0.3">
      <c r="B1121" s="177">
        <v>43468</v>
      </c>
      <c r="C1121" s="62">
        <v>1385.15</v>
      </c>
      <c r="D1121" s="62">
        <f t="shared" si="20"/>
        <v>-0.52196645499723904</v>
      </c>
      <c r="E1121" s="62">
        <v>2.6057688827766903E-3</v>
      </c>
      <c r="F1121" s="62"/>
      <c r="G1121" s="62"/>
      <c r="H1121" s="62"/>
      <c r="I1121" s="62"/>
    </row>
    <row r="1122" spans="2:9" x14ac:dyDescent="0.3">
      <c r="B1122" s="177">
        <v>45041</v>
      </c>
      <c r="C1122" s="62">
        <v>2897.6</v>
      </c>
      <c r="D1122" s="62">
        <f t="shared" si="20"/>
        <v>-0.12680810028929609</v>
      </c>
      <c r="E1122" s="62">
        <v>2.5950659146742328E-3</v>
      </c>
      <c r="F1122" s="62"/>
      <c r="G1122" s="62"/>
      <c r="H1122" s="62"/>
      <c r="I1122" s="62"/>
    </row>
    <row r="1123" spans="2:9" x14ac:dyDescent="0.3">
      <c r="B1123" s="177">
        <v>45097</v>
      </c>
      <c r="C1123" s="62">
        <v>3318.4</v>
      </c>
      <c r="D1123" s="62">
        <f t="shared" si="20"/>
        <v>0.37670096249585128</v>
      </c>
      <c r="E1123" s="62">
        <v>2.5831986343792567E-3</v>
      </c>
      <c r="F1123" s="62"/>
      <c r="G1123" s="62"/>
      <c r="H1123" s="62"/>
      <c r="I1123" s="62"/>
    </row>
    <row r="1124" spans="2:9" x14ac:dyDescent="0.3">
      <c r="B1124" s="177">
        <v>44274</v>
      </c>
      <c r="C1124" s="62">
        <v>2410.4</v>
      </c>
      <c r="D1124" s="62">
        <f t="shared" si="20"/>
        <v>-0.23836006003633775</v>
      </c>
      <c r="E1124" s="62">
        <v>2.5579702609961905E-3</v>
      </c>
      <c r="F1124" s="62"/>
      <c r="G1124" s="62"/>
      <c r="H1124" s="62"/>
      <c r="I1124" s="62"/>
    </row>
    <row r="1125" spans="2:9" x14ac:dyDescent="0.3">
      <c r="B1125" s="177">
        <v>44673</v>
      </c>
      <c r="C1125" s="62">
        <v>3164.75</v>
      </c>
      <c r="D1125" s="62">
        <f t="shared" si="20"/>
        <v>1.6314804806053298</v>
      </c>
      <c r="E1125" s="62">
        <v>2.5501314664048477E-3</v>
      </c>
      <c r="F1125" s="62"/>
      <c r="G1125" s="62"/>
      <c r="H1125" s="62"/>
      <c r="I1125" s="62"/>
    </row>
    <row r="1126" spans="2:9" x14ac:dyDescent="0.3">
      <c r="B1126" s="177">
        <v>42986</v>
      </c>
      <c r="C1126" s="62">
        <v>1202.6500000000001</v>
      </c>
      <c r="D1126" s="62">
        <f t="shared" si="20"/>
        <v>-0.13927357308999816</v>
      </c>
      <c r="E1126" s="62">
        <v>2.5425141713906153E-3</v>
      </c>
      <c r="F1126" s="62"/>
      <c r="G1126" s="62"/>
      <c r="H1126" s="62"/>
      <c r="I1126" s="62"/>
    </row>
    <row r="1127" spans="2:9" x14ac:dyDescent="0.3">
      <c r="B1127" s="177">
        <v>43531</v>
      </c>
      <c r="C1127" s="62">
        <v>1397.25</v>
      </c>
      <c r="D1127" s="62">
        <f t="shared" si="20"/>
        <v>-0.28829746593658473</v>
      </c>
      <c r="E1127" s="62">
        <v>2.5112107623318385E-3</v>
      </c>
      <c r="F1127" s="62"/>
      <c r="G1127" s="62"/>
      <c r="H1127" s="62"/>
      <c r="I1127" s="62"/>
    </row>
    <row r="1128" spans="2:9" x14ac:dyDescent="0.3">
      <c r="B1128" s="177">
        <v>44067</v>
      </c>
      <c r="C1128" s="62">
        <v>1963.25</v>
      </c>
      <c r="D1128" s="62">
        <f t="shared" si="20"/>
        <v>-0.25896918111989731</v>
      </c>
      <c r="E1128" s="62">
        <v>2.5021063650522589E-3</v>
      </c>
      <c r="F1128" s="62"/>
      <c r="G1128" s="62"/>
      <c r="H1128" s="62"/>
      <c r="I1128" s="62"/>
    </row>
    <row r="1129" spans="2:9" x14ac:dyDescent="0.3">
      <c r="B1129" s="177">
        <v>44189</v>
      </c>
      <c r="C1129" s="62">
        <v>2649.35</v>
      </c>
      <c r="D1129" s="62">
        <f t="shared" si="20"/>
        <v>-7.9175573049719394E-2</v>
      </c>
      <c r="E1129" s="62">
        <v>2.4973985431841488E-3</v>
      </c>
      <c r="F1129" s="62"/>
      <c r="G1129" s="62"/>
      <c r="H1129" s="62"/>
      <c r="I1129" s="62"/>
    </row>
    <row r="1130" spans="2:9" x14ac:dyDescent="0.3">
      <c r="B1130" s="177">
        <v>45362</v>
      </c>
      <c r="C1130" s="62">
        <v>2877.15</v>
      </c>
      <c r="D1130" s="62">
        <f t="shared" si="20"/>
        <v>1.5617932508236134</v>
      </c>
      <c r="E1130" s="62">
        <v>2.4563604055608452E-3</v>
      </c>
      <c r="F1130" s="62"/>
      <c r="G1130" s="62"/>
      <c r="H1130" s="62"/>
      <c r="I1130" s="62"/>
    </row>
    <row r="1131" spans="2:9" x14ac:dyDescent="0.3">
      <c r="B1131" s="177">
        <v>42584</v>
      </c>
      <c r="C1131" s="62">
        <v>1123.0999999999999</v>
      </c>
      <c r="D1131" s="62">
        <f t="shared" si="20"/>
        <v>-0.60124975590704943</v>
      </c>
      <c r="E1131" s="62">
        <v>2.4545900834560632E-3</v>
      </c>
      <c r="F1131" s="62"/>
      <c r="G1131" s="62"/>
      <c r="H1131" s="62"/>
      <c r="I1131" s="62"/>
    </row>
    <row r="1132" spans="2:9" x14ac:dyDescent="0.3">
      <c r="B1132" s="177">
        <v>45430</v>
      </c>
      <c r="C1132" s="62">
        <v>2816.55</v>
      </c>
      <c r="D1132" s="62">
        <f t="shared" si="20"/>
        <v>-6.8447163882917092E-2</v>
      </c>
      <c r="E1132" s="62">
        <v>2.4379827027797858E-3</v>
      </c>
      <c r="F1132" s="62"/>
      <c r="G1132" s="62"/>
      <c r="H1132" s="62"/>
      <c r="I1132" s="62"/>
    </row>
    <row r="1133" spans="2:9" x14ac:dyDescent="0.3">
      <c r="B1133" s="177">
        <v>44644</v>
      </c>
      <c r="C1133" s="62">
        <v>3023.5</v>
      </c>
      <c r="D1133" s="62">
        <f t="shared" si="20"/>
        <v>2.11235781563642</v>
      </c>
      <c r="E1133" s="62">
        <v>2.4368814548347759E-3</v>
      </c>
      <c r="F1133" s="62"/>
      <c r="G1133" s="62"/>
      <c r="H1133" s="62"/>
      <c r="I1133" s="62"/>
    </row>
    <row r="1134" spans="2:9" x14ac:dyDescent="0.3">
      <c r="B1134" s="177">
        <v>42765</v>
      </c>
      <c r="C1134" s="62">
        <v>971.45</v>
      </c>
      <c r="D1134" s="62">
        <f t="shared" si="20"/>
        <v>-0.14567760091460721</v>
      </c>
      <c r="E1134" s="62">
        <v>2.4249303477453543E-3</v>
      </c>
      <c r="F1134" s="62"/>
      <c r="G1134" s="62"/>
      <c r="H1134" s="62"/>
      <c r="I1134" s="62"/>
    </row>
    <row r="1135" spans="2:9" x14ac:dyDescent="0.3">
      <c r="B1135" s="177">
        <v>43090</v>
      </c>
      <c r="C1135" s="62">
        <v>1137.0999999999999</v>
      </c>
      <c r="D1135" s="62">
        <f t="shared" si="20"/>
        <v>-0.18647826864603834</v>
      </c>
      <c r="E1135" s="62">
        <v>2.4242958522501874E-3</v>
      </c>
      <c r="F1135" s="62"/>
      <c r="G1135" s="62"/>
      <c r="H1135" s="62"/>
      <c r="I1135" s="62"/>
    </row>
    <row r="1136" spans="2:9" x14ac:dyDescent="0.3">
      <c r="B1136" s="177">
        <v>43517</v>
      </c>
      <c r="C1136" s="62">
        <v>1397.75</v>
      </c>
      <c r="D1136" s="62">
        <f t="shared" si="20"/>
        <v>0.59505876982768469</v>
      </c>
      <c r="E1136" s="62">
        <v>2.4024670109006807E-3</v>
      </c>
      <c r="F1136" s="62"/>
      <c r="G1136" s="62"/>
      <c r="H1136" s="62"/>
      <c r="I1136" s="62"/>
    </row>
    <row r="1137" spans="2:9" x14ac:dyDescent="0.3">
      <c r="B1137" s="177">
        <v>42353</v>
      </c>
      <c r="C1137" s="62">
        <v>876.3</v>
      </c>
      <c r="D1137" s="62">
        <f t="shared" si="20"/>
        <v>-0.6905829596412556</v>
      </c>
      <c r="E1137" s="62">
        <v>2.4021962937541856E-3</v>
      </c>
      <c r="F1137" s="62"/>
      <c r="G1137" s="62"/>
      <c r="H1137" s="62"/>
      <c r="I1137" s="62"/>
    </row>
    <row r="1138" spans="2:9" x14ac:dyDescent="0.3">
      <c r="B1138" s="177">
        <v>45352</v>
      </c>
      <c r="C1138" s="62">
        <v>2832.1</v>
      </c>
      <c r="D1138" s="62">
        <f t="shared" si="20"/>
        <v>1.7728986145787438</v>
      </c>
      <c r="E1138" s="62">
        <v>2.3713456501733622E-3</v>
      </c>
      <c r="F1138" s="62"/>
      <c r="G1138" s="62"/>
      <c r="H1138" s="62"/>
      <c r="I1138" s="62"/>
    </row>
    <row r="1139" spans="2:9" x14ac:dyDescent="0.3">
      <c r="B1139" s="177">
        <v>42523</v>
      </c>
      <c r="C1139" s="62">
        <v>1021.35</v>
      </c>
      <c r="D1139" s="62">
        <f t="shared" si="20"/>
        <v>-0.60064516129032264</v>
      </c>
      <c r="E1139" s="62">
        <v>2.3553658177535475E-3</v>
      </c>
      <c r="F1139" s="62"/>
      <c r="G1139" s="62"/>
      <c r="H1139" s="62"/>
      <c r="I1139" s="62"/>
    </row>
    <row r="1140" spans="2:9" x14ac:dyDescent="0.3">
      <c r="B1140" s="177">
        <v>44326</v>
      </c>
      <c r="C1140" s="62">
        <v>2557.5</v>
      </c>
      <c r="D1140" s="62">
        <f t="shared" si="20"/>
        <v>1.2308967201674805</v>
      </c>
      <c r="E1140" s="62">
        <v>2.3515579071134627E-3</v>
      </c>
      <c r="F1140" s="62"/>
      <c r="G1140" s="62"/>
      <c r="H1140" s="62"/>
      <c r="I1140" s="62"/>
    </row>
    <row r="1141" spans="2:9" x14ac:dyDescent="0.3">
      <c r="B1141" s="177">
        <v>42950</v>
      </c>
      <c r="C1141" s="62">
        <v>1146.4000000000001</v>
      </c>
      <c r="D1141" s="62">
        <f t="shared" si="20"/>
        <v>-0.66076316451388573</v>
      </c>
      <c r="E1141" s="62">
        <v>2.316939890710462E-3</v>
      </c>
      <c r="F1141" s="62"/>
      <c r="G1141" s="62"/>
      <c r="H1141" s="62"/>
      <c r="I1141" s="62"/>
    </row>
    <row r="1142" spans="2:9" x14ac:dyDescent="0.3">
      <c r="B1142" s="177">
        <v>45295</v>
      </c>
      <c r="C1142" s="62">
        <v>3379.35</v>
      </c>
      <c r="D1142" s="62">
        <f t="shared" si="20"/>
        <v>7.5027835215524072E-2</v>
      </c>
      <c r="E1142" s="62">
        <v>2.2986119349863569E-3</v>
      </c>
      <c r="F1142" s="62"/>
      <c r="G1142" s="62"/>
      <c r="H1142" s="62"/>
      <c r="I1142" s="62"/>
    </row>
    <row r="1143" spans="2:9" x14ac:dyDescent="0.3">
      <c r="B1143" s="177">
        <v>45076</v>
      </c>
      <c r="C1143" s="62">
        <v>3143.5</v>
      </c>
      <c r="D1143" s="62">
        <f t="shared" si="20"/>
        <v>2.7846135323862269</v>
      </c>
      <c r="E1143" s="62">
        <v>2.2956987533079799E-3</v>
      </c>
      <c r="F1143" s="62"/>
      <c r="G1143" s="62"/>
      <c r="H1143" s="62"/>
      <c r="I1143" s="62"/>
    </row>
    <row r="1144" spans="2:9" x14ac:dyDescent="0.3">
      <c r="B1144" s="177">
        <v>42310</v>
      </c>
      <c r="C1144" s="62">
        <v>830.6</v>
      </c>
      <c r="D1144" s="62">
        <f t="shared" si="20"/>
        <v>-0.61977569237811858</v>
      </c>
      <c r="E1144" s="62">
        <v>2.2927476770845628E-3</v>
      </c>
      <c r="F1144" s="62"/>
      <c r="G1144" s="62"/>
      <c r="H1144" s="62"/>
      <c r="I1144" s="62"/>
    </row>
    <row r="1145" spans="2:9" x14ac:dyDescent="0.3">
      <c r="B1145" s="177">
        <v>44149</v>
      </c>
      <c r="C1145" s="62">
        <v>2184.5</v>
      </c>
      <c r="D1145" s="62">
        <f t="shared" si="20"/>
        <v>-4.3626732044743162E-2</v>
      </c>
      <c r="E1145" s="62">
        <v>2.2711110091531818E-3</v>
      </c>
      <c r="F1145" s="62"/>
      <c r="G1145" s="62"/>
      <c r="H1145" s="62"/>
      <c r="I1145" s="62"/>
    </row>
    <row r="1146" spans="2:9" x14ac:dyDescent="0.3">
      <c r="B1146" s="177">
        <v>45650</v>
      </c>
      <c r="C1146" s="62">
        <v>2284.15</v>
      </c>
      <c r="D1146" s="62">
        <f t="shared" si="20"/>
        <v>-0.24333322291052431</v>
      </c>
      <c r="E1146" s="62">
        <v>2.2597630539710799E-3</v>
      </c>
      <c r="F1146" s="62"/>
      <c r="G1146" s="62"/>
      <c r="H1146" s="62"/>
      <c r="I1146" s="62"/>
    </row>
    <row r="1147" spans="2:9" x14ac:dyDescent="0.3">
      <c r="B1147" s="177">
        <v>45054</v>
      </c>
      <c r="C1147" s="62">
        <v>3018.7</v>
      </c>
      <c r="D1147" s="62">
        <f t="shared" si="20"/>
        <v>2.083121977613199E-2</v>
      </c>
      <c r="E1147" s="62">
        <v>2.257711079385015E-3</v>
      </c>
      <c r="F1147" s="62"/>
      <c r="G1147" s="62"/>
      <c r="H1147" s="62"/>
      <c r="I1147" s="62"/>
    </row>
    <row r="1148" spans="2:9" x14ac:dyDescent="0.3">
      <c r="B1148" s="177">
        <v>44358</v>
      </c>
      <c r="C1148" s="62">
        <v>2957.1</v>
      </c>
      <c r="D1148" s="62">
        <f t="shared" si="20"/>
        <v>1.9948349199918978</v>
      </c>
      <c r="E1148" s="62">
        <v>2.2538934738768972E-3</v>
      </c>
      <c r="F1148" s="62"/>
      <c r="G1148" s="62"/>
      <c r="H1148" s="62"/>
      <c r="I1148" s="62"/>
    </row>
    <row r="1149" spans="2:9" x14ac:dyDescent="0.3">
      <c r="B1149" s="177">
        <v>42558</v>
      </c>
      <c r="C1149" s="62">
        <v>987.4</v>
      </c>
      <c r="D1149" s="62">
        <f t="shared" si="20"/>
        <v>-0.6635889748219822</v>
      </c>
      <c r="E1149" s="62">
        <v>2.2330491270807266E-3</v>
      </c>
      <c r="F1149" s="62"/>
      <c r="G1149" s="62"/>
      <c r="H1149" s="62"/>
      <c r="I1149" s="62"/>
    </row>
    <row r="1150" spans="2:9" x14ac:dyDescent="0.3">
      <c r="B1150" s="177">
        <v>45324</v>
      </c>
      <c r="C1150" s="62">
        <v>2935.1</v>
      </c>
      <c r="D1150" s="62">
        <f t="shared" si="20"/>
        <v>1.5912421647391188</v>
      </c>
      <c r="E1150" s="62">
        <v>2.2194905415556924E-3</v>
      </c>
      <c r="F1150" s="62"/>
      <c r="G1150" s="62"/>
      <c r="H1150" s="62"/>
      <c r="I1150" s="62"/>
    </row>
    <row r="1151" spans="2:9" x14ac:dyDescent="0.3">
      <c r="B1151" s="177">
        <v>42928</v>
      </c>
      <c r="C1151" s="62">
        <v>1132.7</v>
      </c>
      <c r="D1151" s="62">
        <f t="shared" si="20"/>
        <v>-0.39793233582268045</v>
      </c>
      <c r="E1151" s="62">
        <v>2.2119978764820387E-3</v>
      </c>
      <c r="F1151" s="62"/>
      <c r="G1151" s="62"/>
      <c r="H1151" s="62"/>
      <c r="I1151" s="62"/>
    </row>
    <row r="1152" spans="2:9" x14ac:dyDescent="0.3">
      <c r="B1152" s="177">
        <v>43878</v>
      </c>
      <c r="C1152" s="62">
        <v>1881.35</v>
      </c>
      <c r="D1152" s="62">
        <f t="shared" si="20"/>
        <v>-0.42384430459215705</v>
      </c>
      <c r="E1152" s="62">
        <v>2.2107393991049776E-3</v>
      </c>
      <c r="F1152" s="62"/>
      <c r="G1152" s="62"/>
      <c r="H1152" s="62"/>
      <c r="I1152" s="62"/>
    </row>
    <row r="1153" spans="2:9" x14ac:dyDescent="0.3">
      <c r="B1153" s="177">
        <v>44609</v>
      </c>
      <c r="C1153" s="62">
        <v>3265.35</v>
      </c>
      <c r="D1153" s="62">
        <f t="shared" si="20"/>
        <v>5.1964369130651798E-2</v>
      </c>
      <c r="E1153" s="62">
        <v>2.2098430090695081E-3</v>
      </c>
      <c r="F1153" s="62"/>
      <c r="G1153" s="62"/>
      <c r="H1153" s="62"/>
      <c r="I1153" s="62"/>
    </row>
    <row r="1154" spans="2:9" x14ac:dyDescent="0.3">
      <c r="B1154" s="177">
        <v>44887</v>
      </c>
      <c r="C1154" s="62">
        <v>3104.05</v>
      </c>
      <c r="D1154" s="62">
        <f t="shared" si="20"/>
        <v>8.3513683328679131E-2</v>
      </c>
      <c r="E1154" s="62">
        <v>2.1954960045201975E-3</v>
      </c>
      <c r="F1154" s="62"/>
      <c r="G1154" s="62"/>
      <c r="H1154" s="62"/>
      <c r="I1154" s="62"/>
    </row>
    <row r="1155" spans="2:9" x14ac:dyDescent="0.3">
      <c r="B1155" s="177">
        <v>45469</v>
      </c>
      <c r="C1155" s="62">
        <v>2864.8</v>
      </c>
      <c r="D1155" s="62">
        <f t="shared" si="20"/>
        <v>1.4500128281878049</v>
      </c>
      <c r="E1155" s="62">
        <v>2.1864231865806089E-3</v>
      </c>
      <c r="F1155" s="62"/>
      <c r="G1155" s="62"/>
      <c r="H1155" s="62"/>
      <c r="I1155" s="62"/>
    </row>
    <row r="1156" spans="2:9" x14ac:dyDescent="0.3">
      <c r="B1156" s="177">
        <v>42634</v>
      </c>
      <c r="C1156" s="62">
        <v>1169.3</v>
      </c>
      <c r="D1156" s="62">
        <f t="shared" si="20"/>
        <v>-0.60368757308207222</v>
      </c>
      <c r="E1156" s="62">
        <v>2.1855581744160742E-3</v>
      </c>
      <c r="F1156" s="62"/>
      <c r="G1156" s="62"/>
      <c r="H1156" s="62"/>
      <c r="I1156" s="62"/>
    </row>
    <row r="1157" spans="2:9" x14ac:dyDescent="0.3">
      <c r="B1157" s="177">
        <v>44357</v>
      </c>
      <c r="C1157" s="62">
        <v>2950.45</v>
      </c>
      <c r="D1157" s="62">
        <f t="shared" si="20"/>
        <v>1.8663234079759072</v>
      </c>
      <c r="E1157" s="62">
        <v>2.1568560850514281E-3</v>
      </c>
      <c r="F1157" s="62"/>
      <c r="G1157" s="62"/>
      <c r="H1157" s="62"/>
      <c r="I1157" s="62"/>
    </row>
    <row r="1158" spans="2:9" x14ac:dyDescent="0.3">
      <c r="B1158" s="177">
        <v>42571</v>
      </c>
      <c r="C1158" s="62">
        <v>1029.3499999999999</v>
      </c>
      <c r="D1158" s="62">
        <f t="shared" si="20"/>
        <v>-0.63811984742217298</v>
      </c>
      <c r="E1158" s="62">
        <v>2.1418488049455464E-3</v>
      </c>
      <c r="F1158" s="62"/>
      <c r="G1158" s="62"/>
      <c r="H1158" s="62"/>
      <c r="I1158" s="62"/>
    </row>
    <row r="1159" spans="2:9" x14ac:dyDescent="0.3">
      <c r="B1159" s="177">
        <v>44707</v>
      </c>
      <c r="C1159" s="62">
        <v>2844.45</v>
      </c>
      <c r="D1159" s="62">
        <f t="shared" si="20"/>
        <v>-0.12991144487099102</v>
      </c>
      <c r="E1159" s="62">
        <v>2.1314825253663074E-3</v>
      </c>
      <c r="F1159" s="62"/>
      <c r="G1159" s="62"/>
      <c r="H1159" s="62"/>
      <c r="I1159" s="62"/>
    </row>
    <row r="1160" spans="2:9" x14ac:dyDescent="0.3">
      <c r="B1160" s="177">
        <v>45091</v>
      </c>
      <c r="C1160" s="62">
        <v>3269.15</v>
      </c>
      <c r="D1160" s="62">
        <f t="shared" ref="D1160:D1223" si="21">(C1160-C1161)/C1161</f>
        <v>3.0770094157261334</v>
      </c>
      <c r="E1160" s="62">
        <v>2.1304641039789937E-3</v>
      </c>
      <c r="F1160" s="62"/>
      <c r="G1160" s="62"/>
      <c r="H1160" s="62"/>
      <c r="I1160" s="62"/>
    </row>
    <row r="1161" spans="2:9" x14ac:dyDescent="0.3">
      <c r="B1161" s="177">
        <v>42324</v>
      </c>
      <c r="C1161" s="62">
        <v>801.85</v>
      </c>
      <c r="D1161" s="62">
        <f t="shared" si="21"/>
        <v>-0.75564156089533596</v>
      </c>
      <c r="E1161" s="62">
        <v>2.1246016371930833E-3</v>
      </c>
      <c r="F1161" s="62"/>
      <c r="G1161" s="62"/>
      <c r="H1161" s="62"/>
      <c r="I1161" s="62"/>
    </row>
    <row r="1162" spans="2:9" x14ac:dyDescent="0.3">
      <c r="B1162" s="177">
        <v>45544</v>
      </c>
      <c r="C1162" s="62">
        <v>3281.45</v>
      </c>
      <c r="D1162" s="62">
        <f t="shared" si="21"/>
        <v>-7.4174390226698861E-2</v>
      </c>
      <c r="E1162" s="62">
        <v>2.1224614444952873E-3</v>
      </c>
      <c r="F1162" s="62"/>
      <c r="G1162" s="62"/>
      <c r="H1162" s="62"/>
      <c r="I1162" s="62"/>
    </row>
    <row r="1163" spans="2:9" x14ac:dyDescent="0.3">
      <c r="B1163" s="177">
        <v>44573</v>
      </c>
      <c r="C1163" s="62">
        <v>3544.35</v>
      </c>
      <c r="D1163" s="62">
        <f t="shared" si="21"/>
        <v>0.12945731493578919</v>
      </c>
      <c r="E1163" s="62">
        <v>2.1205309809576318E-3</v>
      </c>
      <c r="F1163" s="62"/>
      <c r="G1163" s="62"/>
      <c r="H1163" s="62"/>
      <c r="I1163" s="62"/>
    </row>
    <row r="1164" spans="2:9" x14ac:dyDescent="0.3">
      <c r="B1164" s="177">
        <v>45062</v>
      </c>
      <c r="C1164" s="62">
        <v>3138.1</v>
      </c>
      <c r="D1164" s="62">
        <f t="shared" si="21"/>
        <v>0.74498846164539723</v>
      </c>
      <c r="E1164" s="62">
        <v>2.1076161583905187E-3</v>
      </c>
      <c r="F1164" s="62"/>
      <c r="G1164" s="62"/>
      <c r="H1164" s="62"/>
      <c r="I1164" s="62"/>
    </row>
    <row r="1165" spans="2:9" x14ac:dyDescent="0.3">
      <c r="B1165" s="177">
        <v>43775</v>
      </c>
      <c r="C1165" s="62">
        <v>1798.35</v>
      </c>
      <c r="D1165" s="62">
        <f t="shared" si="21"/>
        <v>-0.45516102644893508</v>
      </c>
      <c r="E1165" s="62">
        <v>2.0896021397525913E-3</v>
      </c>
      <c r="F1165" s="62"/>
      <c r="G1165" s="62"/>
      <c r="H1165" s="62"/>
      <c r="I1165" s="62"/>
    </row>
    <row r="1166" spans="2:9" x14ac:dyDescent="0.3">
      <c r="B1166" s="177">
        <v>45196</v>
      </c>
      <c r="C1166" s="62">
        <v>3300.7</v>
      </c>
      <c r="D1166" s="62">
        <f t="shared" si="21"/>
        <v>2.2711780380491951E-2</v>
      </c>
      <c r="E1166" s="62">
        <v>2.0796332559163012E-3</v>
      </c>
      <c r="F1166" s="62"/>
      <c r="G1166" s="62"/>
      <c r="H1166" s="62"/>
      <c r="I1166" s="62"/>
    </row>
    <row r="1167" spans="2:9" x14ac:dyDescent="0.3">
      <c r="B1167" s="177">
        <v>44904</v>
      </c>
      <c r="C1167" s="62">
        <v>3227.4</v>
      </c>
      <c r="D1167" s="62">
        <f t="shared" si="21"/>
        <v>1.4499183967814175</v>
      </c>
      <c r="E1167" s="62">
        <v>2.0647364744236871E-3</v>
      </c>
      <c r="F1167" s="62"/>
      <c r="G1167" s="62"/>
      <c r="H1167" s="62"/>
      <c r="I1167" s="62"/>
    </row>
    <row r="1168" spans="2:9" x14ac:dyDescent="0.3">
      <c r="B1168" s="177">
        <v>43350</v>
      </c>
      <c r="C1168" s="62">
        <v>1317.35</v>
      </c>
      <c r="D1168" s="62">
        <f t="shared" si="21"/>
        <v>0.10012944173034354</v>
      </c>
      <c r="E1168" s="62">
        <v>2.0537785722434245E-3</v>
      </c>
      <c r="F1168" s="62"/>
      <c r="G1168" s="62"/>
      <c r="H1168" s="62"/>
      <c r="I1168" s="62"/>
    </row>
    <row r="1169" spans="2:9" x14ac:dyDescent="0.3">
      <c r="B1169" s="177">
        <v>43403</v>
      </c>
      <c r="C1169" s="62">
        <v>1197.45</v>
      </c>
      <c r="D1169" s="62">
        <f t="shared" si="21"/>
        <v>-0.6480262190999676</v>
      </c>
      <c r="E1169" s="62">
        <v>2.0502092050209584E-3</v>
      </c>
      <c r="F1169" s="62"/>
      <c r="G1169" s="62"/>
      <c r="H1169" s="62"/>
      <c r="I1169" s="62"/>
    </row>
    <row r="1170" spans="2:9" x14ac:dyDescent="0.3">
      <c r="B1170" s="177">
        <v>45289</v>
      </c>
      <c r="C1170" s="62">
        <v>3402.1</v>
      </c>
      <c r="D1170" s="62">
        <f t="shared" si="21"/>
        <v>3.1962380511871724</v>
      </c>
      <c r="E1170" s="62">
        <v>2.0470376861110168E-3</v>
      </c>
      <c r="F1170" s="62"/>
      <c r="G1170" s="62"/>
      <c r="H1170" s="62"/>
      <c r="I1170" s="62"/>
    </row>
    <row r="1171" spans="2:9" x14ac:dyDescent="0.3">
      <c r="B1171" s="177">
        <v>42074</v>
      </c>
      <c r="C1171" s="62">
        <v>810.75</v>
      </c>
      <c r="D1171" s="62">
        <f t="shared" si="21"/>
        <v>-0.13265579031826691</v>
      </c>
      <c r="E1171" s="62">
        <v>2.0393029291805431E-3</v>
      </c>
      <c r="F1171" s="62"/>
      <c r="G1171" s="62"/>
      <c r="H1171" s="62"/>
      <c r="I1171" s="62"/>
    </row>
    <row r="1172" spans="2:9" x14ac:dyDescent="0.3">
      <c r="B1172" s="177">
        <v>42751</v>
      </c>
      <c r="C1172" s="62">
        <v>934.75</v>
      </c>
      <c r="D1172" s="62">
        <f t="shared" si="21"/>
        <v>-0.41620085563501236</v>
      </c>
      <c r="E1172" s="62">
        <v>2.0367690411105506E-3</v>
      </c>
      <c r="F1172" s="62"/>
      <c r="G1172" s="62"/>
      <c r="H1172" s="62"/>
      <c r="I1172" s="62"/>
    </row>
    <row r="1173" spans="2:9" x14ac:dyDescent="0.3">
      <c r="B1173" s="177">
        <v>43704</v>
      </c>
      <c r="C1173" s="62">
        <v>1601.15</v>
      </c>
      <c r="D1173" s="62">
        <f t="shared" si="21"/>
        <v>-0.11860068259385656</v>
      </c>
      <c r="E1173" s="62">
        <v>2.0339195193691717E-3</v>
      </c>
      <c r="F1173" s="62"/>
      <c r="G1173" s="62"/>
      <c r="H1173" s="62"/>
      <c r="I1173" s="62"/>
    </row>
    <row r="1174" spans="2:9" x14ac:dyDescent="0.3">
      <c r="B1174" s="177">
        <v>43756</v>
      </c>
      <c r="C1174" s="62">
        <v>1816.6</v>
      </c>
      <c r="D1174" s="62">
        <f t="shared" si="21"/>
        <v>-0.23463239941015382</v>
      </c>
      <c r="E1174" s="62">
        <v>2.0132932513306288E-3</v>
      </c>
      <c r="F1174" s="62"/>
      <c r="G1174" s="62"/>
      <c r="H1174" s="62"/>
      <c r="I1174" s="62"/>
    </row>
    <row r="1175" spans="2:9" x14ac:dyDescent="0.3">
      <c r="B1175" s="177">
        <v>44252</v>
      </c>
      <c r="C1175" s="62">
        <v>2373.5</v>
      </c>
      <c r="D1175" s="62">
        <f t="shared" si="21"/>
        <v>0.67371835554615345</v>
      </c>
      <c r="E1175" s="62">
        <v>1.9841269841269073E-3</v>
      </c>
      <c r="F1175" s="62"/>
      <c r="G1175" s="62"/>
      <c r="H1175" s="62"/>
      <c r="I1175" s="62"/>
    </row>
    <row r="1176" spans="2:9" x14ac:dyDescent="0.3">
      <c r="B1176" s="177">
        <v>43322</v>
      </c>
      <c r="C1176" s="62">
        <v>1418.1</v>
      </c>
      <c r="D1176" s="62">
        <f t="shared" si="21"/>
        <v>3.55252108510715E-2</v>
      </c>
      <c r="E1176" s="62">
        <v>1.9783791422312968E-3</v>
      </c>
      <c r="F1176" s="62"/>
      <c r="G1176" s="62"/>
      <c r="H1176" s="62"/>
      <c r="I1176" s="62"/>
    </row>
    <row r="1177" spans="2:9" x14ac:dyDescent="0.3">
      <c r="B1177" s="177">
        <v>43608</v>
      </c>
      <c r="C1177" s="62">
        <v>1369.45</v>
      </c>
      <c r="D1177" s="62">
        <f t="shared" si="21"/>
        <v>-0.61136021795272022</v>
      </c>
      <c r="E1177" s="62">
        <v>1.9754892994329949E-3</v>
      </c>
      <c r="F1177" s="62"/>
      <c r="G1177" s="62"/>
      <c r="H1177" s="62"/>
      <c r="I1177" s="62"/>
    </row>
    <row r="1178" spans="2:9" x14ac:dyDescent="0.3">
      <c r="B1178" s="177">
        <v>45127</v>
      </c>
      <c r="C1178" s="62">
        <v>3523.7</v>
      </c>
      <c r="D1178" s="62">
        <f t="shared" si="21"/>
        <v>0.1546678900285087</v>
      </c>
      <c r="E1178" s="62">
        <v>1.962010919017185E-3</v>
      </c>
      <c r="F1178" s="62"/>
      <c r="G1178" s="62"/>
      <c r="H1178" s="62"/>
      <c r="I1178" s="62"/>
    </row>
    <row r="1179" spans="2:9" x14ac:dyDescent="0.3">
      <c r="B1179" s="177">
        <v>44642</v>
      </c>
      <c r="C1179" s="62">
        <v>3051.7</v>
      </c>
      <c r="D1179" s="62">
        <f t="shared" si="21"/>
        <v>0.17910476595251423</v>
      </c>
      <c r="E1179" s="62">
        <v>1.9535418205695867E-3</v>
      </c>
      <c r="F1179" s="62"/>
      <c r="G1179" s="62"/>
      <c r="H1179" s="62"/>
      <c r="I1179" s="62"/>
    </row>
    <row r="1180" spans="2:9" x14ac:dyDescent="0.3">
      <c r="B1180" s="177">
        <v>44320</v>
      </c>
      <c r="C1180" s="62">
        <v>2588.15</v>
      </c>
      <c r="D1180" s="62">
        <f t="shared" si="21"/>
        <v>1.2949678563511418</v>
      </c>
      <c r="E1180" s="62">
        <v>1.9356212376362193E-3</v>
      </c>
      <c r="F1180" s="62"/>
      <c r="G1180" s="62"/>
      <c r="H1180" s="62"/>
      <c r="I1180" s="62"/>
    </row>
    <row r="1181" spans="2:9" x14ac:dyDescent="0.3">
      <c r="B1181" s="177">
        <v>43168</v>
      </c>
      <c r="C1181" s="62">
        <v>1127.75</v>
      </c>
      <c r="D1181" s="62">
        <f t="shared" si="21"/>
        <v>-2.9176428981919056E-3</v>
      </c>
      <c r="E1181" s="62">
        <v>1.910092395167103E-3</v>
      </c>
      <c r="F1181" s="62"/>
      <c r="G1181" s="62"/>
      <c r="H1181" s="62"/>
      <c r="I1181" s="62"/>
    </row>
    <row r="1182" spans="2:9" x14ac:dyDescent="0.3">
      <c r="B1182" s="177">
        <v>43131</v>
      </c>
      <c r="C1182" s="62">
        <v>1131.05</v>
      </c>
      <c r="D1182" s="62">
        <f t="shared" si="21"/>
        <v>-0.6094305742601609</v>
      </c>
      <c r="E1182" s="62">
        <v>1.904508813889506E-3</v>
      </c>
      <c r="F1182" s="62"/>
      <c r="G1182" s="62"/>
      <c r="H1182" s="62"/>
      <c r="I1182" s="62"/>
    </row>
    <row r="1183" spans="2:9" x14ac:dyDescent="0.3">
      <c r="B1183" s="177">
        <v>45467</v>
      </c>
      <c r="C1183" s="62">
        <v>2895.9</v>
      </c>
      <c r="D1183" s="62">
        <f t="shared" si="21"/>
        <v>2.7916857610474635</v>
      </c>
      <c r="E1183" s="62">
        <v>1.9028508164959867E-3</v>
      </c>
      <c r="F1183" s="62"/>
      <c r="G1183" s="62"/>
      <c r="H1183" s="62"/>
      <c r="I1183" s="62"/>
    </row>
    <row r="1184" spans="2:9" x14ac:dyDescent="0.3">
      <c r="B1184" s="177">
        <v>42150</v>
      </c>
      <c r="C1184" s="62">
        <v>763.75</v>
      </c>
      <c r="D1184" s="62">
        <f t="shared" si="21"/>
        <v>-0.66494110421373576</v>
      </c>
      <c r="E1184" s="62">
        <v>1.9021382657746892E-3</v>
      </c>
      <c r="F1184" s="62"/>
      <c r="G1184" s="62"/>
      <c r="H1184" s="62"/>
      <c r="I1184" s="62"/>
    </row>
    <row r="1185" spans="2:9" x14ac:dyDescent="0.3">
      <c r="B1185" s="177">
        <v>45833</v>
      </c>
      <c r="C1185" s="62">
        <v>2279.4499999999998</v>
      </c>
      <c r="D1185" s="62">
        <f t="shared" si="21"/>
        <v>-0.2750532709983145</v>
      </c>
      <c r="E1185" s="62">
        <v>1.889985275695988E-3</v>
      </c>
      <c r="F1185" s="62"/>
      <c r="G1185" s="62"/>
      <c r="H1185" s="62"/>
      <c r="I1185" s="62"/>
    </row>
    <row r="1186" spans="2:9" x14ac:dyDescent="0.3">
      <c r="B1186" s="177">
        <v>44509</v>
      </c>
      <c r="C1186" s="62">
        <v>3144.3</v>
      </c>
      <c r="D1186" s="62">
        <f t="shared" si="21"/>
        <v>2.6657534246575345</v>
      </c>
      <c r="E1186" s="62">
        <v>1.8799388223298785E-3</v>
      </c>
      <c r="F1186" s="62"/>
      <c r="G1186" s="62"/>
      <c r="H1186" s="62"/>
      <c r="I1186" s="62"/>
    </row>
    <row r="1187" spans="2:9" x14ac:dyDescent="0.3">
      <c r="B1187" s="177">
        <v>42415</v>
      </c>
      <c r="C1187" s="62">
        <v>857.75</v>
      </c>
      <c r="D1187" s="62">
        <f t="shared" si="21"/>
        <v>-0.47086764751241478</v>
      </c>
      <c r="E1187" s="62">
        <v>1.8688313963674855E-3</v>
      </c>
      <c r="F1187" s="62"/>
      <c r="G1187" s="62"/>
      <c r="H1187" s="62"/>
      <c r="I1187" s="62"/>
    </row>
    <row r="1188" spans="2:9" x14ac:dyDescent="0.3">
      <c r="B1188" s="177">
        <v>43998</v>
      </c>
      <c r="C1188" s="62">
        <v>1621.05</v>
      </c>
      <c r="D1188" s="62">
        <f t="shared" si="21"/>
        <v>-0.46561727377616619</v>
      </c>
      <c r="E1188" s="62">
        <v>1.8540836191712246E-3</v>
      </c>
      <c r="F1188" s="62"/>
      <c r="G1188" s="62"/>
      <c r="H1188" s="62"/>
      <c r="I1188" s="62"/>
    </row>
    <row r="1189" spans="2:9" x14ac:dyDescent="0.3">
      <c r="B1189" s="177">
        <v>45237</v>
      </c>
      <c r="C1189" s="62">
        <v>3033.5</v>
      </c>
      <c r="D1189" s="62">
        <f t="shared" si="21"/>
        <v>2.4742025997823971</v>
      </c>
      <c r="E1189" s="62">
        <v>1.8494666270352088E-3</v>
      </c>
      <c r="F1189" s="62"/>
      <c r="G1189" s="62"/>
      <c r="H1189" s="62"/>
      <c r="I1189" s="62"/>
    </row>
    <row r="1190" spans="2:9" x14ac:dyDescent="0.3">
      <c r="B1190" s="177">
        <v>42494</v>
      </c>
      <c r="C1190" s="62">
        <v>873.15</v>
      </c>
      <c r="D1190" s="62">
        <f t="shared" si="21"/>
        <v>-0.69354555664747997</v>
      </c>
      <c r="E1190" s="62">
        <v>1.8358097642132095E-3</v>
      </c>
      <c r="F1190" s="62"/>
      <c r="G1190" s="62"/>
      <c r="H1190" s="62"/>
      <c r="I1190" s="62"/>
    </row>
    <row r="1191" spans="2:9" x14ac:dyDescent="0.3">
      <c r="B1191" s="177">
        <v>44207</v>
      </c>
      <c r="C1191" s="62">
        <v>2849.2</v>
      </c>
      <c r="D1191" s="62">
        <f t="shared" si="21"/>
        <v>-0.1200197665081229</v>
      </c>
      <c r="E1191" s="62">
        <v>1.8284106891701189E-3</v>
      </c>
      <c r="F1191" s="62"/>
      <c r="G1191" s="62"/>
      <c r="H1191" s="62"/>
      <c r="I1191" s="62"/>
    </row>
    <row r="1192" spans="2:9" x14ac:dyDescent="0.3">
      <c r="B1192" s="177">
        <v>45540</v>
      </c>
      <c r="C1192" s="62">
        <v>3237.8</v>
      </c>
      <c r="D1192" s="62">
        <f t="shared" si="21"/>
        <v>2.0225914861837193</v>
      </c>
      <c r="E1192" s="62">
        <v>1.8255515331539005E-3</v>
      </c>
      <c r="F1192" s="62"/>
      <c r="G1192" s="62"/>
      <c r="H1192" s="62"/>
      <c r="I1192" s="62"/>
    </row>
    <row r="1193" spans="2:9" x14ac:dyDescent="0.3">
      <c r="B1193" s="177">
        <v>42825</v>
      </c>
      <c r="C1193" s="62">
        <v>1071.2</v>
      </c>
      <c r="D1193" s="62">
        <f t="shared" si="21"/>
        <v>-0.23760720259065507</v>
      </c>
      <c r="E1193" s="62">
        <v>1.8237082066869727E-3</v>
      </c>
      <c r="F1193" s="62"/>
      <c r="G1193" s="62"/>
      <c r="H1193" s="62"/>
      <c r="I1193" s="62"/>
    </row>
    <row r="1194" spans="2:9" x14ac:dyDescent="0.3">
      <c r="B1194" s="177">
        <v>43524</v>
      </c>
      <c r="C1194" s="62">
        <v>1405.05</v>
      </c>
      <c r="D1194" s="62">
        <f t="shared" si="21"/>
        <v>-0.52792850303223748</v>
      </c>
      <c r="E1194" s="62">
        <v>1.8181818181817857E-3</v>
      </c>
      <c r="F1194" s="62"/>
      <c r="G1194" s="62"/>
      <c r="H1194" s="62"/>
      <c r="I1194" s="62"/>
    </row>
    <row r="1195" spans="2:9" x14ac:dyDescent="0.3">
      <c r="B1195" s="177">
        <v>45336</v>
      </c>
      <c r="C1195" s="62">
        <v>2976.35</v>
      </c>
      <c r="D1195" s="62">
        <f t="shared" si="21"/>
        <v>1.2499527535245871</v>
      </c>
      <c r="E1195" s="62">
        <v>1.8176004308386514E-3</v>
      </c>
      <c r="F1195" s="62"/>
      <c r="G1195" s="62"/>
      <c r="H1195" s="62"/>
      <c r="I1195" s="62"/>
    </row>
    <row r="1196" spans="2:9" x14ac:dyDescent="0.3">
      <c r="B1196" s="177">
        <v>43656</v>
      </c>
      <c r="C1196" s="62">
        <v>1322.85</v>
      </c>
      <c r="D1196" s="62">
        <f t="shared" si="21"/>
        <v>-5.5950044603033072E-2</v>
      </c>
      <c r="E1196" s="62">
        <v>1.8175621947062468E-3</v>
      </c>
      <c r="F1196" s="62"/>
      <c r="G1196" s="62"/>
      <c r="H1196" s="62"/>
      <c r="I1196" s="62"/>
    </row>
    <row r="1197" spans="2:9" x14ac:dyDescent="0.3">
      <c r="B1197" s="177">
        <v>43522</v>
      </c>
      <c r="C1197" s="62">
        <v>1401.25</v>
      </c>
      <c r="D1197" s="62">
        <f t="shared" si="21"/>
        <v>0.70375098790200008</v>
      </c>
      <c r="E1197" s="62">
        <v>1.7873100983020554E-3</v>
      </c>
      <c r="F1197" s="62"/>
      <c r="G1197" s="62"/>
      <c r="H1197" s="62"/>
      <c r="I1197" s="62"/>
    </row>
    <row r="1198" spans="2:9" x14ac:dyDescent="0.3">
      <c r="B1198" s="177">
        <v>42100</v>
      </c>
      <c r="C1198" s="62">
        <v>822.45</v>
      </c>
      <c r="D1198" s="62">
        <f t="shared" si="21"/>
        <v>-0.485615110388392</v>
      </c>
      <c r="E1198" s="62">
        <v>1.7661388550548665E-3</v>
      </c>
      <c r="F1198" s="62"/>
      <c r="G1198" s="62"/>
      <c r="H1198" s="62"/>
      <c r="I1198" s="62"/>
    </row>
    <row r="1199" spans="2:9" x14ac:dyDescent="0.3">
      <c r="B1199" s="177">
        <v>44000</v>
      </c>
      <c r="C1199" s="62">
        <v>1598.9</v>
      </c>
      <c r="D1199" s="62">
        <f t="shared" si="21"/>
        <v>0.26150932975659791</v>
      </c>
      <c r="E1199" s="62">
        <v>1.754276047866789E-3</v>
      </c>
      <c r="F1199" s="62"/>
      <c r="G1199" s="62"/>
      <c r="H1199" s="62"/>
      <c r="I1199" s="62"/>
    </row>
    <row r="1200" spans="2:9" x14ac:dyDescent="0.3">
      <c r="B1200" s="177">
        <v>43279</v>
      </c>
      <c r="C1200" s="62">
        <v>1267.45</v>
      </c>
      <c r="D1200" s="62">
        <f t="shared" si="21"/>
        <v>-0.58316478384555936</v>
      </c>
      <c r="E1200" s="62">
        <v>1.7387868010275008E-3</v>
      </c>
      <c r="F1200" s="62"/>
      <c r="G1200" s="62"/>
      <c r="H1200" s="62"/>
      <c r="I1200" s="62"/>
    </row>
    <row r="1201" spans="2:9" x14ac:dyDescent="0.3">
      <c r="B1201" s="177">
        <v>45056</v>
      </c>
      <c r="C1201" s="62">
        <v>3040.65</v>
      </c>
      <c r="D1201" s="62">
        <f t="shared" si="21"/>
        <v>2.4336288182485468</v>
      </c>
      <c r="E1201" s="62">
        <v>1.7295908282269222E-3</v>
      </c>
      <c r="F1201" s="62"/>
      <c r="G1201" s="62"/>
      <c r="H1201" s="62"/>
      <c r="I1201" s="62"/>
    </row>
    <row r="1202" spans="2:9" x14ac:dyDescent="0.3">
      <c r="B1202" s="177">
        <v>42480</v>
      </c>
      <c r="C1202" s="62">
        <v>885.55</v>
      </c>
      <c r="D1202" s="62">
        <f t="shared" si="21"/>
        <v>3.4158589279458133E-2</v>
      </c>
      <c r="E1202" s="62">
        <v>1.6967366099202535E-3</v>
      </c>
      <c r="F1202" s="62"/>
      <c r="G1202" s="62"/>
      <c r="H1202" s="62"/>
      <c r="I1202" s="62"/>
    </row>
    <row r="1203" spans="2:9" x14ac:dyDescent="0.3">
      <c r="B1203" s="177">
        <v>42244</v>
      </c>
      <c r="C1203" s="62">
        <v>856.3</v>
      </c>
      <c r="D1203" s="62">
        <f t="shared" si="21"/>
        <v>-0.54384189217984236</v>
      </c>
      <c r="E1203" s="62">
        <v>1.6962040123997563E-3</v>
      </c>
      <c r="F1203" s="62"/>
      <c r="G1203" s="62"/>
      <c r="H1203" s="62"/>
      <c r="I1203" s="62"/>
    </row>
    <row r="1204" spans="2:9" x14ac:dyDescent="0.3">
      <c r="B1204" s="177">
        <v>43875</v>
      </c>
      <c r="C1204" s="62">
        <v>1877.2</v>
      </c>
      <c r="D1204" s="62">
        <f t="shared" si="21"/>
        <v>-0.21449493681479626</v>
      </c>
      <c r="E1204" s="62">
        <v>1.6808516314933384E-3</v>
      </c>
      <c r="F1204" s="62"/>
      <c r="G1204" s="62"/>
      <c r="H1204" s="62"/>
      <c r="I1204" s="62"/>
    </row>
    <row r="1205" spans="2:9" x14ac:dyDescent="0.3">
      <c r="B1205" s="177">
        <v>45636</v>
      </c>
      <c r="C1205" s="62">
        <v>2389.8000000000002</v>
      </c>
      <c r="D1205" s="62">
        <f t="shared" si="21"/>
        <v>0.39172466004717121</v>
      </c>
      <c r="E1205" s="62">
        <v>1.6765864699471874E-3</v>
      </c>
      <c r="F1205" s="62"/>
      <c r="G1205" s="62"/>
      <c r="H1205" s="62"/>
      <c r="I1205" s="62"/>
    </row>
    <row r="1206" spans="2:9" x14ac:dyDescent="0.3">
      <c r="B1206" s="177">
        <v>44048</v>
      </c>
      <c r="C1206" s="62">
        <v>1717.15</v>
      </c>
      <c r="D1206" s="62">
        <f t="shared" si="21"/>
        <v>-0.45773068906713821</v>
      </c>
      <c r="E1206" s="62">
        <v>1.6624861459488634E-3</v>
      </c>
      <c r="F1206" s="62"/>
      <c r="G1206" s="62"/>
      <c r="H1206" s="62"/>
      <c r="I1206" s="62"/>
    </row>
    <row r="1207" spans="2:9" x14ac:dyDescent="0.3">
      <c r="B1207" s="177">
        <v>45202</v>
      </c>
      <c r="C1207" s="62">
        <v>3166.6</v>
      </c>
      <c r="D1207" s="62">
        <f t="shared" si="21"/>
        <v>7.169811320754714E-2</v>
      </c>
      <c r="E1207" s="62">
        <v>1.660682936087431E-3</v>
      </c>
      <c r="F1207" s="62"/>
      <c r="G1207" s="62"/>
      <c r="H1207" s="62"/>
      <c r="I1207" s="62"/>
    </row>
    <row r="1208" spans="2:9" x14ac:dyDescent="0.3">
      <c r="B1208" s="177">
        <v>45502</v>
      </c>
      <c r="C1208" s="62">
        <v>2954.75</v>
      </c>
      <c r="D1208" s="62">
        <f t="shared" si="21"/>
        <v>0.57293052967793456</v>
      </c>
      <c r="E1208" s="62">
        <v>1.6271462228173977E-3</v>
      </c>
      <c r="F1208" s="62"/>
      <c r="G1208" s="62"/>
      <c r="H1208" s="62"/>
      <c r="I1208" s="62"/>
    </row>
    <row r="1209" spans="2:9" x14ac:dyDescent="0.3">
      <c r="B1209" s="177">
        <v>43896</v>
      </c>
      <c r="C1209" s="62">
        <v>1878.5</v>
      </c>
      <c r="D1209" s="62">
        <f t="shared" si="21"/>
        <v>-0.39507623939330511</v>
      </c>
      <c r="E1209" s="62">
        <v>1.6262763603401608E-3</v>
      </c>
      <c r="F1209" s="62"/>
      <c r="G1209" s="62"/>
      <c r="H1209" s="62"/>
      <c r="I1209" s="62"/>
    </row>
    <row r="1210" spans="2:9" x14ac:dyDescent="0.3">
      <c r="B1210" s="177">
        <v>45219</v>
      </c>
      <c r="C1210" s="62">
        <v>3105.35</v>
      </c>
      <c r="D1210" s="62">
        <f t="shared" si="21"/>
        <v>5.9051224336675569E-2</v>
      </c>
      <c r="E1210" s="62">
        <v>1.6127211443869242E-3</v>
      </c>
      <c r="F1210" s="62"/>
      <c r="G1210" s="62"/>
      <c r="H1210" s="62"/>
      <c r="I1210" s="62"/>
    </row>
    <row r="1211" spans="2:9" x14ac:dyDescent="0.3">
      <c r="B1211" s="177">
        <v>45418</v>
      </c>
      <c r="C1211" s="62">
        <v>2932.2</v>
      </c>
      <c r="D1211" s="62">
        <f t="shared" si="21"/>
        <v>0.82839683232524775</v>
      </c>
      <c r="E1211" s="62">
        <v>1.6054654141758559E-3</v>
      </c>
      <c r="F1211" s="62"/>
      <c r="G1211" s="62"/>
      <c r="H1211" s="62"/>
      <c r="I1211" s="62"/>
    </row>
    <row r="1212" spans="2:9" x14ac:dyDescent="0.3">
      <c r="B1212" s="177">
        <v>43705</v>
      </c>
      <c r="C1212" s="62">
        <v>1603.7</v>
      </c>
      <c r="D1212" s="62">
        <f t="shared" si="21"/>
        <v>1.0345068189026325</v>
      </c>
      <c r="E1212" s="62">
        <v>1.5926053149298656E-3</v>
      </c>
      <c r="F1212" s="62"/>
      <c r="G1212" s="62"/>
      <c r="H1212" s="62"/>
      <c r="I1212" s="62"/>
    </row>
    <row r="1213" spans="2:9" x14ac:dyDescent="0.3">
      <c r="B1213" s="177">
        <v>42156</v>
      </c>
      <c r="C1213" s="62">
        <v>788.25</v>
      </c>
      <c r="D1213" s="62">
        <f t="shared" si="21"/>
        <v>-0.56521139579138968</v>
      </c>
      <c r="E1213" s="62">
        <v>1.5883100381194409E-3</v>
      </c>
      <c r="F1213" s="62"/>
      <c r="G1213" s="62"/>
      <c r="H1213" s="62"/>
      <c r="I1213" s="62"/>
    </row>
    <row r="1214" spans="2:9" x14ac:dyDescent="0.3">
      <c r="B1214" s="177">
        <v>43826</v>
      </c>
      <c r="C1214" s="62">
        <v>1812.95</v>
      </c>
      <c r="D1214" s="62">
        <f t="shared" si="21"/>
        <v>-0.42026413404962903</v>
      </c>
      <c r="E1214" s="62">
        <v>1.574498646483695E-3</v>
      </c>
      <c r="F1214" s="62"/>
      <c r="G1214" s="62"/>
      <c r="H1214" s="62"/>
      <c r="I1214" s="62"/>
    </row>
    <row r="1215" spans="2:9" x14ac:dyDescent="0.3">
      <c r="B1215" s="177">
        <v>45072</v>
      </c>
      <c r="C1215" s="62">
        <v>3127.2</v>
      </c>
      <c r="D1215" s="62">
        <f t="shared" si="21"/>
        <v>-2.3634830934465726E-2</v>
      </c>
      <c r="E1215" s="62">
        <v>1.569355923517803E-3</v>
      </c>
      <c r="F1215" s="62"/>
      <c r="G1215" s="62"/>
      <c r="H1215" s="62"/>
      <c r="I1215" s="62"/>
    </row>
    <row r="1216" spans="2:9" x14ac:dyDescent="0.3">
      <c r="B1216" s="177">
        <v>44595</v>
      </c>
      <c r="C1216" s="62">
        <v>3202.9</v>
      </c>
      <c r="D1216" s="62">
        <f t="shared" si="21"/>
        <v>8.725834648743154E-2</v>
      </c>
      <c r="E1216" s="62">
        <v>1.5635260639794864E-3</v>
      </c>
      <c r="F1216" s="62"/>
      <c r="G1216" s="62"/>
      <c r="H1216" s="62"/>
      <c r="I1216" s="62"/>
    </row>
    <row r="1217" spans="2:9" x14ac:dyDescent="0.3">
      <c r="B1217" s="177">
        <v>44944</v>
      </c>
      <c r="C1217" s="62">
        <v>2945.85</v>
      </c>
      <c r="D1217" s="62">
        <f t="shared" si="21"/>
        <v>0.72711283088558598</v>
      </c>
      <c r="E1217" s="62">
        <v>1.5299097353256158E-3</v>
      </c>
      <c r="F1217" s="62"/>
      <c r="G1217" s="62"/>
      <c r="H1217" s="62"/>
      <c r="I1217" s="62"/>
    </row>
    <row r="1218" spans="2:9" x14ac:dyDescent="0.3">
      <c r="B1218" s="177">
        <v>44025</v>
      </c>
      <c r="C1218" s="62">
        <v>1705.65</v>
      </c>
      <c r="D1218" s="62">
        <f t="shared" si="21"/>
        <v>0.60667859834212534</v>
      </c>
      <c r="E1218" s="62">
        <v>1.526672734212229E-3</v>
      </c>
      <c r="F1218" s="62"/>
      <c r="G1218" s="62"/>
      <c r="H1218" s="62"/>
      <c r="I1218" s="62"/>
    </row>
    <row r="1219" spans="2:9" x14ac:dyDescent="0.3">
      <c r="B1219" s="177">
        <v>42817</v>
      </c>
      <c r="C1219" s="62">
        <v>1061.5999999999999</v>
      </c>
      <c r="D1219" s="62">
        <f t="shared" si="21"/>
        <v>-0.6409389163228032</v>
      </c>
      <c r="E1219" s="62">
        <v>1.5094339622640652E-3</v>
      </c>
      <c r="F1219" s="62"/>
      <c r="G1219" s="62"/>
      <c r="H1219" s="62"/>
      <c r="I1219" s="62"/>
    </row>
    <row r="1220" spans="2:9" x14ac:dyDescent="0.3">
      <c r="B1220" s="177">
        <v>45334</v>
      </c>
      <c r="C1220" s="62">
        <v>2956.6</v>
      </c>
      <c r="D1220" s="62">
        <f t="shared" si="21"/>
        <v>-4.6334972986049543E-2</v>
      </c>
      <c r="E1220" s="62">
        <v>1.5073759802177458E-3</v>
      </c>
      <c r="F1220" s="62"/>
      <c r="G1220" s="62"/>
      <c r="H1220" s="62"/>
      <c r="I1220" s="62"/>
    </row>
    <row r="1221" spans="2:9" x14ac:dyDescent="0.3">
      <c r="B1221" s="177">
        <v>45510</v>
      </c>
      <c r="C1221" s="62">
        <v>3100.25</v>
      </c>
      <c r="D1221" s="62">
        <f t="shared" si="21"/>
        <v>0.10608655321274391</v>
      </c>
      <c r="E1221" s="62">
        <v>1.5021320584055081E-3</v>
      </c>
      <c r="F1221" s="62"/>
      <c r="G1221" s="62"/>
      <c r="H1221" s="62"/>
      <c r="I1221" s="62"/>
    </row>
    <row r="1222" spans="2:9" x14ac:dyDescent="0.3">
      <c r="B1222" s="177">
        <v>45012</v>
      </c>
      <c r="C1222" s="62">
        <v>2802.9</v>
      </c>
      <c r="D1222" s="62">
        <f t="shared" si="21"/>
        <v>0.12514300624209701</v>
      </c>
      <c r="E1222" s="62">
        <v>1.5006967520635557E-3</v>
      </c>
      <c r="F1222" s="62"/>
      <c r="G1222" s="62"/>
      <c r="H1222" s="62"/>
      <c r="I1222" s="62"/>
    </row>
    <row r="1223" spans="2:9" x14ac:dyDescent="0.3">
      <c r="B1223" s="177">
        <v>45897</v>
      </c>
      <c r="C1223" s="62">
        <v>2491.15</v>
      </c>
      <c r="D1223" s="62">
        <f t="shared" si="21"/>
        <v>2.065842102024491</v>
      </c>
      <c r="E1223" s="62">
        <v>1.4874670847656328E-3</v>
      </c>
      <c r="F1223" s="62"/>
      <c r="G1223" s="62"/>
      <c r="H1223" s="62"/>
      <c r="I1223" s="62"/>
    </row>
    <row r="1224" spans="2:9" x14ac:dyDescent="0.3">
      <c r="B1224" s="177">
        <v>42087</v>
      </c>
      <c r="C1224" s="62">
        <v>812.55</v>
      </c>
      <c r="D1224" s="62">
        <f t="shared" ref="D1224:D1287" si="22">(C1224-C1225)/C1225</f>
        <v>-0.40337029150451581</v>
      </c>
      <c r="E1224" s="62">
        <v>1.4790164540579673E-3</v>
      </c>
      <c r="F1224" s="62"/>
      <c r="G1224" s="62"/>
      <c r="H1224" s="62"/>
      <c r="I1224" s="62"/>
    </row>
    <row r="1225" spans="2:9" x14ac:dyDescent="0.3">
      <c r="B1225" s="177">
        <v>43643</v>
      </c>
      <c r="C1225" s="62">
        <v>1361.9</v>
      </c>
      <c r="D1225" s="62">
        <f t="shared" si="22"/>
        <v>-0.2069758639764753</v>
      </c>
      <c r="E1225" s="62">
        <v>1.4706963747334362E-3</v>
      </c>
      <c r="F1225" s="62"/>
      <c r="G1225" s="62"/>
      <c r="H1225" s="62"/>
      <c r="I1225" s="62"/>
    </row>
    <row r="1226" spans="2:9" x14ac:dyDescent="0.3">
      <c r="B1226" s="177">
        <v>43805</v>
      </c>
      <c r="C1226" s="62">
        <v>1717.35</v>
      </c>
      <c r="D1226" s="62">
        <f t="shared" si="22"/>
        <v>0.90615461457350555</v>
      </c>
      <c r="E1226" s="62">
        <v>1.4578534565705455E-3</v>
      </c>
      <c r="F1226" s="62"/>
      <c r="G1226" s="62"/>
      <c r="H1226" s="62"/>
      <c r="I1226" s="62"/>
    </row>
    <row r="1227" spans="2:9" x14ac:dyDescent="0.3">
      <c r="B1227" s="177">
        <v>42226</v>
      </c>
      <c r="C1227" s="62">
        <v>900.95</v>
      </c>
      <c r="D1227" s="62">
        <f t="shared" si="22"/>
        <v>3.5634231852405308E-2</v>
      </c>
      <c r="E1227" s="62">
        <v>1.4450063913744992E-3</v>
      </c>
      <c r="F1227" s="62"/>
      <c r="G1227" s="62"/>
      <c r="H1227" s="62"/>
      <c r="I1227" s="62"/>
    </row>
    <row r="1228" spans="2:9" x14ac:dyDescent="0.3">
      <c r="B1228" s="177">
        <v>42461</v>
      </c>
      <c r="C1228" s="62">
        <v>869.95</v>
      </c>
      <c r="D1228" s="62">
        <f t="shared" si="22"/>
        <v>2.6792564178223718E-2</v>
      </c>
      <c r="E1228" s="62">
        <v>1.438931737078393E-3</v>
      </c>
      <c r="F1228" s="62"/>
      <c r="G1228" s="62"/>
      <c r="H1228" s="62"/>
      <c r="I1228" s="62"/>
    </row>
    <row r="1229" spans="2:9" x14ac:dyDescent="0.3">
      <c r="B1229" s="177">
        <v>42209</v>
      </c>
      <c r="C1229" s="62">
        <v>847.25</v>
      </c>
      <c r="D1229" s="62">
        <f t="shared" si="22"/>
        <v>-0.41587093660588093</v>
      </c>
      <c r="E1229" s="62">
        <v>1.4183558891319018E-3</v>
      </c>
      <c r="F1229" s="62"/>
      <c r="G1229" s="62"/>
      <c r="H1229" s="62"/>
      <c r="I1229" s="62"/>
    </row>
    <row r="1230" spans="2:9" x14ac:dyDescent="0.3">
      <c r="B1230" s="177">
        <v>43501</v>
      </c>
      <c r="C1230" s="62">
        <v>1450.45</v>
      </c>
      <c r="D1230" s="62">
        <f t="shared" si="22"/>
        <v>-0.53216572322479716</v>
      </c>
      <c r="E1230" s="62">
        <v>1.4153548743440724E-3</v>
      </c>
      <c r="F1230" s="62"/>
      <c r="G1230" s="62"/>
      <c r="H1230" s="62"/>
      <c r="I1230" s="62"/>
    </row>
    <row r="1231" spans="2:9" x14ac:dyDescent="0.3">
      <c r="B1231" s="177">
        <v>45218</v>
      </c>
      <c r="C1231" s="62">
        <v>3100.35</v>
      </c>
      <c r="D1231" s="62">
        <f t="shared" si="22"/>
        <v>0.37016904209479612</v>
      </c>
      <c r="E1231" s="62">
        <v>1.3888664588749299E-3</v>
      </c>
      <c r="F1231" s="62"/>
      <c r="G1231" s="62"/>
      <c r="H1231" s="62"/>
      <c r="I1231" s="62"/>
    </row>
    <row r="1232" spans="2:9" x14ac:dyDescent="0.3">
      <c r="B1232" s="177">
        <v>45679</v>
      </c>
      <c r="C1232" s="62">
        <v>2262.75</v>
      </c>
      <c r="D1232" s="62">
        <f t="shared" si="22"/>
        <v>-0.32379529323870004</v>
      </c>
      <c r="E1232" s="62">
        <v>1.371893877370349E-3</v>
      </c>
      <c r="F1232" s="62"/>
      <c r="G1232" s="62"/>
      <c r="H1232" s="62"/>
      <c r="I1232" s="62"/>
    </row>
    <row r="1233" spans="2:9" x14ac:dyDescent="0.3">
      <c r="B1233" s="177">
        <v>45146</v>
      </c>
      <c r="C1233" s="62">
        <v>3346.25</v>
      </c>
      <c r="D1233" s="62">
        <f t="shared" si="22"/>
        <v>2.7128987517337033</v>
      </c>
      <c r="E1233" s="62">
        <v>1.3615824281055099E-3</v>
      </c>
      <c r="F1233" s="62"/>
      <c r="G1233" s="62"/>
      <c r="H1233" s="62"/>
      <c r="I1233" s="62"/>
    </row>
    <row r="1234" spans="2:9" x14ac:dyDescent="0.3">
      <c r="B1234" s="177">
        <v>42234</v>
      </c>
      <c r="C1234" s="62">
        <v>901.25</v>
      </c>
      <c r="D1234" s="62">
        <f t="shared" si="22"/>
        <v>-0.73015659151471601</v>
      </c>
      <c r="E1234" s="62">
        <v>1.3332592633743077E-3</v>
      </c>
      <c r="F1234" s="62"/>
      <c r="G1234" s="62"/>
      <c r="H1234" s="62"/>
      <c r="I1234" s="62"/>
    </row>
    <row r="1235" spans="2:9" x14ac:dyDescent="0.3">
      <c r="B1235" s="177">
        <v>45142</v>
      </c>
      <c r="C1235" s="62">
        <v>3339.9</v>
      </c>
      <c r="D1235" s="62">
        <f t="shared" si="22"/>
        <v>3.1164725457570719</v>
      </c>
      <c r="E1235" s="62">
        <v>1.3041327517200787E-3</v>
      </c>
      <c r="F1235" s="62"/>
      <c r="G1235" s="62"/>
      <c r="H1235" s="62"/>
      <c r="I1235" s="62"/>
    </row>
    <row r="1236" spans="2:9" x14ac:dyDescent="0.3">
      <c r="B1236" s="177">
        <v>42086</v>
      </c>
      <c r="C1236" s="62">
        <v>811.35</v>
      </c>
      <c r="D1236" s="62">
        <f t="shared" si="22"/>
        <v>-9.5787362086258709E-2</v>
      </c>
      <c r="E1236" s="62">
        <v>1.2958163643095992E-3</v>
      </c>
      <c r="F1236" s="62"/>
      <c r="G1236" s="62"/>
      <c r="H1236" s="62"/>
      <c r="I1236" s="62"/>
    </row>
    <row r="1237" spans="2:9" x14ac:dyDescent="0.3">
      <c r="B1237" s="177">
        <v>42443</v>
      </c>
      <c r="C1237" s="62">
        <v>897.3</v>
      </c>
      <c r="D1237" s="62">
        <f t="shared" si="22"/>
        <v>-0.60089845661166219</v>
      </c>
      <c r="E1237" s="62">
        <v>1.283267310160104E-3</v>
      </c>
      <c r="F1237" s="62"/>
      <c r="G1237" s="62"/>
      <c r="H1237" s="62"/>
      <c r="I1237" s="62"/>
    </row>
    <row r="1238" spans="2:9" x14ac:dyDescent="0.3">
      <c r="B1238" s="177">
        <v>45817</v>
      </c>
      <c r="C1238" s="62">
        <v>2248.3000000000002</v>
      </c>
      <c r="D1238" s="62">
        <f t="shared" si="22"/>
        <v>-0.24445937998823819</v>
      </c>
      <c r="E1238" s="62">
        <v>1.2692333385291876E-3</v>
      </c>
      <c r="F1238" s="62"/>
      <c r="G1238" s="62"/>
      <c r="H1238" s="62"/>
      <c r="I1238" s="62"/>
    </row>
    <row r="1239" spans="2:9" x14ac:dyDescent="0.3">
      <c r="B1239" s="177">
        <v>44420</v>
      </c>
      <c r="C1239" s="62">
        <v>2975.75</v>
      </c>
      <c r="D1239" s="62">
        <f t="shared" si="22"/>
        <v>-4.5515051400894936E-2</v>
      </c>
      <c r="E1239" s="62">
        <v>1.2449319493278437E-3</v>
      </c>
      <c r="F1239" s="62"/>
      <c r="G1239" s="62"/>
      <c r="H1239" s="62"/>
      <c r="I1239" s="62"/>
    </row>
    <row r="1240" spans="2:9" x14ac:dyDescent="0.3">
      <c r="B1240" s="177">
        <v>44655</v>
      </c>
      <c r="C1240" s="62">
        <v>3117.65</v>
      </c>
      <c r="D1240" s="62">
        <f t="shared" si="22"/>
        <v>1.7032428682909913</v>
      </c>
      <c r="E1240" s="62">
        <v>1.2364313700301589E-3</v>
      </c>
      <c r="F1240" s="62"/>
      <c r="G1240" s="62"/>
      <c r="H1240" s="62"/>
      <c r="I1240" s="62"/>
    </row>
    <row r="1241" spans="2:9" x14ac:dyDescent="0.3">
      <c r="B1241" s="177">
        <v>42977</v>
      </c>
      <c r="C1241" s="62">
        <v>1153.3</v>
      </c>
      <c r="D1241" s="62">
        <f t="shared" si="22"/>
        <v>-0.61336283482517018</v>
      </c>
      <c r="E1241" s="62">
        <v>1.2153832797984752E-3</v>
      </c>
      <c r="F1241" s="62"/>
      <c r="G1241" s="62"/>
      <c r="H1241" s="62"/>
      <c r="I1241" s="62"/>
    </row>
    <row r="1242" spans="2:9" x14ac:dyDescent="0.3">
      <c r="B1242" s="177">
        <v>44935</v>
      </c>
      <c r="C1242" s="62">
        <v>2982.9</v>
      </c>
      <c r="D1242" s="62">
        <f t="shared" si="22"/>
        <v>0.3785151466136748</v>
      </c>
      <c r="E1242" s="62">
        <v>1.2083375289497226E-3</v>
      </c>
      <c r="F1242" s="62"/>
      <c r="G1242" s="62"/>
      <c r="H1242" s="62"/>
      <c r="I1242" s="62"/>
    </row>
    <row r="1243" spans="2:9" x14ac:dyDescent="0.3">
      <c r="B1243" s="177">
        <v>44155</v>
      </c>
      <c r="C1243" s="62">
        <v>2163.85</v>
      </c>
      <c r="D1243" s="62">
        <f t="shared" si="22"/>
        <v>0.26496550917806622</v>
      </c>
      <c r="E1243" s="62">
        <v>1.2030075187969504E-3</v>
      </c>
      <c r="F1243" s="62"/>
      <c r="G1243" s="62"/>
      <c r="H1243" s="62"/>
      <c r="I1243" s="62"/>
    </row>
    <row r="1244" spans="2:9" x14ac:dyDescent="0.3">
      <c r="B1244" s="177">
        <v>43795</v>
      </c>
      <c r="C1244" s="62">
        <v>1710.6</v>
      </c>
      <c r="D1244" s="62">
        <f t="shared" si="22"/>
        <v>0.21933138498823851</v>
      </c>
      <c r="E1244" s="62">
        <v>1.1998478241783703E-3</v>
      </c>
      <c r="F1244" s="62"/>
      <c r="G1244" s="62"/>
      <c r="H1244" s="62"/>
      <c r="I1244" s="62"/>
    </row>
    <row r="1245" spans="2:9" x14ac:dyDescent="0.3">
      <c r="B1245" s="177">
        <v>43474</v>
      </c>
      <c r="C1245" s="62">
        <v>1402.9</v>
      </c>
      <c r="D1245" s="62">
        <f t="shared" si="22"/>
        <v>-0.4410868309396227</v>
      </c>
      <c r="E1245" s="62">
        <v>1.1775200713649177E-3</v>
      </c>
      <c r="F1245" s="62"/>
      <c r="G1245" s="62"/>
      <c r="H1245" s="62"/>
      <c r="I1245" s="62"/>
    </row>
    <row r="1246" spans="2:9" x14ac:dyDescent="0.3">
      <c r="B1246" s="177">
        <v>44237</v>
      </c>
      <c r="C1246" s="62">
        <v>2510.0500000000002</v>
      </c>
      <c r="D1246" s="62">
        <f t="shared" si="22"/>
        <v>1.9200209399720802</v>
      </c>
      <c r="E1246" s="62">
        <v>1.1766582904552164E-3</v>
      </c>
      <c r="F1246" s="62"/>
      <c r="G1246" s="62"/>
      <c r="H1246" s="62"/>
      <c r="I1246" s="62"/>
    </row>
    <row r="1247" spans="2:9" x14ac:dyDescent="0.3">
      <c r="B1247" s="177">
        <v>42107</v>
      </c>
      <c r="C1247" s="62">
        <v>859.6</v>
      </c>
      <c r="D1247" s="62">
        <f t="shared" si="22"/>
        <v>-0.74712812743612755</v>
      </c>
      <c r="E1247" s="62">
        <v>1.1646866992778941E-3</v>
      </c>
      <c r="F1247" s="62"/>
      <c r="G1247" s="62"/>
      <c r="H1247" s="62"/>
      <c r="I1247" s="62"/>
    </row>
    <row r="1248" spans="2:9" x14ac:dyDescent="0.3">
      <c r="B1248" s="177">
        <v>44811</v>
      </c>
      <c r="C1248" s="62">
        <v>3399.35</v>
      </c>
      <c r="D1248" s="62">
        <f t="shared" si="22"/>
        <v>-3.3396838034576964E-2</v>
      </c>
      <c r="E1248" s="62">
        <v>1.1633386346232603E-3</v>
      </c>
      <c r="F1248" s="62"/>
      <c r="G1248" s="62"/>
      <c r="H1248" s="62"/>
      <c r="I1248" s="62"/>
    </row>
    <row r="1249" spans="2:9" x14ac:dyDescent="0.3">
      <c r="B1249" s="177">
        <v>45126</v>
      </c>
      <c r="C1249" s="62">
        <v>3516.8</v>
      </c>
      <c r="D1249" s="62">
        <f t="shared" si="22"/>
        <v>1.4642118908313773</v>
      </c>
      <c r="E1249" s="62">
        <v>1.1529428510426822E-3</v>
      </c>
      <c r="F1249" s="62"/>
      <c r="G1249" s="62"/>
      <c r="H1249" s="62"/>
      <c r="I1249" s="62"/>
    </row>
    <row r="1250" spans="2:9" x14ac:dyDescent="0.3">
      <c r="B1250" s="177">
        <v>43629</v>
      </c>
      <c r="C1250" s="62">
        <v>1427.15</v>
      </c>
      <c r="D1250" s="62">
        <f t="shared" si="22"/>
        <v>-0.34742449530167574</v>
      </c>
      <c r="E1250" s="62">
        <v>1.1223738206307295E-3</v>
      </c>
      <c r="F1250" s="62"/>
      <c r="G1250" s="62"/>
      <c r="H1250" s="62"/>
      <c r="I1250" s="62"/>
    </row>
    <row r="1251" spans="2:9" x14ac:dyDescent="0.3">
      <c r="B1251" s="177">
        <v>44152</v>
      </c>
      <c r="C1251" s="62">
        <v>2186.9499999999998</v>
      </c>
      <c r="D1251" s="62">
        <f t="shared" si="22"/>
        <v>1.5440004653056474</v>
      </c>
      <c r="E1251" s="62">
        <v>1.1215381094071037E-3</v>
      </c>
      <c r="F1251" s="62"/>
      <c r="G1251" s="62"/>
      <c r="H1251" s="62"/>
      <c r="I1251" s="62"/>
    </row>
    <row r="1252" spans="2:9" x14ac:dyDescent="0.3">
      <c r="B1252" s="177">
        <v>42397</v>
      </c>
      <c r="C1252" s="62">
        <v>859.65</v>
      </c>
      <c r="D1252" s="62">
        <f t="shared" si="22"/>
        <v>-0.71316316316316308</v>
      </c>
      <c r="E1252" s="62">
        <v>1.1063235122859341E-3</v>
      </c>
      <c r="F1252" s="62"/>
      <c r="G1252" s="62"/>
      <c r="H1252" s="62"/>
      <c r="I1252" s="62"/>
    </row>
    <row r="1253" spans="2:9" x14ac:dyDescent="0.3">
      <c r="B1253" s="177">
        <v>45595</v>
      </c>
      <c r="C1253" s="62">
        <v>2997</v>
      </c>
      <c r="D1253" s="62">
        <f t="shared" si="22"/>
        <v>1.8225654548879262</v>
      </c>
      <c r="E1253" s="62">
        <v>1.1023148612085989E-3</v>
      </c>
      <c r="F1253" s="62"/>
      <c r="G1253" s="62"/>
      <c r="H1253" s="62"/>
      <c r="I1253" s="62"/>
    </row>
    <row r="1254" spans="2:9" x14ac:dyDescent="0.3">
      <c r="B1254" s="177">
        <v>42578</v>
      </c>
      <c r="C1254" s="62">
        <v>1061.8</v>
      </c>
      <c r="D1254" s="62">
        <f t="shared" si="22"/>
        <v>8.1978906608243668E-2</v>
      </c>
      <c r="E1254" s="62">
        <v>1.0842407957383335E-3</v>
      </c>
      <c r="F1254" s="62"/>
      <c r="G1254" s="62"/>
      <c r="H1254" s="62"/>
      <c r="I1254" s="62"/>
    </row>
    <row r="1255" spans="2:9" x14ac:dyDescent="0.3">
      <c r="B1255" s="177">
        <v>42781</v>
      </c>
      <c r="C1255" s="62">
        <v>981.35</v>
      </c>
      <c r="D1255" s="62">
        <f t="shared" si="22"/>
        <v>0.30715950715950718</v>
      </c>
      <c r="E1255" s="62">
        <v>1.0711006834643153E-3</v>
      </c>
      <c r="F1255" s="62"/>
      <c r="G1255" s="62"/>
      <c r="H1255" s="62"/>
      <c r="I1255" s="62"/>
    </row>
    <row r="1256" spans="2:9" x14ac:dyDescent="0.3">
      <c r="B1256" s="177">
        <v>42181</v>
      </c>
      <c r="C1256" s="62">
        <v>750.75</v>
      </c>
      <c r="D1256" s="62">
        <f t="shared" si="22"/>
        <v>-0.74619675456389456</v>
      </c>
      <c r="E1256" s="62">
        <v>1.0667377825187738E-3</v>
      </c>
      <c r="F1256" s="62"/>
      <c r="G1256" s="62"/>
      <c r="H1256" s="62"/>
      <c r="I1256" s="62"/>
    </row>
    <row r="1257" spans="2:9" x14ac:dyDescent="0.3">
      <c r="B1257" s="177">
        <v>45322</v>
      </c>
      <c r="C1257" s="62">
        <v>2958</v>
      </c>
      <c r="D1257" s="62">
        <f t="shared" si="22"/>
        <v>-0.11318972883032788</v>
      </c>
      <c r="E1257" s="62">
        <v>1.0660439616224481E-3</v>
      </c>
      <c r="F1257" s="62"/>
      <c r="G1257" s="62"/>
      <c r="H1257" s="62"/>
      <c r="I1257" s="62"/>
    </row>
    <row r="1258" spans="2:9" x14ac:dyDescent="0.3">
      <c r="B1258" s="177">
        <v>45279</v>
      </c>
      <c r="C1258" s="62">
        <v>3335.55</v>
      </c>
      <c r="D1258" s="62">
        <f t="shared" si="22"/>
        <v>0.9361214302298585</v>
      </c>
      <c r="E1258" s="62">
        <v>1.0654261704682419E-3</v>
      </c>
      <c r="F1258" s="62"/>
      <c r="G1258" s="62"/>
      <c r="H1258" s="62"/>
      <c r="I1258" s="62"/>
    </row>
    <row r="1259" spans="2:9" x14ac:dyDescent="0.3">
      <c r="B1259" s="177">
        <v>43789</v>
      </c>
      <c r="C1259" s="62">
        <v>1722.8</v>
      </c>
      <c r="D1259" s="62">
        <f t="shared" si="22"/>
        <v>0.79243614420225772</v>
      </c>
      <c r="E1259" s="62">
        <v>1.0459035444508743E-3</v>
      </c>
      <c r="F1259" s="62"/>
      <c r="G1259" s="62"/>
      <c r="H1259" s="62"/>
      <c r="I1259" s="62"/>
    </row>
    <row r="1260" spans="2:9" x14ac:dyDescent="0.3">
      <c r="B1260" s="177">
        <v>42753</v>
      </c>
      <c r="C1260" s="62">
        <v>961.15</v>
      </c>
      <c r="D1260" s="62">
        <f t="shared" si="22"/>
        <v>-0.62330001959631587</v>
      </c>
      <c r="E1260" s="62">
        <v>1.0415039316773421E-3</v>
      </c>
      <c r="F1260" s="62"/>
      <c r="G1260" s="62"/>
      <c r="H1260" s="62"/>
      <c r="I1260" s="62"/>
    </row>
    <row r="1261" spans="2:9" x14ac:dyDescent="0.3">
      <c r="B1261" s="177">
        <v>44323</v>
      </c>
      <c r="C1261" s="62">
        <v>2551.5</v>
      </c>
      <c r="D1261" s="62">
        <f t="shared" si="22"/>
        <v>-0.12176232682213235</v>
      </c>
      <c r="E1261" s="62">
        <v>1.0396845636267693E-3</v>
      </c>
      <c r="F1261" s="62"/>
      <c r="G1261" s="62"/>
      <c r="H1261" s="62"/>
      <c r="I1261" s="62"/>
    </row>
    <row r="1262" spans="2:9" x14ac:dyDescent="0.3">
      <c r="B1262" s="177">
        <v>45455</v>
      </c>
      <c r="C1262" s="62">
        <v>2905.25</v>
      </c>
      <c r="D1262" s="62">
        <f t="shared" si="22"/>
        <v>1.7170914192190787</v>
      </c>
      <c r="E1262" s="62">
        <v>1.033680764923766E-3</v>
      </c>
      <c r="F1262" s="62"/>
      <c r="G1262" s="62"/>
      <c r="H1262" s="62"/>
      <c r="I1262" s="62"/>
    </row>
    <row r="1263" spans="2:9" x14ac:dyDescent="0.3">
      <c r="B1263" s="177">
        <v>42824</v>
      </c>
      <c r="C1263" s="62">
        <v>1069.25</v>
      </c>
      <c r="D1263" s="62">
        <f t="shared" si="22"/>
        <v>0.24890498160369098</v>
      </c>
      <c r="E1263" s="62">
        <v>1.0298179094695586E-3</v>
      </c>
      <c r="F1263" s="62"/>
      <c r="G1263" s="62"/>
      <c r="H1263" s="62"/>
      <c r="I1263" s="62"/>
    </row>
    <row r="1264" spans="2:9" x14ac:dyDescent="0.3">
      <c r="B1264" s="177">
        <v>42412</v>
      </c>
      <c r="C1264" s="62">
        <v>856.15</v>
      </c>
      <c r="D1264" s="62">
        <f t="shared" si="22"/>
        <v>-0.70490814462482332</v>
      </c>
      <c r="E1264" s="62">
        <v>9.9380334385598353E-4</v>
      </c>
      <c r="F1264" s="62"/>
      <c r="G1264" s="62"/>
      <c r="H1264" s="62"/>
      <c r="I1264" s="62"/>
    </row>
    <row r="1265" spans="2:9" x14ac:dyDescent="0.3">
      <c r="B1265" s="177">
        <v>45044</v>
      </c>
      <c r="C1265" s="62">
        <v>2901.3</v>
      </c>
      <c r="D1265" s="62">
        <f t="shared" si="22"/>
        <v>1.0997286050298536</v>
      </c>
      <c r="E1265" s="62">
        <v>9.832841691250027E-4</v>
      </c>
      <c r="F1265" s="62"/>
      <c r="G1265" s="62"/>
      <c r="H1265" s="62"/>
      <c r="I1265" s="62"/>
    </row>
    <row r="1266" spans="2:9" x14ac:dyDescent="0.3">
      <c r="B1266" s="177">
        <v>43635</v>
      </c>
      <c r="C1266" s="62">
        <v>1381.75</v>
      </c>
      <c r="D1266" s="62">
        <f t="shared" si="22"/>
        <v>0.75772802442437348</v>
      </c>
      <c r="E1266" s="62">
        <v>9.779773978556281E-4</v>
      </c>
      <c r="F1266" s="62"/>
      <c r="G1266" s="62"/>
      <c r="H1266" s="62"/>
      <c r="I1266" s="62"/>
    </row>
    <row r="1267" spans="2:9" x14ac:dyDescent="0.3">
      <c r="B1267" s="177">
        <v>42117</v>
      </c>
      <c r="C1267" s="62">
        <v>786.1</v>
      </c>
      <c r="D1267" s="62">
        <f t="shared" si="22"/>
        <v>-0.21212728639438735</v>
      </c>
      <c r="E1267" s="62">
        <v>9.5498822181193095E-4</v>
      </c>
      <c r="F1267" s="62"/>
      <c r="G1267" s="62"/>
      <c r="H1267" s="62"/>
      <c r="I1267" s="62"/>
    </row>
    <row r="1268" spans="2:9" x14ac:dyDescent="0.3">
      <c r="B1268" s="177">
        <v>42774</v>
      </c>
      <c r="C1268" s="62">
        <v>997.75</v>
      </c>
      <c r="D1268" s="62">
        <f t="shared" si="22"/>
        <v>0.16457543040560257</v>
      </c>
      <c r="E1268" s="62">
        <v>9.5304975922958022E-4</v>
      </c>
      <c r="F1268" s="62"/>
      <c r="G1268" s="62"/>
      <c r="H1268" s="62"/>
      <c r="I1268" s="62"/>
    </row>
    <row r="1269" spans="2:9" x14ac:dyDescent="0.3">
      <c r="B1269" s="177">
        <v>42300</v>
      </c>
      <c r="C1269" s="62">
        <v>856.75</v>
      </c>
      <c r="D1269" s="62">
        <f t="shared" si="22"/>
        <v>-0.72969348961209002</v>
      </c>
      <c r="E1269" s="62">
        <v>9.3463403236165019E-4</v>
      </c>
      <c r="F1269" s="62"/>
      <c r="G1269" s="62"/>
      <c r="H1269" s="62"/>
      <c r="I1269" s="62"/>
    </row>
    <row r="1270" spans="2:9" x14ac:dyDescent="0.3">
      <c r="B1270" s="177">
        <v>45203</v>
      </c>
      <c r="C1270" s="62">
        <v>3169.55</v>
      </c>
      <c r="D1270" s="62">
        <f t="shared" si="22"/>
        <v>0.14911628750113304</v>
      </c>
      <c r="E1270" s="62">
        <v>9.3159855996976973E-4</v>
      </c>
      <c r="F1270" s="62"/>
      <c r="G1270" s="62"/>
      <c r="H1270" s="62"/>
      <c r="I1270" s="62"/>
    </row>
    <row r="1271" spans="2:9" x14ac:dyDescent="0.3">
      <c r="B1271" s="177">
        <v>44964</v>
      </c>
      <c r="C1271" s="62">
        <v>2758.25</v>
      </c>
      <c r="D1271" s="62">
        <f t="shared" si="22"/>
        <v>-5.146325527012624E-2</v>
      </c>
      <c r="E1271" s="62">
        <v>9.2535471930913459E-4</v>
      </c>
      <c r="F1271" s="62"/>
      <c r="G1271" s="62"/>
      <c r="H1271" s="62"/>
      <c r="I1271" s="62"/>
    </row>
    <row r="1272" spans="2:9" x14ac:dyDescent="0.3">
      <c r="B1272" s="177">
        <v>45456</v>
      </c>
      <c r="C1272" s="62">
        <v>2907.9</v>
      </c>
      <c r="D1272" s="62">
        <f t="shared" si="22"/>
        <v>-7.9894950006328305E-2</v>
      </c>
      <c r="E1272" s="62">
        <v>9.1214181223649973E-4</v>
      </c>
      <c r="F1272" s="62"/>
      <c r="G1272" s="62"/>
      <c r="H1272" s="62"/>
      <c r="I1272" s="62"/>
    </row>
    <row r="1273" spans="2:9" x14ac:dyDescent="0.3">
      <c r="B1273" s="177">
        <v>44901</v>
      </c>
      <c r="C1273" s="62">
        <v>3160.4</v>
      </c>
      <c r="D1273" s="62">
        <f t="shared" si="22"/>
        <v>1.2534046345811052</v>
      </c>
      <c r="E1273" s="62">
        <v>9.0259853367323051E-4</v>
      </c>
      <c r="F1273" s="62"/>
      <c r="G1273" s="62"/>
      <c r="H1273" s="62"/>
      <c r="I1273" s="62"/>
    </row>
    <row r="1274" spans="2:9" x14ac:dyDescent="0.3">
      <c r="B1274" s="177">
        <v>43523</v>
      </c>
      <c r="C1274" s="62">
        <v>1402.5</v>
      </c>
      <c r="D1274" s="62">
        <f t="shared" si="22"/>
        <v>-0.37540359393440065</v>
      </c>
      <c r="E1274" s="62">
        <v>8.9206066012488853E-4</v>
      </c>
      <c r="F1274" s="62"/>
      <c r="G1274" s="62"/>
      <c r="H1274" s="62"/>
      <c r="I1274" s="62"/>
    </row>
    <row r="1275" spans="2:9" x14ac:dyDescent="0.3">
      <c r="B1275" s="177">
        <v>45814</v>
      </c>
      <c r="C1275" s="62">
        <v>2245.4499999999998</v>
      </c>
      <c r="D1275" s="62">
        <f t="shared" si="22"/>
        <v>1.7764451313755794</v>
      </c>
      <c r="E1275" s="62">
        <v>8.914840981523993E-4</v>
      </c>
      <c r="F1275" s="62"/>
      <c r="G1275" s="62"/>
      <c r="H1275" s="62"/>
      <c r="I1275" s="62"/>
    </row>
    <row r="1276" spans="2:9" x14ac:dyDescent="0.3">
      <c r="B1276" s="177">
        <v>42094</v>
      </c>
      <c r="C1276" s="62">
        <v>808.75</v>
      </c>
      <c r="D1276" s="62">
        <f t="shared" si="22"/>
        <v>-0.643573301601992</v>
      </c>
      <c r="E1276" s="62">
        <v>8.6628302704046224E-4</v>
      </c>
      <c r="F1276" s="62"/>
      <c r="G1276" s="62"/>
      <c r="H1276" s="62"/>
      <c r="I1276" s="62"/>
    </row>
    <row r="1277" spans="2:9" x14ac:dyDescent="0.3">
      <c r="B1277" s="177">
        <v>45723</v>
      </c>
      <c r="C1277" s="62">
        <v>2269.0500000000002</v>
      </c>
      <c r="D1277" s="62">
        <f t="shared" si="22"/>
        <v>0.58847001995169601</v>
      </c>
      <c r="E1277" s="62">
        <v>8.6012968109050014E-4</v>
      </c>
      <c r="F1277" s="62"/>
      <c r="G1277" s="62"/>
      <c r="H1277" s="62"/>
      <c r="I1277" s="62"/>
    </row>
    <row r="1278" spans="2:9" x14ac:dyDescent="0.3">
      <c r="B1278" s="177">
        <v>43537</v>
      </c>
      <c r="C1278" s="62">
        <v>1428.45</v>
      </c>
      <c r="D1278" s="62">
        <f t="shared" si="22"/>
        <v>0.67099491138796286</v>
      </c>
      <c r="E1278" s="62">
        <v>8.40777719390468E-4</v>
      </c>
      <c r="F1278" s="62"/>
      <c r="G1278" s="62"/>
      <c r="H1278" s="62"/>
      <c r="I1278" s="62"/>
    </row>
    <row r="1279" spans="2:9" x14ac:dyDescent="0.3">
      <c r="B1279" s="177">
        <v>42243</v>
      </c>
      <c r="C1279" s="62">
        <v>854.85</v>
      </c>
      <c r="D1279" s="62">
        <f t="shared" si="22"/>
        <v>-0.60350185528756961</v>
      </c>
      <c r="E1279" s="62">
        <v>8.1952818591587604E-4</v>
      </c>
      <c r="F1279" s="62"/>
      <c r="G1279" s="62"/>
      <c r="H1279" s="62"/>
      <c r="I1279" s="62"/>
    </row>
    <row r="1280" spans="2:9" x14ac:dyDescent="0.3">
      <c r="B1280" s="177">
        <v>44161</v>
      </c>
      <c r="C1280" s="62">
        <v>2156</v>
      </c>
      <c r="D1280" s="62">
        <f t="shared" si="22"/>
        <v>0.77755791903701854</v>
      </c>
      <c r="E1280" s="62">
        <v>7.8911943554742508E-4</v>
      </c>
      <c r="F1280" s="62"/>
      <c r="G1280" s="62"/>
      <c r="H1280" s="62"/>
      <c r="I1280" s="62"/>
    </row>
    <row r="1281" spans="2:9" x14ac:dyDescent="0.3">
      <c r="B1281" s="177">
        <v>42656</v>
      </c>
      <c r="C1281" s="62">
        <v>1212.9000000000001</v>
      </c>
      <c r="D1281" s="62">
        <f t="shared" si="22"/>
        <v>-0.57288493705431809</v>
      </c>
      <c r="E1281" s="62">
        <v>7.8386072032678362E-4</v>
      </c>
      <c r="F1281" s="62"/>
      <c r="G1281" s="62"/>
      <c r="H1281" s="62"/>
      <c r="I1281" s="62"/>
    </row>
    <row r="1282" spans="2:9" x14ac:dyDescent="0.3">
      <c r="B1282" s="177">
        <v>45007</v>
      </c>
      <c r="C1282" s="62">
        <v>2839.75</v>
      </c>
      <c r="D1282" s="62">
        <f t="shared" si="22"/>
        <v>-1.1710865177142094E-2</v>
      </c>
      <c r="E1282" s="62">
        <v>7.4004898419463604E-4</v>
      </c>
      <c r="F1282" s="62"/>
      <c r="G1282" s="62"/>
      <c r="H1282" s="62"/>
      <c r="I1282" s="62"/>
    </row>
    <row r="1283" spans="2:9" x14ac:dyDescent="0.3">
      <c r="B1283" s="177">
        <v>45384</v>
      </c>
      <c r="C1283" s="62">
        <v>2873.4</v>
      </c>
      <c r="D1283" s="62">
        <f t="shared" si="22"/>
        <v>-8.8908618174900145E-2</v>
      </c>
      <c r="E1283" s="62">
        <v>7.3137603176258448E-4</v>
      </c>
      <c r="F1283" s="62"/>
      <c r="G1283" s="62"/>
      <c r="H1283" s="62"/>
      <c r="I1283" s="62"/>
    </row>
    <row r="1284" spans="2:9" x14ac:dyDescent="0.3">
      <c r="B1284" s="177">
        <v>45538</v>
      </c>
      <c r="C1284" s="62">
        <v>3153.8</v>
      </c>
      <c r="D1284" s="62">
        <f t="shared" si="22"/>
        <v>1.1676346266194715</v>
      </c>
      <c r="E1284" s="62">
        <v>7.2981120101544726E-4</v>
      </c>
      <c r="F1284" s="62"/>
      <c r="G1284" s="62"/>
      <c r="H1284" s="62"/>
      <c r="I1284" s="62"/>
    </row>
    <row r="1285" spans="2:9" x14ac:dyDescent="0.3">
      <c r="B1285" s="177">
        <v>43544</v>
      </c>
      <c r="C1285" s="62">
        <v>1454.95</v>
      </c>
      <c r="D1285" s="62">
        <f t="shared" si="22"/>
        <v>9.9901723616570987E-2</v>
      </c>
      <c r="E1285" s="62">
        <v>7.2219547424166343E-4</v>
      </c>
      <c r="F1285" s="62"/>
      <c r="G1285" s="62"/>
      <c r="H1285" s="62"/>
      <c r="I1285" s="62"/>
    </row>
    <row r="1286" spans="2:9" x14ac:dyDescent="0.3">
      <c r="B1286" s="177">
        <v>43287</v>
      </c>
      <c r="C1286" s="62">
        <v>1322.8</v>
      </c>
      <c r="D1286" s="62">
        <f t="shared" si="22"/>
        <v>-0.27579316197202375</v>
      </c>
      <c r="E1286" s="62">
        <v>7.1868971517195259E-4</v>
      </c>
      <c r="F1286" s="62"/>
      <c r="G1286" s="62"/>
      <c r="H1286" s="62"/>
      <c r="I1286" s="62"/>
    </row>
    <row r="1287" spans="2:9" x14ac:dyDescent="0.3">
      <c r="B1287" s="177">
        <v>43887</v>
      </c>
      <c r="C1287" s="62">
        <v>1826.55</v>
      </c>
      <c r="D1287" s="62">
        <f t="shared" si="22"/>
        <v>-0.42011524358302776</v>
      </c>
      <c r="E1287" s="62">
        <v>7.1223120120528943E-4</v>
      </c>
      <c r="F1287" s="62"/>
      <c r="G1287" s="62"/>
      <c r="H1287" s="62"/>
      <c r="I1287" s="62"/>
    </row>
    <row r="1288" spans="2:9" x14ac:dyDescent="0.3">
      <c r="B1288" s="177">
        <v>45259</v>
      </c>
      <c r="C1288" s="62">
        <v>3149.85</v>
      </c>
      <c r="D1288" s="62">
        <f t="shared" ref="D1288:D1351" si="23">(C1288-C1289)/C1289</f>
        <v>1.7226640159045723</v>
      </c>
      <c r="E1288" s="62">
        <v>6.9893412545861768E-4</v>
      </c>
      <c r="F1288" s="62"/>
      <c r="G1288" s="62"/>
      <c r="H1288" s="62"/>
      <c r="I1288" s="62"/>
    </row>
    <row r="1289" spans="2:9" x14ac:dyDescent="0.3">
      <c r="B1289" s="177">
        <v>42936</v>
      </c>
      <c r="C1289" s="62">
        <v>1156.9000000000001</v>
      </c>
      <c r="D1289" s="62">
        <f t="shared" si="23"/>
        <v>-2.752910519900811E-2</v>
      </c>
      <c r="E1289" s="62">
        <v>6.919816624861015E-4</v>
      </c>
      <c r="F1289" s="62"/>
      <c r="G1289" s="62"/>
      <c r="H1289" s="62"/>
      <c r="I1289" s="62"/>
    </row>
    <row r="1290" spans="2:9" x14ac:dyDescent="0.3">
      <c r="B1290" s="177">
        <v>43112</v>
      </c>
      <c r="C1290" s="62">
        <v>1189.6500000000001</v>
      </c>
      <c r="D1290" s="62">
        <f t="shared" si="23"/>
        <v>6.2566988210075197E-2</v>
      </c>
      <c r="E1290" s="62">
        <v>6.729192076377861E-4</v>
      </c>
      <c r="F1290" s="62"/>
      <c r="G1290" s="62"/>
      <c r="H1290" s="62"/>
      <c r="I1290" s="62"/>
    </row>
    <row r="1291" spans="2:9" x14ac:dyDescent="0.3">
      <c r="B1291" s="177">
        <v>43160</v>
      </c>
      <c r="C1291" s="62">
        <v>1119.5999999999999</v>
      </c>
      <c r="D1291" s="62">
        <f t="shared" si="23"/>
        <v>-0.63694143589078411</v>
      </c>
      <c r="E1291" s="62">
        <v>6.7033114358493098E-4</v>
      </c>
      <c r="F1291" s="62"/>
      <c r="G1291" s="62"/>
      <c r="H1291" s="62"/>
      <c r="I1291" s="62"/>
    </row>
    <row r="1292" spans="2:9" x14ac:dyDescent="0.3">
      <c r="B1292" s="177">
        <v>44881</v>
      </c>
      <c r="C1292" s="62">
        <v>3083.8</v>
      </c>
      <c r="D1292" s="62">
        <f t="shared" si="23"/>
        <v>4.8911564625850404E-2</v>
      </c>
      <c r="E1292" s="62">
        <v>6.4897138036212594E-4</v>
      </c>
      <c r="F1292" s="62"/>
      <c r="G1292" s="62"/>
      <c r="H1292" s="62"/>
      <c r="I1292" s="62"/>
    </row>
    <row r="1293" spans="2:9" x14ac:dyDescent="0.3">
      <c r="B1293" s="177">
        <v>45597</v>
      </c>
      <c r="C1293" s="62">
        <v>2940</v>
      </c>
      <c r="D1293" s="62">
        <f t="shared" si="23"/>
        <v>1.0675105485232068</v>
      </c>
      <c r="E1293" s="62">
        <v>6.4667642353905279E-4</v>
      </c>
      <c r="F1293" s="62"/>
      <c r="G1293" s="62"/>
      <c r="H1293" s="62"/>
      <c r="I1293" s="62"/>
    </row>
    <row r="1294" spans="2:9" x14ac:dyDescent="0.3">
      <c r="B1294" s="177">
        <v>43626</v>
      </c>
      <c r="C1294" s="62">
        <v>1422</v>
      </c>
      <c r="D1294" s="62">
        <f t="shared" si="23"/>
        <v>-0.55079605761940864</v>
      </c>
      <c r="E1294" s="62">
        <v>6.3331222292596656E-4</v>
      </c>
      <c r="F1294" s="62"/>
      <c r="G1294" s="62"/>
      <c r="H1294" s="62"/>
      <c r="I1294" s="62"/>
    </row>
    <row r="1295" spans="2:9" x14ac:dyDescent="0.3">
      <c r="B1295" s="177">
        <v>45310</v>
      </c>
      <c r="C1295" s="62">
        <v>3165.6</v>
      </c>
      <c r="D1295" s="62">
        <f t="shared" si="23"/>
        <v>0.35929750735341481</v>
      </c>
      <c r="E1295" s="62">
        <v>6.1637665354884956E-4</v>
      </c>
      <c r="F1295" s="62"/>
      <c r="G1295" s="62"/>
      <c r="H1295" s="62"/>
      <c r="I1295" s="62"/>
    </row>
    <row r="1296" spans="2:9" x14ac:dyDescent="0.3">
      <c r="B1296" s="177">
        <v>45804</v>
      </c>
      <c r="C1296" s="62">
        <v>2328.85</v>
      </c>
      <c r="D1296" s="62">
        <f t="shared" si="23"/>
        <v>0.95324163381699234</v>
      </c>
      <c r="E1296" s="62">
        <v>6.0151668134657721E-4</v>
      </c>
      <c r="F1296" s="62"/>
      <c r="G1296" s="62"/>
      <c r="H1296" s="62"/>
      <c r="I1296" s="62"/>
    </row>
    <row r="1297" spans="2:9" x14ac:dyDescent="0.3">
      <c r="B1297" s="177">
        <v>42647</v>
      </c>
      <c r="C1297" s="62">
        <v>1192.3</v>
      </c>
      <c r="D1297" s="62">
        <f t="shared" si="23"/>
        <v>0.353886333957872</v>
      </c>
      <c r="E1297" s="62">
        <v>5.8744545149382803E-4</v>
      </c>
      <c r="F1297" s="62"/>
      <c r="G1297" s="62"/>
      <c r="H1297" s="62"/>
      <c r="I1297" s="62"/>
    </row>
    <row r="1298" spans="2:9" x14ac:dyDescent="0.3">
      <c r="B1298" s="177">
        <v>42373</v>
      </c>
      <c r="C1298" s="62">
        <v>880.65</v>
      </c>
      <c r="D1298" s="62">
        <f t="shared" si="23"/>
        <v>-0.50096333654445513</v>
      </c>
      <c r="E1298" s="62">
        <v>5.6808498551383293E-4</v>
      </c>
      <c r="F1298" s="62"/>
      <c r="G1298" s="62"/>
      <c r="H1298" s="62"/>
      <c r="I1298" s="62"/>
    </row>
    <row r="1299" spans="2:9" x14ac:dyDescent="0.3">
      <c r="B1299" s="177">
        <v>43739</v>
      </c>
      <c r="C1299" s="62">
        <v>1764.7</v>
      </c>
      <c r="D1299" s="62">
        <f t="shared" si="23"/>
        <v>-0.43213412279572655</v>
      </c>
      <c r="E1299" s="62">
        <v>5.6698985088166922E-4</v>
      </c>
      <c r="F1299" s="62"/>
      <c r="G1299" s="62"/>
      <c r="H1299" s="62"/>
      <c r="I1299" s="62"/>
    </row>
    <row r="1300" spans="2:9" x14ac:dyDescent="0.3">
      <c r="B1300" s="177">
        <v>44768</v>
      </c>
      <c r="C1300" s="62">
        <v>3107.6</v>
      </c>
      <c r="D1300" s="62">
        <f t="shared" si="23"/>
        <v>-7.7589789254971828E-2</v>
      </c>
      <c r="E1300" s="62">
        <v>5.634528389973759E-4</v>
      </c>
      <c r="F1300" s="62"/>
      <c r="G1300" s="62"/>
      <c r="H1300" s="62"/>
      <c r="I1300" s="62"/>
    </row>
    <row r="1301" spans="2:9" x14ac:dyDescent="0.3">
      <c r="B1301" s="177">
        <v>44559</v>
      </c>
      <c r="C1301" s="62">
        <v>3369</v>
      </c>
      <c r="D1301" s="62">
        <f t="shared" si="23"/>
        <v>0.22060794898735558</v>
      </c>
      <c r="E1301" s="62">
        <v>5.4942607249451581E-4</v>
      </c>
      <c r="F1301" s="62"/>
      <c r="G1301" s="62"/>
      <c r="H1301" s="62"/>
      <c r="I1301" s="62"/>
    </row>
    <row r="1302" spans="2:9" x14ac:dyDescent="0.3">
      <c r="B1302" s="177">
        <v>44736</v>
      </c>
      <c r="C1302" s="62">
        <v>2760.1</v>
      </c>
      <c r="D1302" s="62">
        <f t="shared" si="23"/>
        <v>-9.2042501398072366E-2</v>
      </c>
      <c r="E1302" s="62">
        <v>5.437540781555862E-4</v>
      </c>
      <c r="F1302" s="62"/>
      <c r="G1302" s="62"/>
      <c r="H1302" s="62"/>
      <c r="I1302" s="62"/>
    </row>
    <row r="1303" spans="2:9" x14ac:dyDescent="0.3">
      <c r="B1303" s="177">
        <v>45579</v>
      </c>
      <c r="C1303" s="62">
        <v>3039.9</v>
      </c>
      <c r="D1303" s="62">
        <f t="shared" si="23"/>
        <v>-9.0313313582906826E-2</v>
      </c>
      <c r="E1303" s="62">
        <v>5.4307578375712698E-4</v>
      </c>
      <c r="F1303" s="62"/>
      <c r="G1303" s="62"/>
      <c r="H1303" s="62"/>
      <c r="I1303" s="62"/>
    </row>
    <row r="1304" spans="2:9" x14ac:dyDescent="0.3">
      <c r="B1304" s="177">
        <v>45145</v>
      </c>
      <c r="C1304" s="62">
        <v>3341.7</v>
      </c>
      <c r="D1304" s="62">
        <f t="shared" si="23"/>
        <v>0.86995327495033714</v>
      </c>
      <c r="E1304" s="62">
        <v>5.3893829156553407E-4</v>
      </c>
      <c r="F1304" s="62"/>
      <c r="G1304" s="62"/>
      <c r="H1304" s="62"/>
      <c r="I1304" s="62"/>
    </row>
    <row r="1305" spans="2:9" x14ac:dyDescent="0.3">
      <c r="B1305" s="177">
        <v>43857</v>
      </c>
      <c r="C1305" s="62">
        <v>1787.05</v>
      </c>
      <c r="D1305" s="62">
        <f t="shared" si="23"/>
        <v>0.24685156113727538</v>
      </c>
      <c r="E1305" s="62">
        <v>5.3188511281565727E-4</v>
      </c>
      <c r="F1305" s="62"/>
      <c r="G1305" s="62"/>
      <c r="H1305" s="62"/>
      <c r="I1305" s="62"/>
    </row>
    <row r="1306" spans="2:9" x14ac:dyDescent="0.3">
      <c r="B1306" s="177">
        <v>43308</v>
      </c>
      <c r="C1306" s="62">
        <v>1433.25</v>
      </c>
      <c r="D1306" s="62">
        <f t="shared" si="23"/>
        <v>-0.53492333901192501</v>
      </c>
      <c r="E1306" s="62">
        <v>5.2356020942408382E-4</v>
      </c>
      <c r="F1306" s="62"/>
      <c r="G1306" s="62"/>
      <c r="H1306" s="62"/>
      <c r="I1306" s="62"/>
    </row>
    <row r="1307" spans="2:9" x14ac:dyDescent="0.3">
      <c r="B1307" s="177">
        <v>44651</v>
      </c>
      <c r="C1307" s="62">
        <v>3081.75</v>
      </c>
      <c r="D1307" s="62">
        <f t="shared" si="23"/>
        <v>0.1011362418265624</v>
      </c>
      <c r="E1307" s="62">
        <v>5.1945522133659363E-4</v>
      </c>
      <c r="F1307" s="62"/>
      <c r="G1307" s="62"/>
      <c r="H1307" s="62"/>
      <c r="I1307" s="62"/>
    </row>
    <row r="1308" spans="2:9" x14ac:dyDescent="0.3">
      <c r="B1308" s="177">
        <v>45009</v>
      </c>
      <c r="C1308" s="62">
        <v>2798.7</v>
      </c>
      <c r="D1308" s="62">
        <f t="shared" si="23"/>
        <v>-5.5254508305943618E-3</v>
      </c>
      <c r="E1308" s="62">
        <v>4.6471723743466331E-4</v>
      </c>
      <c r="F1308" s="62"/>
      <c r="G1308" s="62"/>
      <c r="H1308" s="62"/>
      <c r="I1308" s="62"/>
    </row>
    <row r="1309" spans="2:9" x14ac:dyDescent="0.3">
      <c r="B1309" s="177">
        <v>45428</v>
      </c>
      <c r="C1309" s="62">
        <v>2814.25</v>
      </c>
      <c r="D1309" s="62">
        <f t="shared" si="23"/>
        <v>0.66711095314258639</v>
      </c>
      <c r="E1309" s="62">
        <v>4.6214827849772727E-4</v>
      </c>
      <c r="F1309" s="62"/>
      <c r="G1309" s="62"/>
      <c r="H1309" s="62"/>
      <c r="I1309" s="62"/>
    </row>
    <row r="1310" spans="2:9" x14ac:dyDescent="0.3">
      <c r="B1310" s="177">
        <v>44013</v>
      </c>
      <c r="C1310" s="62">
        <v>1688.1</v>
      </c>
      <c r="D1310" s="62">
        <f t="shared" si="23"/>
        <v>0.23552660469882161</v>
      </c>
      <c r="E1310" s="62">
        <v>4.4448395412925598E-4</v>
      </c>
      <c r="F1310" s="62"/>
      <c r="G1310" s="62"/>
      <c r="H1310" s="62"/>
      <c r="I1310" s="62"/>
    </row>
    <row r="1311" spans="2:9" x14ac:dyDescent="0.3">
      <c r="B1311" s="177">
        <v>43613</v>
      </c>
      <c r="C1311" s="62">
        <v>1366.3</v>
      </c>
      <c r="D1311" s="62">
        <f t="shared" si="23"/>
        <v>-0.55715813697209349</v>
      </c>
      <c r="E1311" s="62">
        <v>4.3933513948884019E-4</v>
      </c>
      <c r="F1311" s="62"/>
      <c r="G1311" s="62"/>
      <c r="H1311" s="62"/>
      <c r="I1311" s="62"/>
    </row>
    <row r="1312" spans="2:9" x14ac:dyDescent="0.3">
      <c r="B1312" s="177">
        <v>45068</v>
      </c>
      <c r="C1312" s="62">
        <v>3085.3</v>
      </c>
      <c r="D1312" s="62">
        <f t="shared" si="23"/>
        <v>1.8679122513478346</v>
      </c>
      <c r="E1312" s="62">
        <v>4.3775028778039976E-4</v>
      </c>
      <c r="F1312" s="62"/>
      <c r="G1312" s="62"/>
      <c r="H1312" s="62"/>
      <c r="I1312" s="62"/>
    </row>
    <row r="1313" spans="2:9" x14ac:dyDescent="0.3">
      <c r="B1313" s="177">
        <v>42675</v>
      </c>
      <c r="C1313" s="62">
        <v>1075.8</v>
      </c>
      <c r="D1313" s="62">
        <f t="shared" si="23"/>
        <v>-0.10751617720258846</v>
      </c>
      <c r="E1313" s="62">
        <v>4.1846840563541688E-4</v>
      </c>
      <c r="F1313" s="62"/>
      <c r="G1313" s="62"/>
      <c r="H1313" s="62"/>
      <c r="I1313" s="62"/>
    </row>
    <row r="1314" spans="2:9" x14ac:dyDescent="0.3">
      <c r="B1314" s="177">
        <v>42984</v>
      </c>
      <c r="C1314" s="62">
        <v>1205.4000000000001</v>
      </c>
      <c r="D1314" s="62">
        <f t="shared" si="23"/>
        <v>9.1699497350903408E-2</v>
      </c>
      <c r="E1314" s="62">
        <v>4.1497219686281018E-4</v>
      </c>
      <c r="F1314" s="62"/>
      <c r="G1314" s="62"/>
      <c r="H1314" s="62"/>
      <c r="I1314" s="62"/>
    </row>
    <row r="1315" spans="2:9" x14ac:dyDescent="0.3">
      <c r="B1315" s="177">
        <v>42916</v>
      </c>
      <c r="C1315" s="62">
        <v>1104.1500000000001</v>
      </c>
      <c r="D1315" s="62">
        <f t="shared" si="23"/>
        <v>-0.66417263561293849</v>
      </c>
      <c r="E1315" s="62">
        <v>4.0771948899161496E-4</v>
      </c>
      <c r="F1315" s="62"/>
      <c r="G1315" s="62"/>
      <c r="H1315" s="62"/>
      <c r="I1315" s="62"/>
    </row>
    <row r="1316" spans="2:9" x14ac:dyDescent="0.3">
      <c r="B1316" s="177">
        <v>45302</v>
      </c>
      <c r="C1316" s="62">
        <v>3287.85</v>
      </c>
      <c r="D1316" s="62">
        <f t="shared" si="23"/>
        <v>1.3513194593434885</v>
      </c>
      <c r="E1316" s="62">
        <v>3.95551566231984E-4</v>
      </c>
      <c r="F1316" s="62"/>
      <c r="G1316" s="62"/>
      <c r="H1316" s="62"/>
      <c r="I1316" s="62"/>
    </row>
    <row r="1317" spans="2:9" x14ac:dyDescent="0.3">
      <c r="B1317" s="177">
        <v>43518</v>
      </c>
      <c r="C1317" s="62">
        <v>1398.3</v>
      </c>
      <c r="D1317" s="62">
        <f t="shared" si="23"/>
        <v>0.2061068702290077</v>
      </c>
      <c r="E1317" s="62">
        <v>3.934895367554674E-4</v>
      </c>
      <c r="F1317" s="62"/>
      <c r="G1317" s="62"/>
      <c r="H1317" s="62"/>
      <c r="I1317" s="62"/>
    </row>
    <row r="1318" spans="2:9" x14ac:dyDescent="0.3">
      <c r="B1318" s="177">
        <v>43017</v>
      </c>
      <c r="C1318" s="62">
        <v>1159.3499999999999</v>
      </c>
      <c r="D1318" s="62">
        <f t="shared" si="23"/>
        <v>-0.16560509554140138</v>
      </c>
      <c r="E1318" s="62">
        <v>3.8829924928796103E-4</v>
      </c>
      <c r="F1318" s="62"/>
      <c r="G1318" s="62"/>
      <c r="H1318" s="62"/>
      <c r="I1318" s="62"/>
    </row>
    <row r="1319" spans="2:9" x14ac:dyDescent="0.3">
      <c r="B1319" s="177">
        <v>43482</v>
      </c>
      <c r="C1319" s="62">
        <v>1389.45</v>
      </c>
      <c r="D1319" s="62">
        <f t="shared" si="23"/>
        <v>-6.6487935656836137E-3</v>
      </c>
      <c r="E1319" s="62">
        <v>3.2397408207346688E-4</v>
      </c>
      <c r="F1319" s="62"/>
      <c r="G1319" s="62"/>
      <c r="H1319" s="62"/>
      <c r="I1319" s="62"/>
    </row>
    <row r="1320" spans="2:9" x14ac:dyDescent="0.3">
      <c r="B1320" s="177">
        <v>43521</v>
      </c>
      <c r="C1320" s="62">
        <v>1398.75</v>
      </c>
      <c r="D1320" s="62">
        <f t="shared" si="23"/>
        <v>-0.55516155705380998</v>
      </c>
      <c r="E1320" s="62">
        <v>3.2181935207040369E-4</v>
      </c>
      <c r="F1320" s="62"/>
      <c r="G1320" s="62"/>
      <c r="H1320" s="62"/>
      <c r="I1320" s="62"/>
    </row>
    <row r="1321" spans="2:9" x14ac:dyDescent="0.3">
      <c r="B1321" s="177">
        <v>44530</v>
      </c>
      <c r="C1321" s="62">
        <v>3144.4</v>
      </c>
      <c r="D1321" s="62">
        <f t="shared" si="23"/>
        <v>2.587040839607575</v>
      </c>
      <c r="E1321" s="62">
        <v>2.8630507396217302E-4</v>
      </c>
      <c r="F1321" s="62"/>
      <c r="G1321" s="62"/>
      <c r="H1321" s="62"/>
      <c r="I1321" s="62"/>
    </row>
    <row r="1322" spans="2:9" x14ac:dyDescent="0.3">
      <c r="B1322" s="177">
        <v>42732</v>
      </c>
      <c r="C1322" s="62">
        <v>876.6</v>
      </c>
      <c r="D1322" s="62">
        <f t="shared" si="23"/>
        <v>-0.20859477271701354</v>
      </c>
      <c r="E1322" s="62">
        <v>2.8527414845666685E-4</v>
      </c>
      <c r="F1322" s="62"/>
      <c r="G1322" s="62"/>
      <c r="H1322" s="62"/>
      <c r="I1322" s="62"/>
    </row>
    <row r="1323" spans="2:9" x14ac:dyDescent="0.3">
      <c r="B1323" s="177">
        <v>43182</v>
      </c>
      <c r="C1323" s="62">
        <v>1107.6500000000001</v>
      </c>
      <c r="D1323" s="62">
        <f t="shared" si="23"/>
        <v>-0.66638053070690639</v>
      </c>
      <c r="E1323" s="62">
        <v>2.7091705422872798E-4</v>
      </c>
      <c r="F1323" s="62"/>
      <c r="G1323" s="62"/>
      <c r="H1323" s="62"/>
      <c r="I1323" s="62"/>
    </row>
    <row r="1324" spans="2:9" x14ac:dyDescent="0.3">
      <c r="B1324" s="177">
        <v>44462</v>
      </c>
      <c r="C1324" s="62">
        <v>3320.1</v>
      </c>
      <c r="D1324" s="62">
        <f t="shared" si="23"/>
        <v>1.7803039819118198</v>
      </c>
      <c r="E1324" s="62">
        <v>2.560819462227639E-4</v>
      </c>
      <c r="F1324" s="62"/>
      <c r="G1324" s="62"/>
      <c r="H1324" s="62"/>
      <c r="I1324" s="62"/>
    </row>
    <row r="1325" spans="2:9" x14ac:dyDescent="0.3">
      <c r="B1325" s="177">
        <v>42641</v>
      </c>
      <c r="C1325" s="62">
        <v>1194.1500000000001</v>
      </c>
      <c r="D1325" s="62">
        <f t="shared" si="23"/>
        <v>-0.57493726306796944</v>
      </c>
      <c r="E1325" s="62">
        <v>2.5128785023259363E-4</v>
      </c>
      <c r="F1325" s="62"/>
      <c r="G1325" s="62"/>
      <c r="H1325" s="62"/>
      <c r="I1325" s="62"/>
    </row>
    <row r="1326" spans="2:9" x14ac:dyDescent="0.3">
      <c r="B1326" s="177">
        <v>45022</v>
      </c>
      <c r="C1326" s="62">
        <v>2809.35</v>
      </c>
      <c r="D1326" s="62">
        <f t="shared" si="23"/>
        <v>-7.5780504655064626E-2</v>
      </c>
      <c r="E1326" s="62">
        <v>2.4923005714482693E-4</v>
      </c>
      <c r="F1326" s="62"/>
      <c r="G1326" s="62"/>
      <c r="H1326" s="62"/>
      <c r="I1326" s="62"/>
    </row>
    <row r="1327" spans="2:9" x14ac:dyDescent="0.3">
      <c r="B1327" s="177">
        <v>44434</v>
      </c>
      <c r="C1327" s="62">
        <v>3039.7</v>
      </c>
      <c r="D1327" s="62">
        <f t="shared" si="23"/>
        <v>-5.8217497955846877E-3</v>
      </c>
      <c r="E1327" s="62">
        <v>2.4679576827522665E-4</v>
      </c>
      <c r="F1327" s="62"/>
      <c r="G1327" s="62"/>
      <c r="H1327" s="62"/>
      <c r="I1327" s="62"/>
    </row>
    <row r="1328" spans="2:9" x14ac:dyDescent="0.3">
      <c r="B1328" s="177">
        <v>44921</v>
      </c>
      <c r="C1328" s="62">
        <v>3057.5</v>
      </c>
      <c r="D1328" s="62">
        <f t="shared" si="23"/>
        <v>1.1429233033956957E-2</v>
      </c>
      <c r="E1328" s="62">
        <v>2.4535863253455467E-4</v>
      </c>
      <c r="F1328" s="62"/>
      <c r="G1328" s="62"/>
      <c r="H1328" s="62"/>
      <c r="I1328" s="62"/>
    </row>
    <row r="1329" spans="2:9" x14ac:dyDescent="0.3">
      <c r="B1329" s="177">
        <v>45518</v>
      </c>
      <c r="C1329" s="62">
        <v>3022.95</v>
      </c>
      <c r="D1329" s="62">
        <f t="shared" si="23"/>
        <v>1.7089792992203598</v>
      </c>
      <c r="E1329" s="62">
        <v>2.1506799457354867E-4</v>
      </c>
      <c r="F1329" s="62"/>
      <c r="G1329" s="62"/>
      <c r="H1329" s="62"/>
      <c r="I1329" s="62"/>
    </row>
    <row r="1330" spans="2:9" x14ac:dyDescent="0.3">
      <c r="B1330" s="177">
        <v>42858</v>
      </c>
      <c r="C1330" s="62">
        <v>1115.9000000000001</v>
      </c>
      <c r="D1330" s="62">
        <f t="shared" si="23"/>
        <v>-3.4270878407615675E-2</v>
      </c>
      <c r="E1330" s="62">
        <v>1.7925965761409472E-4</v>
      </c>
      <c r="F1330" s="62"/>
      <c r="G1330" s="62"/>
      <c r="H1330" s="62"/>
      <c r="I1330" s="62"/>
    </row>
    <row r="1331" spans="2:9" x14ac:dyDescent="0.3">
      <c r="B1331" s="177">
        <v>43201</v>
      </c>
      <c r="C1331" s="62">
        <v>1155.5</v>
      </c>
      <c r="D1331" s="62">
        <f t="shared" si="23"/>
        <v>-4.7575796894594051E-4</v>
      </c>
      <c r="E1331" s="62">
        <v>1.7311520817107719E-4</v>
      </c>
      <c r="F1331" s="62"/>
      <c r="G1331" s="62"/>
      <c r="H1331" s="62"/>
      <c r="I1331" s="62"/>
    </row>
    <row r="1332" spans="2:9" x14ac:dyDescent="0.3">
      <c r="B1332" s="177">
        <v>42940</v>
      </c>
      <c r="C1332" s="62">
        <v>1156.05</v>
      </c>
      <c r="D1332" s="62">
        <f t="shared" si="23"/>
        <v>-2.0462633451957372E-2</v>
      </c>
      <c r="E1332" s="62">
        <v>1.7303283298009733E-4</v>
      </c>
      <c r="F1332" s="62"/>
      <c r="G1332" s="62"/>
      <c r="H1332" s="62"/>
      <c r="I1332" s="62"/>
    </row>
    <row r="1333" spans="2:9" x14ac:dyDescent="0.3">
      <c r="B1333" s="177">
        <v>43027</v>
      </c>
      <c r="C1333" s="62">
        <v>1180.2</v>
      </c>
      <c r="D1333" s="62">
        <f t="shared" si="23"/>
        <v>-0.63802542593813738</v>
      </c>
      <c r="E1333" s="62">
        <v>1.6949152542376734E-4</v>
      </c>
      <c r="F1333" s="62"/>
      <c r="G1333" s="62"/>
      <c r="H1333" s="62"/>
      <c r="I1333" s="62"/>
    </row>
    <row r="1334" spans="2:9" x14ac:dyDescent="0.3">
      <c r="B1334" s="177">
        <v>45166</v>
      </c>
      <c r="C1334" s="62">
        <v>3260.45</v>
      </c>
      <c r="D1334" s="62">
        <f t="shared" si="23"/>
        <v>1.9559711060383289E-2</v>
      </c>
      <c r="E1334" s="62">
        <v>1.5337658553045292E-4</v>
      </c>
      <c r="F1334" s="62"/>
      <c r="G1334" s="62"/>
      <c r="H1334" s="62"/>
      <c r="I1334" s="62"/>
    </row>
    <row r="1335" spans="2:9" x14ac:dyDescent="0.3">
      <c r="B1335" s="177">
        <v>44594</v>
      </c>
      <c r="C1335" s="62">
        <v>3197.9</v>
      </c>
      <c r="D1335" s="62">
        <f t="shared" si="23"/>
        <v>1.3084530426622394</v>
      </c>
      <c r="E1335" s="62">
        <v>1.4073714991642491E-4</v>
      </c>
      <c r="F1335" s="62"/>
      <c r="G1335" s="62"/>
      <c r="H1335" s="62"/>
      <c r="I1335" s="62"/>
    </row>
    <row r="1336" spans="2:9" x14ac:dyDescent="0.3">
      <c r="B1336" s="177">
        <v>43469</v>
      </c>
      <c r="C1336" s="62">
        <v>1385.3</v>
      </c>
      <c r="D1336" s="62">
        <f t="shared" si="23"/>
        <v>0.48501902771077871</v>
      </c>
      <c r="E1336" s="62">
        <v>1.082915207738249E-4</v>
      </c>
      <c r="F1336" s="62"/>
      <c r="G1336" s="62"/>
      <c r="H1336" s="62"/>
      <c r="I1336" s="62"/>
    </row>
    <row r="1337" spans="2:9" x14ac:dyDescent="0.3">
      <c r="B1337" s="177">
        <v>42748</v>
      </c>
      <c r="C1337" s="62">
        <v>932.85</v>
      </c>
      <c r="D1337" s="62">
        <f t="shared" si="23"/>
        <v>-0.69725931815600306</v>
      </c>
      <c r="E1337" s="62">
        <v>1.0720986330744866E-4</v>
      </c>
      <c r="F1337" s="62"/>
      <c r="G1337" s="62"/>
      <c r="H1337" s="62"/>
      <c r="I1337" s="62"/>
    </row>
    <row r="1338" spans="2:9" x14ac:dyDescent="0.3">
      <c r="B1338" s="177">
        <v>44915</v>
      </c>
      <c r="C1338" s="62">
        <v>3081.35</v>
      </c>
      <c r="D1338" s="62">
        <f t="shared" si="23"/>
        <v>-6.1924497266614862E-3</v>
      </c>
      <c r="E1338" s="62">
        <v>9.7369403287751619E-5</v>
      </c>
      <c r="F1338" s="62"/>
      <c r="G1338" s="62"/>
      <c r="H1338" s="62"/>
      <c r="I1338" s="62"/>
    </row>
    <row r="1339" spans="2:9" x14ac:dyDescent="0.3">
      <c r="B1339" s="177">
        <v>45511</v>
      </c>
      <c r="C1339" s="62">
        <v>3100.55</v>
      </c>
      <c r="D1339" s="62">
        <f t="shared" si="23"/>
        <v>-1.0231117921215517E-2</v>
      </c>
      <c r="E1339" s="62">
        <v>9.6766389807332275E-5</v>
      </c>
      <c r="F1339" s="62"/>
      <c r="G1339" s="62"/>
      <c r="H1339" s="62"/>
      <c r="I1339" s="62"/>
    </row>
    <row r="1340" spans="2:9" x14ac:dyDescent="0.3">
      <c r="B1340" s="177">
        <v>45252</v>
      </c>
      <c r="C1340" s="62">
        <v>3132.6</v>
      </c>
      <c r="D1340" s="62">
        <f t="shared" si="23"/>
        <v>0.26151739690721654</v>
      </c>
      <c r="E1340" s="62">
        <v>9.5776266641039217E-5</v>
      </c>
      <c r="F1340" s="62"/>
      <c r="G1340" s="62"/>
      <c r="H1340" s="62"/>
      <c r="I1340" s="62"/>
    </row>
    <row r="1341" spans="2:9" x14ac:dyDescent="0.3">
      <c r="B1341" s="177">
        <v>45615</v>
      </c>
      <c r="C1341" s="62">
        <v>2483.1999999999998</v>
      </c>
      <c r="D1341" s="62">
        <f t="shared" si="23"/>
        <v>-0.21300668716128429</v>
      </c>
      <c r="E1341" s="62">
        <v>8.0547724526708865E-5</v>
      </c>
      <c r="F1341" s="62"/>
      <c r="G1341" s="62"/>
      <c r="H1341" s="62"/>
      <c r="I1341" s="62"/>
    </row>
    <row r="1342" spans="2:9" x14ac:dyDescent="0.3">
      <c r="B1342" s="177">
        <v>44658</v>
      </c>
      <c r="C1342" s="62">
        <v>3155.3</v>
      </c>
      <c r="D1342" s="62">
        <f t="shared" si="23"/>
        <v>7.6001916014690023E-3</v>
      </c>
      <c r="E1342" s="62">
        <v>7.9238046940618997E-5</v>
      </c>
      <c r="F1342" s="62"/>
      <c r="G1342" s="62"/>
      <c r="H1342" s="62"/>
      <c r="I1342" s="62"/>
    </row>
    <row r="1343" spans="2:9" x14ac:dyDescent="0.3">
      <c r="B1343" s="177">
        <v>45061</v>
      </c>
      <c r="C1343" s="62">
        <v>3131.5</v>
      </c>
      <c r="D1343" s="62">
        <f t="shared" si="23"/>
        <v>-3.9441458061643467E-3</v>
      </c>
      <c r="E1343" s="62">
        <v>6.387123558899437E-5</v>
      </c>
      <c r="F1343" s="62"/>
      <c r="G1343" s="62"/>
      <c r="H1343" s="62"/>
      <c r="I1343" s="62"/>
    </row>
    <row r="1344" spans="2:9" x14ac:dyDescent="0.3">
      <c r="B1344" s="177">
        <v>44526</v>
      </c>
      <c r="C1344" s="62">
        <v>3143.9</v>
      </c>
      <c r="D1344" s="62">
        <f t="shared" si="23"/>
        <v>-2.4799540921568875E-2</v>
      </c>
      <c r="E1344" s="62">
        <v>6.3619302096342803E-5</v>
      </c>
      <c r="F1344" s="62"/>
      <c r="G1344" s="62"/>
      <c r="H1344" s="62"/>
      <c r="I1344" s="62"/>
    </row>
    <row r="1345" spans="2:9" x14ac:dyDescent="0.3">
      <c r="B1345" s="177">
        <v>45175</v>
      </c>
      <c r="C1345" s="62">
        <v>3223.85</v>
      </c>
      <c r="D1345" s="62">
        <f t="shared" si="23"/>
        <v>5.539096132126424E-2</v>
      </c>
      <c r="E1345" s="62">
        <v>4.6530384341002875E-5</v>
      </c>
      <c r="F1345" s="62"/>
      <c r="G1345" s="62"/>
      <c r="H1345" s="62"/>
      <c r="I1345" s="62"/>
    </row>
    <row r="1346" spans="2:9" x14ac:dyDescent="0.3">
      <c r="B1346" s="177">
        <v>44879</v>
      </c>
      <c r="C1346" s="62">
        <v>3054.65</v>
      </c>
      <c r="D1346" s="62">
        <f t="shared" si="23"/>
        <v>-5.5209315992143883E-2</v>
      </c>
      <c r="E1346" s="62">
        <v>1.636875531990503E-5</v>
      </c>
      <c r="F1346" s="62"/>
      <c r="G1346" s="62"/>
      <c r="H1346" s="62"/>
      <c r="I1346" s="62"/>
    </row>
    <row r="1347" spans="2:9" x14ac:dyDescent="0.3">
      <c r="B1347" s="177">
        <v>45271</v>
      </c>
      <c r="C1347" s="62">
        <v>3233.15</v>
      </c>
      <c r="D1347" s="62">
        <f t="shared" si="23"/>
        <v>1.8104572322670374</v>
      </c>
      <c r="E1347" s="62">
        <v>0</v>
      </c>
      <c r="F1347" s="62"/>
      <c r="G1347" s="62"/>
      <c r="H1347" s="62"/>
      <c r="I1347" s="62"/>
    </row>
    <row r="1348" spans="2:9" x14ac:dyDescent="0.3">
      <c r="B1348" s="177">
        <v>42899</v>
      </c>
      <c r="C1348" s="62">
        <v>1150.4000000000001</v>
      </c>
      <c r="D1348" s="62">
        <f t="shared" si="23"/>
        <v>-0.17094263476506186</v>
      </c>
      <c r="E1348" s="62">
        <v>0</v>
      </c>
      <c r="F1348" s="62"/>
      <c r="G1348" s="62"/>
      <c r="H1348" s="62"/>
      <c r="I1348" s="62"/>
    </row>
    <row r="1349" spans="2:9" x14ac:dyDescent="0.3">
      <c r="B1349" s="177">
        <v>43593</v>
      </c>
      <c r="C1349" s="62">
        <v>1387.6</v>
      </c>
      <c r="D1349" s="62">
        <f t="shared" si="23"/>
        <v>0.22072666490718734</v>
      </c>
      <c r="E1349" s="62">
        <v>-3.6032140669608255E-5</v>
      </c>
      <c r="F1349" s="62"/>
      <c r="G1349" s="62"/>
      <c r="H1349" s="62"/>
      <c r="I1349" s="62"/>
    </row>
    <row r="1350" spans="2:9" x14ac:dyDescent="0.3">
      <c r="B1350" s="177">
        <v>43088</v>
      </c>
      <c r="C1350" s="62">
        <v>1136.7</v>
      </c>
      <c r="D1350" s="62">
        <f t="shared" si="23"/>
        <v>-0.54220700765203378</v>
      </c>
      <c r="E1350" s="62">
        <v>-4.3985045084631205E-5</v>
      </c>
      <c r="F1350" s="62"/>
      <c r="G1350" s="62"/>
      <c r="H1350" s="62"/>
      <c r="I1350" s="62"/>
    </row>
    <row r="1351" spans="2:9" x14ac:dyDescent="0.3">
      <c r="B1351" s="177">
        <v>45614</v>
      </c>
      <c r="C1351" s="62">
        <v>2483</v>
      </c>
      <c r="D1351" s="62">
        <f t="shared" si="23"/>
        <v>2.2692560895325871</v>
      </c>
      <c r="E1351" s="62">
        <v>-6.0407144151618288E-5</v>
      </c>
      <c r="F1351" s="62"/>
      <c r="G1351" s="62"/>
      <c r="H1351" s="62"/>
      <c r="I1351" s="62"/>
    </row>
    <row r="1352" spans="2:9" x14ac:dyDescent="0.3">
      <c r="B1352" s="177">
        <v>42160</v>
      </c>
      <c r="C1352" s="62">
        <v>759.5</v>
      </c>
      <c r="D1352" s="62">
        <f t="shared" ref="D1352:D1415" si="24">(C1352-C1353)/C1353</f>
        <v>-0.47174404451399754</v>
      </c>
      <c r="E1352" s="62">
        <v>-6.5828451056486778E-5</v>
      </c>
      <c r="F1352" s="62"/>
      <c r="G1352" s="62"/>
      <c r="H1352" s="62"/>
      <c r="I1352" s="62"/>
    </row>
    <row r="1353" spans="2:9" x14ac:dyDescent="0.3">
      <c r="B1353" s="177">
        <v>43588</v>
      </c>
      <c r="C1353" s="62">
        <v>1437.75</v>
      </c>
      <c r="D1353" s="62">
        <f t="shared" si="24"/>
        <v>0.10003825554705432</v>
      </c>
      <c r="E1353" s="62">
        <v>-6.9548283896031621E-5</v>
      </c>
      <c r="F1353" s="62"/>
      <c r="G1353" s="62"/>
      <c r="H1353" s="62"/>
      <c r="I1353" s="62"/>
    </row>
    <row r="1354" spans="2:9" x14ac:dyDescent="0.3">
      <c r="B1354" s="177">
        <v>43601</v>
      </c>
      <c r="C1354" s="62">
        <v>1307</v>
      </c>
      <c r="D1354" s="62">
        <f t="shared" si="24"/>
        <v>-0.19081228330856861</v>
      </c>
      <c r="E1354" s="62">
        <v>-1.1475347129257616E-4</v>
      </c>
      <c r="F1354" s="62"/>
      <c r="G1354" s="62"/>
      <c r="H1354" s="62"/>
      <c r="I1354" s="62"/>
    </row>
    <row r="1355" spans="2:9" x14ac:dyDescent="0.3">
      <c r="B1355" s="177">
        <v>43707</v>
      </c>
      <c r="C1355" s="62">
        <v>1615.2</v>
      </c>
      <c r="D1355" s="62">
        <f t="shared" si="24"/>
        <v>-0.48617782726260539</v>
      </c>
      <c r="E1355" s="62">
        <v>-1.2380834468245973E-4</v>
      </c>
      <c r="F1355" s="62"/>
      <c r="G1355" s="62"/>
      <c r="H1355" s="62"/>
      <c r="I1355" s="62"/>
    </row>
    <row r="1356" spans="2:9" x14ac:dyDescent="0.3">
      <c r="B1356" s="177">
        <v>44529</v>
      </c>
      <c r="C1356" s="62">
        <v>3143.5</v>
      </c>
      <c r="D1356" s="62">
        <f t="shared" si="24"/>
        <v>1.1708504540589069</v>
      </c>
      <c r="E1356" s="62">
        <v>-1.2723050987629726E-4</v>
      </c>
      <c r="F1356" s="62"/>
      <c r="G1356" s="62"/>
      <c r="H1356" s="62"/>
      <c r="I1356" s="62"/>
    </row>
    <row r="1357" spans="2:9" x14ac:dyDescent="0.3">
      <c r="B1357" s="177">
        <v>43581</v>
      </c>
      <c r="C1357" s="62">
        <v>1448.05</v>
      </c>
      <c r="D1357" s="62">
        <f t="shared" si="24"/>
        <v>0.34346152061975238</v>
      </c>
      <c r="E1357" s="62">
        <v>-1.3809770412570032E-4</v>
      </c>
      <c r="F1357" s="62"/>
      <c r="G1357" s="62"/>
      <c r="H1357" s="62"/>
      <c r="I1357" s="62"/>
    </row>
    <row r="1358" spans="2:9" x14ac:dyDescent="0.3">
      <c r="B1358" s="177">
        <v>42814</v>
      </c>
      <c r="C1358" s="62">
        <v>1077.8499999999999</v>
      </c>
      <c r="D1358" s="62">
        <f t="shared" si="24"/>
        <v>-0.65366386581623637</v>
      </c>
      <c r="E1358" s="62">
        <v>-1.3914656771808065E-4</v>
      </c>
      <c r="F1358" s="62"/>
      <c r="G1358" s="62"/>
      <c r="H1358" s="62"/>
      <c r="I1358" s="62"/>
    </row>
    <row r="1359" spans="2:9" x14ac:dyDescent="0.3">
      <c r="B1359" s="177">
        <v>45216</v>
      </c>
      <c r="C1359" s="62">
        <v>3112.15</v>
      </c>
      <c r="D1359" s="62">
        <f t="shared" si="24"/>
        <v>2.5371370119906804</v>
      </c>
      <c r="E1359" s="62">
        <v>-1.4457366831581897E-4</v>
      </c>
      <c r="F1359" s="62"/>
      <c r="G1359" s="62"/>
      <c r="H1359" s="62"/>
      <c r="I1359" s="62"/>
    </row>
    <row r="1360" spans="2:9" x14ac:dyDescent="0.3">
      <c r="B1360" s="177">
        <v>42367</v>
      </c>
      <c r="C1360" s="62">
        <v>879.85</v>
      </c>
      <c r="D1360" s="62">
        <f t="shared" si="24"/>
        <v>-0.65578420249599001</v>
      </c>
      <c r="E1360" s="62">
        <v>-1.7045454545451961E-4</v>
      </c>
      <c r="F1360" s="62"/>
      <c r="G1360" s="62"/>
      <c r="H1360" s="62"/>
      <c r="I1360" s="62"/>
    </row>
    <row r="1361" spans="2:9" x14ac:dyDescent="0.3">
      <c r="B1361" s="177">
        <v>44328</v>
      </c>
      <c r="C1361" s="62">
        <v>2556.1</v>
      </c>
      <c r="D1361" s="62">
        <f t="shared" si="24"/>
        <v>9.3425161483509475E-2</v>
      </c>
      <c r="E1361" s="62">
        <v>-1.9557224438707661E-4</v>
      </c>
      <c r="F1361" s="62"/>
      <c r="G1361" s="62"/>
      <c r="H1361" s="62"/>
      <c r="I1361" s="62"/>
    </row>
    <row r="1362" spans="2:9" x14ac:dyDescent="0.3">
      <c r="B1362" s="177">
        <v>45744</v>
      </c>
      <c r="C1362" s="62">
        <v>2337.6999999999998</v>
      </c>
      <c r="D1362" s="62">
        <f t="shared" si="24"/>
        <v>-4.6615008156606928E-2</v>
      </c>
      <c r="E1362" s="62">
        <v>-2.1383970575656491E-4</v>
      </c>
      <c r="F1362" s="62"/>
      <c r="G1362" s="62"/>
      <c r="H1362" s="62"/>
      <c r="I1362" s="62"/>
    </row>
    <row r="1363" spans="2:9" x14ac:dyDescent="0.3">
      <c r="B1363" s="177">
        <v>45776</v>
      </c>
      <c r="C1363" s="62">
        <v>2452</v>
      </c>
      <c r="D1363" s="62">
        <f t="shared" si="24"/>
        <v>-0.24582852748942716</v>
      </c>
      <c r="E1363" s="62">
        <v>-2.2425638621034511E-4</v>
      </c>
      <c r="F1363" s="62"/>
      <c r="G1363" s="62"/>
      <c r="H1363" s="62"/>
      <c r="I1363" s="62"/>
    </row>
    <row r="1364" spans="2:9" x14ac:dyDescent="0.3">
      <c r="B1364" s="177">
        <v>45267</v>
      </c>
      <c r="C1364" s="62">
        <v>3251.25</v>
      </c>
      <c r="D1364" s="62">
        <f t="shared" si="24"/>
        <v>0.45342989338161349</v>
      </c>
      <c r="E1364" s="62">
        <v>-2.3062730627306272E-4</v>
      </c>
      <c r="F1364" s="62"/>
      <c r="G1364" s="62"/>
      <c r="H1364" s="62"/>
      <c r="I1364" s="62"/>
    </row>
    <row r="1365" spans="2:9" x14ac:dyDescent="0.3">
      <c r="B1365" s="177">
        <v>45707</v>
      </c>
      <c r="C1365" s="62">
        <v>2236.9499999999998</v>
      </c>
      <c r="D1365" s="62">
        <f t="shared" si="24"/>
        <v>1.8841542031975242</v>
      </c>
      <c r="E1365" s="62">
        <v>-2.4581005586600307E-4</v>
      </c>
      <c r="F1365" s="62"/>
      <c r="G1365" s="62"/>
      <c r="H1365" s="62"/>
      <c r="I1365" s="62"/>
    </row>
    <row r="1366" spans="2:9" x14ac:dyDescent="0.3">
      <c r="B1366" s="177">
        <v>42146</v>
      </c>
      <c r="C1366" s="62">
        <v>775.6</v>
      </c>
      <c r="D1366" s="62">
        <f t="shared" si="24"/>
        <v>-0.76991649238345272</v>
      </c>
      <c r="E1366" s="62">
        <v>-2.5779840164982186E-4</v>
      </c>
      <c r="F1366" s="62"/>
      <c r="G1366" s="62"/>
      <c r="H1366" s="62"/>
      <c r="I1366" s="62"/>
    </row>
    <row r="1367" spans="2:9" x14ac:dyDescent="0.3">
      <c r="B1367" s="177">
        <v>45134</v>
      </c>
      <c r="C1367" s="62">
        <v>3370.95</v>
      </c>
      <c r="D1367" s="62">
        <f t="shared" si="24"/>
        <v>1.6100034841856681</v>
      </c>
      <c r="E1367" s="62">
        <v>-2.6691578806889123E-4</v>
      </c>
      <c r="F1367" s="62"/>
      <c r="G1367" s="62"/>
      <c r="H1367" s="62"/>
      <c r="I1367" s="62"/>
    </row>
    <row r="1368" spans="2:9" x14ac:dyDescent="0.3">
      <c r="B1368" s="177">
        <v>43285</v>
      </c>
      <c r="C1368" s="62">
        <v>1291.55</v>
      </c>
      <c r="D1368" s="62">
        <f t="shared" si="24"/>
        <v>-0.47905616617928809</v>
      </c>
      <c r="E1368" s="62">
        <v>-2.7091880176494804E-4</v>
      </c>
      <c r="F1368" s="62"/>
      <c r="G1368" s="62"/>
      <c r="H1368" s="62"/>
      <c r="I1368" s="62"/>
    </row>
    <row r="1369" spans="2:9" x14ac:dyDescent="0.3">
      <c r="B1369" s="177">
        <v>45628</v>
      </c>
      <c r="C1369" s="62">
        <v>2479.25</v>
      </c>
      <c r="D1369" s="62">
        <f t="shared" si="24"/>
        <v>-0.25363136900730038</v>
      </c>
      <c r="E1369" s="62">
        <v>-2.8226375531757421E-4</v>
      </c>
      <c r="F1369" s="62"/>
      <c r="G1369" s="62"/>
      <c r="H1369" s="62"/>
      <c r="I1369" s="62"/>
    </row>
    <row r="1370" spans="2:9" x14ac:dyDescent="0.3">
      <c r="B1370" s="177">
        <v>44482</v>
      </c>
      <c r="C1370" s="62">
        <v>3321.75</v>
      </c>
      <c r="D1370" s="62">
        <f t="shared" si="24"/>
        <v>3.0028318370789902</v>
      </c>
      <c r="E1370" s="62">
        <v>-3.0095553381987811E-4</v>
      </c>
      <c r="F1370" s="62"/>
      <c r="G1370" s="62"/>
      <c r="H1370" s="62"/>
      <c r="I1370" s="62"/>
    </row>
    <row r="1371" spans="2:9" x14ac:dyDescent="0.3">
      <c r="B1371" s="177">
        <v>42080</v>
      </c>
      <c r="C1371" s="62">
        <v>829.85</v>
      </c>
      <c r="D1371" s="62">
        <f t="shared" si="24"/>
        <v>-0.28467373502284277</v>
      </c>
      <c r="E1371" s="62">
        <v>-3.0116853391157688E-4</v>
      </c>
      <c r="F1371" s="62"/>
      <c r="G1371" s="62"/>
      <c r="H1371" s="62"/>
      <c r="I1371" s="62"/>
    </row>
    <row r="1372" spans="2:9" x14ac:dyDescent="0.3">
      <c r="B1372" s="177">
        <v>43020</v>
      </c>
      <c r="C1372" s="62">
        <v>1160.0999999999999</v>
      </c>
      <c r="D1372" s="62">
        <f t="shared" si="24"/>
        <v>-0.35607238010657194</v>
      </c>
      <c r="E1372" s="62">
        <v>-3.0160713516320085E-4</v>
      </c>
      <c r="F1372" s="62"/>
      <c r="G1372" s="62"/>
      <c r="H1372" s="62"/>
      <c r="I1372" s="62"/>
    </row>
    <row r="1373" spans="2:9" x14ac:dyDescent="0.3">
      <c r="B1373" s="177">
        <v>44057</v>
      </c>
      <c r="C1373" s="62">
        <v>1801.6</v>
      </c>
      <c r="D1373" s="62">
        <f t="shared" si="24"/>
        <v>-0.38433148227253311</v>
      </c>
      <c r="E1373" s="62">
        <v>-3.0519102183513132E-4</v>
      </c>
      <c r="F1373" s="62"/>
      <c r="G1373" s="62"/>
      <c r="H1373" s="62"/>
      <c r="I1373" s="62"/>
    </row>
    <row r="1374" spans="2:9" x14ac:dyDescent="0.3">
      <c r="B1374" s="177">
        <v>45475</v>
      </c>
      <c r="C1374" s="62">
        <v>2926.25</v>
      </c>
      <c r="D1374" s="62">
        <f t="shared" si="24"/>
        <v>3.4185112383556962E-4</v>
      </c>
      <c r="E1374" s="62">
        <v>-3.0746630681724235E-4</v>
      </c>
      <c r="F1374" s="62"/>
      <c r="G1374" s="62"/>
      <c r="H1374" s="62"/>
      <c r="I1374" s="62"/>
    </row>
    <row r="1375" spans="2:9" x14ac:dyDescent="0.3">
      <c r="B1375" s="177">
        <v>45476</v>
      </c>
      <c r="C1375" s="62">
        <v>2925.25</v>
      </c>
      <c r="D1375" s="62">
        <f t="shared" si="24"/>
        <v>1.277433921133559</v>
      </c>
      <c r="E1375" s="62">
        <v>-3.4173430158052114E-4</v>
      </c>
      <c r="F1375" s="62"/>
      <c r="G1375" s="62"/>
      <c r="H1375" s="62"/>
      <c r="I1375" s="62"/>
    </row>
    <row r="1376" spans="2:9" x14ac:dyDescent="0.3">
      <c r="B1376" s="177">
        <v>43263</v>
      </c>
      <c r="C1376" s="62">
        <v>1284.45</v>
      </c>
      <c r="D1376" s="62">
        <f t="shared" si="24"/>
        <v>-0.4975944613940389</v>
      </c>
      <c r="E1376" s="62">
        <v>-3.5022180714456023E-4</v>
      </c>
      <c r="F1376" s="62"/>
      <c r="G1376" s="62"/>
      <c r="H1376" s="62"/>
      <c r="I1376" s="62"/>
    </row>
    <row r="1377" spans="2:9" x14ac:dyDescent="0.3">
      <c r="B1377" s="177">
        <v>44327</v>
      </c>
      <c r="C1377" s="62">
        <v>2556.6</v>
      </c>
      <c r="D1377" s="62">
        <f t="shared" si="24"/>
        <v>-1.2533554778779966E-2</v>
      </c>
      <c r="E1377" s="62">
        <v>-3.5190615835780682E-4</v>
      </c>
      <c r="F1377" s="62"/>
      <c r="G1377" s="62"/>
      <c r="H1377" s="62"/>
      <c r="I1377" s="62"/>
    </row>
    <row r="1378" spans="2:9" x14ac:dyDescent="0.3">
      <c r="B1378" s="177">
        <v>44214</v>
      </c>
      <c r="C1378" s="62">
        <v>2589.0500000000002</v>
      </c>
      <c r="D1378" s="62">
        <f t="shared" si="24"/>
        <v>-0.18611486592688056</v>
      </c>
      <c r="E1378" s="62">
        <v>-3.6679536679529656E-4</v>
      </c>
      <c r="F1378" s="62"/>
      <c r="G1378" s="62"/>
      <c r="H1378" s="62"/>
      <c r="I1378" s="62"/>
    </row>
    <row r="1379" spans="2:9" x14ac:dyDescent="0.3">
      <c r="B1379" s="177">
        <v>44896</v>
      </c>
      <c r="C1379" s="62">
        <v>3181.1</v>
      </c>
      <c r="D1379" s="62">
        <f t="shared" si="24"/>
        <v>5.4024949884859334E-2</v>
      </c>
      <c r="E1379" s="62">
        <v>-3.7708575558566845E-4</v>
      </c>
      <c r="F1379" s="62"/>
      <c r="G1379" s="62"/>
      <c r="H1379" s="62"/>
      <c r="I1379" s="62"/>
    </row>
    <row r="1380" spans="2:9" x14ac:dyDescent="0.3">
      <c r="B1380" s="177">
        <v>44761</v>
      </c>
      <c r="C1380" s="62">
        <v>3018.05</v>
      </c>
      <c r="D1380" s="62">
        <f t="shared" si="24"/>
        <v>1.8142950391644908</v>
      </c>
      <c r="E1380" s="62">
        <v>-3.8089560148371631E-4</v>
      </c>
      <c r="F1380" s="62"/>
      <c r="G1380" s="62"/>
      <c r="H1380" s="62"/>
      <c r="I1380" s="62"/>
    </row>
    <row r="1381" spans="2:9" x14ac:dyDescent="0.3">
      <c r="B1381" s="177">
        <v>42837</v>
      </c>
      <c r="C1381" s="62">
        <v>1072.4000000000001</v>
      </c>
      <c r="D1381" s="62">
        <f t="shared" si="24"/>
        <v>-0.60244670991658944</v>
      </c>
      <c r="E1381" s="62">
        <v>-4.1944353823909975E-4</v>
      </c>
      <c r="F1381" s="62"/>
      <c r="G1381" s="62"/>
      <c r="H1381" s="62"/>
      <c r="I1381" s="62"/>
    </row>
    <row r="1382" spans="2:9" x14ac:dyDescent="0.3">
      <c r="B1382" s="177">
        <v>44742</v>
      </c>
      <c r="C1382" s="62">
        <v>2697.5</v>
      </c>
      <c r="D1382" s="62">
        <f t="shared" si="24"/>
        <v>1.0916527740084518</v>
      </c>
      <c r="E1382" s="62">
        <v>-4.2613899542367145E-4</v>
      </c>
      <c r="F1382" s="62"/>
      <c r="G1382" s="62"/>
      <c r="H1382" s="62"/>
      <c r="I1382" s="62"/>
    </row>
    <row r="1383" spans="2:9" x14ac:dyDescent="0.3">
      <c r="B1383" s="177">
        <v>43245</v>
      </c>
      <c r="C1383" s="62">
        <v>1289.6500000000001</v>
      </c>
      <c r="D1383" s="62">
        <f t="shared" si="24"/>
        <v>0.14108122456202446</v>
      </c>
      <c r="E1383" s="62">
        <v>-4.2629049759723649E-4</v>
      </c>
      <c r="F1383" s="62"/>
      <c r="G1383" s="62"/>
      <c r="H1383" s="62"/>
      <c r="I1383" s="62"/>
    </row>
    <row r="1384" spans="2:9" x14ac:dyDescent="0.3">
      <c r="B1384" s="177">
        <v>42927</v>
      </c>
      <c r="C1384" s="62">
        <v>1130.2</v>
      </c>
      <c r="D1384" s="62">
        <f t="shared" si="24"/>
        <v>0.45851077558394643</v>
      </c>
      <c r="E1384" s="62">
        <v>-4.4220394445918453E-4</v>
      </c>
      <c r="F1384" s="62"/>
      <c r="G1384" s="62"/>
      <c r="H1384" s="62"/>
      <c r="I1384" s="62"/>
    </row>
    <row r="1385" spans="2:9" x14ac:dyDescent="0.3">
      <c r="B1385" s="177">
        <v>42009</v>
      </c>
      <c r="C1385" s="62">
        <v>774.9</v>
      </c>
      <c r="D1385" s="62">
        <f t="shared" si="24"/>
        <v>-0.74981031560255063</v>
      </c>
      <c r="E1385" s="62">
        <v>-4.5146726862305419E-4</v>
      </c>
      <c r="F1385" s="62"/>
      <c r="G1385" s="62"/>
      <c r="H1385" s="62"/>
      <c r="I1385" s="62"/>
    </row>
    <row r="1386" spans="2:9" x14ac:dyDescent="0.3">
      <c r="B1386" s="177">
        <v>44886</v>
      </c>
      <c r="C1386" s="62">
        <v>3097.25</v>
      </c>
      <c r="D1386" s="62">
        <f t="shared" si="24"/>
        <v>2.02141254511755</v>
      </c>
      <c r="E1386" s="62">
        <v>-4.5180965904509737E-4</v>
      </c>
      <c r="F1386" s="62"/>
      <c r="G1386" s="62"/>
      <c r="H1386" s="62"/>
      <c r="I1386" s="62"/>
    </row>
    <row r="1387" spans="2:9" x14ac:dyDescent="0.3">
      <c r="B1387" s="177">
        <v>42527</v>
      </c>
      <c r="C1387" s="62">
        <v>1025.0999999999999</v>
      </c>
      <c r="D1387" s="62">
        <f t="shared" si="24"/>
        <v>-0.28090912279471086</v>
      </c>
      <c r="E1387" s="62">
        <v>-4.8751950078003122E-4</v>
      </c>
      <c r="F1387" s="62"/>
      <c r="G1387" s="62"/>
      <c r="H1387" s="62"/>
      <c r="I1387" s="62"/>
    </row>
    <row r="1388" spans="2:9" x14ac:dyDescent="0.3">
      <c r="B1388" s="177">
        <v>43628</v>
      </c>
      <c r="C1388" s="62">
        <v>1425.55</v>
      </c>
      <c r="D1388" s="62">
        <f t="shared" si="24"/>
        <v>-0.56038855909336216</v>
      </c>
      <c r="E1388" s="62">
        <v>-4.9079754601230184E-4</v>
      </c>
      <c r="F1388" s="62"/>
      <c r="G1388" s="62"/>
      <c r="H1388" s="62"/>
      <c r="I1388" s="62"/>
    </row>
    <row r="1389" spans="2:9" x14ac:dyDescent="0.3">
      <c r="B1389" s="177">
        <v>45274</v>
      </c>
      <c r="C1389" s="62">
        <v>3242.75</v>
      </c>
      <c r="D1389" s="62">
        <f t="shared" si="24"/>
        <v>2.8905493947614713E-2</v>
      </c>
      <c r="E1389" s="62">
        <v>-4.9316504076314487E-4</v>
      </c>
      <c r="F1389" s="62"/>
      <c r="G1389" s="62"/>
      <c r="H1389" s="62"/>
      <c r="I1389" s="62"/>
    </row>
    <row r="1390" spans="2:9" x14ac:dyDescent="0.3">
      <c r="B1390" s="177">
        <v>45209</v>
      </c>
      <c r="C1390" s="62">
        <v>3151.65</v>
      </c>
      <c r="D1390" s="62">
        <f t="shared" si="24"/>
        <v>-5.7055664427722953E-2</v>
      </c>
      <c r="E1390" s="62">
        <v>-5.0741298660109699E-4</v>
      </c>
      <c r="F1390" s="62"/>
      <c r="G1390" s="62"/>
      <c r="H1390" s="62"/>
      <c r="I1390" s="62"/>
    </row>
    <row r="1391" spans="2:9" x14ac:dyDescent="0.3">
      <c r="B1391" s="177">
        <v>45117</v>
      </c>
      <c r="C1391" s="62">
        <v>3342.35</v>
      </c>
      <c r="D1391" s="62">
        <f t="shared" si="24"/>
        <v>3.1573586827363692E-2</v>
      </c>
      <c r="E1391" s="62">
        <v>-5.0836560458135274E-4</v>
      </c>
      <c r="F1391" s="62"/>
      <c r="G1391" s="62"/>
      <c r="H1391" s="62"/>
      <c r="I1391" s="62"/>
    </row>
    <row r="1392" spans="2:9" x14ac:dyDescent="0.3">
      <c r="B1392" s="177">
        <v>44550</v>
      </c>
      <c r="C1392" s="62">
        <v>3240.05</v>
      </c>
      <c r="D1392" s="62">
        <f t="shared" si="24"/>
        <v>2.7165060793760039</v>
      </c>
      <c r="E1392" s="62">
        <v>-5.0899219545289085E-4</v>
      </c>
      <c r="F1392" s="62"/>
      <c r="G1392" s="62"/>
      <c r="H1392" s="62"/>
      <c r="I1392" s="62"/>
    </row>
    <row r="1393" spans="2:9" x14ac:dyDescent="0.3">
      <c r="B1393" s="177">
        <v>42431</v>
      </c>
      <c r="C1393" s="62">
        <v>871.8</v>
      </c>
      <c r="D1393" s="62">
        <f t="shared" si="24"/>
        <v>-0.23290805103387596</v>
      </c>
      <c r="E1393" s="62">
        <v>-5.1590713671544335E-4</v>
      </c>
      <c r="F1393" s="62"/>
      <c r="G1393" s="62"/>
      <c r="H1393" s="62"/>
      <c r="I1393" s="62"/>
    </row>
    <row r="1394" spans="2:9" x14ac:dyDescent="0.3">
      <c r="B1394" s="177">
        <v>43091</v>
      </c>
      <c r="C1394" s="62">
        <v>1136.5</v>
      </c>
      <c r="D1394" s="62">
        <f t="shared" si="24"/>
        <v>-3.9388048347561419E-2</v>
      </c>
      <c r="E1394" s="62">
        <v>-5.2765807756565742E-4</v>
      </c>
      <c r="F1394" s="62"/>
      <c r="G1394" s="62"/>
      <c r="H1394" s="62"/>
      <c r="I1394" s="62"/>
    </row>
    <row r="1395" spans="2:9" x14ac:dyDescent="0.3">
      <c r="B1395" s="177">
        <v>43108</v>
      </c>
      <c r="C1395" s="62">
        <v>1183.0999999999999</v>
      </c>
      <c r="D1395" s="62">
        <f t="shared" si="24"/>
        <v>-0.58856566569873592</v>
      </c>
      <c r="E1395" s="62">
        <v>-5.4910242872235773E-4</v>
      </c>
      <c r="F1395" s="62"/>
      <c r="G1395" s="62"/>
      <c r="H1395" s="62"/>
      <c r="I1395" s="62"/>
    </row>
    <row r="1396" spans="2:9" x14ac:dyDescent="0.3">
      <c r="B1396" s="177">
        <v>45363</v>
      </c>
      <c r="C1396" s="62">
        <v>2875.55</v>
      </c>
      <c r="D1396" s="62">
        <f t="shared" si="24"/>
        <v>1.0853185394684361</v>
      </c>
      <c r="E1396" s="62">
        <v>-5.5610586865471347E-4</v>
      </c>
      <c r="F1396" s="62"/>
      <c r="G1396" s="62"/>
      <c r="H1396" s="62"/>
      <c r="I1396" s="62"/>
    </row>
    <row r="1397" spans="2:9" x14ac:dyDescent="0.3">
      <c r="B1397" s="177">
        <v>43515</v>
      </c>
      <c r="C1397" s="62">
        <v>1378.95</v>
      </c>
      <c r="D1397" s="62">
        <f t="shared" si="24"/>
        <v>-0.51127060074428499</v>
      </c>
      <c r="E1397" s="62">
        <v>-5.7981518391009572E-4</v>
      </c>
      <c r="F1397" s="62"/>
      <c r="G1397" s="62"/>
      <c r="H1397" s="62"/>
      <c r="I1397" s="62"/>
    </row>
    <row r="1398" spans="2:9" x14ac:dyDescent="0.3">
      <c r="B1398" s="177">
        <v>45372</v>
      </c>
      <c r="C1398" s="62">
        <v>2821.5</v>
      </c>
      <c r="D1398" s="62">
        <f t="shared" si="24"/>
        <v>-4.0191859575119518E-2</v>
      </c>
      <c r="E1398" s="62">
        <v>-5.8445353594392463E-4</v>
      </c>
      <c r="F1398" s="62"/>
      <c r="G1398" s="62"/>
      <c r="H1398" s="62"/>
      <c r="I1398" s="62"/>
    </row>
    <row r="1399" spans="2:9" x14ac:dyDescent="0.3">
      <c r="B1399" s="177">
        <v>44756</v>
      </c>
      <c r="C1399" s="62">
        <v>2939.65</v>
      </c>
      <c r="D1399" s="62">
        <f t="shared" si="24"/>
        <v>-7.5625363583478766E-2</v>
      </c>
      <c r="E1399" s="62">
        <v>-5.949547834364588E-4</v>
      </c>
      <c r="F1399" s="62"/>
      <c r="G1399" s="62"/>
      <c r="H1399" s="62"/>
      <c r="I1399" s="62"/>
    </row>
    <row r="1400" spans="2:9" x14ac:dyDescent="0.3">
      <c r="B1400" s="177">
        <v>45160</v>
      </c>
      <c r="C1400" s="62">
        <v>3180.15</v>
      </c>
      <c r="D1400" s="62">
        <f t="shared" si="24"/>
        <v>2.8437783283978972</v>
      </c>
      <c r="E1400" s="62">
        <v>-5.970993541899376E-4</v>
      </c>
      <c r="F1400" s="62"/>
      <c r="G1400" s="62"/>
      <c r="H1400" s="62"/>
      <c r="I1400" s="62"/>
    </row>
    <row r="1401" spans="2:9" x14ac:dyDescent="0.3">
      <c r="B1401" s="177">
        <v>42305</v>
      </c>
      <c r="C1401" s="62">
        <v>827.35</v>
      </c>
      <c r="D1401" s="62">
        <f t="shared" si="24"/>
        <v>-0.42872432245813913</v>
      </c>
      <c r="E1401" s="62">
        <v>-6.0397414990638403E-4</v>
      </c>
      <c r="F1401" s="62"/>
      <c r="G1401" s="62"/>
      <c r="H1401" s="62"/>
      <c r="I1401" s="62"/>
    </row>
    <row r="1402" spans="2:9" x14ac:dyDescent="0.3">
      <c r="B1402" s="177">
        <v>43580</v>
      </c>
      <c r="C1402" s="62">
        <v>1448.25</v>
      </c>
      <c r="D1402" s="62">
        <f t="shared" si="24"/>
        <v>0.41679710428487571</v>
      </c>
      <c r="E1402" s="62">
        <v>-6.2105372114694196E-4</v>
      </c>
      <c r="F1402" s="62"/>
      <c r="G1402" s="62"/>
      <c r="H1402" s="62"/>
      <c r="I1402" s="62"/>
    </row>
    <row r="1403" spans="2:9" x14ac:dyDescent="0.3">
      <c r="B1403" s="177">
        <v>42802</v>
      </c>
      <c r="C1403" s="62">
        <v>1022.2</v>
      </c>
      <c r="D1403" s="62">
        <f t="shared" si="24"/>
        <v>-0.68615771940866743</v>
      </c>
      <c r="E1403" s="62">
        <v>-6.3547929803976853E-4</v>
      </c>
      <c r="F1403" s="62"/>
      <c r="G1403" s="62"/>
      <c r="H1403" s="62"/>
      <c r="I1403" s="62"/>
    </row>
    <row r="1404" spans="2:9" x14ac:dyDescent="0.3">
      <c r="B1404" s="177">
        <v>45181</v>
      </c>
      <c r="C1404" s="62">
        <v>3257.05</v>
      </c>
      <c r="D1404" s="62">
        <f t="shared" si="24"/>
        <v>1.6961218492612062</v>
      </c>
      <c r="E1404" s="62">
        <v>-6.4433978184493164E-4</v>
      </c>
      <c r="F1404" s="62"/>
      <c r="G1404" s="62"/>
      <c r="H1404" s="62"/>
      <c r="I1404" s="62"/>
    </row>
    <row r="1405" spans="2:9" x14ac:dyDescent="0.3">
      <c r="B1405" s="177">
        <v>42649</v>
      </c>
      <c r="C1405" s="62">
        <v>1208.05</v>
      </c>
      <c r="D1405" s="62">
        <f t="shared" si="24"/>
        <v>0.24438607334157397</v>
      </c>
      <c r="E1405" s="62">
        <v>-6.6178599495384427E-4</v>
      </c>
      <c r="F1405" s="62"/>
      <c r="G1405" s="62"/>
      <c r="H1405" s="62"/>
      <c r="I1405" s="62"/>
    </row>
    <row r="1406" spans="2:9" x14ac:dyDescent="0.3">
      <c r="B1406" s="177">
        <v>42766</v>
      </c>
      <c r="C1406" s="62">
        <v>970.8</v>
      </c>
      <c r="D1406" s="62">
        <f t="shared" si="24"/>
        <v>0.11183645421748838</v>
      </c>
      <c r="E1406" s="62">
        <v>-6.6910288743640017E-4</v>
      </c>
      <c r="F1406" s="62"/>
      <c r="G1406" s="62"/>
      <c r="H1406" s="62"/>
      <c r="I1406" s="62"/>
    </row>
    <row r="1407" spans="2:9" x14ac:dyDescent="0.3">
      <c r="B1407" s="177">
        <v>42381</v>
      </c>
      <c r="C1407" s="62">
        <v>873.15</v>
      </c>
      <c r="D1407" s="62">
        <f t="shared" si="24"/>
        <v>-0.24861236607719117</v>
      </c>
      <c r="E1407" s="62">
        <v>-6.8669527896998315E-4</v>
      </c>
      <c r="F1407" s="62"/>
      <c r="G1407" s="62"/>
      <c r="H1407" s="62"/>
      <c r="I1407" s="62"/>
    </row>
    <row r="1408" spans="2:9" x14ac:dyDescent="0.3">
      <c r="B1408" s="177">
        <v>42891</v>
      </c>
      <c r="C1408" s="62">
        <v>1162.05</v>
      </c>
      <c r="D1408" s="62">
        <f t="shared" si="24"/>
        <v>-0.33104023947959244</v>
      </c>
      <c r="E1408" s="62">
        <v>-6.8796491378935766E-4</v>
      </c>
      <c r="F1408" s="62"/>
      <c r="G1408" s="62"/>
      <c r="H1408" s="62"/>
      <c r="I1408" s="62"/>
    </row>
    <row r="1409" spans="2:9" x14ac:dyDescent="0.3">
      <c r="B1409" s="177">
        <v>43802</v>
      </c>
      <c r="C1409" s="62">
        <v>1737.1</v>
      </c>
      <c r="D1409" s="62">
        <f t="shared" si="24"/>
        <v>-0.47429107526556313</v>
      </c>
      <c r="E1409" s="62">
        <v>-6.9032963239949697E-4</v>
      </c>
      <c r="F1409" s="62"/>
      <c r="G1409" s="62"/>
      <c r="H1409" s="62"/>
      <c r="I1409" s="62"/>
    </row>
    <row r="1410" spans="2:9" x14ac:dyDescent="0.3">
      <c r="B1410" s="177">
        <v>44480</v>
      </c>
      <c r="C1410" s="62">
        <v>3304.3</v>
      </c>
      <c r="D1410" s="62">
        <f t="shared" si="24"/>
        <v>0.15004176527913141</v>
      </c>
      <c r="E1410" s="62">
        <v>-6.9557853988983463E-4</v>
      </c>
      <c r="F1410" s="62"/>
      <c r="G1410" s="62"/>
      <c r="H1410" s="62"/>
      <c r="I1410" s="62"/>
    </row>
    <row r="1411" spans="2:9" x14ac:dyDescent="0.3">
      <c r="B1411" s="177">
        <v>45439</v>
      </c>
      <c r="C1411" s="62">
        <v>2873.2</v>
      </c>
      <c r="D1411" s="62">
        <f t="shared" si="24"/>
        <v>1.1169276109780806</v>
      </c>
      <c r="E1411" s="62">
        <v>-7.1298147987137875E-4</v>
      </c>
      <c r="F1411" s="62"/>
      <c r="G1411" s="62"/>
      <c r="H1411" s="62"/>
      <c r="I1411" s="62"/>
    </row>
    <row r="1412" spans="2:9" x14ac:dyDescent="0.3">
      <c r="B1412" s="177">
        <v>43293</v>
      </c>
      <c r="C1412" s="62">
        <v>1357.25</v>
      </c>
      <c r="D1412" s="62">
        <f t="shared" si="24"/>
        <v>-0.58877442811695202</v>
      </c>
      <c r="E1412" s="62">
        <v>-7.7302510491051646E-4</v>
      </c>
      <c r="F1412" s="62"/>
      <c r="G1412" s="62"/>
      <c r="H1412" s="62"/>
      <c r="I1412" s="62"/>
    </row>
    <row r="1413" spans="2:9" x14ac:dyDescent="0.3">
      <c r="B1413" s="177">
        <v>44441</v>
      </c>
      <c r="C1413" s="62">
        <v>3300.5</v>
      </c>
      <c r="D1413" s="62">
        <f t="shared" si="24"/>
        <v>1.4847549499360084</v>
      </c>
      <c r="E1413" s="62">
        <v>-7.8713935394021043E-4</v>
      </c>
      <c r="F1413" s="62"/>
      <c r="G1413" s="62"/>
      <c r="H1413" s="62"/>
      <c r="I1413" s="62"/>
    </row>
    <row r="1414" spans="2:9" x14ac:dyDescent="0.3">
      <c r="B1414" s="177">
        <v>43439</v>
      </c>
      <c r="C1414" s="62">
        <v>1328.3</v>
      </c>
      <c r="D1414" s="62">
        <f t="shared" si="24"/>
        <v>-0.54180751983442565</v>
      </c>
      <c r="E1414" s="62">
        <v>-7.8985970587125637E-4</v>
      </c>
      <c r="F1414" s="62"/>
      <c r="G1414" s="62"/>
      <c r="H1414" s="62"/>
      <c r="I1414" s="62"/>
    </row>
    <row r="1415" spans="2:9" x14ac:dyDescent="0.3">
      <c r="B1415" s="177">
        <v>45048</v>
      </c>
      <c r="C1415" s="62">
        <v>2899</v>
      </c>
      <c r="D1415" s="62">
        <f t="shared" si="24"/>
        <v>-4.5518149641945838E-2</v>
      </c>
      <c r="E1415" s="62">
        <v>-7.9274807844765508E-4</v>
      </c>
      <c r="F1415" s="62"/>
      <c r="G1415" s="62"/>
      <c r="H1415" s="62"/>
      <c r="I1415" s="62"/>
    </row>
    <row r="1416" spans="2:9" x14ac:dyDescent="0.3">
      <c r="B1416" s="177">
        <v>44435</v>
      </c>
      <c r="C1416" s="62">
        <v>3037.25</v>
      </c>
      <c r="D1416" s="62">
        <f t="shared" ref="D1416:D1479" si="25">(C1416-C1417)/C1417</f>
        <v>4.093837823017335E-2</v>
      </c>
      <c r="E1416" s="62">
        <v>-8.0600059216364057E-4</v>
      </c>
      <c r="F1416" s="62"/>
      <c r="G1416" s="62"/>
      <c r="H1416" s="62"/>
      <c r="I1416" s="62"/>
    </row>
    <row r="1417" spans="2:9" x14ac:dyDescent="0.3">
      <c r="B1417" s="177">
        <v>45461</v>
      </c>
      <c r="C1417" s="62">
        <v>2917.8</v>
      </c>
      <c r="D1417" s="62">
        <f t="shared" si="25"/>
        <v>0.72988676113120299</v>
      </c>
      <c r="E1417" s="62">
        <v>-8.2186151633437305E-4</v>
      </c>
      <c r="F1417" s="62"/>
      <c r="G1417" s="62"/>
      <c r="H1417" s="62"/>
      <c r="I1417" s="62"/>
    </row>
    <row r="1418" spans="2:9" x14ac:dyDescent="0.3">
      <c r="B1418" s="177">
        <v>44014</v>
      </c>
      <c r="C1418" s="62">
        <v>1686.7</v>
      </c>
      <c r="D1418" s="62">
        <f t="shared" si="25"/>
        <v>0.76405375725566083</v>
      </c>
      <c r="E1418" s="62">
        <v>-8.2933475504997549E-4</v>
      </c>
      <c r="F1418" s="62"/>
      <c r="G1418" s="62"/>
      <c r="H1418" s="62"/>
      <c r="I1418" s="62"/>
    </row>
    <row r="1419" spans="2:9" x14ac:dyDescent="0.3">
      <c r="B1419" s="177">
        <v>42510</v>
      </c>
      <c r="C1419" s="62">
        <v>956.15</v>
      </c>
      <c r="D1419" s="62">
        <f t="shared" si="25"/>
        <v>-0.65677106703760202</v>
      </c>
      <c r="E1419" s="62">
        <v>-8.3598934113597177E-4</v>
      </c>
      <c r="F1419" s="62"/>
      <c r="G1419" s="62"/>
      <c r="H1419" s="62"/>
      <c r="I1419" s="62"/>
    </row>
    <row r="1420" spans="2:9" x14ac:dyDescent="0.3">
      <c r="B1420" s="177">
        <v>44949</v>
      </c>
      <c r="C1420" s="62">
        <v>2785.75</v>
      </c>
      <c r="D1420" s="62">
        <f t="shared" si="25"/>
        <v>-0.10177661701167218</v>
      </c>
      <c r="E1420" s="62">
        <v>-8.4286790287289165E-4</v>
      </c>
      <c r="F1420" s="62"/>
      <c r="G1420" s="62"/>
      <c r="H1420" s="62"/>
      <c r="I1420" s="62"/>
    </row>
    <row r="1421" spans="2:9" x14ac:dyDescent="0.3">
      <c r="B1421" s="177">
        <v>44888</v>
      </c>
      <c r="C1421" s="62">
        <v>3101.4</v>
      </c>
      <c r="D1421" s="62">
        <f t="shared" si="25"/>
        <v>1.4927862396013341</v>
      </c>
      <c r="E1421" s="62">
        <v>-8.5372336141495495E-4</v>
      </c>
      <c r="F1421" s="62"/>
      <c r="G1421" s="62"/>
      <c r="H1421" s="62"/>
      <c r="I1421" s="62"/>
    </row>
    <row r="1422" spans="2:9" x14ac:dyDescent="0.3">
      <c r="B1422" s="177">
        <v>42993</v>
      </c>
      <c r="C1422" s="62">
        <v>1244.1500000000001</v>
      </c>
      <c r="D1422" s="62">
        <f t="shared" si="25"/>
        <v>-0.26266038462678154</v>
      </c>
      <c r="E1422" s="62">
        <v>-8.8335675567147891E-4</v>
      </c>
      <c r="F1422" s="62"/>
      <c r="G1422" s="62"/>
      <c r="H1422" s="62"/>
      <c r="I1422" s="62"/>
    </row>
    <row r="1423" spans="2:9" x14ac:dyDescent="0.3">
      <c r="B1423" s="177">
        <v>44008</v>
      </c>
      <c r="C1423" s="62">
        <v>1687.35</v>
      </c>
      <c r="D1423" s="62">
        <f t="shared" si="25"/>
        <v>0.4598347536445041</v>
      </c>
      <c r="E1423" s="62">
        <v>-8.8817834621191937E-4</v>
      </c>
      <c r="F1423" s="62"/>
      <c r="G1423" s="62"/>
      <c r="H1423" s="62"/>
      <c r="I1423" s="62"/>
    </row>
    <row r="1424" spans="2:9" x14ac:dyDescent="0.3">
      <c r="B1424" s="177">
        <v>42937</v>
      </c>
      <c r="C1424" s="62">
        <v>1155.8499999999999</v>
      </c>
      <c r="D1424" s="62">
        <f t="shared" si="25"/>
        <v>-0.49753298411111352</v>
      </c>
      <c r="E1424" s="62">
        <v>-9.0759789091553449E-4</v>
      </c>
      <c r="F1424" s="62"/>
      <c r="G1424" s="62"/>
      <c r="H1424" s="62"/>
      <c r="I1424" s="62"/>
    </row>
    <row r="1425" spans="2:9" x14ac:dyDescent="0.3">
      <c r="B1425" s="177">
        <v>45786</v>
      </c>
      <c r="C1425" s="62">
        <v>2300.35</v>
      </c>
      <c r="D1425" s="62">
        <f t="shared" si="25"/>
        <v>-0.11983700330967467</v>
      </c>
      <c r="E1425" s="62">
        <v>-9.3376764386540322E-4</v>
      </c>
      <c r="F1425" s="62"/>
      <c r="G1425" s="62"/>
      <c r="H1425" s="62"/>
      <c r="I1425" s="62"/>
    </row>
    <row r="1426" spans="2:9" x14ac:dyDescent="0.3">
      <c r="B1426" s="177">
        <v>44315</v>
      </c>
      <c r="C1426" s="62">
        <v>2613.5500000000002</v>
      </c>
      <c r="D1426" s="62">
        <f t="shared" si="25"/>
        <v>1.6557768519459406</v>
      </c>
      <c r="E1426" s="62">
        <v>-9.3654434250757578E-4</v>
      </c>
      <c r="F1426" s="62"/>
      <c r="G1426" s="62"/>
      <c r="H1426" s="62"/>
      <c r="I1426" s="62"/>
    </row>
    <row r="1427" spans="2:9" x14ac:dyDescent="0.3">
      <c r="B1427" s="177">
        <v>42521</v>
      </c>
      <c r="C1427" s="62">
        <v>984.1</v>
      </c>
      <c r="D1427" s="62">
        <f t="shared" si="25"/>
        <v>-0.33972961186218925</v>
      </c>
      <c r="E1427" s="62">
        <v>-9.644180498451163E-4</v>
      </c>
      <c r="F1427" s="62"/>
      <c r="G1427" s="62"/>
      <c r="H1427" s="62"/>
      <c r="I1427" s="62"/>
    </row>
    <row r="1428" spans="2:9" x14ac:dyDescent="0.3">
      <c r="B1428" s="177">
        <v>43556</v>
      </c>
      <c r="C1428" s="62">
        <v>1490.45</v>
      </c>
      <c r="D1428" s="62">
        <f t="shared" si="25"/>
        <v>-0.54541434104980624</v>
      </c>
      <c r="E1428" s="62">
        <v>-9.7191500770832189E-4</v>
      </c>
      <c r="F1428" s="62"/>
      <c r="G1428" s="62"/>
      <c r="H1428" s="62"/>
      <c r="I1428" s="62"/>
    </row>
    <row r="1429" spans="2:9" x14ac:dyDescent="0.3">
      <c r="B1429" s="177">
        <v>44543</v>
      </c>
      <c r="C1429" s="62">
        <v>3278.7</v>
      </c>
      <c r="D1429" s="62">
        <f t="shared" si="25"/>
        <v>1.3545421903052064</v>
      </c>
      <c r="E1429" s="62">
        <v>-9.7504494347794659E-4</v>
      </c>
      <c r="F1429" s="62"/>
      <c r="G1429" s="62"/>
      <c r="H1429" s="62"/>
      <c r="I1429" s="62"/>
    </row>
    <row r="1430" spans="2:9" x14ac:dyDescent="0.3">
      <c r="B1430" s="177">
        <v>43336</v>
      </c>
      <c r="C1430" s="62">
        <v>1392.5</v>
      </c>
      <c r="D1430" s="62">
        <f t="shared" si="25"/>
        <v>-0.56842447815778463</v>
      </c>
      <c r="E1430" s="62">
        <v>-1.0043762106321048E-3</v>
      </c>
      <c r="F1430" s="62"/>
      <c r="G1430" s="62"/>
      <c r="H1430" s="62"/>
      <c r="I1430" s="62"/>
    </row>
    <row r="1431" spans="2:9" x14ac:dyDescent="0.3">
      <c r="B1431" s="177">
        <v>44518</v>
      </c>
      <c r="C1431" s="62">
        <v>3226.55</v>
      </c>
      <c r="D1431" s="62">
        <f t="shared" si="25"/>
        <v>-3.9231158621921801E-2</v>
      </c>
      <c r="E1431" s="62">
        <v>-1.0062542572295498E-3</v>
      </c>
      <c r="F1431" s="62"/>
      <c r="G1431" s="62"/>
      <c r="H1431" s="62"/>
      <c r="I1431" s="62"/>
    </row>
    <row r="1432" spans="2:9" x14ac:dyDescent="0.3">
      <c r="B1432" s="177">
        <v>45110</v>
      </c>
      <c r="C1432" s="62">
        <v>3358.3</v>
      </c>
      <c r="D1432" s="62">
        <f t="shared" si="25"/>
        <v>1.9836968593132247</v>
      </c>
      <c r="E1432" s="62">
        <v>-1.0113930451853635E-3</v>
      </c>
      <c r="F1432" s="62"/>
      <c r="G1432" s="62"/>
      <c r="H1432" s="62"/>
      <c r="I1432" s="62"/>
    </row>
    <row r="1433" spans="2:9" x14ac:dyDescent="0.3">
      <c r="B1433" s="177">
        <v>43152</v>
      </c>
      <c r="C1433" s="62">
        <v>1125.55</v>
      </c>
      <c r="D1433" s="62">
        <f t="shared" si="25"/>
        <v>-0.63291097956720976</v>
      </c>
      <c r="E1433" s="62">
        <v>-1.0206798615426387E-3</v>
      </c>
      <c r="F1433" s="62"/>
      <c r="G1433" s="62"/>
      <c r="H1433" s="62"/>
      <c r="I1433" s="62"/>
    </row>
    <row r="1434" spans="2:9" x14ac:dyDescent="0.3">
      <c r="B1434" s="177">
        <v>44764</v>
      </c>
      <c r="C1434" s="62">
        <v>3066.15</v>
      </c>
      <c r="D1434" s="62">
        <f t="shared" si="25"/>
        <v>1.2571775618374557</v>
      </c>
      <c r="E1434" s="62">
        <v>-1.0262926400156683E-3</v>
      </c>
      <c r="F1434" s="62"/>
      <c r="G1434" s="62"/>
      <c r="H1434" s="62"/>
      <c r="I1434" s="62"/>
    </row>
    <row r="1435" spans="2:9" x14ac:dyDescent="0.3">
      <c r="B1435" s="177">
        <v>43651</v>
      </c>
      <c r="C1435" s="62">
        <v>1358.4</v>
      </c>
      <c r="D1435" s="62">
        <f t="shared" si="25"/>
        <v>0.17098400930994367</v>
      </c>
      <c r="E1435" s="62">
        <v>-1.0295631710544666E-3</v>
      </c>
      <c r="F1435" s="62"/>
      <c r="G1435" s="62"/>
      <c r="H1435" s="62"/>
      <c r="I1435" s="62"/>
    </row>
    <row r="1436" spans="2:9" x14ac:dyDescent="0.3">
      <c r="B1436" s="177">
        <v>43063</v>
      </c>
      <c r="C1436" s="62">
        <v>1160.05</v>
      </c>
      <c r="D1436" s="62">
        <f t="shared" si="25"/>
        <v>8.9584692324417951E-3</v>
      </c>
      <c r="E1436" s="62">
        <v>-1.0333692142088658E-3</v>
      </c>
      <c r="F1436" s="62"/>
      <c r="G1436" s="62"/>
      <c r="H1436" s="62"/>
      <c r="I1436" s="62"/>
    </row>
    <row r="1437" spans="2:9" x14ac:dyDescent="0.3">
      <c r="B1437" s="177">
        <v>43125</v>
      </c>
      <c r="C1437" s="62">
        <v>1149.75</v>
      </c>
      <c r="D1437" s="62">
        <f t="shared" si="25"/>
        <v>1.1319604684574464E-3</v>
      </c>
      <c r="E1437" s="62">
        <v>-1.0426169685912032E-3</v>
      </c>
      <c r="F1437" s="62"/>
      <c r="G1437" s="62"/>
      <c r="H1437" s="62"/>
      <c r="I1437" s="62"/>
    </row>
    <row r="1438" spans="2:9" x14ac:dyDescent="0.3">
      <c r="B1438" s="177">
        <v>43096</v>
      </c>
      <c r="C1438" s="62">
        <v>1148.45</v>
      </c>
      <c r="D1438" s="62">
        <f t="shared" si="25"/>
        <v>1.0425831427063291E-2</v>
      </c>
      <c r="E1438" s="62">
        <v>-1.0437959378941811E-3</v>
      </c>
      <c r="F1438" s="62"/>
      <c r="G1438" s="62"/>
      <c r="H1438" s="62"/>
      <c r="I1438" s="62"/>
    </row>
    <row r="1439" spans="2:9" x14ac:dyDescent="0.3">
      <c r="B1439" s="177">
        <v>43173</v>
      </c>
      <c r="C1439" s="62">
        <v>1136.5999999999999</v>
      </c>
      <c r="D1439" s="62">
        <f t="shared" si="25"/>
        <v>-0.6515420933227053</v>
      </c>
      <c r="E1439" s="62">
        <v>-1.0546669010371291E-3</v>
      </c>
      <c r="F1439" s="62"/>
      <c r="G1439" s="62"/>
      <c r="H1439" s="62"/>
      <c r="I1439" s="62"/>
    </row>
    <row r="1440" spans="2:9" x14ac:dyDescent="0.3">
      <c r="B1440" s="177">
        <v>44610</v>
      </c>
      <c r="C1440" s="62">
        <v>3261.8</v>
      </c>
      <c r="D1440" s="62">
        <f t="shared" si="25"/>
        <v>2.3150058437928758</v>
      </c>
      <c r="E1440" s="62">
        <v>-1.0871728911141922E-3</v>
      </c>
      <c r="F1440" s="62"/>
      <c r="G1440" s="62"/>
      <c r="H1440" s="62"/>
      <c r="I1440" s="62"/>
    </row>
    <row r="1441" spans="2:9" x14ac:dyDescent="0.3">
      <c r="B1441" s="177">
        <v>42544</v>
      </c>
      <c r="C1441" s="62">
        <v>983.95</v>
      </c>
      <c r="D1441" s="62">
        <f t="shared" si="25"/>
        <v>-0.56651320571843955</v>
      </c>
      <c r="E1441" s="62">
        <v>-1.1166945840311751E-3</v>
      </c>
      <c r="F1441" s="62"/>
      <c r="G1441" s="62"/>
      <c r="H1441" s="62"/>
      <c r="I1441" s="62"/>
    </row>
    <row r="1442" spans="2:9" x14ac:dyDescent="0.3">
      <c r="B1442" s="177">
        <v>45698</v>
      </c>
      <c r="C1442" s="62">
        <v>2269.85</v>
      </c>
      <c r="D1442" s="62">
        <f t="shared" si="25"/>
        <v>-0.3186089097022094</v>
      </c>
      <c r="E1442" s="62">
        <v>-1.1221615912692228E-3</v>
      </c>
      <c r="F1442" s="62"/>
      <c r="G1442" s="62"/>
      <c r="H1442" s="62"/>
      <c r="I1442" s="62"/>
    </row>
    <row r="1443" spans="2:9" x14ac:dyDescent="0.3">
      <c r="B1443" s="177">
        <v>44447</v>
      </c>
      <c r="C1443" s="62">
        <v>3331.2</v>
      </c>
      <c r="D1443" s="62">
        <f t="shared" si="25"/>
        <v>2.4698192802458201</v>
      </c>
      <c r="E1443" s="62">
        <v>-1.1394302848576259E-3</v>
      </c>
      <c r="F1443" s="62"/>
      <c r="G1443" s="62"/>
      <c r="H1443" s="62"/>
      <c r="I1443" s="62"/>
    </row>
    <row r="1444" spans="2:9" x14ac:dyDescent="0.3">
      <c r="B1444" s="177">
        <v>42754</v>
      </c>
      <c r="C1444" s="62">
        <v>960.05</v>
      </c>
      <c r="D1444" s="62">
        <f t="shared" si="25"/>
        <v>-0.18300570164241339</v>
      </c>
      <c r="E1444" s="62">
        <v>-1.1444623627945927E-3</v>
      </c>
      <c r="F1444" s="62"/>
      <c r="G1444" s="62"/>
      <c r="H1444" s="62"/>
      <c r="I1444" s="62"/>
    </row>
    <row r="1445" spans="2:9" x14ac:dyDescent="0.3">
      <c r="B1445" s="177">
        <v>43052</v>
      </c>
      <c r="C1445" s="62">
        <v>1175.0999999999999</v>
      </c>
      <c r="D1445" s="62">
        <f t="shared" si="25"/>
        <v>1.0577915376676949E-2</v>
      </c>
      <c r="E1445" s="62">
        <v>-1.1475200816015438E-3</v>
      </c>
      <c r="F1445" s="62"/>
      <c r="G1445" s="62"/>
      <c r="H1445" s="62"/>
      <c r="I1445" s="62"/>
    </row>
    <row r="1446" spans="2:9" x14ac:dyDescent="0.3">
      <c r="B1446" s="177">
        <v>43203</v>
      </c>
      <c r="C1446" s="62">
        <v>1162.8</v>
      </c>
      <c r="D1446" s="62">
        <f t="shared" si="25"/>
        <v>-0.64918314703353397</v>
      </c>
      <c r="E1446" s="62">
        <v>-1.1596443757248948E-3</v>
      </c>
      <c r="F1446" s="62"/>
      <c r="G1446" s="62"/>
      <c r="H1446" s="62"/>
      <c r="I1446" s="62"/>
    </row>
    <row r="1447" spans="2:9" x14ac:dyDescent="0.3">
      <c r="B1447" s="177">
        <v>45098</v>
      </c>
      <c r="C1447" s="62">
        <v>3314.55</v>
      </c>
      <c r="D1447" s="62">
        <f t="shared" si="25"/>
        <v>2.2183221672006992</v>
      </c>
      <c r="E1447" s="62">
        <v>-1.1601976856316022E-3</v>
      </c>
      <c r="F1447" s="62"/>
      <c r="G1447" s="62"/>
      <c r="H1447" s="62"/>
      <c r="I1447" s="62"/>
    </row>
    <row r="1448" spans="2:9" x14ac:dyDescent="0.3">
      <c r="B1448" s="177">
        <v>42804</v>
      </c>
      <c r="C1448" s="62">
        <v>1029.9000000000001</v>
      </c>
      <c r="D1448" s="62">
        <f t="shared" si="25"/>
        <v>-0.69624397221689693</v>
      </c>
      <c r="E1448" s="62">
        <v>-1.1638056444571994E-3</v>
      </c>
      <c r="F1448" s="62"/>
      <c r="G1448" s="62"/>
      <c r="H1448" s="62"/>
      <c r="I1448" s="62"/>
    </row>
    <row r="1449" spans="2:9" x14ac:dyDescent="0.3">
      <c r="B1449" s="177">
        <v>45293</v>
      </c>
      <c r="C1449" s="62">
        <v>3390.55</v>
      </c>
      <c r="D1449" s="62">
        <f t="shared" si="25"/>
        <v>0.68303094983991475</v>
      </c>
      <c r="E1449" s="62">
        <v>-1.1783594290848565E-3</v>
      </c>
      <c r="F1449" s="62"/>
      <c r="G1449" s="62"/>
      <c r="H1449" s="62"/>
      <c r="I1449" s="62"/>
    </row>
    <row r="1450" spans="2:9" x14ac:dyDescent="0.3">
      <c r="B1450" s="177">
        <v>44090</v>
      </c>
      <c r="C1450" s="62">
        <v>2014.55</v>
      </c>
      <c r="D1450" s="62">
        <f t="shared" si="25"/>
        <v>-0.39001090050263426</v>
      </c>
      <c r="E1450" s="62">
        <v>-1.1899154664221181E-3</v>
      </c>
      <c r="F1450" s="62"/>
      <c r="G1450" s="62"/>
      <c r="H1450" s="62"/>
      <c r="I1450" s="62"/>
    </row>
    <row r="1451" spans="2:9" x14ac:dyDescent="0.3">
      <c r="B1451" s="177">
        <v>45281</v>
      </c>
      <c r="C1451" s="62">
        <v>3302.6</v>
      </c>
      <c r="D1451" s="62">
        <f t="shared" si="25"/>
        <v>0.24277032493555858</v>
      </c>
      <c r="E1451" s="62">
        <v>-1.1945985997490656E-3</v>
      </c>
      <c r="F1451" s="62"/>
      <c r="G1451" s="62"/>
      <c r="H1451" s="62"/>
      <c r="I1451" s="62"/>
    </row>
    <row r="1452" spans="2:9" x14ac:dyDescent="0.3">
      <c r="B1452" s="177">
        <v>44728</v>
      </c>
      <c r="C1452" s="62">
        <v>2657.45</v>
      </c>
      <c r="D1452" s="62">
        <f t="shared" si="25"/>
        <v>-0.18832943907392993</v>
      </c>
      <c r="E1452" s="62">
        <v>-1.2027136226111187E-3</v>
      </c>
      <c r="F1452" s="62"/>
      <c r="G1452" s="62"/>
      <c r="H1452" s="62"/>
      <c r="I1452" s="62"/>
    </row>
    <row r="1453" spans="2:9" x14ac:dyDescent="0.3">
      <c r="B1453" s="177">
        <v>45306</v>
      </c>
      <c r="C1453" s="62">
        <v>3274.05</v>
      </c>
      <c r="D1453" s="62">
        <f t="shared" si="25"/>
        <v>1.8624322433991958</v>
      </c>
      <c r="E1453" s="62">
        <v>-1.205003050640579E-3</v>
      </c>
      <c r="F1453" s="62"/>
      <c r="G1453" s="62"/>
      <c r="H1453" s="62"/>
      <c r="I1453" s="62"/>
    </row>
    <row r="1454" spans="2:9" x14ac:dyDescent="0.3">
      <c r="B1454" s="177">
        <v>43196</v>
      </c>
      <c r="C1454" s="62">
        <v>1143.8</v>
      </c>
      <c r="D1454" s="62">
        <f t="shared" si="25"/>
        <v>0.41253473294226606</v>
      </c>
      <c r="E1454" s="62">
        <v>-1.2224938875306417E-3</v>
      </c>
      <c r="F1454" s="62"/>
      <c r="G1454" s="62"/>
      <c r="H1454" s="62"/>
      <c r="I1454" s="62"/>
    </row>
    <row r="1455" spans="2:9" x14ac:dyDescent="0.3">
      <c r="B1455" s="177">
        <v>42075</v>
      </c>
      <c r="C1455" s="62">
        <v>809.75</v>
      </c>
      <c r="D1455" s="62">
        <f t="shared" si="25"/>
        <v>-0.37321000077405375</v>
      </c>
      <c r="E1455" s="62">
        <v>-1.2334258402713536E-3</v>
      </c>
      <c r="F1455" s="62"/>
      <c r="G1455" s="62"/>
      <c r="H1455" s="62"/>
      <c r="I1455" s="62"/>
    </row>
    <row r="1456" spans="2:9" x14ac:dyDescent="0.3">
      <c r="B1456" s="177">
        <v>43284</v>
      </c>
      <c r="C1456" s="62">
        <v>1291.9000000000001</v>
      </c>
      <c r="D1456" s="62">
        <f t="shared" si="25"/>
        <v>-0.41682842052995078</v>
      </c>
      <c r="E1456" s="62">
        <v>-1.2369540007730259E-3</v>
      </c>
      <c r="F1456" s="62"/>
      <c r="G1456" s="62"/>
      <c r="H1456" s="62"/>
      <c r="I1456" s="62"/>
    </row>
    <row r="1457" spans="2:9" x14ac:dyDescent="0.3">
      <c r="B1457" s="177">
        <v>45821</v>
      </c>
      <c r="C1457" s="62">
        <v>2215.3000000000002</v>
      </c>
      <c r="D1457" s="62">
        <f t="shared" si="25"/>
        <v>0.6225143736038381</v>
      </c>
      <c r="E1457" s="62">
        <v>-1.2398277766506615E-3</v>
      </c>
      <c r="F1457" s="62"/>
      <c r="G1457" s="62"/>
      <c r="H1457" s="62"/>
      <c r="I1457" s="62"/>
    </row>
    <row r="1458" spans="2:9" x14ac:dyDescent="0.3">
      <c r="B1458" s="177">
        <v>43462</v>
      </c>
      <c r="C1458" s="62">
        <v>1365.35</v>
      </c>
      <c r="D1458" s="62">
        <f t="shared" si="25"/>
        <v>-0.46808344858484136</v>
      </c>
      <c r="E1458" s="62">
        <v>-1.2435536373944227E-3</v>
      </c>
      <c r="F1458" s="62"/>
      <c r="G1458" s="62"/>
      <c r="H1458" s="62"/>
      <c r="I1458" s="62"/>
    </row>
    <row r="1459" spans="2:9" x14ac:dyDescent="0.3">
      <c r="B1459" s="177">
        <v>45890</v>
      </c>
      <c r="C1459" s="62">
        <v>2566.85</v>
      </c>
      <c r="D1459" s="62">
        <f t="shared" si="25"/>
        <v>0.49010217113665394</v>
      </c>
      <c r="E1459" s="62">
        <v>-1.2451119628023861E-3</v>
      </c>
      <c r="F1459" s="62"/>
      <c r="G1459" s="62"/>
      <c r="H1459" s="62"/>
      <c r="I1459" s="62"/>
    </row>
    <row r="1460" spans="2:9" x14ac:dyDescent="0.3">
      <c r="B1460" s="177">
        <v>43745</v>
      </c>
      <c r="C1460" s="62">
        <v>1722.6</v>
      </c>
      <c r="D1460" s="62">
        <f t="shared" si="25"/>
        <v>0.20272298830511426</v>
      </c>
      <c r="E1460" s="62">
        <v>-1.246557472097458E-3</v>
      </c>
      <c r="F1460" s="62"/>
      <c r="G1460" s="62"/>
      <c r="H1460" s="62"/>
      <c r="I1460" s="62"/>
    </row>
    <row r="1461" spans="2:9" x14ac:dyDescent="0.3">
      <c r="B1461" s="177">
        <v>43539</v>
      </c>
      <c r="C1461" s="62">
        <v>1432.25</v>
      </c>
      <c r="D1461" s="62">
        <f t="shared" si="25"/>
        <v>0.44803356586796073</v>
      </c>
      <c r="E1461" s="62">
        <v>-1.2551863603081862E-3</v>
      </c>
      <c r="F1461" s="62"/>
      <c r="G1461" s="62"/>
      <c r="H1461" s="62"/>
      <c r="I1461" s="62"/>
    </row>
    <row r="1462" spans="2:9" x14ac:dyDescent="0.3">
      <c r="B1462" s="177">
        <v>42768</v>
      </c>
      <c r="C1462" s="62">
        <v>989.1</v>
      </c>
      <c r="D1462" s="62">
        <f t="shared" si="25"/>
        <v>0.19355617231808853</v>
      </c>
      <c r="E1462" s="62">
        <v>-1.2621800373605291E-3</v>
      </c>
      <c r="F1462" s="62"/>
      <c r="G1462" s="62"/>
      <c r="H1462" s="62"/>
      <c r="I1462" s="62"/>
    </row>
    <row r="1463" spans="2:9" x14ac:dyDescent="0.3">
      <c r="B1463" s="177">
        <v>42307</v>
      </c>
      <c r="C1463" s="62">
        <v>828.7</v>
      </c>
      <c r="D1463" s="62">
        <f t="shared" si="25"/>
        <v>-0.71122920114992594</v>
      </c>
      <c r="E1463" s="62">
        <v>-1.2654413980113944E-3</v>
      </c>
      <c r="F1463" s="62"/>
      <c r="G1463" s="62"/>
      <c r="H1463" s="62"/>
      <c r="I1463" s="62"/>
    </row>
    <row r="1464" spans="2:9" x14ac:dyDescent="0.3">
      <c r="B1464" s="177">
        <v>45385</v>
      </c>
      <c r="C1464" s="62">
        <v>2869.75</v>
      </c>
      <c r="D1464" s="62">
        <f t="shared" si="25"/>
        <v>1.8630218985384348</v>
      </c>
      <c r="E1464" s="62">
        <v>-1.2702721514582344E-3</v>
      </c>
      <c r="F1464" s="62"/>
      <c r="G1464" s="62"/>
      <c r="H1464" s="62"/>
      <c r="I1464" s="62"/>
    </row>
    <row r="1465" spans="2:9" x14ac:dyDescent="0.3">
      <c r="B1465" s="177">
        <v>42552</v>
      </c>
      <c r="C1465" s="62">
        <v>1002.35</v>
      </c>
      <c r="D1465" s="62">
        <f t="shared" si="25"/>
        <v>-0.41501065102570839</v>
      </c>
      <c r="E1465" s="62">
        <v>-1.2952722562645888E-3</v>
      </c>
      <c r="F1465" s="62"/>
      <c r="G1465" s="62"/>
      <c r="H1465" s="62"/>
      <c r="I1465" s="62"/>
    </row>
    <row r="1466" spans="2:9" x14ac:dyDescent="0.3">
      <c r="B1466" s="177">
        <v>43797</v>
      </c>
      <c r="C1466" s="62">
        <v>1713.45</v>
      </c>
      <c r="D1466" s="62">
        <f t="shared" si="25"/>
        <v>-0.45756299860706601</v>
      </c>
      <c r="E1466" s="62">
        <v>-1.3114180800839308E-3</v>
      </c>
      <c r="F1466" s="62"/>
      <c r="G1466" s="62"/>
      <c r="H1466" s="62"/>
      <c r="I1466" s="62"/>
    </row>
    <row r="1467" spans="2:9" x14ac:dyDescent="0.3">
      <c r="B1467" s="177">
        <v>44504</v>
      </c>
      <c r="C1467" s="62">
        <v>3158.8</v>
      </c>
      <c r="D1467" s="62">
        <f t="shared" si="25"/>
        <v>0.27788340952303897</v>
      </c>
      <c r="E1467" s="62">
        <v>-1.312066267250395E-3</v>
      </c>
      <c r="F1467" s="62"/>
      <c r="G1467" s="62"/>
      <c r="H1467" s="62"/>
      <c r="I1467" s="62"/>
    </row>
    <row r="1468" spans="2:9" x14ac:dyDescent="0.3">
      <c r="B1468" s="177">
        <v>45609</v>
      </c>
      <c r="C1468" s="62">
        <v>2471.9</v>
      </c>
      <c r="D1468" s="62">
        <f t="shared" si="25"/>
        <v>-0.21759222624907018</v>
      </c>
      <c r="E1468" s="62">
        <v>-1.313051734238329E-3</v>
      </c>
      <c r="F1468" s="62"/>
      <c r="G1468" s="62"/>
      <c r="H1468" s="62"/>
      <c r="I1468" s="62"/>
    </row>
    <row r="1469" spans="2:9" x14ac:dyDescent="0.3">
      <c r="B1469" s="177">
        <v>45211</v>
      </c>
      <c r="C1469" s="62">
        <v>3159.35</v>
      </c>
      <c r="D1469" s="62">
        <f t="shared" si="25"/>
        <v>1.3029850202281592</v>
      </c>
      <c r="E1469" s="62">
        <v>-1.3276224494635054E-3</v>
      </c>
      <c r="F1469" s="62"/>
      <c r="G1469" s="62"/>
      <c r="H1469" s="62"/>
      <c r="I1469" s="62"/>
    </row>
    <row r="1470" spans="2:9" x14ac:dyDescent="0.3">
      <c r="B1470" s="177">
        <v>43466</v>
      </c>
      <c r="C1470" s="62">
        <v>1371.85</v>
      </c>
      <c r="D1470" s="62">
        <f t="shared" si="25"/>
        <v>0.37047952047952037</v>
      </c>
      <c r="E1470" s="62">
        <v>-1.3467278153891944E-3</v>
      </c>
      <c r="F1470" s="62"/>
      <c r="G1470" s="62"/>
      <c r="H1470" s="62"/>
      <c r="I1470" s="62"/>
    </row>
    <row r="1471" spans="2:9" x14ac:dyDescent="0.3">
      <c r="B1471" s="177">
        <v>42555</v>
      </c>
      <c r="C1471" s="62">
        <v>1001</v>
      </c>
      <c r="D1471" s="62">
        <f t="shared" si="25"/>
        <v>-0.70247295208655336</v>
      </c>
      <c r="E1471" s="62">
        <v>-1.3468349378959671E-3</v>
      </c>
      <c r="F1471" s="62"/>
      <c r="G1471" s="62"/>
      <c r="H1471" s="62"/>
      <c r="I1471" s="62"/>
    </row>
    <row r="1472" spans="2:9" x14ac:dyDescent="0.3">
      <c r="B1472" s="177">
        <v>44560</v>
      </c>
      <c r="C1472" s="62">
        <v>3364.4</v>
      </c>
      <c r="D1472" s="62">
        <f t="shared" si="25"/>
        <v>3.0191136064986264</v>
      </c>
      <c r="E1472" s="62">
        <v>-1.3653903235381149E-3</v>
      </c>
      <c r="F1472" s="62"/>
      <c r="G1472" s="62"/>
      <c r="H1472" s="62"/>
      <c r="I1472" s="62"/>
    </row>
    <row r="1473" spans="2:9" x14ac:dyDescent="0.3">
      <c r="B1473" s="177">
        <v>42067</v>
      </c>
      <c r="C1473" s="62">
        <v>837.1</v>
      </c>
      <c r="D1473" s="62">
        <f t="shared" si="25"/>
        <v>-0.72785201079358886</v>
      </c>
      <c r="E1473" s="62">
        <v>-1.3719057560393406E-3</v>
      </c>
      <c r="F1473" s="62"/>
      <c r="G1473" s="62"/>
      <c r="H1473" s="62"/>
      <c r="I1473" s="62"/>
    </row>
    <row r="1474" spans="2:9" x14ac:dyDescent="0.3">
      <c r="B1474" s="177">
        <v>45240</v>
      </c>
      <c r="C1474" s="62">
        <v>3075.9</v>
      </c>
      <c r="D1474" s="62">
        <f t="shared" si="25"/>
        <v>4.1160342551535015E-2</v>
      </c>
      <c r="E1474" s="62">
        <v>-1.3798029316754053E-3</v>
      </c>
      <c r="F1474" s="62"/>
      <c r="G1474" s="62"/>
      <c r="H1474" s="62"/>
      <c r="I1474" s="62"/>
    </row>
    <row r="1475" spans="2:9" x14ac:dyDescent="0.3">
      <c r="B1475" s="177">
        <v>45226</v>
      </c>
      <c r="C1475" s="62">
        <v>2954.3</v>
      </c>
      <c r="D1475" s="62">
        <f t="shared" si="25"/>
        <v>1.2913095745918488</v>
      </c>
      <c r="E1475" s="62">
        <v>-1.3858842617630845E-3</v>
      </c>
      <c r="F1475" s="62"/>
      <c r="G1475" s="62"/>
      <c r="H1475" s="62"/>
      <c r="I1475" s="62"/>
    </row>
    <row r="1476" spans="2:9" x14ac:dyDescent="0.3">
      <c r="B1476" s="177">
        <v>43362</v>
      </c>
      <c r="C1476" s="62">
        <v>1289.3499999999999</v>
      </c>
      <c r="D1476" s="62">
        <f t="shared" si="25"/>
        <v>0.16921333031058708</v>
      </c>
      <c r="E1476" s="62">
        <v>-1.3941060295087184E-3</v>
      </c>
      <c r="F1476" s="62"/>
      <c r="G1476" s="62"/>
      <c r="H1476" s="62"/>
      <c r="I1476" s="62"/>
    </row>
    <row r="1477" spans="2:9" x14ac:dyDescent="0.3">
      <c r="B1477" s="177">
        <v>43165</v>
      </c>
      <c r="C1477" s="62">
        <v>1102.75</v>
      </c>
      <c r="D1477" s="62">
        <f t="shared" si="25"/>
        <v>-5.7679982909634692E-2</v>
      </c>
      <c r="E1477" s="62">
        <v>-1.4036040930906046E-3</v>
      </c>
      <c r="F1477" s="62"/>
      <c r="G1477" s="62"/>
      <c r="H1477" s="62"/>
      <c r="I1477" s="62"/>
    </row>
    <row r="1478" spans="2:9" x14ac:dyDescent="0.3">
      <c r="B1478" s="177">
        <v>43024</v>
      </c>
      <c r="C1478" s="62">
        <v>1170.25</v>
      </c>
      <c r="D1478" s="62">
        <f t="shared" si="25"/>
        <v>-0.65190297009087261</v>
      </c>
      <c r="E1478" s="62">
        <v>-1.4079699633075269E-3</v>
      </c>
      <c r="F1478" s="62"/>
      <c r="G1478" s="62"/>
      <c r="H1478" s="62"/>
      <c r="I1478" s="62"/>
    </row>
    <row r="1479" spans="2:9" x14ac:dyDescent="0.3">
      <c r="B1479" s="177">
        <v>44453</v>
      </c>
      <c r="C1479" s="62">
        <v>3361.85</v>
      </c>
      <c r="D1479" s="62">
        <f t="shared" si="25"/>
        <v>7.5585487586383421E-2</v>
      </c>
      <c r="E1479" s="62">
        <v>-1.4109190280995664E-3</v>
      </c>
      <c r="F1479" s="62"/>
      <c r="G1479" s="62"/>
      <c r="H1479" s="62"/>
      <c r="I1479" s="62"/>
    </row>
    <row r="1480" spans="2:9" x14ac:dyDescent="0.3">
      <c r="B1480" s="177">
        <v>44677</v>
      </c>
      <c r="C1480" s="62">
        <v>3125.6</v>
      </c>
      <c r="D1480" s="62">
        <f t="shared" ref="D1480:D1543" si="26">(C1480-C1481)/C1481</f>
        <v>2.4386929974145986</v>
      </c>
      <c r="E1480" s="62">
        <v>-1.4217025287136858E-3</v>
      </c>
      <c r="F1480" s="62"/>
      <c r="G1480" s="62"/>
      <c r="H1480" s="62"/>
      <c r="I1480" s="62"/>
    </row>
    <row r="1481" spans="2:9" x14ac:dyDescent="0.3">
      <c r="B1481" s="177">
        <v>42717</v>
      </c>
      <c r="C1481" s="62">
        <v>908.95</v>
      </c>
      <c r="D1481" s="62">
        <f t="shared" si="26"/>
        <v>-0.69416732558335159</v>
      </c>
      <c r="E1481" s="62">
        <v>-1.4281790716835535E-3</v>
      </c>
      <c r="F1481" s="62"/>
      <c r="G1481" s="62"/>
      <c r="H1481" s="62"/>
      <c r="I1481" s="62"/>
    </row>
    <row r="1482" spans="2:9" x14ac:dyDescent="0.3">
      <c r="B1482" s="177">
        <v>44419</v>
      </c>
      <c r="C1482" s="62">
        <v>2972.05</v>
      </c>
      <c r="D1482" s="62">
        <f t="shared" si="26"/>
        <v>2.1863307424283036</v>
      </c>
      <c r="E1482" s="62">
        <v>-1.4447225628705384E-3</v>
      </c>
      <c r="F1482" s="62"/>
      <c r="G1482" s="62"/>
      <c r="H1482" s="62"/>
      <c r="I1482" s="62"/>
    </row>
    <row r="1483" spans="2:9" x14ac:dyDescent="0.3">
      <c r="B1483" s="177">
        <v>42747</v>
      </c>
      <c r="C1483" s="62">
        <v>932.75</v>
      </c>
      <c r="D1483" s="62">
        <f t="shared" si="26"/>
        <v>-0.60863088994251668</v>
      </c>
      <c r="E1483" s="62">
        <v>-1.4452414088427605E-3</v>
      </c>
      <c r="F1483" s="62"/>
      <c r="G1483" s="62"/>
      <c r="H1483" s="62"/>
      <c r="I1483" s="62"/>
    </row>
    <row r="1484" spans="2:9" x14ac:dyDescent="0.3">
      <c r="B1484" s="177">
        <v>44263</v>
      </c>
      <c r="C1484" s="62">
        <v>2383.3000000000002</v>
      </c>
      <c r="D1484" s="62">
        <f t="shared" si="26"/>
        <v>1.0453999313422588</v>
      </c>
      <c r="E1484" s="62">
        <v>-1.4454802555775921E-3</v>
      </c>
      <c r="F1484" s="62"/>
      <c r="G1484" s="62"/>
      <c r="H1484" s="62"/>
      <c r="I1484" s="62"/>
    </row>
    <row r="1485" spans="2:9" x14ac:dyDescent="0.3">
      <c r="B1485" s="177">
        <v>42864</v>
      </c>
      <c r="C1485" s="62">
        <v>1165.2</v>
      </c>
      <c r="D1485" s="62">
        <f t="shared" si="26"/>
        <v>-0.59509330368002222</v>
      </c>
      <c r="E1485" s="62">
        <v>-1.4568514868455269E-3</v>
      </c>
      <c r="F1485" s="62"/>
      <c r="G1485" s="62"/>
      <c r="H1485" s="62"/>
      <c r="I1485" s="62"/>
    </row>
    <row r="1486" spans="2:9" x14ac:dyDescent="0.3">
      <c r="B1486" s="177">
        <v>45443</v>
      </c>
      <c r="C1486" s="62">
        <v>2877.7</v>
      </c>
      <c r="D1486" s="62">
        <f t="shared" si="26"/>
        <v>-0.11290248000123307</v>
      </c>
      <c r="E1486" s="62">
        <v>-1.457371872722951E-3</v>
      </c>
      <c r="F1486" s="62"/>
      <c r="G1486" s="62"/>
      <c r="H1486" s="62"/>
      <c r="I1486" s="62"/>
    </row>
    <row r="1487" spans="2:9" x14ac:dyDescent="0.3">
      <c r="B1487" s="177">
        <v>45560</v>
      </c>
      <c r="C1487" s="62">
        <v>3243.95</v>
      </c>
      <c r="D1487" s="62">
        <f t="shared" si="26"/>
        <v>4.2199447407312185E-2</v>
      </c>
      <c r="E1487" s="62">
        <v>-1.4621233108628067E-3</v>
      </c>
      <c r="F1487" s="62"/>
      <c r="G1487" s="62"/>
      <c r="H1487" s="62"/>
      <c r="I1487" s="62"/>
    </row>
    <row r="1488" spans="2:9" x14ac:dyDescent="0.3">
      <c r="B1488" s="177">
        <v>44589</v>
      </c>
      <c r="C1488" s="62">
        <v>3112.6</v>
      </c>
      <c r="D1488" s="62">
        <f t="shared" si="26"/>
        <v>2.3371930953146771</v>
      </c>
      <c r="E1488" s="62">
        <v>-1.4916994145481085E-3</v>
      </c>
      <c r="F1488" s="62"/>
      <c r="G1488" s="62"/>
      <c r="H1488" s="62"/>
      <c r="I1488" s="62"/>
    </row>
    <row r="1489" spans="2:9" x14ac:dyDescent="0.3">
      <c r="B1489" s="177">
        <v>42711</v>
      </c>
      <c r="C1489" s="62">
        <v>932.7</v>
      </c>
      <c r="D1489" s="62">
        <f t="shared" si="26"/>
        <v>-0.18263079484707728</v>
      </c>
      <c r="E1489" s="62">
        <v>-1.49876886842948E-3</v>
      </c>
      <c r="F1489" s="62"/>
      <c r="G1489" s="62"/>
      <c r="H1489" s="62"/>
      <c r="I1489" s="62"/>
    </row>
    <row r="1490" spans="2:9" x14ac:dyDescent="0.3">
      <c r="B1490" s="177">
        <v>43103</v>
      </c>
      <c r="C1490" s="62">
        <v>1141.0999999999999</v>
      </c>
      <c r="D1490" s="62">
        <f t="shared" si="26"/>
        <v>-0.52520440218861175</v>
      </c>
      <c r="E1490" s="62">
        <v>-1.531259570372315E-3</v>
      </c>
      <c r="F1490" s="62"/>
      <c r="G1490" s="62"/>
      <c r="H1490" s="62"/>
      <c r="I1490" s="62"/>
    </row>
    <row r="1491" spans="2:9" x14ac:dyDescent="0.3">
      <c r="B1491" s="177">
        <v>45642</v>
      </c>
      <c r="C1491" s="62">
        <v>2403.35</v>
      </c>
      <c r="D1491" s="62">
        <f t="shared" si="26"/>
        <v>0.52811953584485771</v>
      </c>
      <c r="E1491" s="62">
        <v>-1.537151284767775E-3</v>
      </c>
      <c r="F1491" s="62"/>
      <c r="G1491" s="62"/>
      <c r="H1491" s="62"/>
      <c r="I1491" s="62"/>
    </row>
    <row r="1492" spans="2:9" x14ac:dyDescent="0.3">
      <c r="B1492" s="177">
        <v>43690</v>
      </c>
      <c r="C1492" s="62">
        <v>1572.75</v>
      </c>
      <c r="D1492" s="62">
        <f t="shared" si="26"/>
        <v>0.35792609221205313</v>
      </c>
      <c r="E1492" s="62">
        <v>-1.5553580497714864E-3</v>
      </c>
      <c r="F1492" s="62"/>
      <c r="G1492" s="62"/>
      <c r="H1492" s="62"/>
      <c r="I1492" s="62"/>
    </row>
    <row r="1493" spans="2:9" x14ac:dyDescent="0.3">
      <c r="B1493" s="177">
        <v>43066</v>
      </c>
      <c r="C1493" s="62">
        <v>1158.2</v>
      </c>
      <c r="D1493" s="62">
        <f t="shared" si="26"/>
        <v>-9.6849656893325045E-2</v>
      </c>
      <c r="E1493" s="62">
        <v>-1.5947588466013612E-3</v>
      </c>
      <c r="F1493" s="62"/>
      <c r="G1493" s="62"/>
      <c r="H1493" s="62"/>
      <c r="I1493" s="62"/>
    </row>
    <row r="1494" spans="2:9" x14ac:dyDescent="0.3">
      <c r="B1494" s="177">
        <v>43264</v>
      </c>
      <c r="C1494" s="62">
        <v>1282.4000000000001</v>
      </c>
      <c r="D1494" s="62">
        <f t="shared" si="26"/>
        <v>0.32994555353902005</v>
      </c>
      <c r="E1494" s="62">
        <v>-1.5960138580715126E-3</v>
      </c>
      <c r="F1494" s="62"/>
      <c r="G1494" s="62"/>
      <c r="H1494" s="62"/>
      <c r="I1494" s="62"/>
    </row>
    <row r="1495" spans="2:9" x14ac:dyDescent="0.3">
      <c r="B1495" s="177">
        <v>42758</v>
      </c>
      <c r="C1495" s="62">
        <v>964.25</v>
      </c>
      <c r="D1495" s="62">
        <f t="shared" si="26"/>
        <v>-0.65008890662989438</v>
      </c>
      <c r="E1495" s="62">
        <v>-1.6048871401946102E-3</v>
      </c>
      <c r="F1495" s="62"/>
      <c r="G1495" s="62"/>
      <c r="H1495" s="62"/>
      <c r="I1495" s="62"/>
    </row>
    <row r="1496" spans="2:9" x14ac:dyDescent="0.3">
      <c r="B1496" s="177">
        <v>44963</v>
      </c>
      <c r="C1496" s="62">
        <v>2755.7</v>
      </c>
      <c r="D1496" s="62">
        <f t="shared" si="26"/>
        <v>-0.16742450564224967</v>
      </c>
      <c r="E1496" s="62">
        <v>-1.6122312193178896E-3</v>
      </c>
      <c r="F1496" s="62"/>
      <c r="G1496" s="62"/>
      <c r="H1496" s="62"/>
      <c r="I1496" s="62"/>
    </row>
    <row r="1497" spans="2:9" x14ac:dyDescent="0.3">
      <c r="B1497" s="177">
        <v>45096</v>
      </c>
      <c r="C1497" s="62">
        <v>3309.85</v>
      </c>
      <c r="D1497" s="62">
        <f t="shared" si="26"/>
        <v>1.9726076608738601</v>
      </c>
      <c r="E1497" s="62">
        <v>-1.6137789575289302E-3</v>
      </c>
      <c r="F1497" s="62"/>
      <c r="G1497" s="62"/>
      <c r="H1497" s="62"/>
      <c r="I1497" s="62"/>
    </row>
    <row r="1498" spans="2:9" x14ac:dyDescent="0.3">
      <c r="B1498" s="177">
        <v>42604</v>
      </c>
      <c r="C1498" s="62">
        <v>1113.45</v>
      </c>
      <c r="D1498" s="62">
        <f t="shared" si="26"/>
        <v>-0.60371214008613017</v>
      </c>
      <c r="E1498" s="62">
        <v>-1.613987895090746E-3</v>
      </c>
      <c r="F1498" s="62"/>
      <c r="G1498" s="62"/>
      <c r="H1498" s="62"/>
      <c r="I1498" s="62"/>
    </row>
    <row r="1499" spans="2:9" x14ac:dyDescent="0.3">
      <c r="B1499" s="177">
        <v>45429</v>
      </c>
      <c r="C1499" s="62">
        <v>2809.7</v>
      </c>
      <c r="D1499" s="62">
        <f t="shared" si="26"/>
        <v>-0.13150858538243984</v>
      </c>
      <c r="E1499" s="62">
        <v>-1.616771786444055E-3</v>
      </c>
      <c r="F1499" s="62"/>
      <c r="G1499" s="62"/>
      <c r="H1499" s="62"/>
      <c r="I1499" s="62"/>
    </row>
    <row r="1500" spans="2:9" x14ac:dyDescent="0.3">
      <c r="B1500" s="177">
        <v>45079</v>
      </c>
      <c r="C1500" s="62">
        <v>3235.15</v>
      </c>
      <c r="D1500" s="62">
        <f t="shared" si="26"/>
        <v>1.8168480626904659</v>
      </c>
      <c r="E1500" s="62">
        <v>-1.6355753058987879E-3</v>
      </c>
      <c r="F1500" s="62"/>
      <c r="G1500" s="62"/>
      <c r="H1500" s="62"/>
      <c r="I1500" s="62"/>
    </row>
    <row r="1501" spans="2:9" x14ac:dyDescent="0.3">
      <c r="B1501" s="177">
        <v>42900</v>
      </c>
      <c r="C1501" s="62">
        <v>1148.5</v>
      </c>
      <c r="D1501" s="62">
        <f t="shared" si="26"/>
        <v>0.31444921316165952</v>
      </c>
      <c r="E1501" s="62">
        <v>-1.6515994436718453E-3</v>
      </c>
      <c r="F1501" s="62"/>
      <c r="G1501" s="62"/>
      <c r="H1501" s="62"/>
      <c r="I1501" s="62"/>
    </row>
    <row r="1502" spans="2:9" x14ac:dyDescent="0.3">
      <c r="B1502" s="177">
        <v>42380</v>
      </c>
      <c r="C1502" s="62">
        <v>873.75</v>
      </c>
      <c r="D1502" s="62">
        <f t="shared" si="26"/>
        <v>-0.68979106385244882</v>
      </c>
      <c r="E1502" s="62">
        <v>-1.6567641681901799E-3</v>
      </c>
      <c r="F1502" s="62"/>
      <c r="G1502" s="62"/>
      <c r="H1502" s="62"/>
      <c r="I1502" s="62"/>
    </row>
    <row r="1503" spans="2:9" x14ac:dyDescent="0.3">
      <c r="B1503" s="177">
        <v>44335</v>
      </c>
      <c r="C1503" s="62">
        <v>2816.65</v>
      </c>
      <c r="D1503" s="62">
        <f t="shared" si="26"/>
        <v>2.4842281048985653</v>
      </c>
      <c r="E1503" s="62">
        <v>-1.6658691761035739E-3</v>
      </c>
      <c r="F1503" s="62"/>
      <c r="G1503" s="62"/>
      <c r="H1503" s="62"/>
      <c r="I1503" s="62"/>
    </row>
    <row r="1504" spans="2:9" x14ac:dyDescent="0.3">
      <c r="B1504" s="177">
        <v>42076</v>
      </c>
      <c r="C1504" s="62">
        <v>808.4</v>
      </c>
      <c r="D1504" s="62">
        <f t="shared" si="26"/>
        <v>-0.54464034247732773</v>
      </c>
      <c r="E1504" s="62">
        <v>-1.6671812287743411E-3</v>
      </c>
      <c r="F1504" s="62"/>
      <c r="G1504" s="62"/>
      <c r="H1504" s="62"/>
      <c r="I1504" s="62"/>
    </row>
    <row r="1505" spans="2:9" x14ac:dyDescent="0.3">
      <c r="B1505" s="177">
        <v>43853</v>
      </c>
      <c r="C1505" s="62">
        <v>1775.3</v>
      </c>
      <c r="D1505" s="62">
        <f t="shared" si="26"/>
        <v>-1.0396053401711357E-2</v>
      </c>
      <c r="E1505" s="62">
        <v>-1.6870044424450318E-3</v>
      </c>
      <c r="F1505" s="62"/>
      <c r="G1505" s="62"/>
      <c r="H1505" s="62"/>
      <c r="I1505" s="62"/>
    </row>
    <row r="1506" spans="2:9" x14ac:dyDescent="0.3">
      <c r="B1506" s="177">
        <v>43765</v>
      </c>
      <c r="C1506" s="62">
        <v>1793.95</v>
      </c>
      <c r="D1506" s="62">
        <f t="shared" si="26"/>
        <v>0.2538090578697233</v>
      </c>
      <c r="E1506" s="62">
        <v>-1.6972732331663632E-3</v>
      </c>
      <c r="F1506" s="62"/>
      <c r="G1506" s="62"/>
      <c r="H1506" s="62"/>
      <c r="I1506" s="62"/>
    </row>
    <row r="1507" spans="2:9" x14ac:dyDescent="0.3">
      <c r="B1507" s="177">
        <v>43311</v>
      </c>
      <c r="C1507" s="62">
        <v>1430.8</v>
      </c>
      <c r="D1507" s="62">
        <f t="shared" si="26"/>
        <v>0.23296996854668439</v>
      </c>
      <c r="E1507" s="62">
        <v>-1.7094017094017411E-3</v>
      </c>
      <c r="F1507" s="62"/>
      <c r="G1507" s="62"/>
      <c r="H1507" s="62"/>
      <c r="I1507" s="62"/>
    </row>
    <row r="1508" spans="2:9" x14ac:dyDescent="0.3">
      <c r="B1508" s="177">
        <v>43019</v>
      </c>
      <c r="C1508" s="62">
        <v>1160.45</v>
      </c>
      <c r="D1508" s="62">
        <f t="shared" si="26"/>
        <v>-0.22216636503787118</v>
      </c>
      <c r="E1508" s="62">
        <v>-1.7205041077035571E-3</v>
      </c>
      <c r="F1508" s="62"/>
      <c r="G1508" s="62"/>
      <c r="H1508" s="62"/>
      <c r="I1508" s="62"/>
    </row>
    <row r="1509" spans="2:9" x14ac:dyDescent="0.3">
      <c r="B1509" s="177">
        <v>43553</v>
      </c>
      <c r="C1509" s="62">
        <v>1491.9</v>
      </c>
      <c r="D1509" s="62">
        <f t="shared" si="26"/>
        <v>-0.13251540876846138</v>
      </c>
      <c r="E1509" s="62">
        <v>-1.7397122783539038E-3</v>
      </c>
      <c r="F1509" s="62"/>
      <c r="G1509" s="62"/>
      <c r="H1509" s="62"/>
      <c r="I1509" s="62"/>
    </row>
    <row r="1510" spans="2:9" x14ac:dyDescent="0.3">
      <c r="B1510" s="177">
        <v>43790</v>
      </c>
      <c r="C1510" s="62">
        <v>1719.8</v>
      </c>
      <c r="D1510" s="62">
        <f t="shared" si="26"/>
        <v>0.54028032779544133</v>
      </c>
      <c r="E1510" s="62">
        <v>-1.7413512885999535E-3</v>
      </c>
      <c r="F1510" s="62"/>
      <c r="G1510" s="62"/>
      <c r="H1510" s="62"/>
      <c r="I1510" s="62"/>
    </row>
    <row r="1511" spans="2:9" x14ac:dyDescent="0.3">
      <c r="B1511" s="177">
        <v>43082</v>
      </c>
      <c r="C1511" s="62">
        <v>1116.55</v>
      </c>
      <c r="D1511" s="62">
        <f t="shared" si="26"/>
        <v>-0.67387145298146722</v>
      </c>
      <c r="E1511" s="62">
        <v>-1.7434063477872557E-3</v>
      </c>
      <c r="F1511" s="62"/>
      <c r="G1511" s="62"/>
      <c r="H1511" s="62"/>
      <c r="I1511" s="62"/>
    </row>
    <row r="1512" spans="2:9" x14ac:dyDescent="0.3">
      <c r="B1512" s="177">
        <v>44809</v>
      </c>
      <c r="C1512" s="62">
        <v>3423.65</v>
      </c>
      <c r="D1512" s="62">
        <f t="shared" si="26"/>
        <v>0.50225976305397113</v>
      </c>
      <c r="E1512" s="62">
        <v>-1.7640026824502807E-3</v>
      </c>
      <c r="F1512" s="62"/>
      <c r="G1512" s="62"/>
      <c r="H1512" s="62"/>
      <c r="I1512" s="62"/>
    </row>
    <row r="1513" spans="2:9" x14ac:dyDescent="0.3">
      <c r="B1513" s="177">
        <v>45649</v>
      </c>
      <c r="C1513" s="62">
        <v>2279</v>
      </c>
      <c r="D1513" s="62">
        <f t="shared" si="26"/>
        <v>-2.0290602699681807E-2</v>
      </c>
      <c r="E1513" s="62">
        <v>-1.7739427520204031E-3</v>
      </c>
      <c r="F1513" s="62"/>
      <c r="G1513" s="62"/>
      <c r="H1513" s="62"/>
      <c r="I1513" s="62"/>
    </row>
    <row r="1514" spans="2:9" x14ac:dyDescent="0.3">
      <c r="B1514" s="177">
        <v>45742</v>
      </c>
      <c r="C1514" s="62">
        <v>2326.1999999999998</v>
      </c>
      <c r="D1514" s="62">
        <f t="shared" si="26"/>
        <v>0.1450370406832221</v>
      </c>
      <c r="E1514" s="62">
        <v>-1.7808483704165002E-3</v>
      </c>
      <c r="F1514" s="62"/>
      <c r="G1514" s="62"/>
      <c r="H1514" s="62"/>
      <c r="I1514" s="62"/>
    </row>
    <row r="1515" spans="2:9" x14ac:dyDescent="0.3">
      <c r="B1515" s="177">
        <v>44088</v>
      </c>
      <c r="C1515" s="62">
        <v>2031.55</v>
      </c>
      <c r="D1515" s="62">
        <f t="shared" si="26"/>
        <v>-0.38413617485676171</v>
      </c>
      <c r="E1515" s="62">
        <v>-1.7934355345912397E-3</v>
      </c>
      <c r="F1515" s="62"/>
      <c r="G1515" s="62"/>
      <c r="H1515" s="62"/>
      <c r="I1515" s="62"/>
    </row>
    <row r="1516" spans="2:9" x14ac:dyDescent="0.3">
      <c r="B1516" s="177">
        <v>44546</v>
      </c>
      <c r="C1516" s="62">
        <v>3298.7</v>
      </c>
      <c r="D1516" s="62">
        <f t="shared" si="26"/>
        <v>2.7566336408153966</v>
      </c>
      <c r="E1516" s="62">
        <v>-1.815595969376948E-3</v>
      </c>
      <c r="F1516" s="62"/>
      <c r="G1516" s="62"/>
      <c r="H1516" s="62"/>
      <c r="I1516" s="62"/>
    </row>
    <row r="1517" spans="2:9" x14ac:dyDescent="0.3">
      <c r="B1517" s="177">
        <v>42361</v>
      </c>
      <c r="C1517" s="62">
        <v>878.1</v>
      </c>
      <c r="D1517" s="62">
        <f t="shared" si="26"/>
        <v>-0.37139380055837928</v>
      </c>
      <c r="E1517" s="62">
        <v>-1.8188018642719367E-3</v>
      </c>
      <c r="F1517" s="62"/>
      <c r="G1517" s="62"/>
      <c r="H1517" s="62"/>
      <c r="I1517" s="62"/>
    </row>
    <row r="1518" spans="2:9" x14ac:dyDescent="0.3">
      <c r="B1518" s="177">
        <v>43301</v>
      </c>
      <c r="C1518" s="62">
        <v>1396.9</v>
      </c>
      <c r="D1518" s="62">
        <f t="shared" si="26"/>
        <v>-0.56628114569587829</v>
      </c>
      <c r="E1518" s="62">
        <v>-1.8221444138768477E-3</v>
      </c>
      <c r="F1518" s="62"/>
      <c r="G1518" s="62"/>
      <c r="H1518" s="62"/>
      <c r="I1518" s="62"/>
    </row>
    <row r="1519" spans="2:9" x14ac:dyDescent="0.3">
      <c r="B1519" s="177">
        <v>44903</v>
      </c>
      <c r="C1519" s="62">
        <v>3220.75</v>
      </c>
      <c r="D1519" s="62">
        <f t="shared" si="26"/>
        <v>2.1356179720586086</v>
      </c>
      <c r="E1519" s="62">
        <v>-1.8285218415384659E-3</v>
      </c>
      <c r="F1519" s="62"/>
      <c r="G1519" s="62"/>
      <c r="H1519" s="62"/>
      <c r="I1519" s="62"/>
    </row>
    <row r="1520" spans="2:9" x14ac:dyDescent="0.3">
      <c r="B1520" s="177">
        <v>42570</v>
      </c>
      <c r="C1520" s="62">
        <v>1027.1500000000001</v>
      </c>
      <c r="D1520" s="62">
        <f t="shared" si="26"/>
        <v>-0.59002554482318192</v>
      </c>
      <c r="E1520" s="62">
        <v>-1.8463631504784643E-3</v>
      </c>
      <c r="F1520" s="62"/>
      <c r="G1520" s="62"/>
      <c r="H1520" s="62"/>
      <c r="I1520" s="62"/>
    </row>
    <row r="1521" spans="2:9" x14ac:dyDescent="0.3">
      <c r="B1521" s="177">
        <v>44238</v>
      </c>
      <c r="C1521" s="62">
        <v>2505.4</v>
      </c>
      <c r="D1521" s="62">
        <f t="shared" si="26"/>
        <v>-0.23103601737182142</v>
      </c>
      <c r="E1521" s="62">
        <v>-1.8525527379933031E-3</v>
      </c>
      <c r="F1521" s="62"/>
      <c r="G1521" s="62"/>
      <c r="H1521" s="62"/>
      <c r="I1521" s="62"/>
    </row>
    <row r="1522" spans="2:9" x14ac:dyDescent="0.3">
      <c r="B1522" s="177">
        <v>44608</v>
      </c>
      <c r="C1522" s="62">
        <v>3258.15</v>
      </c>
      <c r="D1522" s="62">
        <f t="shared" si="26"/>
        <v>0.75400392990767418</v>
      </c>
      <c r="E1522" s="62">
        <v>-1.853440352919468E-3</v>
      </c>
      <c r="F1522" s="62"/>
      <c r="G1522" s="62"/>
      <c r="H1522" s="62"/>
      <c r="I1522" s="62"/>
    </row>
    <row r="1523" spans="2:9" x14ac:dyDescent="0.3">
      <c r="B1523" s="177">
        <v>43868</v>
      </c>
      <c r="C1523" s="62">
        <v>1857.55</v>
      </c>
      <c r="D1523" s="62">
        <f t="shared" si="26"/>
        <v>-0.41838875320934316</v>
      </c>
      <c r="E1523" s="62">
        <v>-1.8538420204191539E-3</v>
      </c>
      <c r="F1523" s="62"/>
      <c r="G1523" s="62"/>
      <c r="H1523" s="62"/>
      <c r="I1523" s="62"/>
    </row>
    <row r="1524" spans="2:9" x14ac:dyDescent="0.3">
      <c r="B1524" s="177">
        <v>45154</v>
      </c>
      <c r="C1524" s="62">
        <v>3193.8</v>
      </c>
      <c r="D1524" s="62">
        <f t="shared" si="26"/>
        <v>6.557677871382106E-2</v>
      </c>
      <c r="E1524" s="62">
        <v>-1.8751171948246765E-3</v>
      </c>
      <c r="F1524" s="62"/>
      <c r="G1524" s="62"/>
      <c r="H1524" s="62"/>
      <c r="I1524" s="62"/>
    </row>
    <row r="1525" spans="2:9" x14ac:dyDescent="0.3">
      <c r="B1525" s="177">
        <v>44406</v>
      </c>
      <c r="C1525" s="62">
        <v>2997.25</v>
      </c>
      <c r="D1525" s="62">
        <f t="shared" si="26"/>
        <v>5.9773000495014564E-2</v>
      </c>
      <c r="E1525" s="62">
        <v>-1.8815145359486133E-3</v>
      </c>
      <c r="F1525" s="62"/>
      <c r="G1525" s="62"/>
      <c r="H1525" s="62"/>
      <c r="I1525" s="62"/>
    </row>
    <row r="1526" spans="2:9" x14ac:dyDescent="0.3">
      <c r="B1526" s="177">
        <v>44988</v>
      </c>
      <c r="C1526" s="62">
        <v>2828.2</v>
      </c>
      <c r="D1526" s="62">
        <f t="shared" si="26"/>
        <v>0.57248894943148643</v>
      </c>
      <c r="E1526" s="62">
        <v>-1.8880909106951927E-3</v>
      </c>
      <c r="F1526" s="62"/>
      <c r="G1526" s="62"/>
      <c r="H1526" s="62"/>
      <c r="I1526" s="62"/>
    </row>
    <row r="1527" spans="2:9" x14ac:dyDescent="0.3">
      <c r="B1527" s="177">
        <v>43819</v>
      </c>
      <c r="C1527" s="62">
        <v>1798.55</v>
      </c>
      <c r="D1527" s="62">
        <f t="shared" si="26"/>
        <v>1.5900361500225859E-2</v>
      </c>
      <c r="E1527" s="62">
        <v>-1.9145394006659521E-3</v>
      </c>
      <c r="F1527" s="62"/>
      <c r="G1527" s="62"/>
      <c r="H1527" s="62"/>
      <c r="I1527" s="62"/>
    </row>
    <row r="1528" spans="2:9" x14ac:dyDescent="0.3">
      <c r="B1528" s="177">
        <v>43782</v>
      </c>
      <c r="C1528" s="62">
        <v>1770.4</v>
      </c>
      <c r="D1528" s="62">
        <f t="shared" si="26"/>
        <v>-0.25261735900033772</v>
      </c>
      <c r="E1528" s="62">
        <v>-1.9167888149734264E-3</v>
      </c>
      <c r="F1528" s="62"/>
      <c r="G1528" s="62"/>
      <c r="H1528" s="62"/>
      <c r="I1528" s="62"/>
    </row>
    <row r="1529" spans="2:9" x14ac:dyDescent="0.3">
      <c r="B1529" s="177">
        <v>44251</v>
      </c>
      <c r="C1529" s="62">
        <v>2368.8000000000002</v>
      </c>
      <c r="D1529" s="62">
        <f t="shared" si="26"/>
        <v>-0.29759221919108048</v>
      </c>
      <c r="E1529" s="62">
        <v>-1.9171213685296004E-3</v>
      </c>
      <c r="F1529" s="62"/>
      <c r="G1529" s="62"/>
      <c r="H1529" s="62"/>
      <c r="I1529" s="62"/>
    </row>
    <row r="1530" spans="2:9" x14ac:dyDescent="0.3">
      <c r="B1530" s="177">
        <v>44579</v>
      </c>
      <c r="C1530" s="62">
        <v>3372.4</v>
      </c>
      <c r="D1530" s="62">
        <f t="shared" si="26"/>
        <v>1.8893077450308429</v>
      </c>
      <c r="E1530" s="62">
        <v>-1.9237029802598479E-3</v>
      </c>
      <c r="F1530" s="62"/>
      <c r="G1530" s="62"/>
      <c r="H1530" s="62"/>
      <c r="I1530" s="62"/>
    </row>
    <row r="1531" spans="2:9" x14ac:dyDescent="0.3">
      <c r="B1531" s="177">
        <v>42663</v>
      </c>
      <c r="C1531" s="62">
        <v>1167.2</v>
      </c>
      <c r="D1531" s="62">
        <f t="shared" si="26"/>
        <v>-0.48853004973598302</v>
      </c>
      <c r="E1531" s="62">
        <v>-1.9239813587583906E-3</v>
      </c>
      <c r="F1531" s="62"/>
      <c r="G1531" s="62"/>
      <c r="H1531" s="62"/>
      <c r="I1531" s="62"/>
    </row>
    <row r="1532" spans="2:9" x14ac:dyDescent="0.3">
      <c r="B1532" s="177">
        <v>45657</v>
      </c>
      <c r="C1532" s="62">
        <v>2282.0500000000002</v>
      </c>
      <c r="D1532" s="62">
        <f t="shared" si="26"/>
        <v>-0.35110965779035208</v>
      </c>
      <c r="E1532" s="62">
        <v>-1.9243805899974355E-3</v>
      </c>
      <c r="F1532" s="62"/>
      <c r="G1532" s="62"/>
      <c r="H1532" s="62"/>
      <c r="I1532" s="62"/>
    </row>
    <row r="1533" spans="2:9" x14ac:dyDescent="0.3">
      <c r="B1533" s="177">
        <v>45128</v>
      </c>
      <c r="C1533" s="62">
        <v>3516.85</v>
      </c>
      <c r="D1533" s="62">
        <f t="shared" si="26"/>
        <v>0.17498580067488559</v>
      </c>
      <c r="E1533" s="62">
        <v>-1.9439793398983766E-3</v>
      </c>
      <c r="F1533" s="62"/>
      <c r="G1533" s="62"/>
      <c r="H1533" s="62"/>
      <c r="I1533" s="62"/>
    </row>
    <row r="1534" spans="2:9" x14ac:dyDescent="0.3">
      <c r="B1534" s="177">
        <v>44390</v>
      </c>
      <c r="C1534" s="62">
        <v>2993.1</v>
      </c>
      <c r="D1534" s="62">
        <f t="shared" si="26"/>
        <v>0.67188940092165894</v>
      </c>
      <c r="E1534" s="62">
        <v>-1.9506827389586053E-3</v>
      </c>
      <c r="F1534" s="62"/>
      <c r="G1534" s="62"/>
      <c r="H1534" s="62"/>
      <c r="I1534" s="62"/>
    </row>
    <row r="1535" spans="2:9" x14ac:dyDescent="0.3">
      <c r="B1535" s="177">
        <v>43832</v>
      </c>
      <c r="C1535" s="62">
        <v>1790.25</v>
      </c>
      <c r="D1535" s="62">
        <f t="shared" si="26"/>
        <v>0.55363186670137987</v>
      </c>
      <c r="E1535" s="62">
        <v>-1.9512195121951219E-3</v>
      </c>
      <c r="F1535" s="62"/>
      <c r="G1535" s="62"/>
      <c r="H1535" s="62"/>
      <c r="I1535" s="62"/>
    </row>
    <row r="1536" spans="2:9" x14ac:dyDescent="0.3">
      <c r="B1536" s="177">
        <v>43013</v>
      </c>
      <c r="C1536" s="62">
        <v>1152.3</v>
      </c>
      <c r="D1536" s="62">
        <f t="shared" si="26"/>
        <v>-0.59731613985427479</v>
      </c>
      <c r="E1536" s="62">
        <v>-1.9920318725099211E-3</v>
      </c>
      <c r="F1536" s="62"/>
      <c r="G1536" s="62"/>
      <c r="H1536" s="62"/>
      <c r="I1536" s="62"/>
    </row>
    <row r="1537" spans="2:9" x14ac:dyDescent="0.3">
      <c r="B1537" s="177">
        <v>45407</v>
      </c>
      <c r="C1537" s="62">
        <v>2861.55</v>
      </c>
      <c r="D1537" s="62">
        <f t="shared" si="26"/>
        <v>1.1766629901494694</v>
      </c>
      <c r="E1537" s="62">
        <v>-2.0053709064276498E-3</v>
      </c>
      <c r="F1537" s="62"/>
      <c r="G1537" s="62"/>
      <c r="H1537" s="62"/>
      <c r="I1537" s="62"/>
    </row>
    <row r="1538" spans="2:9" x14ac:dyDescent="0.3">
      <c r="B1538" s="177">
        <v>43349</v>
      </c>
      <c r="C1538" s="62">
        <v>1314.65</v>
      </c>
      <c r="D1538" s="62">
        <f t="shared" si="26"/>
        <v>0.52706469973283787</v>
      </c>
      <c r="E1538" s="62">
        <v>-2.0116905792149577E-3</v>
      </c>
      <c r="F1538" s="62"/>
      <c r="G1538" s="62"/>
      <c r="H1538" s="62"/>
      <c r="I1538" s="62"/>
    </row>
    <row r="1539" spans="2:9" x14ac:dyDescent="0.3">
      <c r="B1539" s="177">
        <v>42426</v>
      </c>
      <c r="C1539" s="62">
        <v>860.9</v>
      </c>
      <c r="D1539" s="62">
        <f t="shared" si="26"/>
        <v>-0.38311060155494248</v>
      </c>
      <c r="E1539" s="62">
        <v>-2.0286327015591491E-3</v>
      </c>
      <c r="F1539" s="62"/>
      <c r="G1539" s="62"/>
      <c r="H1539" s="62"/>
      <c r="I1539" s="62"/>
    </row>
    <row r="1540" spans="2:9" x14ac:dyDescent="0.3">
      <c r="B1540" s="177">
        <v>43326</v>
      </c>
      <c r="C1540" s="62">
        <v>1395.55</v>
      </c>
      <c r="D1540" s="62">
        <f t="shared" si="26"/>
        <v>-0.2379041065967672</v>
      </c>
      <c r="E1540" s="62">
        <v>-2.0380434782609671E-3</v>
      </c>
      <c r="F1540" s="62"/>
      <c r="G1540" s="62"/>
      <c r="H1540" s="62"/>
      <c r="I1540" s="62"/>
    </row>
    <row r="1541" spans="2:9" x14ac:dyDescent="0.3">
      <c r="B1541" s="177">
        <v>43847</v>
      </c>
      <c r="C1541" s="62">
        <v>1831.2</v>
      </c>
      <c r="D1541" s="62">
        <f t="shared" si="26"/>
        <v>-0.37461152283050436</v>
      </c>
      <c r="E1541" s="62">
        <v>-2.0436524155971552E-3</v>
      </c>
      <c r="F1541" s="62"/>
      <c r="G1541" s="62"/>
      <c r="H1541" s="62"/>
      <c r="I1541" s="62"/>
    </row>
    <row r="1542" spans="2:9" x14ac:dyDescent="0.3">
      <c r="B1542" s="177">
        <v>44355</v>
      </c>
      <c r="C1542" s="62">
        <v>2928.1</v>
      </c>
      <c r="D1542" s="62">
        <f t="shared" si="26"/>
        <v>-2.6058077152346388E-3</v>
      </c>
      <c r="E1542" s="62">
        <v>-2.0449200777069628E-3</v>
      </c>
      <c r="F1542" s="62"/>
      <c r="G1542" s="62"/>
      <c r="H1542" s="62"/>
      <c r="I1542" s="62"/>
    </row>
    <row r="1543" spans="2:9" x14ac:dyDescent="0.3">
      <c r="B1543" s="177">
        <v>45478</v>
      </c>
      <c r="C1543" s="62">
        <v>2935.75</v>
      </c>
      <c r="D1543" s="62">
        <f t="shared" si="26"/>
        <v>1.5880460175430866</v>
      </c>
      <c r="E1543" s="62">
        <v>-2.0565640084302746E-3</v>
      </c>
      <c r="F1543" s="62"/>
      <c r="G1543" s="62"/>
      <c r="H1543" s="62"/>
      <c r="I1543" s="62"/>
    </row>
    <row r="1544" spans="2:9" x14ac:dyDescent="0.3">
      <c r="B1544" s="177">
        <v>43089</v>
      </c>
      <c r="C1544" s="62">
        <v>1134.3499999999999</v>
      </c>
      <c r="D1544" s="62">
        <f t="shared" ref="D1544:D1607" si="27">(C1544-C1545)/C1545</f>
        <v>-0.64139162873039957</v>
      </c>
      <c r="E1544" s="62">
        <v>-2.0673880531363914E-3</v>
      </c>
      <c r="F1544" s="62"/>
      <c r="G1544" s="62"/>
      <c r="H1544" s="62"/>
      <c r="I1544" s="62"/>
    </row>
    <row r="1545" spans="2:9" x14ac:dyDescent="0.3">
      <c r="B1545" s="177">
        <v>45531</v>
      </c>
      <c r="C1545" s="62">
        <v>3163.2</v>
      </c>
      <c r="D1545" s="62">
        <f t="shared" si="27"/>
        <v>5.0286378351456731E-2</v>
      </c>
      <c r="E1545" s="62">
        <v>-2.0821502933940196E-3</v>
      </c>
      <c r="F1545" s="62"/>
      <c r="G1545" s="62"/>
      <c r="H1545" s="62"/>
      <c r="I1545" s="62"/>
    </row>
    <row r="1546" spans="2:9" x14ac:dyDescent="0.3">
      <c r="B1546" s="177">
        <v>44762</v>
      </c>
      <c r="C1546" s="62">
        <v>3011.75</v>
      </c>
      <c r="D1546" s="62">
        <f t="shared" si="27"/>
        <v>1.3044110333218562</v>
      </c>
      <c r="E1546" s="62">
        <v>-2.0874405659283913E-3</v>
      </c>
      <c r="F1546" s="62"/>
      <c r="G1546" s="62"/>
      <c r="H1546" s="62"/>
      <c r="I1546" s="62"/>
    </row>
    <row r="1547" spans="2:9" x14ac:dyDescent="0.3">
      <c r="B1547" s="177">
        <v>43238</v>
      </c>
      <c r="C1547" s="62">
        <v>1306.95</v>
      </c>
      <c r="D1547" s="62">
        <f t="shared" si="27"/>
        <v>-0.47458240366640531</v>
      </c>
      <c r="E1547" s="62">
        <v>-2.0997174925555472E-3</v>
      </c>
      <c r="F1547" s="62"/>
      <c r="G1547" s="62"/>
      <c r="H1547" s="62"/>
      <c r="I1547" s="62"/>
    </row>
    <row r="1548" spans="2:9" x14ac:dyDescent="0.3">
      <c r="B1548" s="177">
        <v>45895</v>
      </c>
      <c r="C1548" s="62">
        <v>2487.4499999999998</v>
      </c>
      <c r="D1548" s="62">
        <f t="shared" si="27"/>
        <v>1.1067587024646395</v>
      </c>
      <c r="E1548" s="62">
        <v>-2.1061499578770011E-3</v>
      </c>
      <c r="F1548" s="62"/>
      <c r="G1548" s="62"/>
      <c r="H1548" s="62"/>
      <c r="I1548" s="62"/>
    </row>
    <row r="1549" spans="2:9" x14ac:dyDescent="0.3">
      <c r="B1549" s="177">
        <v>43039</v>
      </c>
      <c r="C1549" s="62">
        <v>1180.7</v>
      </c>
      <c r="D1549" s="62">
        <f t="shared" si="27"/>
        <v>-0.58656792198469809</v>
      </c>
      <c r="E1549" s="62">
        <v>-2.1129141311697092E-3</v>
      </c>
      <c r="F1549" s="62"/>
      <c r="G1549" s="62"/>
      <c r="H1549" s="62"/>
      <c r="I1549" s="62"/>
    </row>
    <row r="1550" spans="2:9" x14ac:dyDescent="0.3">
      <c r="B1550" s="177">
        <v>45005</v>
      </c>
      <c r="C1550" s="62">
        <v>2855.85</v>
      </c>
      <c r="D1550" s="62">
        <f t="shared" si="27"/>
        <v>2.2452840909090908</v>
      </c>
      <c r="E1550" s="62">
        <v>-2.1139802229288868E-3</v>
      </c>
      <c r="F1550" s="62"/>
      <c r="G1550" s="62"/>
      <c r="H1550" s="62"/>
      <c r="I1550" s="62"/>
    </row>
    <row r="1551" spans="2:9" x14ac:dyDescent="0.3">
      <c r="B1551" s="177">
        <v>42366</v>
      </c>
      <c r="C1551" s="62">
        <v>880</v>
      </c>
      <c r="D1551" s="62">
        <f t="shared" si="27"/>
        <v>-0.69157437263423527</v>
      </c>
      <c r="E1551" s="62">
        <v>-2.1544392788297737E-3</v>
      </c>
      <c r="F1551" s="62"/>
      <c r="G1551" s="62"/>
      <c r="H1551" s="62"/>
      <c r="I1551" s="62"/>
    </row>
    <row r="1552" spans="2:9" x14ac:dyDescent="0.3">
      <c r="B1552" s="177">
        <v>44994</v>
      </c>
      <c r="C1552" s="62">
        <v>2853.2</v>
      </c>
      <c r="D1552" s="62">
        <f t="shared" si="27"/>
        <v>1.5875844556296193</v>
      </c>
      <c r="E1552" s="62">
        <v>-2.1682870532280453E-3</v>
      </c>
      <c r="F1552" s="62"/>
      <c r="G1552" s="62"/>
      <c r="H1552" s="62"/>
      <c r="I1552" s="62"/>
    </row>
    <row r="1553" spans="2:9" x14ac:dyDescent="0.3">
      <c r="B1553" s="177">
        <v>42852</v>
      </c>
      <c r="C1553" s="62">
        <v>1102.6500000000001</v>
      </c>
      <c r="D1553" s="62">
        <f t="shared" si="27"/>
        <v>-0.6485633695080556</v>
      </c>
      <c r="E1553" s="62">
        <v>-2.1718474277180795E-3</v>
      </c>
      <c r="F1553" s="62"/>
      <c r="G1553" s="62"/>
      <c r="H1553" s="62"/>
      <c r="I1553" s="62"/>
    </row>
    <row r="1554" spans="2:9" x14ac:dyDescent="0.3">
      <c r="B1554" s="177">
        <v>44531</v>
      </c>
      <c r="C1554" s="62">
        <v>3137.55</v>
      </c>
      <c r="D1554" s="62">
        <f t="shared" si="27"/>
        <v>3.5050968231451853E-2</v>
      </c>
      <c r="E1554" s="62">
        <v>-2.1784760208624567E-3</v>
      </c>
      <c r="F1554" s="62"/>
      <c r="G1554" s="62"/>
      <c r="H1554" s="62"/>
      <c r="I1554" s="62"/>
    </row>
    <row r="1555" spans="2:9" x14ac:dyDescent="0.3">
      <c r="B1555" s="177">
        <v>44537</v>
      </c>
      <c r="C1555" s="62">
        <v>3031.3</v>
      </c>
      <c r="D1555" s="62">
        <f t="shared" si="27"/>
        <v>-0.116831279317076</v>
      </c>
      <c r="E1555" s="62">
        <v>-2.2053982883475372E-3</v>
      </c>
      <c r="F1555" s="62"/>
      <c r="G1555" s="62"/>
      <c r="H1555" s="62"/>
      <c r="I1555" s="62"/>
    </row>
    <row r="1556" spans="2:9" x14ac:dyDescent="0.3">
      <c r="B1556" s="177">
        <v>44816</v>
      </c>
      <c r="C1556" s="62">
        <v>3432.3</v>
      </c>
      <c r="D1556" s="62">
        <f t="shared" si="27"/>
        <v>8.0472260565655641E-3</v>
      </c>
      <c r="E1556" s="62">
        <v>-2.2093665513532104E-3</v>
      </c>
      <c r="F1556" s="62"/>
      <c r="G1556" s="62"/>
      <c r="H1556" s="62"/>
      <c r="I1556" s="62"/>
    </row>
    <row r="1557" spans="2:9" x14ac:dyDescent="0.3">
      <c r="B1557" s="177">
        <v>44784</v>
      </c>
      <c r="C1557" s="62">
        <v>3404.9</v>
      </c>
      <c r="D1557" s="62">
        <f t="shared" si="27"/>
        <v>2.7863775368362527</v>
      </c>
      <c r="E1557" s="62">
        <v>-2.2124866298406506E-3</v>
      </c>
      <c r="F1557" s="62"/>
      <c r="G1557" s="62"/>
      <c r="H1557" s="62"/>
      <c r="I1557" s="62"/>
    </row>
    <row r="1558" spans="2:9" x14ac:dyDescent="0.3">
      <c r="B1558" s="177">
        <v>42235</v>
      </c>
      <c r="C1558" s="62">
        <v>899.25</v>
      </c>
      <c r="D1558" s="62">
        <f t="shared" si="27"/>
        <v>-0.73509007084886069</v>
      </c>
      <c r="E1558" s="62">
        <v>-2.2191400832177531E-3</v>
      </c>
      <c r="F1558" s="62"/>
      <c r="G1558" s="62"/>
      <c r="H1558" s="62"/>
      <c r="I1558" s="62"/>
    </row>
    <row r="1559" spans="2:9" x14ac:dyDescent="0.3">
      <c r="B1559" s="177">
        <v>45292</v>
      </c>
      <c r="C1559" s="62">
        <v>3394.55</v>
      </c>
      <c r="D1559" s="62">
        <f t="shared" si="27"/>
        <v>1.7090299668808109</v>
      </c>
      <c r="E1559" s="62">
        <v>-2.219217542106266E-3</v>
      </c>
      <c r="F1559" s="62"/>
      <c r="G1559" s="62"/>
      <c r="H1559" s="62"/>
      <c r="I1559" s="62"/>
    </row>
    <row r="1560" spans="2:9" x14ac:dyDescent="0.3">
      <c r="B1560" s="177">
        <v>42997</v>
      </c>
      <c r="C1560" s="62">
        <v>1253.05</v>
      </c>
      <c r="D1560" s="62">
        <f t="shared" si="27"/>
        <v>-0.55382862433014646</v>
      </c>
      <c r="E1560" s="62">
        <v>-2.2295656328382807E-3</v>
      </c>
      <c r="F1560" s="62"/>
      <c r="G1560" s="62"/>
      <c r="H1560" s="62"/>
      <c r="I1560" s="62"/>
    </row>
    <row r="1561" spans="2:9" x14ac:dyDescent="0.3">
      <c r="B1561" s="177">
        <v>45401</v>
      </c>
      <c r="C1561" s="62">
        <v>2808.45</v>
      </c>
      <c r="D1561" s="62">
        <f t="shared" si="27"/>
        <v>0.55730841743373605</v>
      </c>
      <c r="E1561" s="62">
        <v>-2.2382094324541013E-3</v>
      </c>
      <c r="F1561" s="62"/>
      <c r="G1561" s="62"/>
      <c r="H1561" s="62"/>
      <c r="I1561" s="62"/>
    </row>
    <row r="1562" spans="2:9" x14ac:dyDescent="0.3">
      <c r="B1562" s="177">
        <v>43823</v>
      </c>
      <c r="C1562" s="62">
        <v>1803.4</v>
      </c>
      <c r="D1562" s="62">
        <f t="shared" si="27"/>
        <v>-0.40657134865660832</v>
      </c>
      <c r="E1562" s="62">
        <v>-2.2407258845334333E-3</v>
      </c>
      <c r="F1562" s="62"/>
      <c r="G1562" s="62"/>
      <c r="H1562" s="62"/>
      <c r="I1562" s="62"/>
    </row>
    <row r="1563" spans="2:9" x14ac:dyDescent="0.3">
      <c r="B1563" s="177">
        <v>44433</v>
      </c>
      <c r="C1563" s="62">
        <v>3038.95</v>
      </c>
      <c r="D1563" s="62">
        <f t="shared" si="27"/>
        <v>4.4599890004124849E-2</v>
      </c>
      <c r="E1563" s="62">
        <v>-2.2489986210520595E-3</v>
      </c>
      <c r="F1563" s="62"/>
      <c r="G1563" s="62"/>
      <c r="H1563" s="62"/>
      <c r="I1563" s="62"/>
    </row>
    <row r="1564" spans="2:9" x14ac:dyDescent="0.3">
      <c r="B1564" s="177">
        <v>44939</v>
      </c>
      <c r="C1564" s="62">
        <v>2909.2</v>
      </c>
      <c r="D1564" s="62">
        <f t="shared" si="27"/>
        <v>-3.3408090372954627E-2</v>
      </c>
      <c r="E1564" s="62">
        <v>-2.2635297345498192E-3</v>
      </c>
      <c r="F1564" s="62"/>
      <c r="G1564" s="62"/>
      <c r="H1564" s="62"/>
      <c r="I1564" s="62"/>
    </row>
    <row r="1565" spans="2:9" x14ac:dyDescent="0.3">
      <c r="B1565" s="177">
        <v>44690</v>
      </c>
      <c r="C1565" s="62">
        <v>3009.75</v>
      </c>
      <c r="D1565" s="62">
        <f t="shared" si="27"/>
        <v>2.5282222612976963</v>
      </c>
      <c r="E1565" s="62">
        <v>-2.2707684147715672E-3</v>
      </c>
      <c r="F1565" s="62"/>
      <c r="G1565" s="62"/>
      <c r="H1565" s="62"/>
      <c r="I1565" s="62"/>
    </row>
    <row r="1566" spans="2:9" x14ac:dyDescent="0.3">
      <c r="B1566" s="177">
        <v>42283</v>
      </c>
      <c r="C1566" s="62">
        <v>853.05</v>
      </c>
      <c r="D1566" s="62">
        <f t="shared" si="27"/>
        <v>-0.61761212094044871</v>
      </c>
      <c r="E1566" s="62">
        <v>-2.2807017543860181E-3</v>
      </c>
      <c r="F1566" s="62"/>
      <c r="G1566" s="62"/>
      <c r="H1566" s="62"/>
      <c r="I1566" s="62"/>
    </row>
    <row r="1567" spans="2:9" x14ac:dyDescent="0.3">
      <c r="B1567" s="177">
        <v>45702</v>
      </c>
      <c r="C1567" s="62">
        <v>2230.85</v>
      </c>
      <c r="D1567" s="62">
        <f t="shared" si="27"/>
        <v>0.42169327342828905</v>
      </c>
      <c r="E1567" s="62">
        <v>-2.2809096804489856E-3</v>
      </c>
      <c r="F1567" s="62"/>
      <c r="G1567" s="62"/>
      <c r="H1567" s="62"/>
      <c r="I1567" s="62"/>
    </row>
    <row r="1568" spans="2:9" x14ac:dyDescent="0.3">
      <c r="B1568" s="177">
        <v>43691</v>
      </c>
      <c r="C1568" s="62">
        <v>1569.15</v>
      </c>
      <c r="D1568" s="62">
        <f t="shared" si="27"/>
        <v>0.1269795669192374</v>
      </c>
      <c r="E1568" s="62">
        <v>-2.2889842632331323E-3</v>
      </c>
      <c r="F1568" s="62"/>
      <c r="G1568" s="62"/>
      <c r="H1568" s="62"/>
      <c r="I1568" s="62"/>
    </row>
    <row r="1569" spans="2:9" x14ac:dyDescent="0.3">
      <c r="B1569" s="177">
        <v>43328</v>
      </c>
      <c r="C1569" s="62">
        <v>1392.35</v>
      </c>
      <c r="D1569" s="62">
        <f t="shared" si="27"/>
        <v>-0.42578769383041909</v>
      </c>
      <c r="E1569" s="62">
        <v>-2.2930027587689766E-3</v>
      </c>
      <c r="F1569" s="62"/>
      <c r="G1569" s="62"/>
      <c r="H1569" s="62"/>
      <c r="I1569" s="62"/>
    </row>
    <row r="1570" spans="2:9" x14ac:dyDescent="0.3">
      <c r="B1570" s="177">
        <v>45842</v>
      </c>
      <c r="C1570" s="62">
        <v>2424.8000000000002</v>
      </c>
      <c r="D1570" s="62">
        <f t="shared" si="27"/>
        <v>-0.28580475089465851</v>
      </c>
      <c r="E1570" s="62">
        <v>-2.3041474654377507E-3</v>
      </c>
      <c r="F1570" s="62"/>
      <c r="G1570" s="62"/>
      <c r="H1570" s="62"/>
      <c r="I1570" s="62"/>
    </row>
    <row r="1571" spans="2:9" x14ac:dyDescent="0.3">
      <c r="B1571" s="177">
        <v>45288</v>
      </c>
      <c r="C1571" s="62">
        <v>3395.15</v>
      </c>
      <c r="D1571" s="62">
        <f t="shared" si="27"/>
        <v>8.3915972288733487E-2</v>
      </c>
      <c r="E1571" s="62">
        <v>-2.3067881281222183E-3</v>
      </c>
      <c r="F1571" s="62"/>
      <c r="G1571" s="62"/>
      <c r="H1571" s="62"/>
      <c r="I1571" s="62"/>
    </row>
    <row r="1572" spans="2:9" x14ac:dyDescent="0.3">
      <c r="B1572" s="177">
        <v>45251</v>
      </c>
      <c r="C1572" s="62">
        <v>3132.3</v>
      </c>
      <c r="D1572" s="62">
        <f t="shared" si="27"/>
        <v>3.1935617794526234E-4</v>
      </c>
      <c r="E1572" s="62">
        <v>-2.3251369601222215E-3</v>
      </c>
      <c r="F1572" s="62"/>
      <c r="G1572" s="62"/>
      <c r="H1572" s="62"/>
      <c r="I1572" s="62"/>
    </row>
    <row r="1573" spans="2:9" x14ac:dyDescent="0.3">
      <c r="B1573" s="177">
        <v>45058</v>
      </c>
      <c r="C1573" s="62">
        <v>3131.3</v>
      </c>
      <c r="D1573" s="62">
        <f t="shared" si="27"/>
        <v>1.6645960090201251</v>
      </c>
      <c r="E1573" s="62">
        <v>-2.3258777799017804E-3</v>
      </c>
      <c r="F1573" s="62"/>
      <c r="G1573" s="62"/>
      <c r="H1573" s="62"/>
      <c r="I1573" s="62"/>
    </row>
    <row r="1574" spans="2:9" x14ac:dyDescent="0.3">
      <c r="B1574" s="177">
        <v>43207</v>
      </c>
      <c r="C1574" s="62">
        <v>1175.1500000000001</v>
      </c>
      <c r="D1574" s="62">
        <f t="shared" si="27"/>
        <v>-0.44420271005273482</v>
      </c>
      <c r="E1574" s="62">
        <v>-2.3346633839884537E-3</v>
      </c>
      <c r="F1574" s="62"/>
      <c r="G1574" s="62"/>
      <c r="H1574" s="62"/>
      <c r="I1574" s="62"/>
    </row>
    <row r="1575" spans="2:9" x14ac:dyDescent="0.3">
      <c r="B1575" s="177">
        <v>44125</v>
      </c>
      <c r="C1575" s="62">
        <v>2114.35</v>
      </c>
      <c r="D1575" s="62">
        <f t="shared" si="27"/>
        <v>-0.26115595624978161</v>
      </c>
      <c r="E1575" s="62">
        <v>-2.3356768744398019E-3</v>
      </c>
      <c r="F1575" s="62"/>
      <c r="G1575" s="62"/>
      <c r="H1575" s="62"/>
      <c r="I1575" s="62"/>
    </row>
    <row r="1576" spans="2:9" x14ac:dyDescent="0.3">
      <c r="B1576" s="177">
        <v>45349</v>
      </c>
      <c r="C1576" s="62">
        <v>2861.7</v>
      </c>
      <c r="D1576" s="62">
        <f t="shared" si="27"/>
        <v>1.285246556198842</v>
      </c>
      <c r="E1576" s="62">
        <v>-2.3357969599777828E-3</v>
      </c>
      <c r="F1576" s="62"/>
      <c r="G1576" s="62"/>
      <c r="H1576" s="62"/>
      <c r="I1576" s="62"/>
    </row>
    <row r="1577" spans="2:9" x14ac:dyDescent="0.3">
      <c r="B1577" s="177">
        <v>42991</v>
      </c>
      <c r="C1577" s="62">
        <v>1252.25</v>
      </c>
      <c r="D1577" s="62">
        <f t="shared" si="27"/>
        <v>0.56727158948685852</v>
      </c>
      <c r="E1577" s="62">
        <v>-2.3502230720204311E-3</v>
      </c>
      <c r="F1577" s="62"/>
      <c r="G1577" s="62"/>
      <c r="H1577" s="62"/>
      <c r="I1577" s="62"/>
    </row>
    <row r="1578" spans="2:9" x14ac:dyDescent="0.3">
      <c r="B1578" s="177">
        <v>42194</v>
      </c>
      <c r="C1578" s="62">
        <v>799</v>
      </c>
      <c r="D1578" s="62">
        <f t="shared" si="27"/>
        <v>-0.30840474335670387</v>
      </c>
      <c r="E1578" s="62">
        <v>-2.3723311274815549E-3</v>
      </c>
      <c r="F1578" s="62"/>
      <c r="G1578" s="62"/>
      <c r="H1578" s="62"/>
      <c r="I1578" s="62"/>
    </row>
    <row r="1579" spans="2:9" x14ac:dyDescent="0.3">
      <c r="B1579" s="177">
        <v>43200</v>
      </c>
      <c r="C1579" s="62">
        <v>1155.3</v>
      </c>
      <c r="D1579" s="62">
        <f t="shared" si="27"/>
        <v>0.41053659727733349</v>
      </c>
      <c r="E1579" s="62">
        <v>-2.374681576788567E-3</v>
      </c>
      <c r="F1579" s="62"/>
      <c r="G1579" s="62"/>
      <c r="H1579" s="62"/>
      <c r="I1579" s="62"/>
    </row>
    <row r="1580" spans="2:9" x14ac:dyDescent="0.3">
      <c r="B1580" s="177">
        <v>42111</v>
      </c>
      <c r="C1580" s="62">
        <v>819.05</v>
      </c>
      <c r="D1580" s="62">
        <f t="shared" si="27"/>
        <v>-0.64346501251496357</v>
      </c>
      <c r="E1580" s="62">
        <v>-2.3751522533496292E-3</v>
      </c>
      <c r="F1580" s="62"/>
      <c r="G1580" s="62"/>
      <c r="H1580" s="62"/>
      <c r="I1580" s="62"/>
    </row>
    <row r="1581" spans="2:9" x14ac:dyDescent="0.3">
      <c r="B1581" s="177">
        <v>45806</v>
      </c>
      <c r="C1581" s="62">
        <v>2297.25</v>
      </c>
      <c r="D1581" s="62">
        <f t="shared" si="27"/>
        <v>0.40551867600721953</v>
      </c>
      <c r="E1581" s="62">
        <v>-2.4101094319959101E-3</v>
      </c>
      <c r="F1581" s="62"/>
      <c r="G1581" s="62"/>
      <c r="H1581" s="62"/>
      <c r="I1581" s="62"/>
    </row>
    <row r="1582" spans="2:9" x14ac:dyDescent="0.3">
      <c r="B1582" s="177">
        <v>43990</v>
      </c>
      <c r="C1582" s="62">
        <v>1634.45</v>
      </c>
      <c r="D1582" s="62">
        <f t="shared" si="27"/>
        <v>0.20188984484153241</v>
      </c>
      <c r="E1582" s="62">
        <v>-2.4108886718750278E-3</v>
      </c>
      <c r="F1582" s="62"/>
      <c r="G1582" s="62"/>
      <c r="H1582" s="62"/>
      <c r="I1582" s="62"/>
    </row>
    <row r="1583" spans="2:9" x14ac:dyDescent="0.3">
      <c r="B1583" s="177">
        <v>43642</v>
      </c>
      <c r="C1583" s="62">
        <v>1359.9</v>
      </c>
      <c r="D1583" s="62">
        <f t="shared" si="27"/>
        <v>0.32247398619080048</v>
      </c>
      <c r="E1583" s="62">
        <v>-2.4207746478872904E-3</v>
      </c>
      <c r="F1583" s="62"/>
      <c r="G1583" s="62"/>
      <c r="H1583" s="62"/>
      <c r="I1583" s="62"/>
    </row>
    <row r="1584" spans="2:9" x14ac:dyDescent="0.3">
      <c r="B1584" s="177">
        <v>42796</v>
      </c>
      <c r="C1584" s="62">
        <v>1028.3</v>
      </c>
      <c r="D1584" s="62">
        <f t="shared" si="27"/>
        <v>-6.844227023599217E-2</v>
      </c>
      <c r="E1584" s="62">
        <v>-2.4253007372914241E-3</v>
      </c>
      <c r="F1584" s="62"/>
      <c r="G1584" s="62"/>
      <c r="H1584" s="62"/>
      <c r="I1584" s="62"/>
    </row>
    <row r="1585" spans="2:9" x14ac:dyDescent="0.3">
      <c r="B1585" s="177">
        <v>43180</v>
      </c>
      <c r="C1585" s="62">
        <v>1103.8499999999999</v>
      </c>
      <c r="D1585" s="62">
        <f t="shared" si="27"/>
        <v>-0.61310504363674601</v>
      </c>
      <c r="E1585" s="62">
        <v>-2.4400162667751529E-3</v>
      </c>
      <c r="F1585" s="62"/>
      <c r="G1585" s="62"/>
      <c r="H1585" s="62"/>
      <c r="I1585" s="62"/>
    </row>
    <row r="1586" spans="2:9" x14ac:dyDescent="0.3">
      <c r="B1586" s="177">
        <v>44713</v>
      </c>
      <c r="C1586" s="62">
        <v>2853.1</v>
      </c>
      <c r="D1586" s="62">
        <f t="shared" si="27"/>
        <v>-4.9523942384822909E-3</v>
      </c>
      <c r="E1586" s="62">
        <v>-2.4474668717876999E-3</v>
      </c>
      <c r="F1586" s="62"/>
      <c r="G1586" s="62"/>
      <c r="H1586" s="62"/>
      <c r="I1586" s="62"/>
    </row>
    <row r="1587" spans="2:9" x14ac:dyDescent="0.3">
      <c r="B1587" s="177">
        <v>45406</v>
      </c>
      <c r="C1587" s="62">
        <v>2867.3</v>
      </c>
      <c r="D1587" s="62">
        <f t="shared" si="27"/>
        <v>1.4915710809871396</v>
      </c>
      <c r="E1587" s="62">
        <v>-2.4527284429522248E-3</v>
      </c>
      <c r="F1587" s="62"/>
      <c r="G1587" s="62"/>
      <c r="H1587" s="62"/>
      <c r="I1587" s="62"/>
    </row>
    <row r="1588" spans="2:9" x14ac:dyDescent="0.3">
      <c r="B1588" s="177">
        <v>42906</v>
      </c>
      <c r="C1588" s="62">
        <v>1150.8</v>
      </c>
      <c r="D1588" s="62">
        <f t="shared" si="27"/>
        <v>-0.62962843763577558</v>
      </c>
      <c r="E1588" s="62">
        <v>-2.4704199713952552E-3</v>
      </c>
      <c r="F1588" s="62"/>
      <c r="G1588" s="62"/>
      <c r="H1588" s="62"/>
      <c r="I1588" s="62"/>
    </row>
    <row r="1589" spans="2:9" x14ac:dyDescent="0.3">
      <c r="B1589" s="177">
        <v>44890</v>
      </c>
      <c r="C1589" s="62">
        <v>3107.15</v>
      </c>
      <c r="D1589" s="62">
        <f t="shared" si="27"/>
        <v>3.7896248789123919E-2</v>
      </c>
      <c r="E1589" s="62">
        <v>-2.4720291506813547E-3</v>
      </c>
      <c r="F1589" s="62"/>
      <c r="G1589" s="62"/>
      <c r="H1589" s="62"/>
      <c r="I1589" s="62"/>
    </row>
    <row r="1590" spans="2:9" x14ac:dyDescent="0.3">
      <c r="B1590" s="177">
        <v>45594</v>
      </c>
      <c r="C1590" s="62">
        <v>2993.7</v>
      </c>
      <c r="D1590" s="62">
        <f t="shared" si="27"/>
        <v>-7.5062178487015976E-2</v>
      </c>
      <c r="E1590" s="62">
        <v>-2.4823817536611874E-3</v>
      </c>
      <c r="F1590" s="62"/>
      <c r="G1590" s="62"/>
      <c r="H1590" s="62"/>
      <c r="I1590" s="62"/>
    </row>
    <row r="1591" spans="2:9" x14ac:dyDescent="0.3">
      <c r="B1591" s="177">
        <v>45177</v>
      </c>
      <c r="C1591" s="62">
        <v>3236.65</v>
      </c>
      <c r="D1591" s="62">
        <f t="shared" si="27"/>
        <v>0.44271100314248163</v>
      </c>
      <c r="E1591" s="62">
        <v>-2.4963402419292424E-3</v>
      </c>
      <c r="F1591" s="62"/>
      <c r="G1591" s="62"/>
      <c r="H1591" s="62"/>
      <c r="I1591" s="62"/>
    </row>
    <row r="1592" spans="2:9" x14ac:dyDescent="0.3">
      <c r="B1592" s="177">
        <v>45813</v>
      </c>
      <c r="C1592" s="62">
        <v>2243.4499999999998</v>
      </c>
      <c r="D1592" s="62">
        <f t="shared" si="27"/>
        <v>0.88628242317232098</v>
      </c>
      <c r="E1592" s="62">
        <v>-2.5121159574941492E-3</v>
      </c>
      <c r="F1592" s="62"/>
      <c r="G1592" s="62"/>
      <c r="H1592" s="62"/>
      <c r="I1592" s="62"/>
    </row>
    <row r="1593" spans="2:9" x14ac:dyDescent="0.3">
      <c r="B1593" s="177">
        <v>42636</v>
      </c>
      <c r="C1593" s="62">
        <v>1189.3499999999999</v>
      </c>
      <c r="D1593" s="62">
        <f t="shared" si="27"/>
        <v>-0.4994528849795884</v>
      </c>
      <c r="E1593" s="62">
        <v>-2.5160397534281045E-3</v>
      </c>
      <c r="F1593" s="62"/>
      <c r="G1593" s="62"/>
      <c r="H1593" s="62"/>
      <c r="I1593" s="62"/>
    </row>
    <row r="1594" spans="2:9" x14ac:dyDescent="0.3">
      <c r="B1594" s="177">
        <v>45859</v>
      </c>
      <c r="C1594" s="62">
        <v>2376.1</v>
      </c>
      <c r="D1594" s="62">
        <f t="shared" si="27"/>
        <v>-0.30085917730830342</v>
      </c>
      <c r="E1594" s="62">
        <v>-2.5187859451744261E-3</v>
      </c>
      <c r="F1594" s="62"/>
      <c r="G1594" s="62"/>
      <c r="H1594" s="62"/>
      <c r="I1594" s="62"/>
    </row>
    <row r="1595" spans="2:9" x14ac:dyDescent="0.3">
      <c r="B1595" s="177">
        <v>45120</v>
      </c>
      <c r="C1595" s="62">
        <v>3398.6</v>
      </c>
      <c r="D1595" s="62">
        <f t="shared" si="27"/>
        <v>0.18894525100577222</v>
      </c>
      <c r="E1595" s="62">
        <v>-2.5240666823197668E-3</v>
      </c>
      <c r="F1595" s="62"/>
      <c r="G1595" s="62"/>
      <c r="H1595" s="62"/>
      <c r="I1595" s="62"/>
    </row>
    <row r="1596" spans="2:9" x14ac:dyDescent="0.3">
      <c r="B1596" s="177">
        <v>45447</v>
      </c>
      <c r="C1596" s="62">
        <v>2858.5</v>
      </c>
      <c r="D1596" s="62">
        <f t="shared" si="27"/>
        <v>1.4471363753103332</v>
      </c>
      <c r="E1596" s="62">
        <v>-2.5472817363389566E-3</v>
      </c>
      <c r="F1596" s="62"/>
      <c r="G1596" s="62"/>
      <c r="H1596" s="62"/>
      <c r="I1596" s="62"/>
    </row>
    <row r="1597" spans="2:9" x14ac:dyDescent="0.3">
      <c r="B1597" s="177">
        <v>43059</v>
      </c>
      <c r="C1597" s="62">
        <v>1168.0999999999999</v>
      </c>
      <c r="D1597" s="62">
        <f t="shared" si="27"/>
        <v>-0.13739246021489507</v>
      </c>
      <c r="E1597" s="62">
        <v>-2.5616941337204338E-3</v>
      </c>
      <c r="F1597" s="62"/>
      <c r="G1597" s="62"/>
      <c r="H1597" s="62"/>
      <c r="I1597" s="62"/>
    </row>
    <row r="1598" spans="2:9" x14ac:dyDescent="0.3">
      <c r="B1598" s="177">
        <v>43647</v>
      </c>
      <c r="C1598" s="62">
        <v>1354.15</v>
      </c>
      <c r="D1598" s="62">
        <f t="shared" si="27"/>
        <v>-0.5925836780744641</v>
      </c>
      <c r="E1598" s="62">
        <v>-2.5779840164990974E-3</v>
      </c>
      <c r="F1598" s="62"/>
      <c r="G1598" s="62"/>
      <c r="H1598" s="62"/>
      <c r="I1598" s="62"/>
    </row>
    <row r="1599" spans="2:9" x14ac:dyDescent="0.3">
      <c r="B1599" s="177">
        <v>44774</v>
      </c>
      <c r="C1599" s="62">
        <v>3323.75</v>
      </c>
      <c r="D1599" s="62">
        <f t="shared" si="27"/>
        <v>8.4810209210483337E-2</v>
      </c>
      <c r="E1599" s="62">
        <v>-2.5807613245907271E-3</v>
      </c>
      <c r="F1599" s="62"/>
      <c r="G1599" s="62"/>
      <c r="H1599" s="62"/>
      <c r="I1599" s="62"/>
    </row>
    <row r="1600" spans="2:9" x14ac:dyDescent="0.3">
      <c r="B1600" s="177">
        <v>45572</v>
      </c>
      <c r="C1600" s="62">
        <v>3063.9</v>
      </c>
      <c r="D1600" s="62">
        <f t="shared" si="27"/>
        <v>1.6590583640702974</v>
      </c>
      <c r="E1600" s="62">
        <v>-2.5880169930171779E-3</v>
      </c>
      <c r="F1600" s="62"/>
      <c r="G1600" s="62"/>
      <c r="H1600" s="62"/>
      <c r="I1600" s="62"/>
    </row>
    <row r="1601" spans="2:9" x14ac:dyDescent="0.3">
      <c r="B1601" s="177">
        <v>42957</v>
      </c>
      <c r="C1601" s="62">
        <v>1152.25</v>
      </c>
      <c r="D1601" s="62">
        <f t="shared" si="27"/>
        <v>-0.23931341805578479</v>
      </c>
      <c r="E1601" s="62">
        <v>-2.5968405107119671E-3</v>
      </c>
      <c r="F1601" s="62"/>
      <c r="G1601" s="62"/>
      <c r="H1601" s="62"/>
      <c r="I1601" s="62"/>
    </row>
    <row r="1602" spans="2:9" x14ac:dyDescent="0.3">
      <c r="B1602" s="177">
        <v>43560</v>
      </c>
      <c r="C1602" s="62">
        <v>1514.75</v>
      </c>
      <c r="D1602" s="62">
        <f t="shared" si="27"/>
        <v>-0.52085343286886931</v>
      </c>
      <c r="E1602" s="62">
        <v>-2.6009086718904624E-3</v>
      </c>
      <c r="F1602" s="62"/>
      <c r="G1602" s="62"/>
      <c r="H1602" s="62"/>
      <c r="I1602" s="62"/>
    </row>
    <row r="1603" spans="2:9" x14ac:dyDescent="0.3">
      <c r="B1603" s="177">
        <v>45198</v>
      </c>
      <c r="C1603" s="62">
        <v>3161.35</v>
      </c>
      <c r="D1603" s="62">
        <f t="shared" si="27"/>
        <v>3.162135474952275</v>
      </c>
      <c r="E1603" s="62">
        <v>-2.602852094901565E-3</v>
      </c>
      <c r="F1603" s="62"/>
      <c r="G1603" s="62"/>
      <c r="H1603" s="62"/>
      <c r="I1603" s="62"/>
    </row>
    <row r="1604" spans="2:9" x14ac:dyDescent="0.3">
      <c r="B1604" s="177">
        <v>42159</v>
      </c>
      <c r="C1604" s="62">
        <v>759.55</v>
      </c>
      <c r="D1604" s="62">
        <f t="shared" si="27"/>
        <v>-0.39913772644569256</v>
      </c>
      <c r="E1604" s="62">
        <v>-2.6262228350075506E-3</v>
      </c>
      <c r="F1604" s="62"/>
      <c r="G1604" s="62"/>
      <c r="H1604" s="62"/>
      <c r="I1604" s="62"/>
    </row>
    <row r="1605" spans="2:9" x14ac:dyDescent="0.3">
      <c r="B1605" s="177">
        <v>43280</v>
      </c>
      <c r="C1605" s="62">
        <v>1264.0999999999999</v>
      </c>
      <c r="D1605" s="62">
        <f t="shared" si="27"/>
        <v>-0.55791424774428211</v>
      </c>
      <c r="E1605" s="62">
        <v>-2.6431022920037368E-3</v>
      </c>
      <c r="F1605" s="62"/>
      <c r="G1605" s="62"/>
      <c r="H1605" s="62"/>
      <c r="I1605" s="62"/>
    </row>
    <row r="1606" spans="2:9" x14ac:dyDescent="0.3">
      <c r="B1606" s="177">
        <v>44993</v>
      </c>
      <c r="C1606" s="62">
        <v>2859.4</v>
      </c>
      <c r="D1606" s="62">
        <f t="shared" si="27"/>
        <v>-4.9306779266549104E-2</v>
      </c>
      <c r="E1606" s="62">
        <v>-2.6508545517962712E-3</v>
      </c>
      <c r="F1606" s="62"/>
      <c r="G1606" s="62"/>
      <c r="H1606" s="62"/>
      <c r="I1606" s="62"/>
    </row>
    <row r="1607" spans="2:9" x14ac:dyDescent="0.3">
      <c r="B1607" s="177">
        <v>45338</v>
      </c>
      <c r="C1607" s="62">
        <v>3007.7</v>
      </c>
      <c r="D1607" s="62">
        <f t="shared" si="27"/>
        <v>8.9095287237701992E-2</v>
      </c>
      <c r="E1607" s="62">
        <v>-2.6527837649633584E-3</v>
      </c>
      <c r="F1607" s="62"/>
      <c r="G1607" s="62"/>
      <c r="H1607" s="62"/>
      <c r="I1607" s="62"/>
    </row>
    <row r="1608" spans="2:9" x14ac:dyDescent="0.3">
      <c r="B1608" s="177">
        <v>45016</v>
      </c>
      <c r="C1608" s="62">
        <v>2761.65</v>
      </c>
      <c r="D1608" s="62">
        <f t="shared" ref="D1608:D1671" si="28">(C1608-C1609)/C1609</f>
        <v>-0.17031440116567276</v>
      </c>
      <c r="E1608" s="62">
        <v>-2.6543878656554386E-3</v>
      </c>
      <c r="F1608" s="62"/>
      <c r="G1608" s="62"/>
      <c r="H1608" s="62"/>
      <c r="I1608" s="62"/>
    </row>
    <row r="1609" spans="2:9" x14ac:dyDescent="0.3">
      <c r="B1609" s="177">
        <v>44840</v>
      </c>
      <c r="C1609" s="62">
        <v>3328.55</v>
      </c>
      <c r="D1609" s="62">
        <f t="shared" si="28"/>
        <v>2.9679918936639451</v>
      </c>
      <c r="E1609" s="62">
        <v>-2.6667066173274917E-3</v>
      </c>
      <c r="F1609" s="62"/>
      <c r="G1609" s="62"/>
      <c r="H1609" s="62"/>
      <c r="I1609" s="62"/>
    </row>
    <row r="1610" spans="2:9" x14ac:dyDescent="0.3">
      <c r="B1610" s="177">
        <v>42278</v>
      </c>
      <c r="C1610" s="62">
        <v>838.85</v>
      </c>
      <c r="D1610" s="62">
        <f t="shared" si="28"/>
        <v>-0.39596759675967597</v>
      </c>
      <c r="E1610" s="62">
        <v>-2.675068362858162E-3</v>
      </c>
      <c r="F1610" s="62"/>
      <c r="G1610" s="62"/>
      <c r="H1610" s="62"/>
      <c r="I1610" s="62"/>
    </row>
    <row r="1611" spans="2:9" x14ac:dyDescent="0.3">
      <c r="B1611" s="177">
        <v>43495</v>
      </c>
      <c r="C1611" s="62">
        <v>1388.75</v>
      </c>
      <c r="D1611" s="62">
        <f t="shared" si="28"/>
        <v>0.21192948773889508</v>
      </c>
      <c r="E1611" s="62">
        <v>-2.6929982046678637E-3</v>
      </c>
      <c r="F1611" s="62"/>
      <c r="G1611" s="62"/>
      <c r="H1611" s="62"/>
      <c r="I1611" s="62"/>
    </row>
    <row r="1612" spans="2:9" x14ac:dyDescent="0.3">
      <c r="B1612" s="177">
        <v>42591</v>
      </c>
      <c r="C1612" s="62">
        <v>1145.9000000000001</v>
      </c>
      <c r="D1612" s="62">
        <f t="shared" si="28"/>
        <v>-0.32088778261771406</v>
      </c>
      <c r="E1612" s="62">
        <v>-2.6979982593558828E-3</v>
      </c>
      <c r="F1612" s="62"/>
      <c r="G1612" s="62"/>
      <c r="H1612" s="62"/>
      <c r="I1612" s="62"/>
    </row>
    <row r="1613" spans="2:9" x14ac:dyDescent="0.3">
      <c r="B1613" s="177">
        <v>44012</v>
      </c>
      <c r="C1613" s="62">
        <v>1687.35</v>
      </c>
      <c r="D1613" s="62">
        <f t="shared" si="28"/>
        <v>0.36213925327951557</v>
      </c>
      <c r="E1613" s="62">
        <v>-2.718756464434609E-3</v>
      </c>
      <c r="F1613" s="62"/>
      <c r="G1613" s="62"/>
      <c r="H1613" s="62"/>
      <c r="I1613" s="62"/>
    </row>
    <row r="1614" spans="2:9" x14ac:dyDescent="0.3">
      <c r="B1614" s="177">
        <v>43410</v>
      </c>
      <c r="C1614" s="62">
        <v>1238.75</v>
      </c>
      <c r="D1614" s="62">
        <f t="shared" si="28"/>
        <v>-0.56282754848158678</v>
      </c>
      <c r="E1614" s="62">
        <v>-2.7371895503764364E-3</v>
      </c>
      <c r="F1614" s="62"/>
      <c r="G1614" s="62"/>
      <c r="H1614" s="62"/>
      <c r="I1614" s="62"/>
    </row>
    <row r="1615" spans="2:9" x14ac:dyDescent="0.3">
      <c r="B1615" s="177">
        <v>44987</v>
      </c>
      <c r="C1615" s="62">
        <v>2833.55</v>
      </c>
      <c r="D1615" s="62">
        <f t="shared" si="28"/>
        <v>2.2708645965600835</v>
      </c>
      <c r="E1615" s="62">
        <v>-2.7627226015344225E-3</v>
      </c>
      <c r="F1615" s="62"/>
      <c r="G1615" s="62"/>
      <c r="H1615" s="62"/>
      <c r="I1615" s="62"/>
    </row>
    <row r="1616" spans="2:9" x14ac:dyDescent="0.3">
      <c r="B1616" s="177">
        <v>42725</v>
      </c>
      <c r="C1616" s="62">
        <v>866.3</v>
      </c>
      <c r="D1616" s="62">
        <f t="shared" si="28"/>
        <v>-0.74816128375824886</v>
      </c>
      <c r="E1616" s="62">
        <v>-2.7627489351906192E-3</v>
      </c>
      <c r="F1616" s="62"/>
      <c r="G1616" s="62"/>
      <c r="H1616" s="62"/>
      <c r="I1616" s="62"/>
    </row>
    <row r="1617" spans="2:9" x14ac:dyDescent="0.3">
      <c r="B1617" s="177">
        <v>44813</v>
      </c>
      <c r="C1617" s="62">
        <v>3439.9</v>
      </c>
      <c r="D1617" s="62">
        <f t="shared" si="28"/>
        <v>6.1926959528293121E-2</v>
      </c>
      <c r="E1617" s="62">
        <v>-2.7685573062371472E-3</v>
      </c>
      <c r="F1617" s="62"/>
      <c r="G1617" s="62"/>
      <c r="H1617" s="62"/>
      <c r="I1617" s="62"/>
    </row>
    <row r="1618" spans="2:9" x14ac:dyDescent="0.3">
      <c r="B1618" s="177">
        <v>44680</v>
      </c>
      <c r="C1618" s="62">
        <v>3239.3</v>
      </c>
      <c r="D1618" s="62">
        <f t="shared" si="28"/>
        <v>3.9803550219882515E-2</v>
      </c>
      <c r="E1618" s="62">
        <v>-2.7706800480251205E-3</v>
      </c>
      <c r="F1618" s="62"/>
      <c r="G1618" s="62"/>
      <c r="H1618" s="62"/>
      <c r="I1618" s="62"/>
    </row>
    <row r="1619" spans="2:9" x14ac:dyDescent="0.3">
      <c r="B1619" s="177">
        <v>44924</v>
      </c>
      <c r="C1619" s="62">
        <v>3115.3</v>
      </c>
      <c r="D1619" s="62">
        <f t="shared" si="28"/>
        <v>8.5304067725280007E-3</v>
      </c>
      <c r="E1619" s="62">
        <v>-2.7848911651727972E-3</v>
      </c>
      <c r="F1619" s="62"/>
      <c r="G1619" s="62"/>
      <c r="H1619" s="62"/>
      <c r="I1619" s="62"/>
    </row>
    <row r="1620" spans="2:9" x14ac:dyDescent="0.3">
      <c r="B1620" s="177">
        <v>45243</v>
      </c>
      <c r="C1620" s="62">
        <v>3088.95</v>
      </c>
      <c r="D1620" s="62">
        <f t="shared" si="28"/>
        <v>9.2524802376783885E-2</v>
      </c>
      <c r="E1620" s="62">
        <v>-2.7924845041322607E-3</v>
      </c>
      <c r="F1620" s="62"/>
      <c r="G1620" s="62"/>
      <c r="H1620" s="62"/>
      <c r="I1620" s="62"/>
    </row>
    <row r="1621" spans="2:9" x14ac:dyDescent="0.3">
      <c r="B1621" s="177">
        <v>44977</v>
      </c>
      <c r="C1621" s="62">
        <v>2827.35</v>
      </c>
      <c r="D1621" s="62">
        <f t="shared" si="28"/>
        <v>2.7502984480700357</v>
      </c>
      <c r="E1621" s="62">
        <v>-2.8039360914189934E-3</v>
      </c>
      <c r="F1621" s="62"/>
      <c r="G1621" s="62"/>
      <c r="H1621" s="62"/>
      <c r="I1621" s="62"/>
    </row>
    <row r="1622" spans="2:9" x14ac:dyDescent="0.3">
      <c r="B1622" s="177">
        <v>42179</v>
      </c>
      <c r="C1622" s="62">
        <v>753.9</v>
      </c>
      <c r="D1622" s="62">
        <f t="shared" si="28"/>
        <v>-0.75805908120858134</v>
      </c>
      <c r="E1622" s="62">
        <v>-2.8437272667151342E-3</v>
      </c>
      <c r="F1622" s="62"/>
      <c r="G1622" s="62"/>
      <c r="H1622" s="62"/>
      <c r="I1622" s="62"/>
    </row>
    <row r="1623" spans="2:9" x14ac:dyDescent="0.3">
      <c r="B1623" s="177">
        <v>45533</v>
      </c>
      <c r="C1623" s="62">
        <v>3116.05</v>
      </c>
      <c r="D1623" s="62">
        <f t="shared" si="28"/>
        <v>-7.0446274088658084E-2</v>
      </c>
      <c r="E1623" s="62">
        <v>-2.8639999999999417E-3</v>
      </c>
      <c r="F1623" s="62"/>
      <c r="G1623" s="62"/>
      <c r="H1623" s="62"/>
      <c r="I1623" s="62"/>
    </row>
    <row r="1624" spans="2:9" x14ac:dyDescent="0.3">
      <c r="B1624" s="177">
        <v>44454</v>
      </c>
      <c r="C1624" s="62">
        <v>3352.2</v>
      </c>
      <c r="D1624" s="62">
        <f t="shared" si="28"/>
        <v>-2.0511921458625605E-2</v>
      </c>
      <c r="E1624" s="62">
        <v>-2.8704433570802064E-3</v>
      </c>
      <c r="F1624" s="62"/>
      <c r="G1624" s="62"/>
      <c r="H1624" s="62"/>
      <c r="I1624" s="62"/>
    </row>
    <row r="1625" spans="2:9" x14ac:dyDescent="0.3">
      <c r="B1625" s="177">
        <v>44817</v>
      </c>
      <c r="C1625" s="62">
        <v>3422.4</v>
      </c>
      <c r="D1625" s="62">
        <f t="shared" si="28"/>
        <v>1.9710912405590761</v>
      </c>
      <c r="E1625" s="62">
        <v>-2.8843632549602569E-3</v>
      </c>
      <c r="F1625" s="62"/>
      <c r="G1625" s="62"/>
      <c r="H1625" s="62"/>
      <c r="I1625" s="62"/>
    </row>
    <row r="1626" spans="2:9" x14ac:dyDescent="0.3">
      <c r="B1626" s="177">
        <v>42976</v>
      </c>
      <c r="C1626" s="62">
        <v>1151.9000000000001</v>
      </c>
      <c r="D1626" s="62">
        <f t="shared" si="28"/>
        <v>-0.53027769848713457</v>
      </c>
      <c r="E1626" s="62">
        <v>-2.899805236961618E-3</v>
      </c>
      <c r="F1626" s="62"/>
      <c r="G1626" s="62"/>
      <c r="H1626" s="62"/>
      <c r="I1626" s="62"/>
    </row>
    <row r="1627" spans="2:9" x14ac:dyDescent="0.3">
      <c r="B1627" s="177">
        <v>45631</v>
      </c>
      <c r="C1627" s="62">
        <v>2452.3000000000002</v>
      </c>
      <c r="D1627" s="62">
        <f t="shared" si="28"/>
        <v>1.8634983652498833</v>
      </c>
      <c r="E1627" s="62">
        <v>-2.9679622702877407E-3</v>
      </c>
      <c r="F1627" s="62"/>
      <c r="G1627" s="62"/>
      <c r="H1627" s="62"/>
      <c r="I1627" s="62"/>
    </row>
    <row r="1628" spans="2:9" x14ac:dyDescent="0.3">
      <c r="B1628" s="177">
        <v>42349</v>
      </c>
      <c r="C1628" s="62">
        <v>856.4</v>
      </c>
      <c r="D1628" s="62">
        <f t="shared" si="28"/>
        <v>-0.73433016394968276</v>
      </c>
      <c r="E1628" s="62">
        <v>-2.9687409045928959E-3</v>
      </c>
      <c r="F1628" s="62"/>
      <c r="G1628" s="62"/>
      <c r="H1628" s="62"/>
      <c r="I1628" s="62"/>
    </row>
    <row r="1629" spans="2:9" x14ac:dyDescent="0.3">
      <c r="B1629" s="177">
        <v>45272</v>
      </c>
      <c r="C1629" s="62">
        <v>3223.55</v>
      </c>
      <c r="D1629" s="62">
        <f t="shared" si="28"/>
        <v>0.24968017057569303</v>
      </c>
      <c r="E1629" s="62">
        <v>-2.9692405239472061E-3</v>
      </c>
      <c r="F1629" s="62"/>
      <c r="G1629" s="62"/>
      <c r="H1629" s="62"/>
      <c r="I1629" s="62"/>
    </row>
    <row r="1630" spans="2:9" x14ac:dyDescent="0.3">
      <c r="B1630" s="177">
        <v>45888</v>
      </c>
      <c r="C1630" s="62">
        <v>2579.5</v>
      </c>
      <c r="D1630" s="62">
        <f t="shared" si="28"/>
        <v>-0.21308724832214765</v>
      </c>
      <c r="E1630" s="62">
        <v>-2.9761904761904062E-3</v>
      </c>
      <c r="F1630" s="62"/>
      <c r="G1630" s="62"/>
      <c r="H1630" s="62"/>
      <c r="I1630" s="62"/>
    </row>
    <row r="1631" spans="2:9" x14ac:dyDescent="0.3">
      <c r="B1631" s="177">
        <v>45303</v>
      </c>
      <c r="C1631" s="62">
        <v>3278</v>
      </c>
      <c r="D1631" s="62">
        <f t="shared" si="28"/>
        <v>1.349399749148898</v>
      </c>
      <c r="E1631" s="62">
        <v>-2.9958787657587511E-3</v>
      </c>
      <c r="F1631" s="62"/>
      <c r="G1631" s="62"/>
      <c r="H1631" s="62"/>
      <c r="I1631" s="62"/>
    </row>
    <row r="1632" spans="2:9" x14ac:dyDescent="0.3">
      <c r="B1632" s="177">
        <v>43511</v>
      </c>
      <c r="C1632" s="62">
        <v>1395.25</v>
      </c>
      <c r="D1632" s="62">
        <f t="shared" si="28"/>
        <v>-0.55654260560022883</v>
      </c>
      <c r="E1632" s="62">
        <v>-3.0011790346207764E-3</v>
      </c>
      <c r="F1632" s="62"/>
      <c r="G1632" s="62"/>
      <c r="H1632" s="62"/>
      <c r="I1632" s="62"/>
    </row>
    <row r="1633" spans="2:9" x14ac:dyDescent="0.3">
      <c r="B1633" s="177">
        <v>44586</v>
      </c>
      <c r="C1633" s="62">
        <v>3146.3</v>
      </c>
      <c r="D1633" s="62">
        <f t="shared" si="28"/>
        <v>0.3989151216041974</v>
      </c>
      <c r="E1633" s="62">
        <v>-3.0103301856898405E-3</v>
      </c>
      <c r="F1633" s="62"/>
      <c r="G1633" s="62"/>
      <c r="H1633" s="62"/>
      <c r="I1633" s="62"/>
    </row>
    <row r="1634" spans="2:9" x14ac:dyDescent="0.3">
      <c r="B1634" s="177">
        <v>45812</v>
      </c>
      <c r="C1634" s="62">
        <v>2249.1</v>
      </c>
      <c r="D1634" s="62">
        <f t="shared" si="28"/>
        <v>-0.23710186221634275</v>
      </c>
      <c r="E1634" s="62">
        <v>-3.0143180105501937E-3</v>
      </c>
      <c r="F1634" s="62"/>
      <c r="G1634" s="62"/>
      <c r="H1634" s="62"/>
      <c r="I1634" s="62"/>
    </row>
    <row r="1635" spans="2:9" x14ac:dyDescent="0.3">
      <c r="B1635" s="177">
        <v>44361</v>
      </c>
      <c r="C1635" s="62">
        <v>2948.1</v>
      </c>
      <c r="D1635" s="62">
        <f t="shared" si="28"/>
        <v>1.5775737704918031</v>
      </c>
      <c r="E1635" s="62">
        <v>-3.0435223698894189E-3</v>
      </c>
      <c r="F1635" s="62"/>
      <c r="G1635" s="62"/>
      <c r="H1635" s="62"/>
      <c r="I1635" s="62"/>
    </row>
    <row r="1636" spans="2:9" x14ac:dyDescent="0.3">
      <c r="B1636" s="177">
        <v>42871</v>
      </c>
      <c r="C1636" s="62">
        <v>1143.75</v>
      </c>
      <c r="D1636" s="62">
        <f t="shared" si="28"/>
        <v>-0.43051682931686919</v>
      </c>
      <c r="E1636" s="62">
        <v>-3.0507735890172149E-3</v>
      </c>
      <c r="F1636" s="62"/>
      <c r="G1636" s="62"/>
      <c r="H1636" s="62"/>
      <c r="I1636" s="62"/>
    </row>
    <row r="1637" spans="2:9" x14ac:dyDescent="0.3">
      <c r="B1637" s="177">
        <v>44091</v>
      </c>
      <c r="C1637" s="62">
        <v>2008.4</v>
      </c>
      <c r="D1637" s="62">
        <f t="shared" si="28"/>
        <v>-0.21973581973581971</v>
      </c>
      <c r="E1637" s="62">
        <v>-3.0527909458687367E-3</v>
      </c>
      <c r="F1637" s="62"/>
      <c r="G1637" s="62"/>
      <c r="H1637" s="62"/>
      <c r="I1637" s="62"/>
    </row>
    <row r="1638" spans="2:9" x14ac:dyDescent="0.3">
      <c r="B1638" s="177">
        <v>44182</v>
      </c>
      <c r="C1638" s="62">
        <v>2574</v>
      </c>
      <c r="D1638" s="62">
        <f t="shared" si="28"/>
        <v>-0.23115983153618688</v>
      </c>
      <c r="E1638" s="62">
        <v>-3.0597621906348388E-3</v>
      </c>
      <c r="F1638" s="62"/>
      <c r="G1638" s="62"/>
      <c r="H1638" s="62"/>
      <c r="I1638" s="62"/>
    </row>
    <row r="1639" spans="2:9" x14ac:dyDescent="0.3">
      <c r="B1639" s="177">
        <v>45111</v>
      </c>
      <c r="C1639" s="62">
        <v>3347.9</v>
      </c>
      <c r="D1639" s="62">
        <f t="shared" si="28"/>
        <v>1.4659521968106655</v>
      </c>
      <c r="E1639" s="62">
        <v>-3.0968049310663402E-3</v>
      </c>
      <c r="F1639" s="62"/>
      <c r="G1639" s="62"/>
      <c r="H1639" s="62"/>
      <c r="I1639" s="62"/>
    </row>
    <row r="1640" spans="2:9" x14ac:dyDescent="0.3">
      <c r="B1640" s="177">
        <v>43644</v>
      </c>
      <c r="C1640" s="62">
        <v>1357.65</v>
      </c>
      <c r="D1640" s="62">
        <f t="shared" si="28"/>
        <v>0.5478850758180368</v>
      </c>
      <c r="E1640" s="62">
        <v>-3.1206402819590278E-3</v>
      </c>
      <c r="F1640" s="62"/>
      <c r="G1640" s="62"/>
      <c r="H1640" s="62"/>
      <c r="I1640" s="62"/>
    </row>
    <row r="1641" spans="2:9" x14ac:dyDescent="0.3">
      <c r="B1641" s="177">
        <v>42368</v>
      </c>
      <c r="C1641" s="62">
        <v>877.1</v>
      </c>
      <c r="D1641" s="62">
        <f t="shared" si="28"/>
        <v>-0.64200000000000002</v>
      </c>
      <c r="E1641" s="62">
        <v>-3.1255327612661247E-3</v>
      </c>
      <c r="F1641" s="62"/>
      <c r="G1641" s="62"/>
      <c r="H1641" s="62"/>
      <c r="I1641" s="62"/>
    </row>
    <row r="1642" spans="2:9" x14ac:dyDescent="0.3">
      <c r="B1642" s="177">
        <v>44243</v>
      </c>
      <c r="C1642" s="62">
        <v>2450</v>
      </c>
      <c r="D1642" s="62">
        <f t="shared" si="28"/>
        <v>-0.20422249289484368</v>
      </c>
      <c r="E1642" s="62">
        <v>-3.1330105383081007E-3</v>
      </c>
      <c r="F1642" s="62"/>
      <c r="G1642" s="62"/>
      <c r="H1642" s="62"/>
      <c r="I1642" s="62"/>
    </row>
    <row r="1643" spans="2:9" x14ac:dyDescent="0.3">
      <c r="B1643" s="177">
        <v>45574</v>
      </c>
      <c r="C1643" s="62">
        <v>3078.75</v>
      </c>
      <c r="D1643" s="62">
        <f t="shared" si="28"/>
        <v>1.3833946197019547</v>
      </c>
      <c r="E1643" s="62">
        <v>-3.140734025158192E-3</v>
      </c>
      <c r="F1643" s="62"/>
      <c r="G1643" s="62"/>
      <c r="H1643" s="62"/>
      <c r="I1643" s="62"/>
    </row>
    <row r="1644" spans="2:9" x14ac:dyDescent="0.3">
      <c r="B1644" s="177">
        <v>43355</v>
      </c>
      <c r="C1644" s="62">
        <v>1291.75</v>
      </c>
      <c r="D1644" s="62">
        <f t="shared" si="28"/>
        <v>0.13028831430196447</v>
      </c>
      <c r="E1644" s="62">
        <v>-3.1639464444186511E-3</v>
      </c>
      <c r="F1644" s="62"/>
      <c r="G1644" s="62"/>
      <c r="H1644" s="62"/>
      <c r="I1644" s="62"/>
    </row>
    <row r="1645" spans="2:9" x14ac:dyDescent="0.3">
      <c r="B1645" s="177">
        <v>43102</v>
      </c>
      <c r="C1645" s="62">
        <v>1142.8499999999999</v>
      </c>
      <c r="D1645" s="62">
        <f t="shared" si="28"/>
        <v>-6.3469982176239462E-3</v>
      </c>
      <c r="E1645" s="62">
        <v>-3.1836022677715578E-3</v>
      </c>
      <c r="F1645" s="62"/>
      <c r="G1645" s="62"/>
      <c r="H1645" s="62"/>
      <c r="I1645" s="62"/>
    </row>
    <row r="1646" spans="2:9" x14ac:dyDescent="0.3">
      <c r="B1646" s="177">
        <v>42873</v>
      </c>
      <c r="C1646" s="62">
        <v>1150.1500000000001</v>
      </c>
      <c r="D1646" s="62">
        <f t="shared" si="28"/>
        <v>-7.4065129010183944E-2</v>
      </c>
      <c r="E1646" s="62">
        <v>-3.2066559778132497E-3</v>
      </c>
      <c r="F1646" s="62"/>
      <c r="G1646" s="62"/>
      <c r="H1646" s="62"/>
      <c r="I1646" s="62"/>
    </row>
    <row r="1647" spans="2:9" x14ac:dyDescent="0.3">
      <c r="B1647" s="177">
        <v>43409</v>
      </c>
      <c r="C1647" s="62">
        <v>1242.1500000000001</v>
      </c>
      <c r="D1647" s="62">
        <f t="shared" si="28"/>
        <v>-0.2408324165749908</v>
      </c>
      <c r="E1647" s="62">
        <v>-3.2098864502668216E-3</v>
      </c>
      <c r="F1647" s="62"/>
      <c r="G1647" s="62"/>
      <c r="H1647" s="62"/>
      <c r="I1647" s="62"/>
    </row>
    <row r="1648" spans="2:9" x14ac:dyDescent="0.3">
      <c r="B1648" s="177">
        <v>43992</v>
      </c>
      <c r="C1648" s="62">
        <v>1636.2</v>
      </c>
      <c r="D1648" s="62">
        <f t="shared" si="28"/>
        <v>0.37831690674753615</v>
      </c>
      <c r="E1648" s="62">
        <v>-3.2591148609545303E-3</v>
      </c>
      <c r="F1648" s="62"/>
      <c r="G1648" s="62"/>
      <c r="H1648" s="62"/>
      <c r="I1648" s="62"/>
    </row>
    <row r="1649" spans="2:9" x14ac:dyDescent="0.3">
      <c r="B1649" s="177">
        <v>43035</v>
      </c>
      <c r="C1649" s="62">
        <v>1187.0999999999999</v>
      </c>
      <c r="D1649" s="62">
        <f t="shared" si="28"/>
        <v>-0.59098661429531241</v>
      </c>
      <c r="E1649" s="62">
        <v>-3.2745591939547362E-3</v>
      </c>
      <c r="F1649" s="62"/>
      <c r="G1649" s="62"/>
      <c r="H1649" s="62"/>
      <c r="I1649" s="62"/>
    </row>
    <row r="1650" spans="2:9" x14ac:dyDescent="0.3">
      <c r="B1650" s="177">
        <v>45498</v>
      </c>
      <c r="C1650" s="62">
        <v>2902.35</v>
      </c>
      <c r="D1650" s="62">
        <f t="shared" si="28"/>
        <v>1.4529665314401621</v>
      </c>
      <c r="E1650" s="62">
        <v>-3.2796455922250701E-3</v>
      </c>
      <c r="F1650" s="62"/>
      <c r="G1650" s="62"/>
      <c r="H1650" s="62"/>
      <c r="I1650" s="62"/>
    </row>
    <row r="1651" spans="2:9" x14ac:dyDescent="0.3">
      <c r="B1651" s="177">
        <v>43038</v>
      </c>
      <c r="C1651" s="62">
        <v>1183.2</v>
      </c>
      <c r="D1651" s="62">
        <f t="shared" si="28"/>
        <v>-0.21543664213248451</v>
      </c>
      <c r="E1651" s="62">
        <v>-3.2853171594641258E-3</v>
      </c>
      <c r="F1651" s="62"/>
      <c r="G1651" s="62"/>
      <c r="H1651" s="62"/>
      <c r="I1651" s="62"/>
    </row>
    <row r="1652" spans="2:9" x14ac:dyDescent="0.3">
      <c r="B1652" s="177">
        <v>43676</v>
      </c>
      <c r="C1652" s="62">
        <v>1508.1</v>
      </c>
      <c r="D1652" s="62">
        <f t="shared" si="28"/>
        <v>-0.46805170984638728</v>
      </c>
      <c r="E1652" s="62">
        <v>-3.3044742581455292E-3</v>
      </c>
      <c r="F1652" s="62"/>
      <c r="G1652" s="62"/>
      <c r="H1652" s="62"/>
      <c r="I1652" s="62"/>
    </row>
    <row r="1653" spans="2:9" x14ac:dyDescent="0.3">
      <c r="B1653" s="177">
        <v>44708</v>
      </c>
      <c r="C1653" s="62">
        <v>2835.05</v>
      </c>
      <c r="D1653" s="62">
        <f t="shared" si="28"/>
        <v>-5.4274038862480133E-2</v>
      </c>
      <c r="E1653" s="62">
        <v>-3.3046810455447054E-3</v>
      </c>
      <c r="F1653" s="62"/>
      <c r="G1653" s="62"/>
      <c r="H1653" s="62"/>
      <c r="I1653" s="62"/>
    </row>
    <row r="1654" spans="2:9" x14ac:dyDescent="0.3">
      <c r="B1654" s="177">
        <v>45341</v>
      </c>
      <c r="C1654" s="62">
        <v>2997.75</v>
      </c>
      <c r="D1654" s="62">
        <f t="shared" si="28"/>
        <v>1.5594450373532551</v>
      </c>
      <c r="E1654" s="62">
        <v>-3.3081756824150741E-3</v>
      </c>
      <c r="F1654" s="62"/>
      <c r="G1654" s="62"/>
      <c r="H1654" s="62"/>
      <c r="I1654" s="62"/>
    </row>
    <row r="1655" spans="2:9" x14ac:dyDescent="0.3">
      <c r="B1655" s="177">
        <v>43208</v>
      </c>
      <c r="C1655" s="62">
        <v>1171.25</v>
      </c>
      <c r="D1655" s="62">
        <f t="shared" si="28"/>
        <v>-0.3169956555966994</v>
      </c>
      <c r="E1655" s="62">
        <v>-3.3187252691146583E-3</v>
      </c>
      <c r="F1655" s="62"/>
      <c r="G1655" s="62"/>
      <c r="H1655" s="62"/>
      <c r="I1655" s="62"/>
    </row>
    <row r="1656" spans="2:9" x14ac:dyDescent="0.3">
      <c r="B1656" s="177">
        <v>43804</v>
      </c>
      <c r="C1656" s="62">
        <v>1714.85</v>
      </c>
      <c r="D1656" s="62">
        <f t="shared" si="28"/>
        <v>0.49820898130351221</v>
      </c>
      <c r="E1656" s="62">
        <v>-3.3418574915727072E-3</v>
      </c>
      <c r="F1656" s="62"/>
      <c r="G1656" s="62"/>
      <c r="H1656" s="62"/>
      <c r="I1656" s="62"/>
    </row>
    <row r="1657" spans="2:9" x14ac:dyDescent="0.3">
      <c r="B1657" s="177">
        <v>43097</v>
      </c>
      <c r="C1657" s="62">
        <v>1144.5999999999999</v>
      </c>
      <c r="D1657" s="62">
        <f t="shared" si="28"/>
        <v>-0.52167826323157607</v>
      </c>
      <c r="E1657" s="62">
        <v>-3.3523444642780584E-3</v>
      </c>
      <c r="F1657" s="62"/>
      <c r="G1657" s="62"/>
      <c r="H1657" s="62"/>
      <c r="I1657" s="62"/>
    </row>
    <row r="1658" spans="2:9" x14ac:dyDescent="0.3">
      <c r="B1658" s="177">
        <v>45853</v>
      </c>
      <c r="C1658" s="62">
        <v>2392.9499999999998</v>
      </c>
      <c r="D1658" s="62">
        <f t="shared" si="28"/>
        <v>-0.218271209695861</v>
      </c>
      <c r="E1658" s="62">
        <v>-3.3527696793003675E-3</v>
      </c>
      <c r="F1658" s="62"/>
      <c r="G1658" s="62"/>
      <c r="H1658" s="62"/>
      <c r="I1658" s="62"/>
    </row>
    <row r="1659" spans="2:9" x14ac:dyDescent="0.3">
      <c r="B1659" s="177">
        <v>45224</v>
      </c>
      <c r="C1659" s="62">
        <v>3061.1</v>
      </c>
      <c r="D1659" s="62">
        <f t="shared" si="28"/>
        <v>-2.7836443032949611E-2</v>
      </c>
      <c r="E1659" s="62">
        <v>-3.3535195676239441E-3</v>
      </c>
      <c r="F1659" s="62"/>
      <c r="G1659" s="62"/>
      <c r="H1659" s="62"/>
      <c r="I1659" s="62"/>
    </row>
    <row r="1660" spans="2:9" x14ac:dyDescent="0.3">
      <c r="B1660" s="177">
        <v>45212</v>
      </c>
      <c r="C1660" s="62">
        <v>3148.75</v>
      </c>
      <c r="D1660" s="62">
        <f t="shared" si="28"/>
        <v>1.7253646081274074</v>
      </c>
      <c r="E1660" s="62">
        <v>-3.355120515295839E-3</v>
      </c>
      <c r="F1660" s="62"/>
      <c r="G1660" s="62"/>
      <c r="H1660" s="62"/>
      <c r="I1660" s="62"/>
    </row>
    <row r="1661" spans="2:9" x14ac:dyDescent="0.3">
      <c r="B1661" s="177">
        <v>42614</v>
      </c>
      <c r="C1661" s="62">
        <v>1155.3499999999999</v>
      </c>
      <c r="D1661" s="62">
        <f t="shared" si="28"/>
        <v>-0.61531930478790708</v>
      </c>
      <c r="E1661" s="62">
        <v>-3.3642441233556965E-3</v>
      </c>
      <c r="F1661" s="62"/>
      <c r="G1661" s="62"/>
      <c r="H1661" s="62"/>
      <c r="I1661" s="62"/>
    </row>
    <row r="1662" spans="2:9" x14ac:dyDescent="0.3">
      <c r="B1662" s="177">
        <v>44426</v>
      </c>
      <c r="C1662" s="62">
        <v>3003.4</v>
      </c>
      <c r="D1662" s="62">
        <f t="shared" si="28"/>
        <v>-2.1996450609746081E-2</v>
      </c>
      <c r="E1662" s="62">
        <v>-3.3681206550414265E-3</v>
      </c>
      <c r="F1662" s="62"/>
      <c r="G1662" s="62"/>
      <c r="H1662" s="62"/>
      <c r="I1662" s="62"/>
    </row>
    <row r="1663" spans="2:9" x14ac:dyDescent="0.3">
      <c r="B1663" s="177">
        <v>44916</v>
      </c>
      <c r="C1663" s="62">
        <v>3070.95</v>
      </c>
      <c r="D1663" s="62">
        <f t="shared" si="28"/>
        <v>1.6694627955493737</v>
      </c>
      <c r="E1663" s="62">
        <v>-3.3751440115534072E-3</v>
      </c>
      <c r="F1663" s="62"/>
      <c r="G1663" s="62"/>
      <c r="H1663" s="62"/>
      <c r="I1663" s="62"/>
    </row>
    <row r="1664" spans="2:9" x14ac:dyDescent="0.3">
      <c r="B1664" s="177">
        <v>42898</v>
      </c>
      <c r="C1664" s="62">
        <v>1150.4000000000001</v>
      </c>
      <c r="D1664" s="62">
        <f t="shared" si="28"/>
        <v>0.30106310789414165</v>
      </c>
      <c r="E1664" s="62">
        <v>-3.3786710560511682E-3</v>
      </c>
      <c r="F1664" s="62"/>
      <c r="G1664" s="62"/>
      <c r="H1664" s="62"/>
      <c r="I1664" s="62"/>
    </row>
    <row r="1665" spans="2:9" x14ac:dyDescent="0.3">
      <c r="B1665" s="177">
        <v>42409</v>
      </c>
      <c r="C1665" s="62">
        <v>884.2</v>
      </c>
      <c r="D1665" s="62">
        <f t="shared" si="28"/>
        <v>-0.30743322628651992</v>
      </c>
      <c r="E1665" s="62">
        <v>-3.381424706943192E-3</v>
      </c>
      <c r="F1665" s="62"/>
      <c r="G1665" s="62"/>
      <c r="H1665" s="62"/>
      <c r="I1665" s="62"/>
    </row>
    <row r="1666" spans="2:9" x14ac:dyDescent="0.3">
      <c r="B1666" s="177">
        <v>43269</v>
      </c>
      <c r="C1666" s="62">
        <v>1276.7</v>
      </c>
      <c r="D1666" s="62">
        <f t="shared" si="28"/>
        <v>-0.59105032191934403</v>
      </c>
      <c r="E1666" s="62">
        <v>-3.3956520042152214E-3</v>
      </c>
      <c r="F1666" s="62"/>
      <c r="G1666" s="62"/>
      <c r="H1666" s="62"/>
      <c r="I1666" s="62"/>
    </row>
    <row r="1667" spans="2:9" x14ac:dyDescent="0.3">
      <c r="B1667" s="177">
        <v>45253</v>
      </c>
      <c r="C1667" s="62">
        <v>3121.9</v>
      </c>
      <c r="D1667" s="62">
        <f t="shared" si="28"/>
        <v>1.7473049676596122</v>
      </c>
      <c r="E1667" s="62">
        <v>-3.4156930345399408E-3</v>
      </c>
      <c r="F1667" s="62"/>
      <c r="G1667" s="62"/>
      <c r="H1667" s="62"/>
      <c r="I1667" s="62"/>
    </row>
    <row r="1668" spans="2:9" x14ac:dyDescent="0.3">
      <c r="B1668" s="177">
        <v>42971</v>
      </c>
      <c r="C1668" s="62">
        <v>1136.3499999999999</v>
      </c>
      <c r="D1668" s="62">
        <f t="shared" si="28"/>
        <v>-0.64297720596320906</v>
      </c>
      <c r="E1668" s="62">
        <v>-3.4203025652270037E-3</v>
      </c>
      <c r="F1668" s="62"/>
      <c r="G1668" s="62"/>
      <c r="H1668" s="62"/>
      <c r="I1668" s="62"/>
    </row>
    <row r="1669" spans="2:9" x14ac:dyDescent="0.3">
      <c r="B1669" s="177">
        <v>45155</v>
      </c>
      <c r="C1669" s="62">
        <v>3182.85</v>
      </c>
      <c r="D1669" s="62">
        <f t="shared" si="28"/>
        <v>1.7782045127220352</v>
      </c>
      <c r="E1669" s="62">
        <v>-3.4285177531468069E-3</v>
      </c>
      <c r="F1669" s="62"/>
      <c r="G1669" s="62"/>
      <c r="H1669" s="62"/>
      <c r="I1669" s="62"/>
    </row>
    <row r="1670" spans="2:9" x14ac:dyDescent="0.3">
      <c r="B1670" s="177">
        <v>42955</v>
      </c>
      <c r="C1670" s="62">
        <v>1145.6500000000001</v>
      </c>
      <c r="D1670" s="62">
        <f t="shared" si="28"/>
        <v>7.873669393859457E-3</v>
      </c>
      <c r="E1670" s="62">
        <v>-3.4359777313846714E-3</v>
      </c>
      <c r="F1670" s="62"/>
      <c r="G1670" s="62"/>
      <c r="H1670" s="62"/>
      <c r="I1670" s="62"/>
    </row>
    <row r="1671" spans="2:9" x14ac:dyDescent="0.3">
      <c r="B1671" s="177">
        <v>43146</v>
      </c>
      <c r="C1671" s="62">
        <v>1136.7</v>
      </c>
      <c r="D1671" s="62">
        <f t="shared" si="28"/>
        <v>2.071671001013917E-3</v>
      </c>
      <c r="E1671" s="62">
        <v>-3.4629377986236313E-3</v>
      </c>
      <c r="F1671" s="62"/>
      <c r="G1671" s="62"/>
      <c r="H1671" s="62"/>
      <c r="I1671" s="62"/>
    </row>
    <row r="1672" spans="2:9" x14ac:dyDescent="0.3">
      <c r="B1672" s="177">
        <v>43136</v>
      </c>
      <c r="C1672" s="62">
        <v>1134.3499999999999</v>
      </c>
      <c r="D1672" s="62">
        <f t="shared" ref="D1672:D1735" si="29">(C1672-C1673)/C1673</f>
        <v>1.6715963072510408E-2</v>
      </c>
      <c r="E1672" s="62">
        <v>-3.4700869718000929E-3</v>
      </c>
      <c r="F1672" s="62"/>
      <c r="G1672" s="62"/>
      <c r="H1672" s="62"/>
      <c r="I1672" s="62"/>
    </row>
    <row r="1673" spans="2:9" x14ac:dyDescent="0.3">
      <c r="B1673" s="177">
        <v>42857</v>
      </c>
      <c r="C1673" s="62">
        <v>1115.7</v>
      </c>
      <c r="D1673" s="62">
        <f t="shared" si="29"/>
        <v>-0.666008082622362</v>
      </c>
      <c r="E1673" s="62">
        <v>-3.4833869239012717E-3</v>
      </c>
      <c r="F1673" s="62"/>
      <c r="G1673" s="62"/>
      <c r="H1673" s="62"/>
      <c r="I1673" s="62"/>
    </row>
    <row r="1674" spans="2:9" x14ac:dyDescent="0.3">
      <c r="B1674" s="177">
        <v>44455</v>
      </c>
      <c r="C1674" s="62">
        <v>3340.5</v>
      </c>
      <c r="D1674" s="62">
        <f t="shared" si="29"/>
        <v>0.93584840055632834</v>
      </c>
      <c r="E1674" s="62">
        <v>-3.4902452120994625E-3</v>
      </c>
      <c r="F1674" s="62"/>
      <c r="G1674" s="62"/>
      <c r="H1674" s="62"/>
      <c r="I1674" s="62"/>
    </row>
    <row r="1675" spans="2:9" x14ac:dyDescent="0.3">
      <c r="B1675" s="177">
        <v>43942</v>
      </c>
      <c r="C1675" s="62">
        <v>1725.6</v>
      </c>
      <c r="D1675" s="62">
        <f t="shared" si="29"/>
        <v>-0.43416457626284988</v>
      </c>
      <c r="E1675" s="62">
        <v>-3.4937776109491996E-3</v>
      </c>
      <c r="F1675" s="62"/>
      <c r="G1675" s="62"/>
      <c r="H1675" s="62"/>
      <c r="I1675" s="62"/>
    </row>
    <row r="1676" spans="2:9" x14ac:dyDescent="0.3">
      <c r="B1676" s="177">
        <v>44365</v>
      </c>
      <c r="C1676" s="62">
        <v>3049.65</v>
      </c>
      <c r="D1676" s="62">
        <f t="shared" si="29"/>
        <v>0.91868256315077546</v>
      </c>
      <c r="E1676" s="62">
        <v>-3.4963321188752326E-3</v>
      </c>
      <c r="F1676" s="62"/>
      <c r="G1676" s="62"/>
      <c r="H1676" s="62"/>
      <c r="I1676" s="62"/>
    </row>
    <row r="1677" spans="2:9" x14ac:dyDescent="0.3">
      <c r="B1677" s="177">
        <v>43698</v>
      </c>
      <c r="C1677" s="62">
        <v>1589.45</v>
      </c>
      <c r="D1677" s="62">
        <f t="shared" si="29"/>
        <v>-0.46856244880217995</v>
      </c>
      <c r="E1677" s="62">
        <v>-3.5108617284724049E-3</v>
      </c>
      <c r="F1677" s="62"/>
      <c r="G1677" s="62"/>
      <c r="H1677" s="62"/>
      <c r="I1677" s="62"/>
    </row>
    <row r="1678" spans="2:9" x14ac:dyDescent="0.3">
      <c r="B1678" s="177">
        <v>44377</v>
      </c>
      <c r="C1678" s="62">
        <v>2990.85</v>
      </c>
      <c r="D1678" s="62">
        <f t="shared" si="29"/>
        <v>0.99330200939718072</v>
      </c>
      <c r="E1678" s="62">
        <v>-3.5150263210502373E-3</v>
      </c>
      <c r="F1678" s="62"/>
      <c r="G1678" s="62"/>
      <c r="H1678" s="62"/>
      <c r="I1678" s="62"/>
    </row>
    <row r="1679" spans="2:9" x14ac:dyDescent="0.3">
      <c r="B1679" s="177">
        <v>43971</v>
      </c>
      <c r="C1679" s="62">
        <v>1500.45</v>
      </c>
      <c r="D1679" s="62">
        <f t="shared" si="29"/>
        <v>0.73945049849292832</v>
      </c>
      <c r="E1679" s="62">
        <v>-3.5198406109911702E-3</v>
      </c>
      <c r="F1679" s="62"/>
      <c r="G1679" s="62"/>
      <c r="H1679" s="62"/>
      <c r="I1679" s="62"/>
    </row>
    <row r="1680" spans="2:9" x14ac:dyDescent="0.3">
      <c r="B1680" s="177">
        <v>42291</v>
      </c>
      <c r="C1680" s="62">
        <v>862.6</v>
      </c>
      <c r="D1680" s="62">
        <f t="shared" si="29"/>
        <v>-0.37087010429582079</v>
      </c>
      <c r="E1680" s="62">
        <v>-3.5233639461675673E-3</v>
      </c>
      <c r="F1680" s="62"/>
      <c r="G1680" s="62"/>
      <c r="H1680" s="62"/>
      <c r="I1680" s="62"/>
    </row>
    <row r="1681" spans="2:9" x14ac:dyDescent="0.3">
      <c r="B1681" s="177">
        <v>43343</v>
      </c>
      <c r="C1681" s="62">
        <v>1371.1</v>
      </c>
      <c r="D1681" s="62">
        <f t="shared" si="29"/>
        <v>0.19024263205868297</v>
      </c>
      <c r="E1681" s="62">
        <v>-3.5248373850794985E-3</v>
      </c>
      <c r="F1681" s="62"/>
      <c r="G1681" s="62"/>
      <c r="H1681" s="62"/>
      <c r="I1681" s="62"/>
    </row>
    <row r="1682" spans="2:9" x14ac:dyDescent="0.3">
      <c r="B1682" s="177">
        <v>42941</v>
      </c>
      <c r="C1682" s="62">
        <v>1151.95</v>
      </c>
      <c r="D1682" s="62">
        <f t="shared" si="29"/>
        <v>-0.64266215838942831</v>
      </c>
      <c r="E1682" s="62">
        <v>-3.546559404869953E-3</v>
      </c>
      <c r="F1682" s="62"/>
      <c r="G1682" s="62"/>
      <c r="H1682" s="62"/>
      <c r="I1682" s="62"/>
    </row>
    <row r="1683" spans="2:9" x14ac:dyDescent="0.3">
      <c r="B1683" s="177">
        <v>45174</v>
      </c>
      <c r="C1683" s="62">
        <v>3223.7</v>
      </c>
      <c r="D1683" s="62">
        <f t="shared" si="29"/>
        <v>0.27914451234029047</v>
      </c>
      <c r="E1683" s="62">
        <v>-3.5546488625123641E-3</v>
      </c>
      <c r="F1683" s="62"/>
      <c r="G1683" s="62"/>
      <c r="H1683" s="62"/>
      <c r="I1683" s="62"/>
    </row>
    <row r="1684" spans="2:9" x14ac:dyDescent="0.3">
      <c r="B1684" s="177">
        <v>44176</v>
      </c>
      <c r="C1684" s="62">
        <v>2520.1999999999998</v>
      </c>
      <c r="D1684" s="62">
        <f t="shared" si="29"/>
        <v>-0.21589247378737442</v>
      </c>
      <c r="E1684" s="62">
        <v>-3.558437450577258E-3</v>
      </c>
      <c r="F1684" s="62"/>
      <c r="G1684" s="62"/>
      <c r="H1684" s="62"/>
      <c r="I1684" s="62"/>
    </row>
    <row r="1685" spans="2:9" x14ac:dyDescent="0.3">
      <c r="B1685" s="177">
        <v>44853</v>
      </c>
      <c r="C1685" s="62">
        <v>3214.1</v>
      </c>
      <c r="D1685" s="62">
        <f t="shared" si="29"/>
        <v>2.6563335418918155</v>
      </c>
      <c r="E1685" s="62">
        <v>-3.5652281746031745E-3</v>
      </c>
      <c r="F1685" s="62"/>
      <c r="G1685" s="62"/>
      <c r="H1685" s="62"/>
      <c r="I1685" s="62"/>
    </row>
    <row r="1686" spans="2:9" x14ac:dyDescent="0.3">
      <c r="B1686" s="177">
        <v>42296</v>
      </c>
      <c r="C1686" s="62">
        <v>879.05</v>
      </c>
      <c r="D1686" s="62">
        <f t="shared" si="29"/>
        <v>-0.6948113944485913</v>
      </c>
      <c r="E1686" s="62">
        <v>-3.5706189072773641E-3</v>
      </c>
      <c r="F1686" s="62"/>
      <c r="G1686" s="62"/>
      <c r="H1686" s="62"/>
      <c r="I1686" s="62"/>
    </row>
    <row r="1687" spans="2:9" x14ac:dyDescent="0.3">
      <c r="B1687" s="177">
        <v>44750</v>
      </c>
      <c r="C1687" s="62">
        <v>2880.35</v>
      </c>
      <c r="D1687" s="62">
        <f t="shared" si="29"/>
        <v>-9.0999463502382652E-2</v>
      </c>
      <c r="E1687" s="62">
        <v>-3.5804476424395161E-3</v>
      </c>
      <c r="F1687" s="62"/>
      <c r="G1687" s="62"/>
      <c r="H1687" s="62"/>
      <c r="I1687" s="62"/>
    </row>
    <row r="1688" spans="2:9" x14ac:dyDescent="0.3">
      <c r="B1688" s="177">
        <v>45161</v>
      </c>
      <c r="C1688" s="62">
        <v>3168.7</v>
      </c>
      <c r="D1688" s="62">
        <f t="shared" si="29"/>
        <v>-9.8187096223354309E-2</v>
      </c>
      <c r="E1688" s="62">
        <v>-3.6004590978413824E-3</v>
      </c>
      <c r="F1688" s="62"/>
      <c r="G1688" s="62"/>
      <c r="H1688" s="62"/>
      <c r="I1688" s="62"/>
    </row>
    <row r="1689" spans="2:9" x14ac:dyDescent="0.3">
      <c r="B1689" s="177">
        <v>44567</v>
      </c>
      <c r="C1689" s="62">
        <v>3513.7</v>
      </c>
      <c r="D1689" s="62">
        <f t="shared" si="29"/>
        <v>0.16492333195192699</v>
      </c>
      <c r="E1689" s="62">
        <v>-3.615534035644912E-3</v>
      </c>
      <c r="F1689" s="62"/>
      <c r="G1689" s="62"/>
      <c r="H1689" s="62"/>
      <c r="I1689" s="62"/>
    </row>
    <row r="1690" spans="2:9" x14ac:dyDescent="0.3">
      <c r="B1690" s="177">
        <v>44412</v>
      </c>
      <c r="C1690" s="62">
        <v>3016.25</v>
      </c>
      <c r="D1690" s="62">
        <f t="shared" si="29"/>
        <v>7.0731274405395811E-2</v>
      </c>
      <c r="E1690" s="62">
        <v>-3.650117266210875E-3</v>
      </c>
      <c r="F1690" s="62"/>
      <c r="G1690" s="62"/>
      <c r="H1690" s="62"/>
      <c r="I1690" s="62"/>
    </row>
    <row r="1691" spans="2:9" x14ac:dyDescent="0.3">
      <c r="B1691" s="177">
        <v>44978</v>
      </c>
      <c r="C1691" s="62">
        <v>2817</v>
      </c>
      <c r="D1691" s="62">
        <f t="shared" si="29"/>
        <v>9.6087624754382137E-2</v>
      </c>
      <c r="E1691" s="62">
        <v>-3.6606716536685974E-3</v>
      </c>
      <c r="F1691" s="62"/>
      <c r="G1691" s="62"/>
      <c r="H1691" s="62"/>
      <c r="I1691" s="62"/>
    </row>
    <row r="1692" spans="2:9" x14ac:dyDescent="0.3">
      <c r="B1692" s="177">
        <v>45889</v>
      </c>
      <c r="C1692" s="62">
        <v>2570.0500000000002</v>
      </c>
      <c r="D1692" s="62">
        <f t="shared" si="29"/>
        <v>-0.19526247397178773</v>
      </c>
      <c r="E1692" s="62">
        <v>-3.6635006784259808E-3</v>
      </c>
      <c r="F1692" s="62"/>
      <c r="G1692" s="62"/>
      <c r="H1692" s="62"/>
      <c r="I1692" s="62"/>
    </row>
    <row r="1693" spans="2:9" x14ac:dyDescent="0.3">
      <c r="B1693" s="177">
        <v>45205</v>
      </c>
      <c r="C1693" s="62">
        <v>3193.65</v>
      </c>
      <c r="D1693" s="62">
        <f t="shared" si="29"/>
        <v>1.6843034250893045</v>
      </c>
      <c r="E1693" s="62">
        <v>-3.6656891495601171E-3</v>
      </c>
      <c r="F1693" s="62"/>
      <c r="G1693" s="62"/>
      <c r="H1693" s="62"/>
      <c r="I1693" s="62"/>
    </row>
    <row r="1694" spans="2:9" x14ac:dyDescent="0.3">
      <c r="B1694" s="177">
        <v>43118</v>
      </c>
      <c r="C1694" s="62">
        <v>1189.75</v>
      </c>
      <c r="D1694" s="62">
        <f t="shared" si="29"/>
        <v>-0.61566416849722183</v>
      </c>
      <c r="E1694" s="62">
        <v>-3.6846292341833863E-3</v>
      </c>
      <c r="F1694" s="62"/>
      <c r="G1694" s="62"/>
      <c r="H1694" s="62"/>
      <c r="I1694" s="62"/>
    </row>
    <row r="1695" spans="2:9" x14ac:dyDescent="0.3">
      <c r="B1695" s="177">
        <v>45509</v>
      </c>
      <c r="C1695" s="62">
        <v>3095.6</v>
      </c>
      <c r="D1695" s="62">
        <f t="shared" si="29"/>
        <v>1.1612790616490958</v>
      </c>
      <c r="E1695" s="62">
        <v>-3.6851676027100538E-3</v>
      </c>
      <c r="F1695" s="62"/>
      <c r="G1695" s="62"/>
      <c r="H1695" s="62"/>
      <c r="I1695" s="62"/>
    </row>
    <row r="1696" spans="2:9" x14ac:dyDescent="0.3">
      <c r="B1696" s="177">
        <v>43570</v>
      </c>
      <c r="C1696" s="62">
        <v>1432.3</v>
      </c>
      <c r="D1696" s="62">
        <f t="shared" si="29"/>
        <v>-0.21943377203738526</v>
      </c>
      <c r="E1696" s="62">
        <v>-3.6867000556482714E-3</v>
      </c>
      <c r="F1696" s="62"/>
      <c r="G1696" s="62"/>
      <c r="H1696" s="62"/>
      <c r="I1696" s="62"/>
    </row>
    <row r="1697" spans="2:9" x14ac:dyDescent="0.3">
      <c r="B1697" s="177">
        <v>43846</v>
      </c>
      <c r="C1697" s="62">
        <v>1834.95</v>
      </c>
      <c r="D1697" s="62">
        <f t="shared" si="29"/>
        <v>-0.34580555456522516</v>
      </c>
      <c r="E1697" s="62">
        <v>-3.6921406271209199E-3</v>
      </c>
      <c r="F1697" s="62"/>
      <c r="G1697" s="62"/>
      <c r="H1697" s="62"/>
      <c r="I1697" s="62"/>
    </row>
    <row r="1698" spans="2:9" x14ac:dyDescent="0.3">
      <c r="B1698" s="177">
        <v>44967</v>
      </c>
      <c r="C1698" s="62">
        <v>2804.9</v>
      </c>
      <c r="D1698" s="62">
        <f t="shared" si="29"/>
        <v>-6.6557955339611966E-2</v>
      </c>
      <c r="E1698" s="62">
        <v>-3.6941000959045539E-3</v>
      </c>
      <c r="F1698" s="62"/>
      <c r="G1698" s="62"/>
      <c r="H1698" s="62"/>
      <c r="I1698" s="62"/>
    </row>
    <row r="1699" spans="2:9" x14ac:dyDescent="0.3">
      <c r="B1699" s="177">
        <v>44931</v>
      </c>
      <c r="C1699" s="62">
        <v>3004.9</v>
      </c>
      <c r="D1699" s="62">
        <f t="shared" si="29"/>
        <v>3.6726526246787169E-2</v>
      </c>
      <c r="E1699" s="62">
        <v>-3.6968883141858025E-3</v>
      </c>
      <c r="F1699" s="62"/>
      <c r="G1699" s="62"/>
      <c r="H1699" s="62"/>
      <c r="I1699" s="62"/>
    </row>
    <row r="1700" spans="2:9" x14ac:dyDescent="0.3">
      <c r="B1700" s="177">
        <v>45043</v>
      </c>
      <c r="C1700" s="62">
        <v>2898.45</v>
      </c>
      <c r="D1700" s="62">
        <f t="shared" si="29"/>
        <v>-8.7380300957592954E-3</v>
      </c>
      <c r="E1700" s="62">
        <v>-3.7122969837587632E-3</v>
      </c>
      <c r="F1700" s="62"/>
      <c r="G1700" s="62"/>
      <c r="H1700" s="62"/>
      <c r="I1700" s="62"/>
    </row>
    <row r="1701" spans="2:9" x14ac:dyDescent="0.3">
      <c r="B1701" s="177">
        <v>44351</v>
      </c>
      <c r="C1701" s="62">
        <v>2924</v>
      </c>
      <c r="D1701" s="62">
        <f t="shared" si="29"/>
        <v>1.1822524068960369</v>
      </c>
      <c r="E1701" s="62">
        <v>-3.7139255170534229E-3</v>
      </c>
      <c r="F1701" s="62"/>
      <c r="G1701" s="62"/>
      <c r="H1701" s="62"/>
      <c r="I1701" s="62"/>
    </row>
    <row r="1702" spans="2:9" x14ac:dyDescent="0.3">
      <c r="B1702" s="177">
        <v>43437</v>
      </c>
      <c r="C1702" s="62">
        <v>1339.9</v>
      </c>
      <c r="D1702" s="62">
        <f t="shared" si="29"/>
        <v>-0.53790177955580076</v>
      </c>
      <c r="E1702" s="62">
        <v>-3.7177485314893299E-3</v>
      </c>
      <c r="F1702" s="62"/>
      <c r="G1702" s="62"/>
      <c r="H1702" s="62"/>
      <c r="I1702" s="62"/>
    </row>
    <row r="1703" spans="2:9" x14ac:dyDescent="0.3">
      <c r="B1703" s="177">
        <v>45441</v>
      </c>
      <c r="C1703" s="62">
        <v>2899.6</v>
      </c>
      <c r="D1703" s="62">
        <f t="shared" si="29"/>
        <v>1.2634557589477382</v>
      </c>
      <c r="E1703" s="62">
        <v>-3.7279458502980328E-3</v>
      </c>
      <c r="F1703" s="62"/>
      <c r="G1703" s="62"/>
      <c r="H1703" s="62"/>
      <c r="I1703" s="62"/>
    </row>
    <row r="1704" spans="2:9" x14ac:dyDescent="0.3">
      <c r="B1704" s="177">
        <v>43266</v>
      </c>
      <c r="C1704" s="62">
        <v>1281.05</v>
      </c>
      <c r="D1704" s="62">
        <f t="shared" si="29"/>
        <v>-0.45119417371746817</v>
      </c>
      <c r="E1704" s="62">
        <v>-3.7329393008515418E-3</v>
      </c>
      <c r="F1704" s="62"/>
      <c r="G1704" s="62"/>
      <c r="H1704" s="62"/>
      <c r="I1704" s="62"/>
    </row>
    <row r="1705" spans="2:9" x14ac:dyDescent="0.3">
      <c r="B1705" s="177">
        <v>45660</v>
      </c>
      <c r="C1705" s="62">
        <v>2334.25</v>
      </c>
      <c r="D1705" s="62">
        <f t="shared" si="29"/>
        <v>-0.2402024607772931</v>
      </c>
      <c r="E1705" s="62">
        <v>-3.7345283824157063E-3</v>
      </c>
      <c r="F1705" s="62"/>
      <c r="G1705" s="62"/>
      <c r="H1705" s="62"/>
      <c r="I1705" s="62"/>
    </row>
    <row r="1706" spans="2:9" x14ac:dyDescent="0.3">
      <c r="B1706" s="177">
        <v>44882</v>
      </c>
      <c r="C1706" s="62">
        <v>3072.2</v>
      </c>
      <c r="D1706" s="62">
        <f t="shared" si="29"/>
        <v>0.33188823618667751</v>
      </c>
      <c r="E1706" s="62">
        <v>-3.7615928400027122E-3</v>
      </c>
      <c r="F1706" s="62"/>
      <c r="G1706" s="62"/>
      <c r="H1706" s="62"/>
      <c r="I1706" s="62"/>
    </row>
    <row r="1707" spans="2:9" x14ac:dyDescent="0.3">
      <c r="B1707" s="177">
        <v>45749</v>
      </c>
      <c r="C1707" s="62">
        <v>2306.65</v>
      </c>
      <c r="D1707" s="62">
        <f t="shared" si="29"/>
        <v>1.0167431693989071</v>
      </c>
      <c r="E1707" s="62">
        <v>-3.7790446575105812E-3</v>
      </c>
      <c r="F1707" s="62"/>
      <c r="G1707" s="62"/>
      <c r="H1707" s="62"/>
      <c r="I1707" s="62"/>
    </row>
    <row r="1708" spans="2:9" x14ac:dyDescent="0.3">
      <c r="B1708" s="177">
        <v>42949</v>
      </c>
      <c r="C1708" s="62">
        <v>1143.75</v>
      </c>
      <c r="D1708" s="62">
        <f t="shared" si="29"/>
        <v>0.16075506165321965</v>
      </c>
      <c r="E1708" s="62">
        <v>-3.7888685654558917E-3</v>
      </c>
      <c r="F1708" s="62"/>
      <c r="G1708" s="62"/>
      <c r="H1708" s="62"/>
      <c r="I1708" s="62"/>
    </row>
    <row r="1709" spans="2:9" x14ac:dyDescent="0.3">
      <c r="B1709" s="177">
        <v>42769</v>
      </c>
      <c r="C1709" s="62">
        <v>985.35</v>
      </c>
      <c r="D1709" s="62">
        <f t="shared" si="29"/>
        <v>-3.6662267194603311E-2</v>
      </c>
      <c r="E1709" s="62">
        <v>-3.7913254473764028E-3</v>
      </c>
      <c r="F1709" s="62"/>
      <c r="G1709" s="62"/>
      <c r="H1709" s="62"/>
      <c r="I1709" s="62"/>
    </row>
    <row r="1710" spans="2:9" x14ac:dyDescent="0.3">
      <c r="B1710" s="177">
        <v>42801</v>
      </c>
      <c r="C1710" s="62">
        <v>1022.85</v>
      </c>
      <c r="D1710" s="62">
        <f t="shared" si="29"/>
        <v>-0.12337161467260879</v>
      </c>
      <c r="E1710" s="62">
        <v>-3.7983929875821548E-3</v>
      </c>
      <c r="F1710" s="62"/>
      <c r="G1710" s="62"/>
      <c r="H1710" s="62"/>
      <c r="I1710" s="62"/>
    </row>
    <row r="1711" spans="2:9" x14ac:dyDescent="0.3">
      <c r="B1711" s="177">
        <v>43209</v>
      </c>
      <c r="C1711" s="62">
        <v>1166.8</v>
      </c>
      <c r="D1711" s="62">
        <f t="shared" si="29"/>
        <v>-0.52561392096275816</v>
      </c>
      <c r="E1711" s="62">
        <v>-3.7993596584845637E-3</v>
      </c>
      <c r="F1711" s="62"/>
      <c r="G1711" s="62"/>
      <c r="H1711" s="62"/>
      <c r="I1711" s="62"/>
    </row>
    <row r="1712" spans="2:9" x14ac:dyDescent="0.3">
      <c r="B1712" s="177">
        <v>45630</v>
      </c>
      <c r="C1712" s="62">
        <v>2459.6</v>
      </c>
      <c r="D1712" s="62">
        <f t="shared" si="29"/>
        <v>0.75993703266430535</v>
      </c>
      <c r="E1712" s="62">
        <v>-3.8072093965168452E-3</v>
      </c>
      <c r="F1712" s="62"/>
      <c r="G1712" s="62"/>
      <c r="H1712" s="62"/>
      <c r="I1712" s="62"/>
    </row>
    <row r="1713" spans="2:9" x14ac:dyDescent="0.3">
      <c r="B1713" s="177">
        <v>43475</v>
      </c>
      <c r="C1713" s="62">
        <v>1397.55</v>
      </c>
      <c r="D1713" s="62">
        <f t="shared" si="29"/>
        <v>-0.53398689541339472</v>
      </c>
      <c r="E1713" s="62">
        <v>-3.81352911825514E-3</v>
      </c>
      <c r="F1713" s="62"/>
      <c r="G1713" s="62"/>
      <c r="H1713" s="62"/>
      <c r="I1713" s="62"/>
    </row>
    <row r="1714" spans="2:9" x14ac:dyDescent="0.3">
      <c r="B1714" s="177">
        <v>44389</v>
      </c>
      <c r="C1714" s="62">
        <v>2998.95</v>
      </c>
      <c r="D1714" s="62">
        <f t="shared" si="29"/>
        <v>2.0068368509668533E-2</v>
      </c>
      <c r="E1714" s="62">
        <v>-3.8200269062764703E-3</v>
      </c>
      <c r="F1714" s="62"/>
      <c r="G1714" s="62"/>
      <c r="H1714" s="62"/>
      <c r="I1714" s="62"/>
    </row>
    <row r="1715" spans="2:9" x14ac:dyDescent="0.3">
      <c r="B1715" s="177">
        <v>44344</v>
      </c>
      <c r="C1715" s="62">
        <v>2939.95</v>
      </c>
      <c r="D1715" s="62">
        <f t="shared" si="29"/>
        <v>-2.3418425816738364E-2</v>
      </c>
      <c r="E1715" s="62">
        <v>-3.8288860652266605E-3</v>
      </c>
      <c r="F1715" s="62"/>
      <c r="G1715" s="62"/>
      <c r="H1715" s="62"/>
      <c r="I1715" s="62"/>
    </row>
    <row r="1716" spans="2:9" x14ac:dyDescent="0.3">
      <c r="B1716" s="177">
        <v>44386</v>
      </c>
      <c r="C1716" s="62">
        <v>3010.45</v>
      </c>
      <c r="D1716" s="62">
        <f t="shared" si="29"/>
        <v>0.33890013120149437</v>
      </c>
      <c r="E1716" s="62">
        <v>-3.8384540295495983E-3</v>
      </c>
      <c r="F1716" s="62"/>
      <c r="G1716" s="62"/>
      <c r="H1716" s="62"/>
      <c r="I1716" s="62"/>
    </row>
    <row r="1717" spans="2:9" x14ac:dyDescent="0.3">
      <c r="B1717" s="177">
        <v>45712</v>
      </c>
      <c r="C1717" s="62">
        <v>2248.4499999999998</v>
      </c>
      <c r="D1717" s="62">
        <f t="shared" si="29"/>
        <v>0.68442147057721836</v>
      </c>
      <c r="E1717" s="62">
        <v>-3.8764841396420348E-3</v>
      </c>
      <c r="F1717" s="62"/>
      <c r="G1717" s="62"/>
      <c r="H1717" s="62"/>
      <c r="I1717" s="62"/>
    </row>
    <row r="1718" spans="2:9" x14ac:dyDescent="0.3">
      <c r="B1718" s="177">
        <v>43451</v>
      </c>
      <c r="C1718" s="62">
        <v>1334.85</v>
      </c>
      <c r="D1718" s="62">
        <f t="shared" si="29"/>
        <v>0.17561319300717765</v>
      </c>
      <c r="E1718" s="62">
        <v>-3.8804522219320517E-3</v>
      </c>
      <c r="F1718" s="62"/>
      <c r="G1718" s="62"/>
      <c r="H1718" s="62"/>
      <c r="I1718" s="62"/>
    </row>
    <row r="1719" spans="2:9" x14ac:dyDescent="0.3">
      <c r="B1719" s="177">
        <v>42968</v>
      </c>
      <c r="C1719" s="62">
        <v>1135.45</v>
      </c>
      <c r="D1719" s="62">
        <f t="shared" si="29"/>
        <v>-0.57445891501920732</v>
      </c>
      <c r="E1719" s="62">
        <v>-3.903851215018901E-3</v>
      </c>
      <c r="F1719" s="62"/>
      <c r="G1719" s="62"/>
      <c r="H1719" s="62"/>
      <c r="I1719" s="62"/>
    </row>
    <row r="1720" spans="2:9" x14ac:dyDescent="0.3">
      <c r="B1720" s="177">
        <v>44734</v>
      </c>
      <c r="C1720" s="62">
        <v>2668.25</v>
      </c>
      <c r="D1720" s="62">
        <f t="shared" si="29"/>
        <v>-0.22206186769293568</v>
      </c>
      <c r="E1720" s="62">
        <v>-3.9383305957892273E-3</v>
      </c>
      <c r="F1720" s="62"/>
      <c r="G1720" s="62"/>
      <c r="H1720" s="62"/>
      <c r="I1720" s="62"/>
    </row>
    <row r="1721" spans="2:9" x14ac:dyDescent="0.3">
      <c r="B1721" s="177">
        <v>44466</v>
      </c>
      <c r="C1721" s="62">
        <v>3429.9</v>
      </c>
      <c r="D1721" s="62">
        <f t="shared" si="29"/>
        <v>0.96668577981651382</v>
      </c>
      <c r="E1721" s="62">
        <v>-3.9783947032175099E-3</v>
      </c>
      <c r="F1721" s="62"/>
      <c r="G1721" s="62"/>
      <c r="H1721" s="62"/>
      <c r="I1721" s="62"/>
    </row>
    <row r="1722" spans="2:9" x14ac:dyDescent="0.3">
      <c r="B1722" s="177">
        <v>43812</v>
      </c>
      <c r="C1722" s="62">
        <v>1744</v>
      </c>
      <c r="D1722" s="62">
        <f t="shared" si="29"/>
        <v>0.61384352010364118</v>
      </c>
      <c r="E1722" s="62">
        <v>-3.9977155910908054E-3</v>
      </c>
      <c r="F1722" s="62"/>
      <c r="G1722" s="62"/>
      <c r="H1722" s="62"/>
      <c r="I1722" s="62"/>
    </row>
    <row r="1723" spans="2:9" x14ac:dyDescent="0.3">
      <c r="B1723" s="177">
        <v>42832</v>
      </c>
      <c r="C1723" s="62">
        <v>1080.6500000000001</v>
      </c>
      <c r="D1723" s="62">
        <f t="shared" si="29"/>
        <v>-0.63483535235778121</v>
      </c>
      <c r="E1723" s="62">
        <v>-4.0092165898616677E-3</v>
      </c>
      <c r="F1723" s="62"/>
      <c r="G1723" s="62"/>
      <c r="H1723" s="62"/>
      <c r="I1723" s="62"/>
    </row>
    <row r="1724" spans="2:9" x14ac:dyDescent="0.3">
      <c r="B1724" s="177">
        <v>45590</v>
      </c>
      <c r="C1724" s="62">
        <v>2959.35</v>
      </c>
      <c r="D1724" s="62">
        <f t="shared" si="29"/>
        <v>2.5261840929401251</v>
      </c>
      <c r="E1724" s="62">
        <v>-4.0218086359506853E-3</v>
      </c>
      <c r="F1724" s="62"/>
      <c r="G1724" s="62"/>
      <c r="H1724" s="62"/>
      <c r="I1724" s="62"/>
    </row>
    <row r="1725" spans="2:9" x14ac:dyDescent="0.3">
      <c r="B1725" s="177">
        <v>42019</v>
      </c>
      <c r="C1725" s="62">
        <v>839.25</v>
      </c>
      <c r="D1725" s="62">
        <f t="shared" si="29"/>
        <v>-0.35768406551354659</v>
      </c>
      <c r="E1725" s="62">
        <v>-4.0348899305761316E-3</v>
      </c>
      <c r="F1725" s="62"/>
      <c r="G1725" s="62"/>
      <c r="H1725" s="62"/>
      <c r="I1725" s="62"/>
    </row>
    <row r="1726" spans="2:9" x14ac:dyDescent="0.3">
      <c r="B1726" s="177">
        <v>43424</v>
      </c>
      <c r="C1726" s="62">
        <v>1306.5999999999999</v>
      </c>
      <c r="D1726" s="62">
        <f t="shared" si="29"/>
        <v>-0.59779597365018777</v>
      </c>
      <c r="E1726" s="62">
        <v>-4.0399420687553785E-3</v>
      </c>
      <c r="F1726" s="62"/>
      <c r="G1726" s="62"/>
      <c r="H1726" s="62"/>
      <c r="I1726" s="62"/>
    </row>
    <row r="1727" spans="2:9" x14ac:dyDescent="0.3">
      <c r="B1727" s="177">
        <v>44613</v>
      </c>
      <c r="C1727" s="62">
        <v>3248.6</v>
      </c>
      <c r="D1727" s="62">
        <f t="shared" si="29"/>
        <v>1.1788522930779385E-2</v>
      </c>
      <c r="E1727" s="62">
        <v>-4.0468453001411102E-3</v>
      </c>
      <c r="F1727" s="62"/>
      <c r="G1727" s="62"/>
      <c r="H1727" s="62"/>
      <c r="I1727" s="62"/>
    </row>
    <row r="1728" spans="2:9" x14ac:dyDescent="0.3">
      <c r="B1728" s="177">
        <v>45085</v>
      </c>
      <c r="C1728" s="62">
        <v>3210.75</v>
      </c>
      <c r="D1728" s="62">
        <f t="shared" si="29"/>
        <v>2.2752728756503111</v>
      </c>
      <c r="E1728" s="62">
        <v>-4.0634644912138935E-3</v>
      </c>
      <c r="F1728" s="62"/>
      <c r="G1728" s="62"/>
      <c r="H1728" s="62"/>
      <c r="I1728" s="62"/>
    </row>
    <row r="1729" spans="2:9" x14ac:dyDescent="0.3">
      <c r="B1729" s="177">
        <v>42780</v>
      </c>
      <c r="C1729" s="62">
        <v>980.3</v>
      </c>
      <c r="D1729" s="62">
        <f t="shared" si="29"/>
        <v>-0.70851297909666688</v>
      </c>
      <c r="E1729" s="62">
        <v>-4.0638016864776999E-3</v>
      </c>
      <c r="F1729" s="62"/>
      <c r="G1729" s="62"/>
      <c r="H1729" s="62"/>
      <c r="I1729" s="62"/>
    </row>
    <row r="1730" spans="2:9" x14ac:dyDescent="0.3">
      <c r="B1730" s="177">
        <v>44798</v>
      </c>
      <c r="C1730" s="62">
        <v>3363.1</v>
      </c>
      <c r="D1730" s="62">
        <f t="shared" si="29"/>
        <v>2.6003639867251898</v>
      </c>
      <c r="E1730" s="62">
        <v>-4.0718421013666581E-3</v>
      </c>
      <c r="F1730" s="62"/>
      <c r="G1730" s="62"/>
      <c r="H1730" s="62"/>
      <c r="I1730" s="62"/>
    </row>
    <row r="1731" spans="2:9" x14ac:dyDescent="0.3">
      <c r="B1731" s="177">
        <v>42710</v>
      </c>
      <c r="C1731" s="62">
        <v>934.1</v>
      </c>
      <c r="D1731" s="62">
        <f t="shared" si="29"/>
        <v>-0.69029028033354889</v>
      </c>
      <c r="E1731" s="62">
        <v>-4.1046964123887444E-3</v>
      </c>
      <c r="F1731" s="62"/>
      <c r="G1731" s="62"/>
      <c r="H1731" s="62"/>
      <c r="I1731" s="62"/>
    </row>
    <row r="1732" spans="2:9" x14ac:dyDescent="0.3">
      <c r="B1732" s="177">
        <v>44930</v>
      </c>
      <c r="C1732" s="62">
        <v>3016.05</v>
      </c>
      <c r="D1732" s="62">
        <f t="shared" si="29"/>
        <v>6.9483351654196765E-2</v>
      </c>
      <c r="E1732" s="62">
        <v>-4.1109460128776025E-3</v>
      </c>
      <c r="F1732" s="62"/>
      <c r="G1732" s="62"/>
      <c r="H1732" s="62"/>
      <c r="I1732" s="62"/>
    </row>
    <row r="1733" spans="2:9" x14ac:dyDescent="0.3">
      <c r="B1733" s="177">
        <v>45356</v>
      </c>
      <c r="C1733" s="62">
        <v>2820.1</v>
      </c>
      <c r="D1733" s="62">
        <f t="shared" si="29"/>
        <v>-5.9950999183319698E-2</v>
      </c>
      <c r="E1733" s="62">
        <v>-4.1140637415026365E-3</v>
      </c>
      <c r="F1733" s="62"/>
      <c r="G1733" s="62"/>
      <c r="H1733" s="62"/>
      <c r="I1733" s="62"/>
    </row>
    <row r="1734" spans="2:9" x14ac:dyDescent="0.3">
      <c r="B1734" s="177">
        <v>45343</v>
      </c>
      <c r="C1734" s="62">
        <v>2999.95</v>
      </c>
      <c r="D1734" s="62">
        <f t="shared" si="29"/>
        <v>2.598572542433875</v>
      </c>
      <c r="E1734" s="62">
        <v>-4.116387537968726E-3</v>
      </c>
      <c r="F1734" s="62"/>
      <c r="G1734" s="62"/>
      <c r="H1734" s="62"/>
      <c r="I1734" s="62"/>
    </row>
    <row r="1735" spans="2:9" x14ac:dyDescent="0.3">
      <c r="B1735" s="177">
        <v>42068</v>
      </c>
      <c r="C1735" s="62">
        <v>833.65</v>
      </c>
      <c r="D1735" s="62">
        <f t="shared" si="29"/>
        <v>-0.72934759670795246</v>
      </c>
      <c r="E1735" s="62">
        <v>-4.1213714012663305E-3</v>
      </c>
      <c r="F1735" s="62"/>
      <c r="G1735" s="62"/>
      <c r="H1735" s="62"/>
      <c r="I1735" s="62"/>
    </row>
    <row r="1736" spans="2:9" x14ac:dyDescent="0.3">
      <c r="B1736" s="177">
        <v>45239</v>
      </c>
      <c r="C1736" s="62">
        <v>3080.15</v>
      </c>
      <c r="D1736" s="62">
        <f t="shared" ref="D1736:D1799" si="30">(C1736-C1737)/C1737</f>
        <v>0.24752936411502635</v>
      </c>
      <c r="E1736" s="62">
        <v>-4.1223447250153577E-3</v>
      </c>
      <c r="F1736" s="62"/>
      <c r="G1736" s="62"/>
      <c r="H1736" s="62"/>
      <c r="I1736" s="62"/>
    </row>
    <row r="1737" spans="2:9" x14ac:dyDescent="0.3">
      <c r="B1737" s="177">
        <v>45629</v>
      </c>
      <c r="C1737" s="62">
        <v>2469</v>
      </c>
      <c r="D1737" s="62">
        <f t="shared" si="30"/>
        <v>-0.13846046479168125</v>
      </c>
      <c r="E1737" s="62">
        <v>-4.1343148129474637E-3</v>
      </c>
      <c r="F1737" s="62"/>
      <c r="G1737" s="62"/>
      <c r="H1737" s="62"/>
      <c r="I1737" s="62"/>
    </row>
    <row r="1738" spans="2:9" x14ac:dyDescent="0.3">
      <c r="B1738" s="177">
        <v>45446</v>
      </c>
      <c r="C1738" s="62">
        <v>2865.8</v>
      </c>
      <c r="D1738" s="62">
        <f t="shared" si="30"/>
        <v>1.3726456099681255</v>
      </c>
      <c r="E1738" s="62">
        <v>-4.1352468985646996E-3</v>
      </c>
      <c r="F1738" s="62"/>
      <c r="G1738" s="62"/>
      <c r="H1738" s="62"/>
      <c r="I1738" s="62"/>
    </row>
    <row r="1739" spans="2:9" x14ac:dyDescent="0.3">
      <c r="B1739" s="177">
        <v>42657</v>
      </c>
      <c r="C1739" s="62">
        <v>1207.8499999999999</v>
      </c>
      <c r="D1739" s="62">
        <f t="shared" si="30"/>
        <v>-0.63028772574227121</v>
      </c>
      <c r="E1739" s="62">
        <v>-4.1635749031248923E-3</v>
      </c>
      <c r="F1739" s="62"/>
      <c r="G1739" s="62"/>
      <c r="H1739" s="62"/>
      <c r="I1739" s="62"/>
    </row>
    <row r="1740" spans="2:9" x14ac:dyDescent="0.3">
      <c r="B1740" s="177">
        <v>44553</v>
      </c>
      <c r="C1740" s="62">
        <v>3267</v>
      </c>
      <c r="D1740" s="62">
        <f t="shared" si="30"/>
        <v>2.7118672953473841</v>
      </c>
      <c r="E1740" s="62">
        <v>-4.1759380619989083E-3</v>
      </c>
      <c r="F1740" s="62"/>
      <c r="G1740" s="62"/>
      <c r="H1740" s="62"/>
      <c r="I1740" s="62"/>
    </row>
    <row r="1741" spans="2:9" x14ac:dyDescent="0.3">
      <c r="B1741" s="177">
        <v>42370</v>
      </c>
      <c r="C1741" s="62">
        <v>880.15</v>
      </c>
      <c r="D1741" s="62">
        <f t="shared" si="30"/>
        <v>-0.22837855608644203</v>
      </c>
      <c r="E1741" s="62">
        <v>-4.1862306952537712E-3</v>
      </c>
      <c r="F1741" s="62"/>
      <c r="G1741" s="62"/>
      <c r="H1741" s="62"/>
      <c r="I1741" s="62"/>
    </row>
    <row r="1742" spans="2:9" x14ac:dyDescent="0.3">
      <c r="B1742" s="177">
        <v>43145</v>
      </c>
      <c r="C1742" s="62">
        <v>1140.6500000000001</v>
      </c>
      <c r="D1742" s="62">
        <f t="shared" si="30"/>
        <v>-0.53497900444371971</v>
      </c>
      <c r="E1742" s="62">
        <v>-4.1904928194159098E-3</v>
      </c>
      <c r="F1742" s="62"/>
      <c r="G1742" s="62"/>
      <c r="H1742" s="62"/>
      <c r="I1742" s="62"/>
    </row>
    <row r="1743" spans="2:9" x14ac:dyDescent="0.3">
      <c r="B1743" s="177">
        <v>44230</v>
      </c>
      <c r="C1743" s="62">
        <v>2452.9</v>
      </c>
      <c r="D1743" s="62">
        <f t="shared" si="30"/>
        <v>-0.12124957457860885</v>
      </c>
      <c r="E1743" s="62">
        <v>-4.2017659596061746E-3</v>
      </c>
      <c r="F1743" s="62"/>
      <c r="G1743" s="62"/>
      <c r="H1743" s="62"/>
      <c r="I1743" s="62"/>
    </row>
    <row r="1744" spans="2:9" x14ac:dyDescent="0.3">
      <c r="B1744" s="177">
        <v>44203</v>
      </c>
      <c r="C1744" s="62">
        <v>2791.35</v>
      </c>
      <c r="D1744" s="62">
        <f t="shared" si="30"/>
        <v>-6.6641031213950208E-2</v>
      </c>
      <c r="E1744" s="62">
        <v>-4.2095499705688891E-3</v>
      </c>
      <c r="F1744" s="62"/>
      <c r="G1744" s="62"/>
      <c r="H1744" s="62"/>
      <c r="I1744" s="62"/>
    </row>
    <row r="1745" spans="2:9" x14ac:dyDescent="0.3">
      <c r="B1745" s="177">
        <v>45588</v>
      </c>
      <c r="C1745" s="62">
        <v>2990.65</v>
      </c>
      <c r="D1745" s="62">
        <f t="shared" si="30"/>
        <v>5.1731110759437988E-2</v>
      </c>
      <c r="E1745" s="62">
        <v>-4.2120334298938137E-3</v>
      </c>
      <c r="F1745" s="62"/>
      <c r="G1745" s="62"/>
      <c r="H1745" s="62"/>
      <c r="I1745" s="62"/>
    </row>
    <row r="1746" spans="2:9" x14ac:dyDescent="0.3">
      <c r="B1746" s="177">
        <v>45397</v>
      </c>
      <c r="C1746" s="62">
        <v>2843.55</v>
      </c>
      <c r="D1746" s="62">
        <f t="shared" si="30"/>
        <v>2.270703933747412</v>
      </c>
      <c r="E1746" s="62">
        <v>-4.2372139442858571E-3</v>
      </c>
      <c r="F1746" s="62"/>
      <c r="G1746" s="62"/>
      <c r="H1746" s="62"/>
      <c r="I1746" s="62"/>
    </row>
    <row r="1747" spans="2:9" x14ac:dyDescent="0.3">
      <c r="B1747" s="177">
        <v>42382</v>
      </c>
      <c r="C1747" s="62">
        <v>869.4</v>
      </c>
      <c r="D1747" s="62">
        <f t="shared" si="30"/>
        <v>-0.61919362256630384</v>
      </c>
      <c r="E1747" s="62">
        <v>-4.2947947088129192E-3</v>
      </c>
      <c r="F1747" s="62"/>
      <c r="G1747" s="62"/>
      <c r="H1747" s="62"/>
      <c r="I1747" s="62"/>
    </row>
    <row r="1748" spans="2:9" x14ac:dyDescent="0.3">
      <c r="B1748" s="177">
        <v>45646</v>
      </c>
      <c r="C1748" s="62">
        <v>2283.0500000000002</v>
      </c>
      <c r="D1748" s="62">
        <f t="shared" si="30"/>
        <v>0.94567070052837909</v>
      </c>
      <c r="E1748" s="62">
        <v>-4.2958698591303189E-3</v>
      </c>
      <c r="F1748" s="62"/>
      <c r="G1748" s="62"/>
      <c r="H1748" s="62"/>
      <c r="I1748" s="62"/>
    </row>
    <row r="1749" spans="2:9" x14ac:dyDescent="0.3">
      <c r="B1749" s="177">
        <v>43042</v>
      </c>
      <c r="C1749" s="62">
        <v>1173.4000000000001</v>
      </c>
      <c r="D1749" s="62">
        <f t="shared" si="30"/>
        <v>-0.52662578667096982</v>
      </c>
      <c r="E1749" s="62">
        <v>-4.3275350021212636E-3</v>
      </c>
      <c r="F1749" s="62"/>
      <c r="G1749" s="62"/>
      <c r="H1749" s="62"/>
      <c r="I1749" s="62"/>
    </row>
    <row r="1750" spans="2:9" x14ac:dyDescent="0.3">
      <c r="B1750" s="177">
        <v>45881</v>
      </c>
      <c r="C1750" s="62">
        <v>2478.8000000000002</v>
      </c>
      <c r="D1750" s="62">
        <f t="shared" si="30"/>
        <v>1.2360741509178659</v>
      </c>
      <c r="E1750" s="62">
        <v>-4.3380462724934635E-3</v>
      </c>
      <c r="F1750" s="62"/>
      <c r="G1750" s="62"/>
      <c r="H1750" s="62"/>
      <c r="I1750" s="62"/>
    </row>
    <row r="1751" spans="2:9" x14ac:dyDescent="0.3">
      <c r="B1751" s="177">
        <v>42600</v>
      </c>
      <c r="C1751" s="62">
        <v>1108.55</v>
      </c>
      <c r="D1751" s="62">
        <f t="shared" si="30"/>
        <v>-0.63095079565883216</v>
      </c>
      <c r="E1751" s="62">
        <v>-4.3560265852345395E-3</v>
      </c>
      <c r="F1751" s="62"/>
      <c r="G1751" s="62"/>
      <c r="H1751" s="62"/>
      <c r="I1751" s="62"/>
    </row>
    <row r="1752" spans="2:9" x14ac:dyDescent="0.3">
      <c r="B1752" s="177">
        <v>44383</v>
      </c>
      <c r="C1752" s="62">
        <v>3003.8</v>
      </c>
      <c r="D1752" s="62">
        <f t="shared" si="30"/>
        <v>-8.247296719408638E-2</v>
      </c>
      <c r="E1752" s="62">
        <v>-4.3587066408126212E-3</v>
      </c>
      <c r="F1752" s="62"/>
      <c r="G1752" s="62"/>
      <c r="H1752" s="62"/>
      <c r="I1752" s="62"/>
    </row>
    <row r="1753" spans="2:9" x14ac:dyDescent="0.3">
      <c r="B1753" s="177">
        <v>44557</v>
      </c>
      <c r="C1753" s="62">
        <v>3273.8</v>
      </c>
      <c r="D1753" s="62">
        <f t="shared" si="30"/>
        <v>9.883028177287001E-2</v>
      </c>
      <c r="E1753" s="62">
        <v>-4.3641561364292716E-3</v>
      </c>
      <c r="F1753" s="62"/>
      <c r="G1753" s="62"/>
      <c r="H1753" s="62"/>
      <c r="I1753" s="62"/>
    </row>
    <row r="1754" spans="2:9" x14ac:dyDescent="0.3">
      <c r="B1754" s="177">
        <v>44396</v>
      </c>
      <c r="C1754" s="62">
        <v>2979.35</v>
      </c>
      <c r="D1754" s="62">
        <f t="shared" si="30"/>
        <v>-0.11721655135631637</v>
      </c>
      <c r="E1754" s="62">
        <v>-4.4442216764406734E-3</v>
      </c>
      <c r="F1754" s="62"/>
      <c r="G1754" s="62"/>
      <c r="H1754" s="62"/>
      <c r="I1754" s="62"/>
    </row>
    <row r="1755" spans="2:9" x14ac:dyDescent="0.3">
      <c r="B1755" s="177">
        <v>45138</v>
      </c>
      <c r="C1755" s="62">
        <v>3374.95</v>
      </c>
      <c r="D1755" s="62">
        <f t="shared" si="30"/>
        <v>0.49887860013767665</v>
      </c>
      <c r="E1755" s="62">
        <v>-4.4688947228695586E-3</v>
      </c>
      <c r="F1755" s="62"/>
      <c r="G1755" s="62"/>
      <c r="H1755" s="62"/>
      <c r="I1755" s="62"/>
    </row>
    <row r="1756" spans="2:9" x14ac:dyDescent="0.3">
      <c r="B1756" s="177">
        <v>45684</v>
      </c>
      <c r="C1756" s="62">
        <v>2251.65</v>
      </c>
      <c r="D1756" s="62">
        <f t="shared" si="30"/>
        <v>0.27931024686798678</v>
      </c>
      <c r="E1756" s="62">
        <v>-4.4875762666902862E-3</v>
      </c>
      <c r="F1756" s="62"/>
      <c r="G1756" s="62"/>
      <c r="H1756" s="62"/>
      <c r="I1756" s="62"/>
    </row>
    <row r="1757" spans="2:9" x14ac:dyDescent="0.3">
      <c r="B1757" s="177">
        <v>43951</v>
      </c>
      <c r="C1757" s="62">
        <v>1760.05</v>
      </c>
      <c r="D1757" s="62">
        <f t="shared" si="30"/>
        <v>0.57154337247198528</v>
      </c>
      <c r="E1757" s="62">
        <v>-4.4966063348416546E-3</v>
      </c>
      <c r="F1757" s="62"/>
      <c r="G1757" s="62"/>
      <c r="H1757" s="62"/>
      <c r="I1757" s="62"/>
    </row>
    <row r="1758" spans="2:9" x14ac:dyDescent="0.3">
      <c r="B1758" s="177">
        <v>43084</v>
      </c>
      <c r="C1758" s="62">
        <v>1119.95</v>
      </c>
      <c r="D1758" s="62">
        <f t="shared" si="30"/>
        <v>-0.61809687814359515</v>
      </c>
      <c r="E1758" s="62">
        <v>-4.5331318608061054E-3</v>
      </c>
      <c r="F1758" s="62"/>
      <c r="G1758" s="62"/>
      <c r="H1758" s="62"/>
      <c r="I1758" s="62"/>
    </row>
    <row r="1759" spans="2:9" x14ac:dyDescent="0.3">
      <c r="B1759" s="177">
        <v>45495</v>
      </c>
      <c r="C1759" s="62">
        <v>2932.55</v>
      </c>
      <c r="D1759" s="62">
        <f t="shared" si="30"/>
        <v>5.5899614733734199E-2</v>
      </c>
      <c r="E1759" s="62">
        <v>-4.5486175936453902E-3</v>
      </c>
      <c r="F1759" s="62"/>
      <c r="G1759" s="62"/>
      <c r="H1759" s="62"/>
      <c r="I1759" s="62"/>
    </row>
    <row r="1760" spans="2:9" x14ac:dyDescent="0.3">
      <c r="B1760" s="177">
        <v>44971</v>
      </c>
      <c r="C1760" s="62">
        <v>2777.3</v>
      </c>
      <c r="D1760" s="62">
        <f t="shared" si="30"/>
        <v>0.13842433185768171</v>
      </c>
      <c r="E1760" s="62">
        <v>-4.5698105768713819E-3</v>
      </c>
      <c r="F1760" s="62"/>
      <c r="G1760" s="62"/>
      <c r="H1760" s="62"/>
      <c r="I1760" s="62"/>
    </row>
    <row r="1761" spans="2:9" x14ac:dyDescent="0.3">
      <c r="B1761" s="177">
        <v>45849</v>
      </c>
      <c r="C1761" s="62">
        <v>2439.6</v>
      </c>
      <c r="D1761" s="62">
        <f t="shared" si="30"/>
        <v>-0.13811803359771077</v>
      </c>
      <c r="E1761" s="62">
        <v>-4.569936347315273E-3</v>
      </c>
      <c r="F1761" s="62"/>
      <c r="G1761" s="62"/>
      <c r="H1761" s="62"/>
      <c r="I1761" s="62"/>
    </row>
    <row r="1762" spans="2:9" x14ac:dyDescent="0.3">
      <c r="B1762" s="177">
        <v>45398</v>
      </c>
      <c r="C1762" s="62">
        <v>2830.55</v>
      </c>
      <c r="D1762" s="62">
        <f t="shared" si="30"/>
        <v>0.13553576443214202</v>
      </c>
      <c r="E1762" s="62">
        <v>-4.5717501011060119E-3</v>
      </c>
      <c r="F1762" s="62"/>
      <c r="G1762" s="62"/>
      <c r="H1762" s="62"/>
      <c r="I1762" s="62"/>
    </row>
    <row r="1763" spans="2:9" x14ac:dyDescent="0.3">
      <c r="B1763" s="177">
        <v>45894</v>
      </c>
      <c r="C1763" s="62">
        <v>2492.6999999999998</v>
      </c>
      <c r="D1763" s="62">
        <f t="shared" si="30"/>
        <v>5.3928926283745099E-2</v>
      </c>
      <c r="E1763" s="62">
        <v>-4.5922849612650748E-3</v>
      </c>
      <c r="F1763" s="62"/>
      <c r="G1763" s="62"/>
      <c r="H1763" s="62"/>
      <c r="I1763" s="62"/>
    </row>
    <row r="1764" spans="2:9" x14ac:dyDescent="0.3">
      <c r="B1764" s="177">
        <v>45860</v>
      </c>
      <c r="C1764" s="62">
        <v>2365.15</v>
      </c>
      <c r="D1764" s="62">
        <f t="shared" si="30"/>
        <v>5.5281650864472988E-2</v>
      </c>
      <c r="E1764" s="62">
        <v>-4.6083919026976214E-3</v>
      </c>
      <c r="F1764" s="62"/>
      <c r="G1764" s="62"/>
      <c r="H1764" s="62"/>
      <c r="I1764" s="62"/>
    </row>
    <row r="1765" spans="2:9" x14ac:dyDescent="0.3">
      <c r="B1765" s="177">
        <v>45685</v>
      </c>
      <c r="C1765" s="62">
        <v>2241.25</v>
      </c>
      <c r="D1765" s="62">
        <f t="shared" si="30"/>
        <v>-0.21787758235622554</v>
      </c>
      <c r="E1765" s="62">
        <v>-4.6188350764994959E-3</v>
      </c>
      <c r="F1765" s="62"/>
      <c r="G1765" s="62"/>
      <c r="H1765" s="62"/>
      <c r="I1765" s="62"/>
    </row>
    <row r="1766" spans="2:9" x14ac:dyDescent="0.3">
      <c r="B1766" s="177">
        <v>45426</v>
      </c>
      <c r="C1766" s="62">
        <v>2865.6</v>
      </c>
      <c r="D1766" s="62">
        <f t="shared" si="30"/>
        <v>1.4706643100400916</v>
      </c>
      <c r="E1766" s="62">
        <v>-4.619820070165751E-3</v>
      </c>
      <c r="F1766" s="62"/>
      <c r="G1766" s="62"/>
      <c r="H1766" s="62"/>
      <c r="I1766" s="62"/>
    </row>
    <row r="1767" spans="2:9" x14ac:dyDescent="0.3">
      <c r="B1767" s="177">
        <v>43216</v>
      </c>
      <c r="C1767" s="62">
        <v>1159.8499999999999</v>
      </c>
      <c r="D1767" s="62">
        <f t="shared" si="30"/>
        <v>0.3522793517546926</v>
      </c>
      <c r="E1767" s="62">
        <v>-4.6341986698134226E-3</v>
      </c>
      <c r="F1767" s="62"/>
      <c r="G1767" s="62"/>
      <c r="H1767" s="62"/>
      <c r="I1767" s="62"/>
    </row>
    <row r="1768" spans="2:9" x14ac:dyDescent="0.3">
      <c r="B1768" s="177">
        <v>42335</v>
      </c>
      <c r="C1768" s="62">
        <v>857.7</v>
      </c>
      <c r="D1768" s="62">
        <f t="shared" si="30"/>
        <v>-0.44983964079538163</v>
      </c>
      <c r="E1768" s="62">
        <v>-4.6419867703377041E-3</v>
      </c>
      <c r="F1768" s="62"/>
      <c r="G1768" s="62"/>
      <c r="H1768" s="62"/>
      <c r="I1768" s="62"/>
    </row>
    <row r="1769" spans="2:9" x14ac:dyDescent="0.3">
      <c r="B1769" s="177">
        <v>43684</v>
      </c>
      <c r="C1769" s="62">
        <v>1559</v>
      </c>
      <c r="D1769" s="62">
        <f t="shared" si="30"/>
        <v>0.32895746313187291</v>
      </c>
      <c r="E1769" s="62">
        <v>-4.6606652620825861E-3</v>
      </c>
      <c r="F1769" s="62"/>
      <c r="G1769" s="62"/>
      <c r="H1769" s="62"/>
      <c r="I1769" s="62"/>
    </row>
    <row r="1770" spans="2:9" x14ac:dyDescent="0.3">
      <c r="B1770" s="177">
        <v>43214</v>
      </c>
      <c r="C1770" s="62">
        <v>1173.0999999999999</v>
      </c>
      <c r="D1770" s="62">
        <f t="shared" si="30"/>
        <v>-0.34047337943441847</v>
      </c>
      <c r="E1770" s="62">
        <v>-4.6665535380960464E-3</v>
      </c>
      <c r="F1770" s="62"/>
      <c r="G1770" s="62"/>
      <c r="H1770" s="62"/>
      <c r="I1770" s="62"/>
    </row>
    <row r="1771" spans="2:9" x14ac:dyDescent="0.3">
      <c r="B1771" s="177">
        <v>43858</v>
      </c>
      <c r="C1771" s="62">
        <v>1778.7</v>
      </c>
      <c r="D1771" s="62">
        <f t="shared" si="30"/>
        <v>-0.18096422157756586</v>
      </c>
      <c r="E1771" s="62">
        <v>-4.6725049662851683E-3</v>
      </c>
      <c r="F1771" s="62"/>
      <c r="G1771" s="62"/>
      <c r="H1771" s="62"/>
      <c r="I1771" s="62"/>
    </row>
    <row r="1772" spans="2:9" x14ac:dyDescent="0.3">
      <c r="B1772" s="177">
        <v>44147</v>
      </c>
      <c r="C1772" s="62">
        <v>2171.6999999999998</v>
      </c>
      <c r="D1772" s="62">
        <f t="shared" si="30"/>
        <v>-0.10769167556906908</v>
      </c>
      <c r="E1772" s="62">
        <v>-4.674824694074097E-3</v>
      </c>
      <c r="F1772" s="62"/>
      <c r="G1772" s="62"/>
      <c r="H1772" s="62"/>
      <c r="I1772" s="62"/>
    </row>
    <row r="1773" spans="2:9" x14ac:dyDescent="0.3">
      <c r="B1773" s="177">
        <v>45769</v>
      </c>
      <c r="C1773" s="62">
        <v>2433.8000000000002</v>
      </c>
      <c r="D1773" s="62">
        <f t="shared" si="30"/>
        <v>1.863294117647059</v>
      </c>
      <c r="E1773" s="62">
        <v>-4.6825477967487247E-3</v>
      </c>
      <c r="F1773" s="62"/>
      <c r="G1773" s="62"/>
      <c r="H1773" s="62"/>
      <c r="I1773" s="62"/>
    </row>
    <row r="1774" spans="2:9" x14ac:dyDescent="0.3">
      <c r="B1774" s="177">
        <v>42452</v>
      </c>
      <c r="C1774" s="62">
        <v>850</v>
      </c>
      <c r="D1774" s="62">
        <f t="shared" si="30"/>
        <v>-0.40187178945886987</v>
      </c>
      <c r="E1774" s="62">
        <v>-4.6838407494145199E-3</v>
      </c>
      <c r="F1774" s="62"/>
      <c r="G1774" s="62"/>
      <c r="H1774" s="62"/>
      <c r="I1774" s="62"/>
    </row>
    <row r="1775" spans="2:9" x14ac:dyDescent="0.3">
      <c r="B1775" s="177">
        <v>43623</v>
      </c>
      <c r="C1775" s="62">
        <v>1421.1</v>
      </c>
      <c r="D1775" s="62">
        <f t="shared" si="30"/>
        <v>3.2438519379563269E-2</v>
      </c>
      <c r="E1775" s="62">
        <v>-4.6925339683429376E-3</v>
      </c>
      <c r="F1775" s="62"/>
      <c r="G1775" s="62"/>
      <c r="H1775" s="62"/>
      <c r="I1775" s="62"/>
    </row>
    <row r="1776" spans="2:9" x14ac:dyDescent="0.3">
      <c r="B1776" s="177">
        <v>43640</v>
      </c>
      <c r="C1776" s="62">
        <v>1376.45</v>
      </c>
      <c r="D1776" s="62">
        <f t="shared" si="30"/>
        <v>-0.42625205810633376</v>
      </c>
      <c r="E1776" s="62">
        <v>-4.7000976174120541E-3</v>
      </c>
      <c r="F1776" s="62"/>
      <c r="G1776" s="62"/>
      <c r="H1776" s="62"/>
      <c r="I1776" s="62"/>
    </row>
    <row r="1777" spans="2:9" x14ac:dyDescent="0.3">
      <c r="B1777" s="177">
        <v>45855</v>
      </c>
      <c r="C1777" s="62">
        <v>2399.0500000000002</v>
      </c>
      <c r="D1777" s="62">
        <f t="shared" si="30"/>
        <v>2.2743743871765514E-2</v>
      </c>
      <c r="E1777" s="62">
        <v>-4.7087620311981031E-3</v>
      </c>
      <c r="F1777" s="62"/>
      <c r="G1777" s="62"/>
      <c r="H1777" s="62"/>
      <c r="I1777" s="62"/>
    </row>
    <row r="1778" spans="2:9" x14ac:dyDescent="0.3">
      <c r="B1778" s="177">
        <v>45644</v>
      </c>
      <c r="C1778" s="62">
        <v>2345.6999999999998</v>
      </c>
      <c r="D1778" s="62">
        <f t="shared" si="30"/>
        <v>-0.16788165806417285</v>
      </c>
      <c r="E1778" s="62">
        <v>-4.7097759674135957E-3</v>
      </c>
      <c r="F1778" s="62"/>
      <c r="G1778" s="62"/>
      <c r="H1778" s="62"/>
      <c r="I1778" s="62"/>
    </row>
    <row r="1779" spans="2:9" x14ac:dyDescent="0.3">
      <c r="B1779" s="177">
        <v>44340</v>
      </c>
      <c r="C1779" s="62">
        <v>2818.95</v>
      </c>
      <c r="D1779" s="62">
        <f t="shared" si="30"/>
        <v>-0.15357014172471783</v>
      </c>
      <c r="E1779" s="62">
        <v>-4.7134837411292457E-3</v>
      </c>
      <c r="F1779" s="62"/>
      <c r="G1779" s="62"/>
      <c r="H1779" s="62"/>
      <c r="I1779" s="62"/>
    </row>
    <row r="1780" spans="2:9" x14ac:dyDescent="0.3">
      <c r="B1780" s="177">
        <v>45147</v>
      </c>
      <c r="C1780" s="62">
        <v>3330.4</v>
      </c>
      <c r="D1780" s="62">
        <f t="shared" si="30"/>
        <v>5.9388618506855069E-2</v>
      </c>
      <c r="E1780" s="62">
        <v>-4.7366454986925389E-3</v>
      </c>
      <c r="F1780" s="62"/>
      <c r="G1780" s="62"/>
      <c r="H1780" s="62"/>
      <c r="I1780" s="62"/>
    </row>
    <row r="1781" spans="2:9" x14ac:dyDescent="0.3">
      <c r="B1781" s="177">
        <v>44525</v>
      </c>
      <c r="C1781" s="62">
        <v>3143.7</v>
      </c>
      <c r="D1781" s="62">
        <f t="shared" si="30"/>
        <v>1.2420568412794635</v>
      </c>
      <c r="E1781" s="62">
        <v>-4.7487890587900091E-3</v>
      </c>
      <c r="F1781" s="62"/>
      <c r="G1781" s="62"/>
      <c r="H1781" s="62"/>
      <c r="I1781" s="62"/>
    </row>
    <row r="1782" spans="2:9" x14ac:dyDescent="0.3">
      <c r="B1782" s="177">
        <v>43333</v>
      </c>
      <c r="C1782" s="62">
        <v>1402.15</v>
      </c>
      <c r="D1782" s="62">
        <f t="shared" si="30"/>
        <v>0.35127451452802</v>
      </c>
      <c r="E1782" s="62">
        <v>-4.7909716800340688E-3</v>
      </c>
      <c r="F1782" s="62"/>
      <c r="G1782" s="62"/>
      <c r="H1782" s="62"/>
      <c r="I1782" s="62"/>
    </row>
    <row r="1783" spans="2:9" x14ac:dyDescent="0.3">
      <c r="B1783" s="177">
        <v>42681</v>
      </c>
      <c r="C1783" s="62">
        <v>1037.6500000000001</v>
      </c>
      <c r="D1783" s="62">
        <f t="shared" si="30"/>
        <v>-0.1350033344448148</v>
      </c>
      <c r="E1783" s="62">
        <v>-4.7954730734186927E-3</v>
      </c>
      <c r="F1783" s="62"/>
      <c r="G1783" s="62"/>
      <c r="H1783" s="62"/>
      <c r="I1783" s="62"/>
    </row>
    <row r="1784" spans="2:9" x14ac:dyDescent="0.3">
      <c r="B1784" s="177">
        <v>42985</v>
      </c>
      <c r="C1784" s="62">
        <v>1199.5999999999999</v>
      </c>
      <c r="D1784" s="62">
        <f t="shared" si="30"/>
        <v>-0.60531683884977305</v>
      </c>
      <c r="E1784" s="62">
        <v>-4.8116807698690735E-3</v>
      </c>
      <c r="F1784" s="62"/>
      <c r="G1784" s="62"/>
      <c r="H1784" s="62"/>
      <c r="I1784" s="62"/>
    </row>
    <row r="1785" spans="2:9" x14ac:dyDescent="0.3">
      <c r="B1785" s="177">
        <v>44693</v>
      </c>
      <c r="C1785" s="62">
        <v>3039.4</v>
      </c>
      <c r="D1785" s="62">
        <f t="shared" si="30"/>
        <v>0.62582577763513336</v>
      </c>
      <c r="E1785" s="62">
        <v>-4.813201925280711E-3</v>
      </c>
      <c r="F1785" s="62"/>
      <c r="G1785" s="62"/>
      <c r="H1785" s="62"/>
      <c r="I1785" s="62"/>
    </row>
    <row r="1786" spans="2:9" x14ac:dyDescent="0.3">
      <c r="B1786" s="177">
        <v>43899</v>
      </c>
      <c r="C1786" s="62">
        <v>1869.45</v>
      </c>
      <c r="D1786" s="62">
        <f t="shared" si="30"/>
        <v>-0.41001688416202486</v>
      </c>
      <c r="E1786" s="62">
        <v>-4.8176736758051399E-3</v>
      </c>
      <c r="F1786" s="62"/>
      <c r="G1786" s="62"/>
      <c r="H1786" s="62"/>
      <c r="I1786" s="62"/>
    </row>
    <row r="1787" spans="2:9" x14ac:dyDescent="0.3">
      <c r="B1787" s="177">
        <v>44489</v>
      </c>
      <c r="C1787" s="62">
        <v>3168.65</v>
      </c>
      <c r="D1787" s="62">
        <f t="shared" si="30"/>
        <v>0.29974568275975222</v>
      </c>
      <c r="E1787" s="62">
        <v>-4.8366074653350575E-3</v>
      </c>
      <c r="F1787" s="62"/>
      <c r="G1787" s="62"/>
      <c r="H1787" s="62"/>
      <c r="I1787" s="62"/>
    </row>
    <row r="1788" spans="2:9" x14ac:dyDescent="0.3">
      <c r="B1788" s="177">
        <v>45874</v>
      </c>
      <c r="C1788" s="62">
        <v>2437.9</v>
      </c>
      <c r="D1788" s="62">
        <f t="shared" si="30"/>
        <v>1.1786416443252905</v>
      </c>
      <c r="E1788" s="62">
        <v>-4.8372282886008401E-3</v>
      </c>
      <c r="F1788" s="62"/>
      <c r="G1788" s="62"/>
      <c r="H1788" s="62"/>
      <c r="I1788" s="62"/>
    </row>
    <row r="1789" spans="2:9" x14ac:dyDescent="0.3">
      <c r="B1789" s="177">
        <v>42606</v>
      </c>
      <c r="C1789" s="62">
        <v>1119</v>
      </c>
      <c r="D1789" s="62">
        <f t="shared" si="30"/>
        <v>-0.17343773083173286</v>
      </c>
      <c r="E1789" s="62">
        <v>-4.8468139979545959E-3</v>
      </c>
      <c r="F1789" s="62"/>
      <c r="G1789" s="62"/>
      <c r="H1789" s="62"/>
      <c r="I1789" s="62"/>
    </row>
    <row r="1790" spans="2:9" x14ac:dyDescent="0.3">
      <c r="B1790" s="177">
        <v>43661</v>
      </c>
      <c r="C1790" s="62">
        <v>1353.8</v>
      </c>
      <c r="D1790" s="62">
        <f t="shared" si="30"/>
        <v>0.15006583697914441</v>
      </c>
      <c r="E1790" s="62">
        <v>-4.8515142605117141E-3</v>
      </c>
      <c r="F1790" s="62"/>
      <c r="G1790" s="62"/>
      <c r="H1790" s="62"/>
      <c r="I1790" s="62"/>
    </row>
    <row r="1791" spans="2:9" x14ac:dyDescent="0.3">
      <c r="B1791" s="177">
        <v>42661</v>
      </c>
      <c r="C1791" s="62">
        <v>1177.1500000000001</v>
      </c>
      <c r="D1791" s="62">
        <f t="shared" si="30"/>
        <v>0.10644797443368736</v>
      </c>
      <c r="E1791" s="62">
        <v>-4.8609349902781294E-3</v>
      </c>
      <c r="F1791" s="62"/>
      <c r="G1791" s="62"/>
      <c r="H1791" s="62"/>
      <c r="I1791" s="62"/>
    </row>
    <row r="1792" spans="2:9" x14ac:dyDescent="0.3">
      <c r="B1792" s="177">
        <v>42809</v>
      </c>
      <c r="C1792" s="62">
        <v>1063.9000000000001</v>
      </c>
      <c r="D1792" s="62">
        <f t="shared" si="30"/>
        <v>-0.69220309561695359</v>
      </c>
      <c r="E1792" s="62">
        <v>-4.8639042185013737E-3</v>
      </c>
      <c r="F1792" s="62"/>
      <c r="G1792" s="62"/>
      <c r="H1792" s="62"/>
      <c r="I1792" s="62"/>
    </row>
    <row r="1793" spans="2:9" x14ac:dyDescent="0.3">
      <c r="B1793" s="177">
        <v>44781</v>
      </c>
      <c r="C1793" s="62">
        <v>3456.5</v>
      </c>
      <c r="D1793" s="62">
        <f t="shared" si="30"/>
        <v>1.1460946231218181</v>
      </c>
      <c r="E1793" s="62">
        <v>-4.8798744763850982E-3</v>
      </c>
      <c r="F1793" s="62"/>
      <c r="G1793" s="62"/>
      <c r="H1793" s="62"/>
      <c r="I1793" s="62"/>
    </row>
    <row r="1794" spans="2:9" x14ac:dyDescent="0.3">
      <c r="B1794" s="177">
        <v>43957</v>
      </c>
      <c r="C1794" s="62">
        <v>1610.6</v>
      </c>
      <c r="D1794" s="62">
        <f t="shared" si="30"/>
        <v>0.45927335326628599</v>
      </c>
      <c r="E1794" s="62">
        <v>-4.9118037749838099E-3</v>
      </c>
      <c r="F1794" s="62"/>
      <c r="G1794" s="62"/>
      <c r="H1794" s="62"/>
      <c r="I1794" s="62"/>
    </row>
    <row r="1795" spans="2:9" x14ac:dyDescent="0.3">
      <c r="B1795" s="177">
        <v>42915</v>
      </c>
      <c r="C1795" s="62">
        <v>1103.7</v>
      </c>
      <c r="D1795" s="62">
        <f t="shared" si="30"/>
        <v>4.9843051460097113E-2</v>
      </c>
      <c r="E1795" s="62">
        <v>-4.913672632195866E-3</v>
      </c>
      <c r="F1795" s="62"/>
      <c r="G1795" s="62"/>
      <c r="H1795" s="62"/>
      <c r="I1795" s="62"/>
    </row>
    <row r="1796" spans="2:9" x14ac:dyDescent="0.3">
      <c r="B1796" s="177">
        <v>42683</v>
      </c>
      <c r="C1796" s="62">
        <v>1051.3</v>
      </c>
      <c r="D1796" s="62">
        <f t="shared" si="30"/>
        <v>0.30022880465029994</v>
      </c>
      <c r="E1796" s="62">
        <v>-4.9219119734974399E-3</v>
      </c>
      <c r="F1796" s="62"/>
      <c r="G1796" s="62"/>
      <c r="H1796" s="62"/>
      <c r="I1796" s="62"/>
    </row>
    <row r="1797" spans="2:9" x14ac:dyDescent="0.3">
      <c r="B1797" s="177">
        <v>42088</v>
      </c>
      <c r="C1797" s="62">
        <v>808.55</v>
      </c>
      <c r="D1797" s="62">
        <f t="shared" si="30"/>
        <v>-0.28437403195114391</v>
      </c>
      <c r="E1797" s="62">
        <v>-4.9227739831394996E-3</v>
      </c>
      <c r="F1797" s="62"/>
      <c r="G1797" s="62"/>
      <c r="H1797" s="62"/>
      <c r="I1797" s="62"/>
    </row>
    <row r="1798" spans="2:9" x14ac:dyDescent="0.3">
      <c r="B1798" s="177">
        <v>42969</v>
      </c>
      <c r="C1798" s="62">
        <v>1129.8499999999999</v>
      </c>
      <c r="D1798" s="62">
        <f t="shared" si="30"/>
        <v>-0.49503910614525143</v>
      </c>
      <c r="E1798" s="62">
        <v>-4.9319653001014012E-3</v>
      </c>
      <c r="F1798" s="62"/>
      <c r="G1798" s="62"/>
      <c r="H1798" s="62"/>
      <c r="I1798" s="62"/>
    </row>
    <row r="1799" spans="2:9" x14ac:dyDescent="0.3">
      <c r="B1799" s="177">
        <v>45706</v>
      </c>
      <c r="C1799" s="62">
        <v>2237.5</v>
      </c>
      <c r="D1799" s="62">
        <f t="shared" si="30"/>
        <v>3.9935385443776771E-3</v>
      </c>
      <c r="E1799" s="62">
        <v>-4.9585306739599721E-3</v>
      </c>
      <c r="F1799" s="62"/>
      <c r="G1799" s="62"/>
      <c r="H1799" s="62"/>
      <c r="I1799" s="62"/>
    </row>
    <row r="1800" spans="2:9" x14ac:dyDescent="0.3">
      <c r="B1800" s="177">
        <v>45672</v>
      </c>
      <c r="C1800" s="62">
        <v>2228.6</v>
      </c>
      <c r="D1800" s="62">
        <f t="shared" ref="D1800:D1863" si="31">(C1800-C1801)/C1801</f>
        <v>-1.2101600248238033E-2</v>
      </c>
      <c r="E1800" s="62">
        <v>-4.9782341779216832E-3</v>
      </c>
      <c r="F1800" s="62"/>
      <c r="G1800" s="62"/>
      <c r="H1800" s="62"/>
      <c r="I1800" s="62"/>
    </row>
    <row r="1801" spans="2:9" x14ac:dyDescent="0.3">
      <c r="B1801" s="177">
        <v>45811</v>
      </c>
      <c r="C1801" s="62">
        <v>2255.9</v>
      </c>
      <c r="D1801" s="62">
        <f t="shared" si="31"/>
        <v>1.8971046569402412E-2</v>
      </c>
      <c r="E1801" s="62">
        <v>-4.9841213832038317E-3</v>
      </c>
      <c r="F1801" s="62"/>
      <c r="G1801" s="62"/>
      <c r="H1801" s="62"/>
      <c r="I1801" s="62"/>
    </row>
    <row r="1802" spans="2:9" x14ac:dyDescent="0.3">
      <c r="B1802" s="177">
        <v>45715</v>
      </c>
      <c r="C1802" s="62">
        <v>2213.9</v>
      </c>
      <c r="D1802" s="62">
        <f t="shared" si="31"/>
        <v>-0.35449164649969378</v>
      </c>
      <c r="E1802" s="62">
        <v>-4.9887640449437793E-3</v>
      </c>
      <c r="F1802" s="62"/>
      <c r="G1802" s="62"/>
      <c r="H1802" s="62"/>
      <c r="I1802" s="62"/>
    </row>
    <row r="1803" spans="2:9" x14ac:dyDescent="0.3">
      <c r="B1803" s="177">
        <v>44806</v>
      </c>
      <c r="C1803" s="62">
        <v>3429.7</v>
      </c>
      <c r="D1803" s="62">
        <f t="shared" si="31"/>
        <v>2.9104954107519525</v>
      </c>
      <c r="E1803" s="62">
        <v>-4.9899910064116369E-3</v>
      </c>
      <c r="F1803" s="62"/>
      <c r="G1803" s="62"/>
      <c r="H1803" s="62"/>
      <c r="I1803" s="62"/>
    </row>
    <row r="1804" spans="2:9" x14ac:dyDescent="0.3">
      <c r="B1804" s="177">
        <v>42219</v>
      </c>
      <c r="C1804" s="62">
        <v>877.05</v>
      </c>
      <c r="D1804" s="62">
        <f t="shared" si="31"/>
        <v>-0.60489683755293278</v>
      </c>
      <c r="E1804" s="62">
        <v>-4.9917749163311482E-3</v>
      </c>
      <c r="F1804" s="62"/>
      <c r="G1804" s="62"/>
      <c r="H1804" s="62"/>
      <c r="I1804" s="62"/>
    </row>
    <row r="1805" spans="2:9" x14ac:dyDescent="0.3">
      <c r="B1805" s="177">
        <v>45733</v>
      </c>
      <c r="C1805" s="62">
        <v>2219.8000000000002</v>
      </c>
      <c r="D1805" s="62">
        <f t="shared" si="31"/>
        <v>-0.295759902285814</v>
      </c>
      <c r="E1805" s="62">
        <v>-4.9978708621885911E-3</v>
      </c>
      <c r="F1805" s="62"/>
      <c r="G1805" s="62"/>
      <c r="H1805" s="62"/>
      <c r="I1805" s="62"/>
    </row>
    <row r="1806" spans="2:9" x14ac:dyDescent="0.3">
      <c r="B1806" s="177">
        <v>44516</v>
      </c>
      <c r="C1806" s="62">
        <v>3152.05</v>
      </c>
      <c r="D1806" s="62">
        <f t="shared" si="31"/>
        <v>2.6037843708912138</v>
      </c>
      <c r="E1806" s="62">
        <v>-5.0033144985636886E-3</v>
      </c>
      <c r="F1806" s="62"/>
      <c r="G1806" s="62"/>
      <c r="H1806" s="62"/>
      <c r="I1806" s="62"/>
    </row>
    <row r="1807" spans="2:9" x14ac:dyDescent="0.3">
      <c r="B1807" s="177">
        <v>42297</v>
      </c>
      <c r="C1807" s="62">
        <v>874.65</v>
      </c>
      <c r="D1807" s="62">
        <f t="shared" si="31"/>
        <v>-0.38027420554787966</v>
      </c>
      <c r="E1807" s="62">
        <v>-5.0054035606620527E-3</v>
      </c>
      <c r="F1807" s="62"/>
      <c r="G1807" s="62"/>
      <c r="H1807" s="62"/>
      <c r="I1807" s="62"/>
    </row>
    <row r="1808" spans="2:9" x14ac:dyDescent="0.3">
      <c r="B1808" s="177">
        <v>43315</v>
      </c>
      <c r="C1808" s="62">
        <v>1411.35</v>
      </c>
      <c r="D1808" s="62">
        <f t="shared" si="31"/>
        <v>0.21448240254711301</v>
      </c>
      <c r="E1808" s="62">
        <v>-5.0054637103881961E-3</v>
      </c>
      <c r="F1808" s="62"/>
      <c r="G1808" s="62"/>
      <c r="H1808" s="62"/>
      <c r="I1808" s="62"/>
    </row>
    <row r="1809" spans="2:9" x14ac:dyDescent="0.3">
      <c r="B1809" s="177">
        <v>42643</v>
      </c>
      <c r="C1809" s="62">
        <v>1162.0999999999999</v>
      </c>
      <c r="D1809" s="62">
        <f t="shared" si="31"/>
        <v>-0.47379383730670832</v>
      </c>
      <c r="E1809" s="62">
        <v>-5.0087760606191498E-3</v>
      </c>
      <c r="F1809" s="62"/>
      <c r="G1809" s="62"/>
      <c r="H1809" s="62"/>
      <c r="I1809" s="62"/>
    </row>
    <row r="1810" spans="2:9" x14ac:dyDescent="0.3">
      <c r="B1810" s="177">
        <v>45819</v>
      </c>
      <c r="C1810" s="62">
        <v>2208.4499999999998</v>
      </c>
      <c r="D1810" s="62">
        <f t="shared" si="31"/>
        <v>1.7780992515252527</v>
      </c>
      <c r="E1810" s="62">
        <v>-5.0682524665495339E-3</v>
      </c>
      <c r="F1810" s="62"/>
      <c r="G1810" s="62"/>
      <c r="H1810" s="62"/>
      <c r="I1810" s="62"/>
    </row>
    <row r="1811" spans="2:9" x14ac:dyDescent="0.3">
      <c r="B1811" s="177">
        <v>42195</v>
      </c>
      <c r="C1811" s="62">
        <v>794.95</v>
      </c>
      <c r="D1811" s="62">
        <f t="shared" si="31"/>
        <v>-0.32327402741125394</v>
      </c>
      <c r="E1811" s="62">
        <v>-5.0688360450562636E-3</v>
      </c>
      <c r="F1811" s="62"/>
      <c r="G1811" s="62"/>
      <c r="H1811" s="62"/>
      <c r="I1811" s="62"/>
    </row>
    <row r="1812" spans="2:9" x14ac:dyDescent="0.3">
      <c r="B1812" s="177">
        <v>43040</v>
      </c>
      <c r="C1812" s="62">
        <v>1174.7</v>
      </c>
      <c r="D1812" s="62">
        <f t="shared" si="31"/>
        <v>-0.13583698090999366</v>
      </c>
      <c r="E1812" s="62">
        <v>-5.0817311764207668E-3</v>
      </c>
      <c r="F1812" s="62"/>
      <c r="G1812" s="62"/>
      <c r="H1812" s="62"/>
      <c r="I1812" s="62"/>
    </row>
    <row r="1813" spans="2:9" x14ac:dyDescent="0.3">
      <c r="B1813" s="177">
        <v>43614</v>
      </c>
      <c r="C1813" s="62">
        <v>1359.35</v>
      </c>
      <c r="D1813" s="62">
        <f t="shared" si="31"/>
        <v>0.17937706055873678</v>
      </c>
      <c r="E1813" s="62">
        <v>-5.0867305862548826E-3</v>
      </c>
      <c r="F1813" s="62"/>
      <c r="G1813" s="62"/>
      <c r="H1813" s="62"/>
      <c r="I1813" s="62"/>
    </row>
    <row r="1814" spans="2:9" x14ac:dyDescent="0.3">
      <c r="B1814" s="177">
        <v>42886</v>
      </c>
      <c r="C1814" s="62">
        <v>1152.5999999999999</v>
      </c>
      <c r="D1814" s="62">
        <f t="shared" si="31"/>
        <v>0.22917777540791281</v>
      </c>
      <c r="E1814" s="62">
        <v>-5.0927924039707306E-3</v>
      </c>
      <c r="F1814" s="62"/>
      <c r="G1814" s="62"/>
      <c r="H1814" s="62"/>
      <c r="I1814" s="62"/>
    </row>
    <row r="1815" spans="2:9" x14ac:dyDescent="0.3">
      <c r="B1815" s="177">
        <v>42698</v>
      </c>
      <c r="C1815" s="62">
        <v>937.7</v>
      </c>
      <c r="D1815" s="62">
        <f t="shared" si="31"/>
        <v>-0.69808587021266311</v>
      </c>
      <c r="E1815" s="62">
        <v>-5.0928381962864243E-3</v>
      </c>
      <c r="F1815" s="62"/>
      <c r="G1815" s="62"/>
      <c r="H1815" s="62"/>
      <c r="I1815" s="62"/>
    </row>
    <row r="1816" spans="2:9" x14ac:dyDescent="0.3">
      <c r="B1816" s="177">
        <v>44502</v>
      </c>
      <c r="C1816" s="62">
        <v>3105.85</v>
      </c>
      <c r="D1816" s="62">
        <f t="shared" si="31"/>
        <v>-0.12185984703903191</v>
      </c>
      <c r="E1816" s="62">
        <v>-5.0932970289100958E-3</v>
      </c>
      <c r="F1816" s="62"/>
      <c r="G1816" s="62"/>
      <c r="H1816" s="62"/>
      <c r="I1816" s="62"/>
    </row>
    <row r="1817" spans="2:9" x14ac:dyDescent="0.3">
      <c r="B1817" s="177">
        <v>44572</v>
      </c>
      <c r="C1817" s="62">
        <v>3536.85</v>
      </c>
      <c r="D1817" s="62">
        <f t="shared" si="31"/>
        <v>1.5574677320221264</v>
      </c>
      <c r="E1817" s="62">
        <v>-5.1054852320675361E-3</v>
      </c>
      <c r="F1817" s="62"/>
      <c r="G1817" s="62"/>
      <c r="H1817" s="62"/>
      <c r="I1817" s="62"/>
    </row>
    <row r="1818" spans="2:9" x14ac:dyDescent="0.3">
      <c r="B1818" s="177">
        <v>43637</v>
      </c>
      <c r="C1818" s="62">
        <v>1382.95</v>
      </c>
      <c r="D1818" s="62">
        <f t="shared" si="31"/>
        <v>0.79370946822308697</v>
      </c>
      <c r="E1818" s="62">
        <v>-5.1435148550463021E-3</v>
      </c>
      <c r="F1818" s="62"/>
      <c r="G1818" s="62"/>
      <c r="H1818" s="62"/>
      <c r="I1818" s="62"/>
    </row>
    <row r="1819" spans="2:9" x14ac:dyDescent="0.3">
      <c r="B1819" s="177">
        <v>42144</v>
      </c>
      <c r="C1819" s="62">
        <v>771</v>
      </c>
      <c r="D1819" s="62">
        <f t="shared" si="31"/>
        <v>-0.7509730140017119</v>
      </c>
      <c r="E1819" s="62">
        <v>-5.1612903225806452E-3</v>
      </c>
      <c r="F1819" s="62"/>
      <c r="G1819" s="62"/>
      <c r="H1819" s="62"/>
      <c r="I1819" s="62"/>
    </row>
    <row r="1820" spans="2:9" x14ac:dyDescent="0.3">
      <c r="B1820" s="177">
        <v>45217</v>
      </c>
      <c r="C1820" s="62">
        <v>3096.05</v>
      </c>
      <c r="D1820" s="62">
        <f t="shared" si="31"/>
        <v>-1.9181173436491998E-3</v>
      </c>
      <c r="E1820" s="62">
        <v>-5.1732724965056019E-3</v>
      </c>
      <c r="F1820" s="62"/>
      <c r="G1820" s="62"/>
      <c r="H1820" s="62"/>
      <c r="I1820" s="62"/>
    </row>
    <row r="1821" spans="2:9" x14ac:dyDescent="0.3">
      <c r="B1821" s="177">
        <v>45070</v>
      </c>
      <c r="C1821" s="62">
        <v>3102</v>
      </c>
      <c r="D1821" s="62">
        <f t="shared" si="31"/>
        <v>3.1362757517167812</v>
      </c>
      <c r="E1821" s="62">
        <v>-5.2272071320912617E-3</v>
      </c>
      <c r="F1821" s="62"/>
      <c r="G1821" s="62"/>
      <c r="H1821" s="62"/>
      <c r="I1821" s="62"/>
    </row>
    <row r="1822" spans="2:9" x14ac:dyDescent="0.3">
      <c r="B1822" s="177">
        <v>42180</v>
      </c>
      <c r="C1822" s="62">
        <v>749.95</v>
      </c>
      <c r="D1822" s="62">
        <f t="shared" si="31"/>
        <v>-0.72916215240158899</v>
      </c>
      <c r="E1822" s="62">
        <v>-5.2394216739619732E-3</v>
      </c>
      <c r="F1822" s="62"/>
      <c r="G1822" s="62"/>
      <c r="H1822" s="62"/>
      <c r="I1822" s="62"/>
    </row>
    <row r="1823" spans="2:9" x14ac:dyDescent="0.3">
      <c r="B1823" s="177">
        <v>45014</v>
      </c>
      <c r="C1823" s="62">
        <v>2769</v>
      </c>
      <c r="D1823" s="62">
        <f t="shared" si="31"/>
        <v>0.25121438738392704</v>
      </c>
      <c r="E1823" s="62">
        <v>-5.2807414592089012E-3</v>
      </c>
      <c r="F1823" s="62"/>
      <c r="G1823" s="62"/>
      <c r="H1823" s="62"/>
      <c r="I1823" s="62"/>
    </row>
    <row r="1824" spans="2:9" x14ac:dyDescent="0.3">
      <c r="B1824" s="177">
        <v>44134</v>
      </c>
      <c r="C1824" s="62">
        <v>2213.0500000000002</v>
      </c>
      <c r="D1824" s="62">
        <f t="shared" si="31"/>
        <v>-6.7323444267408713E-3</v>
      </c>
      <c r="E1824" s="62">
        <v>-5.2813736066163247E-3</v>
      </c>
      <c r="F1824" s="62"/>
      <c r="G1824" s="62"/>
      <c r="H1824" s="62"/>
      <c r="I1824" s="62"/>
    </row>
    <row r="1825" spans="2:9" x14ac:dyDescent="0.3">
      <c r="B1825" s="177">
        <v>45700</v>
      </c>
      <c r="C1825" s="62">
        <v>2228.0500000000002</v>
      </c>
      <c r="D1825" s="62">
        <f t="shared" si="31"/>
        <v>-0.20143008189817385</v>
      </c>
      <c r="E1825" s="62">
        <v>-5.2904147506584705E-3</v>
      </c>
      <c r="F1825" s="62"/>
      <c r="G1825" s="62"/>
      <c r="H1825" s="62"/>
      <c r="I1825" s="62"/>
    </row>
    <row r="1826" spans="2:9" x14ac:dyDescent="0.3">
      <c r="B1826" s="177">
        <v>44970</v>
      </c>
      <c r="C1826" s="62">
        <v>2790.05</v>
      </c>
      <c r="D1826" s="62">
        <f t="shared" si="31"/>
        <v>0.28668603578675522</v>
      </c>
      <c r="E1826" s="62">
        <v>-5.2943063923847223E-3</v>
      </c>
      <c r="F1826" s="62"/>
      <c r="G1826" s="62"/>
      <c r="H1826" s="62"/>
      <c r="I1826" s="62"/>
    </row>
    <row r="1827" spans="2:9" x14ac:dyDescent="0.3">
      <c r="B1827" s="177">
        <v>45719</v>
      </c>
      <c r="C1827" s="62">
        <v>2168.4</v>
      </c>
      <c r="D1827" s="62">
        <f t="shared" si="31"/>
        <v>0.55580269058295972</v>
      </c>
      <c r="E1827" s="62">
        <v>-5.2982866579507461E-3</v>
      </c>
      <c r="F1827" s="62"/>
      <c r="G1827" s="62"/>
      <c r="H1827" s="62"/>
      <c r="I1827" s="62"/>
    </row>
    <row r="1828" spans="2:9" x14ac:dyDescent="0.3">
      <c r="B1828" s="177">
        <v>43530</v>
      </c>
      <c r="C1828" s="62">
        <v>1393.75</v>
      </c>
      <c r="D1828" s="62">
        <f t="shared" si="31"/>
        <v>7.2115384615384609E-2</v>
      </c>
      <c r="E1828" s="62">
        <v>-5.3168712532115654E-3</v>
      </c>
      <c r="F1828" s="62"/>
      <c r="G1828" s="62"/>
      <c r="H1828" s="62"/>
      <c r="I1828" s="62"/>
    </row>
    <row r="1829" spans="2:9" x14ac:dyDescent="0.3">
      <c r="B1829" s="177">
        <v>43241</v>
      </c>
      <c r="C1829" s="62">
        <v>1300</v>
      </c>
      <c r="D1829" s="62">
        <f t="shared" si="31"/>
        <v>-0.27315423108104331</v>
      </c>
      <c r="E1829" s="62">
        <v>-5.3177244730097132E-3</v>
      </c>
      <c r="F1829" s="62"/>
      <c r="G1829" s="62"/>
      <c r="H1829" s="62"/>
      <c r="I1829" s="62"/>
    </row>
    <row r="1830" spans="2:9" x14ac:dyDescent="0.3">
      <c r="B1830" s="177">
        <v>43892</v>
      </c>
      <c r="C1830" s="62">
        <v>1788.55</v>
      </c>
      <c r="D1830" s="62">
        <f t="shared" si="31"/>
        <v>0.59963330650210189</v>
      </c>
      <c r="E1830" s="62">
        <v>-5.3664775886998611E-3</v>
      </c>
      <c r="F1830" s="62"/>
      <c r="G1830" s="62"/>
      <c r="H1830" s="62"/>
      <c r="I1830" s="62"/>
    </row>
    <row r="1831" spans="2:9" x14ac:dyDescent="0.3">
      <c r="B1831" s="177">
        <v>42930</v>
      </c>
      <c r="C1831" s="62">
        <v>1118.0999999999999</v>
      </c>
      <c r="D1831" s="62">
        <f t="shared" si="31"/>
        <v>-0.62382666621808036</v>
      </c>
      <c r="E1831" s="62">
        <v>-5.3818440599565729E-3</v>
      </c>
      <c r="F1831" s="62"/>
      <c r="G1831" s="62"/>
      <c r="H1831" s="62"/>
      <c r="I1831" s="62"/>
    </row>
    <row r="1832" spans="2:9" x14ac:dyDescent="0.3">
      <c r="B1832" s="177">
        <v>44424</v>
      </c>
      <c r="C1832" s="62">
        <v>2972.3</v>
      </c>
      <c r="D1832" s="62">
        <f t="shared" si="31"/>
        <v>2.705185739217153</v>
      </c>
      <c r="E1832" s="62">
        <v>-5.3874983268638434E-3</v>
      </c>
      <c r="F1832" s="62"/>
      <c r="G1832" s="62"/>
      <c r="H1832" s="62"/>
      <c r="I1832" s="62"/>
    </row>
    <row r="1833" spans="2:9" x14ac:dyDescent="0.3">
      <c r="B1833" s="177">
        <v>42314</v>
      </c>
      <c r="C1833" s="62">
        <v>802.2</v>
      </c>
      <c r="D1833" s="62">
        <f t="shared" si="31"/>
        <v>-0.64556962025316456</v>
      </c>
      <c r="E1833" s="62">
        <v>-5.3933420122743905E-3</v>
      </c>
      <c r="F1833" s="62"/>
      <c r="G1833" s="62"/>
      <c r="H1833" s="62"/>
      <c r="I1833" s="62"/>
    </row>
    <row r="1834" spans="2:9" x14ac:dyDescent="0.3">
      <c r="B1834" s="177">
        <v>45694</v>
      </c>
      <c r="C1834" s="62">
        <v>2263.35</v>
      </c>
      <c r="D1834" s="62">
        <f t="shared" si="31"/>
        <v>1.5123210123210122</v>
      </c>
      <c r="E1834" s="62">
        <v>-5.4050491068486726E-3</v>
      </c>
      <c r="F1834" s="62"/>
      <c r="G1834" s="62"/>
      <c r="H1834" s="62"/>
      <c r="I1834" s="62"/>
    </row>
    <row r="1835" spans="2:9" x14ac:dyDescent="0.3">
      <c r="B1835" s="177">
        <v>42720</v>
      </c>
      <c r="C1835" s="62">
        <v>900.9</v>
      </c>
      <c r="D1835" s="62">
        <f t="shared" si="31"/>
        <v>6.5712426805465129E-2</v>
      </c>
      <c r="E1835" s="62">
        <v>-5.4095826893353696E-3</v>
      </c>
      <c r="F1835" s="62"/>
      <c r="G1835" s="62"/>
      <c r="H1835" s="62"/>
      <c r="I1835" s="62"/>
    </row>
    <row r="1836" spans="2:9" x14ac:dyDescent="0.3">
      <c r="B1836" s="177">
        <v>42457</v>
      </c>
      <c r="C1836" s="62">
        <v>845.35</v>
      </c>
      <c r="D1836" s="62">
        <f t="shared" si="31"/>
        <v>-0.61859321422125979</v>
      </c>
      <c r="E1836" s="62">
        <v>-5.4705882352940908E-3</v>
      </c>
      <c r="F1836" s="62"/>
      <c r="G1836" s="62"/>
      <c r="H1836" s="62"/>
      <c r="I1836" s="62"/>
    </row>
    <row r="1837" spans="2:9" x14ac:dyDescent="0.3">
      <c r="B1837" s="177">
        <v>45673</v>
      </c>
      <c r="C1837" s="62">
        <v>2216.4</v>
      </c>
      <c r="D1837" s="62">
        <f t="shared" si="31"/>
        <v>-0.25532951433803142</v>
      </c>
      <c r="E1837" s="62">
        <v>-5.4742887911692628E-3</v>
      </c>
      <c r="F1837" s="62"/>
      <c r="G1837" s="62"/>
      <c r="H1837" s="62"/>
      <c r="I1837" s="62"/>
    </row>
    <row r="1838" spans="2:9" x14ac:dyDescent="0.3">
      <c r="B1838" s="177">
        <v>44418</v>
      </c>
      <c r="C1838" s="62">
        <v>2976.35</v>
      </c>
      <c r="D1838" s="62">
        <f t="shared" si="31"/>
        <v>0.89667038394137322</v>
      </c>
      <c r="E1838" s="62">
        <v>-5.4799097819731319E-3</v>
      </c>
      <c r="F1838" s="62"/>
      <c r="G1838" s="62"/>
      <c r="H1838" s="62"/>
      <c r="I1838" s="62"/>
    </row>
    <row r="1839" spans="2:9" x14ac:dyDescent="0.3">
      <c r="B1839" s="177">
        <v>43962</v>
      </c>
      <c r="C1839" s="62">
        <v>1569.25</v>
      </c>
      <c r="D1839" s="62">
        <f t="shared" si="31"/>
        <v>0.84130243473159283</v>
      </c>
      <c r="E1839" s="62">
        <v>-5.4819697065720836E-3</v>
      </c>
      <c r="F1839" s="62"/>
      <c r="G1839" s="62"/>
      <c r="H1839" s="62"/>
      <c r="I1839" s="62"/>
    </row>
    <row r="1840" spans="2:9" x14ac:dyDescent="0.3">
      <c r="B1840" s="177">
        <v>42468</v>
      </c>
      <c r="C1840" s="62">
        <v>852.25</v>
      </c>
      <c r="D1840" s="62">
        <f t="shared" si="31"/>
        <v>-0.76026722925457102</v>
      </c>
      <c r="E1840" s="62">
        <v>-5.484567360989609E-3</v>
      </c>
      <c r="F1840" s="62"/>
      <c r="G1840" s="62"/>
      <c r="H1840" s="62"/>
      <c r="I1840" s="62"/>
    </row>
    <row r="1841" spans="2:9" x14ac:dyDescent="0.3">
      <c r="B1841" s="177">
        <v>44571</v>
      </c>
      <c r="C1841" s="62">
        <v>3555</v>
      </c>
      <c r="D1841" s="62">
        <f t="shared" si="31"/>
        <v>3.093971324926585</v>
      </c>
      <c r="E1841" s="62">
        <v>-5.4970416684151152E-3</v>
      </c>
      <c r="F1841" s="62"/>
      <c r="G1841" s="62"/>
      <c r="H1841" s="62"/>
      <c r="I1841" s="62"/>
    </row>
    <row r="1842" spans="2:9" x14ac:dyDescent="0.3">
      <c r="B1842" s="177">
        <v>42495</v>
      </c>
      <c r="C1842" s="62">
        <v>868.35</v>
      </c>
      <c r="D1842" s="62">
        <f t="shared" si="31"/>
        <v>-0.23025441007002917</v>
      </c>
      <c r="E1842" s="62">
        <v>-5.4973372272804841E-3</v>
      </c>
      <c r="F1842" s="62"/>
      <c r="G1842" s="62"/>
      <c r="H1842" s="62"/>
      <c r="I1842" s="62"/>
    </row>
    <row r="1843" spans="2:9" x14ac:dyDescent="0.3">
      <c r="B1843" s="177">
        <v>43080</v>
      </c>
      <c r="C1843" s="62">
        <v>1128.0999999999999</v>
      </c>
      <c r="D1843" s="62">
        <f t="shared" si="31"/>
        <v>-0.33796948356807516</v>
      </c>
      <c r="E1843" s="62">
        <v>-5.5097633005686082E-3</v>
      </c>
      <c r="F1843" s="62"/>
      <c r="G1843" s="62"/>
      <c r="H1843" s="62"/>
      <c r="I1843" s="62"/>
    </row>
    <row r="1844" spans="2:9" x14ac:dyDescent="0.3">
      <c r="B1844" s="177">
        <v>43798</v>
      </c>
      <c r="C1844" s="62">
        <v>1704</v>
      </c>
      <c r="D1844" s="62">
        <f t="shared" si="31"/>
        <v>0.89638862611985992</v>
      </c>
      <c r="E1844" s="62">
        <v>-5.5151886544690804E-3</v>
      </c>
      <c r="F1844" s="62"/>
      <c r="G1844" s="62"/>
      <c r="H1844" s="62"/>
      <c r="I1844" s="62"/>
    </row>
    <row r="1845" spans="2:9" x14ac:dyDescent="0.3">
      <c r="B1845" s="177">
        <v>42738</v>
      </c>
      <c r="C1845" s="62">
        <v>898.55</v>
      </c>
      <c r="D1845" s="62">
        <f t="shared" si="31"/>
        <v>-0.60913065228266305</v>
      </c>
      <c r="E1845" s="62">
        <v>-5.5337280726025125E-3</v>
      </c>
      <c r="F1845" s="62"/>
      <c r="G1845" s="62"/>
      <c r="H1845" s="62"/>
      <c r="I1845" s="62"/>
    </row>
    <row r="1846" spans="2:9" x14ac:dyDescent="0.3">
      <c r="B1846" s="177">
        <v>45799</v>
      </c>
      <c r="C1846" s="62">
        <v>2298.85</v>
      </c>
      <c r="D1846" s="62">
        <f t="shared" si="31"/>
        <v>0.22588988134915339</v>
      </c>
      <c r="E1846" s="62">
        <v>-5.5371704193974787E-3</v>
      </c>
      <c r="F1846" s="62"/>
      <c r="G1846" s="62"/>
      <c r="H1846" s="62"/>
      <c r="I1846" s="62"/>
    </row>
    <row r="1847" spans="2:9" x14ac:dyDescent="0.3">
      <c r="B1847" s="177">
        <v>44063</v>
      </c>
      <c r="C1847" s="62">
        <v>1875.25</v>
      </c>
      <c r="D1847" s="62">
        <f t="shared" si="31"/>
        <v>-0.41999288619457809</v>
      </c>
      <c r="E1847" s="62">
        <v>-5.5417086493079731E-3</v>
      </c>
      <c r="F1847" s="62"/>
      <c r="G1847" s="62"/>
      <c r="H1847" s="62"/>
      <c r="I1847" s="62"/>
    </row>
    <row r="1848" spans="2:9" x14ac:dyDescent="0.3">
      <c r="B1848" s="177">
        <v>45268</v>
      </c>
      <c r="C1848" s="62">
        <v>3233.15</v>
      </c>
      <c r="D1848" s="62">
        <f t="shared" si="31"/>
        <v>2.7403401203146691</v>
      </c>
      <c r="E1848" s="62">
        <v>-5.5670895809303836E-3</v>
      </c>
      <c r="F1848" s="62"/>
      <c r="G1848" s="62"/>
      <c r="H1848" s="62"/>
      <c r="I1848" s="62"/>
    </row>
    <row r="1849" spans="2:9" x14ac:dyDescent="0.3">
      <c r="B1849" s="177">
        <v>42466</v>
      </c>
      <c r="C1849" s="62">
        <v>864.4</v>
      </c>
      <c r="D1849" s="62">
        <f t="shared" si="31"/>
        <v>-0.33090796501277198</v>
      </c>
      <c r="E1849" s="62">
        <v>-5.5795225769341645E-3</v>
      </c>
      <c r="F1849" s="62"/>
      <c r="G1849" s="62"/>
      <c r="H1849" s="62"/>
      <c r="I1849" s="62"/>
    </row>
    <row r="1850" spans="2:9" x14ac:dyDescent="0.3">
      <c r="B1850" s="177">
        <v>43250</v>
      </c>
      <c r="C1850" s="62">
        <v>1291.9000000000001</v>
      </c>
      <c r="D1850" s="62">
        <f t="shared" si="31"/>
        <v>-0.54102495781152848</v>
      </c>
      <c r="E1850" s="62">
        <v>-5.5805719124042636E-3</v>
      </c>
      <c r="F1850" s="62"/>
      <c r="G1850" s="62"/>
      <c r="H1850" s="62"/>
      <c r="I1850" s="62"/>
    </row>
    <row r="1851" spans="2:9" x14ac:dyDescent="0.3">
      <c r="B1851" s="177">
        <v>45400</v>
      </c>
      <c r="C1851" s="62">
        <v>2814.75</v>
      </c>
      <c r="D1851" s="62">
        <f t="shared" si="31"/>
        <v>-0.16515897496737453</v>
      </c>
      <c r="E1851" s="62">
        <v>-5.5819540372013142E-3</v>
      </c>
      <c r="F1851" s="62"/>
      <c r="G1851" s="62"/>
      <c r="H1851" s="62"/>
      <c r="I1851" s="62"/>
    </row>
    <row r="1852" spans="2:9" x14ac:dyDescent="0.3">
      <c r="B1852" s="177">
        <v>45294</v>
      </c>
      <c r="C1852" s="62">
        <v>3371.6</v>
      </c>
      <c r="D1852" s="62">
        <f t="shared" si="31"/>
        <v>1.7075687612929129</v>
      </c>
      <c r="E1852" s="62">
        <v>-5.5890637212252505E-3</v>
      </c>
      <c r="F1852" s="62"/>
      <c r="G1852" s="62"/>
      <c r="H1852" s="62"/>
      <c r="I1852" s="62"/>
    </row>
    <row r="1853" spans="2:9" x14ac:dyDescent="0.3">
      <c r="B1853" s="177">
        <v>42992</v>
      </c>
      <c r="C1853" s="62">
        <v>1245.25</v>
      </c>
      <c r="D1853" s="62">
        <f t="shared" si="31"/>
        <v>0.57626582278481009</v>
      </c>
      <c r="E1853" s="62">
        <v>-5.5899381113994808E-3</v>
      </c>
      <c r="F1853" s="62"/>
      <c r="G1853" s="62"/>
      <c r="H1853" s="62"/>
      <c r="I1853" s="62"/>
    </row>
    <row r="1854" spans="2:9" x14ac:dyDescent="0.3">
      <c r="B1854" s="177">
        <v>42139</v>
      </c>
      <c r="C1854" s="62">
        <v>790</v>
      </c>
      <c r="D1854" s="62">
        <f t="shared" si="31"/>
        <v>-0.55994986770644761</v>
      </c>
      <c r="E1854" s="62">
        <v>-5.6013594310529869E-3</v>
      </c>
      <c r="F1854" s="62"/>
      <c r="G1854" s="62"/>
      <c r="H1854" s="62"/>
      <c r="I1854" s="62"/>
    </row>
    <row r="1855" spans="2:9" x14ac:dyDescent="0.3">
      <c r="B1855" s="177">
        <v>43861</v>
      </c>
      <c r="C1855" s="62">
        <v>1795.25</v>
      </c>
      <c r="D1855" s="62">
        <f t="shared" si="31"/>
        <v>1.5406878007359186</v>
      </c>
      <c r="E1855" s="62">
        <v>-5.6220228204276563E-3</v>
      </c>
      <c r="F1855" s="62"/>
      <c r="G1855" s="62"/>
      <c r="H1855" s="62"/>
      <c r="I1855" s="62"/>
    </row>
    <row r="1856" spans="2:9" x14ac:dyDescent="0.3">
      <c r="B1856" s="177">
        <v>42167</v>
      </c>
      <c r="C1856" s="62">
        <v>706.6</v>
      </c>
      <c r="D1856" s="62">
        <f t="shared" si="31"/>
        <v>-0.68848917691663369</v>
      </c>
      <c r="E1856" s="62">
        <v>-5.6290458767238949E-3</v>
      </c>
      <c r="F1856" s="62"/>
      <c r="G1856" s="62"/>
      <c r="H1856" s="62"/>
      <c r="I1856" s="62"/>
    </row>
    <row r="1857" spans="2:9" x14ac:dyDescent="0.3">
      <c r="B1857" s="177">
        <v>45827</v>
      </c>
      <c r="C1857" s="62">
        <v>2268.3000000000002</v>
      </c>
      <c r="D1857" s="62">
        <f t="shared" si="31"/>
        <v>0.42021726199793386</v>
      </c>
      <c r="E1857" s="62">
        <v>-5.6331236437761256E-3</v>
      </c>
      <c r="F1857" s="62"/>
      <c r="G1857" s="62"/>
      <c r="H1857" s="62"/>
      <c r="I1857" s="62"/>
    </row>
    <row r="1858" spans="2:9" x14ac:dyDescent="0.3">
      <c r="B1858" s="177">
        <v>43920</v>
      </c>
      <c r="C1858" s="62">
        <v>1597.15</v>
      </c>
      <c r="D1858" s="62">
        <f t="shared" si="31"/>
        <v>0.40353266839492069</v>
      </c>
      <c r="E1858" s="62">
        <v>-5.6344166355372649E-3</v>
      </c>
      <c r="F1858" s="62"/>
      <c r="G1858" s="62"/>
      <c r="H1858" s="62"/>
      <c r="I1858" s="62"/>
    </row>
    <row r="1859" spans="2:9" x14ac:dyDescent="0.3">
      <c r="B1859" s="177">
        <v>42594</v>
      </c>
      <c r="C1859" s="62">
        <v>1137.95</v>
      </c>
      <c r="D1859" s="62">
        <f t="shared" si="31"/>
        <v>-0.52771379360434945</v>
      </c>
      <c r="E1859" s="62">
        <v>-5.6795840796889331E-3</v>
      </c>
      <c r="F1859" s="62"/>
      <c r="G1859" s="62"/>
      <c r="H1859" s="62"/>
      <c r="I1859" s="62"/>
    </row>
    <row r="1860" spans="2:9" x14ac:dyDescent="0.3">
      <c r="B1860" s="177">
        <v>45779</v>
      </c>
      <c r="C1860" s="62">
        <v>2409.4499999999998</v>
      </c>
      <c r="D1860" s="62">
        <f t="shared" si="31"/>
        <v>1.9216078574026916</v>
      </c>
      <c r="E1860" s="62">
        <v>-5.7153468410846217E-3</v>
      </c>
      <c r="F1860" s="62"/>
      <c r="G1860" s="62"/>
      <c r="H1860" s="62"/>
      <c r="I1860" s="62"/>
    </row>
    <row r="1861" spans="2:9" x14ac:dyDescent="0.3">
      <c r="B1861" s="177">
        <v>42263</v>
      </c>
      <c r="C1861" s="62">
        <v>824.7</v>
      </c>
      <c r="D1861" s="62">
        <f t="shared" si="31"/>
        <v>-0.73683286796968495</v>
      </c>
      <c r="E1861" s="62">
        <v>-5.7266863584302845E-3</v>
      </c>
      <c r="F1861" s="62"/>
      <c r="G1861" s="62"/>
      <c r="H1861" s="62"/>
      <c r="I1861" s="62"/>
    </row>
    <row r="1862" spans="2:9" x14ac:dyDescent="0.3">
      <c r="B1862" s="177">
        <v>44894</v>
      </c>
      <c r="C1862" s="62">
        <v>3133.75</v>
      </c>
      <c r="D1862" s="62">
        <f t="shared" si="31"/>
        <v>1.3300988921109376</v>
      </c>
      <c r="E1862" s="62">
        <v>-5.726886223745219E-3</v>
      </c>
      <c r="F1862" s="62"/>
      <c r="G1862" s="62"/>
      <c r="H1862" s="62"/>
      <c r="I1862" s="62"/>
    </row>
    <row r="1863" spans="2:9" x14ac:dyDescent="0.3">
      <c r="B1863" s="177">
        <v>43434</v>
      </c>
      <c r="C1863" s="62">
        <v>1344.9</v>
      </c>
      <c r="D1863" s="62">
        <f t="shared" si="31"/>
        <v>-0.55497096341887131</v>
      </c>
      <c r="E1863" s="62">
        <v>-5.7294939563079872E-3</v>
      </c>
      <c r="F1863" s="62"/>
      <c r="G1863" s="62"/>
      <c r="H1863" s="62"/>
      <c r="I1863" s="62"/>
    </row>
    <row r="1864" spans="2:9" x14ac:dyDescent="0.3">
      <c r="B1864" s="177">
        <v>44385</v>
      </c>
      <c r="C1864" s="62">
        <v>3022.05</v>
      </c>
      <c r="D1864" s="62">
        <f t="shared" ref="D1864:D1927" si="32">(C1864-C1865)/C1865</f>
        <v>2.9797853427273329</v>
      </c>
      <c r="E1864" s="62">
        <v>-5.7574311986971754E-3</v>
      </c>
      <c r="F1864" s="62"/>
      <c r="G1864" s="62"/>
      <c r="H1864" s="62"/>
      <c r="I1864" s="62"/>
    </row>
    <row r="1865" spans="2:9" x14ac:dyDescent="0.3">
      <c r="B1865" s="177">
        <v>42151</v>
      </c>
      <c r="C1865" s="62">
        <v>759.35</v>
      </c>
      <c r="D1865" s="62">
        <f t="shared" si="32"/>
        <v>-0.69507077602650336</v>
      </c>
      <c r="E1865" s="62">
        <v>-5.7610474631750929E-3</v>
      </c>
      <c r="F1865" s="62"/>
      <c r="G1865" s="62"/>
      <c r="H1865" s="62"/>
      <c r="I1865" s="62"/>
    </row>
    <row r="1866" spans="2:9" x14ac:dyDescent="0.3">
      <c r="B1866" s="177">
        <v>45623</v>
      </c>
      <c r="C1866" s="62">
        <v>2490.25</v>
      </c>
      <c r="D1866" s="62">
        <f t="shared" si="32"/>
        <v>0.11184283960263422</v>
      </c>
      <c r="E1866" s="62">
        <v>-5.7691539904977914E-3</v>
      </c>
      <c r="F1866" s="62"/>
      <c r="G1866" s="62"/>
      <c r="H1866" s="62"/>
      <c r="I1866" s="62"/>
    </row>
    <row r="1867" spans="2:9" x14ac:dyDescent="0.3">
      <c r="B1867" s="177">
        <v>45671</v>
      </c>
      <c r="C1867" s="62">
        <v>2239.75</v>
      </c>
      <c r="D1867" s="62">
        <f t="shared" si="32"/>
        <v>0.928574503810221</v>
      </c>
      <c r="E1867" s="62">
        <v>-5.7707246698479632E-3</v>
      </c>
      <c r="F1867" s="62"/>
      <c r="G1867" s="62"/>
      <c r="H1867" s="62"/>
      <c r="I1867" s="62"/>
    </row>
    <row r="1868" spans="2:9" x14ac:dyDescent="0.3">
      <c r="B1868" s="177">
        <v>43060</v>
      </c>
      <c r="C1868" s="62">
        <v>1161.3499999999999</v>
      </c>
      <c r="D1868" s="62">
        <f t="shared" si="32"/>
        <v>-0.51067057113362968</v>
      </c>
      <c r="E1868" s="62">
        <v>-5.7786148446194677E-3</v>
      </c>
      <c r="F1868" s="62"/>
      <c r="G1868" s="62"/>
      <c r="H1868" s="62"/>
      <c r="I1868" s="62"/>
    </row>
    <row r="1869" spans="2:9" x14ac:dyDescent="0.3">
      <c r="B1869" s="177">
        <v>44250</v>
      </c>
      <c r="C1869" s="62">
        <v>2373.35</v>
      </c>
      <c r="D1869" s="62">
        <f t="shared" si="32"/>
        <v>0.31069998619356615</v>
      </c>
      <c r="E1869" s="62">
        <v>-5.7809521814717055E-3</v>
      </c>
      <c r="F1869" s="62"/>
      <c r="G1869" s="62"/>
      <c r="H1869" s="62"/>
      <c r="I1869" s="62"/>
    </row>
    <row r="1870" spans="2:9" x14ac:dyDescent="0.3">
      <c r="B1870" s="177">
        <v>43769</v>
      </c>
      <c r="C1870" s="62">
        <v>1810.75</v>
      </c>
      <c r="D1870" s="62">
        <f t="shared" si="32"/>
        <v>0.37988188226328823</v>
      </c>
      <c r="E1870" s="62">
        <v>-5.7925657497391722E-3</v>
      </c>
      <c r="F1870" s="62"/>
      <c r="G1870" s="62"/>
      <c r="H1870" s="62"/>
      <c r="I1870" s="62"/>
    </row>
    <row r="1871" spans="2:9" x14ac:dyDescent="0.3">
      <c r="B1871" s="177">
        <v>43419</v>
      </c>
      <c r="C1871" s="62">
        <v>1312.25</v>
      </c>
      <c r="D1871" s="62">
        <f t="shared" si="32"/>
        <v>-0.27194296493564141</v>
      </c>
      <c r="E1871" s="62">
        <v>-5.7958936283052428E-3</v>
      </c>
      <c r="F1871" s="62"/>
      <c r="G1871" s="62"/>
      <c r="H1871" s="62"/>
      <c r="I1871" s="62"/>
    </row>
    <row r="1872" spans="2:9" x14ac:dyDescent="0.3">
      <c r="B1872" s="177">
        <v>43829</v>
      </c>
      <c r="C1872" s="62">
        <v>1802.4</v>
      </c>
      <c r="D1872" s="62">
        <f t="shared" si="32"/>
        <v>-0.12706138757718849</v>
      </c>
      <c r="E1872" s="62">
        <v>-5.8192448771339274E-3</v>
      </c>
      <c r="F1872" s="62"/>
      <c r="G1872" s="62"/>
      <c r="H1872" s="62"/>
      <c r="I1872" s="62"/>
    </row>
    <row r="1873" spans="2:9" x14ac:dyDescent="0.3">
      <c r="B1873" s="177">
        <v>44117</v>
      </c>
      <c r="C1873" s="62">
        <v>2064.75</v>
      </c>
      <c r="D1873" s="62">
        <f t="shared" si="32"/>
        <v>-0.31822684497275877</v>
      </c>
      <c r="E1873" s="62">
        <v>-5.8500650007222736E-3</v>
      </c>
      <c r="F1873" s="62"/>
      <c r="G1873" s="62"/>
      <c r="H1873" s="62"/>
      <c r="I1873" s="62"/>
    </row>
    <row r="1874" spans="2:9" x14ac:dyDescent="0.3">
      <c r="B1874" s="177">
        <v>44929</v>
      </c>
      <c r="C1874" s="62">
        <v>3028.5</v>
      </c>
      <c r="D1874" s="62">
        <f t="shared" si="32"/>
        <v>-3.2242602415798585E-2</v>
      </c>
      <c r="E1874" s="62">
        <v>-5.8594711704170266E-3</v>
      </c>
      <c r="F1874" s="62"/>
      <c r="G1874" s="62"/>
      <c r="H1874" s="62"/>
      <c r="I1874" s="62"/>
    </row>
    <row r="1875" spans="2:9" x14ac:dyDescent="0.3">
      <c r="B1875" s="177">
        <v>44910</v>
      </c>
      <c r="C1875" s="62">
        <v>3129.4</v>
      </c>
      <c r="D1875" s="62">
        <f t="shared" si="32"/>
        <v>1.8631290027447394</v>
      </c>
      <c r="E1875" s="62">
        <v>-5.8611433200437815E-3</v>
      </c>
      <c r="F1875" s="62"/>
      <c r="G1875" s="62"/>
      <c r="H1875" s="62"/>
      <c r="I1875" s="62"/>
    </row>
    <row r="1876" spans="2:9" x14ac:dyDescent="0.3">
      <c r="B1876" s="177">
        <v>42879</v>
      </c>
      <c r="C1876" s="62">
        <v>1093</v>
      </c>
      <c r="D1876" s="62">
        <f t="shared" si="32"/>
        <v>-0.24537420602043639</v>
      </c>
      <c r="E1876" s="62">
        <v>-5.8665696484606353E-3</v>
      </c>
      <c r="F1876" s="62"/>
      <c r="G1876" s="62"/>
      <c r="H1876" s="62"/>
      <c r="I1876" s="62"/>
    </row>
    <row r="1877" spans="2:9" x14ac:dyDescent="0.3">
      <c r="B1877" s="177">
        <v>43500</v>
      </c>
      <c r="C1877" s="62">
        <v>1448.4</v>
      </c>
      <c r="D1877" s="62">
        <f t="shared" si="32"/>
        <v>3.9098931056747256E-2</v>
      </c>
      <c r="E1877" s="62">
        <v>-5.8684237619684642E-3</v>
      </c>
      <c r="F1877" s="62"/>
      <c r="G1877" s="62"/>
      <c r="H1877" s="62"/>
      <c r="I1877" s="62"/>
    </row>
    <row r="1878" spans="2:9" x14ac:dyDescent="0.3">
      <c r="B1878" s="177">
        <v>43335</v>
      </c>
      <c r="C1878" s="62">
        <v>1393.9</v>
      </c>
      <c r="D1878" s="62">
        <f t="shared" si="32"/>
        <v>-0.50998382900935102</v>
      </c>
      <c r="E1878" s="62">
        <v>-5.8838212744713476E-3</v>
      </c>
      <c r="F1878" s="62"/>
      <c r="G1878" s="62"/>
      <c r="H1878" s="62"/>
      <c r="I1878" s="62"/>
    </row>
    <row r="1879" spans="2:9" x14ac:dyDescent="0.3">
      <c r="B1879" s="177">
        <v>45408</v>
      </c>
      <c r="C1879" s="62">
        <v>2844.6</v>
      </c>
      <c r="D1879" s="62">
        <f t="shared" si="32"/>
        <v>-7.855268698778789E-2</v>
      </c>
      <c r="E1879" s="62">
        <v>-5.9233632122452067E-3</v>
      </c>
      <c r="F1879" s="62"/>
      <c r="G1879" s="62"/>
      <c r="H1879" s="62"/>
      <c r="I1879" s="62"/>
    </row>
    <row r="1880" spans="2:9" x14ac:dyDescent="0.3">
      <c r="B1880" s="177">
        <v>44874</v>
      </c>
      <c r="C1880" s="62">
        <v>3087.1</v>
      </c>
      <c r="D1880" s="62">
        <f t="shared" si="32"/>
        <v>2.1123097086399838</v>
      </c>
      <c r="E1880" s="62">
        <v>-5.9409766385987257E-3</v>
      </c>
      <c r="F1880" s="62"/>
      <c r="G1880" s="62"/>
      <c r="H1880" s="62"/>
      <c r="I1880" s="62"/>
    </row>
    <row r="1881" spans="2:9" x14ac:dyDescent="0.3">
      <c r="B1881" s="177">
        <v>42541</v>
      </c>
      <c r="C1881" s="62">
        <v>991.9</v>
      </c>
      <c r="D1881" s="62">
        <f t="shared" si="32"/>
        <v>-0.68004257927163636</v>
      </c>
      <c r="E1881" s="62">
        <v>-5.9628200631357871E-3</v>
      </c>
      <c r="F1881" s="62"/>
      <c r="G1881" s="62"/>
      <c r="H1881" s="62"/>
      <c r="I1881" s="62"/>
    </row>
    <row r="1882" spans="2:9" x14ac:dyDescent="0.3">
      <c r="B1882" s="177">
        <v>44498</v>
      </c>
      <c r="C1882" s="62">
        <v>3100.1</v>
      </c>
      <c r="D1882" s="62">
        <f t="shared" si="32"/>
        <v>1.3005260922131728E-2</v>
      </c>
      <c r="E1882" s="62">
        <v>-5.9799599198397087E-3</v>
      </c>
      <c r="F1882" s="62"/>
      <c r="G1882" s="62"/>
      <c r="H1882" s="62"/>
      <c r="I1882" s="62"/>
    </row>
    <row r="1883" spans="2:9" x14ac:dyDescent="0.3">
      <c r="B1883" s="177">
        <v>45575</v>
      </c>
      <c r="C1883" s="62">
        <v>3060.3</v>
      </c>
      <c r="D1883" s="62">
        <f t="shared" si="32"/>
        <v>1.2959711906369571</v>
      </c>
      <c r="E1883" s="62">
        <v>-5.9926918392204038E-3</v>
      </c>
      <c r="F1883" s="62"/>
      <c r="G1883" s="62"/>
      <c r="H1883" s="62"/>
      <c r="I1883" s="62"/>
    </row>
    <row r="1884" spans="2:9" x14ac:dyDescent="0.3">
      <c r="B1884" s="177">
        <v>43598</v>
      </c>
      <c r="C1884" s="62">
        <v>1332.9</v>
      </c>
      <c r="D1884" s="62">
        <f t="shared" si="32"/>
        <v>0.10559057730590593</v>
      </c>
      <c r="E1884" s="62">
        <v>-6.0032066818300114E-3</v>
      </c>
      <c r="F1884" s="62"/>
      <c r="G1884" s="62"/>
      <c r="H1884" s="62"/>
      <c r="I1884" s="62"/>
    </row>
    <row r="1885" spans="2:9" x14ac:dyDescent="0.3">
      <c r="B1885" s="177">
        <v>43228</v>
      </c>
      <c r="C1885" s="62">
        <v>1205.5999999999999</v>
      </c>
      <c r="D1885" s="62">
        <f t="shared" si="32"/>
        <v>-0.35217624932831815</v>
      </c>
      <c r="E1885" s="62">
        <v>-6.0186330282794801E-3</v>
      </c>
      <c r="F1885" s="62"/>
      <c r="G1885" s="62"/>
      <c r="H1885" s="62"/>
      <c r="I1885" s="62"/>
    </row>
    <row r="1886" spans="2:9" x14ac:dyDescent="0.3">
      <c r="B1886" s="177">
        <v>43867</v>
      </c>
      <c r="C1886" s="62">
        <v>1861</v>
      </c>
      <c r="D1886" s="62">
        <f t="shared" si="32"/>
        <v>0.38266651807273666</v>
      </c>
      <c r="E1886" s="62">
        <v>-6.0353575815841236E-3</v>
      </c>
      <c r="F1886" s="62"/>
      <c r="G1886" s="62"/>
      <c r="H1886" s="62"/>
      <c r="I1886" s="62"/>
    </row>
    <row r="1887" spans="2:9" x14ac:dyDescent="0.3">
      <c r="B1887" s="177">
        <v>43648</v>
      </c>
      <c r="C1887" s="62">
        <v>1345.95</v>
      </c>
      <c r="D1887" s="62">
        <f t="shared" si="32"/>
        <v>0.39621369294605813</v>
      </c>
      <c r="E1887" s="62">
        <v>-6.0554591441125761E-3</v>
      </c>
      <c r="F1887" s="62"/>
      <c r="G1887" s="62"/>
      <c r="H1887" s="62"/>
      <c r="I1887" s="62"/>
    </row>
    <row r="1888" spans="2:9" x14ac:dyDescent="0.3">
      <c r="B1888" s="177">
        <v>42508</v>
      </c>
      <c r="C1888" s="62">
        <v>964</v>
      </c>
      <c r="D1888" s="62">
        <f t="shared" si="32"/>
        <v>-0.6654984558798015</v>
      </c>
      <c r="E1888" s="62">
        <v>-6.0831013506546837E-3</v>
      </c>
      <c r="F1888" s="62"/>
      <c r="G1888" s="62"/>
      <c r="H1888" s="62"/>
      <c r="I1888" s="62"/>
    </row>
    <row r="1889" spans="2:9" x14ac:dyDescent="0.3">
      <c r="B1889" s="177">
        <v>45442</v>
      </c>
      <c r="C1889" s="62">
        <v>2881.9</v>
      </c>
      <c r="D1889" s="62">
        <f t="shared" si="32"/>
        <v>-1.2083711842037605E-2</v>
      </c>
      <c r="E1889" s="62">
        <v>-6.104290246930549E-3</v>
      </c>
      <c r="F1889" s="62"/>
      <c r="G1889" s="62"/>
      <c r="H1889" s="62"/>
      <c r="I1889" s="62"/>
    </row>
    <row r="1890" spans="2:9" x14ac:dyDescent="0.3">
      <c r="B1890" s="177">
        <v>45327</v>
      </c>
      <c r="C1890" s="62">
        <v>2917.15</v>
      </c>
      <c r="D1890" s="62">
        <f t="shared" si="32"/>
        <v>1.2822328274135504</v>
      </c>
      <c r="E1890" s="62">
        <v>-6.1156349017068646E-3</v>
      </c>
      <c r="F1890" s="62"/>
      <c r="G1890" s="62"/>
      <c r="H1890" s="62"/>
      <c r="I1890" s="62"/>
    </row>
    <row r="1891" spans="2:9" x14ac:dyDescent="0.3">
      <c r="B1891" s="177">
        <v>43243</v>
      </c>
      <c r="C1891" s="62">
        <v>1278.2</v>
      </c>
      <c r="D1891" s="62">
        <f t="shared" si="32"/>
        <v>0.48154158215010145</v>
      </c>
      <c r="E1891" s="62">
        <v>-6.1426016639451551E-3</v>
      </c>
      <c r="F1891" s="62"/>
      <c r="G1891" s="62"/>
      <c r="H1891" s="62"/>
      <c r="I1891" s="62"/>
    </row>
    <row r="1892" spans="2:9" x14ac:dyDescent="0.3">
      <c r="B1892" s="177">
        <v>42492</v>
      </c>
      <c r="C1892" s="62">
        <v>862.75</v>
      </c>
      <c r="D1892" s="62">
        <f t="shared" si="32"/>
        <v>6.630824372759854E-2</v>
      </c>
      <c r="E1892" s="62">
        <v>-6.1628844603156575E-3</v>
      </c>
      <c r="F1892" s="62"/>
      <c r="G1892" s="62"/>
      <c r="H1892" s="62"/>
      <c r="I1892" s="62"/>
    </row>
    <row r="1893" spans="2:9" x14ac:dyDescent="0.3">
      <c r="B1893" s="177">
        <v>42073</v>
      </c>
      <c r="C1893" s="62">
        <v>809.1</v>
      </c>
      <c r="D1893" s="62">
        <f t="shared" si="32"/>
        <v>-0.71687021030898979</v>
      </c>
      <c r="E1893" s="62">
        <v>-6.2027881839955227E-3</v>
      </c>
      <c r="F1893" s="62"/>
      <c r="G1893" s="62"/>
      <c r="H1893" s="62"/>
      <c r="I1893" s="62"/>
    </row>
    <row r="1894" spans="2:9" x14ac:dyDescent="0.3">
      <c r="B1894" s="177">
        <v>45364</v>
      </c>
      <c r="C1894" s="62">
        <v>2857.7</v>
      </c>
      <c r="D1894" s="62">
        <f t="shared" si="32"/>
        <v>1.485821155184412</v>
      </c>
      <c r="E1894" s="62">
        <v>-6.2075081288798187E-3</v>
      </c>
      <c r="F1894" s="62"/>
      <c r="G1894" s="62"/>
      <c r="H1894" s="62"/>
      <c r="I1894" s="62"/>
    </row>
    <row r="1895" spans="2:9" x14ac:dyDescent="0.3">
      <c r="B1895" s="177">
        <v>42954</v>
      </c>
      <c r="C1895" s="62">
        <v>1149.5999999999999</v>
      </c>
      <c r="D1895" s="62">
        <f t="shared" si="32"/>
        <v>-0.61736757143570375</v>
      </c>
      <c r="E1895" s="62">
        <v>-6.2240663900415332E-3</v>
      </c>
      <c r="F1895" s="62"/>
      <c r="G1895" s="62"/>
      <c r="H1895" s="62"/>
      <c r="I1895" s="62"/>
    </row>
    <row r="1896" spans="2:9" x14ac:dyDescent="0.3">
      <c r="B1896" s="177">
        <v>44379</v>
      </c>
      <c r="C1896" s="62">
        <v>3004.45</v>
      </c>
      <c r="D1896" s="62">
        <f t="shared" si="32"/>
        <v>6.0987022159441975E-2</v>
      </c>
      <c r="E1896" s="62">
        <v>-6.2349088744088786E-3</v>
      </c>
      <c r="F1896" s="62"/>
      <c r="G1896" s="62"/>
      <c r="H1896" s="62"/>
      <c r="I1896" s="62"/>
    </row>
    <row r="1897" spans="2:9" x14ac:dyDescent="0.3">
      <c r="B1897" s="177">
        <v>45355</v>
      </c>
      <c r="C1897" s="62">
        <v>2831.75</v>
      </c>
      <c r="D1897" s="62">
        <f t="shared" si="32"/>
        <v>-5.1228787294992743E-2</v>
      </c>
      <c r="E1897" s="62">
        <v>-6.2466003404046885E-3</v>
      </c>
      <c r="F1897" s="62"/>
      <c r="G1897" s="62"/>
      <c r="H1897" s="62"/>
      <c r="I1897" s="62"/>
    </row>
    <row r="1898" spans="2:9" x14ac:dyDescent="0.3">
      <c r="B1898" s="177">
        <v>44491</v>
      </c>
      <c r="C1898" s="62">
        <v>2984.65</v>
      </c>
      <c r="D1898" s="62">
        <f t="shared" si="32"/>
        <v>-7.5444520166036727E-2</v>
      </c>
      <c r="E1898" s="62">
        <v>-6.2760113201264884E-3</v>
      </c>
      <c r="F1898" s="62"/>
      <c r="G1898" s="62"/>
      <c r="H1898" s="62"/>
      <c r="I1898" s="62"/>
    </row>
    <row r="1899" spans="2:9" x14ac:dyDescent="0.3">
      <c r="B1899" s="177">
        <v>44614</v>
      </c>
      <c r="C1899" s="62">
        <v>3228.2</v>
      </c>
      <c r="D1899" s="62">
        <f t="shared" si="32"/>
        <v>1.8948571940994481</v>
      </c>
      <c r="E1899" s="62">
        <v>-6.2796281475097247E-3</v>
      </c>
      <c r="F1899" s="62"/>
      <c r="G1899" s="62"/>
      <c r="H1899" s="62"/>
      <c r="I1899" s="62"/>
    </row>
    <row r="1900" spans="2:9" x14ac:dyDescent="0.3">
      <c r="B1900" s="177">
        <v>42877</v>
      </c>
      <c r="C1900" s="62">
        <v>1115.1500000000001</v>
      </c>
      <c r="D1900" s="62">
        <f t="shared" si="32"/>
        <v>-0.12099475820754345</v>
      </c>
      <c r="E1900" s="62">
        <v>-6.2823026198538176E-3</v>
      </c>
      <c r="F1900" s="62"/>
      <c r="G1900" s="62"/>
      <c r="H1900" s="62"/>
      <c r="I1900" s="62"/>
    </row>
    <row r="1901" spans="2:9" x14ac:dyDescent="0.3">
      <c r="B1901" s="177">
        <v>43270</v>
      </c>
      <c r="C1901" s="62">
        <v>1268.6500000000001</v>
      </c>
      <c r="D1901" s="62">
        <f t="shared" si="32"/>
        <v>-0.55480497604969026</v>
      </c>
      <c r="E1901" s="62">
        <v>-6.3053183989973793E-3</v>
      </c>
      <c r="F1901" s="62"/>
      <c r="G1901" s="62"/>
      <c r="H1901" s="62"/>
      <c r="I1901" s="62"/>
    </row>
    <row r="1902" spans="2:9" x14ac:dyDescent="0.3">
      <c r="B1902" s="177">
        <v>45369</v>
      </c>
      <c r="C1902" s="62">
        <v>2849.65</v>
      </c>
      <c r="D1902" s="62">
        <f t="shared" si="32"/>
        <v>0.11503922681118306</v>
      </c>
      <c r="E1902" s="62">
        <v>-6.3288932282586268E-3</v>
      </c>
      <c r="F1902" s="62"/>
      <c r="G1902" s="62"/>
      <c r="H1902" s="62"/>
      <c r="I1902" s="62"/>
    </row>
    <row r="1903" spans="2:9" x14ac:dyDescent="0.3">
      <c r="B1903" s="177">
        <v>44306</v>
      </c>
      <c r="C1903" s="62">
        <v>2555.65</v>
      </c>
      <c r="D1903" s="62">
        <f t="shared" si="32"/>
        <v>0.22244810102362966</v>
      </c>
      <c r="E1903" s="62">
        <v>-6.3376037636811476E-3</v>
      </c>
      <c r="F1903" s="62"/>
      <c r="G1903" s="62"/>
      <c r="H1903" s="62"/>
      <c r="I1903" s="62"/>
    </row>
    <row r="1904" spans="2:9" x14ac:dyDescent="0.3">
      <c r="B1904" s="177">
        <v>44112</v>
      </c>
      <c r="C1904" s="62">
        <v>2090.6</v>
      </c>
      <c r="D1904" s="62">
        <f t="shared" si="32"/>
        <v>1.473497397065783</v>
      </c>
      <c r="E1904" s="62">
        <v>-6.3452078233797908E-3</v>
      </c>
      <c r="F1904" s="62"/>
      <c r="G1904" s="62"/>
      <c r="H1904" s="62"/>
      <c r="I1904" s="62"/>
    </row>
    <row r="1905" spans="2:9" x14ac:dyDescent="0.3">
      <c r="B1905" s="177">
        <v>42388</v>
      </c>
      <c r="C1905" s="62">
        <v>845.2</v>
      </c>
      <c r="D1905" s="62">
        <f t="shared" si="32"/>
        <v>-0.64921455103861869</v>
      </c>
      <c r="E1905" s="62">
        <v>-6.3484599106512782E-3</v>
      </c>
      <c r="F1905" s="62"/>
      <c r="G1905" s="62"/>
      <c r="H1905" s="62"/>
      <c r="I1905" s="62"/>
    </row>
    <row r="1906" spans="2:9" x14ac:dyDescent="0.3">
      <c r="B1906" s="177">
        <v>44278</v>
      </c>
      <c r="C1906" s="62">
        <v>2409.4499999999998</v>
      </c>
      <c r="D1906" s="62">
        <f t="shared" si="32"/>
        <v>1.1113301787592007</v>
      </c>
      <c r="E1906" s="62">
        <v>-6.3509083036064461E-3</v>
      </c>
      <c r="F1906" s="62"/>
      <c r="G1906" s="62"/>
      <c r="H1906" s="62"/>
      <c r="I1906" s="62"/>
    </row>
    <row r="1907" spans="2:9" x14ac:dyDescent="0.3">
      <c r="B1907" s="177">
        <v>42901</v>
      </c>
      <c r="C1907" s="62">
        <v>1141.2</v>
      </c>
      <c r="D1907" s="62">
        <f t="shared" si="32"/>
        <v>-0.59783623773192607</v>
      </c>
      <c r="E1907" s="62">
        <v>-6.3561166739224684E-3</v>
      </c>
      <c r="F1907" s="62"/>
      <c r="G1907" s="62"/>
      <c r="H1907" s="62"/>
      <c r="I1907" s="62"/>
    </row>
    <row r="1908" spans="2:9" x14ac:dyDescent="0.3">
      <c r="B1908" s="177">
        <v>45006</v>
      </c>
      <c r="C1908" s="62">
        <v>2837.65</v>
      </c>
      <c r="D1908" s="62">
        <f t="shared" si="32"/>
        <v>1.4576909752295171</v>
      </c>
      <c r="E1908" s="62">
        <v>-6.3728837298877104E-3</v>
      </c>
      <c r="F1908" s="62"/>
      <c r="G1908" s="62"/>
      <c r="H1908" s="62"/>
      <c r="I1908" s="62"/>
    </row>
    <row r="1909" spans="2:9" x14ac:dyDescent="0.3">
      <c r="B1909" s="177">
        <v>42892</v>
      </c>
      <c r="C1909" s="62">
        <v>1154.5999999999999</v>
      </c>
      <c r="D1909" s="62">
        <f t="shared" si="32"/>
        <v>-0.61290755175592992</v>
      </c>
      <c r="E1909" s="62">
        <v>-6.4110838604191263E-3</v>
      </c>
      <c r="F1909" s="62"/>
      <c r="G1909" s="62"/>
      <c r="H1909" s="62"/>
      <c r="I1909" s="62"/>
    </row>
    <row r="1910" spans="2:9" x14ac:dyDescent="0.3">
      <c r="B1910" s="177">
        <v>44392</v>
      </c>
      <c r="C1910" s="62">
        <v>2982.75</v>
      </c>
      <c r="D1910" s="62">
        <f t="shared" si="32"/>
        <v>0.24582323949544743</v>
      </c>
      <c r="E1910" s="62">
        <v>-6.4123917388407732E-3</v>
      </c>
      <c r="F1910" s="62"/>
      <c r="G1910" s="62"/>
      <c r="H1910" s="62"/>
      <c r="I1910" s="62"/>
    </row>
    <row r="1911" spans="2:9" x14ac:dyDescent="0.3">
      <c r="B1911" s="177">
        <v>45758</v>
      </c>
      <c r="C1911" s="62">
        <v>2394.1999999999998</v>
      </c>
      <c r="D1911" s="62">
        <f t="shared" si="32"/>
        <v>-0.20899960354169431</v>
      </c>
      <c r="E1911" s="62">
        <v>-6.432335975432627E-3</v>
      </c>
      <c r="F1911" s="62"/>
      <c r="G1911" s="62"/>
      <c r="H1911" s="62"/>
      <c r="I1911" s="62"/>
    </row>
    <row r="1912" spans="2:9" x14ac:dyDescent="0.3">
      <c r="B1912" s="177">
        <v>44648</v>
      </c>
      <c r="C1912" s="62">
        <v>3026.8</v>
      </c>
      <c r="D1912" s="62">
        <f t="shared" si="32"/>
        <v>1.2927697610120061</v>
      </c>
      <c r="E1912" s="62">
        <v>-6.4338235294117349E-3</v>
      </c>
      <c r="F1912" s="62"/>
      <c r="G1912" s="62"/>
      <c r="H1912" s="62"/>
      <c r="I1912" s="62"/>
    </row>
    <row r="1913" spans="2:9" x14ac:dyDescent="0.3">
      <c r="B1913" s="177">
        <v>43447</v>
      </c>
      <c r="C1913" s="62">
        <v>1320.15</v>
      </c>
      <c r="D1913" s="62">
        <f t="shared" si="32"/>
        <v>-0.41632770359890353</v>
      </c>
      <c r="E1913" s="62">
        <v>-6.4348611424700488E-3</v>
      </c>
      <c r="F1913" s="62"/>
      <c r="G1913" s="62"/>
      <c r="H1913" s="62"/>
      <c r="I1913" s="62"/>
    </row>
    <row r="1914" spans="2:9" x14ac:dyDescent="0.3">
      <c r="B1914" s="177">
        <v>45681</v>
      </c>
      <c r="C1914" s="62">
        <v>2261.8000000000002</v>
      </c>
      <c r="D1914" s="62">
        <f t="shared" si="32"/>
        <v>-0.26164593738778441</v>
      </c>
      <c r="E1914" s="62">
        <v>-6.4354587186187433E-3</v>
      </c>
      <c r="F1914" s="62"/>
      <c r="G1914" s="62"/>
      <c r="H1914" s="62"/>
      <c r="I1914" s="62"/>
    </row>
    <row r="1915" spans="2:9" x14ac:dyDescent="0.3">
      <c r="B1915" s="177">
        <v>44403</v>
      </c>
      <c r="C1915" s="62">
        <v>3063.3</v>
      </c>
      <c r="D1915" s="62">
        <f t="shared" si="32"/>
        <v>2.5870023419203747</v>
      </c>
      <c r="E1915" s="62">
        <v>-6.4543331603527628E-3</v>
      </c>
      <c r="F1915" s="62"/>
      <c r="G1915" s="62"/>
      <c r="H1915" s="62"/>
      <c r="I1915" s="62"/>
    </row>
    <row r="1916" spans="2:9" x14ac:dyDescent="0.3">
      <c r="B1916" s="177">
        <v>42451</v>
      </c>
      <c r="C1916" s="62">
        <v>854</v>
      </c>
      <c r="D1916" s="62">
        <f t="shared" si="32"/>
        <v>-0.72788682131022175</v>
      </c>
      <c r="E1916" s="62">
        <v>-6.4568669652724734E-3</v>
      </c>
      <c r="F1916" s="62"/>
      <c r="G1916" s="62"/>
      <c r="H1916" s="62"/>
      <c r="I1916" s="62"/>
    </row>
    <row r="1917" spans="2:9" x14ac:dyDescent="0.3">
      <c r="B1917" s="177">
        <v>44508</v>
      </c>
      <c r="C1917" s="62">
        <v>3138.4</v>
      </c>
      <c r="D1917" s="62">
        <f t="shared" si="32"/>
        <v>5.6238010298522496E-2</v>
      </c>
      <c r="E1917" s="62">
        <v>-6.4581486640496672E-3</v>
      </c>
      <c r="F1917" s="62"/>
      <c r="G1917" s="62"/>
      <c r="H1917" s="62"/>
      <c r="I1917" s="62"/>
    </row>
    <row r="1918" spans="2:9" x14ac:dyDescent="0.3">
      <c r="B1918" s="177">
        <v>45589</v>
      </c>
      <c r="C1918" s="62">
        <v>2971.3</v>
      </c>
      <c r="D1918" s="62">
        <f t="shared" si="32"/>
        <v>1.2648829941306501</v>
      </c>
      <c r="E1918" s="62">
        <v>-6.4701653486699913E-3</v>
      </c>
      <c r="F1918" s="62"/>
      <c r="G1918" s="62"/>
      <c r="H1918" s="62"/>
      <c r="I1918" s="62"/>
    </row>
    <row r="1919" spans="2:9" x14ac:dyDescent="0.3">
      <c r="B1919" s="177">
        <v>43423</v>
      </c>
      <c r="C1919" s="62">
        <v>1311.9</v>
      </c>
      <c r="D1919" s="62">
        <f t="shared" si="32"/>
        <v>-0.60398460493547657</v>
      </c>
      <c r="E1919" s="62">
        <v>-6.4750653186413376E-3</v>
      </c>
      <c r="F1919" s="62"/>
      <c r="G1919" s="62"/>
      <c r="H1919" s="62"/>
      <c r="I1919" s="62"/>
    </row>
    <row r="1920" spans="2:9" x14ac:dyDescent="0.3">
      <c r="B1920" s="177">
        <v>45552</v>
      </c>
      <c r="C1920" s="62">
        <v>3312.75</v>
      </c>
      <c r="D1920" s="62">
        <f t="shared" si="32"/>
        <v>1.8616162052433807</v>
      </c>
      <c r="E1920" s="62">
        <v>-6.4780242026181746E-3</v>
      </c>
      <c r="F1920" s="62"/>
      <c r="G1920" s="62"/>
      <c r="H1920" s="62"/>
      <c r="I1920" s="62"/>
    </row>
    <row r="1921" spans="2:9" x14ac:dyDescent="0.3">
      <c r="B1921" s="177">
        <v>42865</v>
      </c>
      <c r="C1921" s="62">
        <v>1157.6500000000001</v>
      </c>
      <c r="D1921" s="62">
        <f t="shared" si="32"/>
        <v>-1.0090213348155077E-2</v>
      </c>
      <c r="E1921" s="62">
        <v>-6.4795743220047667E-3</v>
      </c>
      <c r="F1921" s="62"/>
      <c r="G1921" s="62"/>
      <c r="H1921" s="62"/>
      <c r="I1921" s="62"/>
    </row>
    <row r="1922" spans="2:9" x14ac:dyDescent="0.3">
      <c r="B1922" s="177">
        <v>42662</v>
      </c>
      <c r="C1922" s="62">
        <v>1169.45</v>
      </c>
      <c r="D1922" s="62">
        <f t="shared" si="32"/>
        <v>-0.2628974819577069</v>
      </c>
      <c r="E1922" s="62">
        <v>-6.5412224440386055E-3</v>
      </c>
      <c r="F1922" s="62"/>
      <c r="G1922" s="62"/>
      <c r="H1922" s="62"/>
      <c r="I1922" s="62"/>
    </row>
    <row r="1923" spans="2:9" x14ac:dyDescent="0.3">
      <c r="B1923" s="177">
        <v>43696</v>
      </c>
      <c r="C1923" s="62">
        <v>1586.55</v>
      </c>
      <c r="D1923" s="62">
        <f t="shared" si="32"/>
        <v>-0.40971072458375968</v>
      </c>
      <c r="E1923" s="62">
        <v>-6.5435190983093583E-3</v>
      </c>
      <c r="F1923" s="62"/>
      <c r="G1923" s="62"/>
      <c r="H1923" s="62"/>
      <c r="I1923" s="62"/>
    </row>
    <row r="1924" spans="2:9" x14ac:dyDescent="0.3">
      <c r="B1924" s="177">
        <v>44721</v>
      </c>
      <c r="C1924" s="62">
        <v>2687.75</v>
      </c>
      <c r="D1924" s="62">
        <f t="shared" si="32"/>
        <v>0.65936101250192936</v>
      </c>
      <c r="E1924" s="62">
        <v>-6.5790689508603353E-3</v>
      </c>
      <c r="F1924" s="62"/>
      <c r="G1924" s="62"/>
      <c r="H1924" s="62"/>
      <c r="I1924" s="62"/>
    </row>
    <row r="1925" spans="2:9" x14ac:dyDescent="0.3">
      <c r="B1925" s="177">
        <v>43978</v>
      </c>
      <c r="C1925" s="62">
        <v>1619.75</v>
      </c>
      <c r="D1925" s="62">
        <f t="shared" si="32"/>
        <v>0.39742041238892256</v>
      </c>
      <c r="E1925" s="62">
        <v>-6.5930696105489118E-3</v>
      </c>
      <c r="F1925" s="62"/>
      <c r="G1925" s="62"/>
      <c r="H1925" s="62"/>
      <c r="I1925" s="62"/>
    </row>
    <row r="1926" spans="2:9" x14ac:dyDescent="0.3">
      <c r="B1926" s="177">
        <v>43210</v>
      </c>
      <c r="C1926" s="62">
        <v>1159.0999999999999</v>
      </c>
      <c r="D1926" s="62">
        <f t="shared" si="32"/>
        <v>-1.1344251108836729E-2</v>
      </c>
      <c r="E1926" s="62">
        <v>-6.5992458004799845E-3</v>
      </c>
      <c r="F1926" s="62"/>
      <c r="G1926" s="62"/>
      <c r="H1926" s="62"/>
      <c r="I1926" s="62"/>
    </row>
    <row r="1927" spans="2:9" x14ac:dyDescent="0.3">
      <c r="B1927" s="177">
        <v>43031</v>
      </c>
      <c r="C1927" s="62">
        <v>1172.4000000000001</v>
      </c>
      <c r="D1927" s="62">
        <f t="shared" si="32"/>
        <v>-7.338470657972726E-2</v>
      </c>
      <c r="E1927" s="62">
        <v>-6.6090493136756094E-3</v>
      </c>
      <c r="F1927" s="62"/>
      <c r="G1927" s="62"/>
      <c r="H1927" s="62"/>
      <c r="I1927" s="62"/>
    </row>
    <row r="1928" spans="2:9" x14ac:dyDescent="0.3">
      <c r="B1928" s="177">
        <v>43278</v>
      </c>
      <c r="C1928" s="62">
        <v>1265.25</v>
      </c>
      <c r="D1928" s="62">
        <f t="shared" ref="D1928:D1991" si="33">(C1928-C1929)/C1929</f>
        <v>0.44591737614993437</v>
      </c>
      <c r="E1928" s="62">
        <v>-6.6342152783230319E-3</v>
      </c>
      <c r="F1928" s="62"/>
      <c r="G1928" s="62"/>
      <c r="H1928" s="62"/>
      <c r="I1928" s="62"/>
    </row>
    <row r="1929" spans="2:9" x14ac:dyDescent="0.3">
      <c r="B1929" s="177">
        <v>42359</v>
      </c>
      <c r="C1929" s="62">
        <v>875.05</v>
      </c>
      <c r="D1929" s="62">
        <f t="shared" si="33"/>
        <v>-0.58335912391381983</v>
      </c>
      <c r="E1929" s="62">
        <v>-6.64093540697017E-3</v>
      </c>
      <c r="F1929" s="62"/>
      <c r="G1929" s="62"/>
      <c r="H1929" s="62"/>
      <c r="I1929" s="62"/>
    </row>
    <row r="1930" spans="2:9" x14ac:dyDescent="0.3">
      <c r="B1930" s="177">
        <v>44126</v>
      </c>
      <c r="C1930" s="62">
        <v>2100.25</v>
      </c>
      <c r="D1930" s="62">
        <f t="shared" si="33"/>
        <v>1.4367676064508643</v>
      </c>
      <c r="E1930" s="62">
        <v>-6.6687161539006829E-3</v>
      </c>
      <c r="F1930" s="62"/>
      <c r="G1930" s="62"/>
      <c r="H1930" s="62"/>
      <c r="I1930" s="62"/>
    </row>
    <row r="1931" spans="2:9" x14ac:dyDescent="0.3">
      <c r="B1931" s="177">
        <v>42027</v>
      </c>
      <c r="C1931" s="62">
        <v>861.9</v>
      </c>
      <c r="D1931" s="62">
        <f t="shared" si="33"/>
        <v>-0.26033040120145895</v>
      </c>
      <c r="E1931" s="62">
        <v>-6.6843379048058867E-3</v>
      </c>
      <c r="F1931" s="62"/>
      <c r="G1931" s="62"/>
      <c r="H1931" s="62"/>
      <c r="I1931" s="62"/>
    </row>
    <row r="1932" spans="2:9" x14ac:dyDescent="0.3">
      <c r="B1932" s="177">
        <v>43215</v>
      </c>
      <c r="C1932" s="62">
        <v>1165.25</v>
      </c>
      <c r="D1932" s="62">
        <f t="shared" si="33"/>
        <v>-0.64872482816833477</v>
      </c>
      <c r="E1932" s="62">
        <v>-6.6916716392463639E-3</v>
      </c>
      <c r="F1932" s="62"/>
      <c r="G1932" s="62"/>
      <c r="H1932" s="62"/>
      <c r="I1932" s="62"/>
    </row>
    <row r="1933" spans="2:9" x14ac:dyDescent="0.3">
      <c r="B1933" s="177">
        <v>44823</v>
      </c>
      <c r="C1933" s="62">
        <v>3317.2</v>
      </c>
      <c r="D1933" s="62">
        <f t="shared" si="33"/>
        <v>4.9265368739027982E-2</v>
      </c>
      <c r="E1933" s="62">
        <v>-6.6925184530851048E-3</v>
      </c>
      <c r="F1933" s="62"/>
      <c r="G1933" s="62"/>
      <c r="H1933" s="62"/>
      <c r="I1933" s="62"/>
    </row>
    <row r="1934" spans="2:9" x14ac:dyDescent="0.3">
      <c r="B1934" s="177">
        <v>45156</v>
      </c>
      <c r="C1934" s="62">
        <v>3161.45</v>
      </c>
      <c r="D1934" s="62">
        <f t="shared" si="33"/>
        <v>1.7624186290357811</v>
      </c>
      <c r="E1934" s="62">
        <v>-6.7235339397081519E-3</v>
      </c>
      <c r="F1934" s="62"/>
      <c r="G1934" s="62"/>
      <c r="H1934" s="62"/>
      <c r="I1934" s="62"/>
    </row>
    <row r="1935" spans="2:9" x14ac:dyDescent="0.3">
      <c r="B1935" s="177">
        <v>42958</v>
      </c>
      <c r="C1935" s="62">
        <v>1144.45</v>
      </c>
      <c r="D1935" s="62">
        <f t="shared" si="33"/>
        <v>-0.43542499136697743</v>
      </c>
      <c r="E1935" s="62">
        <v>-6.7693642872640094E-3</v>
      </c>
      <c r="F1935" s="62"/>
      <c r="G1935" s="62"/>
      <c r="H1935" s="62"/>
      <c r="I1935" s="62"/>
    </row>
    <row r="1936" spans="2:9" x14ac:dyDescent="0.3">
      <c r="B1936" s="177">
        <v>44109</v>
      </c>
      <c r="C1936" s="62">
        <v>2027.1</v>
      </c>
      <c r="D1936" s="62">
        <f t="shared" si="33"/>
        <v>-0.32041503930804432</v>
      </c>
      <c r="E1936" s="62">
        <v>-6.7860555133639417E-3</v>
      </c>
      <c r="F1936" s="62"/>
      <c r="G1936" s="62"/>
      <c r="H1936" s="62"/>
      <c r="I1936" s="62"/>
    </row>
    <row r="1937" spans="2:9" x14ac:dyDescent="0.3">
      <c r="B1937" s="177">
        <v>44375</v>
      </c>
      <c r="C1937" s="62">
        <v>2982.85</v>
      </c>
      <c r="D1937" s="62">
        <f t="shared" si="33"/>
        <v>2.4360672733556039</v>
      </c>
      <c r="E1937" s="62">
        <v>-6.7926413052526733E-3</v>
      </c>
      <c r="F1937" s="62"/>
      <c r="G1937" s="62"/>
      <c r="H1937" s="62"/>
      <c r="I1937" s="62"/>
    </row>
    <row r="1938" spans="2:9" x14ac:dyDescent="0.3">
      <c r="B1938" s="177">
        <v>42489</v>
      </c>
      <c r="C1938" s="62">
        <v>868.1</v>
      </c>
      <c r="D1938" s="62">
        <f t="shared" si="33"/>
        <v>-0.70757751840061989</v>
      </c>
      <c r="E1938" s="62">
        <v>-6.8073908815284388E-3</v>
      </c>
      <c r="F1938" s="62"/>
      <c r="G1938" s="62"/>
      <c r="H1938" s="62"/>
      <c r="I1938" s="62"/>
    </row>
    <row r="1939" spans="2:9" x14ac:dyDescent="0.3">
      <c r="B1939" s="177">
        <v>44414</v>
      </c>
      <c r="C1939" s="62">
        <v>2968.65</v>
      </c>
      <c r="D1939" s="62">
        <f t="shared" si="33"/>
        <v>0.74119475644447053</v>
      </c>
      <c r="E1939" s="62">
        <v>-6.8082970893275042E-3</v>
      </c>
      <c r="F1939" s="62"/>
      <c r="G1939" s="62"/>
      <c r="H1939" s="62"/>
      <c r="I1939" s="62"/>
    </row>
    <row r="1940" spans="2:9" x14ac:dyDescent="0.3">
      <c r="B1940" s="177">
        <v>44046</v>
      </c>
      <c r="C1940" s="62">
        <v>1704.95</v>
      </c>
      <c r="D1940" s="62">
        <f t="shared" si="33"/>
        <v>0.33926397234986849</v>
      </c>
      <c r="E1940" s="62">
        <v>-6.815600151457807E-3</v>
      </c>
      <c r="F1940" s="62"/>
      <c r="G1940" s="62"/>
      <c r="H1940" s="62"/>
      <c r="I1940" s="62"/>
    </row>
    <row r="1941" spans="2:9" x14ac:dyDescent="0.3">
      <c r="B1941" s="177">
        <v>43256</v>
      </c>
      <c r="C1941" s="62">
        <v>1273.05</v>
      </c>
      <c r="D1941" s="62">
        <f t="shared" si="33"/>
        <v>0.57682541648603447</v>
      </c>
      <c r="E1941" s="62">
        <v>-6.8263379622405997E-3</v>
      </c>
      <c r="F1941" s="62"/>
      <c r="G1941" s="62"/>
      <c r="H1941" s="62"/>
      <c r="I1941" s="62"/>
    </row>
    <row r="1942" spans="2:9" x14ac:dyDescent="0.3">
      <c r="B1942" s="177">
        <v>42016</v>
      </c>
      <c r="C1942" s="62">
        <v>807.35</v>
      </c>
      <c r="D1942" s="62">
        <f t="shared" si="33"/>
        <v>-0.65482374569785584</v>
      </c>
      <c r="E1942" s="62">
        <v>-6.8274080452699649E-3</v>
      </c>
      <c r="F1942" s="62"/>
      <c r="G1942" s="62"/>
      <c r="H1942" s="62"/>
      <c r="I1942" s="62"/>
    </row>
    <row r="1943" spans="2:9" x14ac:dyDescent="0.3">
      <c r="B1943" s="177">
        <v>45754</v>
      </c>
      <c r="C1943" s="62">
        <v>2338.9499999999998</v>
      </c>
      <c r="D1943" s="62">
        <f t="shared" si="33"/>
        <v>0.78022605320242033</v>
      </c>
      <c r="E1943" s="62">
        <v>-6.8363729007878231E-3</v>
      </c>
      <c r="F1943" s="62"/>
      <c r="G1943" s="62"/>
      <c r="H1943" s="62"/>
      <c r="I1943" s="62"/>
    </row>
    <row r="1944" spans="2:9" x14ac:dyDescent="0.3">
      <c r="B1944" s="177">
        <v>43426</v>
      </c>
      <c r="C1944" s="62">
        <v>1313.85</v>
      </c>
      <c r="D1944" s="62">
        <f t="shared" si="33"/>
        <v>-0.57386805915931505</v>
      </c>
      <c r="E1944" s="62">
        <v>-6.8410310681080817E-3</v>
      </c>
      <c r="F1944" s="62"/>
      <c r="G1944" s="62"/>
      <c r="H1944" s="62"/>
      <c r="I1944" s="62"/>
    </row>
    <row r="1945" spans="2:9" x14ac:dyDescent="0.3">
      <c r="B1945" s="177">
        <v>44400</v>
      </c>
      <c r="C1945" s="62">
        <v>3083.2</v>
      </c>
      <c r="D1945" s="62">
        <f t="shared" si="33"/>
        <v>0.10759061680497181</v>
      </c>
      <c r="E1945" s="62">
        <v>-6.8450128042004225E-3</v>
      </c>
      <c r="F1945" s="62"/>
      <c r="G1945" s="62"/>
      <c r="H1945" s="62"/>
      <c r="I1945" s="62"/>
    </row>
    <row r="1946" spans="2:9" x14ac:dyDescent="0.3">
      <c r="B1946" s="177">
        <v>45013</v>
      </c>
      <c r="C1946" s="62">
        <v>2783.7</v>
      </c>
      <c r="D1946" s="62">
        <f t="shared" si="33"/>
        <v>-5.321157083822263E-2</v>
      </c>
      <c r="E1946" s="62">
        <v>-6.8500481644012531E-3</v>
      </c>
      <c r="F1946" s="62"/>
      <c r="G1946" s="62"/>
      <c r="H1946" s="62"/>
      <c r="I1946" s="62"/>
    </row>
    <row r="1947" spans="2:9" x14ac:dyDescent="0.3">
      <c r="B1947" s="177">
        <v>44937</v>
      </c>
      <c r="C1947" s="62">
        <v>2940.15</v>
      </c>
      <c r="D1947" s="62">
        <f t="shared" si="33"/>
        <v>2.871929940080332</v>
      </c>
      <c r="E1947" s="62">
        <v>-6.8570656488033E-3</v>
      </c>
      <c r="F1947" s="62"/>
      <c r="G1947" s="62"/>
      <c r="H1947" s="62"/>
      <c r="I1947" s="62"/>
    </row>
    <row r="1948" spans="2:9" x14ac:dyDescent="0.3">
      <c r="B1948" s="177">
        <v>42132</v>
      </c>
      <c r="C1948" s="62">
        <v>759.35</v>
      </c>
      <c r="D1948" s="62">
        <f t="shared" si="33"/>
        <v>-9.531184845416095E-2</v>
      </c>
      <c r="E1948" s="62">
        <v>-6.8663353387392097E-3</v>
      </c>
      <c r="F1948" s="62"/>
      <c r="G1948" s="62"/>
      <c r="H1948" s="62"/>
      <c r="I1948" s="62"/>
    </row>
    <row r="1949" spans="2:9" x14ac:dyDescent="0.3">
      <c r="B1949" s="177">
        <v>42389</v>
      </c>
      <c r="C1949" s="62">
        <v>839.35</v>
      </c>
      <c r="D1949" s="62">
        <f t="shared" si="33"/>
        <v>-0.40694552391719069</v>
      </c>
      <c r="E1949" s="62">
        <v>-6.921438712730741E-3</v>
      </c>
      <c r="F1949" s="62"/>
      <c r="G1949" s="62"/>
      <c r="H1949" s="62"/>
      <c r="I1949" s="62"/>
    </row>
    <row r="1950" spans="2:9" x14ac:dyDescent="0.3">
      <c r="B1950" s="177">
        <v>43321</v>
      </c>
      <c r="C1950" s="62">
        <v>1415.3</v>
      </c>
      <c r="D1950" s="62">
        <f t="shared" si="33"/>
        <v>-0.39404448440476958</v>
      </c>
      <c r="E1950" s="62">
        <v>-6.9463934886332375E-3</v>
      </c>
      <c r="F1950" s="62"/>
      <c r="G1950" s="62"/>
      <c r="H1950" s="62"/>
      <c r="I1950" s="62"/>
    </row>
    <row r="1951" spans="2:9" x14ac:dyDescent="0.3">
      <c r="B1951" s="177">
        <v>45863</v>
      </c>
      <c r="C1951" s="62">
        <v>2335.65</v>
      </c>
      <c r="D1951" s="62">
        <f t="shared" si="33"/>
        <v>1.2034433962264153</v>
      </c>
      <c r="E1951" s="62">
        <v>-6.9726408877362686E-3</v>
      </c>
      <c r="F1951" s="62"/>
      <c r="G1951" s="62"/>
      <c r="H1951" s="62"/>
      <c r="I1951" s="62"/>
    </row>
    <row r="1952" spans="2:9" x14ac:dyDescent="0.3">
      <c r="B1952" s="177">
        <v>42816</v>
      </c>
      <c r="C1952" s="62">
        <v>1060</v>
      </c>
      <c r="D1952" s="62">
        <f t="shared" si="33"/>
        <v>-0.68439700474893184</v>
      </c>
      <c r="E1952" s="62">
        <v>-6.9792496135650806E-3</v>
      </c>
      <c r="F1952" s="62"/>
      <c r="G1952" s="62"/>
      <c r="H1952" s="62"/>
      <c r="I1952" s="62"/>
    </row>
    <row r="1953" spans="2:9" x14ac:dyDescent="0.3">
      <c r="B1953" s="177">
        <v>45548</v>
      </c>
      <c r="C1953" s="62">
        <v>3358.65</v>
      </c>
      <c r="D1953" s="62">
        <f t="shared" si="33"/>
        <v>4.4746173945502024E-2</v>
      </c>
      <c r="E1953" s="62">
        <v>-6.9922833574786649E-3</v>
      </c>
      <c r="F1953" s="62"/>
      <c r="G1953" s="62"/>
      <c r="H1953" s="62"/>
      <c r="I1953" s="62"/>
    </row>
    <row r="1954" spans="2:9" x14ac:dyDescent="0.3">
      <c r="B1954" s="177">
        <v>44603</v>
      </c>
      <c r="C1954" s="62">
        <v>3214.8</v>
      </c>
      <c r="D1954" s="62">
        <f t="shared" si="33"/>
        <v>0.10415414469955865</v>
      </c>
      <c r="E1954" s="62">
        <v>-7.0115830115829551E-3</v>
      </c>
      <c r="F1954" s="62"/>
      <c r="G1954" s="62"/>
      <c r="H1954" s="62"/>
      <c r="I1954" s="62"/>
    </row>
    <row r="1955" spans="2:9" x14ac:dyDescent="0.3">
      <c r="B1955" s="177">
        <v>45419</v>
      </c>
      <c r="C1955" s="62">
        <v>2911.55</v>
      </c>
      <c r="D1955" s="62">
        <f t="shared" si="33"/>
        <v>-0.13230517061540747</v>
      </c>
      <c r="E1955" s="62">
        <v>-7.0424936907440274E-3</v>
      </c>
      <c r="F1955" s="62"/>
      <c r="G1955" s="62"/>
      <c r="H1955" s="62"/>
      <c r="I1955" s="62"/>
    </row>
    <row r="1956" spans="2:9" x14ac:dyDescent="0.3">
      <c r="B1956" s="177">
        <v>45296</v>
      </c>
      <c r="C1956" s="62">
        <v>3355.5</v>
      </c>
      <c r="D1956" s="62">
        <f t="shared" si="33"/>
        <v>0.40863103983879773</v>
      </c>
      <c r="E1956" s="62">
        <v>-7.0575702427981444E-3</v>
      </c>
      <c r="F1956" s="62"/>
      <c r="G1956" s="62"/>
      <c r="H1956" s="62"/>
      <c r="I1956" s="62"/>
    </row>
    <row r="1957" spans="2:9" x14ac:dyDescent="0.3">
      <c r="B1957" s="177">
        <v>45856</v>
      </c>
      <c r="C1957" s="62">
        <v>2382.1</v>
      </c>
      <c r="D1957" s="62">
        <f t="shared" si="33"/>
        <v>0.35062652378522413</v>
      </c>
      <c r="E1957" s="62">
        <v>-7.0652966799359214E-3</v>
      </c>
      <c r="F1957" s="62"/>
      <c r="G1957" s="62"/>
      <c r="H1957" s="62"/>
      <c r="I1957" s="62"/>
    </row>
    <row r="1958" spans="2:9" x14ac:dyDescent="0.3">
      <c r="B1958" s="177">
        <v>43738</v>
      </c>
      <c r="C1958" s="62">
        <v>1763.7</v>
      </c>
      <c r="D1958" s="62">
        <f t="shared" si="33"/>
        <v>1.8508359079490631E-2</v>
      </c>
      <c r="E1958" s="62">
        <v>-7.0654468684025074E-3</v>
      </c>
      <c r="F1958" s="62"/>
      <c r="G1958" s="62"/>
      <c r="H1958" s="62"/>
      <c r="I1958" s="62"/>
    </row>
    <row r="1959" spans="2:9" x14ac:dyDescent="0.3">
      <c r="B1959" s="177">
        <v>43815</v>
      </c>
      <c r="C1959" s="62">
        <v>1731.65</v>
      </c>
      <c r="D1959" s="62">
        <f t="shared" si="33"/>
        <v>1.1641567206148848</v>
      </c>
      <c r="E1959" s="62">
        <v>-7.0814220183485713E-3</v>
      </c>
      <c r="F1959" s="62"/>
      <c r="G1959" s="62"/>
      <c r="H1959" s="62"/>
      <c r="I1959" s="62"/>
    </row>
    <row r="1960" spans="2:9" x14ac:dyDescent="0.3">
      <c r="B1960" s="177">
        <v>42321</v>
      </c>
      <c r="C1960" s="62">
        <v>800.15</v>
      </c>
      <c r="D1960" s="62">
        <f t="shared" si="33"/>
        <v>-0.75861652865137186</v>
      </c>
      <c r="E1960" s="62">
        <v>-7.1348802580965386E-3</v>
      </c>
      <c r="F1960" s="62"/>
      <c r="G1960" s="62"/>
      <c r="H1960" s="62"/>
      <c r="I1960" s="62"/>
    </row>
    <row r="1961" spans="2:9" x14ac:dyDescent="0.3">
      <c r="B1961" s="177">
        <v>44445</v>
      </c>
      <c r="C1961" s="62">
        <v>3314.85</v>
      </c>
      <c r="D1961" s="62">
        <f t="shared" si="33"/>
        <v>0.64349636827883683</v>
      </c>
      <c r="E1961" s="62">
        <v>-7.1583676525646097E-3</v>
      </c>
      <c r="F1961" s="62"/>
      <c r="G1961" s="62"/>
      <c r="H1961" s="62"/>
      <c r="I1961" s="62"/>
    </row>
    <row r="1962" spans="2:9" x14ac:dyDescent="0.3">
      <c r="B1962" s="177">
        <v>44089</v>
      </c>
      <c r="C1962" s="62">
        <v>2016.95</v>
      </c>
      <c r="D1962" s="62">
        <f t="shared" si="33"/>
        <v>1.0138285657231292</v>
      </c>
      <c r="E1962" s="62">
        <v>-7.1866308975904649E-3</v>
      </c>
      <c r="F1962" s="62"/>
      <c r="G1962" s="62"/>
      <c r="H1962" s="62"/>
      <c r="I1962" s="62"/>
    </row>
    <row r="1963" spans="2:9" x14ac:dyDescent="0.3">
      <c r="B1963" s="177">
        <v>42793</v>
      </c>
      <c r="C1963" s="62">
        <v>1001.55</v>
      </c>
      <c r="D1963" s="62">
        <f t="shared" si="33"/>
        <v>-0.67035299925944214</v>
      </c>
      <c r="E1963" s="62">
        <v>-7.186756542426646E-3</v>
      </c>
      <c r="F1963" s="62"/>
      <c r="G1963" s="62"/>
      <c r="H1963" s="62"/>
      <c r="I1963" s="62"/>
    </row>
    <row r="1964" spans="2:9" x14ac:dyDescent="0.3">
      <c r="B1964" s="177">
        <v>45576</v>
      </c>
      <c r="C1964" s="62">
        <v>3038.25</v>
      </c>
      <c r="D1964" s="62">
        <f t="shared" si="33"/>
        <v>1.1129037866407037</v>
      </c>
      <c r="E1964" s="62">
        <v>-7.2051759631409276E-3</v>
      </c>
      <c r="F1964" s="62"/>
      <c r="G1964" s="62"/>
      <c r="H1964" s="62"/>
      <c r="I1964" s="62"/>
    </row>
    <row r="1965" spans="2:9" x14ac:dyDescent="0.3">
      <c r="B1965" s="177">
        <v>43507</v>
      </c>
      <c r="C1965" s="62">
        <v>1437.95</v>
      </c>
      <c r="D1965" s="62">
        <f t="shared" si="33"/>
        <v>0.16925516344121003</v>
      </c>
      <c r="E1965" s="62">
        <v>-7.2148577740955844E-3</v>
      </c>
      <c r="F1965" s="62"/>
      <c r="G1965" s="62"/>
      <c r="H1965" s="62"/>
      <c r="I1965" s="62"/>
    </row>
    <row r="1966" spans="2:9" x14ac:dyDescent="0.3">
      <c r="B1966" s="177">
        <v>42999</v>
      </c>
      <c r="C1966" s="62">
        <v>1229.8</v>
      </c>
      <c r="D1966" s="62">
        <f t="shared" si="33"/>
        <v>-9.4803474164581153E-2</v>
      </c>
      <c r="E1966" s="62">
        <v>-7.225025227043427E-3</v>
      </c>
      <c r="F1966" s="62"/>
      <c r="G1966" s="62"/>
      <c r="H1966" s="62"/>
      <c r="I1966" s="62"/>
    </row>
    <row r="1967" spans="2:9" x14ac:dyDescent="0.3">
      <c r="B1967" s="177">
        <v>43297</v>
      </c>
      <c r="C1967" s="62">
        <v>1358.6</v>
      </c>
      <c r="D1967" s="62">
        <f t="shared" si="33"/>
        <v>-0.59254427399643106</v>
      </c>
      <c r="E1967" s="62">
        <v>-7.234198027036968E-3</v>
      </c>
      <c r="F1967" s="62"/>
      <c r="G1967" s="62"/>
      <c r="H1967" s="62"/>
      <c r="I1967" s="62"/>
    </row>
    <row r="1968" spans="2:9" x14ac:dyDescent="0.3">
      <c r="B1968" s="177">
        <v>45551</v>
      </c>
      <c r="C1968" s="62">
        <v>3334.35</v>
      </c>
      <c r="D1968" s="62">
        <f t="shared" si="33"/>
        <v>0.12843291537641505</v>
      </c>
      <c r="E1968" s="62">
        <v>-7.2350497967934085E-3</v>
      </c>
      <c r="F1968" s="62"/>
      <c r="G1968" s="62"/>
      <c r="H1968" s="62"/>
      <c r="I1968" s="62"/>
    </row>
    <row r="1969" spans="2:9" x14ac:dyDescent="0.3">
      <c r="B1969" s="177">
        <v>45321</v>
      </c>
      <c r="C1969" s="62">
        <v>2954.85</v>
      </c>
      <c r="D1969" s="62">
        <f t="shared" si="33"/>
        <v>7.2618701902134347E-2</v>
      </c>
      <c r="E1969" s="62">
        <v>-7.2569671924607873E-3</v>
      </c>
      <c r="F1969" s="62"/>
      <c r="G1969" s="62"/>
      <c r="H1969" s="62"/>
      <c r="I1969" s="62"/>
    </row>
    <row r="1970" spans="2:9" x14ac:dyDescent="0.3">
      <c r="B1970" s="177">
        <v>44200</v>
      </c>
      <c r="C1970" s="62">
        <v>2754.8</v>
      </c>
      <c r="D1970" s="62">
        <f t="shared" si="33"/>
        <v>0.91604938271604952</v>
      </c>
      <c r="E1970" s="62">
        <v>-7.2792792792792139E-3</v>
      </c>
      <c r="F1970" s="62"/>
      <c r="G1970" s="62"/>
      <c r="H1970" s="62"/>
      <c r="I1970" s="62"/>
    </row>
    <row r="1971" spans="2:9" x14ac:dyDescent="0.3">
      <c r="B1971" s="177">
        <v>43313</v>
      </c>
      <c r="C1971" s="62">
        <v>1437.75</v>
      </c>
      <c r="D1971" s="62">
        <f t="shared" si="33"/>
        <v>0.13768545994065282</v>
      </c>
      <c r="E1971" s="62">
        <v>-7.284402402817065E-3</v>
      </c>
      <c r="F1971" s="62"/>
      <c r="G1971" s="62"/>
      <c r="H1971" s="62"/>
      <c r="I1971" s="62"/>
    </row>
    <row r="1972" spans="2:9" x14ac:dyDescent="0.3">
      <c r="B1972" s="177">
        <v>43257</v>
      </c>
      <c r="C1972" s="62">
        <v>1263.75</v>
      </c>
      <c r="D1972" s="62">
        <f t="shared" si="33"/>
        <v>0.10106730559790895</v>
      </c>
      <c r="E1972" s="62">
        <v>-7.3052904442087547E-3</v>
      </c>
      <c r="F1972" s="62"/>
      <c r="G1972" s="62"/>
      <c r="H1972" s="62"/>
      <c r="I1972" s="62"/>
    </row>
    <row r="1973" spans="2:9" x14ac:dyDescent="0.3">
      <c r="B1973" s="177">
        <v>43069</v>
      </c>
      <c r="C1973" s="62">
        <v>1147.75</v>
      </c>
      <c r="D1973" s="62">
        <f t="shared" si="33"/>
        <v>0.19938345786091222</v>
      </c>
      <c r="E1973" s="62">
        <v>-7.3084241480713069E-3</v>
      </c>
      <c r="F1973" s="62"/>
      <c r="G1973" s="62"/>
      <c r="H1973" s="62"/>
      <c r="I1973" s="62"/>
    </row>
    <row r="1974" spans="2:9" x14ac:dyDescent="0.3">
      <c r="B1974" s="177">
        <v>42509</v>
      </c>
      <c r="C1974" s="62">
        <v>956.95</v>
      </c>
      <c r="D1974" s="62">
        <f t="shared" si="33"/>
        <v>-0.62455617239147065</v>
      </c>
      <c r="E1974" s="62">
        <v>-7.3132780082987084E-3</v>
      </c>
      <c r="F1974" s="62"/>
      <c r="G1974" s="62"/>
      <c r="H1974" s="62"/>
      <c r="I1974" s="62"/>
    </row>
    <row r="1975" spans="2:9" x14ac:dyDescent="0.3">
      <c r="B1975" s="177">
        <v>44322</v>
      </c>
      <c r="C1975" s="62">
        <v>2548.85</v>
      </c>
      <c r="D1975" s="62">
        <f t="shared" si="33"/>
        <v>-0.11712850710079671</v>
      </c>
      <c r="E1975" s="62">
        <v>-7.3218701925886242E-3</v>
      </c>
      <c r="F1975" s="62"/>
      <c r="G1975" s="62"/>
      <c r="H1975" s="62"/>
      <c r="I1975" s="62"/>
    </row>
    <row r="1976" spans="2:9" x14ac:dyDescent="0.3">
      <c r="B1976" s="177">
        <v>44715</v>
      </c>
      <c r="C1976" s="62">
        <v>2887</v>
      </c>
      <c r="D1976" s="62">
        <f t="shared" si="33"/>
        <v>2.2780742591120697</v>
      </c>
      <c r="E1976" s="62">
        <v>-7.3409321436553061E-3</v>
      </c>
      <c r="F1976" s="62"/>
      <c r="G1976" s="62"/>
      <c r="H1976" s="62"/>
      <c r="I1976" s="62"/>
    </row>
    <row r="1977" spans="2:9" x14ac:dyDescent="0.3">
      <c r="B1977" s="177">
        <v>42402</v>
      </c>
      <c r="C1977" s="62">
        <v>880.7</v>
      </c>
      <c r="D1977" s="62">
        <f t="shared" si="33"/>
        <v>4.5155165252477383E-2</v>
      </c>
      <c r="E1977" s="62">
        <v>-7.3823612285150234E-3</v>
      </c>
      <c r="F1977" s="62"/>
      <c r="G1977" s="62"/>
      <c r="H1977" s="62"/>
      <c r="I1977" s="62"/>
    </row>
    <row r="1978" spans="2:9" x14ac:dyDescent="0.3">
      <c r="B1978" s="177">
        <v>42341</v>
      </c>
      <c r="C1978" s="62">
        <v>842.65</v>
      </c>
      <c r="D1978" s="62">
        <f t="shared" si="33"/>
        <v>-0.65754287572136871</v>
      </c>
      <c r="E1978" s="62">
        <v>-7.4209317392073364E-3</v>
      </c>
      <c r="F1978" s="62"/>
      <c r="G1978" s="62"/>
      <c r="H1978" s="62"/>
      <c r="I1978" s="62"/>
    </row>
    <row r="1979" spans="2:9" x14ac:dyDescent="0.3">
      <c r="B1979" s="177">
        <v>45621</v>
      </c>
      <c r="C1979" s="62">
        <v>2460.6</v>
      </c>
      <c r="D1979" s="62">
        <f t="shared" si="33"/>
        <v>-0.17664380123807932</v>
      </c>
      <c r="E1979" s="62">
        <v>-7.4223477208552203E-3</v>
      </c>
      <c r="F1979" s="62"/>
      <c r="G1979" s="62"/>
      <c r="H1979" s="62"/>
      <c r="I1979" s="62"/>
    </row>
    <row r="1980" spans="2:9" x14ac:dyDescent="0.3">
      <c r="B1980" s="177">
        <v>44370</v>
      </c>
      <c r="C1980" s="62">
        <v>2988.5</v>
      </c>
      <c r="D1980" s="62">
        <f t="shared" si="33"/>
        <v>1.1406826403065793</v>
      </c>
      <c r="E1980" s="62">
        <v>-7.4231529302356174E-3</v>
      </c>
      <c r="F1980" s="62"/>
      <c r="G1980" s="62"/>
      <c r="H1980" s="62"/>
      <c r="I1980" s="62"/>
    </row>
    <row r="1981" spans="2:9" x14ac:dyDescent="0.3">
      <c r="B1981" s="177">
        <v>43488</v>
      </c>
      <c r="C1981" s="62">
        <v>1396.05</v>
      </c>
      <c r="D1981" s="62">
        <f t="shared" si="33"/>
        <v>-0.57655676544632839</v>
      </c>
      <c r="E1981" s="62">
        <v>-7.4650741175215952E-3</v>
      </c>
      <c r="F1981" s="62"/>
      <c r="G1981" s="62"/>
      <c r="H1981" s="62"/>
      <c r="I1981" s="62"/>
    </row>
    <row r="1982" spans="2:9" x14ac:dyDescent="0.3">
      <c r="B1982" s="177">
        <v>44483</v>
      </c>
      <c r="C1982" s="62">
        <v>3296.9</v>
      </c>
      <c r="D1982" s="62">
        <f t="shared" si="33"/>
        <v>0.17919095818877642</v>
      </c>
      <c r="E1982" s="62">
        <v>-7.4809964627078826E-3</v>
      </c>
      <c r="F1982" s="62"/>
      <c r="G1982" s="62"/>
      <c r="H1982" s="62"/>
      <c r="I1982" s="62"/>
    </row>
    <row r="1983" spans="2:9" x14ac:dyDescent="0.3">
      <c r="B1983" s="177">
        <v>44979</v>
      </c>
      <c r="C1983" s="62">
        <v>2795.9</v>
      </c>
      <c r="D1983" s="62">
        <f t="shared" si="33"/>
        <v>-7.3898641934415338E-2</v>
      </c>
      <c r="E1983" s="62">
        <v>-7.4902378416755091E-3</v>
      </c>
      <c r="F1983" s="62"/>
      <c r="G1983" s="62"/>
      <c r="H1983" s="62"/>
      <c r="I1983" s="62"/>
    </row>
    <row r="1984" spans="2:9" x14ac:dyDescent="0.3">
      <c r="B1984" s="177">
        <v>44363</v>
      </c>
      <c r="C1984" s="62">
        <v>3019</v>
      </c>
      <c r="D1984" s="62">
        <f t="shared" si="33"/>
        <v>1.557607590647238</v>
      </c>
      <c r="E1984" s="62">
        <v>-7.5118759965152491E-3</v>
      </c>
      <c r="F1984" s="62"/>
      <c r="G1984" s="62"/>
      <c r="H1984" s="62"/>
      <c r="I1984" s="62"/>
    </row>
    <row r="1985" spans="2:9" x14ac:dyDescent="0.3">
      <c r="B1985" s="177">
        <v>42639</v>
      </c>
      <c r="C1985" s="62">
        <v>1180.4000000000001</v>
      </c>
      <c r="D1985" s="62">
        <f t="shared" si="33"/>
        <v>-0.60127683291391509</v>
      </c>
      <c r="E1985" s="62">
        <v>-7.5251187623490302E-3</v>
      </c>
      <c r="F1985" s="62"/>
      <c r="G1985" s="62"/>
      <c r="H1985" s="62"/>
      <c r="I1985" s="62"/>
    </row>
    <row r="1986" spans="2:9" x14ac:dyDescent="0.3">
      <c r="B1986" s="177">
        <v>44936</v>
      </c>
      <c r="C1986" s="62">
        <v>2960.45</v>
      </c>
      <c r="D1986" s="62">
        <f t="shared" si="33"/>
        <v>0.6759793931159418</v>
      </c>
      <c r="E1986" s="62">
        <v>-7.5262328606390668E-3</v>
      </c>
      <c r="F1986" s="62"/>
      <c r="G1986" s="62"/>
      <c r="H1986" s="62"/>
      <c r="I1986" s="62"/>
    </row>
    <row r="1987" spans="2:9" x14ac:dyDescent="0.3">
      <c r="B1987" s="177">
        <v>43761</v>
      </c>
      <c r="C1987" s="62">
        <v>1766.4</v>
      </c>
      <c r="D1987" s="62">
        <f t="shared" si="33"/>
        <v>0.16740466591765263</v>
      </c>
      <c r="E1987" s="62">
        <v>-7.5289358354870568E-3</v>
      </c>
      <c r="F1987" s="62"/>
      <c r="G1987" s="62"/>
      <c r="H1987" s="62"/>
      <c r="I1987" s="62"/>
    </row>
    <row r="1988" spans="2:9" x14ac:dyDescent="0.3">
      <c r="B1988" s="177">
        <v>43675</v>
      </c>
      <c r="C1988" s="62">
        <v>1513.1</v>
      </c>
      <c r="D1988" s="62">
        <f t="shared" si="33"/>
        <v>-0.51060870690212823</v>
      </c>
      <c r="E1988" s="62">
        <v>-7.5429620884166345E-3</v>
      </c>
      <c r="F1988" s="62"/>
      <c r="G1988" s="62"/>
      <c r="H1988" s="62"/>
      <c r="I1988" s="62"/>
    </row>
    <row r="1989" spans="2:9" x14ac:dyDescent="0.3">
      <c r="B1989" s="177">
        <v>44925</v>
      </c>
      <c r="C1989" s="62">
        <v>3091.8</v>
      </c>
      <c r="D1989" s="62">
        <f t="shared" si="33"/>
        <v>1.7503447048881375</v>
      </c>
      <c r="E1989" s="62">
        <v>-7.5434147594132181E-3</v>
      </c>
      <c r="F1989" s="62"/>
      <c r="G1989" s="62"/>
      <c r="H1989" s="62"/>
      <c r="I1989" s="62"/>
    </row>
    <row r="1990" spans="2:9" x14ac:dyDescent="0.3">
      <c r="B1990" s="177">
        <v>42929</v>
      </c>
      <c r="C1990" s="62">
        <v>1124.1500000000001</v>
      </c>
      <c r="D1990" s="62">
        <f t="shared" si="33"/>
        <v>0.29637317649772255</v>
      </c>
      <c r="E1990" s="62">
        <v>-7.5483358347311329E-3</v>
      </c>
      <c r="F1990" s="62"/>
      <c r="G1990" s="62"/>
      <c r="H1990" s="62"/>
      <c r="I1990" s="62"/>
    </row>
    <row r="1991" spans="2:9" x14ac:dyDescent="0.3">
      <c r="B1991" s="177">
        <v>42730</v>
      </c>
      <c r="C1991" s="62">
        <v>867.15</v>
      </c>
      <c r="D1991" s="62">
        <f t="shared" si="33"/>
        <v>-0.49390101552468779</v>
      </c>
      <c r="E1991" s="62">
        <v>-7.553648068669554E-3</v>
      </c>
      <c r="F1991" s="62"/>
      <c r="G1991" s="62"/>
      <c r="H1991" s="62"/>
      <c r="I1991" s="62"/>
    </row>
    <row r="1992" spans="2:9" x14ac:dyDescent="0.3">
      <c r="B1992" s="177">
        <v>43809</v>
      </c>
      <c r="C1992" s="62">
        <v>1713.4</v>
      </c>
      <c r="D1992" s="62">
        <f t="shared" ref="D1992:D2055" si="34">(C1992-C1993)/C1993</f>
        <v>0.82665245202558646</v>
      </c>
      <c r="E1992" s="62">
        <v>-7.5588635639607018E-3</v>
      </c>
      <c r="F1992" s="62"/>
      <c r="G1992" s="62"/>
      <c r="H1992" s="62"/>
      <c r="I1992" s="62"/>
    </row>
    <row r="1993" spans="2:9" x14ac:dyDescent="0.3">
      <c r="B1993" s="177">
        <v>42702</v>
      </c>
      <c r="C1993" s="62">
        <v>938</v>
      </c>
      <c r="D1993" s="62">
        <f t="shared" si="34"/>
        <v>-0.46754463145346697</v>
      </c>
      <c r="E1993" s="62">
        <v>-7.5649367825212687E-3</v>
      </c>
      <c r="F1993" s="62"/>
      <c r="G1993" s="62"/>
      <c r="H1993" s="62"/>
      <c r="I1993" s="62"/>
    </row>
    <row r="1994" spans="2:9" x14ac:dyDescent="0.3">
      <c r="B1994" s="177">
        <v>43784</v>
      </c>
      <c r="C1994" s="62">
        <v>1761.65</v>
      </c>
      <c r="D1994" s="62">
        <f t="shared" si="34"/>
        <v>0.5042694902228676</v>
      </c>
      <c r="E1994" s="62">
        <v>-7.5770379133568919E-3</v>
      </c>
      <c r="F1994" s="62"/>
      <c r="G1994" s="62"/>
      <c r="H1994" s="62"/>
      <c r="I1994" s="62"/>
    </row>
    <row r="1995" spans="2:9" x14ac:dyDescent="0.3">
      <c r="B1995" s="177">
        <v>43056</v>
      </c>
      <c r="C1995" s="62">
        <v>1171.0999999999999</v>
      </c>
      <c r="D1995" s="62">
        <f t="shared" si="34"/>
        <v>-0.49981848079099667</v>
      </c>
      <c r="E1995" s="62">
        <v>-7.584424388797124E-3</v>
      </c>
      <c r="F1995" s="62"/>
      <c r="G1995" s="62"/>
      <c r="H1995" s="62"/>
      <c r="I1995" s="62"/>
    </row>
    <row r="1996" spans="2:9" x14ac:dyDescent="0.3">
      <c r="B1996" s="177">
        <v>45838</v>
      </c>
      <c r="C1996" s="62">
        <v>2341.35</v>
      </c>
      <c r="D1996" s="62">
        <f t="shared" si="34"/>
        <v>-0.27628894658753705</v>
      </c>
      <c r="E1996" s="62">
        <v>-7.587156935466818E-3</v>
      </c>
      <c r="F1996" s="62"/>
      <c r="G1996" s="62"/>
      <c r="H1996" s="62"/>
      <c r="I1996" s="62"/>
    </row>
    <row r="1997" spans="2:9" x14ac:dyDescent="0.3">
      <c r="B1997" s="177">
        <v>45173</v>
      </c>
      <c r="C1997" s="62">
        <v>3235.2</v>
      </c>
      <c r="D1997" s="62">
        <f t="shared" si="34"/>
        <v>0.34561713632109797</v>
      </c>
      <c r="E1997" s="62">
        <v>-7.59214098375742E-3</v>
      </c>
      <c r="F1997" s="62"/>
      <c r="G1997" s="62"/>
      <c r="H1997" s="62"/>
      <c r="I1997" s="62"/>
    </row>
    <row r="1998" spans="2:9" x14ac:dyDescent="0.3">
      <c r="B1998" s="177">
        <v>44273</v>
      </c>
      <c r="C1998" s="62">
        <v>2404.25</v>
      </c>
      <c r="D1998" s="62">
        <f t="shared" si="34"/>
        <v>1.6291760074361636</v>
      </c>
      <c r="E1998" s="62">
        <v>-7.5949889583720679E-3</v>
      </c>
      <c r="F1998" s="62"/>
      <c r="G1998" s="62"/>
      <c r="H1998" s="62"/>
      <c r="I1998" s="62"/>
    </row>
    <row r="1999" spans="2:9" x14ac:dyDescent="0.3">
      <c r="B1999" s="177">
        <v>42222</v>
      </c>
      <c r="C1999" s="62">
        <v>914.45</v>
      </c>
      <c r="D1999" s="62">
        <f t="shared" si="34"/>
        <v>-0.19025059771539884</v>
      </c>
      <c r="E1999" s="62">
        <v>-7.5967225568397629E-3</v>
      </c>
      <c r="F1999" s="62"/>
      <c r="G1999" s="62"/>
      <c r="H1999" s="62"/>
      <c r="I1999" s="62"/>
    </row>
    <row r="2000" spans="2:9" x14ac:dyDescent="0.3">
      <c r="B2000" s="177">
        <v>42598</v>
      </c>
      <c r="C2000" s="62">
        <v>1129.3</v>
      </c>
      <c r="D2000" s="62">
        <f t="shared" si="34"/>
        <v>1.3506843168050217E-2</v>
      </c>
      <c r="E2000" s="62">
        <v>-7.6013884617075356E-3</v>
      </c>
      <c r="F2000" s="62"/>
      <c r="G2000" s="62"/>
      <c r="H2000" s="62"/>
      <c r="I2000" s="62"/>
    </row>
    <row r="2001" spans="2:9" x14ac:dyDescent="0.3">
      <c r="B2001" s="177">
        <v>43074</v>
      </c>
      <c r="C2001" s="62">
        <v>1114.25</v>
      </c>
      <c r="D2001" s="62">
        <f t="shared" si="34"/>
        <v>-0.60137020606754432</v>
      </c>
      <c r="E2001" s="62">
        <v>-7.6148913430708542E-3</v>
      </c>
      <c r="F2001" s="62"/>
      <c r="G2001" s="62"/>
      <c r="H2001" s="62"/>
      <c r="I2001" s="62"/>
    </row>
    <row r="2002" spans="2:9" x14ac:dyDescent="0.3">
      <c r="B2002" s="177">
        <v>44336</v>
      </c>
      <c r="C2002" s="62">
        <v>2795.2</v>
      </c>
      <c r="D2002" s="62">
        <f t="shared" si="34"/>
        <v>1.3937655219662581</v>
      </c>
      <c r="E2002" s="62">
        <v>-7.615429677098778E-3</v>
      </c>
      <c r="F2002" s="62"/>
      <c r="G2002" s="62"/>
      <c r="H2002" s="62"/>
      <c r="I2002" s="62"/>
    </row>
    <row r="2003" spans="2:9" x14ac:dyDescent="0.3">
      <c r="B2003" s="177">
        <v>43123</v>
      </c>
      <c r="C2003" s="62">
        <v>1167.7</v>
      </c>
      <c r="D2003" s="62">
        <f t="shared" si="34"/>
        <v>0.10092867581200202</v>
      </c>
      <c r="E2003" s="62">
        <v>-7.6485085408345369E-3</v>
      </c>
      <c r="F2003" s="62"/>
      <c r="G2003" s="62"/>
      <c r="H2003" s="62"/>
      <c r="I2003" s="62"/>
    </row>
    <row r="2004" spans="2:9" x14ac:dyDescent="0.3">
      <c r="B2004" s="177">
        <v>42577</v>
      </c>
      <c r="C2004" s="62">
        <v>1060.6500000000001</v>
      </c>
      <c r="D2004" s="62">
        <f t="shared" si="34"/>
        <v>-0.12682143739194859</v>
      </c>
      <c r="E2004" s="62">
        <v>-7.6717967909433679E-3</v>
      </c>
      <c r="F2004" s="62"/>
      <c r="G2004" s="62"/>
      <c r="H2004" s="62"/>
      <c r="I2004" s="62"/>
    </row>
    <row r="2005" spans="2:9" x14ac:dyDescent="0.3">
      <c r="B2005" s="177">
        <v>43230</v>
      </c>
      <c r="C2005" s="62">
        <v>1214.7</v>
      </c>
      <c r="D2005" s="62">
        <f t="shared" si="34"/>
        <v>-0.13347125124839487</v>
      </c>
      <c r="E2005" s="62">
        <v>-7.6791111837267089E-3</v>
      </c>
      <c r="F2005" s="62"/>
      <c r="G2005" s="62"/>
      <c r="H2005" s="62"/>
      <c r="I2005" s="62"/>
    </row>
    <row r="2006" spans="2:9" x14ac:dyDescent="0.3">
      <c r="B2006" s="177">
        <v>43633</v>
      </c>
      <c r="C2006" s="62">
        <v>1401.8</v>
      </c>
      <c r="D2006" s="62">
        <f t="shared" si="34"/>
        <v>0.23659139026111509</v>
      </c>
      <c r="E2006" s="62">
        <v>-7.6806002902347617E-3</v>
      </c>
      <c r="F2006" s="62"/>
      <c r="G2006" s="62"/>
      <c r="H2006" s="62"/>
      <c r="I2006" s="62"/>
    </row>
    <row r="2007" spans="2:9" x14ac:dyDescent="0.3">
      <c r="B2007" s="177">
        <v>42964</v>
      </c>
      <c r="C2007" s="62">
        <v>1133.5999999999999</v>
      </c>
      <c r="D2007" s="62">
        <f t="shared" si="34"/>
        <v>-0.15352449223416975</v>
      </c>
      <c r="E2007" s="62">
        <v>-7.7030812324931554E-3</v>
      </c>
      <c r="F2007" s="62"/>
      <c r="G2007" s="62"/>
      <c r="H2007" s="62"/>
      <c r="I2007" s="62"/>
    </row>
    <row r="2008" spans="2:9" x14ac:dyDescent="0.3">
      <c r="B2008" s="177">
        <v>43431</v>
      </c>
      <c r="C2008" s="62">
        <v>1339.2</v>
      </c>
      <c r="D2008" s="62">
        <f t="shared" si="34"/>
        <v>-0.46130329847144003</v>
      </c>
      <c r="E2008" s="62">
        <v>-7.7059869590988921E-3</v>
      </c>
      <c r="F2008" s="62"/>
      <c r="G2008" s="62"/>
      <c r="H2008" s="62"/>
      <c r="I2008" s="62"/>
    </row>
    <row r="2009" spans="2:9" x14ac:dyDescent="0.3">
      <c r="B2009" s="177">
        <v>44239</v>
      </c>
      <c r="C2009" s="62">
        <v>2486</v>
      </c>
      <c r="D2009" s="62">
        <f t="shared" si="34"/>
        <v>1.9733285492166008</v>
      </c>
      <c r="E2009" s="62">
        <v>-7.743274527021669E-3</v>
      </c>
      <c r="F2009" s="62"/>
      <c r="G2009" s="62"/>
      <c r="H2009" s="62"/>
      <c r="I2009" s="62"/>
    </row>
    <row r="2010" spans="2:9" x14ac:dyDescent="0.3">
      <c r="B2010" s="177">
        <v>42342</v>
      </c>
      <c r="C2010" s="62">
        <v>836.1</v>
      </c>
      <c r="D2010" s="62">
        <f t="shared" si="34"/>
        <v>-0.43234435467445176</v>
      </c>
      <c r="E2010" s="62">
        <v>-7.7730967780216638E-3</v>
      </c>
      <c r="F2010" s="62"/>
      <c r="G2010" s="62"/>
      <c r="H2010" s="62"/>
      <c r="I2010" s="62"/>
    </row>
    <row r="2011" spans="2:9" x14ac:dyDescent="0.3">
      <c r="B2011" s="177">
        <v>43551</v>
      </c>
      <c r="C2011" s="62">
        <v>1472.9</v>
      </c>
      <c r="D2011" s="62">
        <f t="shared" si="34"/>
        <v>-0.51831382039374718</v>
      </c>
      <c r="E2011" s="62">
        <v>-7.7806595035197915E-3</v>
      </c>
      <c r="F2011" s="62"/>
      <c r="G2011" s="62"/>
      <c r="H2011" s="62"/>
      <c r="I2011" s="62"/>
    </row>
    <row r="2012" spans="2:9" x14ac:dyDescent="0.3">
      <c r="B2012" s="177">
        <v>45582</v>
      </c>
      <c r="C2012" s="62">
        <v>3057.8</v>
      </c>
      <c r="D2012" s="62">
        <f t="shared" si="34"/>
        <v>-5.9329334698720758E-3</v>
      </c>
      <c r="E2012" s="62">
        <v>-7.7876565643455117E-3</v>
      </c>
      <c r="F2012" s="62"/>
      <c r="G2012" s="62"/>
      <c r="H2012" s="62"/>
      <c r="I2012" s="62"/>
    </row>
    <row r="2013" spans="2:9" x14ac:dyDescent="0.3">
      <c r="B2013" s="177">
        <v>44686</v>
      </c>
      <c r="C2013" s="62">
        <v>3076.05</v>
      </c>
      <c r="D2013" s="62">
        <f t="shared" si="34"/>
        <v>2.1017948976504992</v>
      </c>
      <c r="E2013" s="62">
        <v>-7.7898200116120371E-3</v>
      </c>
      <c r="F2013" s="62"/>
      <c r="G2013" s="62"/>
      <c r="H2013" s="62"/>
      <c r="I2013" s="62"/>
    </row>
    <row r="2014" spans="2:9" x14ac:dyDescent="0.3">
      <c r="B2014" s="177">
        <v>42531</v>
      </c>
      <c r="C2014" s="62">
        <v>991.7</v>
      </c>
      <c r="D2014" s="62">
        <f t="shared" si="34"/>
        <v>-0.66937822970495076</v>
      </c>
      <c r="E2014" s="62">
        <v>-7.853534090340562E-3</v>
      </c>
      <c r="F2014" s="62"/>
      <c r="G2014" s="62"/>
      <c r="H2014" s="62"/>
      <c r="I2014" s="62"/>
    </row>
    <row r="2015" spans="2:9" x14ac:dyDescent="0.3">
      <c r="B2015" s="177">
        <v>45485</v>
      </c>
      <c r="C2015" s="62">
        <v>2999.5</v>
      </c>
      <c r="D2015" s="62">
        <f t="shared" si="34"/>
        <v>0.39191164528179318</v>
      </c>
      <c r="E2015" s="62">
        <v>-7.8557843380468034E-3</v>
      </c>
      <c r="F2015" s="62"/>
      <c r="G2015" s="62"/>
      <c r="H2015" s="62"/>
      <c r="I2015" s="62"/>
    </row>
    <row r="2016" spans="2:9" x14ac:dyDescent="0.3">
      <c r="B2016" s="177">
        <v>44138</v>
      </c>
      <c r="C2016" s="62">
        <v>2154.9499999999998</v>
      </c>
      <c r="D2016" s="62">
        <f t="shared" si="34"/>
        <v>0.62105540301651185</v>
      </c>
      <c r="E2016" s="62">
        <v>-7.872746944131287E-3</v>
      </c>
      <c r="F2016" s="62"/>
      <c r="G2016" s="62"/>
      <c r="H2016" s="62"/>
      <c r="I2016" s="62"/>
    </row>
    <row r="2017" spans="2:9" x14ac:dyDescent="0.3">
      <c r="B2017" s="177">
        <v>43438</v>
      </c>
      <c r="C2017" s="62">
        <v>1329.35</v>
      </c>
      <c r="D2017" s="62">
        <f t="shared" si="34"/>
        <v>0.17190461497774057</v>
      </c>
      <c r="E2017" s="62">
        <v>-7.8737219195463698E-3</v>
      </c>
      <c r="F2017" s="62"/>
      <c r="G2017" s="62"/>
      <c r="H2017" s="62"/>
      <c r="I2017" s="62"/>
    </row>
    <row r="2018" spans="2:9" x14ac:dyDescent="0.3">
      <c r="B2018" s="177">
        <v>43077</v>
      </c>
      <c r="C2018" s="62">
        <v>1134.3499999999999</v>
      </c>
      <c r="D2018" s="62">
        <f t="shared" si="34"/>
        <v>-0.55821470994878586</v>
      </c>
      <c r="E2018" s="62">
        <v>-7.9149903795698636E-3</v>
      </c>
      <c r="F2018" s="62"/>
      <c r="G2018" s="62"/>
      <c r="H2018" s="62"/>
      <c r="I2018" s="62"/>
    </row>
    <row r="2019" spans="2:9" x14ac:dyDescent="0.3">
      <c r="B2019" s="177">
        <v>44321</v>
      </c>
      <c r="C2019" s="62">
        <v>2567.65</v>
      </c>
      <c r="D2019" s="62">
        <f t="shared" si="34"/>
        <v>7.1640233722871496E-2</v>
      </c>
      <c r="E2019" s="62">
        <v>-7.9207155690357977E-3</v>
      </c>
      <c r="F2019" s="62"/>
      <c r="G2019" s="62"/>
      <c r="H2019" s="62"/>
      <c r="I2019" s="62"/>
    </row>
    <row r="2020" spans="2:9" x14ac:dyDescent="0.3">
      <c r="B2020" s="177">
        <v>45869</v>
      </c>
      <c r="C2020" s="62">
        <v>2396</v>
      </c>
      <c r="D2020" s="62">
        <f t="shared" si="34"/>
        <v>-9.0779379226203268E-3</v>
      </c>
      <c r="E2020" s="62">
        <v>-7.9291141336977379E-3</v>
      </c>
      <c r="F2020" s="62"/>
      <c r="G2020" s="62"/>
      <c r="H2020" s="62"/>
      <c r="I2020" s="62"/>
    </row>
    <row r="2021" spans="2:9" x14ac:dyDescent="0.3">
      <c r="B2021" s="177">
        <v>45783</v>
      </c>
      <c r="C2021" s="62">
        <v>2417.9499999999998</v>
      </c>
      <c r="D2021" s="62">
        <f t="shared" si="34"/>
        <v>-0.21595680863827235</v>
      </c>
      <c r="E2021" s="62">
        <v>-7.9391129528578186E-3</v>
      </c>
      <c r="F2021" s="62"/>
      <c r="G2021" s="62"/>
      <c r="H2021" s="62"/>
      <c r="I2021" s="62"/>
    </row>
    <row r="2022" spans="2:9" x14ac:dyDescent="0.3">
      <c r="B2022" s="177">
        <v>45065</v>
      </c>
      <c r="C2022" s="62">
        <v>3083.95</v>
      </c>
      <c r="D2022" s="62">
        <f t="shared" si="34"/>
        <v>-1.7959781553011638E-2</v>
      </c>
      <c r="E2022" s="62">
        <v>-7.9615273265352081E-3</v>
      </c>
      <c r="F2022" s="62"/>
      <c r="G2022" s="62"/>
      <c r="H2022" s="62"/>
      <c r="I2022" s="62"/>
    </row>
    <row r="2023" spans="2:9" x14ac:dyDescent="0.3">
      <c r="B2023" s="177">
        <v>45311</v>
      </c>
      <c r="C2023" s="62">
        <v>3140.35</v>
      </c>
      <c r="D2023" s="62">
        <f t="shared" si="34"/>
        <v>-1.4204545454545456E-2</v>
      </c>
      <c r="E2023" s="62">
        <v>-7.9763709881223149E-3</v>
      </c>
      <c r="F2023" s="62"/>
      <c r="G2023" s="62"/>
      <c r="H2023" s="62"/>
      <c r="I2023" s="62"/>
    </row>
    <row r="2024" spans="2:9" x14ac:dyDescent="0.3">
      <c r="B2024" s="177">
        <v>44848</v>
      </c>
      <c r="C2024" s="62">
        <v>3185.6</v>
      </c>
      <c r="D2024" s="62">
        <f t="shared" si="34"/>
        <v>1.3022331430223313</v>
      </c>
      <c r="E2024" s="62">
        <v>-7.987543791358534E-3</v>
      </c>
      <c r="F2024" s="62"/>
      <c r="G2024" s="62"/>
      <c r="H2024" s="62"/>
      <c r="I2024" s="62"/>
    </row>
    <row r="2025" spans="2:9" x14ac:dyDescent="0.3">
      <c r="B2025" s="177">
        <v>43664</v>
      </c>
      <c r="C2025" s="62">
        <v>1383.7</v>
      </c>
      <c r="D2025" s="62">
        <f t="shared" si="34"/>
        <v>8.32159073117269E-2</v>
      </c>
      <c r="E2025" s="62">
        <v>-7.9936910778935829E-3</v>
      </c>
      <c r="F2025" s="62"/>
      <c r="G2025" s="62"/>
      <c r="H2025" s="62"/>
      <c r="I2025" s="62"/>
    </row>
    <row r="2026" spans="2:9" x14ac:dyDescent="0.3">
      <c r="B2026" s="177">
        <v>43259</v>
      </c>
      <c r="C2026" s="62">
        <v>1277.4000000000001</v>
      </c>
      <c r="D2026" s="62">
        <f t="shared" si="34"/>
        <v>-0.24993394204515421</v>
      </c>
      <c r="E2026" s="62">
        <v>-7.9987574745670215E-3</v>
      </c>
      <c r="F2026" s="62"/>
      <c r="G2026" s="62"/>
      <c r="H2026" s="62"/>
      <c r="I2026" s="62"/>
    </row>
    <row r="2027" spans="2:9" x14ac:dyDescent="0.3">
      <c r="B2027" s="177">
        <v>44022</v>
      </c>
      <c r="C2027" s="62">
        <v>1703.05</v>
      </c>
      <c r="D2027" s="62">
        <f t="shared" si="34"/>
        <v>1.0950301390084882</v>
      </c>
      <c r="E2027" s="62">
        <v>-8.0090866728797765E-3</v>
      </c>
      <c r="F2027" s="62"/>
      <c r="G2027" s="62"/>
      <c r="H2027" s="62"/>
      <c r="I2027" s="62"/>
    </row>
    <row r="2028" spans="2:9" x14ac:dyDescent="0.3">
      <c r="B2028" s="177">
        <v>42013</v>
      </c>
      <c r="C2028" s="62">
        <v>812.9</v>
      </c>
      <c r="D2028" s="62">
        <f t="shared" si="34"/>
        <v>-0.36519464292686737</v>
      </c>
      <c r="E2028" s="62">
        <v>-8.0536912751678121E-3</v>
      </c>
      <c r="F2028" s="62"/>
      <c r="G2028" s="62"/>
      <c r="H2028" s="62"/>
      <c r="I2028" s="62"/>
    </row>
    <row r="2029" spans="2:9" x14ac:dyDescent="0.3">
      <c r="B2029" s="177">
        <v>43369</v>
      </c>
      <c r="C2029" s="62">
        <v>1280.55</v>
      </c>
      <c r="D2029" s="62">
        <f t="shared" si="34"/>
        <v>-0.41310325862780151</v>
      </c>
      <c r="E2029" s="62">
        <v>-8.0560827297727188E-3</v>
      </c>
      <c r="F2029" s="62"/>
      <c r="G2029" s="62"/>
      <c r="H2029" s="62"/>
      <c r="I2029" s="62"/>
    </row>
    <row r="2030" spans="2:9" x14ac:dyDescent="0.3">
      <c r="B2030" s="177">
        <v>44146</v>
      </c>
      <c r="C2030" s="62">
        <v>2181.9</v>
      </c>
      <c r="D2030" s="62">
        <f t="shared" si="34"/>
        <v>0.79425188109041578</v>
      </c>
      <c r="E2030" s="62">
        <v>-8.0694655967994897E-3</v>
      </c>
      <c r="F2030" s="62"/>
      <c r="G2030" s="62"/>
      <c r="H2030" s="62"/>
      <c r="I2030" s="62"/>
    </row>
    <row r="2031" spans="2:9" x14ac:dyDescent="0.3">
      <c r="B2031" s="177">
        <v>43384</v>
      </c>
      <c r="C2031" s="62">
        <v>1216.05</v>
      </c>
      <c r="D2031" s="62">
        <f t="shared" si="34"/>
        <v>-0.61170272212022037</v>
      </c>
      <c r="E2031" s="62">
        <v>-8.0753701211306265E-3</v>
      </c>
      <c r="F2031" s="62"/>
      <c r="G2031" s="62"/>
      <c r="H2031" s="62"/>
      <c r="I2031" s="62"/>
    </row>
    <row r="2032" spans="2:9" x14ac:dyDescent="0.3">
      <c r="B2032" s="177">
        <v>44663</v>
      </c>
      <c r="C2032" s="62">
        <v>3131.75</v>
      </c>
      <c r="D2032" s="62">
        <f t="shared" si="34"/>
        <v>4.2908521762296419E-2</v>
      </c>
      <c r="E2032" s="62">
        <v>-8.0923573939759227E-3</v>
      </c>
      <c r="F2032" s="62"/>
      <c r="G2032" s="62"/>
      <c r="H2032" s="62"/>
      <c r="I2032" s="62"/>
    </row>
    <row r="2033" spans="2:9" x14ac:dyDescent="0.3">
      <c r="B2033" s="177">
        <v>44405</v>
      </c>
      <c r="C2033" s="62">
        <v>3002.9</v>
      </c>
      <c r="D2033" s="62">
        <f t="shared" si="34"/>
        <v>1.21077817860561</v>
      </c>
      <c r="E2033" s="62">
        <v>-8.1091347503673816E-3</v>
      </c>
      <c r="F2033" s="62"/>
      <c r="G2033" s="62"/>
      <c r="H2033" s="62"/>
      <c r="I2033" s="62"/>
    </row>
    <row r="2034" spans="2:9" x14ac:dyDescent="0.3">
      <c r="B2034" s="177">
        <v>43292</v>
      </c>
      <c r="C2034" s="62">
        <v>1358.3</v>
      </c>
      <c r="D2034" s="62">
        <f t="shared" si="34"/>
        <v>-0.56621850349695024</v>
      </c>
      <c r="E2034" s="62">
        <v>-8.1419547993720771E-3</v>
      </c>
      <c r="F2034" s="62"/>
      <c r="G2034" s="62"/>
      <c r="H2034" s="62"/>
      <c r="I2034" s="62"/>
    </row>
    <row r="2035" spans="2:9" x14ac:dyDescent="0.3">
      <c r="B2035" s="177">
        <v>44867</v>
      </c>
      <c r="C2035" s="62">
        <v>3131.3</v>
      </c>
      <c r="D2035" s="62">
        <f t="shared" si="34"/>
        <v>2.4569441377787591</v>
      </c>
      <c r="E2035" s="62">
        <v>-8.156348489887711E-3</v>
      </c>
      <c r="F2035" s="62"/>
      <c r="G2035" s="62"/>
      <c r="H2035" s="62"/>
      <c r="I2035" s="62"/>
    </row>
    <row r="2036" spans="2:9" x14ac:dyDescent="0.3">
      <c r="B2036" s="177">
        <v>42719</v>
      </c>
      <c r="C2036" s="62">
        <v>905.8</v>
      </c>
      <c r="D2036" s="62">
        <f t="shared" si="34"/>
        <v>-0.18860572401128675</v>
      </c>
      <c r="E2036" s="62">
        <v>-8.1576786203121227E-3</v>
      </c>
      <c r="F2036" s="62"/>
      <c r="G2036" s="62"/>
      <c r="H2036" s="62"/>
      <c r="I2036" s="62"/>
    </row>
    <row r="2037" spans="2:9" x14ac:dyDescent="0.3">
      <c r="B2037" s="177">
        <v>43153</v>
      </c>
      <c r="C2037" s="62">
        <v>1116.3499999999999</v>
      </c>
      <c r="D2037" s="62">
        <f t="shared" si="34"/>
        <v>9.591125509252435E-2</v>
      </c>
      <c r="E2037" s="62">
        <v>-8.1737817067211987E-3</v>
      </c>
      <c r="F2037" s="62"/>
      <c r="G2037" s="62"/>
      <c r="H2037" s="62"/>
      <c r="I2037" s="62"/>
    </row>
    <row r="2038" spans="2:9" x14ac:dyDescent="0.3">
      <c r="B2038" s="177">
        <v>42563</v>
      </c>
      <c r="C2038" s="62">
        <v>1018.65</v>
      </c>
      <c r="D2038" s="62">
        <f t="shared" si="34"/>
        <v>-0.16312027604337828</v>
      </c>
      <c r="E2038" s="62">
        <v>-8.1787644223747409E-3</v>
      </c>
      <c r="F2038" s="62"/>
      <c r="G2038" s="62"/>
      <c r="H2038" s="62"/>
      <c r="I2038" s="62"/>
    </row>
    <row r="2039" spans="2:9" x14ac:dyDescent="0.3">
      <c r="B2039" s="177">
        <v>43405</v>
      </c>
      <c r="C2039" s="62">
        <v>1217.2</v>
      </c>
      <c r="D2039" s="62">
        <f t="shared" si="34"/>
        <v>0.38799247391527453</v>
      </c>
      <c r="E2039" s="62">
        <v>-8.1890405377876997E-3</v>
      </c>
      <c r="F2039" s="62"/>
      <c r="G2039" s="62"/>
      <c r="H2039" s="62"/>
      <c r="I2039" s="62"/>
    </row>
    <row r="2040" spans="2:9" x14ac:dyDescent="0.3">
      <c r="B2040" s="177">
        <v>42410</v>
      </c>
      <c r="C2040" s="62">
        <v>876.95</v>
      </c>
      <c r="D2040" s="62">
        <f t="shared" si="34"/>
        <v>-0.68153178508525047</v>
      </c>
      <c r="E2040" s="62">
        <v>-8.1995023750282732E-3</v>
      </c>
      <c r="F2040" s="62"/>
      <c r="G2040" s="62"/>
      <c r="H2040" s="62"/>
      <c r="I2040" s="62"/>
    </row>
    <row r="2041" spans="2:9" x14ac:dyDescent="0.3">
      <c r="B2041" s="177">
        <v>45027</v>
      </c>
      <c r="C2041" s="62">
        <v>2753.65</v>
      </c>
      <c r="D2041" s="62">
        <f t="shared" si="34"/>
        <v>0.57135927870349235</v>
      </c>
      <c r="E2041" s="62">
        <v>-8.211925300293443E-3</v>
      </c>
      <c r="F2041" s="62"/>
      <c r="G2041" s="62"/>
      <c r="H2041" s="62"/>
      <c r="I2041" s="62"/>
    </row>
    <row r="2042" spans="2:9" x14ac:dyDescent="0.3">
      <c r="B2042" s="177">
        <v>43733</v>
      </c>
      <c r="C2042" s="62">
        <v>1752.4</v>
      </c>
      <c r="D2042" s="62">
        <f t="shared" si="34"/>
        <v>-0.47462937146797379</v>
      </c>
      <c r="E2042" s="62">
        <v>-8.2345284246865807E-3</v>
      </c>
      <c r="F2042" s="62"/>
      <c r="G2042" s="62"/>
      <c r="H2042" s="62"/>
      <c r="I2042" s="62"/>
    </row>
    <row r="2043" spans="2:9" x14ac:dyDescent="0.3">
      <c r="B2043" s="177">
        <v>45141</v>
      </c>
      <c r="C2043" s="62">
        <v>3335.55</v>
      </c>
      <c r="D2043" s="62">
        <f t="shared" si="34"/>
        <v>-1.7626789185368412E-2</v>
      </c>
      <c r="E2043" s="62">
        <v>-8.2360811714858595E-3</v>
      </c>
      <c r="F2043" s="62"/>
      <c r="G2043" s="62"/>
      <c r="H2043" s="62"/>
      <c r="I2043" s="62"/>
    </row>
    <row r="2044" spans="2:9" x14ac:dyDescent="0.3">
      <c r="B2044" s="177">
        <v>44810</v>
      </c>
      <c r="C2044" s="62">
        <v>3395.4</v>
      </c>
      <c r="D2044" s="62">
        <f t="shared" si="34"/>
        <v>2.7783341679185445</v>
      </c>
      <c r="E2044" s="62">
        <v>-8.2514275699910912E-3</v>
      </c>
      <c r="F2044" s="62"/>
      <c r="G2044" s="62"/>
      <c r="H2044" s="62"/>
      <c r="I2044" s="62"/>
    </row>
    <row r="2045" spans="2:9" x14ac:dyDescent="0.3">
      <c r="B2045" s="177">
        <v>42500</v>
      </c>
      <c r="C2045" s="62">
        <v>898.65</v>
      </c>
      <c r="D2045" s="62">
        <f t="shared" si="34"/>
        <v>-0.37214420456927266</v>
      </c>
      <c r="E2045" s="62">
        <v>-8.2767753683165041E-3</v>
      </c>
      <c r="F2045" s="62"/>
      <c r="G2045" s="62"/>
      <c r="H2045" s="62"/>
      <c r="I2045" s="62"/>
    </row>
    <row r="2046" spans="2:9" x14ac:dyDescent="0.3">
      <c r="B2046" s="177">
        <v>43578</v>
      </c>
      <c r="C2046" s="62">
        <v>1431.3</v>
      </c>
      <c r="D2046" s="62">
        <f t="shared" si="34"/>
        <v>-0.45549997146824417</v>
      </c>
      <c r="E2046" s="62">
        <v>-8.2799237831283883E-3</v>
      </c>
      <c r="F2046" s="62"/>
      <c r="G2046" s="62"/>
      <c r="H2046" s="62"/>
      <c r="I2046" s="62"/>
    </row>
    <row r="2047" spans="2:9" x14ac:dyDescent="0.3">
      <c r="B2047" s="177">
        <v>44295</v>
      </c>
      <c r="C2047" s="62">
        <v>2628.65</v>
      </c>
      <c r="D2047" s="62">
        <f t="shared" si="34"/>
        <v>-9.8480691405446213E-2</v>
      </c>
      <c r="E2047" s="62">
        <v>-8.2811438919489239E-3</v>
      </c>
      <c r="F2047" s="62"/>
      <c r="G2047" s="62"/>
      <c r="H2047" s="62"/>
      <c r="I2047" s="62"/>
    </row>
    <row r="2048" spans="2:9" x14ac:dyDescent="0.3">
      <c r="B2048" s="177">
        <v>44938</v>
      </c>
      <c r="C2048" s="62">
        <v>2915.8</v>
      </c>
      <c r="D2048" s="62">
        <f t="shared" si="34"/>
        <v>3.0481878743969886E-2</v>
      </c>
      <c r="E2048" s="62">
        <v>-8.2818903797424997E-3</v>
      </c>
      <c r="F2048" s="62"/>
      <c r="G2048" s="62"/>
      <c r="H2048" s="62"/>
      <c r="I2048" s="62"/>
    </row>
    <row r="2049" spans="2:9" x14ac:dyDescent="0.3">
      <c r="B2049" s="177">
        <v>44995</v>
      </c>
      <c r="C2049" s="62">
        <v>2829.55</v>
      </c>
      <c r="D2049" s="62">
        <f t="shared" si="34"/>
        <v>1.9197709214735323</v>
      </c>
      <c r="E2049" s="62">
        <v>-8.2889387354548004E-3</v>
      </c>
      <c r="F2049" s="62"/>
      <c r="G2049" s="62"/>
      <c r="H2049" s="62"/>
      <c r="I2049" s="62"/>
    </row>
    <row r="2050" spans="2:9" x14ac:dyDescent="0.3">
      <c r="B2050" s="177">
        <v>42762</v>
      </c>
      <c r="C2050" s="62">
        <v>969.1</v>
      </c>
      <c r="D2050" s="62">
        <f t="shared" si="34"/>
        <v>-0.71259101086940402</v>
      </c>
      <c r="E2050" s="62">
        <v>-8.2889889480147593E-3</v>
      </c>
      <c r="F2050" s="62"/>
      <c r="G2050" s="62"/>
      <c r="H2050" s="62"/>
      <c r="I2050" s="62"/>
    </row>
    <row r="2051" spans="2:9" x14ac:dyDescent="0.3">
      <c r="B2051" s="177">
        <v>45133</v>
      </c>
      <c r="C2051" s="62">
        <v>3371.85</v>
      </c>
      <c r="D2051" s="62">
        <f t="shared" si="34"/>
        <v>2.7477492497499161</v>
      </c>
      <c r="E2051" s="62">
        <v>-8.3085791594364865E-3</v>
      </c>
      <c r="F2051" s="62"/>
      <c r="G2051" s="62"/>
      <c r="H2051" s="62"/>
      <c r="I2051" s="62"/>
    </row>
    <row r="2052" spans="2:9" x14ac:dyDescent="0.3">
      <c r="B2052" s="177">
        <v>42695</v>
      </c>
      <c r="C2052" s="62">
        <v>899.7</v>
      </c>
      <c r="D2052" s="62">
        <f t="shared" si="34"/>
        <v>-0.28379238974685561</v>
      </c>
      <c r="E2052" s="62">
        <v>-8.3218517497932812E-3</v>
      </c>
      <c r="F2052" s="62"/>
      <c r="G2052" s="62"/>
      <c r="H2052" s="62"/>
      <c r="I2052" s="62"/>
    </row>
    <row r="2053" spans="2:9" x14ac:dyDescent="0.3">
      <c r="B2053" s="177">
        <v>43390</v>
      </c>
      <c r="C2053" s="62">
        <v>1256.2</v>
      </c>
      <c r="D2053" s="62">
        <f t="shared" si="34"/>
        <v>8.8608691884397073E-2</v>
      </c>
      <c r="E2053" s="62">
        <v>-8.3675402589200414E-3</v>
      </c>
      <c r="F2053" s="62"/>
      <c r="G2053" s="62"/>
      <c r="H2053" s="62"/>
      <c r="I2053" s="62"/>
    </row>
    <row r="2054" spans="2:9" x14ac:dyDescent="0.3">
      <c r="B2054" s="177">
        <v>42909</v>
      </c>
      <c r="C2054" s="62">
        <v>1153.95</v>
      </c>
      <c r="D2054" s="62">
        <f t="shared" si="34"/>
        <v>-0.11892036344200961</v>
      </c>
      <c r="E2054" s="62">
        <v>-8.378448053622067E-3</v>
      </c>
      <c r="F2054" s="62"/>
      <c r="G2054" s="62"/>
      <c r="H2054" s="62"/>
      <c r="I2054" s="62"/>
    </row>
    <row r="2055" spans="2:9" x14ac:dyDescent="0.3">
      <c r="B2055" s="177">
        <v>43237</v>
      </c>
      <c r="C2055" s="62">
        <v>1309.7</v>
      </c>
      <c r="D2055" s="62">
        <f t="shared" si="34"/>
        <v>-0.18296943231441046</v>
      </c>
      <c r="E2055" s="62">
        <v>-8.4039975772258555E-3</v>
      </c>
      <c r="F2055" s="62"/>
      <c r="G2055" s="62"/>
      <c r="H2055" s="62"/>
      <c r="I2055" s="62"/>
    </row>
    <row r="2056" spans="2:9" x14ac:dyDescent="0.3">
      <c r="B2056" s="177">
        <v>43909</v>
      </c>
      <c r="C2056" s="62">
        <v>1603</v>
      </c>
      <c r="D2056" s="62">
        <f t="shared" ref="D2056:D2119" si="35">(C2056-C2057)/C2057</f>
        <v>0.44577226606538894</v>
      </c>
      <c r="E2056" s="62">
        <v>-8.4433860142888624E-3</v>
      </c>
      <c r="F2056" s="62"/>
      <c r="G2056" s="62"/>
      <c r="H2056" s="62"/>
      <c r="I2056" s="62"/>
    </row>
    <row r="2057" spans="2:9" x14ac:dyDescent="0.3">
      <c r="B2057" s="177">
        <v>42920</v>
      </c>
      <c r="C2057" s="62">
        <v>1108.75</v>
      </c>
      <c r="D2057" s="62">
        <f t="shared" si="35"/>
        <v>0.12643502997053749</v>
      </c>
      <c r="E2057" s="62">
        <v>-8.4510820962261177E-3</v>
      </c>
      <c r="F2057" s="62"/>
      <c r="G2057" s="62"/>
      <c r="H2057" s="62"/>
      <c r="I2057" s="62"/>
    </row>
    <row r="2058" spans="2:9" x14ac:dyDescent="0.3">
      <c r="B2058" s="177">
        <v>42779</v>
      </c>
      <c r="C2058" s="62">
        <v>984.3</v>
      </c>
      <c r="D2058" s="62">
        <f t="shared" si="35"/>
        <v>-0.65945889842236372</v>
      </c>
      <c r="E2058" s="62">
        <v>-8.4617709277728329E-3</v>
      </c>
      <c r="F2058" s="62"/>
      <c r="G2058" s="62"/>
      <c r="H2058" s="62"/>
      <c r="I2058" s="62"/>
    </row>
    <row r="2059" spans="2:9" x14ac:dyDescent="0.3">
      <c r="B2059" s="177">
        <v>45464</v>
      </c>
      <c r="C2059" s="62">
        <v>2890.4</v>
      </c>
      <c r="D2059" s="62">
        <f t="shared" si="35"/>
        <v>1.1261539593217846</v>
      </c>
      <c r="E2059" s="62">
        <v>-8.4731227059105414E-3</v>
      </c>
      <c r="F2059" s="62"/>
      <c r="G2059" s="62"/>
      <c r="H2059" s="62"/>
      <c r="I2059" s="62"/>
    </row>
    <row r="2060" spans="2:9" x14ac:dyDescent="0.3">
      <c r="B2060" s="177">
        <v>43346</v>
      </c>
      <c r="C2060" s="62">
        <v>1359.45</v>
      </c>
      <c r="D2060" s="62">
        <f t="shared" si="35"/>
        <v>0.21542244076888695</v>
      </c>
      <c r="E2060" s="62">
        <v>-8.4968273648894053E-3</v>
      </c>
      <c r="F2060" s="62"/>
      <c r="G2060" s="62"/>
      <c r="H2060" s="62"/>
      <c r="I2060" s="62"/>
    </row>
    <row r="2061" spans="2:9" x14ac:dyDescent="0.3">
      <c r="B2061" s="177">
        <v>43081</v>
      </c>
      <c r="C2061" s="62">
        <v>1118.5</v>
      </c>
      <c r="D2061" s="62">
        <f t="shared" si="35"/>
        <v>-0.62457624274158363</v>
      </c>
      <c r="E2061" s="62">
        <v>-8.5098838755428684E-3</v>
      </c>
      <c r="F2061" s="62"/>
      <c r="G2061" s="62"/>
      <c r="H2061" s="62"/>
      <c r="I2061" s="62"/>
    </row>
    <row r="2062" spans="2:9" x14ac:dyDescent="0.3">
      <c r="B2062" s="177">
        <v>44932</v>
      </c>
      <c r="C2062" s="62">
        <v>2979.3</v>
      </c>
      <c r="D2062" s="62">
        <f t="shared" si="35"/>
        <v>2.2075850357639194E-2</v>
      </c>
      <c r="E2062" s="62">
        <v>-8.5194182834703019E-3</v>
      </c>
      <c r="F2062" s="62"/>
      <c r="G2062" s="62"/>
      <c r="H2062" s="62"/>
      <c r="I2062" s="62"/>
    </row>
    <row r="2063" spans="2:9" x14ac:dyDescent="0.3">
      <c r="B2063" s="177">
        <v>45600</v>
      </c>
      <c r="C2063" s="62">
        <v>2914.95</v>
      </c>
      <c r="D2063" s="62">
        <f t="shared" si="35"/>
        <v>1.6441174419415453E-2</v>
      </c>
      <c r="E2063" s="62">
        <v>-8.5204081632653684E-3</v>
      </c>
      <c r="F2063" s="62"/>
      <c r="G2063" s="62"/>
      <c r="H2063" s="62"/>
      <c r="I2063" s="62"/>
    </row>
    <row r="2064" spans="2:9" x14ac:dyDescent="0.3">
      <c r="B2064" s="177">
        <v>45366</v>
      </c>
      <c r="C2064" s="62">
        <v>2867.8</v>
      </c>
      <c r="D2064" s="62">
        <f t="shared" si="35"/>
        <v>-0.1172468987595037</v>
      </c>
      <c r="E2064" s="62">
        <v>-8.5564640196366514E-3</v>
      </c>
      <c r="F2064" s="62"/>
      <c r="G2064" s="62"/>
      <c r="H2064" s="62"/>
      <c r="I2064" s="62"/>
    </row>
    <row r="2065" spans="2:9" x14ac:dyDescent="0.3">
      <c r="B2065" s="177">
        <v>45559</v>
      </c>
      <c r="C2065" s="62">
        <v>3248.7</v>
      </c>
      <c r="D2065" s="62">
        <f t="shared" si="35"/>
        <v>2.7910029756695254</v>
      </c>
      <c r="E2065" s="62">
        <v>-8.6056944062987192E-3</v>
      </c>
      <c r="F2065" s="62"/>
      <c r="G2065" s="62"/>
      <c r="H2065" s="62"/>
      <c r="I2065" s="62"/>
    </row>
    <row r="2066" spans="2:9" x14ac:dyDescent="0.3">
      <c r="B2066" s="177">
        <v>42467</v>
      </c>
      <c r="C2066" s="62">
        <v>856.95</v>
      </c>
      <c r="D2066" s="62">
        <f t="shared" si="35"/>
        <v>-0.70374915734706933</v>
      </c>
      <c r="E2066" s="62">
        <v>-8.6186950485885368E-3</v>
      </c>
      <c r="F2066" s="62"/>
      <c r="G2066" s="62"/>
      <c r="H2066" s="62"/>
      <c r="I2066" s="62"/>
    </row>
    <row r="2067" spans="2:9" x14ac:dyDescent="0.3">
      <c r="B2067" s="177">
        <v>45462</v>
      </c>
      <c r="C2067" s="62">
        <v>2892.65</v>
      </c>
      <c r="D2067" s="62">
        <f t="shared" si="35"/>
        <v>0.61885440859613294</v>
      </c>
      <c r="E2067" s="62">
        <v>-8.6195078483789454E-3</v>
      </c>
      <c r="F2067" s="62"/>
      <c r="G2067" s="62"/>
      <c r="H2067" s="62"/>
      <c r="I2067" s="62"/>
    </row>
    <row r="2068" spans="2:9" x14ac:dyDescent="0.3">
      <c r="B2068" s="177">
        <v>43830</v>
      </c>
      <c r="C2068" s="62">
        <v>1786.85</v>
      </c>
      <c r="D2068" s="62">
        <f t="shared" si="35"/>
        <v>-0.45960290937684301</v>
      </c>
      <c r="E2068" s="62">
        <v>-8.6273857079450633E-3</v>
      </c>
      <c r="F2068" s="62"/>
      <c r="G2068" s="62"/>
      <c r="H2068" s="62"/>
      <c r="I2068" s="62"/>
    </row>
    <row r="2069" spans="2:9" x14ac:dyDescent="0.3">
      <c r="B2069" s="177">
        <v>45280</v>
      </c>
      <c r="C2069" s="62">
        <v>3306.55</v>
      </c>
      <c r="D2069" s="62">
        <f t="shared" si="35"/>
        <v>0.30841066022990327</v>
      </c>
      <c r="E2069" s="62">
        <v>-8.6942183448007072E-3</v>
      </c>
      <c r="F2069" s="62"/>
      <c r="G2069" s="62"/>
      <c r="H2069" s="62"/>
      <c r="I2069" s="62"/>
    </row>
    <row r="2070" spans="2:9" x14ac:dyDescent="0.3">
      <c r="B2070" s="177">
        <v>44180</v>
      </c>
      <c r="C2070" s="62">
        <v>2527.15</v>
      </c>
      <c r="D2070" s="62">
        <f t="shared" si="35"/>
        <v>0.13751040893029956</v>
      </c>
      <c r="E2070" s="62">
        <v>-8.7275437357809682E-3</v>
      </c>
      <c r="F2070" s="62"/>
      <c r="G2070" s="62"/>
      <c r="H2070" s="62"/>
      <c r="I2070" s="62"/>
    </row>
    <row r="2071" spans="2:9" x14ac:dyDescent="0.3">
      <c r="B2071" s="177">
        <v>45686</v>
      </c>
      <c r="C2071" s="62">
        <v>2221.65</v>
      </c>
      <c r="D2071" s="62">
        <f t="shared" si="35"/>
        <v>0.27005859654137493</v>
      </c>
      <c r="E2071" s="62">
        <v>-8.7451199107640414E-3</v>
      </c>
      <c r="F2071" s="62"/>
      <c r="G2071" s="62"/>
      <c r="H2071" s="62"/>
      <c r="I2071" s="62"/>
    </row>
    <row r="2072" spans="2:9" x14ac:dyDescent="0.3">
      <c r="B2072" s="177">
        <v>43741</v>
      </c>
      <c r="C2072" s="62">
        <v>1749.25</v>
      </c>
      <c r="D2072" s="62">
        <f t="shared" si="35"/>
        <v>-0.36763429976140549</v>
      </c>
      <c r="E2072" s="62">
        <v>-8.7550291834306362E-3</v>
      </c>
      <c r="F2072" s="62"/>
      <c r="G2072" s="62"/>
      <c r="H2072" s="62"/>
      <c r="I2072" s="62"/>
    </row>
    <row r="2073" spans="2:9" x14ac:dyDescent="0.3">
      <c r="B2073" s="177">
        <v>44747</v>
      </c>
      <c r="C2073" s="62">
        <v>2766.2</v>
      </c>
      <c r="D2073" s="62">
        <f t="shared" si="35"/>
        <v>-0.11893234806981784</v>
      </c>
      <c r="E2073" s="62">
        <v>-8.7969183911135659E-3</v>
      </c>
      <c r="F2073" s="62"/>
      <c r="G2073" s="62"/>
      <c r="H2073" s="62"/>
      <c r="I2073" s="62"/>
    </row>
    <row r="2074" spans="2:9" x14ac:dyDescent="0.3">
      <c r="B2074" s="177">
        <v>45250</v>
      </c>
      <c r="C2074" s="62">
        <v>3139.6</v>
      </c>
      <c r="D2074" s="62">
        <f t="shared" si="35"/>
        <v>1.9124304267161409</v>
      </c>
      <c r="E2074" s="62">
        <v>-8.8082083662194451E-3</v>
      </c>
      <c r="F2074" s="62"/>
      <c r="G2074" s="62"/>
      <c r="H2074" s="62"/>
      <c r="I2074" s="62"/>
    </row>
    <row r="2075" spans="2:9" x14ac:dyDescent="0.3">
      <c r="B2075" s="177">
        <v>42811</v>
      </c>
      <c r="C2075" s="62">
        <v>1078</v>
      </c>
      <c r="D2075" s="62">
        <f t="shared" si="35"/>
        <v>-0.65872035964162468</v>
      </c>
      <c r="E2075" s="62">
        <v>-8.8267745494666327E-3</v>
      </c>
      <c r="F2075" s="62"/>
      <c r="G2075" s="62"/>
      <c r="H2075" s="62"/>
      <c r="I2075" s="62"/>
    </row>
    <row r="2076" spans="2:9" x14ac:dyDescent="0.3">
      <c r="B2076" s="177">
        <v>44524</v>
      </c>
      <c r="C2076" s="62">
        <v>3158.7</v>
      </c>
      <c r="D2076" s="62">
        <f t="shared" si="35"/>
        <v>-4.1031012341181318E-2</v>
      </c>
      <c r="E2076" s="62">
        <v>-8.8487244657818789E-3</v>
      </c>
      <c r="F2076" s="62"/>
      <c r="G2076" s="62"/>
      <c r="H2076" s="62"/>
      <c r="I2076" s="62"/>
    </row>
    <row r="2077" spans="2:9" x14ac:dyDescent="0.3">
      <c r="B2077" s="177">
        <v>45195</v>
      </c>
      <c r="C2077" s="62">
        <v>3293.85</v>
      </c>
      <c r="D2077" s="62">
        <f t="shared" si="35"/>
        <v>1.5198714761121521</v>
      </c>
      <c r="E2077" s="62">
        <v>-8.861673637649406E-3</v>
      </c>
      <c r="F2077" s="62"/>
      <c r="G2077" s="62"/>
      <c r="H2077" s="62"/>
      <c r="I2077" s="62"/>
    </row>
    <row r="2078" spans="2:9" x14ac:dyDescent="0.3">
      <c r="B2078" s="177">
        <v>43600</v>
      </c>
      <c r="C2078" s="62">
        <v>1307.1500000000001</v>
      </c>
      <c r="D2078" s="62">
        <f t="shared" si="35"/>
        <v>0.30996642781981265</v>
      </c>
      <c r="E2078" s="62">
        <v>-8.8713652045341162E-3</v>
      </c>
      <c r="F2078" s="62"/>
      <c r="G2078" s="62"/>
      <c r="H2078" s="62"/>
      <c r="I2078" s="62"/>
    </row>
    <row r="2079" spans="2:9" x14ac:dyDescent="0.3">
      <c r="B2079" s="177">
        <v>42538</v>
      </c>
      <c r="C2079" s="62">
        <v>997.85</v>
      </c>
      <c r="D2079" s="62">
        <f t="shared" si="35"/>
        <v>-0.38006336978131205</v>
      </c>
      <c r="E2079" s="62">
        <v>-8.8895510528406163E-3</v>
      </c>
      <c r="F2079" s="62"/>
      <c r="G2079" s="62"/>
      <c r="H2079" s="62"/>
      <c r="I2079" s="62"/>
    </row>
    <row r="2080" spans="2:9" x14ac:dyDescent="0.3">
      <c r="B2080" s="177">
        <v>43929</v>
      </c>
      <c r="C2080" s="62">
        <v>1609.6</v>
      </c>
      <c r="D2080" s="62">
        <f t="shared" si="35"/>
        <v>-0.27851363768798043</v>
      </c>
      <c r="E2080" s="62">
        <v>-8.8975093131369396E-3</v>
      </c>
      <c r="F2080" s="62"/>
      <c r="G2080" s="62"/>
      <c r="H2080" s="62"/>
      <c r="I2080" s="62"/>
    </row>
    <row r="2081" spans="2:9" x14ac:dyDescent="0.3">
      <c r="B2081" s="177">
        <v>45729</v>
      </c>
      <c r="C2081" s="62">
        <v>2230.9499999999998</v>
      </c>
      <c r="D2081" s="62">
        <f t="shared" si="35"/>
        <v>1.2634302237102417</v>
      </c>
      <c r="E2081" s="62">
        <v>-8.9071523767215374E-3</v>
      </c>
      <c r="F2081" s="62"/>
      <c r="G2081" s="62"/>
      <c r="H2081" s="62"/>
      <c r="I2081" s="62"/>
    </row>
    <row r="2082" spans="2:9" x14ac:dyDescent="0.3">
      <c r="B2082" s="177">
        <v>42535</v>
      </c>
      <c r="C2082" s="62">
        <v>985.65</v>
      </c>
      <c r="D2082" s="62">
        <f t="shared" si="35"/>
        <v>-0.56380412895802445</v>
      </c>
      <c r="E2082" s="62">
        <v>-8.9487708008646905E-3</v>
      </c>
      <c r="F2082" s="62"/>
      <c r="G2082" s="62"/>
      <c r="H2082" s="62"/>
      <c r="I2082" s="62"/>
    </row>
    <row r="2083" spans="2:9" x14ac:dyDescent="0.3">
      <c r="B2083" s="177">
        <v>45678</v>
      </c>
      <c r="C2083" s="62">
        <v>2259.65</v>
      </c>
      <c r="D2083" s="62">
        <f t="shared" si="35"/>
        <v>-0.3083092275433521</v>
      </c>
      <c r="E2083" s="62">
        <v>-8.9689048725932283E-3</v>
      </c>
      <c r="F2083" s="62"/>
      <c r="G2083" s="62"/>
      <c r="H2083" s="62"/>
      <c r="I2083" s="62"/>
    </row>
    <row r="2084" spans="2:9" x14ac:dyDescent="0.3">
      <c r="B2084" s="177">
        <v>45300</v>
      </c>
      <c r="C2084" s="62">
        <v>3266.85</v>
      </c>
      <c r="D2084" s="62">
        <f t="shared" si="35"/>
        <v>2.2361069836552749</v>
      </c>
      <c r="E2084" s="62">
        <v>-8.9793565805639138E-3</v>
      </c>
      <c r="F2084" s="62"/>
      <c r="G2084" s="62"/>
      <c r="H2084" s="62"/>
      <c r="I2084" s="62"/>
    </row>
    <row r="2085" spans="2:9" x14ac:dyDescent="0.3">
      <c r="B2085" s="177">
        <v>42564</v>
      </c>
      <c r="C2085" s="62">
        <v>1009.5</v>
      </c>
      <c r="D2085" s="62">
        <f t="shared" si="35"/>
        <v>0.18960641055856703</v>
      </c>
      <c r="E2085" s="62">
        <v>-8.9824768075393684E-3</v>
      </c>
      <c r="F2085" s="62"/>
      <c r="G2085" s="62"/>
      <c r="H2085" s="62"/>
      <c r="I2085" s="62"/>
    </row>
    <row r="2086" spans="2:9" x14ac:dyDescent="0.3">
      <c r="B2086" s="177">
        <v>42247</v>
      </c>
      <c r="C2086" s="62">
        <v>848.6</v>
      </c>
      <c r="D2086" s="62">
        <f t="shared" si="35"/>
        <v>-0.62523461479011644</v>
      </c>
      <c r="E2086" s="62">
        <v>-8.9921756393786436E-3</v>
      </c>
      <c r="F2086" s="62"/>
      <c r="G2086" s="62"/>
      <c r="H2086" s="62"/>
      <c r="I2086" s="62"/>
    </row>
    <row r="2087" spans="2:9" x14ac:dyDescent="0.3">
      <c r="B2087" s="177">
        <v>45831</v>
      </c>
      <c r="C2087" s="62">
        <v>2264.35</v>
      </c>
      <c r="D2087" s="62">
        <f t="shared" si="35"/>
        <v>-0.24243894279023087</v>
      </c>
      <c r="E2087" s="62">
        <v>-9.0155145626818582E-3</v>
      </c>
      <c r="F2087" s="62"/>
      <c r="G2087" s="62"/>
      <c r="H2087" s="62"/>
      <c r="I2087" s="62"/>
    </row>
    <row r="2088" spans="2:9" x14ac:dyDescent="0.3">
      <c r="B2088" s="177">
        <v>44413</v>
      </c>
      <c r="C2088" s="62">
        <v>2989</v>
      </c>
      <c r="D2088" s="62">
        <f t="shared" si="35"/>
        <v>1.3318770479013888</v>
      </c>
      <c r="E2088" s="62">
        <v>-9.0343970161624529E-3</v>
      </c>
      <c r="F2088" s="62"/>
      <c r="G2088" s="62"/>
      <c r="H2088" s="62"/>
      <c r="I2088" s="62"/>
    </row>
    <row r="2089" spans="2:9" x14ac:dyDescent="0.3">
      <c r="B2089" s="177">
        <v>43255</v>
      </c>
      <c r="C2089" s="62">
        <v>1281.8</v>
      </c>
      <c r="D2089" s="62">
        <f t="shared" si="35"/>
        <v>0.16089299461123927</v>
      </c>
      <c r="E2089" s="62">
        <v>-9.0452261306533006E-3</v>
      </c>
      <c r="F2089" s="62"/>
      <c r="G2089" s="62"/>
      <c r="H2089" s="62"/>
      <c r="I2089" s="62"/>
    </row>
    <row r="2090" spans="2:9" x14ac:dyDescent="0.3">
      <c r="B2090" s="177">
        <v>43075</v>
      </c>
      <c r="C2090" s="62">
        <v>1104.1500000000001</v>
      </c>
      <c r="D2090" s="62">
        <f t="shared" si="35"/>
        <v>0.14901919975024719</v>
      </c>
      <c r="E2090" s="62">
        <v>-9.0643930895220187E-3</v>
      </c>
      <c r="F2090" s="62"/>
      <c r="G2090" s="62"/>
      <c r="H2090" s="62"/>
      <c r="I2090" s="62"/>
    </row>
    <row r="2091" spans="2:9" x14ac:dyDescent="0.3">
      <c r="B2091" s="177">
        <v>42783</v>
      </c>
      <c r="C2091" s="62">
        <v>960.95</v>
      </c>
      <c r="D2091" s="62">
        <f t="shared" si="35"/>
        <v>-0.6844999671679034</v>
      </c>
      <c r="E2091" s="62">
        <v>-9.0745037380767762E-3</v>
      </c>
      <c r="F2091" s="62"/>
      <c r="G2091" s="62"/>
      <c r="H2091" s="62"/>
      <c r="I2091" s="62"/>
    </row>
    <row r="2092" spans="2:9" x14ac:dyDescent="0.3">
      <c r="B2092" s="177">
        <v>44432</v>
      </c>
      <c r="C2092" s="62">
        <v>3045.8</v>
      </c>
      <c r="D2092" s="62">
        <f t="shared" si="35"/>
        <v>5.4493837418640105E-2</v>
      </c>
      <c r="E2092" s="62">
        <v>-9.0770081660538245E-3</v>
      </c>
      <c r="F2092" s="62"/>
      <c r="G2092" s="62"/>
      <c r="H2092" s="62"/>
      <c r="I2092" s="62"/>
    </row>
    <row r="2093" spans="2:9" x14ac:dyDescent="0.3">
      <c r="B2093" s="177">
        <v>45601</v>
      </c>
      <c r="C2093" s="62">
        <v>2888.4</v>
      </c>
      <c r="D2093" s="62">
        <f t="shared" si="35"/>
        <v>1.0747764249542076</v>
      </c>
      <c r="E2093" s="62">
        <v>-9.1082179797251171E-3</v>
      </c>
      <c r="F2093" s="62"/>
      <c r="G2093" s="62"/>
      <c r="H2093" s="62"/>
      <c r="I2093" s="62"/>
    </row>
    <row r="2094" spans="2:9" x14ac:dyDescent="0.3">
      <c r="B2094" s="177">
        <v>43525</v>
      </c>
      <c r="C2094" s="62">
        <v>1392.15</v>
      </c>
      <c r="D2094" s="62">
        <f t="shared" si="35"/>
        <v>-0.5534044430186863</v>
      </c>
      <c r="E2094" s="62">
        <v>-9.1811679299668089E-3</v>
      </c>
      <c r="F2094" s="62"/>
      <c r="G2094" s="62"/>
      <c r="H2094" s="62"/>
      <c r="I2094" s="62"/>
    </row>
    <row r="2095" spans="2:9" x14ac:dyDescent="0.3">
      <c r="B2095" s="177">
        <v>44588</v>
      </c>
      <c r="C2095" s="62">
        <v>3117.25</v>
      </c>
      <c r="D2095" s="62">
        <f t="shared" si="35"/>
        <v>0.28303012841620023</v>
      </c>
      <c r="E2095" s="62">
        <v>-9.2330674125163468E-3</v>
      </c>
      <c r="F2095" s="62"/>
      <c r="G2095" s="62"/>
      <c r="H2095" s="62"/>
      <c r="I2095" s="62"/>
    </row>
    <row r="2096" spans="2:9" x14ac:dyDescent="0.3">
      <c r="B2096" s="177">
        <v>45632</v>
      </c>
      <c r="C2096" s="62">
        <v>2429.6</v>
      </c>
      <c r="D2096" s="62">
        <f t="shared" si="35"/>
        <v>0.87831465017394661</v>
      </c>
      <c r="E2096" s="62">
        <v>-9.2566162378176688E-3</v>
      </c>
      <c r="F2096" s="62"/>
      <c r="G2096" s="62"/>
      <c r="H2096" s="62"/>
      <c r="I2096" s="62"/>
    </row>
    <row r="2097" spans="2:9" x14ac:dyDescent="0.3">
      <c r="B2097" s="177">
        <v>43252</v>
      </c>
      <c r="C2097" s="62">
        <v>1293.5</v>
      </c>
      <c r="D2097" s="62">
        <f t="shared" si="35"/>
        <v>8.7477405523561272E-2</v>
      </c>
      <c r="E2097" s="62">
        <v>-9.2677696078430679E-3</v>
      </c>
      <c r="F2097" s="62"/>
      <c r="G2097" s="62"/>
      <c r="H2097" s="62"/>
      <c r="I2097" s="62"/>
    </row>
    <row r="2098" spans="2:9" x14ac:dyDescent="0.3">
      <c r="B2098" s="177">
        <v>43399</v>
      </c>
      <c r="C2098" s="62">
        <v>1189.45</v>
      </c>
      <c r="D2098" s="62">
        <f t="shared" si="35"/>
        <v>-0.58631423354490908</v>
      </c>
      <c r="E2098" s="62">
        <v>-9.2870231550890095E-3</v>
      </c>
      <c r="F2098" s="62"/>
      <c r="G2098" s="62"/>
      <c r="H2098" s="62"/>
      <c r="I2098" s="62"/>
    </row>
    <row r="2099" spans="2:9" x14ac:dyDescent="0.3">
      <c r="B2099" s="177">
        <v>45436</v>
      </c>
      <c r="C2099" s="62">
        <v>2875.25</v>
      </c>
      <c r="D2099" s="62">
        <f t="shared" si="35"/>
        <v>1.4735461114934616</v>
      </c>
      <c r="E2099" s="62">
        <v>-9.3713931333872479E-3</v>
      </c>
      <c r="F2099" s="62"/>
      <c r="G2099" s="62"/>
      <c r="H2099" s="62"/>
      <c r="I2099" s="62"/>
    </row>
    <row r="2100" spans="2:9" x14ac:dyDescent="0.3">
      <c r="B2100" s="177">
        <v>43045</v>
      </c>
      <c r="C2100" s="62">
        <v>1162.4000000000001</v>
      </c>
      <c r="D2100" s="62">
        <f t="shared" si="35"/>
        <v>-0.50579281903020767</v>
      </c>
      <c r="E2100" s="62">
        <v>-9.3744673598091018E-3</v>
      </c>
      <c r="F2100" s="62"/>
      <c r="G2100" s="62"/>
      <c r="H2100" s="62"/>
      <c r="I2100" s="62"/>
    </row>
    <row r="2101" spans="2:9" x14ac:dyDescent="0.3">
      <c r="B2101" s="177">
        <v>45862</v>
      </c>
      <c r="C2101" s="62">
        <v>2352.0500000000002</v>
      </c>
      <c r="D2101" s="62">
        <f t="shared" si="35"/>
        <v>1.4832919812067784</v>
      </c>
      <c r="E2101" s="62">
        <v>-9.3920441383956565E-3</v>
      </c>
      <c r="F2101" s="62"/>
      <c r="G2101" s="62"/>
      <c r="H2101" s="62"/>
      <c r="I2101" s="62"/>
    </row>
    <row r="2102" spans="2:9" x14ac:dyDescent="0.3">
      <c r="B2102" s="177">
        <v>42513</v>
      </c>
      <c r="C2102" s="62">
        <v>947.15</v>
      </c>
      <c r="D2102" s="62">
        <f t="shared" si="35"/>
        <v>-0.20430965682362326</v>
      </c>
      <c r="E2102" s="62">
        <v>-9.4127490456518328E-3</v>
      </c>
      <c r="F2102" s="62"/>
      <c r="G2102" s="62"/>
      <c r="H2102" s="62"/>
      <c r="I2102" s="62"/>
    </row>
    <row r="2103" spans="2:9" x14ac:dyDescent="0.3">
      <c r="B2103" s="177">
        <v>43116</v>
      </c>
      <c r="C2103" s="62">
        <v>1190.3499999999999</v>
      </c>
      <c r="D2103" s="62">
        <f t="shared" si="35"/>
        <v>-0.62572317947428002</v>
      </c>
      <c r="E2103" s="62">
        <v>-9.4449529832738091E-3</v>
      </c>
      <c r="F2103" s="62"/>
      <c r="G2103" s="62"/>
      <c r="H2103" s="62"/>
      <c r="I2103" s="62"/>
    </row>
    <row r="2104" spans="2:9" x14ac:dyDescent="0.3">
      <c r="B2104" s="177">
        <v>45086</v>
      </c>
      <c r="C2104" s="62">
        <v>3180.4</v>
      </c>
      <c r="D2104" s="62">
        <f t="shared" si="35"/>
        <v>1.9358974358974389E-2</v>
      </c>
      <c r="E2104" s="62">
        <v>-9.4526201043369645E-3</v>
      </c>
      <c r="F2104" s="62"/>
      <c r="G2104" s="62"/>
      <c r="H2104" s="62"/>
      <c r="I2104" s="62"/>
    </row>
    <row r="2105" spans="2:9" x14ac:dyDescent="0.3">
      <c r="B2105" s="177">
        <v>45260</v>
      </c>
      <c r="C2105" s="62">
        <v>3120</v>
      </c>
      <c r="D2105" s="62">
        <f t="shared" si="35"/>
        <v>7.3880943776137159E-2</v>
      </c>
      <c r="E2105" s="62">
        <v>-9.4766417448449644E-3</v>
      </c>
      <c r="F2105" s="62"/>
      <c r="G2105" s="62"/>
      <c r="H2105" s="62"/>
      <c r="I2105" s="62"/>
    </row>
    <row r="2106" spans="2:9" x14ac:dyDescent="0.3">
      <c r="B2106" s="177">
        <v>44349</v>
      </c>
      <c r="C2106" s="62">
        <v>2905.35</v>
      </c>
      <c r="D2106" s="62">
        <f t="shared" si="35"/>
        <v>0.68856794141578526</v>
      </c>
      <c r="E2106" s="62">
        <v>-9.4778650938411538E-3</v>
      </c>
      <c r="F2106" s="62"/>
      <c r="G2106" s="62"/>
      <c r="H2106" s="62"/>
      <c r="I2106" s="62"/>
    </row>
    <row r="2107" spans="2:9" x14ac:dyDescent="0.3">
      <c r="B2107" s="177">
        <v>43803</v>
      </c>
      <c r="C2107" s="62">
        <v>1720.6</v>
      </c>
      <c r="D2107" s="62">
        <f t="shared" si="35"/>
        <v>-8.1881486619887436E-2</v>
      </c>
      <c r="E2107" s="62">
        <v>-9.4985896033619264E-3</v>
      </c>
      <c r="F2107" s="62"/>
      <c r="G2107" s="62"/>
      <c r="H2107" s="62"/>
      <c r="I2107" s="62"/>
    </row>
    <row r="2108" spans="2:9" x14ac:dyDescent="0.3">
      <c r="B2108" s="177">
        <v>43874</v>
      </c>
      <c r="C2108" s="62">
        <v>1874.05</v>
      </c>
      <c r="D2108" s="62">
        <f t="shared" si="35"/>
        <v>9.5327157427160289E-2</v>
      </c>
      <c r="E2108" s="62">
        <v>-9.5134906582807002E-3</v>
      </c>
      <c r="F2108" s="62"/>
      <c r="G2108" s="62"/>
      <c r="H2108" s="62"/>
      <c r="I2108" s="62"/>
    </row>
    <row r="2109" spans="2:9" x14ac:dyDescent="0.3">
      <c r="B2109" s="177">
        <v>44036</v>
      </c>
      <c r="C2109" s="62">
        <v>1710.95</v>
      </c>
      <c r="D2109" s="62">
        <f t="shared" si="35"/>
        <v>-0.26105640494083099</v>
      </c>
      <c r="E2109" s="62">
        <v>-9.522982517077715E-3</v>
      </c>
      <c r="F2109" s="62"/>
      <c r="G2109" s="62"/>
      <c r="H2109" s="62"/>
      <c r="I2109" s="62"/>
    </row>
    <row r="2110" spans="2:9" x14ac:dyDescent="0.3">
      <c r="B2110" s="177">
        <v>45748</v>
      </c>
      <c r="C2110" s="62">
        <v>2315.4</v>
      </c>
      <c r="D2110" s="62">
        <f t="shared" si="35"/>
        <v>-0.26445033912035193</v>
      </c>
      <c r="E2110" s="62">
        <v>-9.53929075587104E-3</v>
      </c>
      <c r="F2110" s="62"/>
      <c r="G2110" s="62"/>
      <c r="H2110" s="62"/>
      <c r="I2110" s="62"/>
    </row>
    <row r="2111" spans="2:9" x14ac:dyDescent="0.3">
      <c r="B2111" s="177">
        <v>44909</v>
      </c>
      <c r="C2111" s="62">
        <v>3147.85</v>
      </c>
      <c r="D2111" s="62">
        <f t="shared" si="35"/>
        <v>4.1541210336498602E-2</v>
      </c>
      <c r="E2111" s="62">
        <v>-9.5494304952488552E-3</v>
      </c>
      <c r="F2111" s="62"/>
      <c r="G2111" s="62"/>
      <c r="H2111" s="62"/>
      <c r="I2111" s="62"/>
    </row>
    <row r="2112" spans="2:9" x14ac:dyDescent="0.3">
      <c r="B2112" s="177">
        <v>45517</v>
      </c>
      <c r="C2112" s="62">
        <v>3022.3</v>
      </c>
      <c r="D2112" s="62">
        <f t="shared" si="35"/>
        <v>1.6031869078380707</v>
      </c>
      <c r="E2112" s="62">
        <v>-9.5528355372035065E-3</v>
      </c>
      <c r="F2112" s="62"/>
      <c r="G2112" s="62"/>
      <c r="H2112" s="62"/>
      <c r="I2112" s="62"/>
    </row>
    <row r="2113" spans="2:9" x14ac:dyDescent="0.3">
      <c r="B2113" s="177">
        <v>43005</v>
      </c>
      <c r="C2113" s="62">
        <v>1161</v>
      </c>
      <c r="D2113" s="62">
        <f t="shared" si="35"/>
        <v>-0.20293834958121648</v>
      </c>
      <c r="E2113" s="62">
        <v>-9.5546835011090635E-3</v>
      </c>
      <c r="F2113" s="62"/>
      <c r="G2113" s="62"/>
      <c r="H2113" s="62"/>
      <c r="I2113" s="62"/>
    </row>
    <row r="2114" spans="2:9" x14ac:dyDescent="0.3">
      <c r="B2114" s="177">
        <v>43549</v>
      </c>
      <c r="C2114" s="62">
        <v>1456.6</v>
      </c>
      <c r="D2114" s="62">
        <f t="shared" si="35"/>
        <v>-0.21826866312456397</v>
      </c>
      <c r="E2114" s="62">
        <v>-9.5872713673761725E-3</v>
      </c>
      <c r="F2114" s="62"/>
      <c r="G2114" s="62"/>
      <c r="H2114" s="62"/>
      <c r="I2114" s="62"/>
    </row>
    <row r="2115" spans="2:9" x14ac:dyDescent="0.3">
      <c r="B2115" s="177">
        <v>43879</v>
      </c>
      <c r="C2115" s="62">
        <v>1863.3</v>
      </c>
      <c r="D2115" s="62">
        <f t="shared" si="35"/>
        <v>-0.38990209881798238</v>
      </c>
      <c r="E2115" s="62">
        <v>-9.5941743960453688E-3</v>
      </c>
      <c r="F2115" s="62"/>
      <c r="G2115" s="62"/>
      <c r="H2115" s="62"/>
      <c r="I2115" s="62"/>
    </row>
    <row r="2116" spans="2:9" x14ac:dyDescent="0.3">
      <c r="B2116" s="177">
        <v>44692</v>
      </c>
      <c r="C2116" s="62">
        <v>3054.1</v>
      </c>
      <c r="D2116" s="62">
        <f t="shared" si="35"/>
        <v>1.0090780515080746</v>
      </c>
      <c r="E2116" s="62">
        <v>-9.5988585141226161E-3</v>
      </c>
      <c r="F2116" s="62"/>
      <c r="G2116" s="62"/>
      <c r="H2116" s="62"/>
      <c r="I2116" s="62"/>
    </row>
    <row r="2117" spans="2:9" x14ac:dyDescent="0.3">
      <c r="B2117" s="177">
        <v>43713</v>
      </c>
      <c r="C2117" s="62">
        <v>1520.15</v>
      </c>
      <c r="D2117" s="62">
        <f t="shared" si="35"/>
        <v>0.11513350938967139</v>
      </c>
      <c r="E2117" s="62">
        <v>-9.6097465632940249E-3</v>
      </c>
      <c r="F2117" s="62"/>
      <c r="G2117" s="62"/>
      <c r="H2117" s="62"/>
      <c r="I2117" s="62"/>
    </row>
    <row r="2118" spans="2:9" x14ac:dyDescent="0.3">
      <c r="B2118" s="177">
        <v>43641</v>
      </c>
      <c r="C2118" s="62">
        <v>1363.2</v>
      </c>
      <c r="D2118" s="62">
        <f t="shared" si="35"/>
        <v>0.37322453913569054</v>
      </c>
      <c r="E2118" s="62">
        <v>-9.6262123578771466E-3</v>
      </c>
      <c r="F2118" s="62"/>
      <c r="G2118" s="62"/>
      <c r="H2118" s="62"/>
      <c r="I2118" s="62"/>
    </row>
    <row r="2119" spans="2:9" x14ac:dyDescent="0.3">
      <c r="B2119" s="177">
        <v>42776</v>
      </c>
      <c r="C2119" s="62">
        <v>992.7</v>
      </c>
      <c r="D2119" s="62">
        <f t="shared" si="35"/>
        <v>-0.16649874055415614</v>
      </c>
      <c r="E2119" s="62">
        <v>-9.6273756671820983E-3</v>
      </c>
      <c r="F2119" s="62"/>
      <c r="G2119" s="62"/>
      <c r="H2119" s="62"/>
      <c r="I2119" s="62"/>
    </row>
    <row r="2120" spans="2:9" x14ac:dyDescent="0.3">
      <c r="B2120" s="177">
        <v>43034</v>
      </c>
      <c r="C2120" s="62">
        <v>1191</v>
      </c>
      <c r="D2120" s="62">
        <f t="shared" ref="D2120:D2183" si="36">(C2120-C2121)/C2121</f>
        <v>0.11574312614173961</v>
      </c>
      <c r="E2120" s="62">
        <v>-9.6457675037418169E-3</v>
      </c>
      <c r="F2120" s="62"/>
      <c r="G2120" s="62"/>
      <c r="H2120" s="62"/>
      <c r="I2120" s="62"/>
    </row>
    <row r="2121" spans="2:9" x14ac:dyDescent="0.3">
      <c r="B2121" s="177">
        <v>42815</v>
      </c>
      <c r="C2121" s="62">
        <v>1067.45</v>
      </c>
      <c r="D2121" s="62">
        <f t="shared" si="36"/>
        <v>-0.67425005340413191</v>
      </c>
      <c r="E2121" s="62">
        <v>-9.6488379644661722E-3</v>
      </c>
      <c r="F2121" s="62"/>
      <c r="G2121" s="62"/>
      <c r="H2121" s="62"/>
      <c r="I2121" s="62"/>
    </row>
    <row r="2122" spans="2:9" x14ac:dyDescent="0.3">
      <c r="B2122" s="177">
        <v>45558</v>
      </c>
      <c r="C2122" s="62">
        <v>3276.9</v>
      </c>
      <c r="D2122" s="62">
        <f t="shared" si="36"/>
        <v>2.0329029571012076</v>
      </c>
      <c r="E2122" s="62">
        <v>-9.7457050904310779E-3</v>
      </c>
      <c r="F2122" s="62"/>
      <c r="G2122" s="62"/>
      <c r="H2122" s="62"/>
      <c r="I2122" s="62"/>
    </row>
    <row r="2123" spans="2:9" x14ac:dyDescent="0.3">
      <c r="B2123" s="177">
        <v>42830</v>
      </c>
      <c r="C2123" s="62">
        <v>1080.45</v>
      </c>
      <c r="D2123" s="62">
        <f t="shared" si="36"/>
        <v>-3.5915053091817611E-2</v>
      </c>
      <c r="E2123" s="62">
        <v>-9.760791861424126E-3</v>
      </c>
      <c r="F2123" s="62"/>
      <c r="G2123" s="62"/>
      <c r="H2123" s="62"/>
      <c r="I2123" s="62"/>
    </row>
    <row r="2124" spans="2:9" x14ac:dyDescent="0.3">
      <c r="B2124" s="177">
        <v>43187</v>
      </c>
      <c r="C2124" s="62">
        <v>1120.7</v>
      </c>
      <c r="D2124" s="62">
        <f t="shared" si="36"/>
        <v>-0.19001156403584843</v>
      </c>
      <c r="E2124" s="62">
        <v>-9.7636403799425259E-3</v>
      </c>
      <c r="F2124" s="62"/>
      <c r="G2124" s="62"/>
      <c r="H2124" s="62"/>
      <c r="I2124" s="62"/>
    </row>
    <row r="2125" spans="2:9" x14ac:dyDescent="0.3">
      <c r="B2125" s="177">
        <v>43532</v>
      </c>
      <c r="C2125" s="62">
        <v>1383.6</v>
      </c>
      <c r="D2125" s="62">
        <f t="shared" si="36"/>
        <v>0.205121505095375</v>
      </c>
      <c r="E2125" s="62">
        <v>-9.7691894793344725E-3</v>
      </c>
      <c r="F2125" s="62"/>
      <c r="G2125" s="62"/>
      <c r="H2125" s="62"/>
      <c r="I2125" s="62"/>
    </row>
    <row r="2126" spans="2:9" x14ac:dyDescent="0.3">
      <c r="B2126" s="177">
        <v>42948</v>
      </c>
      <c r="C2126" s="62">
        <v>1148.0999999999999</v>
      </c>
      <c r="D2126" s="62">
        <f t="shared" si="36"/>
        <v>-0.65644777593249248</v>
      </c>
      <c r="E2126" s="62">
        <v>-9.7891241536936791E-3</v>
      </c>
      <c r="F2126" s="62"/>
      <c r="G2126" s="62"/>
      <c r="H2126" s="62"/>
      <c r="I2126" s="62"/>
    </row>
    <row r="2127" spans="2:9" x14ac:dyDescent="0.3">
      <c r="B2127" s="177">
        <v>45139</v>
      </c>
      <c r="C2127" s="62">
        <v>3341.85</v>
      </c>
      <c r="D2127" s="62">
        <f t="shared" si="36"/>
        <v>0.78489024194840573</v>
      </c>
      <c r="E2127" s="62">
        <v>-9.8075527044844853E-3</v>
      </c>
      <c r="F2127" s="62"/>
      <c r="G2127" s="62"/>
      <c r="H2127" s="62"/>
      <c r="I2127" s="62"/>
    </row>
    <row r="2128" spans="2:9" x14ac:dyDescent="0.3">
      <c r="B2128" s="177">
        <v>43866</v>
      </c>
      <c r="C2128" s="62">
        <v>1872.3</v>
      </c>
      <c r="D2128" s="62">
        <f t="shared" si="36"/>
        <v>0.3485306828003456</v>
      </c>
      <c r="E2128" s="62">
        <v>-9.8104027289314093E-3</v>
      </c>
      <c r="F2128" s="62"/>
      <c r="G2128" s="62"/>
      <c r="H2128" s="62"/>
      <c r="I2128" s="62"/>
    </row>
    <row r="2129" spans="2:9" x14ac:dyDescent="0.3">
      <c r="B2129" s="177">
        <v>43479</v>
      </c>
      <c r="C2129" s="62">
        <v>1388.4</v>
      </c>
      <c r="D2129" s="62">
        <f t="shared" si="36"/>
        <v>-0.55973426773001855</v>
      </c>
      <c r="E2129" s="62">
        <v>-9.8416773641420291E-3</v>
      </c>
      <c r="F2129" s="62"/>
      <c r="G2129" s="62"/>
      <c r="H2129" s="62"/>
      <c r="I2129" s="62"/>
    </row>
    <row r="2130" spans="2:9" x14ac:dyDescent="0.3">
      <c r="B2130" s="177">
        <v>45527</v>
      </c>
      <c r="C2130" s="62">
        <v>3153.55</v>
      </c>
      <c r="D2130" s="62">
        <f t="shared" si="36"/>
        <v>1.7505887483645881</v>
      </c>
      <c r="E2130" s="62">
        <v>-9.8433231812615485E-3</v>
      </c>
      <c r="F2130" s="62"/>
      <c r="G2130" s="62"/>
      <c r="H2130" s="62"/>
      <c r="I2130" s="62"/>
    </row>
    <row r="2131" spans="2:9" x14ac:dyDescent="0.3">
      <c r="B2131" s="177">
        <v>43101</v>
      </c>
      <c r="C2131" s="62">
        <v>1146.5</v>
      </c>
      <c r="D2131" s="62">
        <f t="shared" si="36"/>
        <v>-0.53113178611593903</v>
      </c>
      <c r="E2131" s="62">
        <v>-9.8454097935919242E-3</v>
      </c>
      <c r="F2131" s="62"/>
      <c r="G2131" s="62"/>
      <c r="H2131" s="62"/>
      <c r="I2131" s="62"/>
    </row>
    <row r="2132" spans="2:9" x14ac:dyDescent="0.3">
      <c r="B2132" s="177">
        <v>45768</v>
      </c>
      <c r="C2132" s="62">
        <v>2445.25</v>
      </c>
      <c r="D2132" s="62">
        <f t="shared" si="36"/>
        <v>0.73847357008282688</v>
      </c>
      <c r="E2132" s="62">
        <v>-9.8799425019739998E-3</v>
      </c>
      <c r="F2132" s="62"/>
      <c r="G2132" s="62"/>
      <c r="H2132" s="62"/>
      <c r="I2132" s="62"/>
    </row>
    <row r="2133" spans="2:9" x14ac:dyDescent="0.3">
      <c r="B2133" s="177">
        <v>43487</v>
      </c>
      <c r="C2133" s="62">
        <v>1406.55</v>
      </c>
      <c r="D2133" s="62">
        <f t="shared" si="36"/>
        <v>-0.51971931981151398</v>
      </c>
      <c r="E2133" s="62">
        <v>-9.9250343152783131E-3</v>
      </c>
      <c r="F2133" s="62"/>
      <c r="G2133" s="62"/>
      <c r="H2133" s="62"/>
      <c r="I2133" s="62"/>
    </row>
    <row r="2134" spans="2:9" x14ac:dyDescent="0.3">
      <c r="B2134" s="177">
        <v>45323</v>
      </c>
      <c r="C2134" s="62">
        <v>2928.6</v>
      </c>
      <c r="D2134" s="62">
        <f t="shared" si="36"/>
        <v>0.29503847174316783</v>
      </c>
      <c r="E2134" s="62">
        <v>-9.9391480730223435E-3</v>
      </c>
      <c r="F2134" s="62"/>
      <c r="G2134" s="62"/>
      <c r="H2134" s="62"/>
      <c r="I2134" s="62"/>
    </row>
    <row r="2135" spans="2:9" x14ac:dyDescent="0.3">
      <c r="B2135" s="177">
        <v>45652</v>
      </c>
      <c r="C2135" s="62">
        <v>2261.4</v>
      </c>
      <c r="D2135" s="62">
        <f t="shared" si="36"/>
        <v>2.2326495604317063</v>
      </c>
      <c r="E2135" s="62">
        <v>-9.9599413348510375E-3</v>
      </c>
      <c r="F2135" s="62"/>
      <c r="G2135" s="62"/>
      <c r="H2135" s="62"/>
      <c r="I2135" s="62"/>
    </row>
    <row r="2136" spans="2:9" x14ac:dyDescent="0.3">
      <c r="B2136" s="177">
        <v>42170</v>
      </c>
      <c r="C2136" s="62">
        <v>699.55</v>
      </c>
      <c r="D2136" s="62">
        <f t="shared" si="36"/>
        <v>-0.73455138786119489</v>
      </c>
      <c r="E2136" s="62">
        <v>-9.9773563543731503E-3</v>
      </c>
      <c r="F2136" s="62"/>
      <c r="G2136" s="62"/>
      <c r="H2136" s="62"/>
      <c r="I2136" s="62"/>
    </row>
    <row r="2137" spans="2:9" x14ac:dyDescent="0.3">
      <c r="B2137" s="177">
        <v>44726</v>
      </c>
      <c r="C2137" s="62">
        <v>2635.35</v>
      </c>
      <c r="D2137" s="62">
        <f t="shared" si="36"/>
        <v>-0.19521468270933856</v>
      </c>
      <c r="E2137" s="62">
        <v>-9.9926745430980717E-3</v>
      </c>
      <c r="F2137" s="62"/>
      <c r="G2137" s="62"/>
      <c r="H2137" s="62"/>
      <c r="I2137" s="62"/>
    </row>
    <row r="2138" spans="2:9" x14ac:dyDescent="0.3">
      <c r="B2138" s="177">
        <v>44582</v>
      </c>
      <c r="C2138" s="62">
        <v>3274.6</v>
      </c>
      <c r="D2138" s="62">
        <f t="shared" si="36"/>
        <v>1.8664215686274506</v>
      </c>
      <c r="E2138" s="62">
        <v>-1.0006953472201201E-2</v>
      </c>
      <c r="F2138" s="62"/>
      <c r="G2138" s="62"/>
      <c r="H2138" s="62"/>
      <c r="I2138" s="62"/>
    </row>
    <row r="2139" spans="2:9" x14ac:dyDescent="0.3">
      <c r="B2139" s="177">
        <v>42963</v>
      </c>
      <c r="C2139" s="62">
        <v>1142.4000000000001</v>
      </c>
      <c r="D2139" s="62">
        <f t="shared" si="36"/>
        <v>-2.4923181973369596E-2</v>
      </c>
      <c r="E2139" s="62">
        <v>-1.0051993067590909E-2</v>
      </c>
      <c r="F2139" s="62"/>
      <c r="G2139" s="62"/>
      <c r="H2139" s="62"/>
      <c r="I2139" s="62"/>
    </row>
    <row r="2140" spans="2:9" x14ac:dyDescent="0.3">
      <c r="B2140" s="177">
        <v>42622</v>
      </c>
      <c r="C2140" s="62">
        <v>1171.5999999999999</v>
      </c>
      <c r="D2140" s="62">
        <f t="shared" si="36"/>
        <v>-0.25749413777805957</v>
      </c>
      <c r="E2140" s="62">
        <v>-1.0054921841994162E-2</v>
      </c>
      <c r="F2140" s="62"/>
      <c r="G2140" s="62"/>
      <c r="H2140" s="62"/>
      <c r="I2140" s="62"/>
    </row>
    <row r="2141" spans="2:9" x14ac:dyDescent="0.3">
      <c r="B2141" s="177">
        <v>43959</v>
      </c>
      <c r="C2141" s="62">
        <v>1577.9</v>
      </c>
      <c r="D2141" s="62">
        <f t="shared" si="36"/>
        <v>-6.5474251532470579E-2</v>
      </c>
      <c r="E2141" s="62">
        <v>-1.006932463377142E-2</v>
      </c>
      <c r="F2141" s="62"/>
      <c r="G2141" s="62"/>
      <c r="H2141" s="62"/>
      <c r="I2141" s="62"/>
    </row>
    <row r="2142" spans="2:9" x14ac:dyDescent="0.3">
      <c r="B2142" s="177">
        <v>44026</v>
      </c>
      <c r="C2142" s="62">
        <v>1688.45</v>
      </c>
      <c r="D2142" s="62">
        <f t="shared" si="36"/>
        <v>-0.4894006290068949</v>
      </c>
      <c r="E2142" s="62">
        <v>-1.0084132149034119E-2</v>
      </c>
      <c r="F2142" s="62"/>
      <c r="G2142" s="62"/>
      <c r="H2142" s="62"/>
      <c r="I2142" s="62"/>
    </row>
    <row r="2143" spans="2:9" x14ac:dyDescent="0.3">
      <c r="B2143" s="177">
        <v>44456</v>
      </c>
      <c r="C2143" s="62">
        <v>3306.8</v>
      </c>
      <c r="D2143" s="62">
        <f t="shared" si="36"/>
        <v>0.41959302824761746</v>
      </c>
      <c r="E2143" s="62">
        <v>-1.0088310133213537E-2</v>
      </c>
      <c r="F2143" s="62"/>
      <c r="G2143" s="62"/>
      <c r="H2143" s="62"/>
      <c r="I2143" s="62"/>
    </row>
    <row r="2144" spans="2:9" x14ac:dyDescent="0.3">
      <c r="B2144" s="177">
        <v>45796</v>
      </c>
      <c r="C2144" s="62">
        <v>2329.4</v>
      </c>
      <c r="D2144" s="62">
        <f t="shared" si="36"/>
        <v>-0.172048552488937</v>
      </c>
      <c r="E2144" s="62">
        <v>-1.0092854259184497E-2</v>
      </c>
      <c r="F2144" s="62"/>
      <c r="G2144" s="62"/>
      <c r="H2144" s="62"/>
      <c r="I2144" s="62"/>
    </row>
    <row r="2145" spans="2:9" x14ac:dyDescent="0.3">
      <c r="B2145" s="177">
        <v>45377</v>
      </c>
      <c r="C2145" s="62">
        <v>2813.45</v>
      </c>
      <c r="D2145" s="62">
        <f t="shared" si="36"/>
        <v>1.4764105272423202</v>
      </c>
      <c r="E2145" s="62">
        <v>-1.0132817310229636E-2</v>
      </c>
      <c r="F2145" s="62"/>
      <c r="G2145" s="62"/>
      <c r="H2145" s="62"/>
      <c r="I2145" s="62"/>
    </row>
    <row r="2146" spans="2:9" x14ac:dyDescent="0.3">
      <c r="B2146" s="177">
        <v>43070</v>
      </c>
      <c r="C2146" s="62">
        <v>1136.0999999999999</v>
      </c>
      <c r="D2146" s="62">
        <f t="shared" si="36"/>
        <v>-4.8691647477496415E-2</v>
      </c>
      <c r="E2146" s="62">
        <v>-1.0150294053583177E-2</v>
      </c>
      <c r="F2146" s="62"/>
      <c r="G2146" s="62"/>
      <c r="H2146" s="62"/>
      <c r="I2146" s="62"/>
    </row>
    <row r="2147" spans="2:9" x14ac:dyDescent="0.3">
      <c r="B2147" s="177">
        <v>43224</v>
      </c>
      <c r="C2147" s="62">
        <v>1194.25</v>
      </c>
      <c r="D2147" s="62">
        <f t="shared" si="36"/>
        <v>0.38423645320197042</v>
      </c>
      <c r="E2147" s="62">
        <v>-1.0153336096145877E-2</v>
      </c>
      <c r="F2147" s="62"/>
      <c r="G2147" s="62"/>
      <c r="H2147" s="62"/>
      <c r="I2147" s="62"/>
    </row>
    <row r="2148" spans="2:9" x14ac:dyDescent="0.3">
      <c r="B2148" s="177">
        <v>42485</v>
      </c>
      <c r="C2148" s="62">
        <v>862.75</v>
      </c>
      <c r="D2148" s="62">
        <f t="shared" si="36"/>
        <v>-0.48378507748459282</v>
      </c>
      <c r="E2148" s="62">
        <v>-1.0153740247820127E-2</v>
      </c>
      <c r="F2148" s="62"/>
      <c r="G2148" s="62"/>
      <c r="H2148" s="62"/>
      <c r="I2148" s="62"/>
    </row>
    <row r="2149" spans="2:9" x14ac:dyDescent="0.3">
      <c r="B2149" s="177">
        <v>44027</v>
      </c>
      <c r="C2149" s="62">
        <v>1671.3</v>
      </c>
      <c r="D2149" s="62">
        <f t="shared" si="36"/>
        <v>0.18309560046720691</v>
      </c>
      <c r="E2149" s="62">
        <v>-1.0157244810329053E-2</v>
      </c>
      <c r="F2149" s="62"/>
      <c r="G2149" s="62"/>
      <c r="H2149" s="62"/>
      <c r="I2149" s="62"/>
    </row>
    <row r="2150" spans="2:9" x14ac:dyDescent="0.3">
      <c r="B2150" s="177">
        <v>43630</v>
      </c>
      <c r="C2150" s="62">
        <v>1412.65</v>
      </c>
      <c r="D2150" s="62">
        <f t="shared" si="36"/>
        <v>-0.19717549443055229</v>
      </c>
      <c r="E2150" s="62">
        <v>-1.0160109308762218E-2</v>
      </c>
      <c r="F2150" s="62"/>
      <c r="G2150" s="62"/>
      <c r="H2150" s="62"/>
      <c r="I2150" s="62"/>
    </row>
    <row r="2151" spans="2:9" x14ac:dyDescent="0.3">
      <c r="B2151" s="177">
        <v>44040</v>
      </c>
      <c r="C2151" s="62">
        <v>1759.6</v>
      </c>
      <c r="D2151" s="62">
        <f t="shared" si="36"/>
        <v>2.2428820453224817E-2</v>
      </c>
      <c r="E2151" s="62">
        <v>-1.0209534523976988E-2</v>
      </c>
      <c r="F2151" s="62"/>
      <c r="G2151" s="62"/>
      <c r="H2151" s="62"/>
      <c r="I2151" s="62"/>
    </row>
    <row r="2152" spans="2:9" x14ac:dyDescent="0.3">
      <c r="B2152" s="177">
        <v>43788</v>
      </c>
      <c r="C2152" s="62">
        <v>1721</v>
      </c>
      <c r="D2152" s="62">
        <f t="shared" si="36"/>
        <v>0.23210194730813291</v>
      </c>
      <c r="E2152" s="62">
        <v>-1.0236945019553689E-2</v>
      </c>
      <c r="F2152" s="62"/>
      <c r="G2152" s="62"/>
      <c r="H2152" s="62"/>
      <c r="I2152" s="62"/>
    </row>
    <row r="2153" spans="2:9" x14ac:dyDescent="0.3">
      <c r="B2153" s="177">
        <v>43318</v>
      </c>
      <c r="C2153" s="62">
        <v>1396.8</v>
      </c>
      <c r="D2153" s="62">
        <f t="shared" si="36"/>
        <v>-0.12368643934878766</v>
      </c>
      <c r="E2153" s="62">
        <v>-1.0309278350515432E-2</v>
      </c>
      <c r="F2153" s="62"/>
      <c r="G2153" s="62"/>
      <c r="H2153" s="62"/>
      <c r="I2153" s="62"/>
    </row>
    <row r="2154" spans="2:9" x14ac:dyDescent="0.3">
      <c r="B2154" s="177">
        <v>43958</v>
      </c>
      <c r="C2154" s="62">
        <v>1593.95</v>
      </c>
      <c r="D2154" s="62">
        <f t="shared" si="36"/>
        <v>0.17327297486290538</v>
      </c>
      <c r="E2154" s="62">
        <v>-1.0337762324599443E-2</v>
      </c>
      <c r="F2154" s="62"/>
      <c r="G2154" s="62"/>
      <c r="H2154" s="62"/>
      <c r="I2154" s="62"/>
    </row>
    <row r="2155" spans="2:9" x14ac:dyDescent="0.3">
      <c r="B2155" s="177">
        <v>43606</v>
      </c>
      <c r="C2155" s="62">
        <v>1358.55</v>
      </c>
      <c r="D2155" s="62">
        <f t="shared" si="36"/>
        <v>-0.58486501352156584</v>
      </c>
      <c r="E2155" s="62">
        <v>-1.0344199599344414E-2</v>
      </c>
      <c r="F2155" s="62"/>
      <c r="G2155" s="62"/>
      <c r="H2155" s="62"/>
      <c r="I2155" s="62"/>
    </row>
    <row r="2156" spans="2:9" x14ac:dyDescent="0.3">
      <c r="B2156" s="177">
        <v>44459</v>
      </c>
      <c r="C2156" s="62">
        <v>3272.55</v>
      </c>
      <c r="D2156" s="62">
        <f t="shared" si="36"/>
        <v>2.9674486270230953</v>
      </c>
      <c r="E2156" s="62">
        <v>-1.0357445264303858E-2</v>
      </c>
      <c r="F2156" s="62"/>
      <c r="G2156" s="62"/>
      <c r="H2156" s="62"/>
      <c r="I2156" s="62"/>
    </row>
    <row r="2157" spans="2:9" x14ac:dyDescent="0.3">
      <c r="B2157" s="177">
        <v>42055</v>
      </c>
      <c r="C2157" s="62">
        <v>824.85</v>
      </c>
      <c r="D2157" s="62">
        <f t="shared" si="36"/>
        <v>-0.62928089887640448</v>
      </c>
      <c r="E2157" s="62">
        <v>-1.037792441511695E-2</v>
      </c>
      <c r="F2157" s="62"/>
      <c r="G2157" s="62"/>
      <c r="H2157" s="62"/>
      <c r="I2157" s="62"/>
    </row>
    <row r="2158" spans="2:9" x14ac:dyDescent="0.3">
      <c r="B2158" s="177">
        <v>45713</v>
      </c>
      <c r="C2158" s="62">
        <v>2225</v>
      </c>
      <c r="D2158" s="62">
        <f t="shared" si="36"/>
        <v>1.0093922152984738</v>
      </c>
      <c r="E2158" s="62">
        <v>-1.0429406924770318E-2</v>
      </c>
      <c r="F2158" s="62"/>
      <c r="G2158" s="62"/>
      <c r="H2158" s="62"/>
      <c r="I2158" s="62"/>
    </row>
    <row r="2159" spans="2:9" x14ac:dyDescent="0.3">
      <c r="B2159" s="177">
        <v>42607</v>
      </c>
      <c r="C2159" s="62">
        <v>1107.3</v>
      </c>
      <c r="D2159" s="62">
        <f t="shared" si="36"/>
        <v>-0.53412150790979473</v>
      </c>
      <c r="E2159" s="62">
        <v>-1.0455764075067065E-2</v>
      </c>
      <c r="F2159" s="62"/>
      <c r="G2159" s="62"/>
      <c r="H2159" s="62"/>
      <c r="I2159" s="62"/>
    </row>
    <row r="2160" spans="2:9" x14ac:dyDescent="0.3">
      <c r="B2160" s="177">
        <v>44232</v>
      </c>
      <c r="C2160" s="62">
        <v>2376.8000000000002</v>
      </c>
      <c r="D2160" s="62">
        <f t="shared" si="36"/>
        <v>1.7410909929650562</v>
      </c>
      <c r="E2160" s="62">
        <v>-1.0491257285595261E-2</v>
      </c>
      <c r="F2160" s="62"/>
      <c r="G2160" s="62"/>
      <c r="H2160" s="62"/>
      <c r="I2160" s="62"/>
    </row>
    <row r="2161" spans="2:9" x14ac:dyDescent="0.3">
      <c r="B2161" s="177">
        <v>42354</v>
      </c>
      <c r="C2161" s="62">
        <v>867.1</v>
      </c>
      <c r="D2161" s="62">
        <f t="shared" si="36"/>
        <v>-0.34253326761951697</v>
      </c>
      <c r="E2161" s="62">
        <v>-1.0498687664041918E-2</v>
      </c>
      <c r="F2161" s="62"/>
      <c r="G2161" s="62"/>
      <c r="H2161" s="62"/>
      <c r="I2161" s="62"/>
    </row>
    <row r="2162" spans="2:9" x14ac:dyDescent="0.3">
      <c r="B2162" s="177">
        <v>43599</v>
      </c>
      <c r="C2162" s="62">
        <v>1318.85</v>
      </c>
      <c r="D2162" s="62">
        <f t="shared" si="36"/>
        <v>0.18687005039596818</v>
      </c>
      <c r="E2162" s="62">
        <v>-1.0540925800885424E-2</v>
      </c>
      <c r="F2162" s="62"/>
      <c r="G2162" s="62"/>
      <c r="H2162" s="62"/>
      <c r="I2162" s="62"/>
    </row>
    <row r="2163" spans="2:9" x14ac:dyDescent="0.3">
      <c r="B2163" s="177">
        <v>42611</v>
      </c>
      <c r="C2163" s="62">
        <v>1111.2</v>
      </c>
      <c r="D2163" s="62">
        <f t="shared" si="36"/>
        <v>-0.57272220406436847</v>
      </c>
      <c r="E2163" s="62">
        <v>-1.0639718648444148E-2</v>
      </c>
      <c r="F2163" s="62"/>
      <c r="G2163" s="62"/>
      <c r="H2163" s="62"/>
      <c r="I2163" s="62"/>
    </row>
    <row r="2164" spans="2:9" x14ac:dyDescent="0.3">
      <c r="B2164" s="177">
        <v>44298</v>
      </c>
      <c r="C2164" s="62">
        <v>2600.65</v>
      </c>
      <c r="D2164" s="62">
        <f t="shared" si="36"/>
        <v>1.0221211414353475</v>
      </c>
      <c r="E2164" s="62">
        <v>-1.0651855515188404E-2</v>
      </c>
      <c r="F2164" s="62"/>
      <c r="G2164" s="62"/>
      <c r="H2164" s="62"/>
      <c r="I2164" s="62"/>
    </row>
    <row r="2165" spans="2:9" x14ac:dyDescent="0.3">
      <c r="B2165" s="177">
        <v>43242</v>
      </c>
      <c r="C2165" s="62">
        <v>1286.0999999999999</v>
      </c>
      <c r="D2165" s="62">
        <f t="shared" si="36"/>
        <v>0.1513361085000671</v>
      </c>
      <c r="E2165" s="62">
        <v>-1.0692307692307763E-2</v>
      </c>
      <c r="F2165" s="62"/>
      <c r="G2165" s="62"/>
      <c r="H2165" s="62"/>
      <c r="I2165" s="62"/>
    </row>
    <row r="2166" spans="2:9" x14ac:dyDescent="0.3">
      <c r="B2166" s="177">
        <v>43007</v>
      </c>
      <c r="C2166" s="62">
        <v>1117.05</v>
      </c>
      <c r="D2166" s="62">
        <f t="shared" si="36"/>
        <v>-0.13484103318746862</v>
      </c>
      <c r="E2166" s="62">
        <v>-1.080363072835957E-2</v>
      </c>
      <c r="F2166" s="62"/>
      <c r="G2166" s="62"/>
      <c r="H2166" s="62"/>
      <c r="I2166" s="62"/>
    </row>
    <row r="2167" spans="2:9" x14ac:dyDescent="0.3">
      <c r="B2167" s="177">
        <v>43361</v>
      </c>
      <c r="C2167" s="62">
        <v>1291.1500000000001</v>
      </c>
      <c r="D2167" s="62">
        <f t="shared" si="36"/>
        <v>0.15829371131246078</v>
      </c>
      <c r="E2167" s="62">
        <v>-1.0840419826859621E-2</v>
      </c>
      <c r="F2167" s="62"/>
      <c r="G2167" s="62"/>
      <c r="H2167" s="62"/>
      <c r="I2167" s="62"/>
    </row>
    <row r="2168" spans="2:9" x14ac:dyDescent="0.3">
      <c r="B2168" s="177">
        <v>42580</v>
      </c>
      <c r="C2168" s="62">
        <v>1114.7</v>
      </c>
      <c r="D2168" s="62">
        <f t="shared" si="36"/>
        <v>-0.63707104252132574</v>
      </c>
      <c r="E2168" s="62">
        <v>-1.0870047473268557E-2</v>
      </c>
      <c r="F2168" s="62"/>
      <c r="G2168" s="62"/>
      <c r="H2168" s="62"/>
      <c r="I2168" s="62"/>
    </row>
    <row r="2169" spans="2:9" x14ac:dyDescent="0.3">
      <c r="B2169" s="177">
        <v>45222</v>
      </c>
      <c r="C2169" s="62">
        <v>3071.4</v>
      </c>
      <c r="D2169" s="62">
        <f t="shared" si="36"/>
        <v>1.2064655172413794</v>
      </c>
      <c r="E2169" s="62">
        <v>-1.0932745101196264E-2</v>
      </c>
      <c r="F2169" s="62"/>
      <c r="G2169" s="62"/>
      <c r="H2169" s="62"/>
      <c r="I2169" s="62"/>
    </row>
    <row r="2170" spans="2:9" x14ac:dyDescent="0.3">
      <c r="B2170" s="177">
        <v>43341</v>
      </c>
      <c r="C2170" s="62">
        <v>1392</v>
      </c>
      <c r="D2170" s="62">
        <f t="shared" si="36"/>
        <v>3.807002498228864E-2</v>
      </c>
      <c r="E2170" s="62">
        <v>-1.0942162853488766E-2</v>
      </c>
      <c r="F2170" s="62"/>
      <c r="G2170" s="62"/>
      <c r="H2170" s="62"/>
      <c r="I2170" s="62"/>
    </row>
    <row r="2171" spans="2:9" x14ac:dyDescent="0.3">
      <c r="B2171" s="177">
        <v>43595</v>
      </c>
      <c r="C2171" s="62">
        <v>1340.95</v>
      </c>
      <c r="D2171" s="62">
        <f t="shared" si="36"/>
        <v>-0.57158831328573023</v>
      </c>
      <c r="E2171" s="62">
        <v>-1.0952942911933846E-2</v>
      </c>
      <c r="F2171" s="62"/>
      <c r="G2171" s="62"/>
      <c r="H2171" s="62"/>
      <c r="I2171" s="62"/>
    </row>
    <row r="2172" spans="2:9" x14ac:dyDescent="0.3">
      <c r="B2172" s="177">
        <v>44676</v>
      </c>
      <c r="C2172" s="62">
        <v>3130.05</v>
      </c>
      <c r="D2172" s="62">
        <f t="shared" si="36"/>
        <v>2.1027458366375895</v>
      </c>
      <c r="E2172" s="62">
        <v>-1.0964531163598964E-2</v>
      </c>
      <c r="F2172" s="62"/>
      <c r="G2172" s="62"/>
      <c r="H2172" s="62"/>
      <c r="I2172" s="62"/>
    </row>
    <row r="2173" spans="2:9" x14ac:dyDescent="0.3">
      <c r="B2173" s="177">
        <v>42789</v>
      </c>
      <c r="C2173" s="62">
        <v>1008.8</v>
      </c>
      <c r="D2173" s="62">
        <f t="shared" si="36"/>
        <v>-0.66997628199885506</v>
      </c>
      <c r="E2173" s="62">
        <v>-1.1028871133767952E-2</v>
      </c>
      <c r="F2173" s="62"/>
      <c r="G2173" s="62"/>
      <c r="H2173" s="62"/>
      <c r="I2173" s="62"/>
    </row>
    <row r="2174" spans="2:9" x14ac:dyDescent="0.3">
      <c r="B2174" s="177">
        <v>44918</v>
      </c>
      <c r="C2174" s="62">
        <v>3056.75</v>
      </c>
      <c r="D2174" s="62">
        <f t="shared" si="36"/>
        <v>2.1161119323105155</v>
      </c>
      <c r="E2174" s="62">
        <v>-1.1032563857838429E-2</v>
      </c>
      <c r="F2174" s="62"/>
      <c r="G2174" s="62"/>
      <c r="H2174" s="62"/>
      <c r="I2174" s="62"/>
    </row>
    <row r="2175" spans="2:9" x14ac:dyDescent="0.3">
      <c r="B2175" s="177">
        <v>42542</v>
      </c>
      <c r="C2175" s="62">
        <v>980.95</v>
      </c>
      <c r="D2175" s="62">
        <f t="shared" si="36"/>
        <v>-0.34796769583568743</v>
      </c>
      <c r="E2175" s="62">
        <v>-1.1039419296299962E-2</v>
      </c>
      <c r="F2175" s="62"/>
      <c r="G2175" s="62"/>
      <c r="H2175" s="62"/>
      <c r="I2175" s="62"/>
    </row>
    <row r="2176" spans="2:9" x14ac:dyDescent="0.3">
      <c r="B2176" s="177">
        <v>43678</v>
      </c>
      <c r="C2176" s="62">
        <v>1504.45</v>
      </c>
      <c r="D2176" s="62">
        <f t="shared" si="36"/>
        <v>-0.44251755507383322</v>
      </c>
      <c r="E2176" s="62">
        <v>-1.104354971240753E-2</v>
      </c>
      <c r="F2176" s="62"/>
      <c r="G2176" s="62"/>
      <c r="H2176" s="62"/>
      <c r="I2176" s="62"/>
    </row>
    <row r="2177" spans="2:9" x14ac:dyDescent="0.3">
      <c r="B2177" s="177">
        <v>44741</v>
      </c>
      <c r="C2177" s="62">
        <v>2698.65</v>
      </c>
      <c r="D2177" s="62">
        <f t="shared" si="36"/>
        <v>2.0417605951307483</v>
      </c>
      <c r="E2177" s="62">
        <v>-1.1085052585290776E-2</v>
      </c>
      <c r="F2177" s="62"/>
      <c r="G2177" s="62"/>
      <c r="H2177" s="62"/>
      <c r="I2177" s="62"/>
    </row>
    <row r="2178" spans="2:9" x14ac:dyDescent="0.3">
      <c r="B2178" s="177">
        <v>42408</v>
      </c>
      <c r="C2178" s="62">
        <v>887.2</v>
      </c>
      <c r="D2178" s="62">
        <f t="shared" si="36"/>
        <v>-0.35698496104366728</v>
      </c>
      <c r="E2178" s="62">
        <v>-1.109067602964937E-2</v>
      </c>
      <c r="F2178" s="62"/>
      <c r="G2178" s="62"/>
      <c r="H2178" s="62"/>
      <c r="I2178" s="62"/>
    </row>
    <row r="2179" spans="2:9" x14ac:dyDescent="0.3">
      <c r="B2179" s="177">
        <v>43514</v>
      </c>
      <c r="C2179" s="62">
        <v>1379.75</v>
      </c>
      <c r="D2179" s="62">
        <f t="shared" si="36"/>
        <v>-0.58871136018123826</v>
      </c>
      <c r="E2179" s="62">
        <v>-1.1109120229349579E-2</v>
      </c>
      <c r="F2179" s="62"/>
      <c r="G2179" s="62"/>
      <c r="H2179" s="62"/>
      <c r="I2179" s="62"/>
    </row>
    <row r="2180" spans="2:9" x14ac:dyDescent="0.3">
      <c r="B2180" s="177">
        <v>44825</v>
      </c>
      <c r="C2180" s="62">
        <v>3354.7</v>
      </c>
      <c r="D2180" s="62">
        <f t="shared" si="36"/>
        <v>0.23858224109285575</v>
      </c>
      <c r="E2180" s="62">
        <v>-1.1113076288173644E-2</v>
      </c>
      <c r="F2180" s="62"/>
      <c r="G2180" s="62"/>
      <c r="H2180" s="62"/>
      <c r="I2180" s="62"/>
    </row>
    <row r="2181" spans="2:9" x14ac:dyDescent="0.3">
      <c r="B2181" s="177">
        <v>44627</v>
      </c>
      <c r="C2181" s="62">
        <v>2708.5</v>
      </c>
      <c r="D2181" s="62">
        <f t="shared" si="36"/>
        <v>1.3324004305705059</v>
      </c>
      <c r="E2181" s="62">
        <v>-1.111739900326761E-2</v>
      </c>
      <c r="F2181" s="62"/>
      <c r="G2181" s="62"/>
      <c r="H2181" s="62"/>
      <c r="I2181" s="62"/>
    </row>
    <row r="2182" spans="2:9" x14ac:dyDescent="0.3">
      <c r="B2182" s="177">
        <v>43062</v>
      </c>
      <c r="C2182" s="62">
        <v>1161.25</v>
      </c>
      <c r="D2182" s="62">
        <f t="shared" si="36"/>
        <v>-7.4000239224911252E-2</v>
      </c>
      <c r="E2182" s="62">
        <v>-1.1155107080512547E-2</v>
      </c>
      <c r="F2182" s="62"/>
      <c r="G2182" s="62"/>
      <c r="H2182" s="62"/>
      <c r="I2182" s="62"/>
    </row>
    <row r="2183" spans="2:9" x14ac:dyDescent="0.3">
      <c r="B2183" s="177">
        <v>43276</v>
      </c>
      <c r="C2183" s="62">
        <v>1254.05</v>
      </c>
      <c r="D2183" s="62">
        <f t="shared" si="36"/>
        <v>-0.60799299792125794</v>
      </c>
      <c r="E2183" s="62">
        <v>-1.115754612837099E-2</v>
      </c>
      <c r="F2183" s="62"/>
      <c r="G2183" s="62"/>
      <c r="H2183" s="62"/>
      <c r="I2183" s="62"/>
    </row>
    <row r="2184" spans="2:9" x14ac:dyDescent="0.3">
      <c r="B2184" s="177">
        <v>45082</v>
      </c>
      <c r="C2184" s="62">
        <v>3199.05</v>
      </c>
      <c r="D2184" s="62">
        <f t="shared" ref="D2184:D2247" si="37">(C2184-C2185)/C2185</f>
        <v>7.1780353792548907E-2</v>
      </c>
      <c r="E2184" s="62">
        <v>-1.115867888660492E-2</v>
      </c>
      <c r="F2184" s="62"/>
      <c r="G2184" s="62"/>
      <c r="H2184" s="62"/>
      <c r="I2184" s="62"/>
    </row>
    <row r="2185" spans="2:9" x14ac:dyDescent="0.3">
      <c r="B2185" s="177">
        <v>45345</v>
      </c>
      <c r="C2185" s="62">
        <v>2984.8</v>
      </c>
      <c r="D2185" s="62">
        <f t="shared" si="37"/>
        <v>1.0580569537337106</v>
      </c>
      <c r="E2185" s="62">
        <v>-1.1180864984843716E-2</v>
      </c>
      <c r="F2185" s="62"/>
      <c r="G2185" s="62"/>
      <c r="H2185" s="62"/>
      <c r="I2185" s="62"/>
    </row>
    <row r="2186" spans="2:9" x14ac:dyDescent="0.3">
      <c r="B2186" s="177">
        <v>43306</v>
      </c>
      <c r="C2186" s="62">
        <v>1450.3</v>
      </c>
      <c r="D2186" s="62">
        <f t="shared" si="37"/>
        <v>-0.37020149383359396</v>
      </c>
      <c r="E2186" s="62">
        <v>-1.118156405536244E-2</v>
      </c>
      <c r="F2186" s="62"/>
      <c r="G2186" s="62"/>
      <c r="H2186" s="62"/>
      <c r="I2186" s="62"/>
    </row>
    <row r="2187" spans="2:9" x14ac:dyDescent="0.3">
      <c r="B2187" s="177">
        <v>45805</v>
      </c>
      <c r="C2187" s="62">
        <v>2302.8000000000002</v>
      </c>
      <c r="D2187" s="62">
        <f t="shared" si="37"/>
        <v>-0.28289606850914745</v>
      </c>
      <c r="E2187" s="62">
        <v>-1.1185778388474881E-2</v>
      </c>
      <c r="F2187" s="62"/>
      <c r="G2187" s="62"/>
      <c r="H2187" s="62"/>
      <c r="I2187" s="62"/>
    </row>
    <row r="2188" spans="2:9" x14ac:dyDescent="0.3">
      <c r="B2188" s="177">
        <v>44847</v>
      </c>
      <c r="C2188" s="62">
        <v>3211.25</v>
      </c>
      <c r="D2188" s="62">
        <f t="shared" si="37"/>
        <v>0.24878475597900057</v>
      </c>
      <c r="E2188" s="62">
        <v>-1.1192880896662124E-2</v>
      </c>
      <c r="F2188" s="62"/>
      <c r="G2188" s="62"/>
      <c r="H2188" s="62"/>
      <c r="I2188" s="62"/>
    </row>
    <row r="2189" spans="2:9" x14ac:dyDescent="0.3">
      <c r="B2189" s="177">
        <v>44299</v>
      </c>
      <c r="C2189" s="62">
        <v>2571.5</v>
      </c>
      <c r="D2189" s="62">
        <f t="shared" si="37"/>
        <v>-0.13952048720908827</v>
      </c>
      <c r="E2189" s="62">
        <v>-1.120873627746913E-2</v>
      </c>
      <c r="F2189" s="62"/>
      <c r="G2189" s="62"/>
      <c r="H2189" s="62"/>
      <c r="I2189" s="62"/>
    </row>
    <row r="2190" spans="2:9" x14ac:dyDescent="0.3">
      <c r="B2190" s="177">
        <v>44670</v>
      </c>
      <c r="C2190" s="62">
        <v>2988.45</v>
      </c>
      <c r="D2190" s="62">
        <f t="shared" si="37"/>
        <v>2.7496235884567124</v>
      </c>
      <c r="E2190" s="62">
        <v>-1.1216437540324612E-2</v>
      </c>
      <c r="F2190" s="62"/>
      <c r="G2190" s="62"/>
      <c r="H2190" s="62"/>
      <c r="I2190" s="62"/>
    </row>
    <row r="2191" spans="2:9" x14ac:dyDescent="0.3">
      <c r="B2191" s="177">
        <v>42275</v>
      </c>
      <c r="C2191" s="62">
        <v>797</v>
      </c>
      <c r="D2191" s="62">
        <f t="shared" si="37"/>
        <v>-3.9122309964434318E-2</v>
      </c>
      <c r="E2191" s="62">
        <v>-1.1227591340487507E-2</v>
      </c>
      <c r="F2191" s="62"/>
      <c r="G2191" s="62"/>
      <c r="H2191" s="62"/>
      <c r="I2191" s="62"/>
    </row>
    <row r="2192" spans="2:9" x14ac:dyDescent="0.3">
      <c r="B2192" s="177">
        <v>42262</v>
      </c>
      <c r="C2192" s="62">
        <v>829.45</v>
      </c>
      <c r="D2192" s="62">
        <f t="shared" si="37"/>
        <v>-0.74394949682039879</v>
      </c>
      <c r="E2192" s="62">
        <v>-1.1323678407533226E-2</v>
      </c>
      <c r="F2192" s="62"/>
      <c r="G2192" s="62"/>
      <c r="H2192" s="62"/>
      <c r="I2192" s="62"/>
    </row>
    <row r="2193" spans="2:9" x14ac:dyDescent="0.3">
      <c r="B2193" s="177">
        <v>45183</v>
      </c>
      <c r="C2193" s="62">
        <v>3239.4</v>
      </c>
      <c r="D2193" s="62">
        <f t="shared" si="37"/>
        <v>1.3679824561403509</v>
      </c>
      <c r="E2193" s="62">
        <v>-1.1338145305275393E-2</v>
      </c>
      <c r="F2193" s="62"/>
      <c r="G2193" s="62"/>
      <c r="H2193" s="62"/>
      <c r="I2193" s="62"/>
    </row>
    <row r="2194" spans="2:9" x14ac:dyDescent="0.3">
      <c r="B2194" s="177">
        <v>43665</v>
      </c>
      <c r="C2194" s="62">
        <v>1368</v>
      </c>
      <c r="D2194" s="62">
        <f t="shared" si="37"/>
        <v>-0.30061349693251532</v>
      </c>
      <c r="E2194" s="62">
        <v>-1.1346390113463934E-2</v>
      </c>
      <c r="F2194" s="62"/>
      <c r="G2194" s="62"/>
      <c r="H2194" s="62"/>
      <c r="I2194" s="62"/>
    </row>
    <row r="2195" spans="2:9" x14ac:dyDescent="0.3">
      <c r="B2195" s="177">
        <v>44078</v>
      </c>
      <c r="C2195" s="62">
        <v>1956</v>
      </c>
      <c r="D2195" s="62">
        <f t="shared" si="37"/>
        <v>-0.11076762212170121</v>
      </c>
      <c r="E2195" s="62">
        <v>-1.1347266799767518E-2</v>
      </c>
      <c r="F2195" s="62"/>
      <c r="G2195" s="62"/>
      <c r="H2195" s="62"/>
      <c r="I2195" s="62"/>
    </row>
    <row r="2196" spans="2:9" x14ac:dyDescent="0.3">
      <c r="B2196" s="177">
        <v>44145</v>
      </c>
      <c r="C2196" s="62">
        <v>2199.65</v>
      </c>
      <c r="D2196" s="62">
        <f t="shared" si="37"/>
        <v>-0.10499654148187319</v>
      </c>
      <c r="E2196" s="62">
        <v>-1.137104204588855E-2</v>
      </c>
      <c r="F2196" s="62"/>
      <c r="G2196" s="62"/>
      <c r="H2196" s="62"/>
      <c r="I2196" s="62"/>
    </row>
    <row r="2197" spans="2:9" x14ac:dyDescent="0.3">
      <c r="B2197" s="177">
        <v>44242</v>
      </c>
      <c r="C2197" s="62">
        <v>2457.6999999999998</v>
      </c>
      <c r="D2197" s="62">
        <f t="shared" si="37"/>
        <v>0.98401614530776982</v>
      </c>
      <c r="E2197" s="62">
        <v>-1.1383748994368536E-2</v>
      </c>
      <c r="F2197" s="62"/>
      <c r="G2197" s="62"/>
      <c r="H2197" s="62"/>
      <c r="I2197" s="62"/>
    </row>
    <row r="2198" spans="2:9" x14ac:dyDescent="0.3">
      <c r="B2198" s="177">
        <v>42998</v>
      </c>
      <c r="C2198" s="62">
        <v>1238.75</v>
      </c>
      <c r="D2198" s="62">
        <f t="shared" si="37"/>
        <v>-0.56715818162759013</v>
      </c>
      <c r="E2198" s="62">
        <v>-1.1412154343402063E-2</v>
      </c>
      <c r="F2198" s="62"/>
      <c r="G2198" s="62"/>
      <c r="H2198" s="62"/>
      <c r="I2198" s="62"/>
    </row>
    <row r="2199" spans="2:9" x14ac:dyDescent="0.3">
      <c r="B2199" s="177">
        <v>45002</v>
      </c>
      <c r="C2199" s="62">
        <v>2861.9</v>
      </c>
      <c r="D2199" s="62">
        <f t="shared" si="37"/>
        <v>-7.9301248230600946E-2</v>
      </c>
      <c r="E2199" s="62">
        <v>-1.1416432062729832E-2</v>
      </c>
      <c r="F2199" s="62"/>
      <c r="G2199" s="62"/>
      <c r="H2199" s="62"/>
      <c r="I2199" s="62"/>
    </row>
    <row r="2200" spans="2:9" x14ac:dyDescent="0.3">
      <c r="B2200" s="177">
        <v>44510</v>
      </c>
      <c r="C2200" s="62">
        <v>3108.4</v>
      </c>
      <c r="D2200" s="62">
        <f t="shared" si="37"/>
        <v>-1.3493542376147973E-3</v>
      </c>
      <c r="E2200" s="62">
        <v>-1.1417485608879589E-2</v>
      </c>
      <c r="F2200" s="62"/>
      <c r="G2200" s="62"/>
      <c r="H2200" s="62"/>
      <c r="I2200" s="62"/>
    </row>
    <row r="2201" spans="2:9" x14ac:dyDescent="0.3">
      <c r="B2201" s="177">
        <v>45215</v>
      </c>
      <c r="C2201" s="62">
        <v>3112.6</v>
      </c>
      <c r="D2201" s="62">
        <f t="shared" si="37"/>
        <v>1.2621461535666265</v>
      </c>
      <c r="E2201" s="62">
        <v>-1.1480746327907928E-2</v>
      </c>
      <c r="F2201" s="62"/>
      <c r="G2201" s="62"/>
      <c r="H2201" s="62"/>
      <c r="I2201" s="62"/>
    </row>
    <row r="2202" spans="2:9" x14ac:dyDescent="0.3">
      <c r="B2202" s="177">
        <v>43342</v>
      </c>
      <c r="C2202" s="62">
        <v>1375.95</v>
      </c>
      <c r="D2202" s="62">
        <f t="shared" si="37"/>
        <v>-0.22429247942270827</v>
      </c>
      <c r="E2202" s="62">
        <v>-1.1530172413793071E-2</v>
      </c>
      <c r="F2202" s="62"/>
      <c r="G2202" s="62"/>
      <c r="H2202" s="62"/>
      <c r="I2202" s="62"/>
    </row>
    <row r="2203" spans="2:9" x14ac:dyDescent="0.3">
      <c r="B2203" s="177">
        <v>43780</v>
      </c>
      <c r="C2203" s="62">
        <v>1773.8</v>
      </c>
      <c r="D2203" s="62">
        <f t="shared" si="37"/>
        <v>0.34008234805273285</v>
      </c>
      <c r="E2203" s="62">
        <v>-1.1562787328299575E-2</v>
      </c>
      <c r="F2203" s="62"/>
      <c r="G2203" s="62"/>
      <c r="H2203" s="62"/>
      <c r="I2203" s="62"/>
    </row>
    <row r="2204" spans="2:9" x14ac:dyDescent="0.3">
      <c r="B2204" s="177">
        <v>43432</v>
      </c>
      <c r="C2204" s="62">
        <v>1323.65</v>
      </c>
      <c r="D2204" s="62">
        <f t="shared" si="37"/>
        <v>-0.59573330889988385</v>
      </c>
      <c r="E2204" s="62">
        <v>-1.1611409796893634E-2</v>
      </c>
      <c r="F2204" s="62"/>
      <c r="G2204" s="62"/>
      <c r="H2204" s="62"/>
      <c r="I2204" s="62"/>
    </row>
    <row r="2205" spans="2:9" x14ac:dyDescent="0.3">
      <c r="B2205" s="177">
        <v>45553</v>
      </c>
      <c r="C2205" s="62">
        <v>3274.2</v>
      </c>
      <c r="D2205" s="62">
        <f t="shared" si="37"/>
        <v>8.5556089717023262E-2</v>
      </c>
      <c r="E2205" s="62">
        <v>-1.1636857595653213E-2</v>
      </c>
      <c r="F2205" s="62"/>
      <c r="G2205" s="62"/>
      <c r="H2205" s="62"/>
      <c r="I2205" s="62"/>
    </row>
    <row r="2206" spans="2:9" x14ac:dyDescent="0.3">
      <c r="B2206" s="177">
        <v>44643</v>
      </c>
      <c r="C2206" s="62">
        <v>3016.15</v>
      </c>
      <c r="D2206" s="62">
        <f t="shared" si="37"/>
        <v>-3.7325141620835117E-3</v>
      </c>
      <c r="E2206" s="62">
        <v>-1.1649244683291192E-2</v>
      </c>
      <c r="F2206" s="62"/>
      <c r="G2206" s="62"/>
      <c r="H2206" s="62"/>
      <c r="I2206" s="62"/>
    </row>
    <row r="2207" spans="2:9" x14ac:dyDescent="0.3">
      <c r="B2207" s="177">
        <v>44404</v>
      </c>
      <c r="C2207" s="62">
        <v>3027.45</v>
      </c>
      <c r="D2207" s="62">
        <f t="shared" si="37"/>
        <v>0.24930879379358709</v>
      </c>
      <c r="E2207" s="62">
        <v>-1.1703065321711998E-2</v>
      </c>
      <c r="F2207" s="62"/>
      <c r="G2207" s="62"/>
      <c r="H2207" s="62"/>
      <c r="I2207" s="62"/>
    </row>
    <row r="2208" spans="2:9" x14ac:dyDescent="0.3">
      <c r="B2208" s="177">
        <v>45777</v>
      </c>
      <c r="C2208" s="62">
        <v>2423.3000000000002</v>
      </c>
      <c r="D2208" s="62">
        <f t="shared" si="37"/>
        <v>1.1582650516565731</v>
      </c>
      <c r="E2208" s="62">
        <v>-1.1704730831973825E-2</v>
      </c>
      <c r="F2208" s="62"/>
      <c r="G2208" s="62"/>
      <c r="H2208" s="62"/>
      <c r="I2208" s="62"/>
    </row>
    <row r="2209" spans="2:9" x14ac:dyDescent="0.3">
      <c r="B2209" s="177">
        <v>43073</v>
      </c>
      <c r="C2209" s="62">
        <v>1122.8</v>
      </c>
      <c r="D2209" s="62">
        <f t="shared" si="37"/>
        <v>-0.59559869617677252</v>
      </c>
      <c r="E2209" s="62">
        <v>-1.1706715958102241E-2</v>
      </c>
      <c r="F2209" s="62"/>
      <c r="G2209" s="62"/>
      <c r="H2209" s="62"/>
      <c r="I2209" s="62"/>
    </row>
    <row r="2210" spans="2:9" x14ac:dyDescent="0.3">
      <c r="B2210" s="177">
        <v>45026</v>
      </c>
      <c r="C2210" s="62">
        <v>2776.45</v>
      </c>
      <c r="D2210" s="62">
        <f t="shared" si="37"/>
        <v>1.406978760294755</v>
      </c>
      <c r="E2210" s="62">
        <v>-1.1710893979034329E-2</v>
      </c>
      <c r="F2210" s="62"/>
      <c r="G2210" s="62"/>
      <c r="H2210" s="62"/>
      <c r="I2210" s="62"/>
    </row>
    <row r="2211" spans="2:9" x14ac:dyDescent="0.3">
      <c r="B2211" s="177">
        <v>42664</v>
      </c>
      <c r="C2211" s="62">
        <v>1153.5</v>
      </c>
      <c r="D2211" s="62">
        <f t="shared" si="37"/>
        <v>-2.3352361183186692E-3</v>
      </c>
      <c r="E2211" s="62">
        <v>-1.1737491432488045E-2</v>
      </c>
      <c r="F2211" s="62"/>
      <c r="G2211" s="62"/>
      <c r="H2211" s="62"/>
      <c r="I2211" s="62"/>
    </row>
    <row r="2212" spans="2:9" x14ac:dyDescent="0.3">
      <c r="B2212" s="177">
        <v>43068</v>
      </c>
      <c r="C2212" s="62">
        <v>1156.2</v>
      </c>
      <c r="D2212" s="62">
        <f t="shared" si="37"/>
        <v>-0.60161943319838052</v>
      </c>
      <c r="E2212" s="62">
        <v>-1.1752639001666737E-2</v>
      </c>
      <c r="F2212" s="62"/>
      <c r="G2212" s="62"/>
      <c r="H2212" s="62"/>
      <c r="I2212" s="62"/>
    </row>
    <row r="2213" spans="2:9" x14ac:dyDescent="0.3">
      <c r="B2213" s="177">
        <v>45454</v>
      </c>
      <c r="C2213" s="62">
        <v>2902.25</v>
      </c>
      <c r="D2213" s="62">
        <f t="shared" si="37"/>
        <v>-0.1267094949373373</v>
      </c>
      <c r="E2213" s="62">
        <v>-1.1798154516667264E-2</v>
      </c>
      <c r="F2213" s="62"/>
      <c r="G2213" s="62"/>
      <c r="H2213" s="62"/>
      <c r="I2213" s="62"/>
    </row>
    <row r="2214" spans="2:9" x14ac:dyDescent="0.3">
      <c r="B2214" s="177">
        <v>44799</v>
      </c>
      <c r="C2214" s="62">
        <v>3323.35</v>
      </c>
      <c r="D2214" s="62">
        <f t="shared" si="37"/>
        <v>2.4270172724929107</v>
      </c>
      <c r="E2214" s="62">
        <v>-1.1819452291041005E-2</v>
      </c>
      <c r="F2214" s="62"/>
      <c r="G2214" s="62"/>
      <c r="H2214" s="62"/>
      <c r="I2214" s="62"/>
    </row>
    <row r="2215" spans="2:9" x14ac:dyDescent="0.3">
      <c r="B2215" s="177">
        <v>42782</v>
      </c>
      <c r="C2215" s="62">
        <v>969.75</v>
      </c>
      <c r="D2215" s="62">
        <f t="shared" si="37"/>
        <v>-0.68568187343002995</v>
      </c>
      <c r="E2215" s="62">
        <v>-1.1820451418963696E-2</v>
      </c>
      <c r="F2215" s="62"/>
      <c r="G2215" s="62"/>
      <c r="H2215" s="62"/>
      <c r="I2215" s="62"/>
    </row>
    <row r="2216" spans="2:9" x14ac:dyDescent="0.3">
      <c r="B2216" s="177">
        <v>44859</v>
      </c>
      <c r="C2216" s="62">
        <v>3085.25</v>
      </c>
      <c r="D2216" s="62">
        <f t="shared" si="37"/>
        <v>6.9540498847347129E-2</v>
      </c>
      <c r="E2216" s="62">
        <v>-1.183460380500923E-2</v>
      </c>
      <c r="F2216" s="62"/>
      <c r="G2216" s="62"/>
      <c r="H2216" s="62"/>
      <c r="I2216" s="62"/>
    </row>
    <row r="2217" spans="2:9" x14ac:dyDescent="0.3">
      <c r="B2217" s="177">
        <v>45387</v>
      </c>
      <c r="C2217" s="62">
        <v>2884.65</v>
      </c>
      <c r="D2217" s="62">
        <f t="shared" si="37"/>
        <v>1.3141069351409893</v>
      </c>
      <c r="E2217" s="62">
        <v>-1.1835434365579519E-2</v>
      </c>
      <c r="F2217" s="62"/>
      <c r="G2217" s="62"/>
      <c r="H2217" s="62"/>
      <c r="I2217" s="62"/>
    </row>
    <row r="2218" spans="2:9" x14ac:dyDescent="0.3">
      <c r="B2218" s="177">
        <v>43388</v>
      </c>
      <c r="C2218" s="62">
        <v>1246.55</v>
      </c>
      <c r="D2218" s="62">
        <f t="shared" si="37"/>
        <v>-0.47820172042110548</v>
      </c>
      <c r="E2218" s="62">
        <v>-1.1850971066191079E-2</v>
      </c>
      <c r="F2218" s="62"/>
      <c r="G2218" s="62"/>
      <c r="H2218" s="62"/>
      <c r="I2218" s="62"/>
    </row>
    <row r="2219" spans="2:9" x14ac:dyDescent="0.3">
      <c r="B2219" s="177">
        <v>45638</v>
      </c>
      <c r="C2219" s="62">
        <v>2388.9499999999998</v>
      </c>
      <c r="D2219" s="62">
        <f t="shared" si="37"/>
        <v>0.96597127926593396</v>
      </c>
      <c r="E2219" s="62">
        <v>-1.1871031787066066E-2</v>
      </c>
      <c r="F2219" s="62"/>
      <c r="G2219" s="62"/>
      <c r="H2219" s="62"/>
      <c r="I2219" s="62"/>
    </row>
    <row r="2220" spans="2:9" x14ac:dyDescent="0.3">
      <c r="B2220" s="177">
        <v>43000</v>
      </c>
      <c r="C2220" s="62">
        <v>1215.1500000000001</v>
      </c>
      <c r="D2220" s="62">
        <f t="shared" si="37"/>
        <v>-4.9624589394650261E-2</v>
      </c>
      <c r="E2220" s="62">
        <v>-1.1912506098552499E-2</v>
      </c>
      <c r="F2220" s="62"/>
      <c r="G2220" s="62"/>
      <c r="H2220" s="62"/>
      <c r="I2220" s="62"/>
    </row>
    <row r="2221" spans="2:9" x14ac:dyDescent="0.3">
      <c r="B2221" s="177">
        <v>43374</v>
      </c>
      <c r="C2221" s="62">
        <v>1278.5999999999999</v>
      </c>
      <c r="D2221" s="62">
        <f t="shared" si="37"/>
        <v>-0.59320416149661159</v>
      </c>
      <c r="E2221" s="62">
        <v>-1.1939260461342333E-2</v>
      </c>
      <c r="F2221" s="62"/>
      <c r="G2221" s="62"/>
      <c r="H2221" s="62"/>
      <c r="I2221" s="62"/>
    </row>
    <row r="2222" spans="2:9" x14ac:dyDescent="0.3">
      <c r="B2222" s="177">
        <v>44897</v>
      </c>
      <c r="C2222" s="62">
        <v>3143.1</v>
      </c>
      <c r="D2222" s="62">
        <f t="shared" si="37"/>
        <v>2.8984186046511629</v>
      </c>
      <c r="E2222" s="62">
        <v>-1.1945553424915909E-2</v>
      </c>
      <c r="F2222" s="62"/>
      <c r="G2222" s="62"/>
      <c r="H2222" s="62"/>
      <c r="I2222" s="62"/>
    </row>
    <row r="2223" spans="2:9" x14ac:dyDescent="0.3">
      <c r="B2223" s="177">
        <v>42249</v>
      </c>
      <c r="C2223" s="62">
        <v>806.25</v>
      </c>
      <c r="D2223" s="62">
        <f t="shared" si="37"/>
        <v>-0.11132543400385782</v>
      </c>
      <c r="E2223" s="62">
        <v>-1.1948529411764705E-2</v>
      </c>
      <c r="F2223" s="62"/>
      <c r="G2223" s="62"/>
      <c r="H2223" s="62"/>
      <c r="I2223" s="62"/>
    </row>
    <row r="2224" spans="2:9" x14ac:dyDescent="0.3">
      <c r="B2224" s="177">
        <v>42692</v>
      </c>
      <c r="C2224" s="62">
        <v>907.25</v>
      </c>
      <c r="D2224" s="62">
        <f t="shared" si="37"/>
        <v>-0.66454058051395826</v>
      </c>
      <c r="E2224" s="62">
        <v>-1.197930846719303E-2</v>
      </c>
      <c r="F2224" s="62"/>
      <c r="G2224" s="62"/>
      <c r="H2224" s="62"/>
      <c r="I2224" s="62"/>
    </row>
    <row r="2225" spans="2:9" x14ac:dyDescent="0.3">
      <c r="B2225" s="177">
        <v>44209</v>
      </c>
      <c r="C2225" s="62">
        <v>2704.5</v>
      </c>
      <c r="D2225" s="62">
        <f t="shared" si="37"/>
        <v>1.4208924495367674</v>
      </c>
      <c r="E2225" s="62">
        <v>-1.198261060168786E-2</v>
      </c>
      <c r="F2225" s="62"/>
      <c r="G2225" s="62"/>
      <c r="H2225" s="62"/>
      <c r="I2225" s="62"/>
    </row>
    <row r="2226" spans="2:9" x14ac:dyDescent="0.3">
      <c r="B2226" s="177">
        <v>42923</v>
      </c>
      <c r="C2226" s="62">
        <v>1117.1500000000001</v>
      </c>
      <c r="D2226" s="62">
        <f t="shared" si="37"/>
        <v>0.29833226799930274</v>
      </c>
      <c r="E2226" s="62">
        <v>-1.1983726894843861E-2</v>
      </c>
      <c r="F2226" s="62"/>
      <c r="G2226" s="62"/>
      <c r="H2226" s="62"/>
      <c r="I2226" s="62"/>
    </row>
    <row r="2227" spans="2:9" x14ac:dyDescent="0.3">
      <c r="B2227" s="177">
        <v>42346</v>
      </c>
      <c r="C2227" s="62">
        <v>860.45</v>
      </c>
      <c r="D2227" s="62">
        <f t="shared" si="37"/>
        <v>-0.56058013941730711</v>
      </c>
      <c r="E2227" s="62">
        <v>-1.1999081410035518E-2</v>
      </c>
      <c r="F2227" s="62"/>
      <c r="G2227" s="62"/>
      <c r="H2227" s="62"/>
      <c r="I2227" s="62"/>
    </row>
    <row r="2228" spans="2:9" x14ac:dyDescent="0.3">
      <c r="B2228" s="177">
        <v>44082</v>
      </c>
      <c r="C2228" s="62">
        <v>1958.15</v>
      </c>
      <c r="D2228" s="62">
        <f t="shared" si="37"/>
        <v>0.2469513165854747</v>
      </c>
      <c r="E2228" s="62">
        <v>-1.2008375589696993E-2</v>
      </c>
      <c r="F2228" s="62"/>
      <c r="G2228" s="62"/>
      <c r="H2228" s="62"/>
      <c r="I2228" s="62"/>
    </row>
    <row r="2229" spans="2:9" x14ac:dyDescent="0.3">
      <c r="B2229" s="177">
        <v>43699</v>
      </c>
      <c r="C2229" s="62">
        <v>1570.35</v>
      </c>
      <c r="D2229" s="62">
        <f t="shared" si="37"/>
        <v>0.78550312677657752</v>
      </c>
      <c r="E2229" s="62">
        <v>-1.2016735348705612E-2</v>
      </c>
      <c r="F2229" s="62"/>
      <c r="G2229" s="62"/>
      <c r="H2229" s="62"/>
      <c r="I2229" s="62"/>
    </row>
    <row r="2230" spans="2:9" x14ac:dyDescent="0.3">
      <c r="B2230" s="177">
        <v>42384</v>
      </c>
      <c r="C2230" s="62">
        <v>879.5</v>
      </c>
      <c r="D2230" s="62">
        <f t="shared" si="37"/>
        <v>-0.7336382083043097</v>
      </c>
      <c r="E2230" s="62">
        <v>-1.201977083801398E-2</v>
      </c>
      <c r="F2230" s="62"/>
      <c r="G2230" s="62"/>
      <c r="H2230" s="62"/>
      <c r="I2230" s="62"/>
    </row>
    <row r="2231" spans="2:9" x14ac:dyDescent="0.3">
      <c r="B2231" s="177">
        <v>44837</v>
      </c>
      <c r="C2231" s="62">
        <v>3301.9</v>
      </c>
      <c r="D2231" s="62">
        <f t="shared" si="37"/>
        <v>3.1286652078774617</v>
      </c>
      <c r="E2231" s="62">
        <v>-1.2043145879149649E-2</v>
      </c>
      <c r="F2231" s="62"/>
      <c r="G2231" s="62"/>
      <c r="H2231" s="62"/>
      <c r="I2231" s="62"/>
    </row>
    <row r="2232" spans="2:9" x14ac:dyDescent="0.3">
      <c r="B2232" s="177">
        <v>42059</v>
      </c>
      <c r="C2232" s="62">
        <v>799.75</v>
      </c>
      <c r="D2232" s="62">
        <f t="shared" si="37"/>
        <v>-0.32224576271186439</v>
      </c>
      <c r="E2232" s="62">
        <v>-1.2044471896232242E-2</v>
      </c>
      <c r="F2232" s="62"/>
      <c r="G2232" s="62"/>
      <c r="H2232" s="62"/>
      <c r="I2232" s="62"/>
    </row>
    <row r="2233" spans="2:9" x14ac:dyDescent="0.3">
      <c r="B2233" s="177">
        <v>43026</v>
      </c>
      <c r="C2233" s="62">
        <v>1180</v>
      </c>
      <c r="D2233" s="62">
        <f t="shared" si="37"/>
        <v>-0.58085427581919902</v>
      </c>
      <c r="E2233" s="62">
        <v>-1.2056262558606907E-2</v>
      </c>
      <c r="F2233" s="62"/>
      <c r="G2233" s="62"/>
      <c r="H2233" s="62"/>
      <c r="I2233" s="62"/>
    </row>
    <row r="2234" spans="2:9" x14ac:dyDescent="0.3">
      <c r="B2234" s="177">
        <v>45370</v>
      </c>
      <c r="C2234" s="62">
        <v>2815.25</v>
      </c>
      <c r="D2234" s="62">
        <f t="shared" si="37"/>
        <v>-9.912E-2</v>
      </c>
      <c r="E2234" s="62">
        <v>-1.2071657922902844E-2</v>
      </c>
      <c r="F2234" s="62"/>
      <c r="G2234" s="62"/>
      <c r="H2234" s="62"/>
      <c r="I2234" s="62"/>
    </row>
    <row r="2235" spans="2:9" x14ac:dyDescent="0.3">
      <c r="B2235" s="177">
        <v>45532</v>
      </c>
      <c r="C2235" s="62">
        <v>3125</v>
      </c>
      <c r="D2235" s="62">
        <f t="shared" si="37"/>
        <v>7.8683488376106656E-2</v>
      </c>
      <c r="E2235" s="62">
        <v>-1.2076378351036868E-2</v>
      </c>
      <c r="F2235" s="62"/>
      <c r="G2235" s="62"/>
      <c r="H2235" s="62"/>
      <c r="I2235" s="62"/>
    </row>
    <row r="2236" spans="2:9" x14ac:dyDescent="0.3">
      <c r="B2236" s="177">
        <v>45496</v>
      </c>
      <c r="C2236" s="62">
        <v>2897.05</v>
      </c>
      <c r="D2236" s="62">
        <f t="shared" si="37"/>
        <v>0.93601309810211175</v>
      </c>
      <c r="E2236" s="62">
        <v>-1.210550544747745E-2</v>
      </c>
      <c r="F2236" s="62"/>
      <c r="G2236" s="62"/>
      <c r="H2236" s="62"/>
      <c r="I2236" s="62"/>
    </row>
    <row r="2237" spans="2:9" x14ac:dyDescent="0.3">
      <c r="B2237" s="177">
        <v>43563</v>
      </c>
      <c r="C2237" s="62">
        <v>1496.4</v>
      </c>
      <c r="D2237" s="62">
        <f t="shared" si="37"/>
        <v>7.7321814254859678E-2</v>
      </c>
      <c r="E2237" s="62">
        <v>-1.2114210265720356E-2</v>
      </c>
      <c r="F2237" s="62"/>
      <c r="G2237" s="62"/>
      <c r="H2237" s="62"/>
      <c r="I2237" s="62"/>
    </row>
    <row r="2238" spans="2:9" x14ac:dyDescent="0.3">
      <c r="B2238" s="177">
        <v>43481</v>
      </c>
      <c r="C2238" s="62">
        <v>1389</v>
      </c>
      <c r="D2238" s="62">
        <f t="shared" si="37"/>
        <v>-0.14155928432372297</v>
      </c>
      <c r="E2238" s="62">
        <v>-1.2126169055154479E-2</v>
      </c>
      <c r="F2238" s="62"/>
      <c r="G2238" s="62"/>
      <c r="H2238" s="62"/>
      <c r="I2238" s="62"/>
    </row>
    <row r="2239" spans="2:9" x14ac:dyDescent="0.3">
      <c r="B2239" s="177">
        <v>43997</v>
      </c>
      <c r="C2239" s="62">
        <v>1618.05</v>
      </c>
      <c r="D2239" s="62">
        <f t="shared" si="37"/>
        <v>0.3742568370986919</v>
      </c>
      <c r="E2239" s="62">
        <v>-1.2149333007723124E-2</v>
      </c>
      <c r="F2239" s="62"/>
      <c r="G2239" s="62"/>
      <c r="H2239" s="62"/>
      <c r="I2239" s="62"/>
    </row>
    <row r="2240" spans="2:9" x14ac:dyDescent="0.3">
      <c r="B2240" s="177">
        <v>43110</v>
      </c>
      <c r="C2240" s="62">
        <v>1177.4000000000001</v>
      </c>
      <c r="D2240" s="62">
        <f t="shared" si="37"/>
        <v>-0.65306813996316759</v>
      </c>
      <c r="E2240" s="62">
        <v>-1.21654501216545E-2</v>
      </c>
      <c r="F2240" s="62"/>
      <c r="G2240" s="62"/>
      <c r="H2240" s="62"/>
      <c r="I2240" s="62"/>
    </row>
    <row r="2241" spans="2:9" x14ac:dyDescent="0.3">
      <c r="B2241" s="177">
        <v>44827</v>
      </c>
      <c r="C2241" s="62">
        <v>3393.75</v>
      </c>
      <c r="D2241" s="62">
        <f t="shared" si="37"/>
        <v>0.37099054698230582</v>
      </c>
      <c r="E2241" s="62">
        <v>-1.2195654388543678E-2</v>
      </c>
      <c r="F2241" s="62"/>
      <c r="G2241" s="62"/>
      <c r="H2241" s="62"/>
      <c r="I2241" s="62"/>
    </row>
    <row r="2242" spans="2:9" x14ac:dyDescent="0.3">
      <c r="B2242" s="177">
        <v>45877</v>
      </c>
      <c r="C2242" s="62">
        <v>2475.4</v>
      </c>
      <c r="D2242" s="62">
        <f t="shared" si="37"/>
        <v>1.4285293829098402</v>
      </c>
      <c r="E2242" s="62">
        <v>-1.2250109732253231E-2</v>
      </c>
      <c r="F2242" s="62"/>
      <c r="G2242" s="62"/>
      <c r="H2242" s="62"/>
      <c r="I2242" s="62"/>
    </row>
    <row r="2243" spans="2:9" x14ac:dyDescent="0.3">
      <c r="B2243" s="177">
        <v>42529</v>
      </c>
      <c r="C2243" s="62">
        <v>1019.3</v>
      </c>
      <c r="D2243" s="62">
        <f t="shared" si="37"/>
        <v>-0.47933799867191096</v>
      </c>
      <c r="E2243" s="62">
        <v>-1.2258345850089723E-2</v>
      </c>
      <c r="F2243" s="62"/>
      <c r="G2243" s="62"/>
      <c r="H2243" s="62"/>
      <c r="I2243" s="62"/>
    </row>
    <row r="2244" spans="2:9" x14ac:dyDescent="0.3">
      <c r="B2244" s="177">
        <v>44071</v>
      </c>
      <c r="C2244" s="62">
        <v>1957.7</v>
      </c>
      <c r="D2244" s="62">
        <f t="shared" si="37"/>
        <v>0.69358536268869753</v>
      </c>
      <c r="E2244" s="62">
        <v>-1.2260343087790088E-2</v>
      </c>
      <c r="F2244" s="62"/>
      <c r="G2244" s="62"/>
      <c r="H2244" s="62"/>
      <c r="I2244" s="62"/>
    </row>
    <row r="2245" spans="2:9" x14ac:dyDescent="0.3">
      <c r="B2245" s="177">
        <v>42629</v>
      </c>
      <c r="C2245" s="62">
        <v>1155.95</v>
      </c>
      <c r="D2245" s="62">
        <f t="shared" si="37"/>
        <v>-0.19305410122164046</v>
      </c>
      <c r="E2245" s="62">
        <v>-1.2261813210287882E-2</v>
      </c>
      <c r="F2245" s="62"/>
      <c r="G2245" s="62"/>
      <c r="H2245" s="62"/>
      <c r="I2245" s="62"/>
    </row>
    <row r="2246" spans="2:9" x14ac:dyDescent="0.3">
      <c r="B2246" s="177">
        <v>43307</v>
      </c>
      <c r="C2246" s="62">
        <v>1432.5</v>
      </c>
      <c r="D2246" s="62">
        <f t="shared" si="37"/>
        <v>0.25845559167179133</v>
      </c>
      <c r="E2246" s="62">
        <v>-1.2273322760808078E-2</v>
      </c>
      <c r="F2246" s="62"/>
      <c r="G2246" s="62"/>
      <c r="H2246" s="62"/>
      <c r="I2246" s="62"/>
    </row>
    <row r="2247" spans="2:9" x14ac:dyDescent="0.3">
      <c r="B2247" s="177">
        <v>43133</v>
      </c>
      <c r="C2247" s="62">
        <v>1138.3</v>
      </c>
      <c r="D2247" s="62">
        <f t="shared" si="37"/>
        <v>-0.52609338246008452</v>
      </c>
      <c r="E2247" s="62">
        <v>-1.227818994316464E-2</v>
      </c>
      <c r="F2247" s="62"/>
      <c r="G2247" s="62"/>
      <c r="H2247" s="62"/>
      <c r="I2247" s="62"/>
    </row>
    <row r="2248" spans="2:9" x14ac:dyDescent="0.3">
      <c r="B2248" s="177">
        <v>44267</v>
      </c>
      <c r="C2248" s="62">
        <v>2401.9499999999998</v>
      </c>
      <c r="D2248" s="62">
        <f t="shared" ref="D2248:D2311" si="38">(C2248-C2249)/C2249</f>
        <v>3.305234183475976E-2</v>
      </c>
      <c r="E2248" s="62">
        <v>-1.2315473498088026E-2</v>
      </c>
      <c r="F2248" s="62"/>
      <c r="G2248" s="62"/>
      <c r="H2248" s="62"/>
      <c r="I2248" s="62"/>
    </row>
    <row r="2249" spans="2:9" x14ac:dyDescent="0.3">
      <c r="B2249" s="177">
        <v>45790</v>
      </c>
      <c r="C2249" s="62">
        <v>2325.1</v>
      </c>
      <c r="D2249" s="62">
        <f t="shared" si="38"/>
        <v>1.9605908193798942</v>
      </c>
      <c r="E2249" s="62">
        <v>-1.2318932925534175E-2</v>
      </c>
      <c r="F2249" s="62"/>
      <c r="G2249" s="62"/>
      <c r="H2249" s="62"/>
      <c r="I2249" s="62"/>
    </row>
    <row r="2250" spans="2:9" x14ac:dyDescent="0.3">
      <c r="B2250" s="177">
        <v>42116</v>
      </c>
      <c r="C2250" s="62">
        <v>785.35</v>
      </c>
      <c r="D2250" s="62">
        <f t="shared" si="38"/>
        <v>-1.0956488886090212E-2</v>
      </c>
      <c r="E2250" s="62">
        <v>-1.2324718606552166E-2</v>
      </c>
      <c r="F2250" s="62"/>
      <c r="G2250" s="62"/>
      <c r="H2250" s="62"/>
      <c r="I2250" s="62"/>
    </row>
    <row r="2251" spans="2:9" x14ac:dyDescent="0.3">
      <c r="B2251" s="177">
        <v>42270</v>
      </c>
      <c r="C2251" s="62">
        <v>794.05</v>
      </c>
      <c r="D2251" s="62">
        <f t="shared" si="38"/>
        <v>-0.46955476134807445</v>
      </c>
      <c r="E2251" s="62">
        <v>-1.237562189054732E-2</v>
      </c>
      <c r="F2251" s="62"/>
      <c r="G2251" s="62"/>
      <c r="H2251" s="62"/>
      <c r="I2251" s="62"/>
    </row>
    <row r="2252" spans="2:9" x14ac:dyDescent="0.3">
      <c r="B2252" s="177">
        <v>43558</v>
      </c>
      <c r="C2252" s="62">
        <v>1496.95</v>
      </c>
      <c r="D2252" s="62">
        <f t="shared" si="38"/>
        <v>0.68936914569461683</v>
      </c>
      <c r="E2252" s="62">
        <v>-1.2403100775193769E-2</v>
      </c>
      <c r="F2252" s="62"/>
      <c r="G2252" s="62"/>
      <c r="H2252" s="62"/>
      <c r="I2252" s="62"/>
    </row>
    <row r="2253" spans="2:9" x14ac:dyDescent="0.3">
      <c r="B2253" s="177">
        <v>42444</v>
      </c>
      <c r="C2253" s="62">
        <v>886.1</v>
      </c>
      <c r="D2253" s="62">
        <f t="shared" si="38"/>
        <v>-0.26556154164939905</v>
      </c>
      <c r="E2253" s="62">
        <v>-1.2481890114788735E-2</v>
      </c>
      <c r="F2253" s="62"/>
      <c r="G2253" s="62"/>
      <c r="H2253" s="62"/>
      <c r="I2253" s="62"/>
    </row>
    <row r="2254" spans="2:9" x14ac:dyDescent="0.3">
      <c r="B2254" s="177">
        <v>43223</v>
      </c>
      <c r="C2254" s="62">
        <v>1206.5</v>
      </c>
      <c r="D2254" s="62">
        <f t="shared" si="38"/>
        <v>0.38885691262806488</v>
      </c>
      <c r="E2254" s="62">
        <v>-1.2482095355023532E-2</v>
      </c>
      <c r="F2254" s="62"/>
      <c r="G2254" s="62"/>
      <c r="H2254" s="62"/>
      <c r="I2254" s="62"/>
    </row>
    <row r="2255" spans="2:9" x14ac:dyDescent="0.3">
      <c r="B2255" s="177">
        <v>42724</v>
      </c>
      <c r="C2255" s="62">
        <v>868.7</v>
      </c>
      <c r="D2255" s="62">
        <f t="shared" si="38"/>
        <v>-0.51263710061993317</v>
      </c>
      <c r="E2255" s="62">
        <v>-1.2504262816869387E-2</v>
      </c>
      <c r="F2255" s="62"/>
      <c r="G2255" s="62"/>
      <c r="H2255" s="62"/>
      <c r="I2255" s="62"/>
    </row>
    <row r="2256" spans="2:9" x14ac:dyDescent="0.3">
      <c r="B2256" s="177">
        <v>44053</v>
      </c>
      <c r="C2256" s="62">
        <v>1782.45</v>
      </c>
      <c r="D2256" s="62">
        <f t="shared" si="38"/>
        <v>-0.42009630087516669</v>
      </c>
      <c r="E2256" s="62">
        <v>-1.2520428796986184E-2</v>
      </c>
      <c r="F2256" s="62"/>
      <c r="G2256" s="62"/>
      <c r="H2256" s="62"/>
      <c r="I2256" s="62"/>
    </row>
    <row r="2257" spans="2:9" x14ac:dyDescent="0.3">
      <c r="B2257" s="177">
        <v>44431</v>
      </c>
      <c r="C2257" s="62">
        <v>3073.7</v>
      </c>
      <c r="D2257" s="62">
        <f t="shared" si="38"/>
        <v>2.735658726300437</v>
      </c>
      <c r="E2257" s="62">
        <v>-1.2529315385356765E-2</v>
      </c>
      <c r="F2257" s="62"/>
      <c r="G2257" s="62"/>
      <c r="H2257" s="62"/>
      <c r="I2257" s="62"/>
    </row>
    <row r="2258" spans="2:9" x14ac:dyDescent="0.3">
      <c r="B2258" s="177">
        <v>42053</v>
      </c>
      <c r="C2258" s="62">
        <v>822.8</v>
      </c>
      <c r="D2258" s="62">
        <f t="shared" si="38"/>
        <v>-0.742766479608585</v>
      </c>
      <c r="E2258" s="62">
        <v>-1.2541254125412595E-2</v>
      </c>
      <c r="F2258" s="62"/>
      <c r="G2258" s="62"/>
      <c r="H2258" s="62"/>
      <c r="I2258" s="62"/>
    </row>
    <row r="2259" spans="2:9" x14ac:dyDescent="0.3">
      <c r="B2259" s="177">
        <v>44683</v>
      </c>
      <c r="C2259" s="62">
        <v>3198.65</v>
      </c>
      <c r="D2259" s="62">
        <f t="shared" si="38"/>
        <v>0.84100261878039662</v>
      </c>
      <c r="E2259" s="62">
        <v>-1.2549007501620748E-2</v>
      </c>
      <c r="F2259" s="62"/>
      <c r="G2259" s="62"/>
      <c r="H2259" s="62"/>
      <c r="I2259" s="62"/>
    </row>
    <row r="2260" spans="2:9" x14ac:dyDescent="0.3">
      <c r="B2260" s="177">
        <v>44041</v>
      </c>
      <c r="C2260" s="62">
        <v>1737.45</v>
      </c>
      <c r="D2260" s="62">
        <f t="shared" si="38"/>
        <v>-0.48014002962165075</v>
      </c>
      <c r="E2260" s="62">
        <v>-1.2588088201863983E-2</v>
      </c>
      <c r="F2260" s="62"/>
      <c r="G2260" s="62"/>
      <c r="H2260" s="62"/>
      <c r="I2260" s="62"/>
    </row>
    <row r="2261" spans="2:9" x14ac:dyDescent="0.3">
      <c r="B2261" s="177">
        <v>44834</v>
      </c>
      <c r="C2261" s="62">
        <v>3342.15</v>
      </c>
      <c r="D2261" s="62">
        <f t="shared" si="38"/>
        <v>0.35923297476462585</v>
      </c>
      <c r="E2261" s="62">
        <v>-1.2600449066414585E-2</v>
      </c>
      <c r="F2261" s="62"/>
      <c r="G2261" s="62"/>
      <c r="H2261" s="62"/>
      <c r="I2261" s="62"/>
    </row>
    <row r="2262" spans="2:9" x14ac:dyDescent="0.3">
      <c r="B2262" s="177">
        <v>45624</v>
      </c>
      <c r="C2262" s="62">
        <v>2458.85</v>
      </c>
      <c r="D2262" s="62">
        <f t="shared" si="38"/>
        <v>-0.13946488879556232</v>
      </c>
      <c r="E2262" s="62">
        <v>-1.2609175785563734E-2</v>
      </c>
      <c r="F2262" s="62"/>
      <c r="G2262" s="62"/>
      <c r="H2262" s="62"/>
      <c r="I2262" s="62"/>
    </row>
    <row r="2263" spans="2:9" x14ac:dyDescent="0.3">
      <c r="B2263" s="177">
        <v>45391</v>
      </c>
      <c r="C2263" s="62">
        <v>2857.35</v>
      </c>
      <c r="D2263" s="62">
        <f t="shared" si="38"/>
        <v>-9.3839689209545732E-2</v>
      </c>
      <c r="E2263" s="62">
        <v>-1.2630014858841073E-2</v>
      </c>
      <c r="F2263" s="62"/>
      <c r="G2263" s="62"/>
      <c r="H2263" s="62"/>
      <c r="I2263" s="62"/>
    </row>
    <row r="2264" spans="2:9" x14ac:dyDescent="0.3">
      <c r="B2264" s="177">
        <v>45208</v>
      </c>
      <c r="C2264" s="62">
        <v>3153.25</v>
      </c>
      <c r="D2264" s="62">
        <f t="shared" si="38"/>
        <v>0.42057485245753945</v>
      </c>
      <c r="E2264" s="62">
        <v>-1.2650102547242211E-2</v>
      </c>
      <c r="F2264" s="62"/>
      <c r="G2264" s="62"/>
      <c r="H2264" s="62"/>
      <c r="I2264" s="62"/>
    </row>
    <row r="2265" spans="2:9" x14ac:dyDescent="0.3">
      <c r="B2265" s="177">
        <v>45818</v>
      </c>
      <c r="C2265" s="62">
        <v>2219.6999999999998</v>
      </c>
      <c r="D2265" s="62">
        <f t="shared" si="38"/>
        <v>-0.34952893082682535</v>
      </c>
      <c r="E2265" s="62">
        <v>-1.2720722323533497E-2</v>
      </c>
      <c r="F2265" s="62"/>
      <c r="G2265" s="62"/>
      <c r="H2265" s="62"/>
      <c r="I2265" s="62"/>
    </row>
    <row r="2266" spans="2:9" x14ac:dyDescent="0.3">
      <c r="B2266" s="177">
        <v>44783</v>
      </c>
      <c r="C2266" s="62">
        <v>3412.45</v>
      </c>
      <c r="D2266" s="62">
        <f t="shared" si="38"/>
        <v>2.2130784802975376</v>
      </c>
      <c r="E2266" s="62">
        <v>-1.2744105308838473E-2</v>
      </c>
      <c r="F2266" s="62"/>
      <c r="G2266" s="62"/>
      <c r="H2266" s="62"/>
      <c r="I2266" s="62"/>
    </row>
    <row r="2267" spans="2:9" x14ac:dyDescent="0.3">
      <c r="B2267" s="177">
        <v>42676</v>
      </c>
      <c r="C2267" s="62">
        <v>1062.05</v>
      </c>
      <c r="D2267" s="62">
        <f t="shared" si="38"/>
        <v>-0.55502252016340214</v>
      </c>
      <c r="E2267" s="62">
        <v>-1.278118609406953E-2</v>
      </c>
      <c r="F2267" s="62"/>
      <c r="G2267" s="62"/>
      <c r="H2267" s="62"/>
      <c r="I2267" s="62"/>
    </row>
    <row r="2268" spans="2:9" x14ac:dyDescent="0.3">
      <c r="B2268" s="177">
        <v>44260</v>
      </c>
      <c r="C2268" s="62">
        <v>2386.75</v>
      </c>
      <c r="D2268" s="62">
        <f t="shared" si="38"/>
        <v>-0.16504871350859707</v>
      </c>
      <c r="E2268" s="62">
        <v>-1.2883080358989243E-2</v>
      </c>
      <c r="F2268" s="62"/>
      <c r="G2268" s="62"/>
      <c r="H2268" s="62"/>
      <c r="I2268" s="62"/>
    </row>
    <row r="2269" spans="2:9" x14ac:dyDescent="0.3">
      <c r="B2269" s="177">
        <v>45468</v>
      </c>
      <c r="C2269" s="62">
        <v>2858.55</v>
      </c>
      <c r="D2269" s="62">
        <f t="shared" si="38"/>
        <v>-3.3800341383447972E-2</v>
      </c>
      <c r="E2269" s="62">
        <v>-1.2897544804723889E-2</v>
      </c>
      <c r="F2269" s="62"/>
      <c r="G2269" s="62"/>
      <c r="H2269" s="62"/>
      <c r="I2269" s="62"/>
    </row>
    <row r="2270" spans="2:9" x14ac:dyDescent="0.3">
      <c r="B2270" s="177">
        <v>44407</v>
      </c>
      <c r="C2270" s="62">
        <v>2958.55</v>
      </c>
      <c r="D2270" s="62">
        <f t="shared" si="38"/>
        <v>6.6528478731074328E-2</v>
      </c>
      <c r="E2270" s="62">
        <v>-1.2911835849528675E-2</v>
      </c>
      <c r="F2270" s="62"/>
      <c r="G2270" s="62"/>
      <c r="H2270" s="62"/>
      <c r="I2270" s="62"/>
    </row>
    <row r="2271" spans="2:9" x14ac:dyDescent="0.3">
      <c r="B2271" s="177">
        <v>44951</v>
      </c>
      <c r="C2271" s="62">
        <v>2774</v>
      </c>
      <c r="D2271" s="62">
        <f t="shared" si="38"/>
        <v>0.20477741585233442</v>
      </c>
      <c r="E2271" s="62">
        <v>-1.2916770451553278E-2</v>
      </c>
      <c r="F2271" s="62"/>
      <c r="G2271" s="62"/>
      <c r="H2271" s="62"/>
      <c r="I2271" s="62"/>
    </row>
    <row r="2272" spans="2:9" x14ac:dyDescent="0.3">
      <c r="B2272" s="177">
        <v>45785</v>
      </c>
      <c r="C2272" s="62">
        <v>2302.5</v>
      </c>
      <c r="D2272" s="62">
        <f t="shared" si="38"/>
        <v>1.0895725564933296</v>
      </c>
      <c r="E2272" s="62">
        <v>-1.292521381261659E-2</v>
      </c>
      <c r="F2272" s="62"/>
      <c r="G2272" s="62"/>
      <c r="H2272" s="62"/>
      <c r="I2272" s="62"/>
    </row>
    <row r="2273" spans="2:9" x14ac:dyDescent="0.3">
      <c r="B2273" s="177">
        <v>43154</v>
      </c>
      <c r="C2273" s="62">
        <v>1101.9000000000001</v>
      </c>
      <c r="D2273" s="62">
        <f t="shared" si="38"/>
        <v>0.37001118985453207</v>
      </c>
      <c r="E2273" s="62">
        <v>-1.294396918529119E-2</v>
      </c>
      <c r="F2273" s="62"/>
      <c r="G2273" s="62"/>
      <c r="H2273" s="62"/>
      <c r="I2273" s="62"/>
    </row>
    <row r="2274" spans="2:9" x14ac:dyDescent="0.3">
      <c r="B2274" s="177">
        <v>42039</v>
      </c>
      <c r="C2274" s="62">
        <v>804.3</v>
      </c>
      <c r="D2274" s="62">
        <f t="shared" si="38"/>
        <v>-0.5374396135265701</v>
      </c>
      <c r="E2274" s="62">
        <v>-1.2947168190464585E-2</v>
      </c>
      <c r="F2274" s="62"/>
      <c r="G2274" s="62"/>
      <c r="H2274" s="62"/>
      <c r="I2274" s="62"/>
    </row>
    <row r="2275" spans="2:9" x14ac:dyDescent="0.3">
      <c r="B2275" s="177">
        <v>43787</v>
      </c>
      <c r="C2275" s="62">
        <v>1738.8</v>
      </c>
      <c r="D2275" s="62">
        <f t="shared" si="38"/>
        <v>-0.48770678962332253</v>
      </c>
      <c r="E2275" s="62">
        <v>-1.2970794425680547E-2</v>
      </c>
      <c r="F2275" s="62"/>
      <c r="G2275" s="62"/>
      <c r="H2275" s="62"/>
      <c r="I2275" s="62"/>
    </row>
    <row r="2276" spans="2:9" x14ac:dyDescent="0.3">
      <c r="B2276" s="177">
        <v>44819</v>
      </c>
      <c r="C2276" s="62">
        <v>3394.15</v>
      </c>
      <c r="D2276" s="62">
        <f t="shared" si="38"/>
        <v>2.4456626567179334</v>
      </c>
      <c r="E2276" s="62">
        <v>-1.298418052809122E-2</v>
      </c>
      <c r="F2276" s="62"/>
      <c r="G2276" s="62"/>
      <c r="H2276" s="62"/>
      <c r="I2276" s="62"/>
    </row>
    <row r="2277" spans="2:9" x14ac:dyDescent="0.3">
      <c r="B2277" s="177">
        <v>42520</v>
      </c>
      <c r="C2277" s="62">
        <v>985.05</v>
      </c>
      <c r="D2277" s="62">
        <f t="shared" si="38"/>
        <v>-0.67200532756180809</v>
      </c>
      <c r="E2277" s="62">
        <v>-1.3025399529081711E-2</v>
      </c>
      <c r="F2277" s="62"/>
      <c r="G2277" s="62"/>
      <c r="H2277" s="62"/>
      <c r="I2277" s="62"/>
    </row>
    <row r="2278" spans="2:9" x14ac:dyDescent="0.3">
      <c r="B2278" s="177">
        <v>44372</v>
      </c>
      <c r="C2278" s="62">
        <v>3003.25</v>
      </c>
      <c r="D2278" s="62">
        <f t="shared" si="38"/>
        <v>0.65127147766323024</v>
      </c>
      <c r="E2278" s="62">
        <v>-1.3030332906109334E-2</v>
      </c>
      <c r="F2278" s="62"/>
      <c r="G2278" s="62"/>
      <c r="H2278" s="62"/>
      <c r="I2278" s="62"/>
    </row>
    <row r="2279" spans="2:9" x14ac:dyDescent="0.3">
      <c r="B2279" s="177">
        <v>43885</v>
      </c>
      <c r="C2279" s="62">
        <v>1818.75</v>
      </c>
      <c r="D2279" s="62">
        <f t="shared" si="38"/>
        <v>5.0298847919614184E-2</v>
      </c>
      <c r="E2279" s="62">
        <v>-1.307757006810099E-2</v>
      </c>
      <c r="F2279" s="62"/>
      <c r="G2279" s="62"/>
      <c r="H2279" s="62"/>
      <c r="I2279" s="62"/>
    </row>
    <row r="2280" spans="2:9" x14ac:dyDescent="0.3">
      <c r="B2280" s="177">
        <v>43941</v>
      </c>
      <c r="C2280" s="62">
        <v>1731.65</v>
      </c>
      <c r="D2280" s="62">
        <f t="shared" si="38"/>
        <v>-0.40232285231077208</v>
      </c>
      <c r="E2280" s="62">
        <v>-1.3079904251681191E-2</v>
      </c>
      <c r="F2280" s="62"/>
      <c r="G2280" s="62"/>
      <c r="H2280" s="62"/>
      <c r="I2280" s="62"/>
    </row>
    <row r="2281" spans="2:9" x14ac:dyDescent="0.3">
      <c r="B2281" s="177">
        <v>45481</v>
      </c>
      <c r="C2281" s="62">
        <v>2897.3</v>
      </c>
      <c r="D2281" s="62">
        <f t="shared" si="38"/>
        <v>0.21370672140418492</v>
      </c>
      <c r="E2281" s="62">
        <v>-1.3097164268074536E-2</v>
      </c>
      <c r="F2281" s="62"/>
      <c r="G2281" s="62"/>
      <c r="H2281" s="62"/>
      <c r="I2281" s="62"/>
    </row>
    <row r="2282" spans="2:9" x14ac:dyDescent="0.3">
      <c r="B2282" s="177">
        <v>44249</v>
      </c>
      <c r="C2282" s="62">
        <v>2387.15</v>
      </c>
      <c r="D2282" s="62">
        <f t="shared" si="38"/>
        <v>2.9077035823598E-2</v>
      </c>
      <c r="E2282" s="62">
        <v>-1.312580098391831E-2</v>
      </c>
      <c r="F2282" s="62"/>
      <c r="G2282" s="62"/>
      <c r="H2282" s="62"/>
      <c r="I2282" s="62"/>
    </row>
    <row r="2283" spans="2:9" x14ac:dyDescent="0.3">
      <c r="B2283" s="177">
        <v>45667</v>
      </c>
      <c r="C2283" s="62">
        <v>2319.6999999999998</v>
      </c>
      <c r="D2283" s="62">
        <f t="shared" si="38"/>
        <v>-0.23809367404585172</v>
      </c>
      <c r="E2283" s="62">
        <v>-1.3145579851952732E-2</v>
      </c>
      <c r="F2283" s="62"/>
      <c r="G2283" s="62"/>
      <c r="H2283" s="62"/>
      <c r="I2283" s="62"/>
    </row>
    <row r="2284" spans="2:9" x14ac:dyDescent="0.3">
      <c r="B2284" s="177">
        <v>44861</v>
      </c>
      <c r="C2284" s="62">
        <v>3044.6</v>
      </c>
      <c r="D2284" s="62">
        <f t="shared" si="38"/>
        <v>0.35925710969239688</v>
      </c>
      <c r="E2284" s="62">
        <v>-1.3175593549955462E-2</v>
      </c>
      <c r="F2284" s="62"/>
      <c r="G2284" s="62"/>
      <c r="H2284" s="62"/>
      <c r="I2284" s="62"/>
    </row>
    <row r="2285" spans="2:9" x14ac:dyDescent="0.3">
      <c r="B2285" s="177">
        <v>45699</v>
      </c>
      <c r="C2285" s="62">
        <v>2239.9</v>
      </c>
      <c r="D2285" s="62">
        <f t="shared" si="38"/>
        <v>-0.29928674216354872</v>
      </c>
      <c r="E2285" s="62">
        <v>-1.319470449589172E-2</v>
      </c>
      <c r="F2285" s="62"/>
      <c r="G2285" s="62"/>
      <c r="H2285" s="62"/>
      <c r="I2285" s="62"/>
    </row>
    <row r="2286" spans="2:9" x14ac:dyDescent="0.3">
      <c r="B2286" s="177">
        <v>45184</v>
      </c>
      <c r="C2286" s="62">
        <v>3196.6</v>
      </c>
      <c r="D2286" s="62">
        <f t="shared" si="38"/>
        <v>0.16398725534820205</v>
      </c>
      <c r="E2286" s="62">
        <v>-1.3212323269741366E-2</v>
      </c>
      <c r="F2286" s="62"/>
      <c r="G2286" s="62"/>
      <c r="H2286" s="62"/>
      <c r="I2286" s="62"/>
    </row>
    <row r="2287" spans="2:9" x14ac:dyDescent="0.3">
      <c r="B2287" s="177">
        <v>44999</v>
      </c>
      <c r="C2287" s="62">
        <v>2746.25</v>
      </c>
      <c r="D2287" s="62">
        <f t="shared" si="38"/>
        <v>0.33199951497514246</v>
      </c>
      <c r="E2287" s="62">
        <v>-1.3222902930238471E-2</v>
      </c>
      <c r="F2287" s="62"/>
      <c r="G2287" s="62"/>
      <c r="H2287" s="62"/>
      <c r="I2287" s="62"/>
    </row>
    <row r="2288" spans="2:9" x14ac:dyDescent="0.3">
      <c r="B2288" s="177">
        <v>44120</v>
      </c>
      <c r="C2288" s="62">
        <v>2061.75</v>
      </c>
      <c r="D2288" s="62">
        <f t="shared" si="38"/>
        <v>-0.36574223616815099</v>
      </c>
      <c r="E2288" s="62">
        <v>-1.3233464152388288E-2</v>
      </c>
      <c r="F2288" s="62"/>
      <c r="G2288" s="62"/>
      <c r="H2288" s="62"/>
      <c r="I2288" s="62"/>
    </row>
    <row r="2289" spans="2:9" x14ac:dyDescent="0.3">
      <c r="B2289" s="177">
        <v>45169</v>
      </c>
      <c r="C2289" s="62">
        <v>3250.65</v>
      </c>
      <c r="D2289" s="62">
        <f t="shared" si="38"/>
        <v>1.8574630801687766</v>
      </c>
      <c r="E2289" s="62">
        <v>-1.3250159366177971E-2</v>
      </c>
      <c r="F2289" s="62"/>
      <c r="G2289" s="62"/>
      <c r="H2289" s="62"/>
      <c r="I2289" s="62"/>
    </row>
    <row r="2290" spans="2:9" x14ac:dyDescent="0.3">
      <c r="B2290" s="177">
        <v>43194</v>
      </c>
      <c r="C2290" s="62">
        <v>1137.5999999999999</v>
      </c>
      <c r="D2290" s="62">
        <f t="shared" si="38"/>
        <v>0.40765946915795326</v>
      </c>
      <c r="E2290" s="62">
        <v>-1.3270882123341297E-2</v>
      </c>
      <c r="F2290" s="62"/>
      <c r="G2290" s="62"/>
      <c r="H2290" s="62"/>
      <c r="I2290" s="62"/>
    </row>
    <row r="2291" spans="2:9" x14ac:dyDescent="0.3">
      <c r="B2291" s="177">
        <v>42114</v>
      </c>
      <c r="C2291" s="62">
        <v>808.15</v>
      </c>
      <c r="D2291" s="62">
        <f t="shared" si="38"/>
        <v>-0.7346804773551765</v>
      </c>
      <c r="E2291" s="62">
        <v>-1.3308100848544018E-2</v>
      </c>
      <c r="F2291" s="62"/>
      <c r="G2291" s="62"/>
      <c r="H2291" s="62"/>
      <c r="I2291" s="62"/>
    </row>
    <row r="2292" spans="2:9" x14ac:dyDescent="0.3">
      <c r="B2292" s="177">
        <v>44875</v>
      </c>
      <c r="C2292" s="62">
        <v>3045.95</v>
      </c>
      <c r="D2292" s="62">
        <f t="shared" si="38"/>
        <v>0.99786829332283877</v>
      </c>
      <c r="E2292" s="62">
        <v>-1.3329662142463831E-2</v>
      </c>
      <c r="F2292" s="62"/>
      <c r="G2292" s="62"/>
      <c r="H2292" s="62"/>
      <c r="I2292" s="62"/>
    </row>
    <row r="2293" spans="2:9" x14ac:dyDescent="0.3">
      <c r="B2293" s="177">
        <v>43682</v>
      </c>
      <c r="C2293" s="62">
        <v>1524.6</v>
      </c>
      <c r="D2293" s="62">
        <f t="shared" si="38"/>
        <v>-0.3096515655776676</v>
      </c>
      <c r="E2293" s="62">
        <v>-1.3331607558892141E-2</v>
      </c>
      <c r="F2293" s="62"/>
      <c r="G2293" s="62"/>
      <c r="H2293" s="62"/>
      <c r="I2293" s="62"/>
    </row>
    <row r="2294" spans="2:9" x14ac:dyDescent="0.3">
      <c r="B2294" s="177">
        <v>44141</v>
      </c>
      <c r="C2294" s="62">
        <v>2208.4499999999998</v>
      </c>
      <c r="D2294" s="62">
        <f t="shared" si="38"/>
        <v>1.1768851651059633</v>
      </c>
      <c r="E2294" s="62">
        <v>-1.3402130938819274E-2</v>
      </c>
      <c r="F2294" s="62"/>
      <c r="G2294" s="62"/>
      <c r="H2294" s="62"/>
      <c r="I2294" s="62"/>
    </row>
    <row r="2295" spans="2:9" x14ac:dyDescent="0.3">
      <c r="B2295" s="177">
        <v>42797</v>
      </c>
      <c r="C2295" s="62">
        <v>1014.5</v>
      </c>
      <c r="D2295" s="62">
        <f t="shared" si="38"/>
        <v>-0.28478268532553142</v>
      </c>
      <c r="E2295" s="62">
        <v>-1.3420208110473553E-2</v>
      </c>
      <c r="F2295" s="62"/>
      <c r="G2295" s="62"/>
      <c r="H2295" s="62"/>
      <c r="I2295" s="62"/>
    </row>
    <row r="2296" spans="2:9" x14ac:dyDescent="0.3">
      <c r="B2296" s="177">
        <v>43314</v>
      </c>
      <c r="C2296" s="62">
        <v>1418.45</v>
      </c>
      <c r="D2296" s="62">
        <f t="shared" si="38"/>
        <v>-0.30304147012578614</v>
      </c>
      <c r="E2296" s="62">
        <v>-1.342375239088851E-2</v>
      </c>
      <c r="F2296" s="62"/>
      <c r="G2296" s="62"/>
      <c r="H2296" s="62"/>
      <c r="I2296" s="62"/>
    </row>
    <row r="2297" spans="2:9" x14ac:dyDescent="0.3">
      <c r="B2297" s="177">
        <v>44085</v>
      </c>
      <c r="C2297" s="62">
        <v>2035.2</v>
      </c>
      <c r="D2297" s="62">
        <f t="shared" si="38"/>
        <v>0.80058391577457322</v>
      </c>
      <c r="E2297" s="62">
        <v>-1.3427698870522102E-2</v>
      </c>
      <c r="F2297" s="62"/>
      <c r="G2297" s="62"/>
      <c r="H2297" s="62"/>
      <c r="I2297" s="62"/>
    </row>
    <row r="2298" spans="2:9" x14ac:dyDescent="0.3">
      <c r="B2298" s="177">
        <v>42592</v>
      </c>
      <c r="C2298" s="62">
        <v>1130.3</v>
      </c>
      <c r="D2298" s="62">
        <f t="shared" si="38"/>
        <v>-0.60919699196127586</v>
      </c>
      <c r="E2298" s="62">
        <v>-1.3613753381621551E-2</v>
      </c>
      <c r="F2298" s="62"/>
      <c r="G2298" s="62"/>
      <c r="H2298" s="62"/>
      <c r="I2298" s="62"/>
    </row>
    <row r="2299" spans="2:9" x14ac:dyDescent="0.3">
      <c r="B2299" s="177">
        <v>44754</v>
      </c>
      <c r="C2299" s="62">
        <v>2892.25</v>
      </c>
      <c r="D2299" s="62">
        <f t="shared" si="38"/>
        <v>1.6190799601557548</v>
      </c>
      <c r="E2299" s="62">
        <v>-1.3624582224950488E-2</v>
      </c>
      <c r="F2299" s="62"/>
      <c r="G2299" s="62"/>
      <c r="H2299" s="62"/>
      <c r="I2299" s="62"/>
    </row>
    <row r="2300" spans="2:9" x14ac:dyDescent="0.3">
      <c r="B2300" s="177">
        <v>43164</v>
      </c>
      <c r="C2300" s="62">
        <v>1104.3</v>
      </c>
      <c r="D2300" s="62">
        <f t="shared" si="38"/>
        <v>-0.17574174286247438</v>
      </c>
      <c r="E2300" s="62">
        <v>-1.3665594855305427E-2</v>
      </c>
      <c r="F2300" s="62"/>
      <c r="G2300" s="62"/>
      <c r="H2300" s="62"/>
      <c r="I2300" s="62"/>
    </row>
    <row r="2301" spans="2:9" x14ac:dyDescent="0.3">
      <c r="B2301" s="177">
        <v>43654</v>
      </c>
      <c r="C2301" s="62">
        <v>1339.75</v>
      </c>
      <c r="D2301" s="62">
        <f t="shared" si="38"/>
        <v>-0.58265840134571056</v>
      </c>
      <c r="E2301" s="62">
        <v>-1.372938751472327E-2</v>
      </c>
      <c r="F2301" s="62"/>
      <c r="G2301" s="62"/>
      <c r="H2301" s="62"/>
      <c r="I2301" s="62"/>
    </row>
    <row r="2302" spans="2:9" x14ac:dyDescent="0.3">
      <c r="B2302" s="177">
        <v>44475</v>
      </c>
      <c r="C2302" s="62">
        <v>3210.2</v>
      </c>
      <c r="D2302" s="62">
        <f t="shared" si="38"/>
        <v>0.1863924459966369</v>
      </c>
      <c r="E2302" s="62">
        <v>-1.3763440860215109E-2</v>
      </c>
      <c r="F2302" s="62"/>
      <c r="G2302" s="62"/>
      <c r="H2302" s="62"/>
      <c r="I2302" s="62"/>
    </row>
    <row r="2303" spans="2:9" x14ac:dyDescent="0.3">
      <c r="B2303" s="177">
        <v>44959</v>
      </c>
      <c r="C2303" s="62">
        <v>2705.85</v>
      </c>
      <c r="D2303" s="62">
        <f t="shared" si="38"/>
        <v>0.10947782766467803</v>
      </c>
      <c r="E2303" s="62">
        <v>-1.3795240004373623E-2</v>
      </c>
      <c r="F2303" s="62"/>
      <c r="G2303" s="62"/>
      <c r="H2303" s="62"/>
      <c r="I2303" s="62"/>
    </row>
    <row r="2304" spans="2:9" x14ac:dyDescent="0.3">
      <c r="B2304" s="177">
        <v>44173</v>
      </c>
      <c r="C2304" s="62">
        <v>2438.85</v>
      </c>
      <c r="D2304" s="62">
        <f t="shared" si="38"/>
        <v>0.74402889016018292</v>
      </c>
      <c r="E2304" s="62">
        <v>-1.3849015405766043E-2</v>
      </c>
      <c r="F2304" s="62"/>
      <c r="G2304" s="62"/>
      <c r="H2304" s="62"/>
      <c r="I2304" s="62"/>
    </row>
    <row r="2305" spans="2:9" x14ac:dyDescent="0.3">
      <c r="B2305" s="177">
        <v>43325</v>
      </c>
      <c r="C2305" s="62">
        <v>1398.4</v>
      </c>
      <c r="D2305" s="62">
        <f t="shared" si="38"/>
        <v>-9.1712133021563932E-2</v>
      </c>
      <c r="E2305" s="62">
        <v>-1.3891827092588547E-2</v>
      </c>
      <c r="F2305" s="62"/>
      <c r="G2305" s="62"/>
      <c r="H2305" s="62"/>
      <c r="I2305" s="62"/>
    </row>
    <row r="2306" spans="2:9" x14ac:dyDescent="0.3">
      <c r="B2306" s="177">
        <v>43720</v>
      </c>
      <c r="C2306" s="62">
        <v>1539.6</v>
      </c>
      <c r="D2306" s="62">
        <f t="shared" si="38"/>
        <v>0.85583413693346178</v>
      </c>
      <c r="E2306" s="62">
        <v>-1.389867418177163E-2</v>
      </c>
      <c r="F2306" s="62"/>
      <c r="G2306" s="62"/>
      <c r="H2306" s="62"/>
      <c r="I2306" s="62"/>
    </row>
    <row r="2307" spans="2:9" x14ac:dyDescent="0.3">
      <c r="B2307" s="177">
        <v>42268</v>
      </c>
      <c r="C2307" s="62">
        <v>829.6</v>
      </c>
      <c r="D2307" s="62">
        <f t="shared" si="38"/>
        <v>-0.33864795918367352</v>
      </c>
      <c r="E2307" s="62">
        <v>-1.3907048615238241E-2</v>
      </c>
      <c r="F2307" s="62"/>
      <c r="G2307" s="62"/>
      <c r="H2307" s="62"/>
      <c r="I2307" s="62"/>
    </row>
    <row r="2308" spans="2:9" x14ac:dyDescent="0.3">
      <c r="B2308" s="177">
        <v>43272</v>
      </c>
      <c r="C2308" s="62">
        <v>1254.4000000000001</v>
      </c>
      <c r="D2308" s="62">
        <f t="shared" si="38"/>
        <v>-0.48382849148218249</v>
      </c>
      <c r="E2308" s="62">
        <v>-1.391400047166089E-2</v>
      </c>
      <c r="F2308" s="62"/>
      <c r="G2308" s="62"/>
      <c r="H2308" s="62"/>
      <c r="I2308" s="62"/>
    </row>
    <row r="2309" spans="2:9" x14ac:dyDescent="0.3">
      <c r="B2309" s="177">
        <v>45772</v>
      </c>
      <c r="C2309" s="62">
        <v>2430.1999999999998</v>
      </c>
      <c r="D2309" s="62">
        <f t="shared" si="38"/>
        <v>-0.14898534484268039</v>
      </c>
      <c r="E2309" s="62">
        <v>-1.3957640185019918E-2</v>
      </c>
      <c r="F2309" s="62"/>
      <c r="G2309" s="62"/>
      <c r="H2309" s="62"/>
      <c r="I2309" s="62"/>
    </row>
    <row r="2310" spans="2:9" x14ac:dyDescent="0.3">
      <c r="B2310" s="177">
        <v>45394</v>
      </c>
      <c r="C2310" s="62">
        <v>2855.65</v>
      </c>
      <c r="D2310" s="62">
        <f t="shared" si="38"/>
        <v>1.4268292682926829</v>
      </c>
      <c r="E2310" s="62">
        <v>-1.3967059148510003E-2</v>
      </c>
      <c r="F2310" s="62"/>
      <c r="G2310" s="62"/>
      <c r="H2310" s="62"/>
      <c r="I2310" s="62"/>
    </row>
    <row r="2311" spans="2:9" x14ac:dyDescent="0.3">
      <c r="B2311" s="177">
        <v>43122</v>
      </c>
      <c r="C2311" s="62">
        <v>1176.7</v>
      </c>
      <c r="D2311" s="62">
        <f t="shared" si="38"/>
        <v>-0.31775619655022463</v>
      </c>
      <c r="E2311" s="62">
        <v>-1.3993631640690502E-2</v>
      </c>
      <c r="F2311" s="62"/>
      <c r="G2311" s="62"/>
      <c r="H2311" s="62"/>
      <c r="I2311" s="62"/>
    </row>
    <row r="2312" spans="2:9" x14ac:dyDescent="0.3">
      <c r="B2312" s="177">
        <v>43742</v>
      </c>
      <c r="C2312" s="62">
        <v>1724.75</v>
      </c>
      <c r="D2312" s="62">
        <f t="shared" ref="D2312:D2375" si="39">(C2312-C2313)/C2313</f>
        <v>-0.10131825760733641</v>
      </c>
      <c r="E2312" s="62">
        <v>-1.4006002572531085E-2</v>
      </c>
      <c r="F2312" s="62"/>
      <c r="G2312" s="62"/>
      <c r="H2312" s="62"/>
      <c r="I2312" s="62"/>
    </row>
    <row r="2313" spans="2:9" x14ac:dyDescent="0.3">
      <c r="B2313" s="177">
        <v>44098</v>
      </c>
      <c r="C2313" s="62">
        <v>1919.2</v>
      </c>
      <c r="D2313" s="62">
        <f t="shared" si="39"/>
        <v>1.307701557145434</v>
      </c>
      <c r="E2313" s="62">
        <v>-1.4025173388132523E-2</v>
      </c>
      <c r="F2313" s="62"/>
      <c r="G2313" s="62"/>
      <c r="H2313" s="62"/>
      <c r="I2313" s="62"/>
    </row>
    <row r="2314" spans="2:9" x14ac:dyDescent="0.3">
      <c r="B2314" s="177">
        <v>42023</v>
      </c>
      <c r="C2314" s="62">
        <v>831.65</v>
      </c>
      <c r="D2314" s="62">
        <f t="shared" si="39"/>
        <v>-0.72863575553887816</v>
      </c>
      <c r="E2314" s="62">
        <v>-1.4048606994665112E-2</v>
      </c>
      <c r="F2314" s="62"/>
      <c r="G2314" s="62"/>
      <c r="H2314" s="62"/>
      <c r="I2314" s="62"/>
    </row>
    <row r="2315" spans="2:9" x14ac:dyDescent="0.3">
      <c r="B2315" s="177">
        <v>44511</v>
      </c>
      <c r="C2315" s="62">
        <v>3064.7</v>
      </c>
      <c r="D2315" s="62">
        <f t="shared" si="39"/>
        <v>1.7874846514166172</v>
      </c>
      <c r="E2315" s="62">
        <v>-1.4058679706601554E-2</v>
      </c>
      <c r="F2315" s="62"/>
      <c r="G2315" s="62"/>
      <c r="H2315" s="62"/>
      <c r="I2315" s="62"/>
    </row>
    <row r="2316" spans="2:9" x14ac:dyDescent="0.3">
      <c r="B2316" s="177">
        <v>42878</v>
      </c>
      <c r="C2316" s="62">
        <v>1099.45</v>
      </c>
      <c r="D2316" s="62">
        <f t="shared" si="39"/>
        <v>-1.2529189868870168E-2</v>
      </c>
      <c r="E2316" s="62">
        <v>-1.4078823476662372E-2</v>
      </c>
      <c r="F2316" s="62"/>
      <c r="G2316" s="62"/>
      <c r="H2316" s="62"/>
      <c r="I2316" s="62"/>
    </row>
    <row r="2317" spans="2:9" x14ac:dyDescent="0.3">
      <c r="B2317" s="177">
        <v>42599</v>
      </c>
      <c r="C2317" s="62">
        <v>1113.4000000000001</v>
      </c>
      <c r="D2317" s="62">
        <f t="shared" si="39"/>
        <v>-0.59165260764321859</v>
      </c>
      <c r="E2317" s="62">
        <v>-1.4079518285663565E-2</v>
      </c>
      <c r="F2317" s="62"/>
      <c r="G2317" s="62"/>
      <c r="H2317" s="62"/>
      <c r="I2317" s="62"/>
    </row>
    <row r="2318" spans="2:9" x14ac:dyDescent="0.3">
      <c r="B2318" s="177">
        <v>44957</v>
      </c>
      <c r="C2318" s="62">
        <v>2726.6</v>
      </c>
      <c r="D2318" s="62">
        <f t="shared" si="39"/>
        <v>0.99648531888408864</v>
      </c>
      <c r="E2318" s="62">
        <v>-1.4315667702986014E-2</v>
      </c>
      <c r="F2318" s="62"/>
      <c r="G2318" s="62"/>
      <c r="H2318" s="62"/>
      <c r="I2318" s="62"/>
    </row>
    <row r="2319" spans="2:9" x14ac:dyDescent="0.3">
      <c r="B2319" s="177">
        <v>43612</v>
      </c>
      <c r="C2319" s="62">
        <v>1365.7</v>
      </c>
      <c r="D2319" s="62">
        <f t="shared" si="39"/>
        <v>0.18658499500412701</v>
      </c>
      <c r="E2319" s="62">
        <v>-1.4326440763595618E-2</v>
      </c>
      <c r="F2319" s="62"/>
      <c r="G2319" s="62"/>
      <c r="H2319" s="62"/>
      <c r="I2319" s="62"/>
    </row>
    <row r="2320" spans="2:9" x14ac:dyDescent="0.3">
      <c r="B2320" s="177">
        <v>43124</v>
      </c>
      <c r="C2320" s="62">
        <v>1150.95</v>
      </c>
      <c r="D2320" s="62">
        <f t="shared" si="39"/>
        <v>0.35637263567261812</v>
      </c>
      <c r="E2320" s="62">
        <v>-1.4344437783677314E-2</v>
      </c>
      <c r="F2320" s="62"/>
      <c r="G2320" s="62"/>
      <c r="H2320" s="62"/>
      <c r="I2320" s="62"/>
    </row>
    <row r="2321" spans="2:9" x14ac:dyDescent="0.3">
      <c r="B2321" s="177">
        <v>42429</v>
      </c>
      <c r="C2321" s="62">
        <v>848.55</v>
      </c>
      <c r="D2321" s="62">
        <f t="shared" si="39"/>
        <v>-0.71298347680495178</v>
      </c>
      <c r="E2321" s="62">
        <v>-1.4345452433499852E-2</v>
      </c>
      <c r="F2321" s="62"/>
      <c r="G2321" s="62"/>
      <c r="H2321" s="62"/>
      <c r="I2321" s="62"/>
    </row>
    <row r="2322" spans="2:9" x14ac:dyDescent="0.3">
      <c r="B2322" s="177">
        <v>45488</v>
      </c>
      <c r="C2322" s="62">
        <v>2956.45</v>
      </c>
      <c r="D2322" s="62">
        <f t="shared" si="39"/>
        <v>-4.4148076301325632E-2</v>
      </c>
      <c r="E2322" s="62">
        <v>-1.4352392065344284E-2</v>
      </c>
      <c r="F2322" s="62"/>
      <c r="G2322" s="62"/>
      <c r="H2322" s="62"/>
      <c r="I2322" s="62"/>
    </row>
    <row r="2323" spans="2:9" x14ac:dyDescent="0.3">
      <c r="B2323" s="177">
        <v>45063</v>
      </c>
      <c r="C2323" s="62">
        <v>3093</v>
      </c>
      <c r="D2323" s="62">
        <f t="shared" si="39"/>
        <v>1.3423832784278087</v>
      </c>
      <c r="E2323" s="62">
        <v>-1.4371753608871581E-2</v>
      </c>
      <c r="F2323" s="62"/>
      <c r="G2323" s="62"/>
      <c r="H2323" s="62"/>
      <c r="I2323" s="62"/>
    </row>
    <row r="2324" spans="2:9" x14ac:dyDescent="0.3">
      <c r="B2324" s="177">
        <v>43655</v>
      </c>
      <c r="C2324" s="62">
        <v>1320.45</v>
      </c>
      <c r="D2324" s="62">
        <f t="shared" si="39"/>
        <v>0.64286158631415247</v>
      </c>
      <c r="E2324" s="62">
        <v>-1.4405672700130587E-2</v>
      </c>
      <c r="F2324" s="62"/>
      <c r="G2324" s="62"/>
      <c r="H2324" s="62"/>
      <c r="I2324" s="62"/>
    </row>
    <row r="2325" spans="2:9" x14ac:dyDescent="0.3">
      <c r="B2325" s="177">
        <v>42312</v>
      </c>
      <c r="C2325" s="62">
        <v>803.75</v>
      </c>
      <c r="D2325" s="62">
        <f t="shared" si="39"/>
        <v>-7.4766893058593353E-2</v>
      </c>
      <c r="E2325" s="62">
        <v>-1.4408338442673207E-2</v>
      </c>
      <c r="F2325" s="62"/>
      <c r="G2325" s="62"/>
      <c r="H2325" s="62"/>
      <c r="I2325" s="62"/>
    </row>
    <row r="2326" spans="2:9" x14ac:dyDescent="0.3">
      <c r="B2326" s="177">
        <v>42460</v>
      </c>
      <c r="C2326" s="62">
        <v>868.7</v>
      </c>
      <c r="D2326" s="62">
        <f t="shared" si="39"/>
        <v>-0.45915826173577384</v>
      </c>
      <c r="E2326" s="62">
        <v>-1.4408894939868314E-2</v>
      </c>
      <c r="F2326" s="62"/>
      <c r="G2326" s="62"/>
      <c r="H2326" s="62"/>
      <c r="I2326" s="62"/>
    </row>
    <row r="2327" spans="2:9" x14ac:dyDescent="0.3">
      <c r="B2327" s="177">
        <v>43917</v>
      </c>
      <c r="C2327" s="62">
        <v>1606.2</v>
      </c>
      <c r="D2327" s="62">
        <f t="shared" si="39"/>
        <v>-0.40633142983866499</v>
      </c>
      <c r="E2327" s="62">
        <v>-1.4419831870896484E-2</v>
      </c>
      <c r="F2327" s="62"/>
      <c r="G2327" s="62"/>
      <c r="H2327" s="62"/>
      <c r="I2327" s="62"/>
    </row>
    <row r="2328" spans="2:9" x14ac:dyDescent="0.3">
      <c r="B2328" s="177">
        <v>44720</v>
      </c>
      <c r="C2328" s="62">
        <v>2705.55</v>
      </c>
      <c r="D2328" s="62">
        <f t="shared" si="39"/>
        <v>0.17850375694217585</v>
      </c>
      <c r="E2328" s="62">
        <v>-1.442544123271949E-2</v>
      </c>
      <c r="F2328" s="62"/>
      <c r="G2328" s="62"/>
      <c r="H2328" s="62"/>
      <c r="I2328" s="62"/>
    </row>
    <row r="2329" spans="2:9" x14ac:dyDescent="0.3">
      <c r="B2329" s="177">
        <v>45797</v>
      </c>
      <c r="C2329" s="62">
        <v>2295.75</v>
      </c>
      <c r="D2329" s="62">
        <f t="shared" si="39"/>
        <v>-0.32084430376002132</v>
      </c>
      <c r="E2329" s="62">
        <v>-1.4445780029192105E-2</v>
      </c>
      <c r="F2329" s="62"/>
      <c r="G2329" s="62"/>
      <c r="H2329" s="62"/>
      <c r="I2329" s="62"/>
    </row>
    <row r="2330" spans="2:9" x14ac:dyDescent="0.3">
      <c r="B2330" s="177">
        <v>44467</v>
      </c>
      <c r="C2330" s="62">
        <v>3380.3</v>
      </c>
      <c r="D2330" s="62">
        <f t="shared" si="39"/>
        <v>0.40415809915467227</v>
      </c>
      <c r="E2330" s="62">
        <v>-1.4461063004752299E-2</v>
      </c>
      <c r="F2330" s="62"/>
      <c r="G2330" s="62"/>
      <c r="H2330" s="62"/>
      <c r="I2330" s="62"/>
    </row>
    <row r="2331" spans="2:9" x14ac:dyDescent="0.3">
      <c r="B2331" s="177">
        <v>44225</v>
      </c>
      <c r="C2331" s="62">
        <v>2407.35</v>
      </c>
      <c r="D2331" s="62">
        <f t="shared" si="39"/>
        <v>0.94462619653459334</v>
      </c>
      <c r="E2331" s="62">
        <v>-1.4471691161419704E-2</v>
      </c>
      <c r="F2331" s="62"/>
      <c r="G2331" s="62"/>
      <c r="H2331" s="62"/>
      <c r="I2331" s="62"/>
    </row>
    <row r="2332" spans="2:9" x14ac:dyDescent="0.3">
      <c r="B2332" s="177">
        <v>43392</v>
      </c>
      <c r="C2332" s="62">
        <v>1237.95</v>
      </c>
      <c r="D2332" s="62">
        <f t="shared" si="39"/>
        <v>0.64097295864263004</v>
      </c>
      <c r="E2332" s="62">
        <v>-1.4527941410603406E-2</v>
      </c>
      <c r="F2332" s="62"/>
      <c r="G2332" s="62"/>
      <c r="H2332" s="62"/>
      <c r="I2332" s="62"/>
    </row>
    <row r="2333" spans="2:9" x14ac:dyDescent="0.3">
      <c r="B2333" s="177">
        <v>42123</v>
      </c>
      <c r="C2333" s="62">
        <v>754.4</v>
      </c>
      <c r="D2333" s="62">
        <f t="shared" si="39"/>
        <v>-0.33043401082808205</v>
      </c>
      <c r="E2333" s="62">
        <v>-1.4564692051466236E-2</v>
      </c>
      <c r="F2333" s="62"/>
      <c r="G2333" s="62"/>
      <c r="H2333" s="62"/>
      <c r="I2333" s="62"/>
    </row>
    <row r="2334" spans="2:9" x14ac:dyDescent="0.3">
      <c r="B2334" s="177">
        <v>42586</v>
      </c>
      <c r="C2334" s="62">
        <v>1126.7</v>
      </c>
      <c r="D2334" s="62">
        <f t="shared" si="39"/>
        <v>-2.4037420416648619E-2</v>
      </c>
      <c r="E2334" s="62">
        <v>-1.4605562357880046E-2</v>
      </c>
      <c r="F2334" s="62"/>
      <c r="G2334" s="62"/>
      <c r="H2334" s="62"/>
      <c r="I2334" s="62"/>
    </row>
    <row r="2335" spans="2:9" x14ac:dyDescent="0.3">
      <c r="B2335" s="177">
        <v>42625</v>
      </c>
      <c r="C2335" s="62">
        <v>1154.45</v>
      </c>
      <c r="D2335" s="62">
        <f t="shared" si="39"/>
        <v>-4.0038250457342314E-2</v>
      </c>
      <c r="E2335" s="62">
        <v>-1.4638101741208488E-2</v>
      </c>
      <c r="F2335" s="62"/>
      <c r="G2335" s="62"/>
      <c r="H2335" s="62"/>
      <c r="I2335" s="62"/>
    </row>
    <row r="2336" spans="2:9" x14ac:dyDescent="0.3">
      <c r="B2336" s="177">
        <v>43033</v>
      </c>
      <c r="C2336" s="62">
        <v>1202.5999999999999</v>
      </c>
      <c r="D2336" s="62">
        <f t="shared" si="39"/>
        <v>-0.60523249134209789</v>
      </c>
      <c r="E2336" s="62">
        <v>-1.4666120442441697E-2</v>
      </c>
      <c r="F2336" s="62"/>
      <c r="G2336" s="62"/>
      <c r="H2336" s="62"/>
      <c r="I2336" s="62"/>
    </row>
    <row r="2337" spans="2:9" x14ac:dyDescent="0.3">
      <c r="B2337" s="177">
        <v>44928</v>
      </c>
      <c r="C2337" s="62">
        <v>3046.35</v>
      </c>
      <c r="D2337" s="62">
        <f t="shared" si="39"/>
        <v>3.1379380603096978</v>
      </c>
      <c r="E2337" s="62">
        <v>-1.4700174655540549E-2</v>
      </c>
      <c r="F2337" s="62"/>
      <c r="G2337" s="62"/>
      <c r="H2337" s="62"/>
      <c r="I2337" s="62"/>
    </row>
    <row r="2338" spans="2:9" x14ac:dyDescent="0.3">
      <c r="B2338" s="177">
        <v>42164</v>
      </c>
      <c r="C2338" s="62">
        <v>736.2</v>
      </c>
      <c r="D2338" s="62">
        <f t="shared" si="39"/>
        <v>-0.15096298004843728</v>
      </c>
      <c r="E2338" s="62">
        <v>-1.4721627408993574E-2</v>
      </c>
      <c r="F2338" s="62"/>
      <c r="G2338" s="62"/>
      <c r="H2338" s="62"/>
      <c r="I2338" s="62"/>
    </row>
    <row r="2339" spans="2:9" x14ac:dyDescent="0.3">
      <c r="B2339" s="177">
        <v>42433</v>
      </c>
      <c r="C2339" s="62">
        <v>867.1</v>
      </c>
      <c r="D2339" s="62">
        <f t="shared" si="39"/>
        <v>-0.70410687778327563</v>
      </c>
      <c r="E2339" s="62">
        <v>-1.4771048744460856E-2</v>
      </c>
      <c r="F2339" s="62"/>
      <c r="G2339" s="62"/>
      <c r="H2339" s="62"/>
      <c r="I2339" s="62"/>
    </row>
    <row r="2340" spans="2:9" x14ac:dyDescent="0.3">
      <c r="B2340" s="177">
        <v>45491</v>
      </c>
      <c r="C2340" s="62">
        <v>2930.45</v>
      </c>
      <c r="D2340" s="62">
        <f t="shared" si="39"/>
        <v>2.0085211231456288</v>
      </c>
      <c r="E2340" s="62">
        <v>-1.4776089295320156E-2</v>
      </c>
      <c r="F2340" s="62"/>
      <c r="G2340" s="62"/>
      <c r="H2340" s="62"/>
      <c r="I2340" s="62"/>
    </row>
    <row r="2341" spans="2:9" x14ac:dyDescent="0.3">
      <c r="B2341" s="177">
        <v>42548</v>
      </c>
      <c r="C2341" s="62">
        <v>974.05</v>
      </c>
      <c r="D2341" s="62">
        <f t="shared" si="39"/>
        <v>-0.18591725867112416</v>
      </c>
      <c r="E2341" s="62">
        <v>-1.4817437038535542E-2</v>
      </c>
      <c r="F2341" s="62"/>
      <c r="G2341" s="62"/>
      <c r="H2341" s="62"/>
      <c r="I2341" s="62"/>
    </row>
    <row r="2342" spans="2:9" x14ac:dyDescent="0.3">
      <c r="B2342" s="177">
        <v>42982</v>
      </c>
      <c r="C2342" s="62">
        <v>1196.5</v>
      </c>
      <c r="D2342" s="62">
        <f t="shared" si="39"/>
        <v>-0.60160490127526389</v>
      </c>
      <c r="E2342" s="62">
        <v>-1.4861471326828829E-2</v>
      </c>
      <c r="F2342" s="62"/>
      <c r="G2342" s="62"/>
      <c r="H2342" s="62"/>
      <c r="I2342" s="62"/>
    </row>
    <row r="2343" spans="2:9" x14ac:dyDescent="0.3">
      <c r="B2343" s="177">
        <v>45587</v>
      </c>
      <c r="C2343" s="62">
        <v>3003.3</v>
      </c>
      <c r="D2343" s="62">
        <f t="shared" si="39"/>
        <v>7.360406091370561E-2</v>
      </c>
      <c r="E2343" s="62">
        <v>-1.4907749077490715E-2</v>
      </c>
      <c r="F2343" s="62"/>
      <c r="G2343" s="62"/>
      <c r="H2343" s="62"/>
      <c r="I2343" s="62"/>
    </row>
    <row r="2344" spans="2:9" x14ac:dyDescent="0.3">
      <c r="B2344" s="177">
        <v>45008</v>
      </c>
      <c r="C2344" s="62">
        <v>2797.4</v>
      </c>
      <c r="D2344" s="62">
        <f t="shared" si="39"/>
        <v>0.41924355039192318</v>
      </c>
      <c r="E2344" s="62">
        <v>-1.491328462012498E-2</v>
      </c>
      <c r="F2344" s="62"/>
      <c r="G2344" s="62"/>
      <c r="H2344" s="62"/>
      <c r="I2344" s="62"/>
    </row>
    <row r="2345" spans="2:9" x14ac:dyDescent="0.3">
      <c r="B2345" s="177">
        <v>44069</v>
      </c>
      <c r="C2345" s="62">
        <v>1971.05</v>
      </c>
      <c r="D2345" s="62">
        <f t="shared" si="39"/>
        <v>0.8421028037383177</v>
      </c>
      <c r="E2345" s="62">
        <v>-1.4967516241879083E-2</v>
      </c>
      <c r="F2345" s="62"/>
      <c r="G2345" s="62"/>
      <c r="H2345" s="62"/>
      <c r="I2345" s="62"/>
    </row>
    <row r="2346" spans="2:9" x14ac:dyDescent="0.3">
      <c r="B2346" s="177">
        <v>42671</v>
      </c>
      <c r="C2346" s="62">
        <v>1070</v>
      </c>
      <c r="D2346" s="62">
        <f t="shared" si="39"/>
        <v>-0.69273181517962268</v>
      </c>
      <c r="E2346" s="62">
        <v>-1.5050398122152078E-2</v>
      </c>
      <c r="F2346" s="62"/>
      <c r="G2346" s="62"/>
      <c r="H2346" s="62"/>
      <c r="I2346" s="62"/>
    </row>
    <row r="2347" spans="2:9" x14ac:dyDescent="0.3">
      <c r="B2347" s="177">
        <v>44792</v>
      </c>
      <c r="C2347" s="62">
        <v>3482.3</v>
      </c>
      <c r="D2347" s="62">
        <f t="shared" si="39"/>
        <v>1.4128182920491947</v>
      </c>
      <c r="E2347" s="62">
        <v>-1.5075234755062714E-2</v>
      </c>
      <c r="F2347" s="62"/>
      <c r="G2347" s="62"/>
      <c r="H2347" s="62"/>
      <c r="I2347" s="62"/>
    </row>
    <row r="2348" spans="2:9" x14ac:dyDescent="0.3">
      <c r="B2348" s="177">
        <v>43577</v>
      </c>
      <c r="C2348" s="62">
        <v>1443.25</v>
      </c>
      <c r="D2348" s="62">
        <f t="shared" si="39"/>
        <v>-0.50795220155805199</v>
      </c>
      <c r="E2348" s="62">
        <v>-1.5081721090524388E-2</v>
      </c>
      <c r="F2348" s="62"/>
      <c r="G2348" s="62"/>
      <c r="H2348" s="62"/>
      <c r="I2348" s="62"/>
    </row>
    <row r="2349" spans="2:9" x14ac:dyDescent="0.3">
      <c r="B2349" s="177">
        <v>44348</v>
      </c>
      <c r="C2349" s="62">
        <v>2933.15</v>
      </c>
      <c r="D2349" s="62">
        <f t="shared" si="39"/>
        <v>0.10123897127839313</v>
      </c>
      <c r="E2349" s="62">
        <v>-1.5110051542064705E-2</v>
      </c>
      <c r="F2349" s="62"/>
      <c r="G2349" s="62"/>
      <c r="H2349" s="62"/>
      <c r="I2349" s="62"/>
    </row>
    <row r="2350" spans="2:9" x14ac:dyDescent="0.3">
      <c r="B2350" s="177">
        <v>44210</v>
      </c>
      <c r="C2350" s="62">
        <v>2663.5</v>
      </c>
      <c r="D2350" s="62">
        <f t="shared" si="39"/>
        <v>-0.16378877307547401</v>
      </c>
      <c r="E2350" s="62">
        <v>-1.5159918654095026E-2</v>
      </c>
      <c r="F2350" s="62"/>
      <c r="G2350" s="62"/>
      <c r="H2350" s="62"/>
      <c r="I2350" s="62"/>
    </row>
    <row r="2351" spans="2:9" x14ac:dyDescent="0.3">
      <c r="B2351" s="177">
        <v>45149</v>
      </c>
      <c r="C2351" s="62">
        <v>3185.2</v>
      </c>
      <c r="D2351" s="62">
        <f t="shared" si="39"/>
        <v>0.74608047363227703</v>
      </c>
      <c r="E2351" s="62">
        <v>-1.5165803509314426E-2</v>
      </c>
      <c r="F2351" s="62"/>
      <c r="G2351" s="62"/>
      <c r="H2351" s="62"/>
      <c r="I2351" s="62"/>
    </row>
    <row r="2352" spans="2:9" x14ac:dyDescent="0.3">
      <c r="B2352" s="177">
        <v>43949</v>
      </c>
      <c r="C2352" s="62">
        <v>1824.2</v>
      </c>
      <c r="D2352" s="62">
        <f t="shared" si="39"/>
        <v>7.4670829774072869E-2</v>
      </c>
      <c r="E2352" s="62">
        <v>-1.5170328780435087E-2</v>
      </c>
      <c r="F2352" s="62"/>
      <c r="G2352" s="62"/>
      <c r="H2352" s="62"/>
      <c r="I2352" s="62"/>
    </row>
    <row r="2353" spans="2:9" x14ac:dyDescent="0.3">
      <c r="B2353" s="177">
        <v>44034</v>
      </c>
      <c r="C2353" s="62">
        <v>1697.45</v>
      </c>
      <c r="D2353" s="62">
        <f t="shared" si="39"/>
        <v>-1.1184574607520488E-2</v>
      </c>
      <c r="E2353" s="62">
        <v>-1.5171733580877155E-2</v>
      </c>
      <c r="F2353" s="62"/>
      <c r="G2353" s="62"/>
      <c r="H2353" s="62"/>
      <c r="I2353" s="62"/>
    </row>
    <row r="2354" spans="2:9" x14ac:dyDescent="0.3">
      <c r="B2354" s="177">
        <v>44043</v>
      </c>
      <c r="C2354" s="62">
        <v>1716.65</v>
      </c>
      <c r="D2354" s="62">
        <f t="shared" si="39"/>
        <v>0.52903714260265433</v>
      </c>
      <c r="E2354" s="62">
        <v>-1.5174115082324491E-2</v>
      </c>
      <c r="F2354" s="62"/>
      <c r="G2354" s="62"/>
      <c r="H2354" s="62"/>
      <c r="I2354" s="62"/>
    </row>
    <row r="2355" spans="2:9" x14ac:dyDescent="0.3">
      <c r="B2355" s="177">
        <v>42669</v>
      </c>
      <c r="C2355" s="62">
        <v>1122.7</v>
      </c>
      <c r="D2355" s="62">
        <f t="shared" si="39"/>
        <v>-0.18668501883512029</v>
      </c>
      <c r="E2355" s="62">
        <v>-1.5175438596491187E-2</v>
      </c>
      <c r="F2355" s="62"/>
      <c r="G2355" s="62"/>
      <c r="H2355" s="62"/>
      <c r="I2355" s="62"/>
    </row>
    <row r="2356" spans="2:9" x14ac:dyDescent="0.3">
      <c r="B2356" s="177">
        <v>43634</v>
      </c>
      <c r="C2356" s="62">
        <v>1380.4</v>
      </c>
      <c r="D2356" s="62">
        <f t="shared" si="39"/>
        <v>-0.58720712908000772</v>
      </c>
      <c r="E2356" s="62">
        <v>-1.5266086460265275E-2</v>
      </c>
      <c r="F2356" s="62"/>
      <c r="G2356" s="62"/>
      <c r="H2356" s="62"/>
      <c r="I2356" s="62"/>
    </row>
    <row r="2357" spans="2:9" x14ac:dyDescent="0.3">
      <c r="B2357" s="177">
        <v>45114</v>
      </c>
      <c r="C2357" s="62">
        <v>3344.05</v>
      </c>
      <c r="D2357" s="62">
        <f t="shared" si="39"/>
        <v>0.53400307346498799</v>
      </c>
      <c r="E2357" s="62">
        <v>-1.5268411908477842E-2</v>
      </c>
      <c r="F2357" s="62"/>
      <c r="G2357" s="62"/>
      <c r="H2357" s="62"/>
      <c r="I2357" s="62"/>
    </row>
    <row r="2358" spans="2:9" x14ac:dyDescent="0.3">
      <c r="B2358" s="177">
        <v>45716</v>
      </c>
      <c r="C2358" s="62">
        <v>2179.9499999999998</v>
      </c>
      <c r="D2358" s="62">
        <f t="shared" si="39"/>
        <v>-0.33481325521786892</v>
      </c>
      <c r="E2358" s="62">
        <v>-1.5334929310267073E-2</v>
      </c>
      <c r="F2358" s="62"/>
      <c r="G2358" s="62"/>
      <c r="H2358" s="62"/>
      <c r="I2358" s="62"/>
    </row>
    <row r="2359" spans="2:9" x14ac:dyDescent="0.3">
      <c r="B2359" s="177">
        <v>45566</v>
      </c>
      <c r="C2359" s="62">
        <v>3277.2</v>
      </c>
      <c r="D2359" s="62">
        <f t="shared" si="39"/>
        <v>1.0532548085959526</v>
      </c>
      <c r="E2359" s="62">
        <v>-1.5382766494411811E-2</v>
      </c>
      <c r="F2359" s="62"/>
      <c r="G2359" s="62"/>
      <c r="H2359" s="62"/>
      <c r="I2359" s="62"/>
    </row>
    <row r="2360" spans="2:9" x14ac:dyDescent="0.3">
      <c r="B2360" s="177">
        <v>43999</v>
      </c>
      <c r="C2360" s="62">
        <v>1596.1</v>
      </c>
      <c r="D2360" s="62">
        <f t="shared" si="39"/>
        <v>-0.49447312577202046</v>
      </c>
      <c r="E2360" s="62">
        <v>-1.5391258752043457E-2</v>
      </c>
      <c r="F2360" s="62"/>
      <c r="G2360" s="62"/>
      <c r="H2360" s="62"/>
      <c r="I2360" s="62"/>
    </row>
    <row r="2361" spans="2:9" x14ac:dyDescent="0.3">
      <c r="B2361" s="177">
        <v>44662</v>
      </c>
      <c r="C2361" s="62">
        <v>3157.3</v>
      </c>
      <c r="D2361" s="62">
        <f t="shared" si="39"/>
        <v>1.4302813377977908</v>
      </c>
      <c r="E2361" s="62">
        <v>-1.5405245267720597E-2</v>
      </c>
      <c r="F2361" s="62"/>
      <c r="G2361" s="62"/>
      <c r="H2361" s="62"/>
      <c r="I2361" s="62"/>
    </row>
    <row r="2362" spans="2:9" x14ac:dyDescent="0.3">
      <c r="B2362" s="177">
        <v>43249</v>
      </c>
      <c r="C2362" s="62">
        <v>1299.1500000000001</v>
      </c>
      <c r="D2362" s="62">
        <f t="shared" si="39"/>
        <v>8.601880877742954E-2</v>
      </c>
      <c r="E2362" s="62">
        <v>-1.5422508525956733E-2</v>
      </c>
      <c r="F2362" s="62"/>
      <c r="G2362" s="62"/>
      <c r="H2362" s="62"/>
      <c r="I2362" s="62"/>
    </row>
    <row r="2363" spans="2:9" x14ac:dyDescent="0.3">
      <c r="B2363" s="177">
        <v>43003</v>
      </c>
      <c r="C2363" s="62">
        <v>1196.25</v>
      </c>
      <c r="D2363" s="62">
        <f t="shared" si="39"/>
        <v>-0.59137489325362935</v>
      </c>
      <c r="E2363" s="62">
        <v>-1.5553635353660116E-2</v>
      </c>
      <c r="F2363" s="62"/>
      <c r="G2363" s="62"/>
      <c r="H2363" s="62"/>
      <c r="I2363" s="62"/>
    </row>
    <row r="2364" spans="2:9" x14ac:dyDescent="0.3">
      <c r="B2364" s="177">
        <v>45415</v>
      </c>
      <c r="C2364" s="62">
        <v>2927.5</v>
      </c>
      <c r="D2364" s="62">
        <f t="shared" si="39"/>
        <v>2.624264933457134</v>
      </c>
      <c r="E2364" s="62">
        <v>-1.5569305265989703E-2</v>
      </c>
      <c r="F2364" s="62"/>
      <c r="G2364" s="62"/>
      <c r="H2364" s="62"/>
      <c r="I2364" s="62"/>
    </row>
    <row r="2365" spans="2:9" x14ac:dyDescent="0.3">
      <c r="B2365" s="177">
        <v>42257</v>
      </c>
      <c r="C2365" s="62">
        <v>807.75</v>
      </c>
      <c r="D2365" s="62">
        <f t="shared" si="39"/>
        <v>-0.6411594846734785</v>
      </c>
      <c r="E2365" s="62">
        <v>-1.5599293157028767E-2</v>
      </c>
      <c r="F2365" s="62"/>
      <c r="G2365" s="62"/>
      <c r="H2365" s="62"/>
      <c r="I2365" s="62"/>
    </row>
    <row r="2366" spans="2:9" x14ac:dyDescent="0.3">
      <c r="B2366" s="177">
        <v>45728</v>
      </c>
      <c r="C2366" s="62">
        <v>2251</v>
      </c>
      <c r="D2366" s="62">
        <f t="shared" si="39"/>
        <v>0.9133834842109736</v>
      </c>
      <c r="E2366" s="62">
        <v>-1.5612017317531736E-2</v>
      </c>
      <c r="F2366" s="62"/>
      <c r="G2366" s="62"/>
      <c r="H2366" s="62"/>
      <c r="I2366" s="62"/>
    </row>
    <row r="2367" spans="2:9" x14ac:dyDescent="0.3">
      <c r="B2367" s="177">
        <v>43049</v>
      </c>
      <c r="C2367" s="62">
        <v>1176.45</v>
      </c>
      <c r="D2367" s="62">
        <f t="shared" si="39"/>
        <v>0.19412302070645554</v>
      </c>
      <c r="E2367" s="62">
        <v>-1.5728927002719058E-2</v>
      </c>
      <c r="F2367" s="62"/>
      <c r="G2367" s="62"/>
      <c r="H2367" s="62"/>
      <c r="I2367" s="62"/>
    </row>
    <row r="2368" spans="2:9" x14ac:dyDescent="0.3">
      <c r="B2368" s="177">
        <v>42556</v>
      </c>
      <c r="C2368" s="62">
        <v>985.2</v>
      </c>
      <c r="D2368" s="62">
        <f t="shared" si="39"/>
        <v>-0.68136097545198737</v>
      </c>
      <c r="E2368" s="62">
        <v>-1.5784215784215738E-2</v>
      </c>
      <c r="F2368" s="62"/>
      <c r="G2368" s="62"/>
      <c r="H2368" s="62"/>
      <c r="I2368" s="62"/>
    </row>
    <row r="2369" spans="2:9" x14ac:dyDescent="0.3">
      <c r="B2369" s="177">
        <v>44855</v>
      </c>
      <c r="C2369" s="62">
        <v>3091.9</v>
      </c>
      <c r="D2369" s="62">
        <f t="shared" si="39"/>
        <v>0.28775510204081639</v>
      </c>
      <c r="E2369" s="62">
        <v>-1.5804300424949496E-2</v>
      </c>
      <c r="F2369" s="62"/>
      <c r="G2369" s="62"/>
      <c r="H2369" s="62"/>
      <c r="I2369" s="62"/>
    </row>
    <row r="2370" spans="2:9" x14ac:dyDescent="0.3">
      <c r="B2370" s="177">
        <v>45852</v>
      </c>
      <c r="C2370" s="62">
        <v>2401</v>
      </c>
      <c r="D2370" s="62">
        <f t="shared" si="39"/>
        <v>0.11093117408906883</v>
      </c>
      <c r="E2370" s="62">
        <v>-1.5822265945236887E-2</v>
      </c>
      <c r="F2370" s="62"/>
      <c r="G2370" s="62"/>
      <c r="H2370" s="62"/>
      <c r="I2370" s="62"/>
    </row>
    <row r="2371" spans="2:9" x14ac:dyDescent="0.3">
      <c r="B2371" s="177">
        <v>44154</v>
      </c>
      <c r="C2371" s="62">
        <v>2161.25</v>
      </c>
      <c r="D2371" s="62">
        <f t="shared" si="39"/>
        <v>-0.14802404651621168</v>
      </c>
      <c r="E2371" s="62">
        <v>-1.5824225865209471E-2</v>
      </c>
      <c r="F2371" s="62"/>
      <c r="G2371" s="62"/>
      <c r="H2371" s="62"/>
      <c r="I2371" s="62"/>
    </row>
    <row r="2372" spans="2:9" x14ac:dyDescent="0.3">
      <c r="B2372" s="177">
        <v>44286</v>
      </c>
      <c r="C2372" s="62">
        <v>2536.75</v>
      </c>
      <c r="D2372" s="62">
        <f t="shared" si="39"/>
        <v>1.861372737014269</v>
      </c>
      <c r="E2372" s="62">
        <v>-1.5867165829340713E-2</v>
      </c>
      <c r="F2372" s="62"/>
      <c r="G2372" s="62"/>
      <c r="H2372" s="62"/>
      <c r="I2372" s="62"/>
    </row>
    <row r="2373" spans="2:9" x14ac:dyDescent="0.3">
      <c r="B2373" s="177">
        <v>42375</v>
      </c>
      <c r="C2373" s="62">
        <v>886.55</v>
      </c>
      <c r="D2373" s="62">
        <f t="shared" si="39"/>
        <v>-0.37341861615661892</v>
      </c>
      <c r="E2373" s="62">
        <v>-1.5873896875173522E-2</v>
      </c>
      <c r="F2373" s="62"/>
      <c r="G2373" s="62"/>
      <c r="H2373" s="62"/>
      <c r="I2373" s="62"/>
    </row>
    <row r="2374" spans="2:9" x14ac:dyDescent="0.3">
      <c r="B2374" s="177">
        <v>43591</v>
      </c>
      <c r="C2374" s="62">
        <v>1414.9</v>
      </c>
      <c r="D2374" s="62">
        <f t="shared" si="39"/>
        <v>0.24820254951259332</v>
      </c>
      <c r="E2374" s="62">
        <v>-1.5892888193357612E-2</v>
      </c>
      <c r="F2374" s="62"/>
      <c r="G2374" s="62"/>
      <c r="H2374" s="62"/>
      <c r="I2374" s="62"/>
    </row>
    <row r="2375" spans="2:9" x14ac:dyDescent="0.3">
      <c r="B2375" s="177">
        <v>42942</v>
      </c>
      <c r="C2375" s="62">
        <v>1133.55</v>
      </c>
      <c r="D2375" s="62">
        <f t="shared" si="39"/>
        <v>-0.65095763025003084</v>
      </c>
      <c r="E2375" s="62">
        <v>-1.5972915491123826E-2</v>
      </c>
      <c r="F2375" s="62"/>
      <c r="G2375" s="62"/>
      <c r="H2375" s="62"/>
      <c r="I2375" s="62"/>
    </row>
    <row r="2376" spans="2:9" x14ac:dyDescent="0.3">
      <c r="B2376" s="177">
        <v>44846</v>
      </c>
      <c r="C2376" s="62">
        <v>3247.6</v>
      </c>
      <c r="D2376" s="62">
        <f t="shared" ref="D2376:D2439" si="40">(C2376-C2377)/C2377</f>
        <v>1.2421982877658104</v>
      </c>
      <c r="E2376" s="62">
        <v>-1.5983153301922525E-2</v>
      </c>
      <c r="F2376" s="62"/>
      <c r="G2376" s="62"/>
      <c r="H2376" s="62"/>
      <c r="I2376" s="62"/>
    </row>
    <row r="2377" spans="2:9" x14ac:dyDescent="0.3">
      <c r="B2377" s="177">
        <v>43504</v>
      </c>
      <c r="C2377" s="62">
        <v>1448.4</v>
      </c>
      <c r="D2377" s="62">
        <f t="shared" si="40"/>
        <v>0.82154310507451445</v>
      </c>
      <c r="E2377" s="62">
        <v>-1.6066030365816285E-2</v>
      </c>
      <c r="F2377" s="62"/>
      <c r="G2377" s="62"/>
      <c r="H2377" s="62"/>
      <c r="I2377" s="62"/>
    </row>
    <row r="2378" spans="2:9" x14ac:dyDescent="0.3">
      <c r="B2378" s="177">
        <v>42115</v>
      </c>
      <c r="C2378" s="62">
        <v>795.15</v>
      </c>
      <c r="D2378" s="62">
        <f t="shared" si="40"/>
        <v>-0.76189905825635185</v>
      </c>
      <c r="E2378" s="62">
        <v>-1.6086122625750172E-2</v>
      </c>
      <c r="F2378" s="62"/>
      <c r="G2378" s="62"/>
      <c r="H2378" s="62"/>
      <c r="I2378" s="62"/>
    </row>
    <row r="2379" spans="2:9" x14ac:dyDescent="0.3">
      <c r="B2379" s="177">
        <v>44820</v>
      </c>
      <c r="C2379" s="62">
        <v>3339.55</v>
      </c>
      <c r="D2379" s="62">
        <f t="shared" si="40"/>
        <v>1.9202081147254288</v>
      </c>
      <c r="E2379" s="62">
        <v>-1.6086501775113036E-2</v>
      </c>
      <c r="F2379" s="62"/>
      <c r="G2379" s="62"/>
      <c r="H2379" s="62"/>
      <c r="I2379" s="62"/>
    </row>
    <row r="2380" spans="2:9" x14ac:dyDescent="0.3">
      <c r="B2380" s="177">
        <v>42894</v>
      </c>
      <c r="C2380" s="62">
        <v>1143.5999999999999</v>
      </c>
      <c r="D2380" s="62">
        <f t="shared" si="40"/>
        <v>0.31297359357060839</v>
      </c>
      <c r="E2380" s="62">
        <v>-1.6088789469156022E-2</v>
      </c>
      <c r="F2380" s="62"/>
      <c r="G2380" s="62"/>
      <c r="H2380" s="62"/>
      <c r="I2380" s="62"/>
    </row>
    <row r="2381" spans="2:9" x14ac:dyDescent="0.3">
      <c r="B2381" s="177">
        <v>42228</v>
      </c>
      <c r="C2381" s="62">
        <v>871</v>
      </c>
      <c r="D2381" s="62">
        <f t="shared" si="40"/>
        <v>-0.49466233464841025</v>
      </c>
      <c r="E2381" s="62">
        <v>-1.6152716593245176E-2</v>
      </c>
      <c r="F2381" s="62"/>
      <c r="G2381" s="62"/>
      <c r="H2381" s="62"/>
      <c r="I2381" s="62"/>
    </row>
    <row r="2382" spans="2:9" x14ac:dyDescent="0.3">
      <c r="B2382" s="177">
        <v>44033</v>
      </c>
      <c r="C2382" s="62">
        <v>1723.6</v>
      </c>
      <c r="D2382" s="62">
        <f t="shared" si="40"/>
        <v>0.91585616628688926</v>
      </c>
      <c r="E2382" s="62">
        <v>-1.6181968663489331E-2</v>
      </c>
      <c r="F2382" s="62"/>
      <c r="G2382" s="62"/>
      <c r="H2382" s="62"/>
      <c r="I2382" s="62"/>
    </row>
    <row r="2383" spans="2:9" x14ac:dyDescent="0.3">
      <c r="B2383" s="177">
        <v>42223</v>
      </c>
      <c r="C2383" s="62">
        <v>899.65</v>
      </c>
      <c r="D2383" s="62">
        <f t="shared" si="40"/>
        <v>-0.60193358554014287</v>
      </c>
      <c r="E2383" s="62">
        <v>-1.6184591831155413E-2</v>
      </c>
      <c r="F2383" s="62"/>
      <c r="G2383" s="62"/>
      <c r="H2383" s="62"/>
      <c r="I2383" s="62"/>
    </row>
    <row r="2384" spans="2:9" x14ac:dyDescent="0.3">
      <c r="B2384" s="177">
        <v>45807</v>
      </c>
      <c r="C2384" s="62">
        <v>2260.0500000000002</v>
      </c>
      <c r="D2384" s="62">
        <f t="shared" si="40"/>
        <v>2.0246921841541758</v>
      </c>
      <c r="E2384" s="62">
        <v>-1.6193274567417485E-2</v>
      </c>
      <c r="F2384" s="62"/>
      <c r="G2384" s="62"/>
      <c r="H2384" s="62"/>
      <c r="I2384" s="62"/>
    </row>
    <row r="2385" spans="2:9" x14ac:dyDescent="0.3">
      <c r="B2385" s="177">
        <v>42163</v>
      </c>
      <c r="C2385" s="62">
        <v>747.2</v>
      </c>
      <c r="D2385" s="62">
        <f t="shared" si="40"/>
        <v>-0.75747346554578199</v>
      </c>
      <c r="E2385" s="62">
        <v>-1.6194865042791249E-2</v>
      </c>
      <c r="F2385" s="62"/>
      <c r="G2385" s="62"/>
      <c r="H2385" s="62"/>
      <c r="I2385" s="62"/>
    </row>
    <row r="2386" spans="2:9" x14ac:dyDescent="0.3">
      <c r="B2386" s="177">
        <v>44664</v>
      </c>
      <c r="C2386" s="62">
        <v>3080.9</v>
      </c>
      <c r="D2386" s="62">
        <f t="shared" si="40"/>
        <v>0.58319630010277501</v>
      </c>
      <c r="E2386" s="62">
        <v>-1.6236928235012344E-2</v>
      </c>
      <c r="F2386" s="62"/>
      <c r="G2386" s="62"/>
      <c r="H2386" s="62"/>
      <c r="I2386" s="62"/>
    </row>
    <row r="2387" spans="2:9" x14ac:dyDescent="0.3">
      <c r="B2387" s="177">
        <v>44076</v>
      </c>
      <c r="C2387" s="62">
        <v>1946</v>
      </c>
      <c r="D2387" s="62">
        <f t="shared" si="40"/>
        <v>0.2090335808145134</v>
      </c>
      <c r="E2387" s="62">
        <v>-1.6277423920736046E-2</v>
      </c>
      <c r="F2387" s="62"/>
      <c r="G2387" s="62"/>
      <c r="H2387" s="62"/>
      <c r="I2387" s="62"/>
    </row>
    <row r="2388" spans="2:9" x14ac:dyDescent="0.3">
      <c r="B2388" s="177">
        <v>43993</v>
      </c>
      <c r="C2388" s="62">
        <v>1609.55</v>
      </c>
      <c r="D2388" s="62">
        <f t="shared" si="40"/>
        <v>0.33251924828214241</v>
      </c>
      <c r="E2388" s="62">
        <v>-1.6287739885099677E-2</v>
      </c>
      <c r="F2388" s="62"/>
      <c r="G2388" s="62"/>
      <c r="H2388" s="62"/>
      <c r="I2388" s="62"/>
    </row>
    <row r="2389" spans="2:9" x14ac:dyDescent="0.3">
      <c r="B2389" s="177">
        <v>43378</v>
      </c>
      <c r="C2389" s="62">
        <v>1207.9000000000001</v>
      </c>
      <c r="D2389" s="62">
        <f t="shared" si="40"/>
        <v>-0.56597977039578884</v>
      </c>
      <c r="E2389" s="62">
        <v>-1.6287971333170451E-2</v>
      </c>
      <c r="F2389" s="62"/>
      <c r="G2389" s="62"/>
      <c r="H2389" s="62"/>
      <c r="I2389" s="62"/>
    </row>
    <row r="2390" spans="2:9" x14ac:dyDescent="0.3">
      <c r="B2390" s="177">
        <v>44998</v>
      </c>
      <c r="C2390" s="62">
        <v>2783.05</v>
      </c>
      <c r="D2390" s="62">
        <f t="shared" si="40"/>
        <v>2.4252923076923079</v>
      </c>
      <c r="E2390" s="62">
        <v>-1.6433708540227243E-2</v>
      </c>
      <c r="F2390" s="62"/>
      <c r="G2390" s="62"/>
      <c r="H2390" s="62"/>
      <c r="I2390" s="62"/>
    </row>
    <row r="2391" spans="2:9" x14ac:dyDescent="0.3">
      <c r="B2391" s="177">
        <v>42251</v>
      </c>
      <c r="C2391" s="62">
        <v>812.5</v>
      </c>
      <c r="D2391" s="62">
        <f t="shared" si="40"/>
        <v>-0.74939855653568566</v>
      </c>
      <c r="E2391" s="62">
        <v>-1.6522423288748988E-2</v>
      </c>
      <c r="F2391" s="62"/>
      <c r="G2391" s="62"/>
      <c r="H2391" s="62"/>
      <c r="I2391" s="62"/>
    </row>
    <row r="2392" spans="2:9" x14ac:dyDescent="0.3">
      <c r="B2392" s="177">
        <v>44487</v>
      </c>
      <c r="C2392" s="62">
        <v>3242.2</v>
      </c>
      <c r="D2392" s="62">
        <f t="shared" si="40"/>
        <v>1.3167673014398511</v>
      </c>
      <c r="E2392" s="62">
        <v>-1.659134338317822E-2</v>
      </c>
      <c r="F2392" s="62"/>
      <c r="G2392" s="62"/>
      <c r="H2392" s="62"/>
      <c r="I2392" s="62"/>
    </row>
    <row r="2393" spans="2:9" x14ac:dyDescent="0.3">
      <c r="B2393" s="177">
        <v>43510</v>
      </c>
      <c r="C2393" s="62">
        <v>1399.45</v>
      </c>
      <c r="D2393" s="62">
        <f t="shared" si="40"/>
        <v>-0.34370530166248503</v>
      </c>
      <c r="E2393" s="62">
        <v>-1.6618649427306488E-2</v>
      </c>
      <c r="F2393" s="62"/>
      <c r="G2393" s="62"/>
      <c r="H2393" s="62"/>
      <c r="I2393" s="62"/>
    </row>
    <row r="2394" spans="2:9" x14ac:dyDescent="0.3">
      <c r="B2394" s="177">
        <v>45720</v>
      </c>
      <c r="C2394" s="62">
        <v>2132.35</v>
      </c>
      <c r="D2394" s="62">
        <f t="shared" si="40"/>
        <v>-0.27705921242223397</v>
      </c>
      <c r="E2394" s="62">
        <v>-1.6625161409334153E-2</v>
      </c>
      <c r="F2394" s="62"/>
      <c r="G2394" s="62"/>
      <c r="H2394" s="62"/>
      <c r="I2394" s="62"/>
    </row>
    <row r="2395" spans="2:9" x14ac:dyDescent="0.3">
      <c r="B2395" s="177">
        <v>45316</v>
      </c>
      <c r="C2395" s="62">
        <v>2949.55</v>
      </c>
      <c r="D2395" s="62">
        <f t="shared" si="40"/>
        <v>0.17488548097988454</v>
      </c>
      <c r="E2395" s="62">
        <v>-1.6669167041722926E-2</v>
      </c>
      <c r="F2395" s="62"/>
      <c r="G2395" s="62"/>
      <c r="H2395" s="62"/>
      <c r="I2395" s="62"/>
    </row>
    <row r="2396" spans="2:9" x14ac:dyDescent="0.3">
      <c r="B2396" s="177">
        <v>44291</v>
      </c>
      <c r="C2396" s="62">
        <v>2510.5</v>
      </c>
      <c r="D2396" s="62">
        <f t="shared" si="40"/>
        <v>-0.22570397557289582</v>
      </c>
      <c r="E2396" s="62">
        <v>-1.6704854787223659E-2</v>
      </c>
      <c r="F2396" s="62"/>
      <c r="G2396" s="62"/>
      <c r="H2396" s="62"/>
      <c r="I2396" s="62"/>
    </row>
    <row r="2397" spans="2:9" x14ac:dyDescent="0.3">
      <c r="B2397" s="177">
        <v>45308</v>
      </c>
      <c r="C2397" s="62">
        <v>3242.3</v>
      </c>
      <c r="D2397" s="62">
        <f t="shared" si="40"/>
        <v>2.1147509486526732</v>
      </c>
      <c r="E2397" s="62">
        <v>-1.6739954510993121E-2</v>
      </c>
      <c r="F2397" s="62"/>
      <c r="G2397" s="62"/>
      <c r="H2397" s="62"/>
      <c r="I2397" s="62"/>
    </row>
    <row r="2398" spans="2:9" x14ac:dyDescent="0.3">
      <c r="B2398" s="177">
        <v>42843</v>
      </c>
      <c r="C2398" s="62">
        <v>1040.95</v>
      </c>
      <c r="D2398" s="62">
        <f t="shared" si="40"/>
        <v>0.30608531994981186</v>
      </c>
      <c r="E2398" s="62">
        <v>-1.6765844904127702E-2</v>
      </c>
      <c r="F2398" s="62"/>
      <c r="G2398" s="62"/>
      <c r="H2398" s="62"/>
      <c r="I2398" s="62"/>
    </row>
    <row r="2399" spans="2:9" x14ac:dyDescent="0.3">
      <c r="B2399" s="177">
        <v>42041</v>
      </c>
      <c r="C2399" s="62">
        <v>797</v>
      </c>
      <c r="D2399" s="62">
        <f t="shared" si="40"/>
        <v>-8.5537261201307974E-2</v>
      </c>
      <c r="E2399" s="62">
        <v>-1.6777695534172247E-2</v>
      </c>
      <c r="F2399" s="62"/>
      <c r="G2399" s="62"/>
      <c r="H2399" s="62"/>
      <c r="I2399" s="62"/>
    </row>
    <row r="2400" spans="2:9" x14ac:dyDescent="0.3">
      <c r="B2400" s="177">
        <v>42376</v>
      </c>
      <c r="C2400" s="62">
        <v>871.55</v>
      </c>
      <c r="D2400" s="62">
        <f t="shared" si="40"/>
        <v>-0.68972944108223566</v>
      </c>
      <c r="E2400" s="62">
        <v>-1.6919519485646607E-2</v>
      </c>
      <c r="F2400" s="62"/>
      <c r="G2400" s="62"/>
      <c r="H2400" s="62"/>
      <c r="I2400" s="62"/>
    </row>
    <row r="2401" spans="2:9" x14ac:dyDescent="0.3">
      <c r="B2401" s="177">
        <v>45035</v>
      </c>
      <c r="C2401" s="62">
        <v>2809</v>
      </c>
      <c r="D2401" s="62">
        <f t="shared" si="40"/>
        <v>3.0220787794322634E-2</v>
      </c>
      <c r="E2401" s="62">
        <v>-1.7007278835386306E-2</v>
      </c>
      <c r="F2401" s="62"/>
      <c r="G2401" s="62"/>
      <c r="H2401" s="62"/>
      <c r="I2401" s="62"/>
    </row>
    <row r="2402" spans="2:9" x14ac:dyDescent="0.3">
      <c r="B2402" s="177">
        <v>44953</v>
      </c>
      <c r="C2402" s="62">
        <v>2726.6</v>
      </c>
      <c r="D2402" s="62">
        <f t="shared" si="40"/>
        <v>2.576807031352486</v>
      </c>
      <c r="E2402" s="62">
        <v>-1.7087238644556631E-2</v>
      </c>
      <c r="F2402" s="62"/>
      <c r="G2402" s="62"/>
      <c r="H2402" s="62"/>
      <c r="I2402" s="62"/>
    </row>
    <row r="2403" spans="2:9" x14ac:dyDescent="0.3">
      <c r="B2403" s="177">
        <v>42149</v>
      </c>
      <c r="C2403" s="62">
        <v>762.3</v>
      </c>
      <c r="D2403" s="62">
        <f t="shared" si="40"/>
        <v>-0.46983343186006887</v>
      </c>
      <c r="E2403" s="62">
        <v>-1.7148014440433301E-2</v>
      </c>
      <c r="F2403" s="62"/>
      <c r="G2403" s="62"/>
      <c r="H2403" s="62"/>
      <c r="I2403" s="62"/>
    </row>
    <row r="2404" spans="2:9" x14ac:dyDescent="0.3">
      <c r="B2404" s="177">
        <v>43587</v>
      </c>
      <c r="C2404" s="62">
        <v>1437.85</v>
      </c>
      <c r="D2404" s="62">
        <f t="shared" si="40"/>
        <v>0.56585897086849979</v>
      </c>
      <c r="E2404" s="62">
        <v>-1.7190704032809357E-2</v>
      </c>
      <c r="F2404" s="62"/>
      <c r="G2404" s="62"/>
      <c r="H2404" s="62"/>
      <c r="I2404" s="62"/>
    </row>
    <row r="2405" spans="2:9" x14ac:dyDescent="0.3">
      <c r="B2405" s="177">
        <v>42691</v>
      </c>
      <c r="C2405" s="62">
        <v>918.25</v>
      </c>
      <c r="D2405" s="62">
        <f t="shared" si="40"/>
        <v>-0.72358518964479235</v>
      </c>
      <c r="E2405" s="62">
        <v>-1.7231230267030578E-2</v>
      </c>
      <c r="F2405" s="62"/>
      <c r="G2405" s="62"/>
      <c r="H2405" s="62"/>
      <c r="I2405" s="62"/>
    </row>
    <row r="2406" spans="2:9" x14ac:dyDescent="0.3">
      <c r="B2406" s="177">
        <v>44468</v>
      </c>
      <c r="C2406" s="62">
        <v>3322</v>
      </c>
      <c r="D2406" s="62">
        <f t="shared" si="40"/>
        <v>0.24795732451774083</v>
      </c>
      <c r="E2406" s="62">
        <v>-1.7246989912138029E-2</v>
      </c>
      <c r="F2406" s="62"/>
      <c r="G2406" s="62"/>
      <c r="H2406" s="62"/>
      <c r="I2406" s="62"/>
    </row>
    <row r="2407" spans="2:9" x14ac:dyDescent="0.3">
      <c r="B2407" s="177">
        <v>44725</v>
      </c>
      <c r="C2407" s="62">
        <v>2661.95</v>
      </c>
      <c r="D2407" s="62">
        <f t="shared" si="40"/>
        <v>-0.17884134867507789</v>
      </c>
      <c r="E2407" s="62">
        <v>-1.7277341947392777E-2</v>
      </c>
      <c r="F2407" s="62"/>
      <c r="G2407" s="62"/>
      <c r="H2407" s="62"/>
      <c r="I2407" s="62"/>
    </row>
    <row r="2408" spans="2:9" x14ac:dyDescent="0.3">
      <c r="B2408" s="177">
        <v>44547</v>
      </c>
      <c r="C2408" s="62">
        <v>3241.7</v>
      </c>
      <c r="D2408" s="62">
        <f t="shared" si="40"/>
        <v>1.8586419753086418</v>
      </c>
      <c r="E2408" s="62">
        <v>-1.7279534362021402E-2</v>
      </c>
      <c r="F2408" s="62"/>
      <c r="G2408" s="62"/>
      <c r="H2408" s="62"/>
      <c r="I2408" s="62"/>
    </row>
    <row r="2409" spans="2:9" x14ac:dyDescent="0.3">
      <c r="B2409" s="177">
        <v>42913</v>
      </c>
      <c r="C2409" s="62">
        <v>1134</v>
      </c>
      <c r="D2409" s="62">
        <f t="shared" si="40"/>
        <v>-7.2660421955703007E-3</v>
      </c>
      <c r="E2409" s="62">
        <v>-1.7288444040036436E-2</v>
      </c>
      <c r="F2409" s="62"/>
      <c r="G2409" s="62"/>
      <c r="H2409" s="62"/>
      <c r="I2409" s="62"/>
    </row>
    <row r="2410" spans="2:9" x14ac:dyDescent="0.3">
      <c r="B2410" s="177">
        <v>43046</v>
      </c>
      <c r="C2410" s="62">
        <v>1142.3</v>
      </c>
      <c r="D2410" s="62">
        <f t="shared" si="40"/>
        <v>-0.62503897979615619</v>
      </c>
      <c r="E2410" s="62">
        <v>-1.7291810048176304E-2</v>
      </c>
      <c r="F2410" s="62"/>
      <c r="G2410" s="62"/>
      <c r="H2410" s="62"/>
      <c r="I2410" s="62"/>
    </row>
    <row r="2411" spans="2:9" x14ac:dyDescent="0.3">
      <c r="B2411" s="177">
        <v>44700</v>
      </c>
      <c r="C2411" s="62">
        <v>3046.45</v>
      </c>
      <c r="D2411" s="62">
        <f t="shared" si="40"/>
        <v>3.9761770678680523E-2</v>
      </c>
      <c r="E2411" s="62">
        <v>-1.7305893358278795E-2</v>
      </c>
      <c r="F2411" s="62"/>
      <c r="G2411" s="62"/>
      <c r="H2411" s="62"/>
      <c r="I2411" s="62"/>
    </row>
    <row r="2412" spans="2:9" x14ac:dyDescent="0.3">
      <c r="B2412" s="177">
        <v>45330</v>
      </c>
      <c r="C2412" s="62">
        <v>2929.95</v>
      </c>
      <c r="D2412" s="62">
        <f t="shared" si="40"/>
        <v>0.21987218185981636</v>
      </c>
      <c r="E2412" s="62">
        <v>-1.7322913871746743E-2</v>
      </c>
      <c r="F2412" s="62"/>
      <c r="G2412" s="62"/>
      <c r="H2412" s="62"/>
      <c r="I2412" s="62"/>
    </row>
    <row r="2413" spans="2:9" x14ac:dyDescent="0.3">
      <c r="B2413" s="177">
        <v>44280</v>
      </c>
      <c r="C2413" s="62">
        <v>2401.85</v>
      </c>
      <c r="D2413" s="62">
        <f t="shared" si="40"/>
        <v>-0.22632028217558664</v>
      </c>
      <c r="E2413" s="62">
        <v>-1.732673267326729E-2</v>
      </c>
      <c r="F2413" s="62"/>
      <c r="G2413" s="62"/>
      <c r="H2413" s="62"/>
      <c r="I2413" s="62"/>
    </row>
    <row r="2414" spans="2:9" x14ac:dyDescent="0.3">
      <c r="B2414" s="177">
        <v>44399</v>
      </c>
      <c r="C2414" s="62">
        <v>3104.45</v>
      </c>
      <c r="D2414" s="62">
        <f t="shared" si="40"/>
        <v>2.5066644075454647</v>
      </c>
      <c r="E2414" s="62">
        <v>-1.7330336794125097E-2</v>
      </c>
      <c r="F2414" s="62"/>
      <c r="G2414" s="62"/>
      <c r="H2414" s="62"/>
      <c r="I2414" s="62"/>
    </row>
    <row r="2415" spans="2:9" x14ac:dyDescent="0.3">
      <c r="B2415" s="177">
        <v>42227</v>
      </c>
      <c r="C2415" s="62">
        <v>885.3</v>
      </c>
      <c r="D2415" s="62">
        <f t="shared" si="40"/>
        <v>-0.30594645447062052</v>
      </c>
      <c r="E2415" s="62">
        <v>-1.7370553304844986E-2</v>
      </c>
      <c r="F2415" s="62"/>
      <c r="G2415" s="62"/>
      <c r="H2415" s="62"/>
      <c r="I2415" s="62"/>
    </row>
    <row r="2416" spans="2:9" x14ac:dyDescent="0.3">
      <c r="B2416" s="177">
        <v>43416</v>
      </c>
      <c r="C2416" s="62">
        <v>1275.55</v>
      </c>
      <c r="D2416" s="62">
        <f t="shared" si="40"/>
        <v>0.45935587208969741</v>
      </c>
      <c r="E2416" s="62">
        <v>-1.744723463256824E-2</v>
      </c>
      <c r="F2416" s="62"/>
      <c r="G2416" s="62"/>
      <c r="H2416" s="62"/>
      <c r="I2416" s="62"/>
    </row>
    <row r="2417" spans="2:9" x14ac:dyDescent="0.3">
      <c r="B2417" s="177">
        <v>42488</v>
      </c>
      <c r="C2417" s="62">
        <v>874.05</v>
      </c>
      <c r="D2417" s="62">
        <f t="shared" si="40"/>
        <v>1.6869292071432729E-2</v>
      </c>
      <c r="E2417" s="62">
        <v>-1.7479766187050435E-2</v>
      </c>
      <c r="F2417" s="62"/>
      <c r="G2417" s="62"/>
      <c r="H2417" s="62"/>
      <c r="I2417" s="62"/>
    </row>
    <row r="2418" spans="2:9" x14ac:dyDescent="0.3">
      <c r="B2418" s="177">
        <v>42450</v>
      </c>
      <c r="C2418" s="62">
        <v>859.55</v>
      </c>
      <c r="D2418" s="62">
        <f t="shared" si="40"/>
        <v>0.10184591719010375</v>
      </c>
      <c r="E2418" s="62">
        <v>-1.7544862269973739E-2</v>
      </c>
      <c r="F2418" s="62"/>
      <c r="G2418" s="62"/>
      <c r="H2418" s="62"/>
      <c r="I2418" s="62"/>
    </row>
    <row r="2419" spans="2:9" x14ac:dyDescent="0.3">
      <c r="B2419" s="177">
        <v>42090</v>
      </c>
      <c r="C2419" s="62">
        <v>780.1</v>
      </c>
      <c r="D2419" s="62">
        <f t="shared" si="40"/>
        <v>-0.11698454921048165</v>
      </c>
      <c r="E2419" s="62">
        <v>-1.7568163213903323E-2</v>
      </c>
      <c r="F2419" s="62"/>
      <c r="G2419" s="62"/>
      <c r="H2419" s="62"/>
      <c r="I2419" s="62"/>
    </row>
    <row r="2420" spans="2:9" x14ac:dyDescent="0.3">
      <c r="B2420" s="177">
        <v>42236</v>
      </c>
      <c r="C2420" s="62">
        <v>883.45</v>
      </c>
      <c r="D2420" s="62">
        <f t="shared" si="40"/>
        <v>-0.50770388119584298</v>
      </c>
      <c r="E2420" s="62">
        <v>-1.7570197386711096E-2</v>
      </c>
      <c r="F2420" s="62"/>
      <c r="G2420" s="62"/>
      <c r="H2420" s="62"/>
      <c r="I2420" s="62"/>
    </row>
    <row r="2421" spans="2:9" x14ac:dyDescent="0.3">
      <c r="B2421" s="177">
        <v>43777</v>
      </c>
      <c r="C2421" s="62">
        <v>1794.55</v>
      </c>
      <c r="D2421" s="62">
        <f t="shared" si="40"/>
        <v>0.69505053367337288</v>
      </c>
      <c r="E2421" s="62">
        <v>-1.7573153039717588E-2</v>
      </c>
      <c r="F2421" s="62"/>
      <c r="G2421" s="62"/>
      <c r="H2421" s="62"/>
      <c r="I2421" s="62"/>
    </row>
    <row r="2422" spans="2:9" x14ac:dyDescent="0.3">
      <c r="B2422" s="177">
        <v>42842</v>
      </c>
      <c r="C2422" s="62">
        <v>1058.7</v>
      </c>
      <c r="D2422" s="62">
        <f t="shared" si="40"/>
        <v>-0.67883632392422155</v>
      </c>
      <c r="E2422" s="62">
        <v>-1.7584558994107588E-2</v>
      </c>
      <c r="F2422" s="62"/>
      <c r="G2422" s="62"/>
      <c r="H2422" s="62"/>
      <c r="I2422" s="62"/>
    </row>
    <row r="2423" spans="2:9" x14ac:dyDescent="0.3">
      <c r="B2423" s="177">
        <v>45299</v>
      </c>
      <c r="C2423" s="62">
        <v>3296.45</v>
      </c>
      <c r="D2423" s="62">
        <f t="shared" si="40"/>
        <v>0.85370859809930832</v>
      </c>
      <c r="E2423" s="62">
        <v>-1.7597973476382114E-2</v>
      </c>
      <c r="F2423" s="62"/>
      <c r="G2423" s="62"/>
      <c r="H2423" s="62"/>
      <c r="I2423" s="62"/>
    </row>
    <row r="2424" spans="2:9" x14ac:dyDescent="0.3">
      <c r="B2424" s="177">
        <v>43852</v>
      </c>
      <c r="C2424" s="62">
        <v>1778.3</v>
      </c>
      <c r="D2424" s="62">
        <f t="shared" si="40"/>
        <v>0.24959595249806765</v>
      </c>
      <c r="E2424" s="62">
        <v>-1.7649495925977102E-2</v>
      </c>
      <c r="F2424" s="62"/>
      <c r="G2424" s="62"/>
      <c r="H2424" s="62"/>
      <c r="I2424" s="62"/>
    </row>
    <row r="2425" spans="2:9" x14ac:dyDescent="0.3">
      <c r="B2425" s="177">
        <v>43509</v>
      </c>
      <c r="C2425" s="62">
        <v>1423.1</v>
      </c>
      <c r="D2425" s="62">
        <f t="shared" si="40"/>
        <v>-6.4088652132452101E-2</v>
      </c>
      <c r="E2425" s="62">
        <v>-1.767101539311116E-2</v>
      </c>
      <c r="F2425" s="62"/>
      <c r="G2425" s="62"/>
      <c r="H2425" s="62"/>
      <c r="I2425" s="62"/>
    </row>
    <row r="2426" spans="2:9" x14ac:dyDescent="0.3">
      <c r="B2426" s="177">
        <v>43724</v>
      </c>
      <c r="C2426" s="62">
        <v>1520.55</v>
      </c>
      <c r="D2426" s="62">
        <f t="shared" si="40"/>
        <v>-0.29578084475731747</v>
      </c>
      <c r="E2426" s="62">
        <v>-1.7700830130172221E-2</v>
      </c>
      <c r="F2426" s="62"/>
      <c r="G2426" s="62"/>
      <c r="H2426" s="62"/>
      <c r="I2426" s="62"/>
    </row>
    <row r="2427" spans="2:9" x14ac:dyDescent="0.3">
      <c r="B2427" s="177">
        <v>44132</v>
      </c>
      <c r="C2427" s="62">
        <v>2159.1999999999998</v>
      </c>
      <c r="D2427" s="62">
        <f t="shared" si="40"/>
        <v>0.87065193848819566</v>
      </c>
      <c r="E2427" s="62">
        <v>-1.7719445897686814E-2</v>
      </c>
      <c r="F2427" s="62"/>
      <c r="G2427" s="62"/>
      <c r="H2427" s="62"/>
      <c r="I2427" s="62"/>
    </row>
    <row r="2428" spans="2:9" x14ac:dyDescent="0.3">
      <c r="B2428" s="177">
        <v>43053</v>
      </c>
      <c r="C2428" s="62">
        <v>1154.25</v>
      </c>
      <c r="D2428" s="62">
        <f t="shared" si="40"/>
        <v>-0.49455914873119788</v>
      </c>
      <c r="E2428" s="62">
        <v>-1.7743170793974906E-2</v>
      </c>
      <c r="F2428" s="62"/>
      <c r="G2428" s="62"/>
      <c r="H2428" s="62"/>
      <c r="I2428" s="62"/>
    </row>
    <row r="2429" spans="2:9" x14ac:dyDescent="0.3">
      <c r="B2429" s="177">
        <v>45791</v>
      </c>
      <c r="C2429" s="62">
        <v>2283.65</v>
      </c>
      <c r="D2429" s="62">
        <f t="shared" si="40"/>
        <v>1.8759523959448401</v>
      </c>
      <c r="E2429" s="62">
        <v>-1.7827190228377195E-2</v>
      </c>
      <c r="F2429" s="62"/>
      <c r="G2429" s="62"/>
      <c r="H2429" s="62"/>
      <c r="I2429" s="62"/>
    </row>
    <row r="2430" spans="2:9" x14ac:dyDescent="0.3">
      <c r="B2430" s="177">
        <v>42089</v>
      </c>
      <c r="C2430" s="62">
        <v>794.05</v>
      </c>
      <c r="D2430" s="62">
        <f t="shared" si="40"/>
        <v>-0.75061635338641031</v>
      </c>
      <c r="E2430" s="62">
        <v>-1.7933337455939648E-2</v>
      </c>
      <c r="F2430" s="62"/>
      <c r="G2430" s="62"/>
      <c r="H2430" s="62"/>
      <c r="I2430" s="62"/>
    </row>
    <row r="2431" spans="2:9" x14ac:dyDescent="0.3">
      <c r="B2431" s="177">
        <v>44488</v>
      </c>
      <c r="C2431" s="62">
        <v>3184.05</v>
      </c>
      <c r="D2431" s="62">
        <f t="shared" si="40"/>
        <v>0.24634986495478936</v>
      </c>
      <c r="E2431" s="62">
        <v>-1.793535253839974E-2</v>
      </c>
      <c r="F2431" s="62"/>
      <c r="G2431" s="62"/>
      <c r="H2431" s="62"/>
      <c r="I2431" s="62"/>
    </row>
    <row r="2432" spans="2:9" x14ac:dyDescent="0.3">
      <c r="B2432" s="177">
        <v>44186</v>
      </c>
      <c r="C2432" s="62">
        <v>2554.6999999999998</v>
      </c>
      <c r="D2432" s="62">
        <f t="shared" si="40"/>
        <v>7.0793863693519837E-2</v>
      </c>
      <c r="E2432" s="62">
        <v>-1.8008494935711543E-2</v>
      </c>
      <c r="F2432" s="62"/>
      <c r="G2432" s="62"/>
      <c r="H2432" s="62"/>
      <c r="I2432" s="62"/>
    </row>
    <row r="2433" spans="2:9" x14ac:dyDescent="0.3">
      <c r="B2433" s="177">
        <v>45635</v>
      </c>
      <c r="C2433" s="62">
        <v>2385.8000000000002</v>
      </c>
      <c r="D2433" s="62">
        <f t="shared" si="40"/>
        <v>-4.9311629575023407E-2</v>
      </c>
      <c r="E2433" s="62">
        <v>-1.8027658873888595E-2</v>
      </c>
      <c r="F2433" s="62"/>
      <c r="G2433" s="62"/>
      <c r="H2433" s="62"/>
      <c r="I2433" s="62"/>
    </row>
    <row r="2434" spans="2:9" x14ac:dyDescent="0.3">
      <c r="B2434" s="177">
        <v>44308</v>
      </c>
      <c r="C2434" s="62">
        <v>2509.5500000000002</v>
      </c>
      <c r="D2434" s="62">
        <f t="shared" si="40"/>
        <v>2.0773145309626</v>
      </c>
      <c r="E2434" s="62">
        <v>-1.8038463795903157E-2</v>
      </c>
      <c r="F2434" s="62"/>
      <c r="G2434" s="62"/>
      <c r="H2434" s="62"/>
      <c r="I2434" s="62"/>
    </row>
    <row r="2435" spans="2:9" x14ac:dyDescent="0.3">
      <c r="B2435" s="177">
        <v>42311</v>
      </c>
      <c r="C2435" s="62">
        <v>815.5</v>
      </c>
      <c r="D2435" s="62">
        <f t="shared" si="40"/>
        <v>5.6620886239958604E-2</v>
      </c>
      <c r="E2435" s="62">
        <v>-1.8179629183722637E-2</v>
      </c>
      <c r="F2435" s="62"/>
      <c r="G2435" s="62"/>
      <c r="H2435" s="62"/>
      <c r="I2435" s="62"/>
    </row>
    <row r="2436" spans="2:9" x14ac:dyDescent="0.3">
      <c r="B2436" s="177">
        <v>42118</v>
      </c>
      <c r="C2436" s="62">
        <v>771.8</v>
      </c>
      <c r="D2436" s="62">
        <f t="shared" si="40"/>
        <v>-0.62906714086605464</v>
      </c>
      <c r="E2436" s="62">
        <v>-1.8191069838443031E-2</v>
      </c>
      <c r="F2436" s="62"/>
      <c r="G2436" s="62"/>
      <c r="H2436" s="62"/>
      <c r="I2436" s="62"/>
    </row>
    <row r="2437" spans="2:9" x14ac:dyDescent="0.3">
      <c r="B2437" s="177">
        <v>44130</v>
      </c>
      <c r="C2437" s="62">
        <v>2080.6999999999998</v>
      </c>
      <c r="D2437" s="62">
        <f t="shared" si="40"/>
        <v>1.5197699061459278</v>
      </c>
      <c r="E2437" s="62">
        <v>-1.8259884873077413E-2</v>
      </c>
      <c r="F2437" s="62"/>
      <c r="G2437" s="62"/>
      <c r="H2437" s="62"/>
      <c r="I2437" s="62"/>
    </row>
    <row r="2438" spans="2:9" x14ac:dyDescent="0.3">
      <c r="B2438" s="177">
        <v>42047</v>
      </c>
      <c r="C2438" s="62">
        <v>825.75</v>
      </c>
      <c r="D2438" s="62">
        <f t="shared" si="40"/>
        <v>-0.7064469684850424</v>
      </c>
      <c r="E2438" s="62">
        <v>-1.8366619115549269E-2</v>
      </c>
      <c r="F2438" s="62"/>
      <c r="G2438" s="62"/>
      <c r="H2438" s="62"/>
      <c r="I2438" s="62"/>
    </row>
    <row r="2439" spans="2:9" x14ac:dyDescent="0.3">
      <c r="B2439" s="177">
        <v>45427</v>
      </c>
      <c r="C2439" s="62">
        <v>2812.95</v>
      </c>
      <c r="D2439" s="62">
        <f t="shared" si="40"/>
        <v>2.2273405231757684</v>
      </c>
      <c r="E2439" s="62">
        <v>-1.8373115577889478E-2</v>
      </c>
      <c r="F2439" s="62"/>
      <c r="G2439" s="62"/>
      <c r="H2439" s="62"/>
      <c r="I2439" s="62"/>
    </row>
    <row r="2440" spans="2:9" x14ac:dyDescent="0.3">
      <c r="B2440" s="177">
        <v>42482</v>
      </c>
      <c r="C2440" s="62">
        <v>871.6</v>
      </c>
      <c r="D2440" s="62">
        <f t="shared" ref="D2440:D2503" si="41">(C2440-C2441)/C2441</f>
        <v>2.7034800115041963E-3</v>
      </c>
      <c r="E2440" s="62">
        <v>-1.841319894138186E-2</v>
      </c>
      <c r="F2440" s="62"/>
      <c r="G2440" s="62"/>
      <c r="H2440" s="62"/>
      <c r="I2440" s="62"/>
    </row>
    <row r="2441" spans="2:9" x14ac:dyDescent="0.3">
      <c r="B2441" s="177">
        <v>42465</v>
      </c>
      <c r="C2441" s="62">
        <v>869.25</v>
      </c>
      <c r="D2441" s="62">
        <f t="shared" si="41"/>
        <v>-0.59980203034000146</v>
      </c>
      <c r="E2441" s="62">
        <v>-1.846205962059623E-2</v>
      </c>
      <c r="F2441" s="62"/>
      <c r="G2441" s="62"/>
      <c r="H2441" s="62"/>
      <c r="I2441" s="62"/>
    </row>
    <row r="2442" spans="2:9" x14ac:dyDescent="0.3">
      <c r="B2442" s="177">
        <v>44137</v>
      </c>
      <c r="C2442" s="62">
        <v>2172.0500000000002</v>
      </c>
      <c r="D2442" s="62">
        <f t="shared" si="41"/>
        <v>-0.23612161282948518</v>
      </c>
      <c r="E2442" s="62">
        <v>-1.8526467996656196E-2</v>
      </c>
      <c r="F2442" s="62"/>
      <c r="G2442" s="62"/>
      <c r="H2442" s="62"/>
      <c r="I2442" s="62"/>
    </row>
    <row r="2443" spans="2:9" x14ac:dyDescent="0.3">
      <c r="B2443" s="177">
        <v>45603</v>
      </c>
      <c r="C2443" s="62">
        <v>2843.45</v>
      </c>
      <c r="D2443" s="62">
        <f t="shared" si="41"/>
        <v>1.5332531515880437</v>
      </c>
      <c r="E2443" s="62">
        <v>-1.8552395416263981E-2</v>
      </c>
      <c r="F2443" s="62"/>
      <c r="G2443" s="62"/>
      <c r="H2443" s="62"/>
      <c r="I2443" s="62"/>
    </row>
    <row r="2444" spans="2:9" x14ac:dyDescent="0.3">
      <c r="B2444" s="177">
        <v>43150</v>
      </c>
      <c r="C2444" s="62">
        <v>1122.45</v>
      </c>
      <c r="D2444" s="62">
        <f t="shared" si="41"/>
        <v>-5.3264170040485719E-2</v>
      </c>
      <c r="E2444" s="62">
        <v>-1.8580047215178804E-2</v>
      </c>
      <c r="F2444" s="62"/>
      <c r="G2444" s="62"/>
      <c r="H2444" s="62"/>
      <c r="I2444" s="62"/>
    </row>
    <row r="2445" spans="2:9" x14ac:dyDescent="0.3">
      <c r="B2445" s="177">
        <v>42650</v>
      </c>
      <c r="C2445" s="62">
        <v>1185.5999999999999</v>
      </c>
      <c r="D2445" s="62">
        <f t="shared" si="41"/>
        <v>0.37436967483915834</v>
      </c>
      <c r="E2445" s="62">
        <v>-1.8583667894540828E-2</v>
      </c>
      <c r="F2445" s="62"/>
      <c r="G2445" s="62"/>
      <c r="H2445" s="62"/>
      <c r="I2445" s="62"/>
    </row>
    <row r="2446" spans="2:9" x14ac:dyDescent="0.3">
      <c r="B2446" s="177">
        <v>42425</v>
      </c>
      <c r="C2446" s="62">
        <v>862.65</v>
      </c>
      <c r="D2446" s="62">
        <f t="shared" si="41"/>
        <v>6.5657813465101883E-2</v>
      </c>
      <c r="E2446" s="62">
        <v>-1.8600682593856679E-2</v>
      </c>
      <c r="F2446" s="62"/>
      <c r="G2446" s="62"/>
      <c r="H2446" s="62"/>
      <c r="I2446" s="62"/>
    </row>
    <row r="2447" spans="2:9" x14ac:dyDescent="0.3">
      <c r="B2447" s="177">
        <v>42058</v>
      </c>
      <c r="C2447" s="62">
        <v>809.5</v>
      </c>
      <c r="D2447" s="62">
        <f t="shared" si="41"/>
        <v>-5.9556701663904003E-3</v>
      </c>
      <c r="E2447" s="62">
        <v>-1.8609444141359063E-2</v>
      </c>
      <c r="F2447" s="62"/>
      <c r="G2447" s="62"/>
      <c r="H2447" s="62"/>
      <c r="I2447" s="62"/>
    </row>
    <row r="2448" spans="2:9" x14ac:dyDescent="0.3">
      <c r="B2448" s="177">
        <v>42081</v>
      </c>
      <c r="C2448" s="62">
        <v>814.35</v>
      </c>
      <c r="D2448" s="62">
        <f t="shared" si="41"/>
        <v>-0.57932121086889132</v>
      </c>
      <c r="E2448" s="62">
        <v>-1.8678074350786285E-2</v>
      </c>
      <c r="F2448" s="62"/>
      <c r="G2448" s="62"/>
      <c r="H2448" s="62"/>
      <c r="I2448" s="62"/>
    </row>
    <row r="2449" spans="2:9" x14ac:dyDescent="0.3">
      <c r="B2449" s="177">
        <v>44096</v>
      </c>
      <c r="C2449" s="62">
        <v>1935.8</v>
      </c>
      <c r="D2449" s="62">
        <f t="shared" si="41"/>
        <v>1.126551686257278</v>
      </c>
      <c r="E2449" s="62">
        <v>-1.8705327723424793E-2</v>
      </c>
      <c r="F2449" s="62"/>
      <c r="G2449" s="62"/>
      <c r="H2449" s="62"/>
      <c r="I2449" s="62"/>
    </row>
    <row r="2450" spans="2:9" x14ac:dyDescent="0.3">
      <c r="B2450" s="177">
        <v>42744</v>
      </c>
      <c r="C2450" s="62">
        <v>910.3</v>
      </c>
      <c r="D2450" s="62">
        <f t="shared" si="41"/>
        <v>-0.68662753670585397</v>
      </c>
      <c r="E2450" s="62">
        <v>-1.8756063382559113E-2</v>
      </c>
      <c r="F2450" s="62"/>
      <c r="G2450" s="62"/>
      <c r="H2450" s="62"/>
      <c r="I2450" s="62"/>
    </row>
    <row r="2451" spans="2:9" x14ac:dyDescent="0.3">
      <c r="B2451" s="177">
        <v>45449</v>
      </c>
      <c r="C2451" s="62">
        <v>2904.85</v>
      </c>
      <c r="D2451" s="62">
        <f t="shared" si="41"/>
        <v>1.2475530968315987</v>
      </c>
      <c r="E2451" s="62">
        <v>-1.8764356168085455E-2</v>
      </c>
      <c r="F2451" s="62"/>
      <c r="G2451" s="62"/>
      <c r="H2451" s="62"/>
      <c r="I2451" s="62"/>
    </row>
    <row r="2452" spans="2:9" x14ac:dyDescent="0.3">
      <c r="B2452" s="177">
        <v>43353</v>
      </c>
      <c r="C2452" s="62">
        <v>1292.45</v>
      </c>
      <c r="D2452" s="62">
        <f t="shared" si="41"/>
        <v>5.2569427477807601E-2</v>
      </c>
      <c r="E2452" s="62">
        <v>-1.890158272289055E-2</v>
      </c>
      <c r="F2452" s="62"/>
      <c r="G2452" s="62"/>
      <c r="H2452" s="62"/>
      <c r="I2452" s="62"/>
    </row>
    <row r="2453" spans="2:9" x14ac:dyDescent="0.3">
      <c r="B2453" s="177">
        <v>43377</v>
      </c>
      <c r="C2453" s="62">
        <v>1227.9000000000001</v>
      </c>
      <c r="D2453" s="62">
        <f t="shared" si="41"/>
        <v>0.6672097759674136</v>
      </c>
      <c r="E2453" s="62">
        <v>-1.8974953061958212E-2</v>
      </c>
      <c r="F2453" s="62"/>
      <c r="G2453" s="62"/>
      <c r="H2453" s="62"/>
      <c r="I2453" s="62"/>
    </row>
    <row r="2454" spans="2:9" x14ac:dyDescent="0.3">
      <c r="B2454" s="177">
        <v>42184</v>
      </c>
      <c r="C2454" s="62">
        <v>736.5</v>
      </c>
      <c r="D2454" s="62">
        <f t="shared" si="41"/>
        <v>-0.75631544989825794</v>
      </c>
      <c r="E2454" s="62">
        <v>-1.898101898101898E-2</v>
      </c>
      <c r="F2454" s="62"/>
      <c r="G2454" s="62"/>
      <c r="H2454" s="62"/>
      <c r="I2454" s="62"/>
    </row>
    <row r="2455" spans="2:9" x14ac:dyDescent="0.3">
      <c r="B2455" s="177">
        <v>44669</v>
      </c>
      <c r="C2455" s="62">
        <v>3022.35</v>
      </c>
      <c r="D2455" s="62">
        <f t="shared" si="41"/>
        <v>2.6193641099335374</v>
      </c>
      <c r="E2455" s="62">
        <v>-1.9004187088188573E-2</v>
      </c>
      <c r="F2455" s="62"/>
      <c r="G2455" s="62"/>
      <c r="H2455" s="62"/>
      <c r="I2455" s="62"/>
    </row>
    <row r="2456" spans="2:9" x14ac:dyDescent="0.3">
      <c r="B2456" s="177">
        <v>42213</v>
      </c>
      <c r="C2456" s="62">
        <v>835.05</v>
      </c>
      <c r="D2456" s="62">
        <f t="shared" si="41"/>
        <v>-0.21225413895570966</v>
      </c>
      <c r="E2456" s="62">
        <v>-1.9030837004405339E-2</v>
      </c>
      <c r="F2456" s="62"/>
      <c r="G2456" s="62"/>
      <c r="H2456" s="62"/>
      <c r="I2456" s="62"/>
    </row>
    <row r="2457" spans="2:9" x14ac:dyDescent="0.3">
      <c r="B2457" s="177">
        <v>42835</v>
      </c>
      <c r="C2457" s="62">
        <v>1060.05</v>
      </c>
      <c r="D2457" s="62">
        <f t="shared" si="41"/>
        <v>-0.64659698954843225</v>
      </c>
      <c r="E2457" s="62">
        <v>-1.9062601212233504E-2</v>
      </c>
      <c r="F2457" s="62"/>
      <c r="G2457" s="62"/>
      <c r="H2457" s="62"/>
      <c r="I2457" s="62"/>
    </row>
    <row r="2458" spans="2:9" x14ac:dyDescent="0.3">
      <c r="B2458" s="177">
        <v>45315</v>
      </c>
      <c r="C2458" s="62">
        <v>2999.55</v>
      </c>
      <c r="D2458" s="62">
        <f t="shared" si="41"/>
        <v>-3.7530929803875077E-3</v>
      </c>
      <c r="E2458" s="62">
        <v>-1.9113799869195494E-2</v>
      </c>
      <c r="F2458" s="62"/>
      <c r="G2458" s="62"/>
      <c r="H2458" s="62"/>
      <c r="I2458" s="62"/>
    </row>
    <row r="2459" spans="2:9" x14ac:dyDescent="0.3">
      <c r="B2459" s="177">
        <v>44369</v>
      </c>
      <c r="C2459" s="62">
        <v>3010.85</v>
      </c>
      <c r="D2459" s="62">
        <f t="shared" si="41"/>
        <v>0.27797703686411007</v>
      </c>
      <c r="E2459" s="62">
        <v>-1.9123324265771943E-2</v>
      </c>
      <c r="F2459" s="62"/>
      <c r="G2459" s="62"/>
      <c r="H2459" s="62"/>
      <c r="I2459" s="62"/>
    </row>
    <row r="2460" spans="2:9" x14ac:dyDescent="0.3">
      <c r="B2460" s="177">
        <v>44270</v>
      </c>
      <c r="C2460" s="62">
        <v>2355.9499999999998</v>
      </c>
      <c r="D2460" s="62">
        <f t="shared" si="41"/>
        <v>1.0004670119724886</v>
      </c>
      <c r="E2460" s="62">
        <v>-1.9151106392722581E-2</v>
      </c>
      <c r="F2460" s="62"/>
      <c r="G2460" s="62"/>
      <c r="H2460" s="62"/>
      <c r="I2460" s="62"/>
    </row>
    <row r="2461" spans="2:9" x14ac:dyDescent="0.3">
      <c r="B2461" s="177">
        <v>42620</v>
      </c>
      <c r="C2461" s="62">
        <v>1177.7</v>
      </c>
      <c r="D2461" s="62">
        <f t="shared" si="41"/>
        <v>-0.51946303247919046</v>
      </c>
      <c r="E2461" s="62">
        <v>-1.9155492629299574E-2</v>
      </c>
      <c r="F2461" s="62"/>
      <c r="G2461" s="62"/>
      <c r="H2461" s="62"/>
      <c r="I2461" s="62"/>
    </row>
    <row r="2462" spans="2:9" x14ac:dyDescent="0.3">
      <c r="B2462" s="177">
        <v>45848</v>
      </c>
      <c r="C2462" s="62">
        <v>2450.8000000000002</v>
      </c>
      <c r="D2462" s="62">
        <f t="shared" si="41"/>
        <v>0.19527896995708158</v>
      </c>
      <c r="E2462" s="62">
        <v>-1.9189594797398627E-2</v>
      </c>
      <c r="F2462" s="62"/>
      <c r="G2462" s="62"/>
      <c r="H2462" s="62"/>
      <c r="I2462" s="62"/>
    </row>
    <row r="2463" spans="2:9" x14ac:dyDescent="0.3">
      <c r="B2463" s="177">
        <v>44113</v>
      </c>
      <c r="C2463" s="62">
        <v>2050.4</v>
      </c>
      <c r="D2463" s="62">
        <f t="shared" si="41"/>
        <v>0.47760602457391993</v>
      </c>
      <c r="E2463" s="62">
        <v>-1.9228929493925104E-2</v>
      </c>
      <c r="F2463" s="62"/>
      <c r="G2463" s="62"/>
      <c r="H2463" s="62"/>
      <c r="I2463" s="62"/>
    </row>
    <row r="2464" spans="2:9" x14ac:dyDescent="0.3">
      <c r="B2464" s="177">
        <v>43592</v>
      </c>
      <c r="C2464" s="62">
        <v>1387.65</v>
      </c>
      <c r="D2464" s="62">
        <f t="shared" si="41"/>
        <v>6.3088945070098934E-2</v>
      </c>
      <c r="E2464" s="62">
        <v>-1.9259311612128065E-2</v>
      </c>
      <c r="F2464" s="62"/>
      <c r="G2464" s="62"/>
      <c r="H2464" s="62"/>
      <c r="I2464" s="62"/>
    </row>
    <row r="2465" spans="2:9" x14ac:dyDescent="0.3">
      <c r="B2465" s="177">
        <v>43360</v>
      </c>
      <c r="C2465" s="62">
        <v>1305.3</v>
      </c>
      <c r="D2465" s="62">
        <f t="shared" si="41"/>
        <v>-0.567294304846516</v>
      </c>
      <c r="E2465" s="62">
        <v>-1.9308790383170581E-2</v>
      </c>
      <c r="F2465" s="62"/>
      <c r="G2465" s="62"/>
      <c r="H2465" s="62"/>
      <c r="I2465" s="62"/>
    </row>
    <row r="2466" spans="2:9" x14ac:dyDescent="0.3">
      <c r="B2466" s="177">
        <v>44687</v>
      </c>
      <c r="C2466" s="62">
        <v>3016.6</v>
      </c>
      <c r="D2466" s="62">
        <f t="shared" si="41"/>
        <v>0.27995587236931418</v>
      </c>
      <c r="E2466" s="62">
        <v>-1.9326733960761455E-2</v>
      </c>
      <c r="F2466" s="62"/>
      <c r="G2466" s="62"/>
      <c r="H2466" s="62"/>
      <c r="I2466" s="62"/>
    </row>
    <row r="2467" spans="2:9" x14ac:dyDescent="0.3">
      <c r="B2467" s="177">
        <v>45643</v>
      </c>
      <c r="C2467" s="62">
        <v>2356.8000000000002</v>
      </c>
      <c r="D2467" s="62">
        <f t="shared" si="41"/>
        <v>-0.25746691871455568</v>
      </c>
      <c r="E2467" s="62">
        <v>-1.9368797719849264E-2</v>
      </c>
      <c r="F2467" s="62"/>
      <c r="G2467" s="62"/>
      <c r="H2467" s="62"/>
      <c r="I2467" s="62"/>
    </row>
    <row r="2468" spans="2:9" x14ac:dyDescent="0.3">
      <c r="B2468" s="177">
        <v>44599</v>
      </c>
      <c r="C2468" s="62">
        <v>3174</v>
      </c>
      <c r="D2468" s="62">
        <f t="shared" si="41"/>
        <v>2.175428943024361</v>
      </c>
      <c r="E2468" s="62">
        <v>-1.9371582167021912E-2</v>
      </c>
      <c r="F2468" s="62"/>
      <c r="G2468" s="62"/>
      <c r="H2468" s="62"/>
      <c r="I2468" s="62"/>
    </row>
    <row r="2469" spans="2:9" x14ac:dyDescent="0.3">
      <c r="B2469" s="177">
        <v>42530</v>
      </c>
      <c r="C2469" s="62">
        <v>999.55</v>
      </c>
      <c r="D2469" s="62">
        <f t="shared" si="41"/>
        <v>0.31840664776099714</v>
      </c>
      <c r="E2469" s="62">
        <v>-1.9376042382026882E-2</v>
      </c>
      <c r="F2469" s="62"/>
      <c r="G2469" s="62"/>
      <c r="H2469" s="62"/>
      <c r="I2469" s="62"/>
    </row>
    <row r="2470" spans="2:9" x14ac:dyDescent="0.3">
      <c r="B2470" s="177">
        <v>42136</v>
      </c>
      <c r="C2470" s="62">
        <v>758.15</v>
      </c>
      <c r="D2470" s="62">
        <f t="shared" si="41"/>
        <v>-0.76043921320799424</v>
      </c>
      <c r="E2470" s="62">
        <v>-1.9401151134967341E-2</v>
      </c>
      <c r="F2470" s="62"/>
      <c r="G2470" s="62"/>
      <c r="H2470" s="62"/>
      <c r="I2470" s="62"/>
    </row>
    <row r="2471" spans="2:9" x14ac:dyDescent="0.3">
      <c r="B2471" s="177">
        <v>44907</v>
      </c>
      <c r="C2471" s="62">
        <v>3164.75</v>
      </c>
      <c r="D2471" s="62">
        <f t="shared" si="41"/>
        <v>0.30631746228303713</v>
      </c>
      <c r="E2471" s="62">
        <v>-1.9411910516205021E-2</v>
      </c>
      <c r="F2471" s="62"/>
      <c r="G2471" s="62"/>
      <c r="H2471" s="62"/>
      <c r="I2471" s="62"/>
    </row>
    <row r="2472" spans="2:9" x14ac:dyDescent="0.3">
      <c r="B2472" s="177">
        <v>44272</v>
      </c>
      <c r="C2472" s="62">
        <v>2422.65</v>
      </c>
      <c r="D2472" s="62">
        <f t="shared" si="41"/>
        <v>1.8806777645659929</v>
      </c>
      <c r="E2472" s="62">
        <v>-1.9487615347255984E-2</v>
      </c>
      <c r="F2472" s="62"/>
      <c r="G2472" s="62"/>
      <c r="H2472" s="62"/>
      <c r="I2472" s="62"/>
    </row>
    <row r="2473" spans="2:9" x14ac:dyDescent="0.3">
      <c r="B2473" s="177">
        <v>42416</v>
      </c>
      <c r="C2473" s="62">
        <v>841</v>
      </c>
      <c r="D2473" s="62">
        <f t="shared" si="41"/>
        <v>-2.5943942552698607E-2</v>
      </c>
      <c r="E2473" s="62">
        <v>-1.9527834450597494E-2</v>
      </c>
      <c r="F2473" s="62"/>
      <c r="G2473" s="62"/>
      <c r="H2473" s="62"/>
      <c r="I2473" s="62"/>
    </row>
    <row r="2474" spans="2:9" x14ac:dyDescent="0.3">
      <c r="B2474" s="177">
        <v>42403</v>
      </c>
      <c r="C2474" s="62">
        <v>863.4</v>
      </c>
      <c r="D2474" s="62">
        <f t="shared" si="41"/>
        <v>-0.70613661890337287</v>
      </c>
      <c r="E2474" s="62">
        <v>-1.9643465425230006E-2</v>
      </c>
      <c r="F2474" s="62"/>
      <c r="G2474" s="62"/>
      <c r="H2474" s="62"/>
      <c r="I2474" s="62"/>
    </row>
    <row r="2475" spans="2:9" x14ac:dyDescent="0.3">
      <c r="B2475" s="177">
        <v>45596</v>
      </c>
      <c r="C2475" s="62">
        <v>2938.1</v>
      </c>
      <c r="D2475" s="62">
        <f t="shared" si="41"/>
        <v>-0.10374595814776399</v>
      </c>
      <c r="E2475" s="62">
        <v>-1.9652986319653017E-2</v>
      </c>
      <c r="F2475" s="62"/>
      <c r="G2475" s="62"/>
      <c r="H2475" s="62"/>
      <c r="I2475" s="62"/>
    </row>
    <row r="2476" spans="2:9" x14ac:dyDescent="0.3">
      <c r="B2476" s="177">
        <v>44844</v>
      </c>
      <c r="C2476" s="62">
        <v>3278.2</v>
      </c>
      <c r="D2476" s="62">
        <f t="shared" si="41"/>
        <v>1.3890103483457219</v>
      </c>
      <c r="E2476" s="62">
        <v>-1.9896853277524534E-2</v>
      </c>
      <c r="F2476" s="62"/>
      <c r="G2476" s="62"/>
      <c r="H2476" s="62"/>
      <c r="I2476" s="62"/>
    </row>
    <row r="2477" spans="2:9" x14ac:dyDescent="0.3">
      <c r="B2477" s="177">
        <v>43490</v>
      </c>
      <c r="C2477" s="62">
        <v>1372.2</v>
      </c>
      <c r="D2477" s="62">
        <f t="shared" si="41"/>
        <v>-0.57751812681845471</v>
      </c>
      <c r="E2477" s="62">
        <v>-2.0032137118371686E-2</v>
      </c>
      <c r="F2477" s="62"/>
      <c r="G2477" s="62"/>
      <c r="H2477" s="62"/>
      <c r="I2477" s="62"/>
    </row>
    <row r="2478" spans="2:9" x14ac:dyDescent="0.3">
      <c r="B2478" s="177">
        <v>45099</v>
      </c>
      <c r="C2478" s="62">
        <v>3247.95</v>
      </c>
      <c r="D2478" s="62">
        <f t="shared" si="41"/>
        <v>1.7708155604845588</v>
      </c>
      <c r="E2478" s="62">
        <v>-2.0093225324704821E-2</v>
      </c>
      <c r="F2478" s="62"/>
      <c r="G2478" s="62"/>
      <c r="H2478" s="62"/>
      <c r="I2478" s="62"/>
    </row>
    <row r="2479" spans="2:9" x14ac:dyDescent="0.3">
      <c r="B2479" s="177">
        <v>43004</v>
      </c>
      <c r="C2479" s="62">
        <v>1172.2</v>
      </c>
      <c r="D2479" s="62">
        <f t="shared" si="41"/>
        <v>0.39472901421857337</v>
      </c>
      <c r="E2479" s="62">
        <v>-2.0104493207941446E-2</v>
      </c>
      <c r="F2479" s="62"/>
      <c r="G2479" s="62"/>
      <c r="H2479" s="62"/>
      <c r="I2479" s="62"/>
    </row>
    <row r="2480" spans="2:9" x14ac:dyDescent="0.3">
      <c r="B2480" s="177">
        <v>42338</v>
      </c>
      <c r="C2480" s="62">
        <v>840.45</v>
      </c>
      <c r="D2480" s="62">
        <f t="shared" si="41"/>
        <v>-0.73560777651944143</v>
      </c>
      <c r="E2480" s="62">
        <v>-2.011192724728926E-2</v>
      </c>
      <c r="F2480" s="62"/>
      <c r="G2480" s="62"/>
      <c r="H2480" s="62"/>
      <c r="I2480" s="62"/>
    </row>
    <row r="2481" spans="2:9" x14ac:dyDescent="0.3">
      <c r="B2481" s="177">
        <v>44470</v>
      </c>
      <c r="C2481" s="62">
        <v>3178.8</v>
      </c>
      <c r="D2481" s="62">
        <f t="shared" si="41"/>
        <v>0.78604337566018667</v>
      </c>
      <c r="E2481" s="62">
        <v>-2.0219455061028204E-2</v>
      </c>
      <c r="F2481" s="62"/>
      <c r="G2481" s="62"/>
      <c r="H2481" s="62"/>
      <c r="I2481" s="62"/>
    </row>
    <row r="2482" spans="2:9" x14ac:dyDescent="0.3">
      <c r="B2482" s="177">
        <v>43760</v>
      </c>
      <c r="C2482" s="62">
        <v>1779.8</v>
      </c>
      <c r="D2482" s="62">
        <f t="shared" si="41"/>
        <v>-0.39366685403784896</v>
      </c>
      <c r="E2482" s="62">
        <v>-2.0257624132995682E-2</v>
      </c>
      <c r="F2482" s="62"/>
      <c r="G2482" s="62"/>
      <c r="H2482" s="62"/>
      <c r="I2482" s="62"/>
    </row>
    <row r="2483" spans="2:9" x14ac:dyDescent="0.3">
      <c r="B2483" s="177">
        <v>45231</v>
      </c>
      <c r="C2483" s="62">
        <v>2935.35</v>
      </c>
      <c r="D2483" s="62">
        <f t="shared" si="41"/>
        <v>1.6624489795918367</v>
      </c>
      <c r="E2483" s="62">
        <v>-2.0358102357868741E-2</v>
      </c>
      <c r="F2483" s="62"/>
      <c r="G2483" s="62"/>
      <c r="H2483" s="62"/>
      <c r="I2483" s="62"/>
    </row>
    <row r="2484" spans="2:9" x14ac:dyDescent="0.3">
      <c r="B2484" s="177">
        <v>43178</v>
      </c>
      <c r="C2484" s="62">
        <v>1102.5</v>
      </c>
      <c r="D2484" s="62">
        <f t="shared" si="41"/>
        <v>-0.37560174435068244</v>
      </c>
      <c r="E2484" s="62">
        <v>-2.0391843262694963E-2</v>
      </c>
      <c r="F2484" s="62"/>
      <c r="G2484" s="62"/>
      <c r="H2484" s="62"/>
      <c r="I2484" s="62"/>
    </row>
    <row r="2485" spans="2:9" x14ac:dyDescent="0.3">
      <c r="B2485" s="177">
        <v>43754</v>
      </c>
      <c r="C2485" s="62">
        <v>1765.7</v>
      </c>
      <c r="D2485" s="62">
        <f t="shared" si="41"/>
        <v>0.49268746301462502</v>
      </c>
      <c r="E2485" s="62">
        <v>-2.0416088765603302E-2</v>
      </c>
      <c r="F2485" s="62"/>
      <c r="G2485" s="62"/>
      <c r="H2485" s="62"/>
      <c r="I2485" s="62"/>
    </row>
    <row r="2486" spans="2:9" x14ac:dyDescent="0.3">
      <c r="B2486" s="177">
        <v>42660</v>
      </c>
      <c r="C2486" s="62">
        <v>1182.9000000000001</v>
      </c>
      <c r="D2486" s="62">
        <f t="shared" si="41"/>
        <v>-0.33054132827754035</v>
      </c>
      <c r="E2486" s="62">
        <v>-2.0656538477459799E-2</v>
      </c>
      <c r="F2486" s="62"/>
      <c r="G2486" s="62"/>
      <c r="H2486" s="62"/>
      <c r="I2486" s="62"/>
    </row>
    <row r="2487" spans="2:9" x14ac:dyDescent="0.3">
      <c r="B2487" s="177">
        <v>43732</v>
      </c>
      <c r="C2487" s="62">
        <v>1766.95</v>
      </c>
      <c r="D2487" s="62">
        <f t="shared" si="41"/>
        <v>0.59062879776747557</v>
      </c>
      <c r="E2487" s="62">
        <v>-2.0673410004156827E-2</v>
      </c>
      <c r="F2487" s="62"/>
      <c r="G2487" s="62"/>
      <c r="H2487" s="62"/>
      <c r="I2487" s="62"/>
    </row>
    <row r="2488" spans="2:9" x14ac:dyDescent="0.3">
      <c r="B2488" s="177">
        <v>43137</v>
      </c>
      <c r="C2488" s="62">
        <v>1110.8499999999999</v>
      </c>
      <c r="D2488" s="62">
        <f t="shared" si="41"/>
        <v>6.4134495641344783E-2</v>
      </c>
      <c r="E2488" s="62">
        <v>-2.0716710010137966E-2</v>
      </c>
      <c r="F2488" s="62"/>
      <c r="G2488" s="62"/>
      <c r="H2488" s="62"/>
      <c r="I2488" s="62"/>
    </row>
    <row r="2489" spans="2:9" x14ac:dyDescent="0.3">
      <c r="B2489" s="177">
        <v>42821</v>
      </c>
      <c r="C2489" s="62">
        <v>1043.9000000000001</v>
      </c>
      <c r="D2489" s="62">
        <f t="shared" si="41"/>
        <v>-0.42333931777378808</v>
      </c>
      <c r="E2489" s="62">
        <v>-2.0731707317073085E-2</v>
      </c>
      <c r="F2489" s="62"/>
      <c r="G2489" s="62"/>
      <c r="H2489" s="62"/>
      <c r="I2489" s="62"/>
    </row>
    <row r="2490" spans="2:9" x14ac:dyDescent="0.3">
      <c r="B2490" s="177">
        <v>43851</v>
      </c>
      <c r="C2490" s="62">
        <v>1810.25</v>
      </c>
      <c r="D2490" s="62">
        <f t="shared" si="41"/>
        <v>-0.2463572023313905</v>
      </c>
      <c r="E2490" s="62">
        <v>-2.0745428973277025E-2</v>
      </c>
      <c r="F2490" s="62"/>
      <c r="G2490" s="62"/>
      <c r="H2490" s="62"/>
      <c r="I2490" s="62"/>
    </row>
    <row r="2491" spans="2:9" x14ac:dyDescent="0.3">
      <c r="B2491" s="177">
        <v>44231</v>
      </c>
      <c r="C2491" s="62">
        <v>2402</v>
      </c>
      <c r="D2491" s="62">
        <f t="shared" si="41"/>
        <v>-6.986646822936083E-3</v>
      </c>
      <c r="E2491" s="62">
        <v>-2.0750947857637935E-2</v>
      </c>
      <c r="F2491" s="62"/>
      <c r="G2491" s="62"/>
      <c r="H2491" s="62"/>
      <c r="I2491" s="62"/>
    </row>
    <row r="2492" spans="2:9" x14ac:dyDescent="0.3">
      <c r="B2492" s="177">
        <v>44246</v>
      </c>
      <c r="C2492" s="62">
        <v>2418.9</v>
      </c>
      <c r="D2492" s="62">
        <f t="shared" si="41"/>
        <v>1.8935941144805311</v>
      </c>
      <c r="E2492" s="62">
        <v>-2.0767549186300596E-2</v>
      </c>
      <c r="F2492" s="62"/>
      <c r="G2492" s="62"/>
      <c r="H2492" s="62"/>
      <c r="I2492" s="62"/>
    </row>
    <row r="2493" spans="2:9" x14ac:dyDescent="0.3">
      <c r="B2493" s="177">
        <v>42418</v>
      </c>
      <c r="C2493" s="62">
        <v>835.95</v>
      </c>
      <c r="D2493" s="62">
        <f t="shared" si="41"/>
        <v>4.7228311932352079E-2</v>
      </c>
      <c r="E2493" s="62">
        <v>-2.0906535488404675E-2</v>
      </c>
      <c r="F2493" s="62"/>
      <c r="G2493" s="62"/>
      <c r="H2493" s="62"/>
      <c r="I2493" s="62"/>
    </row>
    <row r="2494" spans="2:9" x14ac:dyDescent="0.3">
      <c r="B2494" s="177">
        <v>42318</v>
      </c>
      <c r="C2494" s="62">
        <v>798.25</v>
      </c>
      <c r="D2494" s="62">
        <f t="shared" si="41"/>
        <v>-0.3622418407701834</v>
      </c>
      <c r="E2494" s="62">
        <v>-2.1032622025999481E-2</v>
      </c>
      <c r="F2494" s="62"/>
      <c r="G2494" s="62"/>
      <c r="H2494" s="62"/>
      <c r="I2494" s="62"/>
    </row>
    <row r="2495" spans="2:9" x14ac:dyDescent="0.3">
      <c r="B2495" s="177">
        <v>43376</v>
      </c>
      <c r="C2495" s="62">
        <v>1251.6500000000001</v>
      </c>
      <c r="D2495" s="62">
        <f t="shared" si="41"/>
        <v>-0.32080744499009678</v>
      </c>
      <c r="E2495" s="62">
        <v>-2.1077741279524338E-2</v>
      </c>
      <c r="F2495" s="62"/>
      <c r="G2495" s="62"/>
      <c r="H2495" s="62"/>
      <c r="I2495" s="62"/>
    </row>
    <row r="2496" spans="2:9" x14ac:dyDescent="0.3">
      <c r="B2496" s="177">
        <v>43902</v>
      </c>
      <c r="C2496" s="62">
        <v>1842.85</v>
      </c>
      <c r="D2496" s="62">
        <f t="shared" si="41"/>
        <v>1.244640682095006</v>
      </c>
      <c r="E2496" s="62">
        <v>-2.1140413778450683E-2</v>
      </c>
      <c r="F2496" s="62"/>
      <c r="G2496" s="62"/>
      <c r="H2496" s="62"/>
      <c r="I2496" s="62"/>
    </row>
    <row r="2497" spans="2:9" x14ac:dyDescent="0.3">
      <c r="B2497" s="177">
        <v>42110</v>
      </c>
      <c r="C2497" s="62">
        <v>821</v>
      </c>
      <c r="D2497" s="62">
        <f t="shared" si="41"/>
        <v>-4.3903575171771334E-2</v>
      </c>
      <c r="E2497" s="62">
        <v>-2.1279132145198811E-2</v>
      </c>
      <c r="F2497" s="62"/>
      <c r="G2497" s="62"/>
      <c r="H2497" s="62"/>
      <c r="I2497" s="62"/>
    </row>
    <row r="2498" spans="2:9" x14ac:dyDescent="0.3">
      <c r="B2498" s="177">
        <v>42396</v>
      </c>
      <c r="C2498" s="62">
        <v>858.7</v>
      </c>
      <c r="D2498" s="62">
        <f t="shared" si="41"/>
        <v>3.2128044862433551E-3</v>
      </c>
      <c r="E2498" s="62">
        <v>-2.1312970139047108E-2</v>
      </c>
      <c r="F2498" s="62"/>
      <c r="G2498" s="62"/>
      <c r="H2498" s="62"/>
      <c r="I2498" s="62"/>
    </row>
    <row r="2499" spans="2:9" x14ac:dyDescent="0.3">
      <c r="B2499" s="177">
        <v>42298</v>
      </c>
      <c r="C2499" s="62">
        <v>855.95</v>
      </c>
      <c r="D2499" s="62">
        <f t="shared" si="41"/>
        <v>-0.72791569979973925</v>
      </c>
      <c r="E2499" s="62">
        <v>-2.1379980563653957E-2</v>
      </c>
      <c r="F2499" s="62"/>
      <c r="G2499" s="62"/>
      <c r="H2499" s="62"/>
      <c r="I2499" s="62"/>
    </row>
    <row r="2500" spans="2:9" x14ac:dyDescent="0.3">
      <c r="B2500" s="177">
        <v>44606</v>
      </c>
      <c r="C2500" s="62">
        <v>3145.9</v>
      </c>
      <c r="D2500" s="62">
        <f t="shared" si="41"/>
        <v>4.8825618029972255E-2</v>
      </c>
      <c r="E2500" s="62">
        <v>-2.1432126415329131E-2</v>
      </c>
      <c r="F2500" s="62"/>
      <c r="G2500" s="62"/>
      <c r="H2500" s="62"/>
      <c r="I2500" s="62"/>
    </row>
    <row r="2501" spans="2:9" x14ac:dyDescent="0.3">
      <c r="B2501" s="177">
        <v>44697</v>
      </c>
      <c r="C2501" s="62">
        <v>2999.45</v>
      </c>
      <c r="D2501" s="62">
        <f t="shared" si="41"/>
        <v>1.123579595737902</v>
      </c>
      <c r="E2501" s="62">
        <v>-2.1450476314759236E-2</v>
      </c>
      <c r="F2501" s="62"/>
      <c r="G2501" s="62"/>
      <c r="H2501" s="62"/>
      <c r="I2501" s="62"/>
    </row>
    <row r="2502" spans="2:9" x14ac:dyDescent="0.3">
      <c r="B2502" s="177">
        <v>43565</v>
      </c>
      <c r="C2502" s="62">
        <v>1412.45</v>
      </c>
      <c r="D2502" s="62">
        <f t="shared" si="41"/>
        <v>-0.19364599092284418</v>
      </c>
      <c r="E2502" s="62">
        <v>-2.1510218219605096E-2</v>
      </c>
      <c r="F2502" s="62"/>
      <c r="G2502" s="62"/>
      <c r="H2502" s="62"/>
      <c r="I2502" s="62"/>
    </row>
    <row r="2503" spans="2:9" x14ac:dyDescent="0.3">
      <c r="B2503" s="177">
        <v>43833</v>
      </c>
      <c r="C2503" s="62">
        <v>1751.65</v>
      </c>
      <c r="D2503" s="62">
        <f t="shared" si="41"/>
        <v>-2.7043953541334548E-3</v>
      </c>
      <c r="E2503" s="62">
        <v>-2.1561234464460219E-2</v>
      </c>
      <c r="F2503" s="62"/>
      <c r="G2503" s="62"/>
      <c r="H2503" s="62"/>
      <c r="I2503" s="62"/>
    </row>
    <row r="2504" spans="2:9" x14ac:dyDescent="0.3">
      <c r="B2504" s="177">
        <v>43862</v>
      </c>
      <c r="C2504" s="62">
        <v>1756.4</v>
      </c>
      <c r="D2504" s="62">
        <f t="shared" ref="D2504:D2567" si="42">(C2504-C2505)/C2505</f>
        <v>1.0261867681836536</v>
      </c>
      <c r="E2504" s="62">
        <v>-2.1640440050132242E-2</v>
      </c>
      <c r="F2504" s="62"/>
      <c r="G2504" s="62"/>
      <c r="H2504" s="62"/>
      <c r="I2504" s="62"/>
    </row>
    <row r="2505" spans="2:9" x14ac:dyDescent="0.3">
      <c r="B2505" s="177">
        <v>42445</v>
      </c>
      <c r="C2505" s="62">
        <v>866.85</v>
      </c>
      <c r="D2505" s="62">
        <f t="shared" si="42"/>
        <v>-0.64315412481475387</v>
      </c>
      <c r="E2505" s="62">
        <v>-2.1724410337433699E-2</v>
      </c>
      <c r="F2505" s="62"/>
      <c r="G2505" s="62"/>
      <c r="H2505" s="62"/>
      <c r="I2505" s="62"/>
    </row>
    <row r="2506" spans="2:9" x14ac:dyDescent="0.3">
      <c r="B2506" s="177">
        <v>45617</v>
      </c>
      <c r="C2506" s="62">
        <v>2429.1999999999998</v>
      </c>
      <c r="D2506" s="62">
        <f t="shared" si="42"/>
        <v>0.44388968140751289</v>
      </c>
      <c r="E2506" s="62">
        <v>-2.1746134020618559E-2</v>
      </c>
      <c r="F2506" s="62"/>
      <c r="G2506" s="62"/>
      <c r="H2506" s="62"/>
      <c r="I2506" s="62"/>
    </row>
    <row r="2507" spans="2:9" x14ac:dyDescent="0.3">
      <c r="B2507" s="177">
        <v>43791</v>
      </c>
      <c r="C2507" s="62">
        <v>1682.4</v>
      </c>
      <c r="D2507" s="62">
        <f t="shared" si="42"/>
        <v>0.51683721768922142</v>
      </c>
      <c r="E2507" s="62">
        <v>-2.1746714734271349E-2</v>
      </c>
      <c r="F2507" s="62"/>
      <c r="G2507" s="62"/>
      <c r="H2507" s="62"/>
      <c r="I2507" s="62"/>
    </row>
    <row r="2508" spans="2:9" x14ac:dyDescent="0.3">
      <c r="B2508" s="177">
        <v>42914</v>
      </c>
      <c r="C2508" s="62">
        <v>1109.1500000000001</v>
      </c>
      <c r="D2508" s="62">
        <f t="shared" si="42"/>
        <v>-5.0344620916991267E-2</v>
      </c>
      <c r="E2508" s="62">
        <v>-2.1913580246913499E-2</v>
      </c>
      <c r="F2508" s="62"/>
      <c r="G2508" s="62"/>
      <c r="H2508" s="62"/>
      <c r="I2508" s="62"/>
    </row>
    <row r="2509" spans="2:9" x14ac:dyDescent="0.3">
      <c r="B2509" s="177">
        <v>42642</v>
      </c>
      <c r="C2509" s="62">
        <v>1167.95</v>
      </c>
      <c r="D2509" s="62">
        <f t="shared" si="42"/>
        <v>-0.60945964020597876</v>
      </c>
      <c r="E2509" s="62">
        <v>-2.1940292258091566E-2</v>
      </c>
      <c r="F2509" s="62"/>
      <c r="G2509" s="62"/>
      <c r="H2509" s="62"/>
      <c r="I2509" s="62"/>
    </row>
    <row r="2510" spans="2:9" x14ac:dyDescent="0.3">
      <c r="B2510" s="177">
        <v>45583</v>
      </c>
      <c r="C2510" s="62">
        <v>2990.6</v>
      </c>
      <c r="D2510" s="62">
        <f t="shared" si="42"/>
        <v>2.4564048100311698E-2</v>
      </c>
      <c r="E2510" s="62">
        <v>-2.1976584472496653E-2</v>
      </c>
      <c r="F2510" s="62"/>
      <c r="G2510" s="62"/>
      <c r="H2510" s="62"/>
      <c r="I2510" s="62"/>
    </row>
    <row r="2511" spans="2:9" x14ac:dyDescent="0.3">
      <c r="B2511" s="177">
        <v>44494</v>
      </c>
      <c r="C2511" s="62">
        <v>2918.9</v>
      </c>
      <c r="D2511" s="62">
        <f t="shared" si="42"/>
        <v>1.5856143148197359</v>
      </c>
      <c r="E2511" s="62">
        <v>-2.2029383679828454E-2</v>
      </c>
      <c r="F2511" s="62"/>
      <c r="G2511" s="62"/>
      <c r="H2511" s="62"/>
      <c r="I2511" s="62"/>
    </row>
    <row r="2512" spans="2:9" x14ac:dyDescent="0.3">
      <c r="B2512" s="177">
        <v>43130</v>
      </c>
      <c r="C2512" s="62">
        <v>1128.9000000000001</v>
      </c>
      <c r="D2512" s="62">
        <f t="shared" si="42"/>
        <v>1.1972861513903034E-3</v>
      </c>
      <c r="E2512" s="62">
        <v>-2.2174101342572465E-2</v>
      </c>
      <c r="F2512" s="62"/>
      <c r="G2512" s="62"/>
      <c r="H2512" s="62"/>
      <c r="I2512" s="62"/>
    </row>
    <row r="2513" spans="2:9" x14ac:dyDescent="0.3">
      <c r="B2513" s="177">
        <v>42667</v>
      </c>
      <c r="C2513" s="62">
        <v>1127.55</v>
      </c>
      <c r="D2513" s="62">
        <f t="shared" si="42"/>
        <v>-0.50824283658249381</v>
      </c>
      <c r="E2513" s="62">
        <v>-2.2496749024707451E-2</v>
      </c>
      <c r="F2513" s="62"/>
      <c r="G2513" s="62"/>
      <c r="H2513" s="62"/>
      <c r="I2513" s="62"/>
    </row>
    <row r="2514" spans="2:9" x14ac:dyDescent="0.3">
      <c r="B2514" s="177">
        <v>45645</v>
      </c>
      <c r="C2514" s="62">
        <v>2292.9</v>
      </c>
      <c r="D2514" s="62">
        <f t="shared" si="42"/>
        <v>-0.27013735258073246</v>
      </c>
      <c r="E2514" s="62">
        <v>-2.2509272285458383E-2</v>
      </c>
      <c r="F2514" s="62"/>
      <c r="G2514" s="62"/>
      <c r="H2514" s="62"/>
      <c r="I2514" s="62"/>
    </row>
    <row r="2515" spans="2:9" x14ac:dyDescent="0.3">
      <c r="B2515" s="177">
        <v>44854</v>
      </c>
      <c r="C2515" s="62">
        <v>3141.55</v>
      </c>
      <c r="D2515" s="62">
        <f t="shared" si="42"/>
        <v>3.1486299108616707</v>
      </c>
      <c r="E2515" s="62">
        <v>-2.2572415295105855E-2</v>
      </c>
      <c r="F2515" s="62"/>
      <c r="G2515" s="62"/>
      <c r="H2515" s="62"/>
      <c r="I2515" s="62"/>
    </row>
    <row r="2516" spans="2:9" x14ac:dyDescent="0.3">
      <c r="B2516" s="177">
        <v>42010</v>
      </c>
      <c r="C2516" s="62">
        <v>757.25</v>
      </c>
      <c r="D2516" s="62">
        <f t="shared" si="42"/>
        <v>-0.7565660462275372</v>
      </c>
      <c r="E2516" s="62">
        <v>-2.2777132533230066E-2</v>
      </c>
      <c r="F2516" s="62"/>
      <c r="G2516" s="62"/>
      <c r="H2516" s="62"/>
      <c r="I2516" s="62"/>
    </row>
    <row r="2517" spans="2:9" x14ac:dyDescent="0.3">
      <c r="B2517" s="177">
        <v>44533</v>
      </c>
      <c r="C2517" s="62">
        <v>3110.7</v>
      </c>
      <c r="D2517" s="62">
        <f t="shared" si="42"/>
        <v>1.2939419637918954</v>
      </c>
      <c r="E2517" s="62">
        <v>-2.285256561277859E-2</v>
      </c>
      <c r="F2517" s="62"/>
      <c r="G2517" s="62"/>
      <c r="H2517" s="62"/>
      <c r="I2517" s="62"/>
    </row>
    <row r="2518" spans="2:9" x14ac:dyDescent="0.3">
      <c r="B2518" s="177">
        <v>43458</v>
      </c>
      <c r="C2518" s="62">
        <v>1356.05</v>
      </c>
      <c r="D2518" s="62">
        <f t="shared" si="42"/>
        <v>1.8439297831538575E-4</v>
      </c>
      <c r="E2518" s="62">
        <v>-2.2877936302060815E-2</v>
      </c>
      <c r="F2518" s="62"/>
      <c r="G2518" s="62"/>
      <c r="H2518" s="62"/>
      <c r="I2518" s="62"/>
    </row>
    <row r="2519" spans="2:9" x14ac:dyDescent="0.3">
      <c r="B2519" s="177">
        <v>43594</v>
      </c>
      <c r="C2519" s="62">
        <v>1355.8</v>
      </c>
      <c r="D2519" s="62">
        <f t="shared" si="42"/>
        <v>-0.55655857005020526</v>
      </c>
      <c r="E2519" s="62">
        <v>-2.2917267223983826E-2</v>
      </c>
      <c r="F2519" s="62"/>
      <c r="G2519" s="62"/>
      <c r="H2519" s="62"/>
      <c r="I2519" s="62"/>
    </row>
    <row r="2520" spans="2:9" x14ac:dyDescent="0.3">
      <c r="B2520" s="177">
        <v>44911</v>
      </c>
      <c r="C2520" s="62">
        <v>3057.45</v>
      </c>
      <c r="D2520" s="62">
        <f t="shared" si="42"/>
        <v>0.65908782592180593</v>
      </c>
      <c r="E2520" s="62">
        <v>-2.2991627788074478E-2</v>
      </c>
      <c r="F2520" s="62"/>
      <c r="G2520" s="62"/>
      <c r="H2520" s="62"/>
      <c r="I2520" s="62"/>
    </row>
    <row r="2521" spans="2:9" x14ac:dyDescent="0.3">
      <c r="B2521" s="177">
        <v>43881</v>
      </c>
      <c r="C2521" s="62">
        <v>1842.85</v>
      </c>
      <c r="D2521" s="62">
        <f t="shared" si="42"/>
        <v>-0.35207875538366884</v>
      </c>
      <c r="E2521" s="62">
        <v>-2.3008614976805879E-2</v>
      </c>
      <c r="F2521" s="62"/>
      <c r="G2521" s="62"/>
      <c r="H2521" s="62"/>
      <c r="I2521" s="62"/>
    </row>
    <row r="2522" spans="2:9" x14ac:dyDescent="0.3">
      <c r="B2522" s="177">
        <v>45420</v>
      </c>
      <c r="C2522" s="62">
        <v>2844.25</v>
      </c>
      <c r="D2522" s="62">
        <f t="shared" si="42"/>
        <v>-0.12333559363826904</v>
      </c>
      <c r="E2522" s="62">
        <v>-2.3114835740413241E-2</v>
      </c>
      <c r="F2522" s="62"/>
      <c r="G2522" s="62"/>
      <c r="H2522" s="62"/>
      <c r="I2522" s="62"/>
    </row>
    <row r="2523" spans="2:9" x14ac:dyDescent="0.3">
      <c r="B2523" s="177">
        <v>44469</v>
      </c>
      <c r="C2523" s="62">
        <v>3244.4</v>
      </c>
      <c r="D2523" s="62">
        <f t="shared" si="42"/>
        <v>6.7939433838051386E-2</v>
      </c>
      <c r="E2523" s="62">
        <v>-2.3359422034918698E-2</v>
      </c>
      <c r="F2523" s="62"/>
      <c r="G2523" s="62"/>
      <c r="H2523" s="62"/>
      <c r="I2523" s="62"/>
    </row>
    <row r="2524" spans="2:9" x14ac:dyDescent="0.3">
      <c r="B2524" s="177">
        <v>44536</v>
      </c>
      <c r="C2524" s="62">
        <v>3038</v>
      </c>
      <c r="D2524" s="62">
        <f t="shared" si="42"/>
        <v>2.7314991095007062</v>
      </c>
      <c r="E2524" s="62">
        <v>-2.33709454463625E-2</v>
      </c>
      <c r="F2524" s="62"/>
      <c r="G2524" s="62"/>
      <c r="H2524" s="62"/>
      <c r="I2524" s="62"/>
    </row>
    <row r="2525" spans="2:9" x14ac:dyDescent="0.3">
      <c r="B2525" s="177">
        <v>42072</v>
      </c>
      <c r="C2525" s="62">
        <v>814.15</v>
      </c>
      <c r="D2525" s="62">
        <f t="shared" si="42"/>
        <v>-0.74453230411999116</v>
      </c>
      <c r="E2525" s="62">
        <v>-2.3391111377676483E-2</v>
      </c>
      <c r="F2525" s="62"/>
      <c r="G2525" s="62"/>
      <c r="H2525" s="62"/>
      <c r="I2525" s="62"/>
    </row>
    <row r="2526" spans="2:9" x14ac:dyDescent="0.3">
      <c r="B2526" s="177">
        <v>44523</v>
      </c>
      <c r="C2526" s="62">
        <v>3186.9</v>
      </c>
      <c r="D2526" s="62">
        <f t="shared" si="42"/>
        <v>2.7927997619756026</v>
      </c>
      <c r="E2526" s="62">
        <v>-2.3456771208383683E-2</v>
      </c>
      <c r="F2526" s="62"/>
      <c r="G2526" s="62"/>
      <c r="H2526" s="62"/>
      <c r="I2526" s="62"/>
    </row>
    <row r="2527" spans="2:9" x14ac:dyDescent="0.3">
      <c r="B2527" s="177">
        <v>42347</v>
      </c>
      <c r="C2527" s="62">
        <v>840.25</v>
      </c>
      <c r="D2527" s="62">
        <f t="shared" si="42"/>
        <v>-4.4844833465954352E-2</v>
      </c>
      <c r="E2527" s="62">
        <v>-2.347608809343953E-2</v>
      </c>
      <c r="F2527" s="62"/>
      <c r="G2527" s="62"/>
      <c r="H2527" s="62"/>
      <c r="I2527" s="62"/>
    </row>
    <row r="2528" spans="2:9" x14ac:dyDescent="0.3">
      <c r="B2528" s="177">
        <v>42723</v>
      </c>
      <c r="C2528" s="62">
        <v>879.7</v>
      </c>
      <c r="D2528" s="62">
        <f t="shared" si="42"/>
        <v>-0.15164665605863348</v>
      </c>
      <c r="E2528" s="62">
        <v>-2.3532023532023456E-2</v>
      </c>
      <c r="F2528" s="62"/>
      <c r="G2528" s="62"/>
      <c r="H2528" s="62"/>
      <c r="I2528" s="62"/>
    </row>
    <row r="2529" spans="2:9" x14ac:dyDescent="0.3">
      <c r="B2529" s="177">
        <v>42677</v>
      </c>
      <c r="C2529" s="62">
        <v>1036.95</v>
      </c>
      <c r="D2529" s="62">
        <f t="shared" si="42"/>
        <v>-0.63212416851441244</v>
      </c>
      <c r="E2529" s="62">
        <v>-2.3633538910597347E-2</v>
      </c>
      <c r="F2529" s="62"/>
      <c r="G2529" s="62"/>
      <c r="H2529" s="62"/>
      <c r="I2529" s="62"/>
    </row>
    <row r="2530" spans="2:9" x14ac:dyDescent="0.3">
      <c r="B2530" s="177">
        <v>44718</v>
      </c>
      <c r="C2530" s="62">
        <v>2818.75</v>
      </c>
      <c r="D2530" s="62">
        <f t="shared" si="42"/>
        <v>-9.2350791325208154E-2</v>
      </c>
      <c r="E2530" s="62">
        <v>-2.3640457222029787E-2</v>
      </c>
      <c r="F2530" s="62"/>
      <c r="G2530" s="62"/>
      <c r="H2530" s="62"/>
      <c r="I2530" s="62"/>
    </row>
    <row r="2531" spans="2:9" x14ac:dyDescent="0.3">
      <c r="B2531" s="177">
        <v>44872</v>
      </c>
      <c r="C2531" s="62">
        <v>3105.55</v>
      </c>
      <c r="D2531" s="62">
        <f t="shared" si="42"/>
        <v>0.11160626398210298</v>
      </c>
      <c r="E2531" s="62">
        <v>-2.3672917616360322E-2</v>
      </c>
      <c r="F2531" s="62"/>
      <c r="G2531" s="62"/>
      <c r="H2531" s="62"/>
      <c r="I2531" s="62"/>
    </row>
    <row r="2532" spans="2:9" x14ac:dyDescent="0.3">
      <c r="B2532" s="177">
        <v>45350</v>
      </c>
      <c r="C2532" s="62">
        <v>2793.75</v>
      </c>
      <c r="D2532" s="62">
        <f t="shared" si="42"/>
        <v>0.77212178877259752</v>
      </c>
      <c r="E2532" s="62">
        <v>-2.3744627319425456E-2</v>
      </c>
      <c r="F2532" s="62"/>
      <c r="G2532" s="62"/>
      <c r="H2532" s="62"/>
      <c r="I2532" s="62"/>
    </row>
    <row r="2533" spans="2:9" x14ac:dyDescent="0.3">
      <c r="B2533" s="177">
        <v>43711</v>
      </c>
      <c r="C2533" s="62">
        <v>1576.5</v>
      </c>
      <c r="D2533" s="62">
        <f t="shared" si="42"/>
        <v>0.87935864576503542</v>
      </c>
      <c r="E2533" s="62">
        <v>-2.3959881129271943E-2</v>
      </c>
      <c r="F2533" s="62"/>
      <c r="G2533" s="62"/>
      <c r="H2533" s="62"/>
      <c r="I2533" s="62"/>
    </row>
    <row r="2534" spans="2:9" x14ac:dyDescent="0.3">
      <c r="B2534" s="177">
        <v>42109</v>
      </c>
      <c r="C2534" s="62">
        <v>838.85</v>
      </c>
      <c r="D2534" s="62">
        <f t="shared" si="42"/>
        <v>-0.6106159773476304</v>
      </c>
      <c r="E2534" s="62">
        <v>-2.4139134481154026E-2</v>
      </c>
      <c r="F2534" s="62"/>
      <c r="G2534" s="62"/>
      <c r="H2534" s="62"/>
      <c r="I2534" s="62"/>
    </row>
    <row r="2535" spans="2:9" x14ac:dyDescent="0.3">
      <c r="B2535" s="177">
        <v>44160</v>
      </c>
      <c r="C2535" s="62">
        <v>2154.3000000000002</v>
      </c>
      <c r="D2535" s="62">
        <f t="shared" si="42"/>
        <v>-0.31904603859466119</v>
      </c>
      <c r="E2535" s="62">
        <v>-2.4143866642507578E-2</v>
      </c>
      <c r="F2535" s="62"/>
      <c r="G2535" s="62"/>
      <c r="H2535" s="62"/>
      <c r="I2535" s="62"/>
    </row>
    <row r="2536" spans="2:9" x14ac:dyDescent="0.3">
      <c r="B2536" s="177">
        <v>45309</v>
      </c>
      <c r="C2536" s="62">
        <v>3163.65</v>
      </c>
      <c r="D2536" s="62">
        <f t="shared" si="42"/>
        <v>1.8191498841561218</v>
      </c>
      <c r="E2536" s="62">
        <v>-2.425747154797523E-2</v>
      </c>
      <c r="F2536" s="62"/>
      <c r="G2536" s="62"/>
      <c r="H2536" s="62"/>
      <c r="I2536" s="62"/>
    </row>
    <row r="2537" spans="2:9" x14ac:dyDescent="0.3">
      <c r="B2537" s="177">
        <v>42874</v>
      </c>
      <c r="C2537" s="62">
        <v>1122.2</v>
      </c>
      <c r="D2537" s="62">
        <f t="shared" si="42"/>
        <v>-0.5107254970352284</v>
      </c>
      <c r="E2537" s="62">
        <v>-2.4301178107203447E-2</v>
      </c>
      <c r="F2537" s="62"/>
      <c r="G2537" s="62"/>
      <c r="H2537" s="62"/>
      <c r="I2537" s="62"/>
    </row>
    <row r="2538" spans="2:9" x14ac:dyDescent="0.3">
      <c r="B2538" s="177">
        <v>45691</v>
      </c>
      <c r="C2538" s="62">
        <v>2293.6</v>
      </c>
      <c r="D2538" s="62">
        <f t="shared" si="42"/>
        <v>1.8934022959505485</v>
      </c>
      <c r="E2538" s="62">
        <v>-2.433214224944711E-2</v>
      </c>
      <c r="F2538" s="62"/>
      <c r="G2538" s="62"/>
      <c r="H2538" s="62"/>
      <c r="I2538" s="62"/>
    </row>
    <row r="2539" spans="2:9" x14ac:dyDescent="0.3">
      <c r="B2539" s="177">
        <v>42061</v>
      </c>
      <c r="C2539" s="62">
        <v>792.7</v>
      </c>
      <c r="D2539" s="62">
        <f t="shared" si="42"/>
        <v>-0.68345180097436298</v>
      </c>
      <c r="E2539" s="62">
        <v>-2.4369230769230713E-2</v>
      </c>
      <c r="F2539" s="62"/>
      <c r="G2539" s="62"/>
      <c r="H2539" s="62"/>
      <c r="I2539" s="62"/>
    </row>
    <row r="2540" spans="2:9" x14ac:dyDescent="0.3">
      <c r="B2540" s="177">
        <v>45891</v>
      </c>
      <c r="C2540" s="62">
        <v>2504.1999999999998</v>
      </c>
      <c r="D2540" s="62">
        <f t="shared" si="42"/>
        <v>1.9335207637790661</v>
      </c>
      <c r="E2540" s="62">
        <v>-2.4407347527124722E-2</v>
      </c>
      <c r="F2540" s="62"/>
      <c r="G2540" s="62"/>
      <c r="H2540" s="62"/>
      <c r="I2540" s="62"/>
    </row>
    <row r="2541" spans="2:9" x14ac:dyDescent="0.3">
      <c r="B2541" s="177">
        <v>42286</v>
      </c>
      <c r="C2541" s="62">
        <v>853.65</v>
      </c>
      <c r="D2541" s="62">
        <f t="shared" si="42"/>
        <v>-0.52511682242990654</v>
      </c>
      <c r="E2541" s="62">
        <v>-2.4455745385977921E-2</v>
      </c>
      <c r="F2541" s="62"/>
      <c r="G2541" s="62"/>
      <c r="H2541" s="62"/>
      <c r="I2541" s="62"/>
    </row>
    <row r="2542" spans="2:9" x14ac:dyDescent="0.3">
      <c r="B2542" s="177">
        <v>43903</v>
      </c>
      <c r="C2542" s="62">
        <v>1797.6</v>
      </c>
      <c r="D2542" s="62">
        <f t="shared" si="42"/>
        <v>1.1777212429583861</v>
      </c>
      <c r="E2542" s="62">
        <v>-2.4554358737824567E-2</v>
      </c>
      <c r="F2542" s="62"/>
      <c r="G2542" s="62"/>
      <c r="H2542" s="62"/>
      <c r="I2542" s="62"/>
    </row>
    <row r="2543" spans="2:9" x14ac:dyDescent="0.3">
      <c r="B2543" s="177">
        <v>42202</v>
      </c>
      <c r="C2543" s="62">
        <v>825.45</v>
      </c>
      <c r="D2543" s="62">
        <f t="shared" si="42"/>
        <v>-3.4900035075412034E-2</v>
      </c>
      <c r="E2543" s="62">
        <v>-2.4579025110782811E-2</v>
      </c>
      <c r="F2543" s="62"/>
      <c r="G2543" s="62"/>
      <c r="H2543" s="62"/>
      <c r="I2543" s="62"/>
    </row>
    <row r="2544" spans="2:9" x14ac:dyDescent="0.3">
      <c r="B2544" s="177">
        <v>42411</v>
      </c>
      <c r="C2544" s="62">
        <v>855.3</v>
      </c>
      <c r="D2544" s="62">
        <f t="shared" si="42"/>
        <v>-0.75257105662833579</v>
      </c>
      <c r="E2544" s="62">
        <v>-2.4687838531273265E-2</v>
      </c>
      <c r="F2544" s="62"/>
      <c r="G2544" s="62"/>
      <c r="H2544" s="62"/>
      <c r="I2544" s="62"/>
    </row>
    <row r="2545" spans="2:9" x14ac:dyDescent="0.3">
      <c r="B2545" s="177">
        <v>44574</v>
      </c>
      <c r="C2545" s="62">
        <v>3456.75</v>
      </c>
      <c r="D2545" s="62">
        <f t="shared" si="42"/>
        <v>0.9574450012741017</v>
      </c>
      <c r="E2545" s="62">
        <v>-2.4715392102924349E-2</v>
      </c>
      <c r="F2545" s="62"/>
      <c r="G2545" s="62"/>
      <c r="H2545" s="62"/>
      <c r="I2545" s="62"/>
    </row>
    <row r="2546" spans="2:9" x14ac:dyDescent="0.3">
      <c r="B2546" s="177">
        <v>43770</v>
      </c>
      <c r="C2546" s="62">
        <v>1765.95</v>
      </c>
      <c r="D2546" s="62">
        <f t="shared" si="42"/>
        <v>-0.26086137619286781</v>
      </c>
      <c r="E2546" s="62">
        <v>-2.4741129366284663E-2</v>
      </c>
      <c r="F2546" s="62"/>
      <c r="G2546" s="62"/>
      <c r="H2546" s="62"/>
      <c r="I2546" s="62"/>
    </row>
    <row r="2547" spans="2:9" x14ac:dyDescent="0.3">
      <c r="B2547" s="177">
        <v>44244</v>
      </c>
      <c r="C2547" s="62">
        <v>2389.1999999999998</v>
      </c>
      <c r="D2547" s="62">
        <f t="shared" si="42"/>
        <v>-0.22222764783436694</v>
      </c>
      <c r="E2547" s="62">
        <v>-2.4816326530612318E-2</v>
      </c>
      <c r="F2547" s="62"/>
      <c r="G2547" s="62"/>
      <c r="H2547" s="62"/>
      <c r="I2547" s="62"/>
    </row>
    <row r="2548" spans="2:9" x14ac:dyDescent="0.3">
      <c r="B2548" s="177">
        <v>45569</v>
      </c>
      <c r="C2548" s="62">
        <v>3071.85</v>
      </c>
      <c r="D2548" s="62">
        <f t="shared" si="42"/>
        <v>0.70829162495829157</v>
      </c>
      <c r="E2548" s="62">
        <v>-2.4871436734175582E-2</v>
      </c>
      <c r="F2548" s="62"/>
      <c r="G2548" s="62"/>
      <c r="H2548" s="62"/>
      <c r="I2548" s="62"/>
    </row>
    <row r="2549" spans="2:9" x14ac:dyDescent="0.3">
      <c r="B2549" s="177">
        <v>43889</v>
      </c>
      <c r="C2549" s="62">
        <v>1798.2</v>
      </c>
      <c r="D2549" s="62">
        <f t="shared" si="42"/>
        <v>0.38851781784487094</v>
      </c>
      <c r="E2549" s="62">
        <v>-2.5022365603057914E-2</v>
      </c>
      <c r="F2549" s="62"/>
      <c r="G2549" s="62"/>
      <c r="H2549" s="62"/>
      <c r="I2549" s="62"/>
    </row>
    <row r="2550" spans="2:9" x14ac:dyDescent="0.3">
      <c r="B2550" s="177">
        <v>43440</v>
      </c>
      <c r="C2550" s="62">
        <v>1295.05</v>
      </c>
      <c r="D2550" s="62">
        <f t="shared" si="42"/>
        <v>-0.24155197657393854</v>
      </c>
      <c r="E2550" s="62">
        <v>-2.503199578408492E-2</v>
      </c>
      <c r="F2550" s="62"/>
      <c r="G2550" s="62"/>
      <c r="H2550" s="62"/>
      <c r="I2550" s="62"/>
    </row>
    <row r="2551" spans="2:9" x14ac:dyDescent="0.3">
      <c r="B2551" s="177">
        <v>43836</v>
      </c>
      <c r="C2551" s="62">
        <v>1707.5</v>
      </c>
      <c r="D2551" s="62">
        <f t="shared" si="42"/>
        <v>0.20140721196130168</v>
      </c>
      <c r="E2551" s="62">
        <v>-2.5204806896354917E-2</v>
      </c>
      <c r="F2551" s="62"/>
      <c r="G2551" s="62"/>
      <c r="H2551" s="62"/>
      <c r="I2551" s="62"/>
    </row>
    <row r="2552" spans="2:9" x14ac:dyDescent="0.3">
      <c r="B2552" s="177">
        <v>43620</v>
      </c>
      <c r="C2552" s="62">
        <v>1421.25</v>
      </c>
      <c r="D2552" s="62">
        <f t="shared" si="42"/>
        <v>0.86773112556672571</v>
      </c>
      <c r="E2552" s="62">
        <v>-2.5205761316872428E-2</v>
      </c>
      <c r="F2552" s="62"/>
      <c r="G2552" s="62"/>
      <c r="H2552" s="62"/>
      <c r="I2552" s="62"/>
    </row>
    <row r="2553" spans="2:9" x14ac:dyDescent="0.3">
      <c r="B2553" s="177">
        <v>42130</v>
      </c>
      <c r="C2553" s="62">
        <v>760.95</v>
      </c>
      <c r="D2553" s="62">
        <f t="shared" si="42"/>
        <v>-0.50008212068455804</v>
      </c>
      <c r="E2553" s="62">
        <v>-2.5609834176323707E-2</v>
      </c>
      <c r="F2553" s="62"/>
      <c r="G2553" s="62"/>
      <c r="H2553" s="62"/>
      <c r="I2553" s="62"/>
    </row>
    <row r="2554" spans="2:9" x14ac:dyDescent="0.3">
      <c r="B2554" s="177">
        <v>43965</v>
      </c>
      <c r="C2554" s="62">
        <v>1522.15</v>
      </c>
      <c r="D2554" s="62">
        <f t="shared" si="42"/>
        <v>-0.45033853931569917</v>
      </c>
      <c r="E2554" s="62">
        <v>-2.607332522874144E-2</v>
      </c>
      <c r="F2554" s="62"/>
      <c r="G2554" s="62"/>
      <c r="H2554" s="62"/>
      <c r="I2554" s="62"/>
    </row>
    <row r="2555" spans="2:9" x14ac:dyDescent="0.3">
      <c r="B2555" s="177">
        <v>45604</v>
      </c>
      <c r="C2555" s="62">
        <v>2769.25</v>
      </c>
      <c r="D2555" s="62">
        <f t="shared" si="42"/>
        <v>8.7791195380944233E-3</v>
      </c>
      <c r="E2555" s="62">
        <v>-2.6095060577819136E-2</v>
      </c>
      <c r="F2555" s="62"/>
      <c r="G2555" s="62"/>
      <c r="H2555" s="62"/>
      <c r="I2555" s="62"/>
    </row>
    <row r="2556" spans="2:9" x14ac:dyDescent="0.3">
      <c r="B2556" s="177">
        <v>44719</v>
      </c>
      <c r="C2556" s="62">
        <v>2745.15</v>
      </c>
      <c r="D2556" s="62">
        <f t="shared" si="42"/>
        <v>-0.10230542838456505</v>
      </c>
      <c r="E2556" s="62">
        <v>-2.6110864745011054E-2</v>
      </c>
      <c r="F2556" s="62"/>
      <c r="G2556" s="62"/>
      <c r="H2556" s="62"/>
      <c r="I2556" s="62"/>
    </row>
    <row r="2557" spans="2:9" x14ac:dyDescent="0.3">
      <c r="B2557" s="177">
        <v>45314</v>
      </c>
      <c r="C2557" s="62">
        <v>3058</v>
      </c>
      <c r="D2557" s="62">
        <f t="shared" si="42"/>
        <v>1.2034875342268339</v>
      </c>
      <c r="E2557" s="62">
        <v>-2.6223191682455748E-2</v>
      </c>
      <c r="F2557" s="62"/>
      <c r="G2557" s="62"/>
      <c r="H2557" s="62"/>
      <c r="I2557" s="62"/>
    </row>
    <row r="2558" spans="2:9" x14ac:dyDescent="0.3">
      <c r="B2558" s="177">
        <v>43455</v>
      </c>
      <c r="C2558" s="62">
        <v>1387.8</v>
      </c>
      <c r="D2558" s="62">
        <f t="shared" si="42"/>
        <v>-9.5836862336308642E-2</v>
      </c>
      <c r="E2558" s="62">
        <v>-2.6310250473584509E-2</v>
      </c>
      <c r="F2558" s="62"/>
      <c r="G2558" s="62"/>
      <c r="H2558" s="62"/>
      <c r="I2558" s="62"/>
    </row>
    <row r="2559" spans="2:9" x14ac:dyDescent="0.3">
      <c r="B2559" s="177">
        <v>43712</v>
      </c>
      <c r="C2559" s="62">
        <v>1534.9</v>
      </c>
      <c r="D2559" s="62">
        <f t="shared" si="42"/>
        <v>-0.46482801903732501</v>
      </c>
      <c r="E2559" s="62">
        <v>-2.6387567396130612E-2</v>
      </c>
      <c r="F2559" s="62"/>
      <c r="G2559" s="62"/>
      <c r="H2559" s="62"/>
      <c r="I2559" s="62"/>
    </row>
    <row r="2560" spans="2:9" x14ac:dyDescent="0.3">
      <c r="B2560" s="177">
        <v>44945</v>
      </c>
      <c r="C2560" s="62">
        <v>2868.05</v>
      </c>
      <c r="D2560" s="62">
        <f t="shared" si="42"/>
        <v>0.15873785427145834</v>
      </c>
      <c r="E2560" s="62">
        <v>-2.6410034455250513E-2</v>
      </c>
      <c r="F2560" s="62"/>
      <c r="G2560" s="62"/>
      <c r="H2560" s="62"/>
      <c r="I2560" s="62"/>
    </row>
    <row r="2561" spans="2:9" x14ac:dyDescent="0.3">
      <c r="B2561" s="177">
        <v>45608</v>
      </c>
      <c r="C2561" s="62">
        <v>2475.15</v>
      </c>
      <c r="D2561" s="62">
        <f t="shared" si="42"/>
        <v>-0.26439907275320973</v>
      </c>
      <c r="E2561" s="62">
        <v>-2.6547106365406171E-2</v>
      </c>
      <c r="F2561" s="62"/>
      <c r="G2561" s="62"/>
      <c r="H2561" s="62"/>
      <c r="I2561" s="62"/>
    </row>
    <row r="2562" spans="2:9" x14ac:dyDescent="0.3">
      <c r="B2562" s="177">
        <v>44575</v>
      </c>
      <c r="C2562" s="62">
        <v>3364.8</v>
      </c>
      <c r="D2562" s="62">
        <f t="shared" si="42"/>
        <v>2.9241938305440551</v>
      </c>
      <c r="E2562" s="62">
        <v>-2.6600130180082393E-2</v>
      </c>
      <c r="F2562" s="62"/>
      <c r="G2562" s="62"/>
      <c r="H2562" s="62"/>
      <c r="I2562" s="62"/>
    </row>
    <row r="2563" spans="2:9" x14ac:dyDescent="0.3">
      <c r="B2563" s="177">
        <v>42034</v>
      </c>
      <c r="C2563" s="62">
        <v>857.45</v>
      </c>
      <c r="D2563" s="62">
        <f t="shared" si="42"/>
        <v>-0.73866995824571013</v>
      </c>
      <c r="E2563" s="62">
        <v>-2.6786220986323037E-2</v>
      </c>
      <c r="F2563" s="62"/>
      <c r="G2563" s="62"/>
      <c r="H2563" s="62"/>
      <c r="I2563" s="62"/>
    </row>
    <row r="2564" spans="2:9" x14ac:dyDescent="0.3">
      <c r="B2564" s="177">
        <v>44580</v>
      </c>
      <c r="C2564" s="62">
        <v>3281.1</v>
      </c>
      <c r="D2564" s="62">
        <f t="shared" si="42"/>
        <v>1.9055567854770865</v>
      </c>
      <c r="E2564" s="62">
        <v>-2.7072707863835897E-2</v>
      </c>
      <c r="F2564" s="62"/>
      <c r="G2564" s="62"/>
      <c r="H2564" s="62"/>
      <c r="I2564" s="62"/>
    </row>
    <row r="2565" spans="2:9" x14ac:dyDescent="0.3">
      <c r="B2565" s="177">
        <v>43006</v>
      </c>
      <c r="C2565" s="62">
        <v>1129.25</v>
      </c>
      <c r="D2565" s="62">
        <f t="shared" si="42"/>
        <v>-0.63413251255467362</v>
      </c>
      <c r="E2565" s="62">
        <v>-2.7347114556416884E-2</v>
      </c>
      <c r="F2565" s="62"/>
      <c r="G2565" s="62"/>
      <c r="H2565" s="62"/>
      <c r="I2565" s="62"/>
    </row>
    <row r="2566" spans="2:9" x14ac:dyDescent="0.3">
      <c r="B2566" s="177">
        <v>44705</v>
      </c>
      <c r="C2566" s="62">
        <v>3086.5</v>
      </c>
      <c r="D2566" s="62">
        <f t="shared" si="42"/>
        <v>0.19169884169884169</v>
      </c>
      <c r="E2566" s="62">
        <v>-2.7567737870195338E-2</v>
      </c>
      <c r="F2566" s="62"/>
      <c r="G2566" s="62"/>
      <c r="H2566" s="62"/>
      <c r="I2566" s="62"/>
    </row>
    <row r="2567" spans="2:9" x14ac:dyDescent="0.3">
      <c r="B2567" s="177">
        <v>44211</v>
      </c>
      <c r="C2567" s="62">
        <v>2590</v>
      </c>
      <c r="D2567" s="62">
        <f t="shared" si="42"/>
        <v>0.31292137679322751</v>
      </c>
      <c r="E2567" s="62">
        <v>-2.7595269382391589E-2</v>
      </c>
      <c r="F2567" s="62"/>
      <c r="G2567" s="62"/>
      <c r="H2567" s="62"/>
      <c r="I2567" s="62"/>
    </row>
    <row r="2568" spans="2:9" x14ac:dyDescent="0.3">
      <c r="B2568" s="177">
        <v>44095</v>
      </c>
      <c r="C2568" s="62">
        <v>1972.7</v>
      </c>
      <c r="D2568" s="62">
        <f t="shared" ref="D2568:D2631" si="43">(C2568-C2569)/C2569</f>
        <v>3.64085321004518E-2</v>
      </c>
      <c r="E2568" s="62">
        <v>-2.7651813880126139E-2</v>
      </c>
      <c r="F2568" s="62"/>
      <c r="G2568" s="62"/>
      <c r="H2568" s="62"/>
      <c r="I2568" s="62"/>
    </row>
    <row r="2569" spans="2:9" x14ac:dyDescent="0.3">
      <c r="B2569" s="177">
        <v>44074</v>
      </c>
      <c r="C2569" s="62">
        <v>1903.4</v>
      </c>
      <c r="D2569" s="62">
        <f t="shared" si="43"/>
        <v>-0.31731286539220255</v>
      </c>
      <c r="E2569" s="62">
        <v>-2.7736629718547252E-2</v>
      </c>
      <c r="F2569" s="62"/>
      <c r="G2569" s="62"/>
      <c r="H2569" s="62"/>
      <c r="I2569" s="62"/>
    </row>
    <row r="2570" spans="2:9" x14ac:dyDescent="0.3">
      <c r="B2570" s="177">
        <v>44946</v>
      </c>
      <c r="C2570" s="62">
        <v>2788.1</v>
      </c>
      <c r="D2570" s="62">
        <f t="shared" si="43"/>
        <v>7.9320222979250579E-2</v>
      </c>
      <c r="E2570" s="62">
        <v>-2.7876083052945474E-2</v>
      </c>
      <c r="F2570" s="62"/>
      <c r="G2570" s="62"/>
      <c r="H2570" s="62"/>
      <c r="I2570" s="62"/>
    </row>
    <row r="2571" spans="2:9" x14ac:dyDescent="0.3">
      <c r="B2571" s="177">
        <v>44729</v>
      </c>
      <c r="C2571" s="62">
        <v>2583.1999999999998</v>
      </c>
      <c r="D2571" s="62">
        <f t="shared" si="43"/>
        <v>1.6967835911971936E-2</v>
      </c>
      <c r="E2571" s="62">
        <v>-2.7940318726598808E-2</v>
      </c>
      <c r="F2571" s="62"/>
      <c r="G2571" s="62"/>
      <c r="H2571" s="62"/>
      <c r="I2571" s="62"/>
    </row>
    <row r="2572" spans="2:9" x14ac:dyDescent="0.3">
      <c r="B2572" s="177">
        <v>44316</v>
      </c>
      <c r="C2572" s="62">
        <v>2540.1</v>
      </c>
      <c r="D2572" s="62">
        <f t="shared" si="43"/>
        <v>2.2173527549081697</v>
      </c>
      <c r="E2572" s="62">
        <v>-2.8103537334277236E-2</v>
      </c>
      <c r="F2572" s="62"/>
      <c r="G2572" s="62"/>
      <c r="H2572" s="62"/>
      <c r="I2572" s="62"/>
    </row>
    <row r="2573" spans="2:9" x14ac:dyDescent="0.3">
      <c r="B2573" s="177">
        <v>42254</v>
      </c>
      <c r="C2573" s="62">
        <v>789.5</v>
      </c>
      <c r="D2573" s="62">
        <f t="shared" si="43"/>
        <v>-0.65191896479509737</v>
      </c>
      <c r="E2573" s="62">
        <v>-2.8307692307692308E-2</v>
      </c>
      <c r="F2573" s="62"/>
      <c r="G2573" s="62"/>
      <c r="H2573" s="62"/>
      <c r="I2573" s="62"/>
    </row>
    <row r="2574" spans="2:9" x14ac:dyDescent="0.3">
      <c r="B2574" s="177">
        <v>45663</v>
      </c>
      <c r="C2574" s="62">
        <v>2268.15</v>
      </c>
      <c r="D2574" s="62">
        <f t="shared" si="43"/>
        <v>1.9548593017196458</v>
      </c>
      <c r="E2574" s="62">
        <v>-2.8317446717360997E-2</v>
      </c>
      <c r="F2574" s="62"/>
      <c r="G2574" s="62"/>
      <c r="H2574" s="62"/>
      <c r="I2574" s="62"/>
    </row>
    <row r="2575" spans="2:9" x14ac:dyDescent="0.3">
      <c r="B2575" s="177">
        <v>42142</v>
      </c>
      <c r="C2575" s="62">
        <v>767.6</v>
      </c>
      <c r="D2575" s="62">
        <f t="shared" si="43"/>
        <v>-0.74797668882869572</v>
      </c>
      <c r="E2575" s="62">
        <v>-2.8354430379746807E-2</v>
      </c>
      <c r="F2575" s="62"/>
      <c r="G2575" s="62"/>
      <c r="H2575" s="62"/>
      <c r="I2575" s="62"/>
    </row>
    <row r="2576" spans="2:9" x14ac:dyDescent="0.3">
      <c r="B2576" s="177">
        <v>44641</v>
      </c>
      <c r="C2576" s="62">
        <v>3045.75</v>
      </c>
      <c r="D2576" s="62">
        <f t="shared" si="43"/>
        <v>1.4060907690484656</v>
      </c>
      <c r="E2576" s="62">
        <v>-2.8468899521531102E-2</v>
      </c>
      <c r="F2576" s="62"/>
      <c r="G2576" s="62"/>
      <c r="H2576" s="62"/>
      <c r="I2576" s="62"/>
    </row>
    <row r="2577" spans="2:9" x14ac:dyDescent="0.3">
      <c r="B2577" s="177">
        <v>43367</v>
      </c>
      <c r="C2577" s="62">
        <v>1265.8499999999999</v>
      </c>
      <c r="D2577" s="62">
        <f t="shared" si="43"/>
        <v>-0.43808678282099661</v>
      </c>
      <c r="E2577" s="62">
        <v>-2.858568030082112E-2</v>
      </c>
      <c r="F2577" s="62"/>
      <c r="G2577" s="62"/>
      <c r="H2577" s="62"/>
      <c r="I2577" s="62"/>
    </row>
    <row r="2578" spans="2:9" x14ac:dyDescent="0.3">
      <c r="B2578" s="177">
        <v>45670</v>
      </c>
      <c r="C2578" s="62">
        <v>2252.75</v>
      </c>
      <c r="D2578" s="62">
        <f t="shared" si="43"/>
        <v>-0.30347066553296748</v>
      </c>
      <c r="E2578" s="62">
        <v>-2.8861490710005527E-2</v>
      </c>
      <c r="F2578" s="62"/>
      <c r="G2578" s="62"/>
      <c r="H2578" s="62"/>
      <c r="I2578" s="62"/>
    </row>
    <row r="2579" spans="2:9" x14ac:dyDescent="0.3">
      <c r="B2579" s="177">
        <v>45148</v>
      </c>
      <c r="C2579" s="62">
        <v>3234.25</v>
      </c>
      <c r="D2579" s="62">
        <f t="shared" si="43"/>
        <v>3.0382694468722686</v>
      </c>
      <c r="E2579" s="62">
        <v>-2.8870405957242398E-2</v>
      </c>
      <c r="F2579" s="62"/>
      <c r="G2579" s="62"/>
      <c r="H2579" s="62"/>
      <c r="I2579" s="62"/>
    </row>
    <row r="2580" spans="2:9" x14ac:dyDescent="0.3">
      <c r="B2580" s="177">
        <v>42193</v>
      </c>
      <c r="C2580" s="62">
        <v>800.9</v>
      </c>
      <c r="D2580" s="62">
        <f t="shared" si="43"/>
        <v>-0.47419905462184875</v>
      </c>
      <c r="E2580" s="62">
        <v>-2.891785389511976E-2</v>
      </c>
      <c r="F2580" s="62"/>
      <c r="G2580" s="62"/>
      <c r="H2580" s="62"/>
      <c r="I2580" s="62"/>
    </row>
    <row r="2581" spans="2:9" x14ac:dyDescent="0.3">
      <c r="B2581" s="177">
        <v>43963</v>
      </c>
      <c r="C2581" s="62">
        <v>1523.2</v>
      </c>
      <c r="D2581" s="62">
        <f t="shared" si="43"/>
        <v>0.26780140663365098</v>
      </c>
      <c r="E2581" s="62">
        <v>-2.9345228612394428E-2</v>
      </c>
      <c r="F2581" s="62"/>
      <c r="G2581" s="62"/>
      <c r="H2581" s="62"/>
      <c r="I2581" s="62"/>
    </row>
    <row r="2582" spans="2:9" x14ac:dyDescent="0.3">
      <c r="B2582" s="177">
        <v>43395</v>
      </c>
      <c r="C2582" s="62">
        <v>1201.45</v>
      </c>
      <c r="D2582" s="62">
        <f t="shared" si="43"/>
        <v>0.48272244847587326</v>
      </c>
      <c r="E2582" s="62">
        <v>-2.9484227957510399E-2</v>
      </c>
      <c r="F2582" s="62"/>
      <c r="G2582" s="62"/>
      <c r="H2582" s="62"/>
      <c r="I2582" s="62"/>
    </row>
    <row r="2583" spans="2:9" x14ac:dyDescent="0.3">
      <c r="B2583" s="177">
        <v>42083</v>
      </c>
      <c r="C2583" s="62">
        <v>810.3</v>
      </c>
      <c r="D2583" s="62">
        <f t="shared" si="43"/>
        <v>-0.28437693190850483</v>
      </c>
      <c r="E2583" s="62">
        <v>-2.952272591173135E-2</v>
      </c>
      <c r="F2583" s="62"/>
      <c r="G2583" s="62"/>
      <c r="H2583" s="62"/>
      <c r="I2583" s="62"/>
    </row>
    <row r="2584" spans="2:9" x14ac:dyDescent="0.3">
      <c r="B2584" s="177">
        <v>42867</v>
      </c>
      <c r="C2584" s="62">
        <v>1132.3</v>
      </c>
      <c r="D2584" s="62">
        <f t="shared" si="43"/>
        <v>6.0864543071659418E-3</v>
      </c>
      <c r="E2584" s="62">
        <v>-3.0399040931666382E-2</v>
      </c>
      <c r="F2584" s="62"/>
      <c r="G2584" s="62"/>
      <c r="H2584" s="62"/>
      <c r="I2584" s="62"/>
    </row>
    <row r="2585" spans="2:9" x14ac:dyDescent="0.3">
      <c r="B2585" s="177">
        <v>43175</v>
      </c>
      <c r="C2585" s="62">
        <v>1125.45</v>
      </c>
      <c r="D2585" s="62">
        <f t="shared" si="43"/>
        <v>-0.63697503386878263</v>
      </c>
      <c r="E2585" s="62">
        <v>-3.0578405616090269E-2</v>
      </c>
      <c r="F2585" s="62"/>
      <c r="G2585" s="62"/>
      <c r="H2585" s="62"/>
      <c r="I2585" s="62"/>
    </row>
    <row r="2586" spans="2:9" x14ac:dyDescent="0.3">
      <c r="B2586" s="177">
        <v>44685</v>
      </c>
      <c r="C2586" s="62">
        <v>3100.2</v>
      </c>
      <c r="D2586" s="62">
        <f t="shared" si="43"/>
        <v>0.75350678733031662</v>
      </c>
      <c r="E2586" s="62">
        <v>-3.0778609725978231E-2</v>
      </c>
      <c r="F2586" s="62"/>
      <c r="G2586" s="62"/>
      <c r="H2586" s="62"/>
      <c r="I2586" s="62"/>
    </row>
    <row r="2587" spans="2:9" x14ac:dyDescent="0.3">
      <c r="B2587" s="177">
        <v>43950</v>
      </c>
      <c r="C2587" s="62">
        <v>1768</v>
      </c>
      <c r="D2587" s="62">
        <f t="shared" si="43"/>
        <v>1.1990049751243781</v>
      </c>
      <c r="E2587" s="62">
        <v>-3.08080254358075E-2</v>
      </c>
      <c r="F2587" s="62"/>
      <c r="G2587" s="62"/>
      <c r="H2587" s="62"/>
      <c r="I2587" s="62"/>
    </row>
    <row r="2588" spans="2:9" x14ac:dyDescent="0.3">
      <c r="B2588" s="177">
        <v>42269</v>
      </c>
      <c r="C2588" s="62">
        <v>804</v>
      </c>
      <c r="D2588" s="62">
        <f t="shared" si="43"/>
        <v>-0.6699439643670847</v>
      </c>
      <c r="E2588" s="62">
        <v>-3.0858244937319215E-2</v>
      </c>
      <c r="F2588" s="62"/>
      <c r="G2588" s="62"/>
      <c r="H2588" s="62"/>
      <c r="I2588" s="62"/>
    </row>
    <row r="2589" spans="2:9" x14ac:dyDescent="0.3">
      <c r="B2589" s="177">
        <v>44223</v>
      </c>
      <c r="C2589" s="62">
        <v>2435.9499999999998</v>
      </c>
      <c r="D2589" s="62">
        <f t="shared" si="43"/>
        <v>-3.1258077986120916E-2</v>
      </c>
      <c r="E2589" s="62">
        <v>-3.1258077986120916E-2</v>
      </c>
      <c r="F2589" s="62"/>
      <c r="G2589" s="62"/>
      <c r="H2589" s="62"/>
      <c r="I2589" s="62"/>
    </row>
    <row r="2590" spans="2:9" x14ac:dyDescent="0.3">
      <c r="B2590" s="177">
        <v>44221</v>
      </c>
      <c r="C2590" s="62">
        <v>2514.5500000000002</v>
      </c>
      <c r="D2590" s="62">
        <f t="shared" si="43"/>
        <v>1.6777594377296208</v>
      </c>
      <c r="E2590" s="62">
        <v>-3.165495330701832E-2</v>
      </c>
      <c r="F2590" s="62"/>
      <c r="G2590" s="62"/>
      <c r="H2590" s="62"/>
      <c r="I2590" s="62"/>
    </row>
    <row r="2591" spans="2:9" x14ac:dyDescent="0.3">
      <c r="B2591" s="177">
        <v>42705</v>
      </c>
      <c r="C2591" s="62">
        <v>939.05</v>
      </c>
      <c r="D2591" s="62">
        <f t="shared" si="43"/>
        <v>-0.65301974984758071</v>
      </c>
      <c r="E2591" s="62">
        <v>-3.1757488271382243E-2</v>
      </c>
      <c r="F2591" s="62"/>
      <c r="G2591" s="62"/>
      <c r="H2591" s="62"/>
      <c r="I2591" s="62"/>
    </row>
    <row r="2592" spans="2:9" x14ac:dyDescent="0.3">
      <c r="B2592" s="177">
        <v>44980</v>
      </c>
      <c r="C2592" s="62">
        <v>2706.35</v>
      </c>
      <c r="D2592" s="62">
        <f t="shared" si="43"/>
        <v>-9.8168913177493766E-2</v>
      </c>
      <c r="E2592" s="62">
        <v>-3.2029042526556806E-2</v>
      </c>
      <c r="F2592" s="62"/>
      <c r="G2592" s="62"/>
      <c r="H2592" s="62"/>
      <c r="I2592" s="62"/>
    </row>
    <row r="2593" spans="2:9" x14ac:dyDescent="0.3">
      <c r="B2593" s="177">
        <v>45512</v>
      </c>
      <c r="C2593" s="62">
        <v>3000.95</v>
      </c>
      <c r="D2593" s="62">
        <f t="shared" si="43"/>
        <v>2.4061063503773905</v>
      </c>
      <c r="E2593" s="62">
        <v>-3.2123332957056119E-2</v>
      </c>
      <c r="F2593" s="62"/>
      <c r="G2593" s="62"/>
      <c r="H2593" s="62"/>
      <c r="I2593" s="62"/>
    </row>
    <row r="2594" spans="2:9" x14ac:dyDescent="0.3">
      <c r="B2594" s="177">
        <v>42033</v>
      </c>
      <c r="C2594" s="62">
        <v>881.05</v>
      </c>
      <c r="D2594" s="62">
        <f t="shared" si="43"/>
        <v>-0.1889814516500207</v>
      </c>
      <c r="E2594" s="62">
        <v>-3.213226408876195E-2</v>
      </c>
      <c r="F2594" s="62"/>
      <c r="G2594" s="62"/>
      <c r="H2594" s="62"/>
      <c r="I2594" s="62"/>
    </row>
    <row r="2595" spans="2:9" x14ac:dyDescent="0.3">
      <c r="B2595" s="177">
        <v>42670</v>
      </c>
      <c r="C2595" s="62">
        <v>1086.3499999999999</v>
      </c>
      <c r="D2595" s="62">
        <f t="shared" si="43"/>
        <v>-0.60190919418080546</v>
      </c>
      <c r="E2595" s="62">
        <v>-3.2377304711855466E-2</v>
      </c>
      <c r="F2595" s="62"/>
      <c r="G2595" s="62"/>
      <c r="H2595" s="62"/>
      <c r="I2595" s="62"/>
    </row>
    <row r="2596" spans="2:9" x14ac:dyDescent="0.3">
      <c r="B2596" s="177">
        <v>44740</v>
      </c>
      <c r="C2596" s="62">
        <v>2728.9</v>
      </c>
      <c r="D2596" s="62">
        <f t="shared" si="43"/>
        <v>2.2082059722548792</v>
      </c>
      <c r="E2596" s="62">
        <v>-3.2510813302134234E-2</v>
      </c>
      <c r="F2596" s="62"/>
      <c r="G2596" s="62"/>
      <c r="H2596" s="62"/>
      <c r="I2596" s="62"/>
    </row>
    <row r="2597" spans="2:9" x14ac:dyDescent="0.3">
      <c r="B2597" s="177">
        <v>42387</v>
      </c>
      <c r="C2597" s="62">
        <v>850.6</v>
      </c>
      <c r="D2597" s="62">
        <f t="shared" si="43"/>
        <v>-0.49634366580809425</v>
      </c>
      <c r="E2597" s="62">
        <v>-3.285957930642408E-2</v>
      </c>
      <c r="F2597" s="62"/>
      <c r="G2597" s="62"/>
      <c r="H2597" s="62"/>
      <c r="I2597" s="62"/>
    </row>
    <row r="2598" spans="2:9" x14ac:dyDescent="0.3">
      <c r="B2598" s="177">
        <v>44007</v>
      </c>
      <c r="C2598" s="62">
        <v>1688.85</v>
      </c>
      <c r="D2598" s="62">
        <f t="shared" si="43"/>
        <v>0.85536940400988726</v>
      </c>
      <c r="E2598" s="62">
        <v>-3.2953504351809541E-2</v>
      </c>
      <c r="F2598" s="62"/>
      <c r="G2598" s="62"/>
      <c r="H2598" s="62"/>
      <c r="I2598" s="62"/>
    </row>
    <row r="2599" spans="2:9" x14ac:dyDescent="0.3">
      <c r="B2599" s="177">
        <v>42716</v>
      </c>
      <c r="C2599" s="62">
        <v>910.25</v>
      </c>
      <c r="D2599" s="62">
        <f t="shared" si="43"/>
        <v>-0.692316792861006</v>
      </c>
      <c r="E2599" s="62">
        <v>-3.3345722933149233E-2</v>
      </c>
      <c r="F2599" s="62"/>
      <c r="G2599" s="62"/>
      <c r="H2599" s="62"/>
      <c r="I2599" s="62"/>
    </row>
    <row r="2600" spans="2:9" x14ac:dyDescent="0.3">
      <c r="B2600" s="177">
        <v>45225</v>
      </c>
      <c r="C2600" s="62">
        <v>2958.4</v>
      </c>
      <c r="D2600" s="62">
        <f t="shared" si="43"/>
        <v>0.75406142535278087</v>
      </c>
      <c r="E2600" s="62">
        <v>-3.3550031034595348E-2</v>
      </c>
      <c r="F2600" s="62"/>
      <c r="G2600" s="62"/>
      <c r="H2600" s="62"/>
      <c r="I2600" s="62"/>
    </row>
    <row r="2601" spans="2:9" x14ac:dyDescent="0.3">
      <c r="B2601" s="177">
        <v>44020</v>
      </c>
      <c r="C2601" s="62">
        <v>1686.6</v>
      </c>
      <c r="D2601" s="62">
        <f t="shared" si="43"/>
        <v>-0.2588491200316394</v>
      </c>
      <c r="E2601" s="62">
        <v>-3.3716233636025168E-2</v>
      </c>
      <c r="F2601" s="62"/>
      <c r="G2601" s="62"/>
      <c r="H2601" s="62"/>
      <c r="I2601" s="62"/>
    </row>
    <row r="2602" spans="2:9" x14ac:dyDescent="0.3">
      <c r="B2602" s="177">
        <v>45693</v>
      </c>
      <c r="C2602" s="62">
        <v>2275.65</v>
      </c>
      <c r="D2602" s="62">
        <f t="shared" si="43"/>
        <v>0.51593778103454013</v>
      </c>
      <c r="E2602" s="62">
        <v>-3.3796836853837137E-2</v>
      </c>
      <c r="F2602" s="62"/>
      <c r="G2602" s="62"/>
      <c r="H2602" s="62"/>
      <c r="I2602" s="62"/>
    </row>
    <row r="2603" spans="2:9" x14ac:dyDescent="0.3">
      <c r="B2603" s="177">
        <v>43969</v>
      </c>
      <c r="C2603" s="62">
        <v>1501.15</v>
      </c>
      <c r="D2603" s="62">
        <f t="shared" si="43"/>
        <v>-7.2534058262024567E-2</v>
      </c>
      <c r="E2603" s="62">
        <v>-3.3853580048270257E-2</v>
      </c>
      <c r="F2603" s="62"/>
      <c r="G2603" s="62"/>
      <c r="H2603" s="62"/>
      <c r="I2603" s="62"/>
    </row>
    <row r="2604" spans="2:9" x14ac:dyDescent="0.3">
      <c r="B2604" s="177">
        <v>43956</v>
      </c>
      <c r="C2604" s="62">
        <v>1618.55</v>
      </c>
      <c r="D2604" s="62">
        <f t="shared" si="43"/>
        <v>0.27174510882376041</v>
      </c>
      <c r="E2604" s="62">
        <v>-3.4393270492781347E-2</v>
      </c>
      <c r="F2604" s="62"/>
      <c r="G2604" s="62"/>
      <c r="H2604" s="62"/>
      <c r="I2604" s="62"/>
    </row>
    <row r="2605" spans="2:9" x14ac:dyDescent="0.3">
      <c r="B2605" s="177">
        <v>43444</v>
      </c>
      <c r="C2605" s="62">
        <v>1272.7</v>
      </c>
      <c r="D2605" s="62">
        <f t="shared" si="43"/>
        <v>-2.9991235090126071E-2</v>
      </c>
      <c r="E2605" s="62">
        <v>-3.4809646594873248E-2</v>
      </c>
      <c r="F2605" s="62"/>
      <c r="G2605" s="62"/>
      <c r="H2605" s="62"/>
      <c r="I2605" s="62"/>
    </row>
    <row r="2606" spans="2:9" x14ac:dyDescent="0.3">
      <c r="B2606" s="177">
        <v>43347</v>
      </c>
      <c r="C2606" s="62">
        <v>1312.05</v>
      </c>
      <c r="D2606" s="62">
        <f t="shared" si="43"/>
        <v>0.29329719073435184</v>
      </c>
      <c r="E2606" s="62">
        <v>-3.4867041818382502E-2</v>
      </c>
      <c r="F2606" s="62"/>
      <c r="G2606" s="62"/>
      <c r="H2606" s="62"/>
      <c r="I2606" s="62"/>
    </row>
    <row r="2607" spans="2:9" x14ac:dyDescent="0.3">
      <c r="B2607" s="177">
        <v>42684</v>
      </c>
      <c r="C2607" s="62">
        <v>1014.5</v>
      </c>
      <c r="D2607" s="62">
        <f t="shared" si="43"/>
        <v>-0.60555220746904093</v>
      </c>
      <c r="E2607" s="62">
        <v>-3.5004280414724587E-2</v>
      </c>
      <c r="F2607" s="62"/>
      <c r="G2607" s="62"/>
      <c r="H2607" s="62"/>
      <c r="I2607" s="62"/>
    </row>
    <row r="2608" spans="2:9" x14ac:dyDescent="0.3">
      <c r="B2608" s="177">
        <v>44305</v>
      </c>
      <c r="C2608" s="62">
        <v>2571.9499999999998</v>
      </c>
      <c r="D2608" s="62">
        <f t="shared" si="43"/>
        <v>0.1025871862474009</v>
      </c>
      <c r="E2608" s="62">
        <v>-3.5205191687298507E-2</v>
      </c>
      <c r="F2608" s="62"/>
      <c r="G2608" s="62"/>
      <c r="H2608" s="62"/>
      <c r="I2608" s="62"/>
    </row>
    <row r="2609" spans="2:9" x14ac:dyDescent="0.3">
      <c r="B2609" s="177">
        <v>45784</v>
      </c>
      <c r="C2609" s="62">
        <v>2332.65</v>
      </c>
      <c r="D2609" s="62">
        <f t="shared" si="43"/>
        <v>0.61596813301004505</v>
      </c>
      <c r="E2609" s="62">
        <v>-3.5277817986310606E-2</v>
      </c>
      <c r="F2609" s="62"/>
      <c r="G2609" s="62"/>
      <c r="H2609" s="62"/>
      <c r="I2609" s="62"/>
    </row>
    <row r="2610" spans="2:9" x14ac:dyDescent="0.3">
      <c r="B2610" s="177">
        <v>43564</v>
      </c>
      <c r="C2610" s="62">
        <v>1443.5</v>
      </c>
      <c r="D2610" s="62">
        <f t="shared" si="43"/>
        <v>0.93940615343275569</v>
      </c>
      <c r="E2610" s="62">
        <v>-3.5351510291366003E-2</v>
      </c>
      <c r="F2610" s="62"/>
      <c r="G2610" s="62"/>
      <c r="H2610" s="62"/>
      <c r="I2610" s="62"/>
    </row>
    <row r="2611" spans="2:9" x14ac:dyDescent="0.3">
      <c r="B2611" s="177">
        <v>42121</v>
      </c>
      <c r="C2611" s="62">
        <v>744.3</v>
      </c>
      <c r="D2611" s="62">
        <f t="shared" si="43"/>
        <v>-0.17806857710783502</v>
      </c>
      <c r="E2611" s="62">
        <v>-3.5630992485099766E-2</v>
      </c>
      <c r="F2611" s="62"/>
      <c r="G2611" s="62"/>
      <c r="H2611" s="62"/>
      <c r="I2611" s="62"/>
    </row>
    <row r="2612" spans="2:9" x14ac:dyDescent="0.3">
      <c r="B2612" s="177">
        <v>42706</v>
      </c>
      <c r="C2612" s="62">
        <v>905.55</v>
      </c>
      <c r="D2612" s="62">
        <f t="shared" si="43"/>
        <v>-0.71305215793142784</v>
      </c>
      <c r="E2612" s="62">
        <v>-3.5674351738459086E-2</v>
      </c>
      <c r="F2612" s="62"/>
      <c r="G2612" s="62"/>
      <c r="H2612" s="62"/>
      <c r="I2612" s="62"/>
    </row>
    <row r="2613" spans="2:9" x14ac:dyDescent="0.3">
      <c r="B2613" s="177">
        <v>44585</v>
      </c>
      <c r="C2613" s="62">
        <v>3155.8</v>
      </c>
      <c r="D2613" s="62">
        <f t="shared" si="43"/>
        <v>3.1561964967733442</v>
      </c>
      <c r="E2613" s="62">
        <v>-3.6279240212544958E-2</v>
      </c>
      <c r="F2613" s="62"/>
      <c r="G2613" s="62"/>
      <c r="H2613" s="62"/>
      <c r="I2613" s="62"/>
    </row>
    <row r="2614" spans="2:9" x14ac:dyDescent="0.3">
      <c r="B2614" s="177">
        <v>42157</v>
      </c>
      <c r="C2614" s="62">
        <v>759.3</v>
      </c>
      <c r="D2614" s="62">
        <f t="shared" si="43"/>
        <v>-0.52659143338113357</v>
      </c>
      <c r="E2614" s="62">
        <v>-3.672692673644154E-2</v>
      </c>
      <c r="F2614" s="62"/>
      <c r="G2614" s="62"/>
      <c r="H2614" s="62"/>
      <c r="I2614" s="62"/>
    </row>
    <row r="2615" spans="2:9" x14ac:dyDescent="0.3">
      <c r="B2615" s="177">
        <v>43922</v>
      </c>
      <c r="C2615" s="62">
        <v>1603.9</v>
      </c>
      <c r="D2615" s="62">
        <f t="shared" si="43"/>
        <v>-0.52113096570976458</v>
      </c>
      <c r="E2615" s="62">
        <v>-3.7679246415071671E-2</v>
      </c>
      <c r="F2615" s="62"/>
      <c r="G2615" s="62"/>
      <c r="H2615" s="62"/>
      <c r="I2615" s="62"/>
    </row>
    <row r="2616" spans="2:9" x14ac:dyDescent="0.3">
      <c r="B2616" s="177">
        <v>44795</v>
      </c>
      <c r="C2616" s="62">
        <v>3349.35</v>
      </c>
      <c r="D2616" s="62">
        <f t="shared" si="43"/>
        <v>3.104595588235294</v>
      </c>
      <c r="E2616" s="62">
        <v>-3.8178789880251633E-2</v>
      </c>
      <c r="F2616" s="62"/>
      <c r="G2616" s="62"/>
      <c r="H2616" s="62"/>
      <c r="I2616" s="62"/>
    </row>
    <row r="2617" spans="2:9" x14ac:dyDescent="0.3">
      <c r="B2617" s="177">
        <v>42248</v>
      </c>
      <c r="C2617" s="62">
        <v>816</v>
      </c>
      <c r="D2617" s="62">
        <f t="shared" si="43"/>
        <v>-0.74096882737603964</v>
      </c>
      <c r="E2617" s="62">
        <v>-3.8416214942257859E-2</v>
      </c>
      <c r="F2617" s="62"/>
      <c r="G2617" s="62"/>
      <c r="H2617" s="62"/>
      <c r="I2617" s="62"/>
    </row>
    <row r="2618" spans="2:9" x14ac:dyDescent="0.3">
      <c r="B2618" s="177">
        <v>45568</v>
      </c>
      <c r="C2618" s="62">
        <v>3150.2</v>
      </c>
      <c r="D2618" s="62">
        <f t="shared" si="43"/>
        <v>9.8242922883837583E-2</v>
      </c>
      <c r="E2618" s="62">
        <v>-3.8752593677529604E-2</v>
      </c>
      <c r="F2618" s="62"/>
      <c r="G2618" s="62"/>
      <c r="H2618" s="62"/>
      <c r="I2618" s="62"/>
    </row>
    <row r="2619" spans="2:9" x14ac:dyDescent="0.3">
      <c r="B2619" s="177">
        <v>45348</v>
      </c>
      <c r="C2619" s="62">
        <v>2868.4</v>
      </c>
      <c r="D2619" s="62">
        <f t="shared" si="43"/>
        <v>4.789391005735575E-2</v>
      </c>
      <c r="E2619" s="62">
        <v>-3.8997587778075611E-2</v>
      </c>
      <c r="F2619" s="62"/>
      <c r="G2619" s="62"/>
      <c r="H2619" s="62"/>
      <c r="I2619" s="62"/>
    </row>
    <row r="2620" spans="2:9" x14ac:dyDescent="0.3">
      <c r="B2620" s="177">
        <v>44208</v>
      </c>
      <c r="C2620" s="62">
        <v>2737.3</v>
      </c>
      <c r="D2620" s="62">
        <f t="shared" si="43"/>
        <v>2.8520968195890801</v>
      </c>
      <c r="E2620" s="62">
        <v>-3.9274182226589793E-2</v>
      </c>
      <c r="F2620" s="62"/>
      <c r="G2620" s="62"/>
      <c r="H2620" s="62"/>
      <c r="I2620" s="62"/>
    </row>
    <row r="2621" spans="2:9" x14ac:dyDescent="0.3">
      <c r="B2621" s="177">
        <v>42166</v>
      </c>
      <c r="C2621" s="62">
        <v>710.6</v>
      </c>
      <c r="D2621" s="62">
        <f t="shared" si="43"/>
        <v>-0.40881863560732112</v>
      </c>
      <c r="E2621" s="62">
        <v>-3.927533292773603E-2</v>
      </c>
      <c r="F2621" s="62"/>
      <c r="G2621" s="62"/>
      <c r="H2621" s="62"/>
      <c r="I2621" s="62"/>
    </row>
    <row r="2622" spans="2:9" x14ac:dyDescent="0.3">
      <c r="B2622" s="177">
        <v>43382</v>
      </c>
      <c r="C2622" s="62">
        <v>1202</v>
      </c>
      <c r="D2622" s="62">
        <f t="shared" si="43"/>
        <v>-0.62077233720343261</v>
      </c>
      <c r="E2622" s="62">
        <v>-3.9514163570258533E-2</v>
      </c>
      <c r="F2622" s="62"/>
      <c r="G2622" s="62"/>
      <c r="H2622" s="62"/>
      <c r="I2622" s="62"/>
    </row>
    <row r="2623" spans="2:9" x14ac:dyDescent="0.3">
      <c r="B2623" s="177">
        <v>45197</v>
      </c>
      <c r="C2623" s="62">
        <v>3169.6</v>
      </c>
      <c r="D2623" s="62">
        <f t="shared" si="43"/>
        <v>-6.7792123761065859E-2</v>
      </c>
      <c r="E2623" s="62">
        <v>-3.9718847517193297E-2</v>
      </c>
      <c r="F2623" s="62"/>
      <c r="G2623" s="62"/>
      <c r="H2623" s="62"/>
      <c r="I2623" s="62"/>
    </row>
    <row r="2624" spans="2:9" x14ac:dyDescent="0.3">
      <c r="B2624" s="177">
        <v>45132</v>
      </c>
      <c r="C2624" s="62">
        <v>3400.1</v>
      </c>
      <c r="D2624" s="62">
        <f t="shared" si="43"/>
        <v>0.49294166721552624</v>
      </c>
      <c r="E2624" s="62">
        <v>-4.0089212613986056E-2</v>
      </c>
      <c r="F2624" s="62"/>
      <c r="G2624" s="62"/>
      <c r="H2624" s="62"/>
      <c r="I2624" s="62"/>
    </row>
    <row r="2625" spans="2:9" x14ac:dyDescent="0.3">
      <c r="B2625" s="177">
        <v>44253</v>
      </c>
      <c r="C2625" s="62">
        <v>2277.4499999999998</v>
      </c>
      <c r="D2625" s="62">
        <f t="shared" si="43"/>
        <v>1.7887711994122326</v>
      </c>
      <c r="E2625" s="62">
        <v>-4.0467663787655435E-2</v>
      </c>
      <c r="F2625" s="62"/>
      <c r="G2625" s="62"/>
      <c r="H2625" s="62"/>
      <c r="I2625" s="62"/>
    </row>
    <row r="2626" spans="2:9" x14ac:dyDescent="0.3">
      <c r="B2626" s="177">
        <v>42206</v>
      </c>
      <c r="C2626" s="62">
        <v>816.65</v>
      </c>
      <c r="D2626" s="62">
        <f t="shared" si="43"/>
        <v>-0.68551073457206124</v>
      </c>
      <c r="E2626" s="62">
        <v>-4.1378096020659706E-2</v>
      </c>
      <c r="F2626" s="62"/>
      <c r="G2626" s="62"/>
      <c r="H2626" s="62"/>
      <c r="I2626" s="62"/>
    </row>
    <row r="2627" spans="2:9" x14ac:dyDescent="0.3">
      <c r="B2627" s="177">
        <v>44218</v>
      </c>
      <c r="C2627" s="62">
        <v>2596.75</v>
      </c>
      <c r="D2627" s="62">
        <f t="shared" si="43"/>
        <v>-0.14264725303750667</v>
      </c>
      <c r="E2627" s="62">
        <v>-4.3431013206122367E-2</v>
      </c>
      <c r="F2627" s="62"/>
      <c r="G2627" s="62"/>
      <c r="H2627" s="62"/>
      <c r="I2627" s="62"/>
    </row>
    <row r="2628" spans="2:9" x14ac:dyDescent="0.3">
      <c r="B2628" s="177">
        <v>44622</v>
      </c>
      <c r="C2628" s="62">
        <v>3028.8</v>
      </c>
      <c r="D2628" s="62">
        <f t="shared" si="43"/>
        <v>0.10582522499497997</v>
      </c>
      <c r="E2628" s="62">
        <v>-4.5340645832348321E-2</v>
      </c>
      <c r="F2628" s="62"/>
      <c r="G2628" s="62"/>
      <c r="H2628" s="62"/>
      <c r="I2628" s="62"/>
    </row>
    <row r="2629" spans="2:9" x14ac:dyDescent="0.3">
      <c r="B2629" s="177">
        <v>44624</v>
      </c>
      <c r="C2629" s="62">
        <v>2738.95</v>
      </c>
      <c r="D2629" s="62">
        <f t="shared" si="43"/>
        <v>2.3526531611481727</v>
      </c>
      <c r="E2629" s="62">
        <v>-4.6143934249246898E-2</v>
      </c>
      <c r="F2629" s="62"/>
      <c r="G2629" s="62"/>
      <c r="H2629" s="62"/>
      <c r="I2629" s="62"/>
    </row>
    <row r="2630" spans="2:9" x14ac:dyDescent="0.3">
      <c r="B2630" s="177">
        <v>42303</v>
      </c>
      <c r="C2630" s="62">
        <v>816.95</v>
      </c>
      <c r="D2630" s="62">
        <f t="shared" si="43"/>
        <v>-0.69865363334562891</v>
      </c>
      <c r="E2630" s="62">
        <v>-4.6454625036474996E-2</v>
      </c>
      <c r="F2630" s="62"/>
      <c r="G2630" s="62"/>
      <c r="H2630" s="62"/>
      <c r="I2630" s="62"/>
    </row>
    <row r="2631" spans="2:9" x14ac:dyDescent="0.3">
      <c r="B2631" s="177">
        <v>45421</v>
      </c>
      <c r="C2631" s="62">
        <v>2711</v>
      </c>
      <c r="D2631" s="62">
        <f t="shared" si="43"/>
        <v>0.61734876506383485</v>
      </c>
      <c r="E2631" s="62">
        <v>-4.684890568691219E-2</v>
      </c>
      <c r="F2631" s="62"/>
      <c r="G2631" s="62"/>
      <c r="H2631" s="62"/>
      <c r="I2631" s="62"/>
    </row>
    <row r="2632" spans="2:9" x14ac:dyDescent="0.3">
      <c r="B2632" s="177">
        <v>43955</v>
      </c>
      <c r="C2632" s="62">
        <v>1676.2</v>
      </c>
      <c r="D2632" s="62">
        <f t="shared" ref="D2632:D2648" si="44">(C2632-C2633)/C2633</f>
        <v>2.6454378444580554E-2</v>
      </c>
      <c r="E2632" s="62">
        <v>-4.764069202579467E-2</v>
      </c>
      <c r="F2632" s="62"/>
      <c r="G2632" s="62"/>
      <c r="H2632" s="62"/>
      <c r="I2632" s="62"/>
    </row>
    <row r="2633" spans="2:9" x14ac:dyDescent="0.3">
      <c r="B2633" s="177">
        <v>43986</v>
      </c>
      <c r="C2633" s="62">
        <v>1633</v>
      </c>
      <c r="D2633" s="62">
        <f t="shared" si="44"/>
        <v>0.69468659194686588</v>
      </c>
      <c r="E2633" s="62">
        <v>-4.8534638466468542E-2</v>
      </c>
      <c r="F2633" s="62"/>
      <c r="G2633" s="62"/>
      <c r="H2633" s="62"/>
      <c r="I2633" s="62"/>
    </row>
    <row r="2634" spans="2:9" x14ac:dyDescent="0.3">
      <c r="B2634" s="177">
        <v>42685</v>
      </c>
      <c r="C2634" s="62">
        <v>963.6</v>
      </c>
      <c r="D2634" s="62">
        <f t="shared" si="44"/>
        <v>-0.36659436008676788</v>
      </c>
      <c r="E2634" s="62">
        <v>-5.017249876786592E-2</v>
      </c>
      <c r="F2634" s="62"/>
      <c r="G2634" s="62"/>
      <c r="H2634" s="62"/>
      <c r="I2634" s="62"/>
    </row>
    <row r="2635" spans="2:9" x14ac:dyDescent="0.3">
      <c r="B2635" s="177">
        <v>43924</v>
      </c>
      <c r="C2635" s="62">
        <v>1521.3</v>
      </c>
      <c r="D2635" s="62">
        <f t="shared" si="44"/>
        <v>-0.47019798359713733</v>
      </c>
      <c r="E2635" s="62">
        <v>-5.1499470041773257E-2</v>
      </c>
      <c r="F2635" s="62"/>
      <c r="G2635" s="62"/>
      <c r="H2635" s="62"/>
      <c r="I2635" s="62"/>
    </row>
    <row r="2636" spans="2:9" x14ac:dyDescent="0.3">
      <c r="B2636" s="177">
        <v>44623</v>
      </c>
      <c r="C2636" s="62">
        <v>2871.45</v>
      </c>
      <c r="D2636" s="62">
        <f t="shared" si="44"/>
        <v>-4.3965373730647642E-2</v>
      </c>
      <c r="E2636" s="62">
        <v>-5.1951267828843226E-2</v>
      </c>
      <c r="F2636" s="62"/>
      <c r="G2636" s="62"/>
      <c r="H2636" s="62"/>
      <c r="I2636" s="62"/>
    </row>
    <row r="2637" spans="2:9" x14ac:dyDescent="0.3">
      <c r="B2637" s="177">
        <v>44490</v>
      </c>
      <c r="C2637" s="62">
        <v>3003.5</v>
      </c>
      <c r="D2637" s="62">
        <f t="shared" si="44"/>
        <v>1.6374253600280999</v>
      </c>
      <c r="E2637" s="62">
        <v>-5.2119988007511116E-2</v>
      </c>
      <c r="F2637" s="62"/>
      <c r="G2637" s="62"/>
      <c r="H2637" s="62"/>
      <c r="I2637" s="62"/>
    </row>
    <row r="2638" spans="2:9" x14ac:dyDescent="0.3">
      <c r="B2638" s="177">
        <v>43396</v>
      </c>
      <c r="C2638" s="62">
        <v>1138.8</v>
      </c>
      <c r="D2638" s="62">
        <f t="shared" si="44"/>
        <v>-0.66355471519735287</v>
      </c>
      <c r="E2638" s="62">
        <v>-5.2145324399683786E-2</v>
      </c>
      <c r="F2638" s="62"/>
      <c r="G2638" s="62"/>
      <c r="H2638" s="62"/>
      <c r="I2638" s="62"/>
    </row>
    <row r="2639" spans="2:9" x14ac:dyDescent="0.3">
      <c r="B2639" s="177">
        <v>44833</v>
      </c>
      <c r="C2639" s="62">
        <v>3384.8</v>
      </c>
      <c r="D2639" s="62">
        <f t="shared" si="44"/>
        <v>0.10334936028033581</v>
      </c>
      <c r="E2639" s="62">
        <v>-5.2195340501792017E-2</v>
      </c>
      <c r="F2639" s="62"/>
      <c r="G2639" s="62"/>
      <c r="H2639" s="62"/>
      <c r="I2639" s="62"/>
    </row>
    <row r="2640" spans="2:9" x14ac:dyDescent="0.3">
      <c r="B2640" s="177">
        <v>44616</v>
      </c>
      <c r="C2640" s="62">
        <v>3067.75</v>
      </c>
      <c r="D2640" s="62">
        <f t="shared" si="44"/>
        <v>2.6573080591320934</v>
      </c>
      <c r="E2640" s="62">
        <v>-5.3046672428694874E-2</v>
      </c>
      <c r="F2640" s="62"/>
      <c r="G2640" s="62"/>
      <c r="H2640" s="62"/>
      <c r="I2640" s="62"/>
    </row>
    <row r="2641" spans="2:9" x14ac:dyDescent="0.3">
      <c r="B2641" s="177">
        <v>42240</v>
      </c>
      <c r="C2641" s="62">
        <v>838.8</v>
      </c>
      <c r="D2641" s="62">
        <f t="shared" si="44"/>
        <v>3.7926127575326332E-2</v>
      </c>
      <c r="E2641" s="62">
        <v>-5.3860470362641702E-2</v>
      </c>
      <c r="F2641" s="62"/>
      <c r="G2641" s="62"/>
      <c r="H2641" s="62"/>
      <c r="I2641" s="62"/>
    </row>
    <row r="2642" spans="2:9" x14ac:dyDescent="0.3">
      <c r="B2642" s="177">
        <v>42037</v>
      </c>
      <c r="C2642" s="62">
        <v>808.15</v>
      </c>
      <c r="D2642" s="62">
        <f t="shared" si="44"/>
        <v>-0.51980153896431869</v>
      </c>
      <c r="E2642" s="62">
        <v>-5.7496063910432174E-2</v>
      </c>
      <c r="F2642" s="62"/>
      <c r="G2642" s="62"/>
      <c r="H2642" s="62"/>
      <c r="I2642" s="62"/>
    </row>
    <row r="2643" spans="2:9" x14ac:dyDescent="0.3">
      <c r="B2643" s="177">
        <v>43906</v>
      </c>
      <c r="C2643" s="62">
        <v>1682.95</v>
      </c>
      <c r="D2643" s="62">
        <f t="shared" si="44"/>
        <v>4.1010732069402749E-2</v>
      </c>
      <c r="E2643" s="62">
        <v>-6.3779483756119193E-2</v>
      </c>
      <c r="F2643" s="62"/>
      <c r="G2643" s="62"/>
      <c r="H2643" s="62"/>
      <c r="I2643" s="62"/>
    </row>
    <row r="2644" spans="2:9" x14ac:dyDescent="0.3">
      <c r="B2644" s="177">
        <v>43908</v>
      </c>
      <c r="C2644" s="62">
        <v>1616.65</v>
      </c>
      <c r="D2644" s="62">
        <f t="shared" si="44"/>
        <v>0.81198161847119477</v>
      </c>
      <c r="E2644" s="62">
        <v>-6.7783415984315504E-2</v>
      </c>
      <c r="F2644" s="62"/>
      <c r="G2644" s="62"/>
      <c r="H2644" s="62"/>
      <c r="I2644" s="62"/>
    </row>
    <row r="2645" spans="2:9" x14ac:dyDescent="0.3">
      <c r="B2645" s="177">
        <v>42689</v>
      </c>
      <c r="C2645" s="62">
        <v>892.2</v>
      </c>
      <c r="D2645" s="62">
        <f t="shared" si="44"/>
        <v>-0.68566798196166856</v>
      </c>
      <c r="E2645" s="62">
        <v>-7.4097135740971334E-2</v>
      </c>
      <c r="F2645" s="62"/>
      <c r="G2645" s="62"/>
      <c r="H2645" s="62"/>
      <c r="I2645" s="62"/>
    </row>
    <row r="2646" spans="2:9" x14ac:dyDescent="0.3">
      <c r="B2646" s="177">
        <v>44706</v>
      </c>
      <c r="C2646" s="62">
        <v>2838.4</v>
      </c>
      <c r="D2646" s="62">
        <f t="shared" si="44"/>
        <v>0.11631565492694629</v>
      </c>
      <c r="E2646" s="62">
        <v>-8.0382310059938414E-2</v>
      </c>
      <c r="F2646" s="62"/>
      <c r="G2646" s="62"/>
      <c r="H2646" s="62"/>
      <c r="I2646" s="62"/>
    </row>
    <row r="2647" spans="2:9" x14ac:dyDescent="0.3">
      <c r="B2647" s="177">
        <v>45607</v>
      </c>
      <c r="C2647" s="62">
        <v>2542.65</v>
      </c>
      <c r="D2647" s="62">
        <f t="shared" si="44"/>
        <v>0.69651376146789001</v>
      </c>
      <c r="E2647" s="62">
        <v>-8.1827209533267095E-2</v>
      </c>
      <c r="F2647" s="62"/>
      <c r="G2647" s="62"/>
      <c r="H2647" s="62"/>
      <c r="I2647" s="62"/>
    </row>
    <row r="2648" spans="2:9" x14ac:dyDescent="0.3">
      <c r="B2648" s="177">
        <v>43913</v>
      </c>
      <c r="C2648" s="62">
        <v>1498.75</v>
      </c>
      <c r="D2648" s="62" t="e">
        <f t="shared" si="44"/>
        <v>#DIV/0!</v>
      </c>
      <c r="E2648" s="62">
        <v>-0.14153564166451868</v>
      </c>
      <c r="F2648" s="62"/>
      <c r="G2648" s="62"/>
      <c r="H2648" s="62"/>
      <c r="I2648" s="62"/>
    </row>
  </sheetData>
  <autoFilter ref="B5:C5" xr:uid="{A4FC4BF9-3281-4E97-A94D-A7D7766E0E57}"/>
  <sortState xmlns:xlrd2="http://schemas.microsoft.com/office/spreadsheetml/2017/richdata2" ref="B6:E2648">
    <sortCondition descending="1" ref="E6:E2648"/>
  </sortState>
  <mergeCells count="1">
    <mergeCell ref="G5:K5"/>
  </mergeCells>
  <pageMargins left="0.11811023622047245" right="0.11811023622047245" top="0.15748031496062992" bottom="0.74803149606299213" header="0.31496062992125984" footer="0.31496062992125984"/>
  <pageSetup scale="103" orientation="portrait" r:id="rId1"/>
  <rowBreaks count="1" manualBreakCount="1">
    <brk id="41"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8EA14-DB22-489A-AC19-BFFC2D2E0241}">
  <dimension ref="B1:N10006"/>
  <sheetViews>
    <sheetView showGridLines="0" topLeftCell="A4" zoomScale="87" zoomScaleNormal="87" workbookViewId="0">
      <selection activeCell="P12" sqref="P12"/>
    </sheetView>
  </sheetViews>
  <sheetFormatPr defaultRowHeight="14.4" x14ac:dyDescent="0.3"/>
  <cols>
    <col min="1" max="1" width="1.88671875" customWidth="1"/>
    <col min="2" max="2" width="9.88671875" bestFit="1" customWidth="1"/>
    <col min="3" max="3" width="10.109375" customWidth="1"/>
    <col min="4" max="4" width="10.21875" customWidth="1"/>
    <col min="5" max="5" width="14.88671875" customWidth="1"/>
    <col min="6" max="6" width="0.88671875" customWidth="1"/>
    <col min="7" max="7" width="12.88671875" customWidth="1"/>
    <col min="8" max="8" width="19.21875" customWidth="1"/>
    <col min="9" max="9" width="0.88671875" customWidth="1"/>
    <col min="10" max="10" width="12.109375" customWidth="1"/>
    <col min="11" max="11" width="11.5546875" customWidth="1"/>
    <col min="13" max="13" width="12" customWidth="1"/>
    <col min="14" max="14" width="10.77734375" customWidth="1"/>
  </cols>
  <sheetData>
    <row r="1" spans="2:14" ht="10.199999999999999" customHeight="1" x14ac:dyDescent="0.3">
      <c r="B1" s="204"/>
      <c r="C1" s="204"/>
      <c r="D1" s="204"/>
      <c r="E1" s="204"/>
      <c r="F1" s="204"/>
      <c r="G1" s="204"/>
      <c r="H1" s="204"/>
      <c r="I1" s="204"/>
      <c r="J1" s="204"/>
      <c r="K1" s="204"/>
      <c r="L1" s="204"/>
      <c r="M1" s="204"/>
      <c r="N1" s="204"/>
    </row>
    <row r="2" spans="2:14" ht="2.4" customHeight="1" x14ac:dyDescent="0.3"/>
    <row r="3" spans="2:14" ht="18" x14ac:dyDescent="0.35">
      <c r="B3" s="206" t="s">
        <v>8641</v>
      </c>
    </row>
    <row r="4" spans="2:14" ht="4.8" customHeight="1" x14ac:dyDescent="0.3"/>
    <row r="5" spans="2:14" x14ac:dyDescent="0.3">
      <c r="B5" s="230" t="s">
        <v>182</v>
      </c>
      <c r="C5" s="232" t="s">
        <v>363</v>
      </c>
      <c r="D5" s="232" t="s">
        <v>184</v>
      </c>
      <c r="E5" s="232" t="s">
        <v>364</v>
      </c>
      <c r="F5" s="232"/>
      <c r="G5" s="232" t="s">
        <v>374</v>
      </c>
      <c r="H5" s="232" t="s">
        <v>375</v>
      </c>
      <c r="I5" s="232"/>
      <c r="J5" s="290" t="s">
        <v>8640</v>
      </c>
      <c r="K5" s="290"/>
      <c r="L5" s="290"/>
      <c r="M5" s="290"/>
      <c r="N5" s="290"/>
    </row>
    <row r="6" spans="2:14" ht="2.4" customHeight="1" x14ac:dyDescent="0.3">
      <c r="B6" s="251"/>
      <c r="C6" s="252"/>
      <c r="D6" s="252"/>
      <c r="E6" s="252"/>
      <c r="F6" s="252"/>
      <c r="G6" s="252"/>
      <c r="H6" s="252"/>
      <c r="I6" s="252"/>
      <c r="J6" s="253"/>
      <c r="K6" s="253"/>
      <c r="L6" s="253"/>
      <c r="M6" s="253"/>
      <c r="N6" s="253"/>
    </row>
    <row r="7" spans="2:14" x14ac:dyDescent="0.3">
      <c r="B7" s="177">
        <v>43910</v>
      </c>
      <c r="C7" s="62">
        <v>1745.85</v>
      </c>
      <c r="D7" s="62">
        <f t="shared" ref="D7:D70" si="0">(C7-C8)/C8</f>
        <v>-0.37054730314392847</v>
      </c>
      <c r="E7" s="62">
        <v>8.9114160948222026E-2</v>
      </c>
      <c r="F7" s="62"/>
      <c r="G7" s="62">
        <v>1</v>
      </c>
      <c r="H7">
        <f t="shared" ref="H7:H70" ca="1" si="1">_xlfn.NORM.INV(RAND(),N$9,N$10)</f>
        <v>7.0364041131416553E-3</v>
      </c>
    </row>
    <row r="8" spans="2:14" x14ac:dyDescent="0.3">
      <c r="B8" s="177">
        <v>44330</v>
      </c>
      <c r="C8" s="62">
        <v>2773.6</v>
      </c>
      <c r="D8" s="62">
        <f t="shared" si="0"/>
        <v>0.53725924899542743</v>
      </c>
      <c r="E8" s="62">
        <v>8.5090567661672084E-2</v>
      </c>
      <c r="F8" s="62"/>
      <c r="G8" s="62">
        <v>2</v>
      </c>
      <c r="H8">
        <f t="shared" ca="1" si="1"/>
        <v>-6.9259517287756532E-3</v>
      </c>
      <c r="J8" s="197" t="s">
        <v>376</v>
      </c>
      <c r="K8" s="198"/>
      <c r="L8" s="198"/>
      <c r="M8" s="198"/>
      <c r="N8" s="198"/>
    </row>
    <row r="9" spans="2:14" x14ac:dyDescent="0.3">
      <c r="B9" s="177">
        <v>43731</v>
      </c>
      <c r="C9" s="62">
        <v>1804.25</v>
      </c>
      <c r="D9" s="62">
        <f t="shared" si="0"/>
        <v>7.8871049720453307E-2</v>
      </c>
      <c r="E9" s="62">
        <v>7.8871049720453307E-2</v>
      </c>
      <c r="F9" s="62"/>
      <c r="G9" s="62">
        <v>3</v>
      </c>
      <c r="H9">
        <f t="shared" ca="1" si="1"/>
        <v>1.8246024759087723E-2</v>
      </c>
      <c r="J9" s="194" t="s">
        <v>143</v>
      </c>
      <c r="K9" s="195"/>
      <c r="L9" s="195"/>
      <c r="M9" s="196"/>
      <c r="N9" s="185">
        <f>AVERAGE(E7:E2647)</f>
        <v>5.789521389657472E-4</v>
      </c>
    </row>
    <row r="10" spans="2:14" x14ac:dyDescent="0.3">
      <c r="B10" s="177">
        <v>43728</v>
      </c>
      <c r="C10" s="62">
        <v>1672.35</v>
      </c>
      <c r="D10" s="62">
        <f t="shared" si="0"/>
        <v>2.9740463655675599E-2</v>
      </c>
      <c r="E10" s="62">
        <v>7.5915977739891283E-2</v>
      </c>
      <c r="F10" s="62"/>
      <c r="G10" s="62">
        <v>4</v>
      </c>
      <c r="H10">
        <f t="shared" ca="1" si="1"/>
        <v>-2.0941179156098323E-2</v>
      </c>
      <c r="J10" s="178" t="s">
        <v>365</v>
      </c>
      <c r="K10" s="179"/>
      <c r="L10" s="179"/>
      <c r="M10" s="180"/>
      <c r="N10" s="181">
        <f>_xlfn.STDEV.S(E7:E2647)</f>
        <v>1.5516148688741181E-2</v>
      </c>
    </row>
    <row r="11" spans="2:14" x14ac:dyDescent="0.3">
      <c r="B11" s="177">
        <v>43928</v>
      </c>
      <c r="C11" s="62">
        <v>1624.05</v>
      </c>
      <c r="D11" s="62">
        <f t="shared" si="0"/>
        <v>-0.13031487629859706</v>
      </c>
      <c r="E11" s="62">
        <v>6.7540918950897255E-2</v>
      </c>
      <c r="F11" s="62"/>
      <c r="G11" s="62">
        <v>5</v>
      </c>
      <c r="H11">
        <f t="shared" ca="1" si="1"/>
        <v>-9.6824889952320248E-3</v>
      </c>
      <c r="J11" s="178" t="s">
        <v>366</v>
      </c>
      <c r="K11" s="179"/>
      <c r="L11" s="179"/>
      <c r="M11" s="180"/>
      <c r="N11" s="181">
        <f>MIN(E7:E2647)</f>
        <v>-0.14153564166451868</v>
      </c>
    </row>
    <row r="12" spans="2:14" x14ac:dyDescent="0.3">
      <c r="B12" s="177">
        <v>43864</v>
      </c>
      <c r="C12" s="62">
        <v>1867.4</v>
      </c>
      <c r="D12" s="62">
        <f t="shared" si="0"/>
        <v>0.44804590570719621</v>
      </c>
      <c r="E12" s="62">
        <v>6.3197449328171257E-2</v>
      </c>
      <c r="F12" s="62"/>
      <c r="G12" s="62">
        <v>6</v>
      </c>
      <c r="H12">
        <f t="shared" ca="1" si="1"/>
        <v>-1.2052256551176355E-2</v>
      </c>
      <c r="J12" s="178" t="s">
        <v>367</v>
      </c>
      <c r="K12" s="179"/>
      <c r="L12" s="179"/>
      <c r="M12" s="180"/>
      <c r="N12" s="181">
        <f>MAX(E7:E2647)</f>
        <v>8.9114160948222026E-2</v>
      </c>
    </row>
    <row r="13" spans="2:14" x14ac:dyDescent="0.3">
      <c r="B13" s="177">
        <v>43231</v>
      </c>
      <c r="C13" s="62">
        <v>1289.5999999999999</v>
      </c>
      <c r="D13" s="62">
        <f t="shared" si="0"/>
        <v>0.14432760992058197</v>
      </c>
      <c r="E13" s="62">
        <v>6.1661315551164782E-2</v>
      </c>
      <c r="F13" s="62"/>
      <c r="G13" s="62">
        <v>7</v>
      </c>
      <c r="H13">
        <f t="shared" ca="1" si="1"/>
        <v>1.3586858612325319E-2</v>
      </c>
      <c r="J13" s="178" t="s">
        <v>373</v>
      </c>
      <c r="K13" s="179"/>
      <c r="L13" s="179"/>
      <c r="M13" s="180"/>
      <c r="N13" s="182">
        <v>2519</v>
      </c>
    </row>
    <row r="14" spans="2:14" x14ac:dyDescent="0.3">
      <c r="B14" s="177">
        <v>42579</v>
      </c>
      <c r="C14" s="62">
        <v>1126.95</v>
      </c>
      <c r="D14" s="62">
        <f t="shared" si="0"/>
        <v>0.37516778523489941</v>
      </c>
      <c r="E14" s="62">
        <v>6.1358071199849401E-2</v>
      </c>
      <c r="F14" s="62"/>
      <c r="G14" s="62">
        <v>8</v>
      </c>
      <c r="H14">
        <f t="shared" ca="1" si="1"/>
        <v>-2.029431295085686E-2</v>
      </c>
    </row>
    <row r="15" spans="2:14" x14ac:dyDescent="0.3">
      <c r="B15" s="177">
        <v>42012</v>
      </c>
      <c r="C15" s="62">
        <v>819.5</v>
      </c>
      <c r="D15" s="62">
        <f t="shared" si="0"/>
        <v>-0.7405988857938719</v>
      </c>
      <c r="E15" s="62">
        <v>6.1116146575165155E-2</v>
      </c>
      <c r="F15" s="62"/>
      <c r="G15" s="62">
        <v>9</v>
      </c>
      <c r="H15">
        <f t="shared" ca="1" si="1"/>
        <v>-1.6648700163918746E-2</v>
      </c>
      <c r="J15" s="197" t="s">
        <v>377</v>
      </c>
      <c r="K15" s="198"/>
      <c r="L15" s="198"/>
      <c r="M15" s="198"/>
      <c r="N15" s="198"/>
    </row>
    <row r="16" spans="2:14" x14ac:dyDescent="0.3">
      <c r="B16" s="177">
        <v>44397</v>
      </c>
      <c r="C16" s="62">
        <v>3159.2</v>
      </c>
      <c r="D16" s="62">
        <f t="shared" si="0"/>
        <v>0.4372085617451037</v>
      </c>
      <c r="E16" s="62">
        <v>6.036551596824808E-2</v>
      </c>
      <c r="F16" s="62"/>
      <c r="G16" s="62">
        <v>10</v>
      </c>
      <c r="H16">
        <f t="shared" ca="1" si="1"/>
        <v>6.0725629340775524E-3</v>
      </c>
      <c r="J16" s="194" t="s">
        <v>143</v>
      </c>
      <c r="K16" s="195"/>
      <c r="L16" s="195"/>
      <c r="M16" s="196"/>
      <c r="N16" s="185">
        <f ca="1">AVERAGE(H7:H10006)</f>
        <v>4.6064921882519618E-4</v>
      </c>
    </row>
    <row r="17" spans="2:14" x14ac:dyDescent="0.3">
      <c r="B17" s="177">
        <v>44131</v>
      </c>
      <c r="C17" s="62">
        <v>2198.15</v>
      </c>
      <c r="D17" s="62">
        <f t="shared" si="0"/>
        <v>-0.23545267990678578</v>
      </c>
      <c r="E17" s="62">
        <v>5.6447349449704559E-2</v>
      </c>
      <c r="F17" s="62"/>
      <c r="G17" s="62">
        <v>11</v>
      </c>
      <c r="H17">
        <f t="shared" ca="1" si="1"/>
        <v>4.1200782802717044E-2</v>
      </c>
      <c r="J17" s="178" t="s">
        <v>365</v>
      </c>
      <c r="K17" s="179"/>
      <c r="L17" s="179"/>
      <c r="M17" s="180"/>
      <c r="N17" s="181">
        <f ca="1">_xlfn.STDEV.S(H7:H10006)</f>
        <v>1.5378750056759921E-2</v>
      </c>
    </row>
    <row r="18" spans="2:14" x14ac:dyDescent="0.3">
      <c r="B18" s="177">
        <v>44629</v>
      </c>
      <c r="C18" s="62">
        <v>2875.1</v>
      </c>
      <c r="D18" s="62">
        <f t="shared" si="0"/>
        <v>2.4860260685056077</v>
      </c>
      <c r="E18" s="62">
        <v>5.5605529344812957E-2</v>
      </c>
      <c r="F18" s="62"/>
      <c r="G18" s="62">
        <v>12</v>
      </c>
      <c r="H18">
        <f t="shared" ca="1" si="1"/>
        <v>2.6310555130794347E-2</v>
      </c>
      <c r="I18" s="62"/>
      <c r="J18" s="178" t="s">
        <v>366</v>
      </c>
      <c r="K18" s="179"/>
      <c r="L18" s="179"/>
      <c r="M18" s="180"/>
      <c r="N18" s="181">
        <f ca="1">MIN(H7:H10006)</f>
        <v>-5.7076879554926414E-2</v>
      </c>
    </row>
    <row r="19" spans="2:14" x14ac:dyDescent="0.3">
      <c r="B19" s="177">
        <v>42192</v>
      </c>
      <c r="C19" s="62">
        <v>824.75</v>
      </c>
      <c r="D19" s="62">
        <f t="shared" si="0"/>
        <v>-0.54500317215127025</v>
      </c>
      <c r="E19" s="62">
        <v>5.27827418943069E-2</v>
      </c>
      <c r="F19" s="62"/>
      <c r="G19" s="62">
        <v>13</v>
      </c>
      <c r="H19">
        <f t="shared" ca="1" si="1"/>
        <v>-8.273511327504755E-3</v>
      </c>
      <c r="I19" s="62"/>
      <c r="J19" s="178" t="s">
        <v>367</v>
      </c>
      <c r="K19" s="179"/>
      <c r="L19" s="179"/>
      <c r="M19" s="180"/>
      <c r="N19" s="181">
        <f ca="1">MAX(H7:H10006)</f>
        <v>6.0625363601644909E-2</v>
      </c>
    </row>
    <row r="20" spans="2:14" x14ac:dyDescent="0.3">
      <c r="B20" s="177">
        <v>43943</v>
      </c>
      <c r="C20" s="62">
        <v>1812.65</v>
      </c>
      <c r="D20" s="62">
        <f t="shared" si="0"/>
        <v>0.15088888888888893</v>
      </c>
      <c r="E20" s="62">
        <v>5.0446221604079848E-2</v>
      </c>
      <c r="F20" s="62"/>
      <c r="G20" s="62">
        <v>14</v>
      </c>
      <c r="H20">
        <f t="shared" ca="1" si="1"/>
        <v>-1.5613953413876771E-2</v>
      </c>
      <c r="I20" s="62"/>
      <c r="J20" s="178" t="s">
        <v>373</v>
      </c>
      <c r="K20" s="179"/>
      <c r="L20" s="179"/>
      <c r="M20" s="180"/>
      <c r="N20" s="182">
        <v>2519</v>
      </c>
    </row>
    <row r="21" spans="2:14" x14ac:dyDescent="0.3">
      <c r="B21" s="177">
        <v>43972</v>
      </c>
      <c r="C21" s="62">
        <v>1575</v>
      </c>
      <c r="D21" s="62">
        <f t="shared" si="0"/>
        <v>-0.36255463817387085</v>
      </c>
      <c r="E21" s="62">
        <v>4.9685094471658468E-2</v>
      </c>
      <c r="F21" s="62"/>
      <c r="G21" s="62">
        <v>15</v>
      </c>
      <c r="H21">
        <f t="shared" ca="1" si="1"/>
        <v>-1.8863176771769109E-2</v>
      </c>
      <c r="I21" s="62"/>
    </row>
    <row r="22" spans="2:14" x14ac:dyDescent="0.3">
      <c r="B22" s="177">
        <v>44271</v>
      </c>
      <c r="C22" s="62">
        <v>2470.8000000000002</v>
      </c>
      <c r="D22" s="62">
        <f t="shared" si="0"/>
        <v>1.6444052014769628</v>
      </c>
      <c r="E22" s="62">
        <v>4.8748912328360268E-2</v>
      </c>
      <c r="F22" s="62"/>
      <c r="G22" s="62">
        <v>16</v>
      </c>
      <c r="H22">
        <f t="shared" ca="1" si="1"/>
        <v>1.1156055249586062E-2</v>
      </c>
      <c r="I22" s="62"/>
      <c r="J22" s="186" t="s">
        <v>368</v>
      </c>
      <c r="K22" s="187" t="s">
        <v>369</v>
      </c>
      <c r="L22" s="187" t="s">
        <v>371</v>
      </c>
      <c r="M22" s="187" t="s">
        <v>370</v>
      </c>
      <c r="N22" s="187" t="s">
        <v>372</v>
      </c>
    </row>
    <row r="23" spans="2:14" x14ac:dyDescent="0.3">
      <c r="B23" s="177">
        <v>42690</v>
      </c>
      <c r="C23" s="62">
        <v>934.35</v>
      </c>
      <c r="D23" s="62">
        <f t="shared" si="0"/>
        <v>-0.58786555511446348</v>
      </c>
      <c r="E23" s="62">
        <v>4.7242770679219878E-2</v>
      </c>
      <c r="F23" s="62"/>
      <c r="G23" s="62">
        <v>17</v>
      </c>
      <c r="H23">
        <f t="shared" ca="1" si="1"/>
        <v>-2.7792355108446309E-2</v>
      </c>
      <c r="I23" s="62"/>
      <c r="J23" s="188">
        <v>0.05</v>
      </c>
      <c r="K23" s="184">
        <f>100%-J23</f>
        <v>0.95</v>
      </c>
      <c r="L23" s="190">
        <f ca="1">_xlfn.PERCENTILE.INC($H$7:$H$10006,J23)</f>
        <v>-2.4675890860549818E-2</v>
      </c>
      <c r="M23" s="191">
        <f ca="1">$N$13*(1-L23)</f>
        <v>2581.1585690777247</v>
      </c>
      <c r="N23" s="191">
        <f ca="1">$N$13-M23</f>
        <v>-62.158569077724678</v>
      </c>
    </row>
    <row r="24" spans="2:14" x14ac:dyDescent="0.3">
      <c r="B24" s="177">
        <v>45722</v>
      </c>
      <c r="C24" s="62">
        <v>2267.1</v>
      </c>
      <c r="D24" s="62">
        <f t="shared" si="0"/>
        <v>0.42222640444151688</v>
      </c>
      <c r="E24" s="62">
        <v>4.7038448216141282E-2</v>
      </c>
      <c r="F24" s="62"/>
      <c r="G24" s="62">
        <v>18</v>
      </c>
      <c r="H24">
        <f t="shared" ca="1" si="1"/>
        <v>5.704503127589711E-3</v>
      </c>
      <c r="I24" s="62"/>
      <c r="J24" s="189">
        <v>0.01</v>
      </c>
      <c r="K24" s="183">
        <f t="shared" ref="K24:K26" si="2">100%-J24</f>
        <v>0.99</v>
      </c>
      <c r="L24" s="190">
        <f ca="1">_xlfn.PERCENTILE.INC($H$7:$H$10006,J24)</f>
        <v>-3.3929516525481165E-2</v>
      </c>
      <c r="M24" s="193">
        <f ca="1">$N$13*(1-L24)</f>
        <v>2604.4684521276872</v>
      </c>
      <c r="N24" s="193">
        <f ca="1">$N$13-M24</f>
        <v>-85.468452127687215</v>
      </c>
    </row>
    <row r="25" spans="2:14" x14ac:dyDescent="0.3">
      <c r="B25" s="177">
        <v>43915</v>
      </c>
      <c r="C25" s="62">
        <v>1594.05</v>
      </c>
      <c r="D25" s="62">
        <f t="shared" si="0"/>
        <v>0.33959410059246176</v>
      </c>
      <c r="E25" s="62">
        <v>4.5107359449270579E-2</v>
      </c>
      <c r="F25" s="62"/>
      <c r="G25" s="62">
        <v>19</v>
      </c>
      <c r="H25">
        <f t="shared" ca="1" si="1"/>
        <v>2.0327800316437394E-2</v>
      </c>
      <c r="I25" s="62"/>
      <c r="J25" s="189">
        <v>5.0000000000000001E-3</v>
      </c>
      <c r="K25" s="183">
        <f t="shared" si="2"/>
        <v>0.995</v>
      </c>
      <c r="L25" s="190">
        <f ca="1">_xlfn.PERCENTILE.INC($H$7:$H$10006,J25)</f>
        <v>-3.7780465197093827E-2</v>
      </c>
      <c r="M25" s="193">
        <f ca="1">$N$13*(1-L25)</f>
        <v>2614.1689918314796</v>
      </c>
      <c r="N25" s="193">
        <f ca="1">$N$13-M25</f>
        <v>-95.168991831479616</v>
      </c>
    </row>
    <row r="26" spans="2:14" x14ac:dyDescent="0.3">
      <c r="B26" s="177">
        <v>43397</v>
      </c>
      <c r="C26" s="62">
        <v>1189.95</v>
      </c>
      <c r="D26" s="62">
        <f t="shared" si="0"/>
        <v>0.41475448817025323</v>
      </c>
      <c r="E26" s="62">
        <v>4.4915700737618629E-2</v>
      </c>
      <c r="F26" s="62"/>
      <c r="G26" s="62">
        <v>20</v>
      </c>
      <c r="H26">
        <f t="shared" ca="1" si="1"/>
        <v>-1.586519501176854E-2</v>
      </c>
      <c r="I26" s="62"/>
      <c r="J26" s="189">
        <v>0.1</v>
      </c>
      <c r="K26" s="183">
        <f t="shared" si="2"/>
        <v>0.9</v>
      </c>
      <c r="L26" s="190">
        <f ca="1">_xlfn.PERCENTILE.INC($H$7:$H$10006,J26)</f>
        <v>-1.9151080767004797E-2</v>
      </c>
      <c r="M26" s="193">
        <f ca="1">$N$13*(1-L26)</f>
        <v>2567.2415724520852</v>
      </c>
      <c r="N26" s="193">
        <f ca="1">$N$13-M26</f>
        <v>-48.241572452085165</v>
      </c>
    </row>
    <row r="27" spans="2:14" x14ac:dyDescent="0.3">
      <c r="B27" s="177">
        <v>42277</v>
      </c>
      <c r="C27" s="62">
        <v>841.1</v>
      </c>
      <c r="D27" s="62">
        <f t="shared" si="0"/>
        <v>-0.53402952826791494</v>
      </c>
      <c r="E27" s="62">
        <v>4.4520335299596425E-2</v>
      </c>
      <c r="F27" s="62"/>
      <c r="G27" s="62">
        <v>21</v>
      </c>
      <c r="H27">
        <f t="shared" ca="1" si="1"/>
        <v>-3.3514733526750005E-3</v>
      </c>
      <c r="I27" s="62"/>
    </row>
    <row r="28" spans="2:14" x14ac:dyDescent="0.3">
      <c r="B28" s="177">
        <v>44050</v>
      </c>
      <c r="C28" s="62">
        <v>1805.05</v>
      </c>
      <c r="D28" s="62">
        <f t="shared" si="0"/>
        <v>-7.8280184849490619E-2</v>
      </c>
      <c r="E28" s="62">
        <v>4.4438015333429746E-2</v>
      </c>
      <c r="F28" s="62"/>
      <c r="G28" s="62">
        <v>22</v>
      </c>
      <c r="H28">
        <f t="shared" ca="1" si="1"/>
        <v>-1.836432677569495E-2</v>
      </c>
      <c r="I28" s="62"/>
    </row>
    <row r="29" spans="2:14" x14ac:dyDescent="0.3">
      <c r="B29" s="177">
        <v>44064</v>
      </c>
      <c r="C29" s="62">
        <v>1958.35</v>
      </c>
      <c r="D29" s="62">
        <f t="shared" si="0"/>
        <v>-0.36709003942860835</v>
      </c>
      <c r="E29" s="62">
        <v>4.4314091454472689E-2</v>
      </c>
      <c r="F29" s="62"/>
      <c r="G29" s="62">
        <v>23</v>
      </c>
      <c r="H29">
        <f t="shared" ca="1" si="1"/>
        <v>-1.1254337383727178E-2</v>
      </c>
      <c r="I29" s="62"/>
    </row>
    <row r="30" spans="2:14" x14ac:dyDescent="0.3">
      <c r="B30" s="177">
        <v>44496</v>
      </c>
      <c r="C30" s="62">
        <v>3094.2</v>
      </c>
      <c r="D30" s="62">
        <f t="shared" si="0"/>
        <v>0.85648287034259296</v>
      </c>
      <c r="E30" s="62">
        <v>4.42265831969356E-2</v>
      </c>
      <c r="F30" s="62"/>
      <c r="G30" s="62">
        <v>24</v>
      </c>
      <c r="H30">
        <f t="shared" ca="1" si="1"/>
        <v>2.30811108426805E-2</v>
      </c>
      <c r="I30" s="62"/>
    </row>
    <row r="31" spans="2:14" x14ac:dyDescent="0.3">
      <c r="B31" s="177">
        <v>43921</v>
      </c>
      <c r="C31" s="62">
        <v>1666.7</v>
      </c>
      <c r="D31" s="62">
        <f t="shared" si="0"/>
        <v>-0.3345311533009922</v>
      </c>
      <c r="E31" s="62">
        <v>4.3546316876937011E-2</v>
      </c>
      <c r="F31" s="62"/>
      <c r="G31" s="62">
        <v>25</v>
      </c>
      <c r="H31">
        <f t="shared" ca="1" si="1"/>
        <v>9.9956519463194789E-3</v>
      </c>
      <c r="I31" s="62"/>
    </row>
    <row r="32" spans="2:14" x14ac:dyDescent="0.3">
      <c r="B32" s="177">
        <v>44281</v>
      </c>
      <c r="C32" s="62">
        <v>2504.5500000000002</v>
      </c>
      <c r="D32" s="62">
        <f t="shared" si="0"/>
        <v>0.21409181249697032</v>
      </c>
      <c r="E32" s="62">
        <v>4.2758706830151871E-2</v>
      </c>
      <c r="F32" s="62"/>
      <c r="G32" s="62">
        <v>26</v>
      </c>
      <c r="H32">
        <f t="shared" ca="1" si="1"/>
        <v>1.394946585025072E-2</v>
      </c>
      <c r="I32" s="62"/>
    </row>
    <row r="33" spans="2:9" x14ac:dyDescent="0.3">
      <c r="B33" s="177">
        <v>44084</v>
      </c>
      <c r="C33" s="62">
        <v>2062.9</v>
      </c>
      <c r="D33" s="62">
        <f t="shared" si="0"/>
        <v>1.3686990469629119</v>
      </c>
      <c r="E33" s="62">
        <v>4.2500505356781959E-2</v>
      </c>
      <c r="F33" s="62"/>
      <c r="G33" s="62">
        <v>27</v>
      </c>
      <c r="H33">
        <f t="shared" ca="1" si="1"/>
        <v>-3.4644526760846069E-2</v>
      </c>
      <c r="I33" s="62"/>
    </row>
    <row r="34" spans="2:9" x14ac:dyDescent="0.3">
      <c r="B34" s="177">
        <v>42345</v>
      </c>
      <c r="C34" s="62">
        <v>870.9</v>
      </c>
      <c r="D34" s="62">
        <f t="shared" si="0"/>
        <v>-0.36558004006556183</v>
      </c>
      <c r="E34" s="62">
        <v>4.1621815572299908E-2</v>
      </c>
      <c r="F34" s="62"/>
      <c r="G34" s="62">
        <v>28</v>
      </c>
      <c r="H34">
        <f t="shared" ca="1" si="1"/>
        <v>-1.1693496887561664E-2</v>
      </c>
      <c r="I34" s="62"/>
    </row>
    <row r="35" spans="2:9" x14ac:dyDescent="0.3">
      <c r="B35" s="177">
        <v>43605</v>
      </c>
      <c r="C35" s="62">
        <v>1372.75</v>
      </c>
      <c r="D35" s="62">
        <f t="shared" si="0"/>
        <v>0.72792497954559754</v>
      </c>
      <c r="E35" s="62">
        <v>4.1421689489056564E-2</v>
      </c>
      <c r="F35" s="62"/>
      <c r="G35" s="62">
        <v>29</v>
      </c>
      <c r="H35">
        <f t="shared" ca="1" si="1"/>
        <v>6.6497025460704462E-3</v>
      </c>
      <c r="I35" s="62"/>
    </row>
    <row r="36" spans="2:9" x14ac:dyDescent="0.3">
      <c r="B36" s="177">
        <v>42138</v>
      </c>
      <c r="C36" s="62">
        <v>794.45</v>
      </c>
      <c r="D36" s="62">
        <f t="shared" si="0"/>
        <v>-0.34907824662023756</v>
      </c>
      <c r="E36" s="62">
        <v>4.1218872870249078E-2</v>
      </c>
      <c r="F36" s="62"/>
      <c r="G36" s="62">
        <v>30</v>
      </c>
      <c r="H36">
        <f t="shared" ca="1" si="1"/>
        <v>1.9048308743117578E-2</v>
      </c>
      <c r="I36" s="62"/>
    </row>
    <row r="37" spans="2:9" x14ac:dyDescent="0.3">
      <c r="B37" s="177">
        <v>43032</v>
      </c>
      <c r="C37" s="62">
        <v>1220.5</v>
      </c>
      <c r="D37" s="62">
        <f t="shared" si="0"/>
        <v>-0.4937470186863554</v>
      </c>
      <c r="E37" s="62">
        <v>4.1026953258273546E-2</v>
      </c>
      <c r="F37" s="62"/>
      <c r="G37" s="62">
        <v>31</v>
      </c>
      <c r="H37">
        <f t="shared" ca="1" si="1"/>
        <v>9.1883428103751719E-3</v>
      </c>
      <c r="I37" s="62"/>
    </row>
    <row r="38" spans="2:9" x14ac:dyDescent="0.3">
      <c r="B38" s="177">
        <v>44168</v>
      </c>
      <c r="C38" s="62">
        <v>2410.85</v>
      </c>
      <c r="D38" s="62">
        <f t="shared" si="0"/>
        <v>-7.7239584330086375E-2</v>
      </c>
      <c r="E38" s="62">
        <v>4.0819410266372973E-2</v>
      </c>
      <c r="F38" s="62"/>
      <c r="G38" s="62">
        <v>32</v>
      </c>
      <c r="H38">
        <f t="shared" ca="1" si="1"/>
        <v>-1.1257908962414933E-2</v>
      </c>
      <c r="I38" s="62"/>
    </row>
    <row r="39" spans="2:9" x14ac:dyDescent="0.3">
      <c r="B39" s="177">
        <v>44292</v>
      </c>
      <c r="C39" s="62">
        <v>2612.65</v>
      </c>
      <c r="D39" s="62">
        <f t="shared" si="0"/>
        <v>0.97337512745949617</v>
      </c>
      <c r="E39" s="62">
        <v>4.0689105755825572E-2</v>
      </c>
      <c r="F39" s="62"/>
      <c r="G39" s="62">
        <v>33</v>
      </c>
      <c r="H39">
        <f t="shared" ca="1" si="1"/>
        <v>2.6576019962577916E-2</v>
      </c>
      <c r="I39" s="62"/>
    </row>
    <row r="40" spans="2:9" x14ac:dyDescent="0.3">
      <c r="B40" s="177">
        <v>43445</v>
      </c>
      <c r="C40" s="62">
        <v>1323.95</v>
      </c>
      <c r="D40" s="62">
        <f t="shared" si="0"/>
        <v>9.0074513194187231E-2</v>
      </c>
      <c r="E40" s="62">
        <v>4.0268720044000943E-2</v>
      </c>
      <c r="F40" s="62"/>
      <c r="G40" s="62">
        <v>34</v>
      </c>
      <c r="H40">
        <f t="shared" ca="1" si="1"/>
        <v>-3.831188836600255E-2</v>
      </c>
      <c r="I40" s="62"/>
    </row>
    <row r="41" spans="2:9" x14ac:dyDescent="0.3">
      <c r="B41" s="177">
        <v>42979</v>
      </c>
      <c r="C41" s="62">
        <v>1214.55</v>
      </c>
      <c r="D41" s="62">
        <f t="shared" si="0"/>
        <v>-0.38603275705186535</v>
      </c>
      <c r="E41" s="62">
        <v>3.9720926250909436E-2</v>
      </c>
      <c r="F41" s="62"/>
      <c r="G41" s="62">
        <v>35</v>
      </c>
      <c r="H41">
        <f t="shared" ca="1" si="1"/>
        <v>-2.8694729912492917E-2</v>
      </c>
      <c r="I41" s="62"/>
    </row>
    <row r="42" spans="2:9" x14ac:dyDescent="0.3">
      <c r="B42" s="177">
        <v>44075</v>
      </c>
      <c r="C42" s="62">
        <v>1978.2</v>
      </c>
      <c r="D42" s="62">
        <f t="shared" si="0"/>
        <v>0.1127548867951062</v>
      </c>
      <c r="E42" s="62">
        <v>3.9298098140170198E-2</v>
      </c>
      <c r="F42" s="62"/>
      <c r="G42" s="62">
        <v>36</v>
      </c>
      <c r="H42">
        <f t="shared" ca="1" si="1"/>
        <v>-1.2035928314660476E-2</v>
      </c>
      <c r="I42" s="62"/>
    </row>
    <row r="43" spans="2:9" x14ac:dyDescent="0.3">
      <c r="B43" s="177">
        <v>44039</v>
      </c>
      <c r="C43" s="62">
        <v>1777.75</v>
      </c>
      <c r="D43" s="62">
        <f t="shared" si="0"/>
        <v>-0.23250442516081687</v>
      </c>
      <c r="E43" s="62">
        <v>3.9042637131418187E-2</v>
      </c>
      <c r="F43" s="62"/>
      <c r="G43" s="62">
        <v>37</v>
      </c>
      <c r="H43">
        <f t="shared" ca="1" si="1"/>
        <v>1.8672478320716931E-2</v>
      </c>
      <c r="I43" s="62"/>
    </row>
    <row r="44" spans="2:9" x14ac:dyDescent="0.3">
      <c r="B44" s="177">
        <v>44167</v>
      </c>
      <c r="C44" s="62">
        <v>2316.3000000000002</v>
      </c>
      <c r="D44" s="62">
        <f t="shared" si="0"/>
        <v>1.4576127320954908</v>
      </c>
      <c r="E44" s="62">
        <v>3.8839305736197864E-2</v>
      </c>
      <c r="F44" s="62"/>
      <c r="G44" s="62">
        <v>38</v>
      </c>
      <c r="H44">
        <f t="shared" ca="1" si="1"/>
        <v>1.957508470080746E-2</v>
      </c>
      <c r="I44" s="62"/>
    </row>
    <row r="45" spans="2:9" x14ac:dyDescent="0.3">
      <c r="B45" s="177">
        <v>42697</v>
      </c>
      <c r="C45" s="62">
        <v>942.5</v>
      </c>
      <c r="D45" s="62">
        <f t="shared" si="0"/>
        <v>-0.36472094904286867</v>
      </c>
      <c r="E45" s="62">
        <v>3.8739185540309667E-2</v>
      </c>
      <c r="F45" s="62"/>
      <c r="G45" s="62">
        <v>39</v>
      </c>
      <c r="H45">
        <f t="shared" ca="1" si="1"/>
        <v>5.7060099570381169E-3</v>
      </c>
      <c r="I45" s="62"/>
    </row>
    <row r="46" spans="2:9" x14ac:dyDescent="0.3">
      <c r="B46" s="177">
        <v>43670</v>
      </c>
      <c r="C46" s="62">
        <v>1483.6</v>
      </c>
      <c r="D46" s="62">
        <f t="shared" si="0"/>
        <v>-0.48466428149640495</v>
      </c>
      <c r="E46" s="62">
        <v>3.8680995554310919E-2</v>
      </c>
      <c r="F46" s="62"/>
      <c r="G46" s="62">
        <v>40</v>
      </c>
      <c r="H46">
        <f t="shared" ca="1" si="1"/>
        <v>9.3111659033737909E-4</v>
      </c>
      <c r="I46" s="62"/>
    </row>
    <row r="47" spans="2:9" x14ac:dyDescent="0.3">
      <c r="B47" s="177">
        <v>45425</v>
      </c>
      <c r="C47" s="62">
        <v>2878.9</v>
      </c>
      <c r="D47" s="62">
        <f t="shared" si="0"/>
        <v>1.6928257412777106</v>
      </c>
      <c r="E47" s="62">
        <v>3.8264570109636437E-2</v>
      </c>
      <c r="F47" s="62"/>
      <c r="G47" s="62">
        <v>41</v>
      </c>
      <c r="H47">
        <f t="shared" ca="1" si="1"/>
        <v>-9.5904125706330228E-4</v>
      </c>
      <c r="I47" s="62"/>
    </row>
    <row r="48" spans="2:9" x14ac:dyDescent="0.3">
      <c r="B48" s="177">
        <v>42808</v>
      </c>
      <c r="C48" s="62">
        <v>1069.0999999999999</v>
      </c>
      <c r="D48" s="62">
        <f t="shared" si="0"/>
        <v>-0.17647511939608698</v>
      </c>
      <c r="E48" s="62">
        <v>3.8061947761918451E-2</v>
      </c>
      <c r="F48" s="62"/>
      <c r="G48" s="62">
        <v>42</v>
      </c>
      <c r="H48">
        <f t="shared" ca="1" si="1"/>
        <v>3.1657344939501258E-2</v>
      </c>
      <c r="I48" s="62"/>
    </row>
    <row r="49" spans="2:9" x14ac:dyDescent="0.3">
      <c r="B49" s="177">
        <v>43413</v>
      </c>
      <c r="C49" s="62">
        <v>1298.2</v>
      </c>
      <c r="D49" s="62">
        <f t="shared" si="0"/>
        <v>-0.60229152625451865</v>
      </c>
      <c r="E49" s="62">
        <v>3.7854259103809525E-2</v>
      </c>
      <c r="F49" s="62"/>
      <c r="G49" s="62">
        <v>43</v>
      </c>
      <c r="H49">
        <f t="shared" ca="1" si="1"/>
        <v>1.6926004396016547E-2</v>
      </c>
      <c r="I49" s="62"/>
    </row>
    <row r="50" spans="2:9" x14ac:dyDescent="0.3">
      <c r="B50" s="177">
        <v>44607</v>
      </c>
      <c r="C50" s="62">
        <v>3264.2</v>
      </c>
      <c r="D50" s="62">
        <f>(C50-C51)/C51</f>
        <v>0.38135037345803074</v>
      </c>
      <c r="E50" s="62">
        <v>3.760450109666541E-2</v>
      </c>
      <c r="F50" s="62"/>
      <c r="G50" s="62">
        <v>44</v>
      </c>
      <c r="H50">
        <f t="shared" ca="1" si="1"/>
        <v>-2.2288838587305106E-2</v>
      </c>
      <c r="I50" s="62"/>
    </row>
    <row r="51" spans="2:9" x14ac:dyDescent="0.3">
      <c r="B51" s="177">
        <v>44256</v>
      </c>
      <c r="C51" s="62">
        <v>2363.0500000000002</v>
      </c>
      <c r="D51" s="62">
        <f t="shared" si="0"/>
        <v>0.87320650019817692</v>
      </c>
      <c r="E51" s="62">
        <v>3.7585896507058493E-2</v>
      </c>
      <c r="F51" s="62"/>
      <c r="G51" s="62">
        <v>45</v>
      </c>
      <c r="H51">
        <f t="shared" ca="1" si="1"/>
        <v>-1.7937890571263775E-3</v>
      </c>
      <c r="I51" s="62"/>
    </row>
    <row r="52" spans="2:9" x14ac:dyDescent="0.3">
      <c r="B52" s="177">
        <v>43385</v>
      </c>
      <c r="C52" s="62">
        <v>1261.5</v>
      </c>
      <c r="D52" s="62">
        <f t="shared" si="0"/>
        <v>-0.27765689418231793</v>
      </c>
      <c r="E52" s="62">
        <v>3.737510793141733E-2</v>
      </c>
      <c r="F52" s="62"/>
      <c r="G52" s="62">
        <v>46</v>
      </c>
      <c r="H52">
        <f t="shared" ca="1" si="1"/>
        <v>1.130820086305971E-2</v>
      </c>
      <c r="I52" s="62"/>
    </row>
    <row r="53" spans="2:9" x14ac:dyDescent="0.3">
      <c r="B53" s="177">
        <v>44006</v>
      </c>
      <c r="C53" s="62">
        <v>1746.4</v>
      </c>
      <c r="D53" s="62">
        <f t="shared" si="0"/>
        <v>-0.49285631316064582</v>
      </c>
      <c r="E53" s="62">
        <v>3.727021649392688E-2</v>
      </c>
      <c r="F53" s="62"/>
      <c r="G53" s="62">
        <v>47</v>
      </c>
      <c r="H53">
        <f t="shared" ca="1" si="1"/>
        <v>1.2475838456873995E-2</v>
      </c>
      <c r="I53" s="62"/>
    </row>
    <row r="54" spans="2:9" x14ac:dyDescent="0.3">
      <c r="B54" s="177">
        <v>44463</v>
      </c>
      <c r="C54" s="62">
        <v>3443.6</v>
      </c>
      <c r="D54" s="62">
        <f t="shared" si="0"/>
        <v>0.37353914881735872</v>
      </c>
      <c r="E54" s="62">
        <v>3.7197674768832262E-2</v>
      </c>
      <c r="F54" s="62"/>
      <c r="G54" s="62">
        <v>48</v>
      </c>
      <c r="H54">
        <f t="shared" ca="1" si="1"/>
        <v>-1.5010533922802584E-2</v>
      </c>
      <c r="I54" s="62"/>
    </row>
    <row r="55" spans="2:9" x14ac:dyDescent="0.3">
      <c r="B55" s="177">
        <v>44236</v>
      </c>
      <c r="C55" s="62">
        <v>2507.1</v>
      </c>
      <c r="D55" s="62">
        <f t="shared" si="0"/>
        <v>0.71954732510288055</v>
      </c>
      <c r="E55" s="62">
        <v>3.7020185307743217E-2</v>
      </c>
      <c r="F55" s="62"/>
      <c r="G55" s="62">
        <v>49</v>
      </c>
      <c r="H55">
        <f t="shared" ca="1" si="1"/>
        <v>-1.2453814814946439E-2</v>
      </c>
      <c r="I55" s="62"/>
    </row>
    <row r="56" spans="2:9" x14ac:dyDescent="0.3">
      <c r="B56" s="177">
        <v>43619</v>
      </c>
      <c r="C56" s="62">
        <v>1458</v>
      </c>
      <c r="D56" s="62">
        <f t="shared" si="0"/>
        <v>-0.53159636328589321</v>
      </c>
      <c r="E56" s="62">
        <v>3.646833013435697E-2</v>
      </c>
      <c r="F56" s="62"/>
      <c r="G56" s="62">
        <v>50</v>
      </c>
      <c r="H56">
        <f t="shared" ca="1" si="1"/>
        <v>7.4986406716758458E-4</v>
      </c>
      <c r="I56" s="62"/>
    </row>
    <row r="57" spans="2:9" x14ac:dyDescent="0.3">
      <c r="B57" s="177">
        <v>44428</v>
      </c>
      <c r="C57" s="62">
        <v>3112.7</v>
      </c>
      <c r="D57" s="62">
        <f t="shared" si="0"/>
        <v>1.4872747612769186</v>
      </c>
      <c r="E57" s="62">
        <v>3.6392088965838627E-2</v>
      </c>
      <c r="F57" s="62"/>
      <c r="G57" s="62">
        <v>51</v>
      </c>
      <c r="H57">
        <f t="shared" ca="1" si="1"/>
        <v>1.7233098534538829E-2</v>
      </c>
      <c r="I57" s="62"/>
    </row>
    <row r="58" spans="2:9" x14ac:dyDescent="0.3">
      <c r="B58" s="177">
        <v>43381</v>
      </c>
      <c r="C58" s="62">
        <v>1251.45</v>
      </c>
      <c r="D58" s="62">
        <f t="shared" si="0"/>
        <v>0.54872842027102298</v>
      </c>
      <c r="E58" s="62">
        <v>3.6054309131550583E-2</v>
      </c>
      <c r="F58" s="62"/>
      <c r="G58" s="62">
        <v>52</v>
      </c>
      <c r="H58">
        <f t="shared" ca="1" si="1"/>
        <v>5.5633647133180161E-3</v>
      </c>
      <c r="I58" s="62"/>
    </row>
    <row r="59" spans="2:9" x14ac:dyDescent="0.3">
      <c r="B59" s="177">
        <v>42093</v>
      </c>
      <c r="C59" s="62">
        <v>808.05</v>
      </c>
      <c r="D59" s="62">
        <f t="shared" si="0"/>
        <v>-0.13849352310890781</v>
      </c>
      <c r="E59" s="62">
        <v>3.5828739905140281E-2</v>
      </c>
      <c r="F59" s="62"/>
      <c r="G59" s="62">
        <v>53</v>
      </c>
      <c r="H59">
        <f t="shared" ca="1" si="1"/>
        <v>1.0062840734034998E-2</v>
      </c>
      <c r="I59" s="62"/>
    </row>
    <row r="60" spans="2:9" x14ac:dyDescent="0.3">
      <c r="B60" s="177">
        <v>42709</v>
      </c>
      <c r="C60" s="62">
        <v>937.95</v>
      </c>
      <c r="D60" s="62">
        <f t="shared" si="0"/>
        <v>-0.68316781516011349</v>
      </c>
      <c r="E60" s="62">
        <v>3.5779360609574394E-2</v>
      </c>
      <c r="F60" s="62"/>
      <c r="G60" s="62">
        <v>54</v>
      </c>
      <c r="H60">
        <f t="shared" ca="1" si="1"/>
        <v>2.5586748752978842E-2</v>
      </c>
      <c r="I60" s="62"/>
    </row>
    <row r="61" spans="2:9" x14ac:dyDescent="0.3">
      <c r="B61" s="177">
        <v>45448</v>
      </c>
      <c r="C61" s="62">
        <v>2960.4</v>
      </c>
      <c r="D61" s="62">
        <f t="shared" si="0"/>
        <v>1.5891201679202378</v>
      </c>
      <c r="E61" s="62">
        <v>3.5648067168095189E-2</v>
      </c>
      <c r="F61" s="62"/>
      <c r="G61" s="62">
        <v>55</v>
      </c>
      <c r="H61">
        <f t="shared" ca="1" si="1"/>
        <v>6.3457184301394329E-3</v>
      </c>
      <c r="I61" s="62"/>
    </row>
    <row r="62" spans="2:9" x14ac:dyDescent="0.3">
      <c r="B62" s="177">
        <v>43076</v>
      </c>
      <c r="C62" s="62">
        <v>1143.4000000000001</v>
      </c>
      <c r="D62" s="62">
        <f t="shared" si="0"/>
        <v>0.12213553167476328</v>
      </c>
      <c r="E62" s="62">
        <v>3.5547706380473665E-2</v>
      </c>
      <c r="F62" s="62"/>
      <c r="G62" s="62">
        <v>56</v>
      </c>
      <c r="H62">
        <f t="shared" ca="1" si="1"/>
        <v>-5.6617013440363835E-3</v>
      </c>
      <c r="I62" s="62"/>
    </row>
    <row r="63" spans="2:9" x14ac:dyDescent="0.3">
      <c r="B63" s="177">
        <v>42522</v>
      </c>
      <c r="C63" s="62">
        <v>1018.95</v>
      </c>
      <c r="D63" s="62">
        <f t="shared" si="0"/>
        <v>0.24178904393394687</v>
      </c>
      <c r="E63" s="62">
        <v>3.541306777766489E-2</v>
      </c>
      <c r="F63" s="62"/>
      <c r="G63" s="62">
        <v>57</v>
      </c>
      <c r="H63">
        <f t="shared" ca="1" si="1"/>
        <v>2.0248582984175957E-2</v>
      </c>
      <c r="I63" s="62"/>
    </row>
    <row r="64" spans="2:9" x14ac:dyDescent="0.3">
      <c r="B64" s="177">
        <v>42256</v>
      </c>
      <c r="C64" s="62">
        <v>820.55</v>
      </c>
      <c r="D64" s="62">
        <f t="shared" si="0"/>
        <v>-0.71326985236306462</v>
      </c>
      <c r="E64" s="62">
        <v>3.5133089441150379E-2</v>
      </c>
      <c r="F64" s="62"/>
      <c r="G64" s="62">
        <v>58</v>
      </c>
      <c r="H64">
        <f t="shared" ca="1" si="1"/>
        <v>-7.6715380314099565E-3</v>
      </c>
      <c r="I64" s="62"/>
    </row>
    <row r="65" spans="2:9" x14ac:dyDescent="0.3">
      <c r="B65" s="177">
        <v>44748</v>
      </c>
      <c r="C65" s="62">
        <v>2861.75</v>
      </c>
      <c r="D65" s="62">
        <f t="shared" si="0"/>
        <v>1.0435232790631246</v>
      </c>
      <c r="E65" s="62">
        <v>3.4541970934856552E-2</v>
      </c>
      <c r="F65" s="62"/>
      <c r="G65" s="62">
        <v>59</v>
      </c>
      <c r="H65">
        <f t="shared" ca="1" si="1"/>
        <v>3.0439969535551645E-2</v>
      </c>
      <c r="I65" s="62"/>
    </row>
    <row r="66" spans="2:9" x14ac:dyDescent="0.3">
      <c r="B66" s="177">
        <v>43453</v>
      </c>
      <c r="C66" s="62">
        <v>1400.4</v>
      </c>
      <c r="D66" s="62">
        <f t="shared" si="0"/>
        <v>-0.43308234151080877</v>
      </c>
      <c r="E66" s="62">
        <v>3.392520949462885E-2</v>
      </c>
      <c r="F66" s="62"/>
      <c r="G66" s="62">
        <v>60</v>
      </c>
      <c r="H66">
        <f t="shared" ca="1" si="1"/>
        <v>8.0311206670093428E-3</v>
      </c>
      <c r="I66" s="62"/>
    </row>
    <row r="67" spans="2:9" x14ac:dyDescent="0.3">
      <c r="B67" s="177">
        <v>44245</v>
      </c>
      <c r="C67" s="62">
        <v>2470.1999999999998</v>
      </c>
      <c r="D67" s="62">
        <f t="shared" si="0"/>
        <v>-0.10454578409338074</v>
      </c>
      <c r="E67" s="62">
        <v>3.390256152687092E-2</v>
      </c>
      <c r="F67" s="62"/>
      <c r="G67" s="62">
        <v>61</v>
      </c>
      <c r="H67">
        <f t="shared" ca="1" si="1"/>
        <v>9.7376072422511069E-3</v>
      </c>
      <c r="I67" s="62"/>
    </row>
    <row r="68" spans="2:9" x14ac:dyDescent="0.3">
      <c r="B68" s="177">
        <v>44735</v>
      </c>
      <c r="C68" s="62">
        <v>2758.6</v>
      </c>
      <c r="D68" s="62">
        <f t="shared" si="0"/>
        <v>-5.3426208695055509E-2</v>
      </c>
      <c r="E68" s="62">
        <v>3.3861144945188763E-2</v>
      </c>
      <c r="F68" s="62"/>
      <c r="G68" s="62">
        <v>62</v>
      </c>
      <c r="H68">
        <f t="shared" ca="1" si="1"/>
        <v>1.6003601083872044E-2</v>
      </c>
      <c r="I68" s="62"/>
    </row>
    <row r="69" spans="2:9" x14ac:dyDescent="0.3">
      <c r="B69" s="177">
        <v>44341</v>
      </c>
      <c r="C69" s="62">
        <v>2914.3</v>
      </c>
      <c r="D69" s="62">
        <f t="shared" si="0"/>
        <v>0.15594074132836208</v>
      </c>
      <c r="E69" s="62">
        <v>3.3824651022543985E-2</v>
      </c>
      <c r="F69" s="62"/>
      <c r="G69" s="62">
        <v>63</v>
      </c>
      <c r="H69">
        <f t="shared" ca="1" si="1"/>
        <v>-1.474387003062296E-2</v>
      </c>
      <c r="I69" s="62"/>
    </row>
    <row r="70" spans="2:9" x14ac:dyDescent="0.3">
      <c r="B70" s="177">
        <v>44174</v>
      </c>
      <c r="C70" s="62">
        <v>2521.15</v>
      </c>
      <c r="D70" s="62">
        <f t="shared" si="0"/>
        <v>-0.15221265720626809</v>
      </c>
      <c r="E70" s="62">
        <v>3.3745412797015061E-2</v>
      </c>
      <c r="F70" s="62"/>
      <c r="G70" s="62">
        <v>64</v>
      </c>
      <c r="H70">
        <f t="shared" ca="1" si="1"/>
        <v>7.218515531355248E-3</v>
      </c>
      <c r="I70" s="62"/>
    </row>
    <row r="71" spans="2:9" x14ac:dyDescent="0.3">
      <c r="B71" s="177">
        <v>45414</v>
      </c>
      <c r="C71" s="62">
        <v>2973.8</v>
      </c>
      <c r="D71" s="62">
        <f t="shared" ref="D71:D134" si="3">(C71-C72)/C72</f>
        <v>2.8359238955175754</v>
      </c>
      <c r="E71" s="62">
        <v>3.3628195547522631E-2</v>
      </c>
      <c r="F71" s="62"/>
      <c r="G71" s="62">
        <v>65</v>
      </c>
      <c r="H71">
        <f t="shared" ref="H71:H134" ca="1" si="4">_xlfn.NORM.INV(RAND(),N$9,N$10)</f>
        <v>3.4569590625953763E-3</v>
      </c>
      <c r="I71" s="62"/>
    </row>
    <row r="72" spans="2:9" x14ac:dyDescent="0.3">
      <c r="B72" s="177">
        <v>42006</v>
      </c>
      <c r="C72" s="62">
        <v>775.25</v>
      </c>
      <c r="D72" s="62">
        <f t="shared" si="3"/>
        <v>-0.12907936864573386</v>
      </c>
      <c r="E72" s="62">
        <v>3.3184513893516329E-2</v>
      </c>
      <c r="F72" s="62"/>
      <c r="G72" s="62">
        <v>66</v>
      </c>
      <c r="H72">
        <f t="shared" ca="1" si="4"/>
        <v>-8.2972177276820474E-3</v>
      </c>
      <c r="I72" s="62"/>
    </row>
    <row r="73" spans="2:9" x14ac:dyDescent="0.3">
      <c r="B73" s="177">
        <v>42031</v>
      </c>
      <c r="C73" s="62">
        <v>890.15</v>
      </c>
      <c r="D73" s="62">
        <f t="shared" si="3"/>
        <v>-0.72876991986349371</v>
      </c>
      <c r="E73" s="62">
        <v>3.2776424179139112E-2</v>
      </c>
      <c r="F73" s="62"/>
      <c r="G73" s="62">
        <v>67</v>
      </c>
      <c r="H73">
        <f t="shared" ca="1" si="4"/>
        <v>-1.2077690815427096E-2</v>
      </c>
      <c r="I73" s="62"/>
    </row>
    <row r="74" spans="2:9" x14ac:dyDescent="0.3">
      <c r="B74" s="177">
        <v>44540</v>
      </c>
      <c r="C74" s="62">
        <v>3281.9</v>
      </c>
      <c r="D74" s="62">
        <f t="shared" si="3"/>
        <v>2.8924272074957007</v>
      </c>
      <c r="E74" s="62">
        <v>3.2498584282388533E-2</v>
      </c>
      <c r="F74" s="62"/>
      <c r="G74" s="62">
        <v>68</v>
      </c>
      <c r="H74">
        <f t="shared" ca="1" si="4"/>
        <v>3.2113926663717964E-2</v>
      </c>
      <c r="I74" s="62"/>
    </row>
    <row r="75" spans="2:9" x14ac:dyDescent="0.3">
      <c r="B75" s="177">
        <v>42207</v>
      </c>
      <c r="C75" s="62">
        <v>843.15</v>
      </c>
      <c r="D75" s="62">
        <f t="shared" si="3"/>
        <v>-0.73136111642133428</v>
      </c>
      <c r="E75" s="62">
        <v>3.2449641829425092E-2</v>
      </c>
      <c r="F75" s="62"/>
      <c r="G75" s="62">
        <v>69</v>
      </c>
      <c r="H75">
        <f t="shared" ca="1" si="4"/>
        <v>6.0045733257839701E-3</v>
      </c>
      <c r="I75" s="62"/>
    </row>
    <row r="76" spans="2:9" x14ac:dyDescent="0.3">
      <c r="B76" s="177">
        <v>45057</v>
      </c>
      <c r="C76" s="62">
        <v>3138.6</v>
      </c>
      <c r="D76" s="62">
        <f t="shared" si="3"/>
        <v>2.6842352388778026</v>
      </c>
      <c r="E76" s="62">
        <v>3.2213506980415314E-2</v>
      </c>
      <c r="F76" s="62"/>
      <c r="G76" s="62">
        <v>70</v>
      </c>
      <c r="H76">
        <f t="shared" ca="1" si="4"/>
        <v>1.7022227887200734E-4</v>
      </c>
      <c r="I76" s="62"/>
    </row>
    <row r="77" spans="2:9" x14ac:dyDescent="0.3">
      <c r="B77" s="177">
        <v>42205</v>
      </c>
      <c r="C77" s="62">
        <v>851.9</v>
      </c>
      <c r="D77" s="62">
        <f t="shared" si="3"/>
        <v>-0.25715033135681897</v>
      </c>
      <c r="E77" s="62">
        <v>3.2043127990792813E-2</v>
      </c>
      <c r="F77" s="62"/>
      <c r="G77" s="62">
        <v>71</v>
      </c>
      <c r="H77">
        <f t="shared" ca="1" si="4"/>
        <v>2.895952818011502E-4</v>
      </c>
      <c r="I77" s="62"/>
    </row>
    <row r="78" spans="2:9" x14ac:dyDescent="0.3">
      <c r="B78" s="177">
        <v>42612</v>
      </c>
      <c r="C78" s="62">
        <v>1146.8</v>
      </c>
      <c r="D78" s="62">
        <f t="shared" si="3"/>
        <v>0.3011118674835489</v>
      </c>
      <c r="E78" s="62">
        <v>3.2037437005039512E-2</v>
      </c>
      <c r="F78" s="62"/>
      <c r="G78" s="62">
        <v>72</v>
      </c>
      <c r="H78">
        <f t="shared" ca="1" si="4"/>
        <v>-2.3505556951047928E-2</v>
      </c>
      <c r="I78" s="62"/>
    </row>
    <row r="79" spans="2:9" x14ac:dyDescent="0.3">
      <c r="B79" s="177">
        <v>42459</v>
      </c>
      <c r="C79" s="62">
        <v>881.4</v>
      </c>
      <c r="D79" s="62">
        <f t="shared" si="3"/>
        <v>-0.73315975901425934</v>
      </c>
      <c r="E79" s="62">
        <v>3.2023886189333203E-2</v>
      </c>
      <c r="F79" s="62"/>
      <c r="G79" s="62">
        <v>73</v>
      </c>
      <c r="H79">
        <f t="shared" ca="1" si="4"/>
        <v>-1.2587399410939028E-2</v>
      </c>
      <c r="I79" s="62"/>
    </row>
    <row r="80" spans="2:9" x14ac:dyDescent="0.3">
      <c r="B80" s="177">
        <v>44440</v>
      </c>
      <c r="C80" s="62">
        <v>3303.1</v>
      </c>
      <c r="D80" s="62">
        <f t="shared" si="3"/>
        <v>0.475619290133798</v>
      </c>
      <c r="E80" s="62">
        <v>3.1976880418651848E-2</v>
      </c>
      <c r="F80" s="62"/>
      <c r="G80" s="62">
        <v>74</v>
      </c>
      <c r="H80">
        <f t="shared" ca="1" si="4"/>
        <v>5.1561458013221675E-3</v>
      </c>
      <c r="I80" s="62"/>
    </row>
    <row r="81" spans="2:9" x14ac:dyDescent="0.3">
      <c r="B81" s="177">
        <v>44140</v>
      </c>
      <c r="C81" s="62">
        <v>2238.4499999999998</v>
      </c>
      <c r="D81" s="62">
        <f t="shared" si="3"/>
        <v>1.6868923298523586</v>
      </c>
      <c r="E81" s="62">
        <v>3.1900426414659358E-2</v>
      </c>
      <c r="F81" s="62"/>
      <c r="G81" s="62">
        <v>75</v>
      </c>
      <c r="H81">
        <f t="shared" ca="1" si="4"/>
        <v>-4.7492965407874193E-3</v>
      </c>
      <c r="I81" s="62"/>
    </row>
    <row r="82" spans="2:9" x14ac:dyDescent="0.3">
      <c r="B82" s="177">
        <v>42017</v>
      </c>
      <c r="C82" s="62">
        <v>833.1</v>
      </c>
      <c r="D82" s="62">
        <f t="shared" si="3"/>
        <v>-0.72612061738744516</v>
      </c>
      <c r="E82" s="62">
        <v>3.1894469560909147E-2</v>
      </c>
      <c r="F82" s="62"/>
      <c r="G82" s="62">
        <v>76</v>
      </c>
      <c r="H82">
        <f t="shared" ca="1" si="4"/>
        <v>-6.2082445865195984E-3</v>
      </c>
      <c r="I82" s="62"/>
    </row>
    <row r="83" spans="2:9" x14ac:dyDescent="0.3">
      <c r="B83" s="177">
        <v>44362</v>
      </c>
      <c r="C83" s="62">
        <v>3041.85</v>
      </c>
      <c r="D83" s="62">
        <f t="shared" si="3"/>
        <v>-6.3556321768309651E-2</v>
      </c>
      <c r="E83" s="62">
        <v>3.1800142464638241E-2</v>
      </c>
      <c r="F83" s="62"/>
      <c r="G83" s="62">
        <v>77</v>
      </c>
      <c r="H83">
        <f t="shared" ca="1" si="4"/>
        <v>6.9979676838587144E-3</v>
      </c>
      <c r="I83" s="62"/>
    </row>
    <row r="84" spans="2:9" x14ac:dyDescent="0.3">
      <c r="B84" s="177">
        <v>44679</v>
      </c>
      <c r="C84" s="62">
        <v>3248.3</v>
      </c>
      <c r="D84" s="62">
        <f t="shared" si="3"/>
        <v>5.3548261546445375E-2</v>
      </c>
      <c r="E84" s="62">
        <v>3.1763173776323726E-2</v>
      </c>
      <c r="F84" s="62"/>
      <c r="G84" s="62">
        <v>78</v>
      </c>
      <c r="H84">
        <f t="shared" ca="1" si="4"/>
        <v>-1.4890618982464746E-2</v>
      </c>
      <c r="I84" s="62"/>
    </row>
    <row r="85" spans="2:9" x14ac:dyDescent="0.3">
      <c r="B85" s="177">
        <v>44671</v>
      </c>
      <c r="C85" s="62">
        <v>3083.2</v>
      </c>
      <c r="D85" s="62">
        <f t="shared" si="3"/>
        <v>2.4077922077922076</v>
      </c>
      <c r="E85" s="62">
        <v>3.1705399119945125E-2</v>
      </c>
      <c r="F85" s="62"/>
      <c r="G85" s="62">
        <v>79</v>
      </c>
      <c r="H85">
        <f t="shared" ca="1" si="4"/>
        <v>-2.0179093975584449E-2</v>
      </c>
      <c r="I85" s="62"/>
    </row>
    <row r="86" spans="2:9" x14ac:dyDescent="0.3">
      <c r="B86" s="177">
        <v>42220</v>
      </c>
      <c r="C86" s="62">
        <v>904.75</v>
      </c>
      <c r="D86" s="62">
        <f t="shared" si="3"/>
        <v>-0.37901094752736886</v>
      </c>
      <c r="E86" s="62">
        <v>3.1583148053132712E-2</v>
      </c>
      <c r="F86" s="62"/>
      <c r="G86" s="62">
        <v>80</v>
      </c>
      <c r="H86">
        <f t="shared" ca="1" si="4"/>
        <v>-9.3342921718457331E-3</v>
      </c>
      <c r="I86" s="62"/>
    </row>
    <row r="87" spans="2:9" x14ac:dyDescent="0.3">
      <c r="B87" s="177">
        <v>43497</v>
      </c>
      <c r="C87" s="62">
        <v>1456.95</v>
      </c>
      <c r="D87" s="62">
        <f t="shared" si="3"/>
        <v>-0.30309480531904709</v>
      </c>
      <c r="E87" s="62">
        <v>3.1359501645842884E-2</v>
      </c>
      <c r="F87" s="62"/>
      <c r="G87" s="62">
        <v>81</v>
      </c>
      <c r="H87">
        <f t="shared" ca="1" si="4"/>
        <v>-8.4397702939651067E-3</v>
      </c>
      <c r="I87" s="62"/>
    </row>
    <row r="88" spans="2:9" x14ac:dyDescent="0.3">
      <c r="B88" s="177">
        <v>44110</v>
      </c>
      <c r="C88" s="62">
        <v>2090.6</v>
      </c>
      <c r="D88" s="62">
        <f t="shared" si="3"/>
        <v>0.53269794721407615</v>
      </c>
      <c r="E88" s="62">
        <v>3.1325538947264565E-2</v>
      </c>
      <c r="F88" s="62"/>
      <c r="G88" s="62">
        <v>82</v>
      </c>
      <c r="H88">
        <f t="shared" ca="1" si="4"/>
        <v>-1.4483658908242832E-2</v>
      </c>
      <c r="I88" s="62"/>
    </row>
    <row r="89" spans="2:9" x14ac:dyDescent="0.3">
      <c r="B89" s="177">
        <v>43290</v>
      </c>
      <c r="C89" s="62">
        <v>1364</v>
      </c>
      <c r="D89" s="62">
        <f t="shared" si="3"/>
        <v>-0.54463510716431862</v>
      </c>
      <c r="E89" s="62">
        <v>3.1146053825219268E-2</v>
      </c>
      <c r="F89" s="62"/>
      <c r="G89" s="62">
        <v>83</v>
      </c>
      <c r="H89">
        <f t="shared" ca="1" si="4"/>
        <v>-2.0446294119886778E-2</v>
      </c>
      <c r="I89" s="62"/>
    </row>
    <row r="90" spans="2:9" x14ac:dyDescent="0.3">
      <c r="B90" s="177">
        <v>45483</v>
      </c>
      <c r="C90" s="62">
        <v>2995.4</v>
      </c>
      <c r="D90" s="62">
        <f t="shared" si="3"/>
        <v>-4.4529505582137134E-2</v>
      </c>
      <c r="E90" s="62">
        <v>3.1047776400936349E-2</v>
      </c>
      <c r="F90" s="62"/>
      <c r="G90" s="62">
        <v>84</v>
      </c>
      <c r="H90">
        <f t="shared" ca="1" si="4"/>
        <v>3.2550890433803606E-3</v>
      </c>
      <c r="I90" s="62"/>
    </row>
    <row r="91" spans="2:9" x14ac:dyDescent="0.3">
      <c r="B91" s="177">
        <v>44637</v>
      </c>
      <c r="C91" s="62">
        <v>3135</v>
      </c>
      <c r="D91" s="62">
        <f t="shared" si="3"/>
        <v>0.17600720234076067</v>
      </c>
      <c r="E91" s="62">
        <v>3.0707522356654422E-2</v>
      </c>
      <c r="F91" s="62"/>
      <c r="G91" s="62">
        <v>85</v>
      </c>
      <c r="H91">
        <f t="shared" ca="1" si="4"/>
        <v>-2.4389924645120999E-2</v>
      </c>
      <c r="I91" s="62"/>
    </row>
    <row r="92" spans="2:9" x14ac:dyDescent="0.3">
      <c r="B92" s="177">
        <v>44302</v>
      </c>
      <c r="C92" s="62">
        <v>2665.8</v>
      </c>
      <c r="D92" s="62">
        <f t="shared" si="3"/>
        <v>0.12993536081381804</v>
      </c>
      <c r="E92" s="62">
        <v>3.0679116163080812E-2</v>
      </c>
      <c r="F92" s="62"/>
      <c r="G92" s="62">
        <v>86</v>
      </c>
      <c r="H92">
        <f t="shared" ca="1" si="4"/>
        <v>-1.5943068766305211E-2</v>
      </c>
      <c r="I92" s="62"/>
    </row>
    <row r="93" spans="2:9" x14ac:dyDescent="0.3">
      <c r="B93" s="177">
        <v>45835</v>
      </c>
      <c r="C93" s="62">
        <v>2359.25</v>
      </c>
      <c r="D93" s="62">
        <f t="shared" si="3"/>
        <v>0.36042555645254293</v>
      </c>
      <c r="E93" s="62">
        <v>3.060020968023772E-2</v>
      </c>
      <c r="F93" s="62"/>
      <c r="G93" s="62">
        <v>87</v>
      </c>
      <c r="H93">
        <f t="shared" ca="1" si="4"/>
        <v>-2.6206827102207387E-2</v>
      </c>
      <c r="I93" s="62"/>
    </row>
    <row r="94" spans="2:9" x14ac:dyDescent="0.3">
      <c r="B94" s="177">
        <v>43907</v>
      </c>
      <c r="C94" s="62">
        <v>1734.2</v>
      </c>
      <c r="D94" s="62">
        <f t="shared" si="3"/>
        <v>0.30293012772351618</v>
      </c>
      <c r="E94" s="62">
        <v>3.0452479277459223E-2</v>
      </c>
      <c r="F94" s="62"/>
      <c r="G94" s="62">
        <v>88</v>
      </c>
      <c r="H94">
        <f t="shared" ca="1" si="4"/>
        <v>-1.7879581822321081E-2</v>
      </c>
      <c r="I94" s="62"/>
    </row>
    <row r="95" spans="2:9" x14ac:dyDescent="0.3">
      <c r="B95" s="177">
        <v>43357</v>
      </c>
      <c r="C95" s="62">
        <v>1331</v>
      </c>
      <c r="D95" s="62">
        <f t="shared" si="3"/>
        <v>-0.40174397698669551</v>
      </c>
      <c r="E95" s="62">
        <v>3.0385136442810143E-2</v>
      </c>
      <c r="F95" s="62"/>
      <c r="G95" s="62">
        <v>89</v>
      </c>
      <c r="H95">
        <f t="shared" ca="1" si="4"/>
        <v>-1.6052829480301022E-2</v>
      </c>
      <c r="I95" s="62"/>
    </row>
    <row r="96" spans="2:9" x14ac:dyDescent="0.3">
      <c r="B96" s="177">
        <v>44133</v>
      </c>
      <c r="C96" s="62">
        <v>2224.8000000000002</v>
      </c>
      <c r="D96" s="62">
        <f t="shared" si="3"/>
        <v>1.5587119033927546</v>
      </c>
      <c r="E96" s="62">
        <v>3.0381622823268048E-2</v>
      </c>
      <c r="F96" s="62"/>
      <c r="G96" s="62">
        <v>90</v>
      </c>
      <c r="H96">
        <f t="shared" ca="1" si="4"/>
        <v>2.6586222175069438E-2</v>
      </c>
      <c r="I96" s="62"/>
    </row>
    <row r="97" spans="2:9" x14ac:dyDescent="0.3">
      <c r="B97" s="177">
        <v>42391</v>
      </c>
      <c r="C97" s="62">
        <v>869.5</v>
      </c>
      <c r="D97" s="62">
        <f t="shared" si="3"/>
        <v>-0.69269102990033227</v>
      </c>
      <c r="E97" s="62">
        <v>3.0335347790022543E-2</v>
      </c>
      <c r="F97" s="62"/>
      <c r="G97" s="62">
        <v>91</v>
      </c>
      <c r="H97">
        <f t="shared" ca="1" si="4"/>
        <v>-3.9378328409263551E-3</v>
      </c>
      <c r="I97" s="62"/>
    </row>
    <row r="98" spans="2:9" x14ac:dyDescent="0.3">
      <c r="B98" s="177">
        <v>45000</v>
      </c>
      <c r="C98" s="62">
        <v>2829.4</v>
      </c>
      <c r="D98" s="62">
        <f t="shared" si="3"/>
        <v>-0.11601968288682338</v>
      </c>
      <c r="E98" s="62">
        <v>3.0277651342740134E-2</v>
      </c>
      <c r="F98" s="62"/>
      <c r="G98" s="62">
        <v>92</v>
      </c>
      <c r="H98">
        <f t="shared" ca="1" si="4"/>
        <v>2.8552931384458809E-2</v>
      </c>
      <c r="I98" s="62"/>
    </row>
    <row r="99" spans="2:9" x14ac:dyDescent="0.3">
      <c r="B99" s="177">
        <v>44439</v>
      </c>
      <c r="C99" s="62">
        <v>3200.75</v>
      </c>
      <c r="D99" s="62">
        <f t="shared" si="3"/>
        <v>2.8151856487275762</v>
      </c>
      <c r="E99" s="62">
        <v>3.0273280329610259E-2</v>
      </c>
      <c r="F99" s="62"/>
      <c r="G99" s="62">
        <v>93</v>
      </c>
      <c r="H99">
        <f t="shared" ca="1" si="4"/>
        <v>5.3184752406847001E-3</v>
      </c>
      <c r="I99" s="62"/>
    </row>
    <row r="100" spans="2:9" x14ac:dyDescent="0.3">
      <c r="B100" s="177">
        <v>42261</v>
      </c>
      <c r="C100" s="62">
        <v>838.95</v>
      </c>
      <c r="D100" s="62">
        <f t="shared" si="3"/>
        <v>-0.30128258515865741</v>
      </c>
      <c r="E100" s="62">
        <v>3.0018416206261566E-2</v>
      </c>
      <c r="F100" s="62"/>
      <c r="G100" s="62">
        <v>94</v>
      </c>
      <c r="H100">
        <f t="shared" ca="1" si="4"/>
        <v>9.254309096482147E-4</v>
      </c>
      <c r="I100" s="62"/>
    </row>
    <row r="101" spans="2:9" x14ac:dyDescent="0.3">
      <c r="B101" s="177">
        <v>42619</v>
      </c>
      <c r="C101" s="62">
        <v>1200.7</v>
      </c>
      <c r="D101" s="62">
        <f t="shared" si="3"/>
        <v>-0.54853264650034783</v>
      </c>
      <c r="E101" s="62">
        <v>2.9715706873633285E-2</v>
      </c>
      <c r="F101" s="62"/>
      <c r="G101" s="62">
        <v>95</v>
      </c>
      <c r="H101">
        <f t="shared" ca="1" si="4"/>
        <v>-8.1171824872212778E-3</v>
      </c>
      <c r="I101" s="62"/>
    </row>
    <row r="102" spans="2:9" x14ac:dyDescent="0.3">
      <c r="B102" s="177">
        <v>44732</v>
      </c>
      <c r="C102" s="62">
        <v>2659.55</v>
      </c>
      <c r="D102" s="62">
        <f t="shared" si="3"/>
        <v>0.49990130558610385</v>
      </c>
      <c r="E102" s="62">
        <v>2.9556364199442693E-2</v>
      </c>
      <c r="F102" s="62"/>
      <c r="G102" s="62">
        <v>96</v>
      </c>
      <c r="H102">
        <f t="shared" ca="1" si="4"/>
        <v>1.0704379173282387E-2</v>
      </c>
      <c r="I102" s="62"/>
    </row>
    <row r="103" spans="2:9" x14ac:dyDescent="0.3">
      <c r="B103" s="177">
        <v>43747</v>
      </c>
      <c r="C103" s="62">
        <v>1773.15</v>
      </c>
      <c r="D103" s="62">
        <f t="shared" si="3"/>
        <v>0.99521773376842582</v>
      </c>
      <c r="E103" s="62">
        <v>2.9345175896900142E-2</v>
      </c>
      <c r="F103" s="62"/>
      <c r="G103" s="62">
        <v>97</v>
      </c>
      <c r="H103">
        <f t="shared" ca="1" si="4"/>
        <v>1.2986465268397321E-3</v>
      </c>
      <c r="I103" s="62"/>
    </row>
    <row r="104" spans="2:9" x14ac:dyDescent="0.3">
      <c r="B104" s="177">
        <v>42404</v>
      </c>
      <c r="C104" s="62">
        <v>888.7</v>
      </c>
      <c r="D104" s="62">
        <f t="shared" si="3"/>
        <v>-0.65522859969351932</v>
      </c>
      <c r="E104" s="62">
        <v>2.9302756543896306E-2</v>
      </c>
      <c r="F104" s="62"/>
      <c r="G104" s="62">
        <v>98</v>
      </c>
      <c r="H104">
        <f t="shared" ca="1" si="4"/>
        <v>-5.1464567102424454E-3</v>
      </c>
      <c r="I104" s="62"/>
    </row>
    <row r="105" spans="2:9" x14ac:dyDescent="0.3">
      <c r="B105" s="177">
        <v>44285</v>
      </c>
      <c r="C105" s="62">
        <v>2577.65</v>
      </c>
      <c r="D105" s="62">
        <f t="shared" si="3"/>
        <v>1.5269839713739524</v>
      </c>
      <c r="E105" s="62">
        <v>2.9186879878620873E-2</v>
      </c>
      <c r="F105" s="62"/>
      <c r="G105" s="62">
        <v>99</v>
      </c>
      <c r="H105">
        <f t="shared" ca="1" si="4"/>
        <v>1.0288686190375512E-2</v>
      </c>
      <c r="I105" s="62"/>
    </row>
    <row r="106" spans="2:9" x14ac:dyDescent="0.3">
      <c r="B106" s="177">
        <v>42788</v>
      </c>
      <c r="C106" s="62">
        <v>1020.05</v>
      </c>
      <c r="D106" s="62">
        <f t="shared" si="3"/>
        <v>-0.71436771953405009</v>
      </c>
      <c r="E106" s="62">
        <v>2.9158048731271733E-2</v>
      </c>
      <c r="F106" s="62"/>
      <c r="G106" s="62">
        <v>100</v>
      </c>
      <c r="H106">
        <f t="shared" ca="1" si="4"/>
        <v>1.5047826035077778E-2</v>
      </c>
      <c r="I106" s="62"/>
    </row>
    <row r="107" spans="2:9" x14ac:dyDescent="0.3">
      <c r="B107" s="177">
        <v>44832</v>
      </c>
      <c r="C107" s="62">
        <v>3571.2</v>
      </c>
      <c r="D107" s="62">
        <f t="shared" si="3"/>
        <v>0.26213111857218585</v>
      </c>
      <c r="E107" s="62">
        <v>2.9045643153526892E-2</v>
      </c>
      <c r="F107" s="62"/>
      <c r="G107" s="62">
        <v>101</v>
      </c>
      <c r="H107">
        <f t="shared" ca="1" si="4"/>
        <v>-5.8554717621410483E-3</v>
      </c>
      <c r="I107" s="62"/>
    </row>
    <row r="108" spans="2:9" x14ac:dyDescent="0.3">
      <c r="B108" s="177">
        <v>44985</v>
      </c>
      <c r="C108" s="62">
        <v>2829.5</v>
      </c>
      <c r="D108" s="62">
        <f t="shared" si="3"/>
        <v>2.3258889215398177</v>
      </c>
      <c r="E108" s="62">
        <v>2.9002636603327574E-2</v>
      </c>
      <c r="F108" s="62"/>
      <c r="G108" s="62">
        <v>102</v>
      </c>
      <c r="H108">
        <f t="shared" ca="1" si="4"/>
        <v>8.3064557582695478E-4</v>
      </c>
      <c r="I108" s="62"/>
    </row>
    <row r="109" spans="2:9" x14ac:dyDescent="0.3">
      <c r="B109" s="177">
        <v>42331</v>
      </c>
      <c r="C109" s="62">
        <v>850.75</v>
      </c>
      <c r="D109" s="62">
        <f t="shared" si="3"/>
        <v>0.11129253477891718</v>
      </c>
      <c r="E109" s="62">
        <v>2.8904879966136512E-2</v>
      </c>
      <c r="F109" s="62"/>
      <c r="G109" s="62">
        <v>103</v>
      </c>
      <c r="H109">
        <f t="shared" ca="1" si="4"/>
        <v>1.3017078214852356E-2</v>
      </c>
      <c r="I109" s="62"/>
    </row>
    <row r="110" spans="2:9" x14ac:dyDescent="0.3">
      <c r="B110" s="177">
        <v>42122</v>
      </c>
      <c r="C110" s="62">
        <v>765.55</v>
      </c>
      <c r="D110" s="62">
        <f t="shared" si="3"/>
        <v>-0.77264155146043401</v>
      </c>
      <c r="E110" s="62">
        <v>2.8550315732903401E-2</v>
      </c>
      <c r="F110" s="62"/>
      <c r="G110" s="62">
        <v>104</v>
      </c>
      <c r="H110">
        <f t="shared" ca="1" si="4"/>
        <v>-2.5394556689649544E-2</v>
      </c>
      <c r="I110" s="62"/>
    </row>
    <row r="111" spans="2:9" x14ac:dyDescent="0.3">
      <c r="B111" s="177">
        <v>44558</v>
      </c>
      <c r="C111" s="62">
        <v>3367.15</v>
      </c>
      <c r="D111" s="62">
        <f t="shared" si="3"/>
        <v>0.51854691410918452</v>
      </c>
      <c r="E111" s="62">
        <v>2.8514264768770208E-2</v>
      </c>
      <c r="F111" s="62"/>
      <c r="G111" s="62">
        <v>105</v>
      </c>
      <c r="H111">
        <f t="shared" ca="1" si="4"/>
        <v>-1.281499060544768E-2</v>
      </c>
      <c r="I111" s="62"/>
    </row>
    <row r="112" spans="2:9" x14ac:dyDescent="0.3">
      <c r="B112" s="177">
        <v>44162</v>
      </c>
      <c r="C112" s="62">
        <v>2217.35</v>
      </c>
      <c r="D112" s="62">
        <f t="shared" si="3"/>
        <v>0.79273962081093108</v>
      </c>
      <c r="E112" s="62">
        <v>2.84554730983302E-2</v>
      </c>
      <c r="F112" s="62"/>
      <c r="G112" s="62">
        <v>106</v>
      </c>
      <c r="H112">
        <f t="shared" ca="1" si="4"/>
        <v>1.7061622623856184E-2</v>
      </c>
      <c r="I112" s="62"/>
    </row>
    <row r="113" spans="2:9" x14ac:dyDescent="0.3">
      <c r="B113" s="177">
        <v>42989</v>
      </c>
      <c r="C113" s="62">
        <v>1236.8499999999999</v>
      </c>
      <c r="D113" s="62">
        <f t="shared" si="3"/>
        <v>0.40319927392364835</v>
      </c>
      <c r="E113" s="62">
        <v>2.8437201180725742E-2</v>
      </c>
      <c r="F113" s="62"/>
      <c r="G113" s="62">
        <v>107</v>
      </c>
      <c r="H113">
        <f t="shared" ca="1" si="4"/>
        <v>9.3303308760334259E-3</v>
      </c>
      <c r="I113" s="62"/>
    </row>
    <row r="114" spans="2:9" x14ac:dyDescent="0.3">
      <c r="B114" s="177">
        <v>42216</v>
      </c>
      <c r="C114" s="62">
        <v>881.45</v>
      </c>
      <c r="D114" s="62">
        <f t="shared" si="3"/>
        <v>-0.68212553417840205</v>
      </c>
      <c r="E114" s="62">
        <v>2.8229804607757418E-2</v>
      </c>
      <c r="F114" s="62"/>
      <c r="G114" s="62">
        <v>108</v>
      </c>
      <c r="H114">
        <f t="shared" ca="1" si="4"/>
        <v>-1.11618777621635E-2</v>
      </c>
      <c r="I114" s="62"/>
    </row>
    <row r="115" spans="2:9" x14ac:dyDescent="0.3">
      <c r="B115" s="177">
        <v>44743</v>
      </c>
      <c r="C115" s="62">
        <v>2772.95</v>
      </c>
      <c r="D115" s="62">
        <f t="shared" si="3"/>
        <v>2.1790770994554309</v>
      </c>
      <c r="E115" s="62">
        <v>2.7970342910101878E-2</v>
      </c>
      <c r="F115" s="62"/>
      <c r="G115" s="62">
        <v>109</v>
      </c>
      <c r="H115">
        <f t="shared" ca="1" si="4"/>
        <v>-6.5097692986221976E-3</v>
      </c>
      <c r="I115" s="62"/>
    </row>
    <row r="116" spans="2:9" x14ac:dyDescent="0.3">
      <c r="B116" s="177">
        <v>42430</v>
      </c>
      <c r="C116" s="62">
        <v>872.25</v>
      </c>
      <c r="D116" s="62">
        <f t="shared" si="3"/>
        <v>6.7821509457060628E-2</v>
      </c>
      <c r="E116" s="62">
        <v>2.7929998232278649E-2</v>
      </c>
      <c r="F116" s="62"/>
      <c r="G116" s="62">
        <v>110</v>
      </c>
      <c r="H116">
        <f t="shared" ca="1" si="4"/>
        <v>-2.416971081609581E-3</v>
      </c>
      <c r="I116" s="62"/>
    </row>
    <row r="117" spans="2:9" x14ac:dyDescent="0.3">
      <c r="B117" s="177">
        <v>42198</v>
      </c>
      <c r="C117" s="62">
        <v>816.85</v>
      </c>
      <c r="D117" s="62">
        <f t="shared" si="3"/>
        <v>-0.16855819634587002</v>
      </c>
      <c r="E117" s="62">
        <v>2.754890244669473E-2</v>
      </c>
      <c r="F117" s="62"/>
      <c r="G117" s="62">
        <v>111</v>
      </c>
      <c r="H117">
        <f t="shared" ca="1" si="4"/>
        <v>-3.4177605074155039E-3</v>
      </c>
      <c r="I117" s="62"/>
    </row>
    <row r="118" spans="2:9" x14ac:dyDescent="0.3">
      <c r="B118" s="177">
        <v>42515</v>
      </c>
      <c r="C118" s="62">
        <v>982.45</v>
      </c>
      <c r="D118" s="62">
        <f t="shared" si="3"/>
        <v>-0.37275745387218279</v>
      </c>
      <c r="E118" s="62">
        <v>2.7398692810457564E-2</v>
      </c>
      <c r="F118" s="62"/>
      <c r="G118" s="62">
        <v>112</v>
      </c>
      <c r="H118">
        <f t="shared" ca="1" si="4"/>
        <v>-1.5677353514340516E-2</v>
      </c>
      <c r="I118" s="62"/>
    </row>
    <row r="119" spans="2:9" x14ac:dyDescent="0.3">
      <c r="B119" s="177">
        <v>43683</v>
      </c>
      <c r="C119" s="62">
        <v>1566.3</v>
      </c>
      <c r="D119" s="62">
        <f t="shared" si="3"/>
        <v>0.18668080915220839</v>
      </c>
      <c r="E119" s="62">
        <v>2.7351436442345566E-2</v>
      </c>
      <c r="F119" s="62"/>
      <c r="G119" s="62">
        <v>113</v>
      </c>
      <c r="H119">
        <f t="shared" ca="1" si="4"/>
        <v>2.2219115420143414E-2</v>
      </c>
      <c r="I119" s="62"/>
    </row>
    <row r="120" spans="2:9" x14ac:dyDescent="0.3">
      <c r="B120" s="177">
        <v>43418</v>
      </c>
      <c r="C120" s="62">
        <v>1319.9</v>
      </c>
      <c r="D120" s="62">
        <f t="shared" si="3"/>
        <v>0.15028977297485732</v>
      </c>
      <c r="E120" s="62">
        <v>2.7319427148194377E-2</v>
      </c>
      <c r="F120" s="62"/>
      <c r="G120" s="62">
        <v>114</v>
      </c>
      <c r="H120">
        <f t="shared" ca="1" si="4"/>
        <v>-6.1952489816314476E-3</v>
      </c>
      <c r="I120" s="62"/>
    </row>
    <row r="121" spans="2:9" x14ac:dyDescent="0.3">
      <c r="B121" s="177">
        <v>43011</v>
      </c>
      <c r="C121" s="62">
        <v>1147.45</v>
      </c>
      <c r="D121" s="62">
        <f t="shared" si="3"/>
        <v>-0.14978512151748657</v>
      </c>
      <c r="E121" s="62">
        <v>2.7214538292824934E-2</v>
      </c>
      <c r="F121" s="62"/>
      <c r="G121" s="62">
        <v>115</v>
      </c>
      <c r="H121">
        <f t="shared" ca="1" si="4"/>
        <v>-2.5532518255543649E-2</v>
      </c>
      <c r="I121" s="62"/>
    </row>
    <row r="122" spans="2:9" x14ac:dyDescent="0.3">
      <c r="B122" s="177">
        <v>43430</v>
      </c>
      <c r="C122" s="62">
        <v>1349.6</v>
      </c>
      <c r="D122" s="62">
        <f t="shared" si="3"/>
        <v>-0.16580647155175079</v>
      </c>
      <c r="E122" s="62">
        <v>2.7210107698747956E-2</v>
      </c>
      <c r="F122" s="62"/>
      <c r="G122" s="62">
        <v>116</v>
      </c>
      <c r="H122">
        <f t="shared" ca="1" si="4"/>
        <v>1.2525919092297312E-2</v>
      </c>
      <c r="I122" s="62"/>
    </row>
    <row r="123" spans="2:9" x14ac:dyDescent="0.3">
      <c r="B123" s="177">
        <v>43973</v>
      </c>
      <c r="C123" s="62">
        <v>1617.85</v>
      </c>
      <c r="D123" s="62">
        <f t="shared" si="3"/>
        <v>0.68499713586418787</v>
      </c>
      <c r="E123" s="62">
        <v>2.7206349206349147E-2</v>
      </c>
      <c r="F123" s="62"/>
      <c r="G123" s="62">
        <v>117</v>
      </c>
      <c r="H123">
        <f t="shared" ca="1" si="4"/>
        <v>1.3244870280692145E-2</v>
      </c>
      <c r="I123" s="62"/>
    </row>
    <row r="124" spans="2:9" x14ac:dyDescent="0.3">
      <c r="B124" s="177">
        <v>42752</v>
      </c>
      <c r="C124" s="62">
        <v>960.15</v>
      </c>
      <c r="D124" s="62">
        <f t="shared" si="3"/>
        <v>-0.18079433471268289</v>
      </c>
      <c r="E124" s="62">
        <v>2.717304092003207E-2</v>
      </c>
      <c r="F124" s="62"/>
      <c r="G124" s="62">
        <v>118</v>
      </c>
      <c r="H124">
        <f t="shared" ca="1" si="4"/>
        <v>-4.657906233199006E-3</v>
      </c>
      <c r="I124" s="62"/>
    </row>
    <row r="125" spans="2:9" x14ac:dyDescent="0.3">
      <c r="B125" s="177">
        <v>43104</v>
      </c>
      <c r="C125" s="62">
        <v>1172.05</v>
      </c>
      <c r="D125" s="62">
        <f t="shared" si="3"/>
        <v>-0.24148977478643546</v>
      </c>
      <c r="E125" s="62">
        <v>2.7122951537989701E-2</v>
      </c>
      <c r="F125" s="62"/>
      <c r="G125" s="62">
        <v>119</v>
      </c>
      <c r="H125">
        <f t="shared" ca="1" si="4"/>
        <v>-3.2301849459798151E-2</v>
      </c>
      <c r="I125" s="62"/>
    </row>
    <row r="126" spans="2:9" x14ac:dyDescent="0.3">
      <c r="B126" s="177">
        <v>43679</v>
      </c>
      <c r="C126" s="62">
        <v>1545.2</v>
      </c>
      <c r="D126" s="62">
        <f t="shared" si="3"/>
        <v>-0.34393376499310052</v>
      </c>
      <c r="E126" s="62">
        <v>2.7086310611851506E-2</v>
      </c>
      <c r="F126" s="62"/>
      <c r="G126" s="62">
        <v>120</v>
      </c>
      <c r="H126">
        <f t="shared" ca="1" si="4"/>
        <v>1.314715924641118E-2</v>
      </c>
      <c r="I126" s="62"/>
    </row>
    <row r="127" spans="2:9" x14ac:dyDescent="0.3">
      <c r="B127" s="177">
        <v>45692</v>
      </c>
      <c r="C127" s="62">
        <v>2355.25</v>
      </c>
      <c r="D127" s="62">
        <f t="shared" si="3"/>
        <v>0.15399691320218523</v>
      </c>
      <c r="E127" s="62">
        <v>2.6879141960237222E-2</v>
      </c>
      <c r="F127" s="62"/>
      <c r="G127" s="62">
        <v>121</v>
      </c>
      <c r="H127">
        <f t="shared" ca="1" si="4"/>
        <v>4.3047956763281065E-3</v>
      </c>
      <c r="I127" s="62"/>
    </row>
    <row r="128" spans="2:9" x14ac:dyDescent="0.3">
      <c r="B128" s="177">
        <v>44105</v>
      </c>
      <c r="C128" s="62">
        <v>2040.95</v>
      </c>
      <c r="D128" s="62">
        <f t="shared" si="3"/>
        <v>1.4586796771473316</v>
      </c>
      <c r="E128" s="62">
        <v>2.6867248622676206E-2</v>
      </c>
      <c r="F128" s="62"/>
      <c r="G128" s="62">
        <v>122</v>
      </c>
      <c r="H128">
        <f t="shared" ca="1" si="4"/>
        <v>2.3097191872108007E-2</v>
      </c>
      <c r="I128" s="62"/>
    </row>
    <row r="129" spans="2:9" x14ac:dyDescent="0.3">
      <c r="B129" s="177">
        <v>42079</v>
      </c>
      <c r="C129" s="62">
        <v>830.1</v>
      </c>
      <c r="D129" s="62">
        <f t="shared" si="3"/>
        <v>-0.24333439679139504</v>
      </c>
      <c r="E129" s="62">
        <v>2.6843146956952061E-2</v>
      </c>
      <c r="F129" s="62"/>
      <c r="G129" s="62">
        <v>123</v>
      </c>
      <c r="H129">
        <f t="shared" ca="1" si="4"/>
        <v>6.1564255140105937E-3</v>
      </c>
      <c r="I129" s="62"/>
    </row>
    <row r="130" spans="2:9" x14ac:dyDescent="0.3">
      <c r="B130" s="177">
        <v>42850</v>
      </c>
      <c r="C130" s="62">
        <v>1097.05</v>
      </c>
      <c r="D130" s="62">
        <f t="shared" si="3"/>
        <v>-0.39488127085689073</v>
      </c>
      <c r="E130" s="62">
        <v>2.6815799326094965E-2</v>
      </c>
      <c r="F130" s="62"/>
      <c r="G130" s="62">
        <v>124</v>
      </c>
      <c r="H130">
        <f t="shared" ca="1" si="4"/>
        <v>2.9463743098889729E-3</v>
      </c>
      <c r="I130" s="62"/>
    </row>
    <row r="131" spans="2:9" x14ac:dyDescent="0.3">
      <c r="B131" s="177">
        <v>43755</v>
      </c>
      <c r="C131" s="62">
        <v>1812.95</v>
      </c>
      <c r="D131" s="62">
        <f t="shared" si="3"/>
        <v>-1.9947563315944463E-2</v>
      </c>
      <c r="E131" s="62">
        <v>2.6759925242113607E-2</v>
      </c>
      <c r="F131" s="62"/>
      <c r="G131" s="62">
        <v>125</v>
      </c>
      <c r="H131">
        <f t="shared" ca="1" si="4"/>
        <v>-4.7494210667581652E-3</v>
      </c>
      <c r="I131" s="62"/>
    </row>
    <row r="132" spans="2:9" x14ac:dyDescent="0.3">
      <c r="B132" s="177">
        <v>43894</v>
      </c>
      <c r="C132" s="62">
        <v>1849.85</v>
      </c>
      <c r="D132" s="62">
        <f t="shared" si="3"/>
        <v>0.11945898514327202</v>
      </c>
      <c r="E132" s="62">
        <v>2.6753253961646167E-2</v>
      </c>
      <c r="F132" s="62"/>
      <c r="G132" s="62">
        <v>126</v>
      </c>
      <c r="H132">
        <f t="shared" ca="1" si="4"/>
        <v>2.9462186633182992E-3</v>
      </c>
      <c r="I132" s="62"/>
    </row>
    <row r="133" spans="2:9" x14ac:dyDescent="0.3">
      <c r="B133" s="177">
        <v>43930</v>
      </c>
      <c r="C133" s="62">
        <v>1652.45</v>
      </c>
      <c r="D133" s="62">
        <f t="shared" si="3"/>
        <v>0.15257724768082584</v>
      </c>
      <c r="E133" s="62">
        <v>2.6621520874751576E-2</v>
      </c>
      <c r="F133" s="62"/>
      <c r="G133" s="62">
        <v>127</v>
      </c>
      <c r="H133">
        <f t="shared" ca="1" si="4"/>
        <v>-9.9124131649322017E-3</v>
      </c>
      <c r="I133" s="62"/>
    </row>
    <row r="134" spans="2:9" x14ac:dyDescent="0.3">
      <c r="B134" s="177">
        <v>43304</v>
      </c>
      <c r="C134" s="62">
        <v>1433.7</v>
      </c>
      <c r="D134" s="62">
        <f t="shared" si="3"/>
        <v>-8.2666837289653877E-2</v>
      </c>
      <c r="E134" s="62">
        <v>2.6344047533824865E-2</v>
      </c>
      <c r="F134" s="62"/>
      <c r="G134" s="62">
        <v>128</v>
      </c>
      <c r="H134">
        <f t="shared" ca="1" si="4"/>
        <v>6.7577189054375706E-3</v>
      </c>
      <c r="I134" s="62"/>
    </row>
    <row r="135" spans="2:9" x14ac:dyDescent="0.3">
      <c r="B135" s="177">
        <v>43964</v>
      </c>
      <c r="C135" s="62">
        <v>1562.9</v>
      </c>
      <c r="D135" s="62">
        <f t="shared" ref="D135:D198" si="5">(C135-C136)/C136</f>
        <v>-0.49294358109204167</v>
      </c>
      <c r="E135" s="62">
        <v>2.6063550420168096E-2</v>
      </c>
      <c r="F135" s="62"/>
      <c r="G135" s="62">
        <v>129</v>
      </c>
      <c r="H135">
        <f t="shared" ref="H135:H198" ca="1" si="6">_xlfn.NORM.INV(RAND(),N$9,N$10)</f>
        <v>1.85828078970669E-2</v>
      </c>
      <c r="I135" s="62"/>
    </row>
    <row r="136" spans="2:9" x14ac:dyDescent="0.3">
      <c r="B136" s="177">
        <v>45504</v>
      </c>
      <c r="C136" s="62">
        <v>3082.3</v>
      </c>
      <c r="D136" s="62">
        <f t="shared" si="5"/>
        <v>1.1963872163038447</v>
      </c>
      <c r="E136" s="62">
        <v>2.5877419247474661E-2</v>
      </c>
      <c r="F136" s="62"/>
      <c r="G136" s="62">
        <v>130</v>
      </c>
      <c r="H136">
        <f t="shared" ca="1" si="6"/>
        <v>-1.6659663801547021E-2</v>
      </c>
      <c r="I136" s="62"/>
    </row>
    <row r="137" spans="2:9" x14ac:dyDescent="0.3">
      <c r="B137" s="177">
        <v>43668</v>
      </c>
      <c r="C137" s="62">
        <v>1403.35</v>
      </c>
      <c r="D137" s="62">
        <f t="shared" si="5"/>
        <v>-0.54864595394313653</v>
      </c>
      <c r="E137" s="62">
        <v>2.5840643274853733E-2</v>
      </c>
      <c r="F137" s="62"/>
      <c r="G137" s="62">
        <v>131</v>
      </c>
      <c r="H137">
        <f t="shared" ca="1" si="6"/>
        <v>-1.2026048709669453E-2</v>
      </c>
      <c r="I137" s="62"/>
    </row>
    <row r="138" spans="2:9" x14ac:dyDescent="0.3">
      <c r="B138" s="177">
        <v>44538</v>
      </c>
      <c r="C138" s="62">
        <v>3109.2</v>
      </c>
      <c r="D138" s="62">
        <f t="shared" si="5"/>
        <v>2.9506988564167722</v>
      </c>
      <c r="E138" s="62">
        <v>2.5698545178636106E-2</v>
      </c>
      <c r="F138" s="62"/>
      <c r="G138" s="62">
        <v>132</v>
      </c>
      <c r="H138">
        <f t="shared" ca="1" si="6"/>
        <v>-1.0994965345704506E-2</v>
      </c>
      <c r="I138" s="62"/>
    </row>
    <row r="139" spans="2:9" x14ac:dyDescent="0.3">
      <c r="B139" s="177">
        <v>42153</v>
      </c>
      <c r="C139" s="62">
        <v>787</v>
      </c>
      <c r="D139" s="62">
        <f t="shared" si="5"/>
        <v>-0.31514597746160211</v>
      </c>
      <c r="E139" s="62">
        <v>2.5674442851557469E-2</v>
      </c>
      <c r="F139" s="62"/>
      <c r="G139" s="62">
        <v>133</v>
      </c>
      <c r="H139">
        <f t="shared" ca="1" si="6"/>
        <v>-8.925985560767933E-3</v>
      </c>
      <c r="I139" s="62"/>
    </row>
    <row r="140" spans="2:9" x14ac:dyDescent="0.3">
      <c r="B140" s="177">
        <v>43192</v>
      </c>
      <c r="C140" s="62">
        <v>1149.1500000000001</v>
      </c>
      <c r="D140" s="62">
        <f t="shared" si="5"/>
        <v>-3.5624370594158961E-2</v>
      </c>
      <c r="E140" s="62">
        <v>2.5385919514589135E-2</v>
      </c>
      <c r="F140" s="62"/>
      <c r="G140" s="62">
        <v>134</v>
      </c>
      <c r="H140">
        <f t="shared" ca="1" si="6"/>
        <v>-7.3513849812573378E-5</v>
      </c>
      <c r="I140" s="62"/>
    </row>
    <row r="141" spans="2:9" x14ac:dyDescent="0.3">
      <c r="B141" s="177">
        <v>42646</v>
      </c>
      <c r="C141" s="62">
        <v>1191.5999999999999</v>
      </c>
      <c r="D141" s="62">
        <f t="shared" si="5"/>
        <v>0.42715132642673193</v>
      </c>
      <c r="E141" s="62">
        <v>2.5385078736769644E-2</v>
      </c>
      <c r="F141" s="62"/>
      <c r="G141" s="62">
        <v>135</v>
      </c>
      <c r="H141">
        <f t="shared" ca="1" si="6"/>
        <v>1.7435786934739586E-2</v>
      </c>
      <c r="I141" s="62"/>
    </row>
    <row r="142" spans="2:9" x14ac:dyDescent="0.3">
      <c r="B142" s="177">
        <v>42082</v>
      </c>
      <c r="C142" s="62">
        <v>834.95</v>
      </c>
      <c r="D142" s="62">
        <f t="shared" si="5"/>
        <v>-0.28694649643451897</v>
      </c>
      <c r="E142" s="62">
        <v>2.5296248541781818E-2</v>
      </c>
      <c r="F142" s="62"/>
      <c r="G142" s="62">
        <v>136</v>
      </c>
      <c r="H142">
        <f t="shared" ca="1" si="6"/>
        <v>1.3293649269640646E-2</v>
      </c>
      <c r="I142" s="62"/>
    </row>
    <row r="143" spans="2:9" x14ac:dyDescent="0.3">
      <c r="B143" s="177">
        <v>43047</v>
      </c>
      <c r="C143" s="62">
        <v>1170.95</v>
      </c>
      <c r="D143" s="62">
        <f t="shared" si="5"/>
        <v>-0.63240672432466372</v>
      </c>
      <c r="E143" s="62">
        <v>2.5080976976276016E-2</v>
      </c>
      <c r="F143" s="62"/>
      <c r="G143" s="62">
        <v>137</v>
      </c>
      <c r="H143">
        <f t="shared" ca="1" si="6"/>
        <v>1.9340639094055912E-2</v>
      </c>
      <c r="I143" s="62"/>
    </row>
    <row r="144" spans="2:9" x14ac:dyDescent="0.3">
      <c r="B144" s="177">
        <v>44769</v>
      </c>
      <c r="C144" s="62">
        <v>3185.45</v>
      </c>
      <c r="D144" s="62">
        <f t="shared" si="5"/>
        <v>1.5955999185170093</v>
      </c>
      <c r="E144" s="62">
        <v>2.5051486677822084E-2</v>
      </c>
      <c r="F144" s="62"/>
      <c r="G144" s="62">
        <v>138</v>
      </c>
      <c r="H144">
        <f t="shared" ca="1" si="6"/>
        <v>-1.1053777061026393E-2</v>
      </c>
      <c r="I144" s="62"/>
    </row>
    <row r="145" spans="2:9" x14ac:dyDescent="0.3">
      <c r="B145" s="177">
        <v>43404</v>
      </c>
      <c r="C145" s="62">
        <v>1227.25</v>
      </c>
      <c r="D145" s="62">
        <f t="shared" si="5"/>
        <v>-0.13445941180619231</v>
      </c>
      <c r="E145" s="62">
        <v>2.4886216543488208E-2</v>
      </c>
      <c r="F145" s="62"/>
      <c r="G145" s="62">
        <v>139</v>
      </c>
      <c r="H145">
        <f t="shared" ca="1" si="6"/>
        <v>-9.9737048807334427E-3</v>
      </c>
      <c r="I145" s="62"/>
    </row>
    <row r="146" spans="2:9" x14ac:dyDescent="0.3">
      <c r="B146" s="177">
        <v>43535</v>
      </c>
      <c r="C146" s="62">
        <v>1417.9</v>
      </c>
      <c r="D146" s="62">
        <f t="shared" si="5"/>
        <v>-0.56127974256629221</v>
      </c>
      <c r="E146" s="62">
        <v>2.479040185024587E-2</v>
      </c>
      <c r="F146" s="62"/>
      <c r="G146" s="62">
        <v>140</v>
      </c>
      <c r="H146">
        <f t="shared" ca="1" si="6"/>
        <v>-3.1808926331196627E-2</v>
      </c>
      <c r="I146" s="62"/>
    </row>
    <row r="147" spans="2:9" x14ac:dyDescent="0.3">
      <c r="B147" s="177">
        <v>45539</v>
      </c>
      <c r="C147" s="62">
        <v>3231.9</v>
      </c>
      <c r="D147" s="62">
        <f t="shared" si="5"/>
        <v>0.91872476846354778</v>
      </c>
      <c r="E147" s="62">
        <v>2.4763777030883349E-2</v>
      </c>
      <c r="F147" s="62"/>
      <c r="G147" s="62">
        <v>141</v>
      </c>
      <c r="H147">
        <f t="shared" ca="1" si="6"/>
        <v>8.8622411499947856E-3</v>
      </c>
      <c r="I147" s="62"/>
    </row>
    <row r="148" spans="2:9" x14ac:dyDescent="0.3">
      <c r="B148" s="177">
        <v>43980</v>
      </c>
      <c r="C148" s="62">
        <v>1684.4</v>
      </c>
      <c r="D148" s="62">
        <f t="shared" si="5"/>
        <v>1.0388549294922231</v>
      </c>
      <c r="E148" s="62">
        <v>2.4730038022813743E-2</v>
      </c>
      <c r="F148" s="62"/>
      <c r="G148" s="62">
        <v>142</v>
      </c>
      <c r="H148">
        <f t="shared" ca="1" si="6"/>
        <v>-7.9805175030982362E-3</v>
      </c>
      <c r="I148" s="62"/>
    </row>
    <row r="149" spans="2:9" x14ac:dyDescent="0.3">
      <c r="B149" s="177">
        <v>42250</v>
      </c>
      <c r="C149" s="62">
        <v>826.15</v>
      </c>
      <c r="D149" s="62">
        <f t="shared" si="5"/>
        <v>-0.74421016781224847</v>
      </c>
      <c r="E149" s="62">
        <v>2.4682170542635631E-2</v>
      </c>
      <c r="F149" s="62"/>
      <c r="G149" s="62">
        <v>143</v>
      </c>
      <c r="H149">
        <f t="shared" ca="1" si="6"/>
        <v>1.5349310014024464E-2</v>
      </c>
      <c r="I149" s="62"/>
    </row>
    <row r="150" spans="2:9" x14ac:dyDescent="0.3">
      <c r="B150" s="177">
        <v>44517</v>
      </c>
      <c r="C150" s="62">
        <v>3229.8</v>
      </c>
      <c r="D150" s="62">
        <f t="shared" si="5"/>
        <v>3.4298450144013168</v>
      </c>
      <c r="E150" s="62">
        <v>2.4666486889484619E-2</v>
      </c>
      <c r="F150" s="62"/>
      <c r="G150" s="62">
        <v>144</v>
      </c>
      <c r="H150">
        <f t="shared" ca="1" si="6"/>
        <v>-1.0537602088896009E-2</v>
      </c>
      <c r="I150" s="62"/>
    </row>
    <row r="151" spans="2:9" x14ac:dyDescent="0.3">
      <c r="B151" s="177">
        <v>42173</v>
      </c>
      <c r="C151" s="62">
        <v>729.1</v>
      </c>
      <c r="D151" s="62">
        <f t="shared" si="5"/>
        <v>-0.76356325193760743</v>
      </c>
      <c r="E151" s="62">
        <v>2.4664464900569276E-2</v>
      </c>
      <c r="F151" s="62"/>
      <c r="G151" s="62">
        <v>145</v>
      </c>
      <c r="H151">
        <f t="shared" ca="1" si="6"/>
        <v>6.1725714785630685E-3</v>
      </c>
      <c r="I151" s="62"/>
    </row>
    <row r="152" spans="2:9" x14ac:dyDescent="0.3">
      <c r="B152" s="177">
        <v>44691</v>
      </c>
      <c r="C152" s="62">
        <v>3083.7</v>
      </c>
      <c r="D152" s="62">
        <f t="shared" si="5"/>
        <v>2.4437433692556816</v>
      </c>
      <c r="E152" s="62">
        <v>2.4570147022177861E-2</v>
      </c>
      <c r="F152" s="62"/>
      <c r="G152" s="62">
        <v>146</v>
      </c>
      <c r="H152">
        <f t="shared" ca="1" si="6"/>
        <v>9.6832484548305868E-4</v>
      </c>
      <c r="I152" s="62"/>
    </row>
    <row r="153" spans="2:9" x14ac:dyDescent="0.3">
      <c r="B153" s="177">
        <v>42230</v>
      </c>
      <c r="C153" s="62">
        <v>895.45</v>
      </c>
      <c r="D153" s="62">
        <f t="shared" si="5"/>
        <v>-0.72559144398136799</v>
      </c>
      <c r="E153" s="62">
        <v>2.442512298364034E-2</v>
      </c>
      <c r="F153" s="62"/>
      <c r="G153" s="62">
        <v>147</v>
      </c>
      <c r="H153">
        <f t="shared" ca="1" si="6"/>
        <v>2.8832572848037528E-3</v>
      </c>
      <c r="I153" s="62"/>
    </row>
    <row r="154" spans="2:9" x14ac:dyDescent="0.3">
      <c r="B154" s="177">
        <v>44770</v>
      </c>
      <c r="C154" s="62">
        <v>3263.2</v>
      </c>
      <c r="D154" s="62">
        <f t="shared" si="5"/>
        <v>3.3252700642852409</v>
      </c>
      <c r="E154" s="62">
        <v>2.440785446326265E-2</v>
      </c>
      <c r="F154" s="62"/>
      <c r="G154" s="62">
        <v>148</v>
      </c>
      <c r="H154">
        <f t="shared" ca="1" si="6"/>
        <v>2.0155373390475996E-2</v>
      </c>
      <c r="I154" s="62"/>
    </row>
    <row r="155" spans="2:9" x14ac:dyDescent="0.3">
      <c r="B155" s="177">
        <v>42185</v>
      </c>
      <c r="C155" s="62">
        <v>754.45</v>
      </c>
      <c r="D155" s="62">
        <f t="shared" si="5"/>
        <v>-0.57447828539199097</v>
      </c>
      <c r="E155" s="62">
        <v>2.4372029871011603E-2</v>
      </c>
      <c r="F155" s="62"/>
      <c r="G155" s="62">
        <v>149</v>
      </c>
      <c r="H155">
        <f t="shared" ca="1" si="6"/>
        <v>-2.6942926541321179E-3</v>
      </c>
      <c r="I155" s="62"/>
    </row>
    <row r="156" spans="2:9" x14ac:dyDescent="0.3">
      <c r="B156" s="177">
        <v>43839</v>
      </c>
      <c r="C156" s="62">
        <v>1773</v>
      </c>
      <c r="D156" s="62">
        <f t="shared" si="5"/>
        <v>0.26039667306461928</v>
      </c>
      <c r="E156" s="62">
        <v>2.4352196897478171E-2</v>
      </c>
      <c r="F156" s="62"/>
      <c r="G156" s="62">
        <v>150</v>
      </c>
      <c r="H156">
        <f t="shared" ca="1" si="6"/>
        <v>3.0565751209809536E-2</v>
      </c>
      <c r="I156" s="62"/>
    </row>
    <row r="157" spans="2:9" x14ac:dyDescent="0.3">
      <c r="B157" s="177">
        <v>43616</v>
      </c>
      <c r="C157" s="62">
        <v>1406.7</v>
      </c>
      <c r="D157" s="62">
        <f t="shared" si="5"/>
        <v>-0.38128958479943698</v>
      </c>
      <c r="E157" s="62">
        <v>2.4283685877598674E-2</v>
      </c>
      <c r="F157" s="62"/>
      <c r="G157" s="62">
        <v>151</v>
      </c>
      <c r="H157">
        <f t="shared" ca="1" si="6"/>
        <v>7.288016377064728E-3</v>
      </c>
      <c r="I157" s="62"/>
    </row>
    <row r="158" spans="2:9" x14ac:dyDescent="0.3">
      <c r="B158" s="177">
        <v>45734</v>
      </c>
      <c r="C158" s="62">
        <v>2273.6</v>
      </c>
      <c r="D158" s="62">
        <f t="shared" si="5"/>
        <v>-0.30849478390462004</v>
      </c>
      <c r="E158" s="62">
        <v>2.423641769528774E-2</v>
      </c>
      <c r="F158" s="62"/>
      <c r="G158" s="62">
        <v>152</v>
      </c>
      <c r="H158">
        <f t="shared" ca="1" si="6"/>
        <v>9.7993670541192315E-3</v>
      </c>
      <c r="I158" s="62"/>
    </row>
    <row r="159" spans="2:9" x14ac:dyDescent="0.3">
      <c r="B159" s="177">
        <v>44476</v>
      </c>
      <c r="C159" s="62">
        <v>3287.9</v>
      </c>
      <c r="D159" s="62">
        <f t="shared" si="5"/>
        <v>-4.3004962670819206E-2</v>
      </c>
      <c r="E159" s="62">
        <v>2.4204099433057218E-2</v>
      </c>
      <c r="F159" s="62"/>
      <c r="G159" s="62">
        <v>153</v>
      </c>
      <c r="H159">
        <f t="shared" ca="1" si="6"/>
        <v>3.8325350448736397E-3</v>
      </c>
      <c r="I159" s="62"/>
    </row>
    <row r="160" spans="2:9" x14ac:dyDescent="0.3">
      <c r="B160" s="177">
        <v>44826</v>
      </c>
      <c r="C160" s="62">
        <v>3435.65</v>
      </c>
      <c r="D160" s="62">
        <f t="shared" si="5"/>
        <v>2.8594136149179956</v>
      </c>
      <c r="E160" s="62">
        <v>2.4130324619191068E-2</v>
      </c>
      <c r="F160" s="62"/>
      <c r="G160" s="62">
        <v>154</v>
      </c>
      <c r="H160">
        <f t="shared" ca="1" si="6"/>
        <v>-1.02919925839549E-2</v>
      </c>
      <c r="I160" s="62"/>
    </row>
    <row r="161" spans="2:9" x14ac:dyDescent="0.3">
      <c r="B161" s="177">
        <v>42383</v>
      </c>
      <c r="C161" s="62">
        <v>890.2</v>
      </c>
      <c r="D161" s="62">
        <f t="shared" si="5"/>
        <v>-0.7179966420629138</v>
      </c>
      <c r="E161" s="62">
        <v>2.3924545663676178E-2</v>
      </c>
      <c r="F161" s="62"/>
      <c r="G161" s="62">
        <v>155</v>
      </c>
      <c r="H161">
        <f t="shared" ca="1" si="6"/>
        <v>-2.3127439371312567E-2</v>
      </c>
      <c r="I161" s="62"/>
    </row>
    <row r="162" spans="2:9" x14ac:dyDescent="0.3">
      <c r="B162" s="177">
        <v>44672</v>
      </c>
      <c r="C162" s="62">
        <v>3156.7</v>
      </c>
      <c r="D162" s="62">
        <f t="shared" si="5"/>
        <v>2.1226629735878917</v>
      </c>
      <c r="E162" s="62">
        <v>2.3838868707836015E-2</v>
      </c>
      <c r="F162" s="62"/>
      <c r="G162" s="62">
        <v>156</v>
      </c>
      <c r="H162">
        <f t="shared" ca="1" si="6"/>
        <v>5.9330036867987516E-3</v>
      </c>
      <c r="I162" s="62"/>
    </row>
    <row r="163" spans="2:9" x14ac:dyDescent="0.3">
      <c r="B163" s="177">
        <v>42559</v>
      </c>
      <c r="C163" s="62">
        <v>1010.9</v>
      </c>
      <c r="D163" s="62">
        <f t="shared" si="5"/>
        <v>-0.18878144685631754</v>
      </c>
      <c r="E163" s="62">
        <v>2.3799878468705692E-2</v>
      </c>
      <c r="F163" s="62"/>
      <c r="G163" s="62">
        <v>157</v>
      </c>
      <c r="H163">
        <f t="shared" ca="1" si="6"/>
        <v>2.4715906079412368E-2</v>
      </c>
      <c r="I163" s="62"/>
    </row>
    <row r="164" spans="2:9" x14ac:dyDescent="0.3">
      <c r="B164" s="177">
        <v>43406</v>
      </c>
      <c r="C164" s="62">
        <v>1246.1500000000001</v>
      </c>
      <c r="D164" s="62">
        <f t="shared" si="5"/>
        <v>0.48139562529719448</v>
      </c>
      <c r="E164" s="62">
        <v>2.3784094643444005E-2</v>
      </c>
      <c r="F164" s="62"/>
      <c r="G164" s="62">
        <v>158</v>
      </c>
      <c r="H164">
        <f t="shared" ca="1" si="6"/>
        <v>-4.9363927975534959E-3</v>
      </c>
      <c r="I164" s="62"/>
    </row>
    <row r="165" spans="2:9" x14ac:dyDescent="0.3">
      <c r="B165" s="177">
        <v>42046</v>
      </c>
      <c r="C165" s="62">
        <v>841.2</v>
      </c>
      <c r="D165" s="62">
        <f t="shared" si="5"/>
        <v>-0.6486435686987031</v>
      </c>
      <c r="E165" s="62">
        <v>2.3731288791529755E-2</v>
      </c>
      <c r="F165" s="62"/>
      <c r="G165" s="62">
        <v>159</v>
      </c>
      <c r="H165">
        <f t="shared" ca="1" si="6"/>
        <v>-8.189524369281765E-3</v>
      </c>
      <c r="I165" s="62"/>
    </row>
    <row r="166" spans="2:9" x14ac:dyDescent="0.3">
      <c r="B166" s="177">
        <v>45755</v>
      </c>
      <c r="C166" s="62">
        <v>2394.15</v>
      </c>
      <c r="D166" s="62">
        <f t="shared" si="5"/>
        <v>0.12968904827065536</v>
      </c>
      <c r="E166" s="62">
        <v>2.3600333482973246E-2</v>
      </c>
      <c r="F166" s="62"/>
      <c r="G166" s="62">
        <v>160</v>
      </c>
      <c r="H166">
        <f t="shared" ca="1" si="6"/>
        <v>1.1853379192218549E-2</v>
      </c>
      <c r="I166" s="62"/>
    </row>
    <row r="167" spans="2:9" x14ac:dyDescent="0.3">
      <c r="B167" s="177">
        <v>44124</v>
      </c>
      <c r="C167" s="62">
        <v>2119.3000000000002</v>
      </c>
      <c r="D167" s="62">
        <f t="shared" si="5"/>
        <v>0.60328327722510144</v>
      </c>
      <c r="E167" s="62">
        <v>2.351975272867781E-2</v>
      </c>
      <c r="F167" s="62"/>
      <c r="G167" s="62">
        <v>161</v>
      </c>
      <c r="H167">
        <f t="shared" ca="1" si="6"/>
        <v>-3.6589075710915853E-2</v>
      </c>
      <c r="I167" s="62"/>
    </row>
    <row r="168" spans="2:9" x14ac:dyDescent="0.3">
      <c r="B168" s="177">
        <v>43286</v>
      </c>
      <c r="C168" s="62">
        <v>1321.85</v>
      </c>
      <c r="D168" s="62">
        <f t="shared" si="5"/>
        <v>-0.43849029353043628</v>
      </c>
      <c r="E168" s="62">
        <v>2.3460183500445167E-2</v>
      </c>
      <c r="F168" s="62"/>
      <c r="G168" s="62">
        <v>162</v>
      </c>
      <c r="H168">
        <f t="shared" ca="1" si="6"/>
        <v>-1.4884459538132091E-3</v>
      </c>
      <c r="I168" s="62"/>
    </row>
    <row r="169" spans="2:9" x14ac:dyDescent="0.3">
      <c r="B169" s="177">
        <v>45789</v>
      </c>
      <c r="C169" s="62">
        <v>2354.1</v>
      </c>
      <c r="D169" s="62">
        <f t="shared" si="5"/>
        <v>0.81994588326246609</v>
      </c>
      <c r="E169" s="62">
        <v>2.3366009520290391E-2</v>
      </c>
      <c r="F169" s="62"/>
      <c r="G169" s="62">
        <v>163</v>
      </c>
      <c r="H169">
        <f t="shared" ca="1" si="6"/>
        <v>1.0909548429336044E-2</v>
      </c>
      <c r="I169" s="62"/>
    </row>
    <row r="170" spans="2:9" x14ac:dyDescent="0.3">
      <c r="B170" s="177">
        <v>43283</v>
      </c>
      <c r="C170" s="62">
        <v>1293.5</v>
      </c>
      <c r="D170" s="62">
        <f t="shared" si="5"/>
        <v>-0.24726489757914344</v>
      </c>
      <c r="E170" s="62">
        <v>2.3257653666640371E-2</v>
      </c>
      <c r="F170" s="62"/>
      <c r="G170" s="62">
        <v>164</v>
      </c>
      <c r="H170">
        <f t="shared" ca="1" si="6"/>
        <v>1.1016915080391619E-3</v>
      </c>
      <c r="I170" s="62"/>
    </row>
    <row r="171" spans="2:9" x14ac:dyDescent="0.3">
      <c r="B171" s="177">
        <v>43936</v>
      </c>
      <c r="C171" s="62">
        <v>1718.4</v>
      </c>
      <c r="D171" s="62">
        <f t="shared" si="5"/>
        <v>-0.40641461855990596</v>
      </c>
      <c r="E171" s="62">
        <v>2.3253044332628807E-2</v>
      </c>
      <c r="F171" s="62"/>
      <c r="G171" s="62">
        <v>165</v>
      </c>
      <c r="H171">
        <f t="shared" ca="1" si="6"/>
        <v>1.1055976528904828E-2</v>
      </c>
      <c r="I171" s="62"/>
    </row>
    <row r="172" spans="2:9" x14ac:dyDescent="0.3">
      <c r="B172" s="177">
        <v>45001</v>
      </c>
      <c r="C172" s="62">
        <v>2894.95</v>
      </c>
      <c r="D172" s="62">
        <f t="shared" si="5"/>
        <v>1.1939749905267145</v>
      </c>
      <c r="E172" s="62">
        <v>2.3167455997737941E-2</v>
      </c>
      <c r="F172" s="62"/>
      <c r="G172" s="62">
        <v>166</v>
      </c>
      <c r="H172">
        <f t="shared" ca="1" si="6"/>
        <v>3.4102454806758616E-2</v>
      </c>
      <c r="I172" s="62"/>
    </row>
    <row r="173" spans="2:9" x14ac:dyDescent="0.3">
      <c r="B173" s="177">
        <v>43248</v>
      </c>
      <c r="C173" s="62">
        <v>1319.5</v>
      </c>
      <c r="D173" s="62">
        <f t="shared" si="5"/>
        <v>0.48525438991445297</v>
      </c>
      <c r="E173" s="62">
        <v>2.3145814755941463E-2</v>
      </c>
      <c r="F173" s="62"/>
      <c r="G173" s="62">
        <v>167</v>
      </c>
      <c r="H173">
        <f t="shared" ca="1" si="6"/>
        <v>-1.3099241317474499E-2</v>
      </c>
      <c r="I173" s="62"/>
    </row>
    <row r="174" spans="2:9" x14ac:dyDescent="0.3">
      <c r="B174" s="177">
        <v>42496</v>
      </c>
      <c r="C174" s="62">
        <v>888.4</v>
      </c>
      <c r="D174" s="62">
        <f t="shared" si="5"/>
        <v>-0.39428649348878436</v>
      </c>
      <c r="E174" s="62">
        <v>2.3089767950711066E-2</v>
      </c>
      <c r="F174" s="62"/>
      <c r="G174" s="62">
        <v>168</v>
      </c>
      <c r="H174">
        <f t="shared" ca="1" si="6"/>
        <v>-1.4862456447522822E-2</v>
      </c>
      <c r="I174" s="62"/>
    </row>
    <row r="175" spans="2:9" x14ac:dyDescent="0.3">
      <c r="B175" s="177">
        <v>43305</v>
      </c>
      <c r="C175" s="62">
        <v>1466.7</v>
      </c>
      <c r="D175" s="62">
        <f t="shared" si="5"/>
        <v>0.62812898928789473</v>
      </c>
      <c r="E175" s="62">
        <v>2.3017367650136011E-2</v>
      </c>
      <c r="F175" s="62"/>
      <c r="G175" s="62">
        <v>169</v>
      </c>
      <c r="H175">
        <f t="shared" ca="1" si="6"/>
        <v>1.9590836620357446E-2</v>
      </c>
      <c r="I175" s="62"/>
    </row>
    <row r="176" spans="2:9" x14ac:dyDescent="0.3">
      <c r="B176" s="177">
        <v>42374</v>
      </c>
      <c r="C176" s="62">
        <v>900.85</v>
      </c>
      <c r="D176" s="62">
        <f t="shared" si="5"/>
        <v>-0.65180504019789731</v>
      </c>
      <c r="E176" s="62">
        <v>2.2937602906943785E-2</v>
      </c>
      <c r="F176" s="62"/>
      <c r="G176" s="62">
        <v>170</v>
      </c>
      <c r="H176">
        <f t="shared" ca="1" si="6"/>
        <v>-1.1223786231145118E-2</v>
      </c>
      <c r="I176" s="62"/>
    </row>
    <row r="177" spans="2:9" x14ac:dyDescent="0.3">
      <c r="B177" s="177">
        <v>45887</v>
      </c>
      <c r="C177" s="62">
        <v>2587.1999999999998</v>
      </c>
      <c r="D177" s="62">
        <f t="shared" si="5"/>
        <v>-0.16721923584510898</v>
      </c>
      <c r="E177" s="62">
        <v>2.2911930414154322E-2</v>
      </c>
      <c r="F177" s="62"/>
      <c r="G177" s="62">
        <v>171</v>
      </c>
      <c r="H177">
        <f t="shared" ca="1" si="6"/>
        <v>2.3957980935587968E-2</v>
      </c>
      <c r="I177" s="62"/>
    </row>
    <row r="178" spans="2:9" x14ac:dyDescent="0.3">
      <c r="B178" s="177">
        <v>44438</v>
      </c>
      <c r="C178" s="62">
        <v>3106.7</v>
      </c>
      <c r="D178" s="62">
        <f t="shared" si="5"/>
        <v>2.0325540533945041</v>
      </c>
      <c r="E178" s="62">
        <v>2.2866079512717036E-2</v>
      </c>
      <c r="F178" s="62"/>
      <c r="G178" s="62">
        <v>172</v>
      </c>
      <c r="H178">
        <f t="shared" ca="1" si="6"/>
        <v>-2.3311656228582337E-2</v>
      </c>
      <c r="I178" s="62"/>
    </row>
    <row r="179" spans="2:9" x14ac:dyDescent="0.3">
      <c r="B179" s="177">
        <v>42794</v>
      </c>
      <c r="C179" s="62">
        <v>1024.45</v>
      </c>
      <c r="D179" s="62">
        <f t="shared" si="5"/>
        <v>-0.63053592036930184</v>
      </c>
      <c r="E179" s="62">
        <v>2.286455993210533E-2</v>
      </c>
      <c r="F179" s="62"/>
      <c r="G179" s="62">
        <v>173</v>
      </c>
      <c r="H179">
        <f t="shared" ca="1" si="6"/>
        <v>1.0868019208568931E-2</v>
      </c>
      <c r="I179" s="62"/>
    </row>
    <row r="180" spans="2:9" x14ac:dyDescent="0.3">
      <c r="B180" s="177">
        <v>45422</v>
      </c>
      <c r="C180" s="62">
        <v>2772.8</v>
      </c>
      <c r="D180" s="62">
        <f t="shared" si="5"/>
        <v>-0.18264355618441219</v>
      </c>
      <c r="E180" s="62">
        <v>2.2796016230173435E-2</v>
      </c>
      <c r="F180" s="62"/>
      <c r="G180" s="62">
        <v>174</v>
      </c>
      <c r="H180">
        <f t="shared" ca="1" si="6"/>
        <v>1.6169872856821826E-3</v>
      </c>
      <c r="I180" s="62"/>
    </row>
    <row r="181" spans="2:9" x14ac:dyDescent="0.3">
      <c r="B181" s="177">
        <v>44824</v>
      </c>
      <c r="C181" s="62">
        <v>3392.4</v>
      </c>
      <c r="D181" s="62">
        <f t="shared" si="5"/>
        <v>2.7266835109304632</v>
      </c>
      <c r="E181" s="62">
        <v>2.2669721451826927E-2</v>
      </c>
      <c r="F181" s="62"/>
      <c r="G181" s="62">
        <v>175</v>
      </c>
      <c r="H181">
        <f t="shared" ca="1" si="6"/>
        <v>2.4675534087807843E-2</v>
      </c>
      <c r="I181" s="62"/>
    </row>
    <row r="182" spans="2:9" x14ac:dyDescent="0.3">
      <c r="B182" s="177">
        <v>42032</v>
      </c>
      <c r="C182" s="62">
        <v>910.3</v>
      </c>
      <c r="D182" s="62">
        <f t="shared" si="5"/>
        <v>-0.14833699770781678</v>
      </c>
      <c r="E182" s="62">
        <v>2.2636634275122147E-2</v>
      </c>
      <c r="F182" s="62"/>
      <c r="G182" s="62">
        <v>176</v>
      </c>
      <c r="H182">
        <f t="shared" ca="1" si="6"/>
        <v>4.7014145852366379E-2</v>
      </c>
      <c r="I182" s="62"/>
    </row>
    <row r="183" spans="2:9" x14ac:dyDescent="0.3">
      <c r="B183" s="177">
        <v>42576</v>
      </c>
      <c r="C183" s="62">
        <v>1068.8499999999999</v>
      </c>
      <c r="D183" s="62">
        <f t="shared" si="5"/>
        <v>-0.34414309382094871</v>
      </c>
      <c r="E183" s="62">
        <v>2.2529417392136188E-2</v>
      </c>
      <c r="F183" s="62"/>
      <c r="G183" s="62">
        <v>177</v>
      </c>
      <c r="H183">
        <f t="shared" ca="1" si="6"/>
        <v>-1.3943132523542465E-2</v>
      </c>
      <c r="I183" s="62"/>
    </row>
    <row r="184" spans="2:9" x14ac:dyDescent="0.3">
      <c r="B184" s="177">
        <v>43916</v>
      </c>
      <c r="C184" s="62">
        <v>1629.7</v>
      </c>
      <c r="D184" s="62">
        <f t="shared" si="5"/>
        <v>-0.48729000188762345</v>
      </c>
      <c r="E184" s="62">
        <v>2.2364417678241016E-2</v>
      </c>
      <c r="F184" s="62"/>
      <c r="G184" s="62">
        <v>178</v>
      </c>
      <c r="H184">
        <f t="shared" ca="1" si="6"/>
        <v>-1.8737842568755238E-2</v>
      </c>
      <c r="I184" s="62"/>
    </row>
    <row r="185" spans="2:9" x14ac:dyDescent="0.3">
      <c r="B185" s="177">
        <v>44539</v>
      </c>
      <c r="C185" s="62">
        <v>3178.6</v>
      </c>
      <c r="D185" s="62">
        <f t="shared" si="5"/>
        <v>0.38136937485061151</v>
      </c>
      <c r="E185" s="62">
        <v>2.232085423903258E-2</v>
      </c>
      <c r="F185" s="62"/>
      <c r="G185" s="62">
        <v>179</v>
      </c>
      <c r="H185">
        <f t="shared" ca="1" si="6"/>
        <v>-4.3571098340571624E-3</v>
      </c>
      <c r="I185" s="62"/>
    </row>
    <row r="186" spans="2:9" x14ac:dyDescent="0.3">
      <c r="B186" s="177">
        <v>45688</v>
      </c>
      <c r="C186" s="62">
        <v>2301.0500000000002</v>
      </c>
      <c r="D186" s="62">
        <f t="shared" si="5"/>
        <v>1.1157134976094156</v>
      </c>
      <c r="E186" s="62">
        <v>2.2279976898129678E-2</v>
      </c>
      <c r="F186" s="62"/>
      <c r="G186" s="62">
        <v>180</v>
      </c>
      <c r="H186">
        <f t="shared" ca="1" si="6"/>
        <v>-6.7302934351315281E-3</v>
      </c>
      <c r="I186" s="62"/>
    </row>
    <row r="187" spans="2:9" x14ac:dyDescent="0.3">
      <c r="B187" s="177">
        <v>42810</v>
      </c>
      <c r="C187" s="62">
        <v>1087.5999999999999</v>
      </c>
      <c r="D187" s="62">
        <f t="shared" si="5"/>
        <v>0.26619710111182238</v>
      </c>
      <c r="E187" s="62">
        <v>2.2276529749036392E-2</v>
      </c>
      <c r="F187" s="62"/>
      <c r="G187" s="62">
        <v>181</v>
      </c>
      <c r="H187">
        <f t="shared" ca="1" si="6"/>
        <v>1.2832619358621851E-2</v>
      </c>
      <c r="I187" s="62"/>
    </row>
    <row r="188" spans="2:9" x14ac:dyDescent="0.3">
      <c r="B188" s="177">
        <v>42348</v>
      </c>
      <c r="C188" s="62">
        <v>858.95</v>
      </c>
      <c r="D188" s="62">
        <f t="shared" si="5"/>
        <v>-0.29126614134246459</v>
      </c>
      <c r="E188" s="62">
        <v>2.2255281166319602E-2</v>
      </c>
      <c r="F188" s="62"/>
      <c r="G188" s="62">
        <v>182</v>
      </c>
      <c r="H188">
        <f t="shared" ca="1" si="6"/>
        <v>-6.9812452683973569E-3</v>
      </c>
      <c r="I188" s="62"/>
    </row>
    <row r="189" spans="2:9" x14ac:dyDescent="0.3">
      <c r="B189" s="177">
        <v>42653</v>
      </c>
      <c r="C189" s="62">
        <v>1211.95</v>
      </c>
      <c r="D189" s="62">
        <f t="shared" si="5"/>
        <v>-0.57032191732255544</v>
      </c>
      <c r="E189" s="62">
        <v>2.2225033738191749E-2</v>
      </c>
      <c r="F189" s="62"/>
      <c r="G189" s="62">
        <v>183</v>
      </c>
      <c r="H189">
        <f t="shared" ca="1" si="6"/>
        <v>1.498237859152504E-2</v>
      </c>
      <c r="I189" s="62"/>
    </row>
    <row r="190" spans="2:9" x14ac:dyDescent="0.3">
      <c r="B190" s="177">
        <v>44739</v>
      </c>
      <c r="C190" s="62">
        <v>2820.6</v>
      </c>
      <c r="D190" s="62">
        <f t="shared" si="5"/>
        <v>1.0852400842790078</v>
      </c>
      <c r="E190" s="62">
        <v>2.1919495670446723E-2</v>
      </c>
      <c r="F190" s="62"/>
      <c r="G190" s="62">
        <v>184</v>
      </c>
      <c r="H190">
        <f t="shared" ca="1" si="6"/>
        <v>-9.6603270372933956E-3</v>
      </c>
      <c r="I190" s="62"/>
    </row>
    <row r="191" spans="2:9" x14ac:dyDescent="0.3">
      <c r="B191" s="177">
        <v>43433</v>
      </c>
      <c r="C191" s="62">
        <v>1352.65</v>
      </c>
      <c r="D191" s="62">
        <f t="shared" si="5"/>
        <v>-0.45705053586480954</v>
      </c>
      <c r="E191" s="62">
        <v>2.1909114947304801E-2</v>
      </c>
      <c r="F191" s="62"/>
      <c r="G191" s="62">
        <v>185</v>
      </c>
      <c r="H191">
        <f t="shared" ca="1" si="6"/>
        <v>-9.5830578341264492E-3</v>
      </c>
      <c r="I191" s="62"/>
    </row>
    <row r="192" spans="2:9" x14ac:dyDescent="0.3">
      <c r="B192" s="177">
        <v>45875</v>
      </c>
      <c r="C192" s="62">
        <v>2491.3000000000002</v>
      </c>
      <c r="D192" s="62">
        <f t="shared" si="5"/>
        <v>-5.8323253704263583E-2</v>
      </c>
      <c r="E192" s="62">
        <v>2.1904097789080802E-2</v>
      </c>
      <c r="F192" s="62"/>
      <c r="G192" s="62">
        <v>186</v>
      </c>
      <c r="H192">
        <f t="shared" ca="1" si="6"/>
        <v>-2.451814626740061E-2</v>
      </c>
      <c r="I192" s="62"/>
    </row>
    <row r="193" spans="2:9" x14ac:dyDescent="0.3">
      <c r="B193" s="177">
        <v>44215</v>
      </c>
      <c r="C193" s="62">
        <v>2645.6</v>
      </c>
      <c r="D193" s="62">
        <f t="shared" si="5"/>
        <v>2.2196665449677493</v>
      </c>
      <c r="E193" s="62">
        <v>2.1841988374113951E-2</v>
      </c>
      <c r="F193" s="62"/>
      <c r="G193" s="62">
        <v>187</v>
      </c>
      <c r="H193">
        <f t="shared" ca="1" si="6"/>
        <v>2.1234976198554155E-2</v>
      </c>
      <c r="I193" s="62"/>
    </row>
    <row r="194" spans="2:9" x14ac:dyDescent="0.3">
      <c r="B194" s="177">
        <v>42045</v>
      </c>
      <c r="C194" s="62">
        <v>821.7</v>
      </c>
      <c r="D194" s="62">
        <f t="shared" si="5"/>
        <v>-0.75589323113943219</v>
      </c>
      <c r="E194" s="62">
        <v>2.1824286513710215E-2</v>
      </c>
      <c r="F194" s="62"/>
      <c r="G194" s="62">
        <v>188</v>
      </c>
      <c r="H194">
        <f t="shared" ca="1" si="6"/>
        <v>1.8740941169011396E-2</v>
      </c>
      <c r="I194" s="62"/>
    </row>
    <row r="195" spans="2:9" x14ac:dyDescent="0.3">
      <c r="B195" s="177">
        <v>45546</v>
      </c>
      <c r="C195" s="62">
        <v>3366.15</v>
      </c>
      <c r="D195" s="62">
        <f t="shared" si="5"/>
        <v>-8.8043462257623092E-3</v>
      </c>
      <c r="E195" s="62">
        <v>2.1810399781440643E-2</v>
      </c>
      <c r="F195" s="62"/>
      <c r="G195" s="62">
        <v>189</v>
      </c>
      <c r="H195">
        <f t="shared" ca="1" si="6"/>
        <v>-1.4874576713478294E-2</v>
      </c>
      <c r="I195" s="62"/>
    </row>
    <row r="196" spans="2:9" x14ac:dyDescent="0.3">
      <c r="B196" s="177">
        <v>44775</v>
      </c>
      <c r="C196" s="62">
        <v>3396.05</v>
      </c>
      <c r="D196" s="62">
        <f t="shared" si="5"/>
        <v>2.5434578464106847</v>
      </c>
      <c r="E196" s="62">
        <v>2.1752538548326494E-2</v>
      </c>
      <c r="F196" s="62"/>
      <c r="G196" s="62">
        <v>190</v>
      </c>
      <c r="H196">
        <f t="shared" ca="1" si="6"/>
        <v>-1.5775996892902124E-2</v>
      </c>
      <c r="I196" s="62"/>
    </row>
    <row r="197" spans="2:9" x14ac:dyDescent="0.3">
      <c r="B197" s="177">
        <v>42703</v>
      </c>
      <c r="C197" s="62">
        <v>958.4</v>
      </c>
      <c r="D197" s="62">
        <f t="shared" si="5"/>
        <v>-0.45091523675842909</v>
      </c>
      <c r="E197" s="62">
        <v>2.1748400852878439E-2</v>
      </c>
      <c r="F197" s="62"/>
      <c r="G197" s="62">
        <v>191</v>
      </c>
      <c r="H197">
        <f t="shared" ca="1" si="6"/>
        <v>5.81434259071057E-3</v>
      </c>
      <c r="I197" s="62"/>
    </row>
    <row r="198" spans="2:9" x14ac:dyDescent="0.3">
      <c r="B198" s="177">
        <v>44019</v>
      </c>
      <c r="C198" s="62">
        <v>1745.45</v>
      </c>
      <c r="D198" s="62">
        <f t="shared" si="5"/>
        <v>1.0436131600515162</v>
      </c>
      <c r="E198" s="62">
        <v>2.1716861298914238E-2</v>
      </c>
      <c r="F198" s="62"/>
      <c r="G198" s="62">
        <v>192</v>
      </c>
      <c r="H198">
        <f t="shared" ca="1" si="6"/>
        <v>-4.0353415371140186E-3</v>
      </c>
      <c r="I198" s="62"/>
    </row>
    <row r="199" spans="2:9" x14ac:dyDescent="0.3">
      <c r="B199" s="177">
        <v>42419</v>
      </c>
      <c r="C199" s="62">
        <v>854.1</v>
      </c>
      <c r="D199" s="62">
        <f t="shared" ref="D199:D262" si="7">(C199-C200)/C200</f>
        <v>-0.66919710290871071</v>
      </c>
      <c r="E199" s="62">
        <v>2.1711824869908459E-2</v>
      </c>
      <c r="F199" s="62"/>
      <c r="G199" s="62">
        <v>193</v>
      </c>
      <c r="H199">
        <f t="shared" ref="H199:H262" ca="1" si="8">_xlfn.NORM.INV(RAND(),N$9,N$10)</f>
        <v>-4.8505102584101914E-2</v>
      </c>
      <c r="I199" s="62"/>
    </row>
    <row r="200" spans="2:9" x14ac:dyDescent="0.3">
      <c r="B200" s="177">
        <v>44181</v>
      </c>
      <c r="C200" s="62">
        <v>2581.9</v>
      </c>
      <c r="D200" s="62">
        <f t="shared" si="7"/>
        <v>9.830695933299298E-2</v>
      </c>
      <c r="E200" s="62">
        <v>2.166472112854401E-2</v>
      </c>
      <c r="F200" s="62"/>
      <c r="G200" s="62">
        <v>194</v>
      </c>
      <c r="H200">
        <f t="shared" ca="1" si="8"/>
        <v>9.9688420586640271E-3</v>
      </c>
      <c r="I200" s="62"/>
    </row>
    <row r="201" spans="2:9" x14ac:dyDescent="0.3">
      <c r="B201" s="177">
        <v>45689</v>
      </c>
      <c r="C201" s="62">
        <v>2350.8000000000002</v>
      </c>
      <c r="D201" s="62">
        <f t="shared" si="7"/>
        <v>-2.8534826538834941E-2</v>
      </c>
      <c r="E201" s="62">
        <v>2.162056452489081E-2</v>
      </c>
      <c r="F201" s="62"/>
      <c r="G201" s="62">
        <v>195</v>
      </c>
      <c r="H201">
        <f t="shared" ca="1" si="8"/>
        <v>1.0454763828565479E-2</v>
      </c>
      <c r="I201" s="62"/>
    </row>
    <row r="202" spans="2:9" x14ac:dyDescent="0.3">
      <c r="B202" s="177">
        <v>45840</v>
      </c>
      <c r="C202" s="62">
        <v>2419.85</v>
      </c>
      <c r="D202" s="62">
        <f t="shared" si="7"/>
        <v>-0.2582153148182208</v>
      </c>
      <c r="E202" s="62">
        <v>2.1529434113599425E-2</v>
      </c>
      <c r="F202" s="62"/>
      <c r="G202" s="62">
        <v>196</v>
      </c>
      <c r="H202">
        <f t="shared" ca="1" si="8"/>
        <v>7.1394465706731232E-3</v>
      </c>
      <c r="I202" s="62"/>
    </row>
    <row r="203" spans="2:9" x14ac:dyDescent="0.3">
      <c r="B203" s="177">
        <v>45090</v>
      </c>
      <c r="C203" s="62">
        <v>3262.2</v>
      </c>
      <c r="D203" s="62">
        <f t="shared" si="7"/>
        <v>-6.7849642107067926E-2</v>
      </c>
      <c r="E203" s="62">
        <v>2.1528441027728634E-2</v>
      </c>
      <c r="F203" s="62"/>
      <c r="G203" s="62">
        <v>197</v>
      </c>
      <c r="H203">
        <f t="shared" ca="1" si="8"/>
        <v>-2.6906428008094977E-3</v>
      </c>
      <c r="I203" s="62"/>
    </row>
    <row r="204" spans="2:9" x14ac:dyDescent="0.3">
      <c r="B204" s="177">
        <v>44789</v>
      </c>
      <c r="C204" s="62">
        <v>3499.65</v>
      </c>
      <c r="D204" s="62">
        <f t="shared" si="7"/>
        <v>2.0144709074464875</v>
      </c>
      <c r="E204" s="62">
        <v>2.1497373029772355E-2</v>
      </c>
      <c r="F204" s="62"/>
      <c r="G204" s="62">
        <v>198</v>
      </c>
      <c r="H204">
        <f t="shared" ca="1" si="8"/>
        <v>-3.7706048715822991E-4</v>
      </c>
      <c r="I204" s="62"/>
    </row>
    <row r="205" spans="2:9" x14ac:dyDescent="0.3">
      <c r="B205" s="177">
        <v>43174</v>
      </c>
      <c r="C205" s="62">
        <v>1160.95</v>
      </c>
      <c r="D205" s="62">
        <f t="shared" si="7"/>
        <v>-0.64947161835748801</v>
      </c>
      <c r="E205" s="62">
        <v>2.1423543902868325E-2</v>
      </c>
      <c r="F205" s="62"/>
      <c r="G205" s="62">
        <v>199</v>
      </c>
      <c r="H205">
        <f t="shared" ca="1" si="8"/>
        <v>-1.1527028314576976E-3</v>
      </c>
      <c r="I205" s="62"/>
    </row>
    <row r="206" spans="2:9" x14ac:dyDescent="0.3">
      <c r="B206" s="177">
        <v>45275</v>
      </c>
      <c r="C206" s="62">
        <v>3312</v>
      </c>
      <c r="D206" s="62">
        <f t="shared" si="7"/>
        <v>2.5737793363906123</v>
      </c>
      <c r="E206" s="62">
        <v>2.1355331123275E-2</v>
      </c>
      <c r="F206" s="62"/>
      <c r="G206" s="62">
        <v>200</v>
      </c>
      <c r="H206">
        <f t="shared" ca="1" si="8"/>
        <v>-6.4338584360037207E-3</v>
      </c>
      <c r="I206" s="62"/>
    </row>
    <row r="207" spans="2:9" x14ac:dyDescent="0.3">
      <c r="B207" s="177">
        <v>42502</v>
      </c>
      <c r="C207" s="62">
        <v>926.75</v>
      </c>
      <c r="D207" s="62">
        <f t="shared" si="7"/>
        <v>-0.21756933597872433</v>
      </c>
      <c r="E207" s="62">
        <v>2.1324663874807168E-2</v>
      </c>
      <c r="F207" s="62"/>
      <c r="G207" s="62">
        <v>201</v>
      </c>
      <c r="H207">
        <f t="shared" ca="1" si="8"/>
        <v>-2.4363466601787818E-2</v>
      </c>
      <c r="I207" s="62"/>
    </row>
    <row r="208" spans="2:9" x14ac:dyDescent="0.3">
      <c r="B208" s="177">
        <v>43217</v>
      </c>
      <c r="C208" s="62">
        <v>1184.45</v>
      </c>
      <c r="D208" s="62">
        <f t="shared" si="7"/>
        <v>-0.64456014524284655</v>
      </c>
      <c r="E208" s="62">
        <v>2.1209639177479967E-2</v>
      </c>
      <c r="F208" s="62"/>
      <c r="G208" s="62">
        <v>202</v>
      </c>
      <c r="H208">
        <f t="shared" ca="1" si="8"/>
        <v>2.4197520345341978E-3</v>
      </c>
      <c r="I208" s="62"/>
    </row>
    <row r="209" spans="2:9" x14ac:dyDescent="0.3">
      <c r="B209" s="177">
        <v>44771</v>
      </c>
      <c r="C209" s="62">
        <v>3332.35</v>
      </c>
      <c r="D209" s="62">
        <f t="shared" si="7"/>
        <v>2.7558185404339248</v>
      </c>
      <c r="E209" s="62">
        <v>2.1190855601863231E-2</v>
      </c>
      <c r="F209" s="62"/>
      <c r="G209" s="62">
        <v>203</v>
      </c>
      <c r="H209">
        <f t="shared" ca="1" si="8"/>
        <v>8.995550955904427E-4</v>
      </c>
      <c r="I209" s="62"/>
    </row>
    <row r="210" spans="2:9" x14ac:dyDescent="0.3">
      <c r="B210" s="177">
        <v>42401</v>
      </c>
      <c r="C210" s="62">
        <v>887.25</v>
      </c>
      <c r="D210" s="62">
        <f t="shared" si="7"/>
        <v>-0.72502440611780017</v>
      </c>
      <c r="E210" s="62">
        <v>2.1177418426655898E-2</v>
      </c>
      <c r="F210" s="62"/>
      <c r="G210" s="62">
        <v>204</v>
      </c>
      <c r="H210">
        <f t="shared" ca="1" si="8"/>
        <v>1.9171717949263908E-2</v>
      </c>
      <c r="I210" s="62"/>
    </row>
    <row r="211" spans="2:9" x14ac:dyDescent="0.3">
      <c r="B211" s="177">
        <v>44902</v>
      </c>
      <c r="C211" s="62">
        <v>3226.65</v>
      </c>
      <c r="D211" s="62">
        <f t="shared" si="7"/>
        <v>1.3718391649514847</v>
      </c>
      <c r="E211" s="62">
        <v>2.0962536387799012E-2</v>
      </c>
      <c r="F211" s="62"/>
      <c r="G211" s="62">
        <v>205</v>
      </c>
      <c r="H211">
        <f t="shared" ca="1" si="8"/>
        <v>8.8382123314004E-3</v>
      </c>
      <c r="I211" s="62"/>
    </row>
    <row r="212" spans="2:9" x14ac:dyDescent="0.3">
      <c r="B212" s="177">
        <v>43658</v>
      </c>
      <c r="C212" s="62">
        <v>1360.4</v>
      </c>
      <c r="D212" s="62">
        <f t="shared" si="7"/>
        <v>0.55616563715396938</v>
      </c>
      <c r="E212" s="62">
        <v>2.0784872814586963E-2</v>
      </c>
      <c r="F212" s="62"/>
      <c r="G212" s="62">
        <v>206</v>
      </c>
      <c r="H212">
        <f t="shared" ca="1" si="8"/>
        <v>-5.0341634746751849E-3</v>
      </c>
      <c r="I212" s="62"/>
    </row>
    <row r="213" spans="2:9" x14ac:dyDescent="0.3">
      <c r="B213" s="177">
        <v>42352</v>
      </c>
      <c r="C213" s="62">
        <v>874.2</v>
      </c>
      <c r="D213" s="62">
        <f t="shared" si="7"/>
        <v>-0.43736122284794848</v>
      </c>
      <c r="E213" s="62">
        <v>2.0784680056048655E-2</v>
      </c>
      <c r="F213" s="62"/>
      <c r="G213" s="62">
        <v>207</v>
      </c>
      <c r="H213">
        <f t="shared" ca="1" si="8"/>
        <v>-1.2841480675715361E-2</v>
      </c>
      <c r="I213" s="62"/>
    </row>
    <row r="214" spans="2:9" x14ac:dyDescent="0.3">
      <c r="B214" s="177">
        <v>43966</v>
      </c>
      <c r="C214" s="62">
        <v>1553.75</v>
      </c>
      <c r="D214" s="62">
        <f t="shared" si="7"/>
        <v>0.29993725162099977</v>
      </c>
      <c r="E214" s="62">
        <v>2.0760109056269033E-2</v>
      </c>
      <c r="F214" s="62"/>
      <c r="G214" s="62">
        <v>208</v>
      </c>
      <c r="H214">
        <f t="shared" ca="1" si="8"/>
        <v>-1.2826882019506295E-2</v>
      </c>
      <c r="I214" s="62"/>
    </row>
    <row r="215" spans="2:9" x14ac:dyDescent="0.3">
      <c r="B215" s="177">
        <v>43048</v>
      </c>
      <c r="C215" s="62">
        <v>1195.25</v>
      </c>
      <c r="D215" s="62">
        <f t="shared" si="7"/>
        <v>-0.62342470069313172</v>
      </c>
      <c r="E215" s="62">
        <v>2.0752380545710707E-2</v>
      </c>
      <c r="F215" s="62"/>
      <c r="G215" s="62">
        <v>209</v>
      </c>
      <c r="H215">
        <f t="shared" ca="1" si="8"/>
        <v>4.228497543744249E-4</v>
      </c>
      <c r="I215" s="62"/>
    </row>
    <row r="216" spans="2:9" x14ac:dyDescent="0.3">
      <c r="B216" s="177">
        <v>44704</v>
      </c>
      <c r="C216" s="62">
        <v>3174</v>
      </c>
      <c r="D216" s="62">
        <f t="shared" si="7"/>
        <v>2.0726471675965915E-2</v>
      </c>
      <c r="E216" s="62">
        <v>2.0726471675965915E-2</v>
      </c>
      <c r="F216" s="62"/>
      <c r="G216" s="62">
        <v>210</v>
      </c>
      <c r="H216">
        <f t="shared" ca="1" si="8"/>
        <v>2.2714995872635722E-2</v>
      </c>
      <c r="I216" s="62"/>
    </row>
    <row r="217" spans="2:9" x14ac:dyDescent="0.3">
      <c r="B217" s="177">
        <v>44701</v>
      </c>
      <c r="C217" s="62">
        <v>3109.55</v>
      </c>
      <c r="D217" s="62">
        <f t="shared" si="7"/>
        <v>2.9935144159763696</v>
      </c>
      <c r="E217" s="62">
        <v>2.0712632736463874E-2</v>
      </c>
      <c r="F217" s="62"/>
      <c r="G217" s="62">
        <v>211</v>
      </c>
      <c r="H217">
        <f t="shared" ca="1" si="8"/>
        <v>7.4541949505604671E-3</v>
      </c>
      <c r="I217" s="62"/>
    </row>
    <row r="218" spans="2:9" x14ac:dyDescent="0.3">
      <c r="B218" s="177">
        <v>42128</v>
      </c>
      <c r="C218" s="62">
        <v>778.65</v>
      </c>
      <c r="D218" s="62">
        <f t="shared" si="7"/>
        <v>-0.34808271935699941</v>
      </c>
      <c r="E218" s="62">
        <v>2.0644907589461269E-2</v>
      </c>
      <c r="F218" s="62"/>
      <c r="G218" s="62">
        <v>212</v>
      </c>
      <c r="H218">
        <f t="shared" ca="1" si="8"/>
        <v>-7.747101490349857E-4</v>
      </c>
      <c r="I218" s="62"/>
    </row>
    <row r="219" spans="2:9" x14ac:dyDescent="0.3">
      <c r="B219" s="177">
        <v>43025</v>
      </c>
      <c r="C219" s="62">
        <v>1194.4000000000001</v>
      </c>
      <c r="D219" s="62">
        <f t="shared" si="7"/>
        <v>-0.36251067463706227</v>
      </c>
      <c r="E219" s="62">
        <v>2.063661610766938E-2</v>
      </c>
      <c r="F219" s="62"/>
      <c r="G219" s="62">
        <v>213</v>
      </c>
      <c r="H219">
        <f t="shared" ca="1" si="8"/>
        <v>1.1189985179835639E-2</v>
      </c>
      <c r="I219" s="62"/>
    </row>
    <row r="220" spans="2:9" x14ac:dyDescent="0.3">
      <c r="B220" s="177">
        <v>44061</v>
      </c>
      <c r="C220" s="62">
        <v>1873.6</v>
      </c>
      <c r="D220" s="62">
        <f t="shared" si="7"/>
        <v>-0.24421137555465916</v>
      </c>
      <c r="E220" s="62">
        <v>2.0562682136340115E-2</v>
      </c>
      <c r="F220" s="62"/>
      <c r="G220" s="62">
        <v>214</v>
      </c>
      <c r="H220">
        <f t="shared" ca="1" si="8"/>
        <v>6.1882064046001294E-3</v>
      </c>
      <c r="I220" s="62"/>
    </row>
    <row r="221" spans="2:9" x14ac:dyDescent="0.3">
      <c r="B221" s="177">
        <v>45618</v>
      </c>
      <c r="C221" s="62">
        <v>2479</v>
      </c>
      <c r="D221" s="62">
        <f t="shared" si="7"/>
        <v>6.3834352537281411E-2</v>
      </c>
      <c r="E221" s="62">
        <v>2.0500576321422766E-2</v>
      </c>
      <c r="F221" s="62"/>
      <c r="G221" s="62">
        <v>215</v>
      </c>
      <c r="H221">
        <f t="shared" ca="1" si="8"/>
        <v>-2.4914135959705402E-2</v>
      </c>
      <c r="I221" s="62"/>
    </row>
    <row r="222" spans="2:9" x14ac:dyDescent="0.3">
      <c r="B222" s="177">
        <v>45792</v>
      </c>
      <c r="C222" s="62">
        <v>2330.25</v>
      </c>
      <c r="D222" s="62">
        <f t="shared" si="7"/>
        <v>-0.33920798536772107</v>
      </c>
      <c r="E222" s="62">
        <v>2.0405929104722661E-2</v>
      </c>
      <c r="F222" s="62"/>
      <c r="G222" s="62">
        <v>216</v>
      </c>
      <c r="H222">
        <f t="shared" ca="1" si="8"/>
        <v>1.8363947650640238E-2</v>
      </c>
      <c r="I222" s="62"/>
    </row>
    <row r="223" spans="2:9" x14ac:dyDescent="0.3">
      <c r="B223" s="177">
        <v>44566</v>
      </c>
      <c r="C223" s="62">
        <v>3526.45</v>
      </c>
      <c r="D223" s="62">
        <f t="shared" si="7"/>
        <v>2.5608118342000301</v>
      </c>
      <c r="E223" s="62">
        <v>2.0296270578364039E-2</v>
      </c>
      <c r="F223" s="62"/>
      <c r="G223" s="62">
        <v>217</v>
      </c>
      <c r="H223">
        <f t="shared" ca="1" si="8"/>
        <v>1.9863815986988873E-2</v>
      </c>
      <c r="I223" s="62"/>
    </row>
    <row r="224" spans="2:9" x14ac:dyDescent="0.3">
      <c r="B224" s="177">
        <v>42767</v>
      </c>
      <c r="C224" s="62">
        <v>990.35</v>
      </c>
      <c r="D224" s="62">
        <f t="shared" si="7"/>
        <v>-0.43027670712765342</v>
      </c>
      <c r="E224" s="62">
        <v>2.0138030490317337E-2</v>
      </c>
      <c r="F224" s="62"/>
      <c r="G224" s="62">
        <v>218</v>
      </c>
      <c r="H224">
        <f t="shared" ca="1" si="8"/>
        <v>1.5202984511468857E-3</v>
      </c>
      <c r="I224" s="62"/>
    </row>
    <row r="225" spans="2:9" x14ac:dyDescent="0.3">
      <c r="B225" s="177">
        <v>43801</v>
      </c>
      <c r="C225" s="62">
        <v>1738.3</v>
      </c>
      <c r="D225" s="62">
        <f t="shared" si="7"/>
        <v>1.0662070605016047</v>
      </c>
      <c r="E225" s="62">
        <v>2.0129107981220629E-2</v>
      </c>
      <c r="F225" s="62"/>
      <c r="G225" s="62">
        <v>219</v>
      </c>
      <c r="H225">
        <f t="shared" ca="1" si="8"/>
        <v>-4.3515791904215626E-3</v>
      </c>
      <c r="I225" s="62"/>
    </row>
    <row r="226" spans="2:9" x14ac:dyDescent="0.3">
      <c r="B226" s="177">
        <v>42265</v>
      </c>
      <c r="C226" s="62">
        <v>841.3</v>
      </c>
      <c r="D226" s="62">
        <f t="shared" si="7"/>
        <v>-0.69519772476133546</v>
      </c>
      <c r="E226" s="62">
        <v>2.0128531587243734E-2</v>
      </c>
      <c r="F226" s="62"/>
      <c r="G226" s="62">
        <v>220</v>
      </c>
      <c r="H226">
        <f t="shared" ca="1" si="8"/>
        <v>-9.1397581334479779E-3</v>
      </c>
      <c r="I226" s="62"/>
    </row>
    <row r="227" spans="2:9" x14ac:dyDescent="0.3">
      <c r="B227" s="177">
        <v>44960</v>
      </c>
      <c r="C227" s="62">
        <v>2760.15</v>
      </c>
      <c r="D227" s="62">
        <f t="shared" si="7"/>
        <v>2.0460188710478397</v>
      </c>
      <c r="E227" s="62">
        <v>2.0067631243417108E-2</v>
      </c>
      <c r="F227" s="62"/>
      <c r="G227" s="62">
        <v>221</v>
      </c>
      <c r="H227">
        <f t="shared" ca="1" si="8"/>
        <v>4.6552527056838702E-3</v>
      </c>
      <c r="I227" s="62"/>
    </row>
    <row r="228" spans="2:9" x14ac:dyDescent="0.3">
      <c r="B228" s="177">
        <v>42499</v>
      </c>
      <c r="C228" s="62">
        <v>906.15</v>
      </c>
      <c r="D228" s="62">
        <f t="shared" si="7"/>
        <v>-0.26085892573106573</v>
      </c>
      <c r="E228" s="62">
        <v>1.9979738856371006E-2</v>
      </c>
      <c r="F228" s="62"/>
      <c r="G228" s="62">
        <v>222</v>
      </c>
      <c r="H228">
        <f t="shared" ca="1" si="8"/>
        <v>-6.1076790202230563E-3</v>
      </c>
      <c r="I228" s="62"/>
    </row>
    <row r="229" spans="2:9" x14ac:dyDescent="0.3">
      <c r="B229" s="177">
        <v>43383</v>
      </c>
      <c r="C229" s="62">
        <v>1225.95</v>
      </c>
      <c r="D229" s="62">
        <f t="shared" si="7"/>
        <v>0.58740126893694178</v>
      </c>
      <c r="E229" s="62">
        <v>1.992512479201335E-2</v>
      </c>
      <c r="F229" s="62"/>
      <c r="G229" s="62">
        <v>223</v>
      </c>
      <c r="H229">
        <f t="shared" ca="1" si="8"/>
        <v>-8.0443286478817293E-4</v>
      </c>
      <c r="I229" s="62"/>
    </row>
    <row r="230" spans="2:9" x14ac:dyDescent="0.3">
      <c r="B230" s="177">
        <v>42011</v>
      </c>
      <c r="C230" s="62">
        <v>772.3</v>
      </c>
      <c r="D230" s="62">
        <f t="shared" si="7"/>
        <v>-0.4017583949804408</v>
      </c>
      <c r="E230" s="62">
        <v>1.9874546054803505E-2</v>
      </c>
      <c r="F230" s="62"/>
      <c r="G230" s="62">
        <v>224</v>
      </c>
      <c r="H230">
        <f t="shared" ca="1" si="8"/>
        <v>4.6312212559332473E-3</v>
      </c>
      <c r="I230" s="62"/>
    </row>
    <row r="231" spans="2:9" x14ac:dyDescent="0.3">
      <c r="B231" s="177">
        <v>43368</v>
      </c>
      <c r="C231" s="62">
        <v>1290.95</v>
      </c>
      <c r="D231" s="62">
        <f t="shared" si="7"/>
        <v>-0.26313536345215333</v>
      </c>
      <c r="E231" s="62">
        <v>1.9828573685665866E-2</v>
      </c>
      <c r="F231" s="62"/>
      <c r="G231" s="62">
        <v>225</v>
      </c>
      <c r="H231">
        <f t="shared" ca="1" si="8"/>
        <v>-4.1910438980191271E-3</v>
      </c>
      <c r="I231" s="62"/>
    </row>
    <row r="232" spans="2:9" x14ac:dyDescent="0.3">
      <c r="B232" s="177">
        <v>44032</v>
      </c>
      <c r="C232" s="62">
        <v>1751.95</v>
      </c>
      <c r="D232" s="62">
        <f t="shared" si="7"/>
        <v>-0.35062455984284074</v>
      </c>
      <c r="E232" s="62">
        <v>1.9791030006694025E-2</v>
      </c>
      <c r="F232" s="62"/>
      <c r="G232" s="62">
        <v>226</v>
      </c>
      <c r="H232">
        <f t="shared" ca="1" si="8"/>
        <v>-8.002577104781897E-3</v>
      </c>
      <c r="I232" s="62"/>
    </row>
    <row r="233" spans="2:9" x14ac:dyDescent="0.3">
      <c r="B233" s="177">
        <v>44216</v>
      </c>
      <c r="C233" s="62">
        <v>2697.9</v>
      </c>
      <c r="D233" s="62">
        <f t="shared" si="7"/>
        <v>1.2626745502578942</v>
      </c>
      <c r="E233" s="62">
        <v>1.9768672512851596E-2</v>
      </c>
      <c r="F233" s="62"/>
      <c r="G233" s="62">
        <v>227</v>
      </c>
      <c r="H233">
        <f t="shared" ca="1" si="8"/>
        <v>3.1667337732576434E-2</v>
      </c>
      <c r="I233" s="62"/>
    </row>
    <row r="234" spans="2:9" x14ac:dyDescent="0.3">
      <c r="B234" s="177">
        <v>42635</v>
      </c>
      <c r="C234" s="62">
        <v>1192.3499999999999</v>
      </c>
      <c r="D234" s="62">
        <f t="shared" si="7"/>
        <v>-0.61448802095121091</v>
      </c>
      <c r="E234" s="62">
        <v>1.9712648593175366E-2</v>
      </c>
      <c r="F234" s="62"/>
      <c r="G234" s="62">
        <v>228</v>
      </c>
      <c r="H234">
        <f t="shared" ca="1" si="8"/>
        <v>7.8347212688171727E-3</v>
      </c>
      <c r="I234" s="62"/>
    </row>
    <row r="235" spans="2:9" x14ac:dyDescent="0.3">
      <c r="B235" s="177">
        <v>45238</v>
      </c>
      <c r="C235" s="62">
        <v>3092.9</v>
      </c>
      <c r="D235" s="62">
        <f t="shared" si="7"/>
        <v>1.6281174321281389</v>
      </c>
      <c r="E235" s="62">
        <v>1.9581341684522857E-2</v>
      </c>
      <c r="F235" s="62"/>
      <c r="G235" s="62">
        <v>229</v>
      </c>
      <c r="H235">
        <f t="shared" ca="1" si="8"/>
        <v>-2.50245304261935E-2</v>
      </c>
      <c r="I235" s="62"/>
    </row>
    <row r="236" spans="2:9" x14ac:dyDescent="0.3">
      <c r="B236" s="177">
        <v>43054</v>
      </c>
      <c r="C236" s="62">
        <v>1176.8499999999999</v>
      </c>
      <c r="D236" s="62">
        <f t="shared" si="7"/>
        <v>-0.54817345900600856</v>
      </c>
      <c r="E236" s="62">
        <v>1.9579813731860438E-2</v>
      </c>
      <c r="F236" s="62"/>
      <c r="G236" s="62">
        <v>230</v>
      </c>
      <c r="H236">
        <f t="shared" ca="1" si="8"/>
        <v>4.1554853946055813E-2</v>
      </c>
      <c r="I236" s="62"/>
    </row>
    <row r="237" spans="2:9" x14ac:dyDescent="0.3">
      <c r="B237" s="177">
        <v>44187</v>
      </c>
      <c r="C237" s="62">
        <v>2604.65</v>
      </c>
      <c r="D237" s="62">
        <f t="shared" si="7"/>
        <v>0.15265300703633239</v>
      </c>
      <c r="E237" s="62">
        <v>1.9552197909735107E-2</v>
      </c>
      <c r="F237" s="62"/>
      <c r="G237" s="62">
        <v>231</v>
      </c>
      <c r="H237">
        <f t="shared" ca="1" si="8"/>
        <v>-2.1704965930304243E-2</v>
      </c>
      <c r="I237" s="62"/>
    </row>
    <row r="238" spans="2:9" x14ac:dyDescent="0.3">
      <c r="B238" s="177">
        <v>45674</v>
      </c>
      <c r="C238" s="62">
        <v>2259.6999999999998</v>
      </c>
      <c r="D238" s="62">
        <f t="shared" si="7"/>
        <v>0.48215925488652756</v>
      </c>
      <c r="E238" s="62">
        <v>1.9536184804186847E-2</v>
      </c>
      <c r="F238" s="62"/>
      <c r="G238" s="62">
        <v>232</v>
      </c>
      <c r="H238">
        <f t="shared" ca="1" si="8"/>
        <v>4.4075016063510096E-3</v>
      </c>
      <c r="I238" s="62"/>
    </row>
    <row r="239" spans="2:9" x14ac:dyDescent="0.3">
      <c r="B239" s="177">
        <v>43672</v>
      </c>
      <c r="C239" s="62">
        <v>1524.6</v>
      </c>
      <c r="D239" s="62">
        <f t="shared" si="7"/>
        <v>-0.49992619926199267</v>
      </c>
      <c r="E239" s="62">
        <v>1.9458375125376067E-2</v>
      </c>
      <c r="F239" s="62"/>
      <c r="G239" s="62">
        <v>233</v>
      </c>
      <c r="H239">
        <f t="shared" ca="1" si="8"/>
        <v>1.7917124766278721E-2</v>
      </c>
      <c r="I239" s="62"/>
    </row>
    <row r="240" spans="2:9" x14ac:dyDescent="0.3">
      <c r="B240" s="177">
        <v>45586</v>
      </c>
      <c r="C240" s="62">
        <v>3048.75</v>
      </c>
      <c r="D240" s="62">
        <f t="shared" si="7"/>
        <v>4.8274794986848245E-2</v>
      </c>
      <c r="E240" s="62">
        <v>1.9444258677188554E-2</v>
      </c>
      <c r="F240" s="62"/>
      <c r="G240" s="62">
        <v>234</v>
      </c>
      <c r="H240">
        <f t="shared" ca="1" si="8"/>
        <v>7.3621587822942096E-4</v>
      </c>
      <c r="I240" s="62"/>
    </row>
    <row r="241" spans="2:9" x14ac:dyDescent="0.3">
      <c r="B241" s="177">
        <v>44714</v>
      </c>
      <c r="C241" s="62">
        <v>2908.35</v>
      </c>
      <c r="D241" s="62">
        <f t="shared" si="7"/>
        <v>2.4015789473684208</v>
      </c>
      <c r="E241" s="62">
        <v>1.9364901335389578E-2</v>
      </c>
      <c r="F241" s="62"/>
      <c r="G241" s="62">
        <v>235</v>
      </c>
      <c r="H241">
        <f t="shared" ca="1" si="8"/>
        <v>1.7291952527386172E-2</v>
      </c>
      <c r="I241" s="62"/>
    </row>
    <row r="242" spans="2:9" x14ac:dyDescent="0.3">
      <c r="B242" s="177">
        <v>42282</v>
      </c>
      <c r="C242" s="62">
        <v>855</v>
      </c>
      <c r="D242" s="62">
        <f t="shared" si="7"/>
        <v>-0.48289939217998734</v>
      </c>
      <c r="E242" s="62">
        <v>1.9252548131370301E-2</v>
      </c>
      <c r="F242" s="62"/>
      <c r="G242" s="62">
        <v>236</v>
      </c>
      <c r="H242">
        <f t="shared" ca="1" si="8"/>
        <v>-9.6654154704439426E-3</v>
      </c>
      <c r="I242" s="62"/>
    </row>
    <row r="243" spans="2:9" x14ac:dyDescent="0.3">
      <c r="B243" s="177">
        <v>44004</v>
      </c>
      <c r="C243" s="62">
        <v>1653.45</v>
      </c>
      <c r="D243" s="62">
        <f t="shared" si="7"/>
        <v>0.70476337766780084</v>
      </c>
      <c r="E243" s="62">
        <v>1.9232547387887221E-2</v>
      </c>
      <c r="F243" s="62"/>
      <c r="G243" s="62">
        <v>237</v>
      </c>
      <c r="H243">
        <f t="shared" ca="1" si="8"/>
        <v>-4.5874293986657719E-3</v>
      </c>
      <c r="I243" s="62"/>
    </row>
    <row r="244" spans="2:9" x14ac:dyDescent="0.3">
      <c r="B244" s="177">
        <v>42507</v>
      </c>
      <c r="C244" s="62">
        <v>969.9</v>
      </c>
      <c r="D244" s="62">
        <f t="shared" si="7"/>
        <v>-0.51529235382308836</v>
      </c>
      <c r="E244" s="62">
        <v>1.9230769230769183E-2</v>
      </c>
      <c r="F244" s="62"/>
      <c r="G244" s="62">
        <v>238</v>
      </c>
      <c r="H244">
        <f t="shared" ca="1" si="8"/>
        <v>-5.3350457692464236E-3</v>
      </c>
      <c r="I244" s="62"/>
    </row>
    <row r="245" spans="2:9" x14ac:dyDescent="0.3">
      <c r="B245" s="177">
        <v>44068</v>
      </c>
      <c r="C245" s="62">
        <v>2001</v>
      </c>
      <c r="D245" s="62">
        <f t="shared" si="7"/>
        <v>0.34797399710330423</v>
      </c>
      <c r="E245" s="62">
        <v>1.9228320387113206E-2</v>
      </c>
      <c r="F245" s="62"/>
      <c r="G245" s="62">
        <v>239</v>
      </c>
      <c r="H245">
        <f t="shared" ca="1" si="8"/>
        <v>-1.7639375211925667E-2</v>
      </c>
      <c r="I245" s="62"/>
    </row>
    <row r="246" spans="2:9" x14ac:dyDescent="0.3">
      <c r="B246" s="177">
        <v>43550</v>
      </c>
      <c r="C246" s="62">
        <v>1484.45</v>
      </c>
      <c r="D246" s="62">
        <f t="shared" si="7"/>
        <v>-0.5163555208027889</v>
      </c>
      <c r="E246" s="62">
        <v>1.9119868186187106E-2</v>
      </c>
      <c r="F246" s="62"/>
      <c r="G246" s="62">
        <v>240</v>
      </c>
      <c r="H246">
        <f t="shared" ca="1" si="8"/>
        <v>-1.2963369427823536E-2</v>
      </c>
      <c r="I246" s="62"/>
    </row>
    <row r="247" spans="2:9" x14ac:dyDescent="0.3">
      <c r="B247" s="177">
        <v>44763</v>
      </c>
      <c r="C247" s="62">
        <v>3069.3</v>
      </c>
      <c r="D247" s="62">
        <f t="shared" si="7"/>
        <v>2.537282470900081</v>
      </c>
      <c r="E247" s="62">
        <v>1.9108491740682389E-2</v>
      </c>
      <c r="F247" s="62"/>
      <c r="G247" s="62">
        <v>241</v>
      </c>
      <c r="H247">
        <f t="shared" ca="1" si="8"/>
        <v>-2.1513076689452133E-2</v>
      </c>
      <c r="I247" s="62"/>
    </row>
    <row r="248" spans="2:9" x14ac:dyDescent="0.3">
      <c r="B248" s="177">
        <v>42026</v>
      </c>
      <c r="C248" s="62">
        <v>867.7</v>
      </c>
      <c r="D248" s="62">
        <f t="shared" si="7"/>
        <v>-0.51213066824098274</v>
      </c>
      <c r="E248" s="62">
        <v>1.9085090140348815E-2</v>
      </c>
      <c r="F248" s="62"/>
      <c r="G248" s="62">
        <v>242</v>
      </c>
      <c r="H248">
        <f t="shared" ca="1" si="8"/>
        <v>-1.4456545303799766E-2</v>
      </c>
      <c r="I248" s="62"/>
    </row>
    <row r="249" spans="2:9" x14ac:dyDescent="0.3">
      <c r="B249" s="177">
        <v>43817</v>
      </c>
      <c r="C249" s="62">
        <v>1778.55</v>
      </c>
      <c r="D249" s="62">
        <f t="shared" si="7"/>
        <v>-3.1211700302312257E-2</v>
      </c>
      <c r="E249" s="62">
        <v>1.9051165988655246E-2</v>
      </c>
      <c r="F249" s="62"/>
      <c r="G249" s="62">
        <v>243</v>
      </c>
      <c r="H249">
        <f t="shared" ca="1" si="8"/>
        <v>-2.3992571799364643E-3</v>
      </c>
      <c r="I249" s="62"/>
    </row>
    <row r="250" spans="2:9" x14ac:dyDescent="0.3">
      <c r="B250" s="177">
        <v>44060</v>
      </c>
      <c r="C250" s="62">
        <v>1835.85</v>
      </c>
      <c r="D250" s="62">
        <f t="shared" si="7"/>
        <v>-0.41213295334464767</v>
      </c>
      <c r="E250" s="62">
        <v>1.9010879218472471E-2</v>
      </c>
      <c r="F250" s="62"/>
      <c r="G250" s="62">
        <v>244</v>
      </c>
      <c r="H250">
        <f t="shared" ca="1" si="8"/>
        <v>-6.4030242967342676E-3</v>
      </c>
      <c r="I250" s="62"/>
    </row>
    <row r="251" spans="2:9" x14ac:dyDescent="0.3">
      <c r="B251" s="177">
        <v>44512</v>
      </c>
      <c r="C251" s="62">
        <v>3122.9</v>
      </c>
      <c r="D251" s="62">
        <f t="shared" si="7"/>
        <v>3.1579295081425658E-2</v>
      </c>
      <c r="E251" s="62">
        <v>1.899043952099725E-2</v>
      </c>
      <c r="F251" s="62"/>
      <c r="G251" s="62">
        <v>245</v>
      </c>
      <c r="H251">
        <f t="shared" ca="1" si="8"/>
        <v>1.6905316558450893E-2</v>
      </c>
      <c r="I251" s="62"/>
    </row>
    <row r="252" spans="2:9" x14ac:dyDescent="0.3">
      <c r="B252" s="177">
        <v>44411</v>
      </c>
      <c r="C252" s="62">
        <v>3027.3</v>
      </c>
      <c r="D252" s="62">
        <f t="shared" si="7"/>
        <v>1.3509357769666848</v>
      </c>
      <c r="E252" s="62">
        <v>1.8984146218317711E-2</v>
      </c>
      <c r="F252" s="62"/>
      <c r="G252" s="62">
        <v>246</v>
      </c>
      <c r="H252">
        <f t="shared" ca="1" si="8"/>
        <v>-1.6763393401537912E-2</v>
      </c>
      <c r="I252" s="62"/>
    </row>
    <row r="253" spans="2:9" x14ac:dyDescent="0.3">
      <c r="B253" s="177">
        <v>43258</v>
      </c>
      <c r="C253" s="62">
        <v>1287.7</v>
      </c>
      <c r="D253" s="62">
        <f t="shared" si="7"/>
        <v>0.11735867065816304</v>
      </c>
      <c r="E253" s="62">
        <v>1.8951533135509433E-2</v>
      </c>
      <c r="F253" s="62"/>
      <c r="G253" s="62">
        <v>247</v>
      </c>
      <c r="H253">
        <f t="shared" ca="1" si="8"/>
        <v>1.0940104160330141E-3</v>
      </c>
      <c r="I253" s="62"/>
    </row>
    <row r="254" spans="2:9" x14ac:dyDescent="0.3">
      <c r="B254" s="177">
        <v>43132</v>
      </c>
      <c r="C254" s="62">
        <v>1152.45</v>
      </c>
      <c r="D254" s="62">
        <f t="shared" si="7"/>
        <v>-0.59477848101265818</v>
      </c>
      <c r="E254" s="62">
        <v>1.892047212766906E-2</v>
      </c>
      <c r="F254" s="62"/>
      <c r="G254" s="62">
        <v>248</v>
      </c>
      <c r="H254">
        <f t="shared" ca="1" si="8"/>
        <v>-2.3659708382160815E-2</v>
      </c>
      <c r="I254" s="62"/>
    </row>
    <row r="255" spans="2:9" x14ac:dyDescent="0.3">
      <c r="B255" s="177">
        <v>44204</v>
      </c>
      <c r="C255" s="62">
        <v>2844</v>
      </c>
      <c r="D255" s="62">
        <f t="shared" si="7"/>
        <v>1.6065438548254058</v>
      </c>
      <c r="E255" s="62">
        <v>1.8861841044655846E-2</v>
      </c>
      <c r="F255" s="62"/>
      <c r="G255" s="62">
        <v>249</v>
      </c>
      <c r="H255">
        <f t="shared" ca="1" si="8"/>
        <v>-2.755626424899035E-3</v>
      </c>
      <c r="I255" s="62"/>
    </row>
    <row r="256" spans="2:9" x14ac:dyDescent="0.3">
      <c r="B256" s="177">
        <v>42828</v>
      </c>
      <c r="C256" s="62">
        <v>1091.0999999999999</v>
      </c>
      <c r="D256" s="62">
        <f t="shared" si="7"/>
        <v>0.18411199739540926</v>
      </c>
      <c r="E256" s="62">
        <v>1.8577296489917721E-2</v>
      </c>
      <c r="F256" s="62"/>
      <c r="G256" s="62">
        <v>250</v>
      </c>
      <c r="H256">
        <f t="shared" ca="1" si="8"/>
        <v>-1.7969554245286418E-2</v>
      </c>
      <c r="I256" s="62"/>
    </row>
    <row r="257" spans="2:9" x14ac:dyDescent="0.3">
      <c r="B257" s="177">
        <v>42221</v>
      </c>
      <c r="C257" s="62">
        <v>921.45</v>
      </c>
      <c r="D257" s="62">
        <f t="shared" si="7"/>
        <v>-0.69705089426617561</v>
      </c>
      <c r="E257" s="62">
        <v>1.8458137607073828E-2</v>
      </c>
      <c r="F257" s="62"/>
      <c r="G257" s="62">
        <v>251</v>
      </c>
      <c r="H257">
        <f t="shared" ca="1" si="8"/>
        <v>-2.0271435463459067E-2</v>
      </c>
      <c r="I257" s="62"/>
    </row>
    <row r="258" spans="2:9" x14ac:dyDescent="0.3">
      <c r="B258" s="177">
        <v>44636</v>
      </c>
      <c r="C258" s="62">
        <v>3041.6</v>
      </c>
      <c r="D258" s="62">
        <f t="shared" si="7"/>
        <v>2.4054750041986228</v>
      </c>
      <c r="E258" s="62">
        <v>1.8449690272894663E-2</v>
      </c>
      <c r="F258" s="62"/>
      <c r="G258" s="62">
        <v>252</v>
      </c>
      <c r="H258">
        <f t="shared" ca="1" si="8"/>
        <v>-8.6394239954337478E-3</v>
      </c>
      <c r="I258" s="62"/>
    </row>
    <row r="259" spans="2:9" x14ac:dyDescent="0.3">
      <c r="B259" s="177">
        <v>42439</v>
      </c>
      <c r="C259" s="62">
        <v>893.15</v>
      </c>
      <c r="D259" s="62">
        <f t="shared" si="7"/>
        <v>-0.71762120804944751</v>
      </c>
      <c r="E259" s="62">
        <v>1.8415051311288459E-2</v>
      </c>
      <c r="F259" s="62"/>
      <c r="G259" s="62">
        <v>253</v>
      </c>
      <c r="H259">
        <f t="shared" ca="1" si="8"/>
        <v>-1.7698068306864589E-3</v>
      </c>
      <c r="I259" s="62"/>
    </row>
    <row r="260" spans="2:9" x14ac:dyDescent="0.3">
      <c r="B260" s="177">
        <v>44503</v>
      </c>
      <c r="C260" s="62">
        <v>3162.95</v>
      </c>
      <c r="D260" s="62">
        <f t="shared" si="7"/>
        <v>0.87862679297953827</v>
      </c>
      <c r="E260" s="62">
        <v>1.8384661203857209E-2</v>
      </c>
      <c r="F260" s="62"/>
      <c r="G260" s="62">
        <v>254</v>
      </c>
      <c r="H260">
        <f t="shared" ca="1" si="8"/>
        <v>1.7786704587333918E-2</v>
      </c>
      <c r="I260" s="62"/>
    </row>
    <row r="261" spans="2:9" x14ac:dyDescent="0.3">
      <c r="B261" s="177">
        <v>44005</v>
      </c>
      <c r="C261" s="62">
        <v>1683.65</v>
      </c>
      <c r="D261" s="62">
        <f t="shared" si="7"/>
        <v>-0.28315663984331746</v>
      </c>
      <c r="E261" s="62">
        <v>1.8264840182648429E-2</v>
      </c>
      <c r="F261" s="62"/>
      <c r="G261" s="62">
        <v>255</v>
      </c>
      <c r="H261">
        <f t="shared" ca="1" si="8"/>
        <v>-1.879040422677818E-2</v>
      </c>
      <c r="I261" s="62"/>
    </row>
    <row r="262" spans="2:9" x14ac:dyDescent="0.3">
      <c r="B262" s="177">
        <v>45750</v>
      </c>
      <c r="C262" s="62">
        <v>2348.6999999999998</v>
      </c>
      <c r="D262" s="62">
        <f t="shared" si="7"/>
        <v>1.0494764397905758</v>
      </c>
      <c r="E262" s="62">
        <v>1.8229900505061333E-2</v>
      </c>
      <c r="F262" s="62"/>
      <c r="G262" s="62">
        <v>256</v>
      </c>
      <c r="H262">
        <f t="shared" ca="1" si="8"/>
        <v>-1.4208334569731508E-2</v>
      </c>
      <c r="I262" s="62"/>
    </row>
    <row r="263" spans="2:9" x14ac:dyDescent="0.3">
      <c r="B263" s="177">
        <v>42934</v>
      </c>
      <c r="C263" s="62">
        <v>1146</v>
      </c>
      <c r="D263" s="62">
        <f t="shared" ref="D263:D326" si="9">(C263-C264)/C264</f>
        <v>-0.62338558611850536</v>
      </c>
      <c r="E263" s="62">
        <v>1.8214127054642381E-2</v>
      </c>
      <c r="F263" s="62"/>
      <c r="G263" s="62">
        <v>257</v>
      </c>
      <c r="H263">
        <f t="shared" ref="H263:H326" ca="1" si="10">_xlfn.NORM.INV(RAND(),N$9,N$10)</f>
        <v>1.3065577223298229E-2</v>
      </c>
      <c r="I263" s="62"/>
    </row>
    <row r="264" spans="2:9" x14ac:dyDescent="0.3">
      <c r="B264" s="177">
        <v>44371</v>
      </c>
      <c r="C264" s="62">
        <v>3042.9</v>
      </c>
      <c r="D264" s="62">
        <f t="shared" si="9"/>
        <v>1.3076748066130748</v>
      </c>
      <c r="E264" s="62">
        <v>1.8203111929061433E-2</v>
      </c>
      <c r="F264" s="62"/>
      <c r="G264" s="62">
        <v>258</v>
      </c>
      <c r="H264">
        <f t="shared" ca="1" si="10"/>
        <v>2.8358770173553407E-4</v>
      </c>
      <c r="I264" s="62"/>
    </row>
    <row r="265" spans="2:9" x14ac:dyDescent="0.3">
      <c r="B265" s="177">
        <v>43441</v>
      </c>
      <c r="C265" s="62">
        <v>1318.6</v>
      </c>
      <c r="D265" s="62">
        <f t="shared" si="9"/>
        <v>0.70549052577119564</v>
      </c>
      <c r="E265" s="62">
        <v>1.8184626076213239E-2</v>
      </c>
      <c r="F265" s="62"/>
      <c r="G265" s="62">
        <v>259</v>
      </c>
      <c r="H265">
        <f t="shared" ca="1" si="10"/>
        <v>-1.110222069366445E-2</v>
      </c>
      <c r="I265" s="62"/>
    </row>
    <row r="266" spans="2:9" x14ac:dyDescent="0.3">
      <c r="B266" s="177">
        <v>42135</v>
      </c>
      <c r="C266" s="62">
        <v>773.15</v>
      </c>
      <c r="D266" s="62">
        <f t="shared" si="9"/>
        <v>-0.26819687647893992</v>
      </c>
      <c r="E266" s="62">
        <v>1.8173437808652076E-2</v>
      </c>
      <c r="F266" s="62"/>
      <c r="G266" s="62">
        <v>260</v>
      </c>
      <c r="H266">
        <f t="shared" ca="1" si="10"/>
        <v>-1.2058037275246182E-2</v>
      </c>
      <c r="I266" s="62"/>
    </row>
    <row r="267" spans="2:9" x14ac:dyDescent="0.3">
      <c r="B267" s="177">
        <v>42682</v>
      </c>
      <c r="C267" s="62">
        <v>1056.5</v>
      </c>
      <c r="D267" s="62">
        <f t="shared" si="9"/>
        <v>-0.67253002712127086</v>
      </c>
      <c r="E267" s="62">
        <v>1.8166048282175981E-2</v>
      </c>
      <c r="F267" s="62"/>
      <c r="G267" s="62">
        <v>261</v>
      </c>
      <c r="H267">
        <f t="shared" ca="1" si="10"/>
        <v>-1.0627694935382875E-2</v>
      </c>
      <c r="I267" s="62"/>
    </row>
    <row r="268" spans="2:9" x14ac:dyDescent="0.3">
      <c r="B268" s="177">
        <v>45162</v>
      </c>
      <c r="C268" s="62">
        <v>3226.25</v>
      </c>
      <c r="D268" s="62">
        <f t="shared" si="9"/>
        <v>8.1708605052723274E-2</v>
      </c>
      <c r="E268" s="62">
        <v>1.8162022280430519E-2</v>
      </c>
      <c r="F268" s="62"/>
      <c r="G268" s="62">
        <v>262</v>
      </c>
      <c r="H268">
        <f t="shared" ca="1" si="10"/>
        <v>3.6362600840153109E-2</v>
      </c>
      <c r="I268" s="62"/>
    </row>
    <row r="269" spans="2:9" x14ac:dyDescent="0.3">
      <c r="B269" s="177">
        <v>45050</v>
      </c>
      <c r="C269" s="62">
        <v>2982.55</v>
      </c>
      <c r="D269" s="62">
        <f t="shared" si="9"/>
        <v>0.24184952325436165</v>
      </c>
      <c r="E269" s="62">
        <v>1.8161025483469123E-2</v>
      </c>
      <c r="F269" s="62"/>
      <c r="G269" s="62">
        <v>263</v>
      </c>
      <c r="H269">
        <f t="shared" ca="1" si="10"/>
        <v>-1.0119032068757086E-3</v>
      </c>
      <c r="I269" s="62"/>
    </row>
    <row r="270" spans="2:9" x14ac:dyDescent="0.3">
      <c r="B270" s="177">
        <v>45867</v>
      </c>
      <c r="C270" s="62">
        <v>2401.6999999999998</v>
      </c>
      <c r="D270" s="62">
        <f t="shared" si="9"/>
        <v>1.1004897673605034</v>
      </c>
      <c r="E270" s="62">
        <v>1.8122469742894085E-2</v>
      </c>
      <c r="F270" s="62"/>
      <c r="G270" s="62">
        <v>264</v>
      </c>
      <c r="H270">
        <f t="shared" ca="1" si="10"/>
        <v>-3.7354949521063558E-3</v>
      </c>
      <c r="I270" s="62"/>
    </row>
    <row r="271" spans="2:9" x14ac:dyDescent="0.3">
      <c r="B271" s="177">
        <v>42585</v>
      </c>
      <c r="C271" s="62">
        <v>1143.4000000000001</v>
      </c>
      <c r="D271" s="62">
        <f t="shared" si="9"/>
        <v>-2.0138829376981745E-2</v>
      </c>
      <c r="E271" s="62">
        <v>1.8074971062238612E-2</v>
      </c>
      <c r="F271" s="62"/>
      <c r="G271" s="62">
        <v>265</v>
      </c>
      <c r="H271">
        <f t="shared" ca="1" si="10"/>
        <v>-2.3925929174200403E-2</v>
      </c>
      <c r="I271" s="62"/>
    </row>
    <row r="272" spans="2:9" x14ac:dyDescent="0.3">
      <c r="B272" s="177">
        <v>42863</v>
      </c>
      <c r="C272" s="62">
        <v>1166.9000000000001</v>
      </c>
      <c r="D272" s="62">
        <f t="shared" si="9"/>
        <v>0.4459727385377944</v>
      </c>
      <c r="E272" s="62">
        <v>1.8059675449310805E-2</v>
      </c>
      <c r="F272" s="62"/>
      <c r="G272" s="62">
        <v>266</v>
      </c>
      <c r="H272">
        <f t="shared" ca="1" si="10"/>
        <v>2.557031486631142E-3</v>
      </c>
      <c r="I272" s="62"/>
    </row>
    <row r="273" spans="2:9" x14ac:dyDescent="0.3">
      <c r="B273" s="177">
        <v>42062</v>
      </c>
      <c r="C273" s="62">
        <v>807</v>
      </c>
      <c r="D273" s="62">
        <f t="shared" si="9"/>
        <v>-0.65430089102124744</v>
      </c>
      <c r="E273" s="62">
        <v>1.8039611454522458E-2</v>
      </c>
      <c r="F273" s="62"/>
      <c r="G273" s="62">
        <v>267</v>
      </c>
      <c r="H273">
        <f t="shared" ca="1" si="10"/>
        <v>-1.6577677796402981E-2</v>
      </c>
      <c r="I273" s="62"/>
    </row>
    <row r="274" spans="2:9" x14ac:dyDescent="0.3">
      <c r="B274" s="177">
        <v>45665</v>
      </c>
      <c r="C274" s="62">
        <v>2334.4</v>
      </c>
      <c r="D274" s="62">
        <f t="shared" si="9"/>
        <v>-0.20387422413205095</v>
      </c>
      <c r="E274" s="62">
        <v>1.8010553399328499E-2</v>
      </c>
      <c r="F274" s="62"/>
      <c r="G274" s="62">
        <v>268</v>
      </c>
      <c r="H274">
        <f t="shared" ca="1" si="10"/>
        <v>9.165135176711808E-3</v>
      </c>
      <c r="I274" s="62"/>
    </row>
    <row r="275" spans="2:9" x14ac:dyDescent="0.3">
      <c r="B275" s="177">
        <v>44753</v>
      </c>
      <c r="C275" s="62">
        <v>2932.2</v>
      </c>
      <c r="D275" s="62">
        <f t="shared" si="9"/>
        <v>1.4</v>
      </c>
      <c r="E275" s="62">
        <v>1.8001284566111726E-2</v>
      </c>
      <c r="F275" s="62"/>
      <c r="G275" s="62">
        <v>269</v>
      </c>
      <c r="H275">
        <f t="shared" ca="1" si="10"/>
        <v>9.0127570719816079E-3</v>
      </c>
      <c r="I275" s="62"/>
    </row>
    <row r="276" spans="2:9" x14ac:dyDescent="0.3">
      <c r="B276" s="177">
        <v>43222</v>
      </c>
      <c r="C276" s="62">
        <v>1221.75</v>
      </c>
      <c r="D276" s="62">
        <f t="shared" si="9"/>
        <v>0.45924156464616306</v>
      </c>
      <c r="E276" s="62">
        <v>1.799775028121477E-2</v>
      </c>
      <c r="F276" s="62"/>
      <c r="G276" s="62">
        <v>270</v>
      </c>
      <c r="H276">
        <f t="shared" ca="1" si="10"/>
        <v>-4.6052197602713838E-3</v>
      </c>
      <c r="I276" s="62"/>
    </row>
    <row r="277" spans="2:9" x14ac:dyDescent="0.3">
      <c r="B277" s="177">
        <v>42200</v>
      </c>
      <c r="C277" s="62">
        <v>837.25</v>
      </c>
      <c r="D277" s="62">
        <f t="shared" si="9"/>
        <v>-5.4595754290876264E-2</v>
      </c>
      <c r="E277" s="62">
        <v>1.7995014894522408E-2</v>
      </c>
      <c r="F277" s="62"/>
      <c r="G277" s="62">
        <v>271</v>
      </c>
      <c r="H277">
        <f t="shared" ca="1" si="10"/>
        <v>-4.113492283357216E-3</v>
      </c>
      <c r="I277" s="62"/>
    </row>
    <row r="278" spans="2:9" x14ac:dyDescent="0.3">
      <c r="B278" s="177">
        <v>42464</v>
      </c>
      <c r="C278" s="62">
        <v>885.6</v>
      </c>
      <c r="D278" s="62">
        <f t="shared" si="9"/>
        <v>-0.68543316875643812</v>
      </c>
      <c r="E278" s="62">
        <v>1.7989539628714267E-2</v>
      </c>
      <c r="F278" s="62"/>
      <c r="G278" s="62">
        <v>272</v>
      </c>
      <c r="H278">
        <f t="shared" ca="1" si="10"/>
        <v>-1.3544182108048735E-2</v>
      </c>
      <c r="I278" s="62"/>
    </row>
    <row r="279" spans="2:9" x14ac:dyDescent="0.3">
      <c r="B279" s="177">
        <v>44966</v>
      </c>
      <c r="C279" s="62">
        <v>2815.3</v>
      </c>
      <c r="D279" s="62">
        <f t="shared" si="9"/>
        <v>0.1240068670898712</v>
      </c>
      <c r="E279" s="62">
        <v>1.7989188407369239E-2</v>
      </c>
      <c r="F279" s="62"/>
      <c r="G279" s="62">
        <v>273</v>
      </c>
      <c r="H279">
        <f t="shared" ca="1" si="10"/>
        <v>2.2735722200189292E-2</v>
      </c>
      <c r="I279" s="62"/>
    </row>
    <row r="280" spans="2:9" x14ac:dyDescent="0.3">
      <c r="B280" s="177">
        <v>45622</v>
      </c>
      <c r="C280" s="62">
        <v>2504.6999999999998</v>
      </c>
      <c r="D280" s="62">
        <f t="shared" si="9"/>
        <v>0.45893522833177997</v>
      </c>
      <c r="E280" s="62">
        <v>1.7922457937088479E-2</v>
      </c>
      <c r="F280" s="62"/>
      <c r="G280" s="62">
        <v>274</v>
      </c>
      <c r="H280">
        <f t="shared" ca="1" si="10"/>
        <v>-8.0816053800200158E-3</v>
      </c>
      <c r="I280" s="62"/>
    </row>
    <row r="281" spans="2:9" x14ac:dyDescent="0.3">
      <c r="B281" s="177">
        <v>44021</v>
      </c>
      <c r="C281" s="62">
        <v>1716.8</v>
      </c>
      <c r="D281" s="62">
        <f t="shared" si="9"/>
        <v>0.20194630167675995</v>
      </c>
      <c r="E281" s="62">
        <v>1.7905846080872791E-2</v>
      </c>
      <c r="F281" s="62"/>
      <c r="G281" s="62">
        <v>275</v>
      </c>
      <c r="H281">
        <f t="shared" ca="1" si="10"/>
        <v>-8.443159310068506E-3</v>
      </c>
      <c r="I281" s="62"/>
    </row>
    <row r="282" spans="2:9" x14ac:dyDescent="0.3">
      <c r="B282" s="177">
        <v>43669</v>
      </c>
      <c r="C282" s="62">
        <v>1428.35</v>
      </c>
      <c r="D282" s="62">
        <f t="shared" si="9"/>
        <v>2.1399003718515081E-3</v>
      </c>
      <c r="E282" s="62">
        <v>1.7814515267039584E-2</v>
      </c>
      <c r="F282" s="62"/>
      <c r="G282" s="62">
        <v>276</v>
      </c>
      <c r="H282">
        <f t="shared" ca="1" si="10"/>
        <v>2.5918267244308714E-2</v>
      </c>
      <c r="I282" s="62"/>
    </row>
    <row r="283" spans="2:9" x14ac:dyDescent="0.3">
      <c r="B283" s="177">
        <v>43454</v>
      </c>
      <c r="C283" s="62">
        <v>1425.3</v>
      </c>
      <c r="D283" s="62">
        <f t="shared" si="9"/>
        <v>-0.10751408891671888</v>
      </c>
      <c r="E283" s="62">
        <v>1.7780634104541462E-2</v>
      </c>
      <c r="F283" s="62"/>
      <c r="G283" s="62">
        <v>277</v>
      </c>
      <c r="H283">
        <f t="shared" ca="1" si="10"/>
        <v>3.6634633478114298E-2</v>
      </c>
      <c r="I283" s="62"/>
    </row>
    <row r="284" spans="2:9" x14ac:dyDescent="0.3">
      <c r="B284" s="177">
        <v>43693</v>
      </c>
      <c r="C284" s="62">
        <v>1597</v>
      </c>
      <c r="D284" s="62">
        <f t="shared" si="9"/>
        <v>0.43569919539713231</v>
      </c>
      <c r="E284" s="62">
        <v>1.7748462543415167E-2</v>
      </c>
      <c r="F284" s="62"/>
      <c r="G284" s="62">
        <v>278</v>
      </c>
      <c r="H284">
        <f t="shared" ca="1" si="10"/>
        <v>-1.483537001675338E-2</v>
      </c>
      <c r="I284" s="62"/>
    </row>
    <row r="285" spans="2:9" x14ac:dyDescent="0.3">
      <c r="B285" s="177">
        <v>42880</v>
      </c>
      <c r="C285" s="62">
        <v>1112.3499999999999</v>
      </c>
      <c r="D285" s="62">
        <f t="shared" si="9"/>
        <v>-0.27070971971807906</v>
      </c>
      <c r="E285" s="62">
        <v>1.770356816102462E-2</v>
      </c>
      <c r="F285" s="62"/>
      <c r="G285" s="62">
        <v>279</v>
      </c>
      <c r="H285">
        <f t="shared" ca="1" si="10"/>
        <v>3.4621445880304068E-3</v>
      </c>
      <c r="I285" s="62"/>
    </row>
    <row r="286" spans="2:9" x14ac:dyDescent="0.3">
      <c r="B286" s="177">
        <v>43914</v>
      </c>
      <c r="C286" s="62">
        <v>1525.25</v>
      </c>
      <c r="D286" s="62">
        <f t="shared" si="9"/>
        <v>-6.8805519093989465E-2</v>
      </c>
      <c r="E286" s="62">
        <v>1.76814011676397E-2</v>
      </c>
      <c r="F286" s="62"/>
      <c r="G286" s="62">
        <v>280</v>
      </c>
      <c r="H286">
        <f t="shared" ca="1" si="10"/>
        <v>-1.1706161342855971E-2</v>
      </c>
      <c r="I286" s="62"/>
    </row>
    <row r="287" spans="2:9" x14ac:dyDescent="0.3">
      <c r="B287" s="177">
        <v>43994</v>
      </c>
      <c r="C287" s="62">
        <v>1637.95</v>
      </c>
      <c r="D287" s="62">
        <f t="shared" si="9"/>
        <v>-5.1783026513835845E-2</v>
      </c>
      <c r="E287" s="62">
        <v>1.7644683296573635E-2</v>
      </c>
      <c r="F287" s="62"/>
      <c r="G287" s="62">
        <v>281</v>
      </c>
      <c r="H287">
        <f t="shared" ca="1" si="10"/>
        <v>2.1607352044724689E-2</v>
      </c>
      <c r="I287" s="62"/>
    </row>
    <row r="288" spans="2:9" x14ac:dyDescent="0.3">
      <c r="B288" s="177">
        <v>44035</v>
      </c>
      <c r="C288" s="62">
        <v>1727.4</v>
      </c>
      <c r="D288" s="62">
        <f t="shared" si="9"/>
        <v>0.52610654651470978</v>
      </c>
      <c r="E288" s="62">
        <v>1.7644113228666554E-2</v>
      </c>
      <c r="F288" s="62"/>
      <c r="G288" s="62">
        <v>282</v>
      </c>
      <c r="H288">
        <f t="shared" ca="1" si="10"/>
        <v>8.4627557001803778E-3</v>
      </c>
      <c r="I288" s="62"/>
    </row>
    <row r="289" spans="2:9" x14ac:dyDescent="0.3">
      <c r="B289" s="177">
        <v>42881</v>
      </c>
      <c r="C289" s="62">
        <v>1131.9000000000001</v>
      </c>
      <c r="D289" s="62">
        <f t="shared" si="9"/>
        <v>-0.53975643970967935</v>
      </c>
      <c r="E289" s="62">
        <v>1.7575403425181088E-2</v>
      </c>
      <c r="F289" s="62"/>
      <c r="G289" s="62">
        <v>283</v>
      </c>
      <c r="H289">
        <f t="shared" ca="1" si="10"/>
        <v>-8.8512064090598003E-3</v>
      </c>
      <c r="I289" s="62"/>
    </row>
    <row r="290" spans="2:9" x14ac:dyDescent="0.3">
      <c r="B290" s="177">
        <v>45763</v>
      </c>
      <c r="C290" s="62">
        <v>2459.35</v>
      </c>
      <c r="D290" s="62">
        <f t="shared" si="9"/>
        <v>-0.20839770825286477</v>
      </c>
      <c r="E290" s="62">
        <v>1.7500672307151164E-2</v>
      </c>
      <c r="F290" s="62"/>
      <c r="G290" s="62">
        <v>284</v>
      </c>
      <c r="H290">
        <f t="shared" ca="1" si="10"/>
        <v>-2.037078116968977E-2</v>
      </c>
      <c r="I290" s="62"/>
    </row>
    <row r="291" spans="2:9" x14ac:dyDescent="0.3">
      <c r="B291" s="177">
        <v>44865</v>
      </c>
      <c r="C291" s="62">
        <v>3106.8</v>
      </c>
      <c r="D291" s="62">
        <f t="shared" si="9"/>
        <v>-2.8578575448689775E-2</v>
      </c>
      <c r="E291" s="62">
        <v>1.7438718868202582E-2</v>
      </c>
      <c r="F291" s="62"/>
      <c r="G291" s="62">
        <v>285</v>
      </c>
      <c r="H291">
        <f t="shared" ca="1" si="10"/>
        <v>1.6677108561134506E-2</v>
      </c>
      <c r="I291" s="62"/>
    </row>
    <row r="292" spans="2:9" x14ac:dyDescent="0.3">
      <c r="B292" s="177">
        <v>45077</v>
      </c>
      <c r="C292" s="62">
        <v>3198.2</v>
      </c>
      <c r="D292" s="62">
        <f t="shared" si="9"/>
        <v>2.6805339777892856</v>
      </c>
      <c r="E292" s="62">
        <v>1.7400986161921369E-2</v>
      </c>
      <c r="F292" s="62"/>
      <c r="G292" s="62">
        <v>286</v>
      </c>
      <c r="H292">
        <f t="shared" ca="1" si="10"/>
        <v>-9.1221214558108183E-3</v>
      </c>
      <c r="I292" s="62"/>
    </row>
    <row r="293" spans="2:9" x14ac:dyDescent="0.3">
      <c r="B293" s="177">
        <v>42422</v>
      </c>
      <c r="C293" s="62">
        <v>868.95</v>
      </c>
      <c r="D293" s="62">
        <f t="shared" si="9"/>
        <v>-0.75691326423565941</v>
      </c>
      <c r="E293" s="62">
        <v>1.7386722866174948E-2</v>
      </c>
      <c r="F293" s="62"/>
      <c r="G293" s="62">
        <v>287</v>
      </c>
      <c r="H293">
        <f t="shared" ca="1" si="10"/>
        <v>-1.5846207787897394E-2</v>
      </c>
      <c r="I293" s="62"/>
    </row>
    <row r="294" spans="2:9" x14ac:dyDescent="0.3">
      <c r="B294" s="177">
        <v>44568</v>
      </c>
      <c r="C294" s="62">
        <v>3574.65</v>
      </c>
      <c r="D294" s="62">
        <f t="shared" si="9"/>
        <v>0.22453069334064138</v>
      </c>
      <c r="E294" s="62">
        <v>1.7346386999459337E-2</v>
      </c>
      <c r="F294" s="62"/>
      <c r="G294" s="62">
        <v>288</v>
      </c>
      <c r="H294">
        <f t="shared" ca="1" si="10"/>
        <v>1.4775465423894681E-2</v>
      </c>
      <c r="I294" s="62"/>
    </row>
    <row r="295" spans="2:9" x14ac:dyDescent="0.3">
      <c r="B295" s="177">
        <v>45386</v>
      </c>
      <c r="C295" s="62">
        <v>2919.2</v>
      </c>
      <c r="D295" s="62">
        <f t="shared" si="9"/>
        <v>1.0664708172583439</v>
      </c>
      <c r="E295" s="62">
        <v>1.7231466155588404E-2</v>
      </c>
      <c r="F295" s="62"/>
      <c r="G295" s="62">
        <v>289</v>
      </c>
      <c r="H295">
        <f t="shared" ca="1" si="10"/>
        <v>1.3334099130052178E-2</v>
      </c>
      <c r="I295" s="62"/>
    </row>
    <row r="296" spans="2:9" x14ac:dyDescent="0.3">
      <c r="B296" s="177">
        <v>43496</v>
      </c>
      <c r="C296" s="62">
        <v>1412.65</v>
      </c>
      <c r="D296" s="62">
        <f t="shared" si="9"/>
        <v>-0.4156808405029781</v>
      </c>
      <c r="E296" s="62">
        <v>1.7209720972097275E-2</v>
      </c>
      <c r="F296" s="62"/>
      <c r="G296" s="62">
        <v>290</v>
      </c>
      <c r="H296">
        <f t="shared" ca="1" si="10"/>
        <v>-6.1080057841816412E-3</v>
      </c>
      <c r="I296" s="62"/>
    </row>
    <row r="297" spans="2:9" x14ac:dyDescent="0.3">
      <c r="B297" s="177">
        <v>44235</v>
      </c>
      <c r="C297" s="62">
        <v>2417.6</v>
      </c>
      <c r="D297" s="62">
        <f t="shared" si="9"/>
        <v>-0.22258666152164133</v>
      </c>
      <c r="E297" s="62">
        <v>1.7165937394816443E-2</v>
      </c>
      <c r="F297" s="62"/>
      <c r="G297" s="62">
        <v>291</v>
      </c>
      <c r="H297">
        <f t="shared" ca="1" si="10"/>
        <v>-2.3227411297310093E-2</v>
      </c>
      <c r="I297" s="62"/>
    </row>
    <row r="298" spans="2:9" x14ac:dyDescent="0.3">
      <c r="B298" s="177">
        <v>44922</v>
      </c>
      <c r="C298" s="62">
        <v>3109.8</v>
      </c>
      <c r="D298" s="62">
        <f t="shared" si="9"/>
        <v>-3.2852037627602122E-3</v>
      </c>
      <c r="E298" s="62">
        <v>1.7105478331970625E-2</v>
      </c>
      <c r="F298" s="62"/>
      <c r="G298" s="62">
        <v>292</v>
      </c>
      <c r="H298">
        <f t="shared" ca="1" si="10"/>
        <v>1.045761937022612E-2</v>
      </c>
      <c r="I298" s="62"/>
    </row>
    <row r="299" spans="2:9" x14ac:dyDescent="0.3">
      <c r="B299" s="177">
        <v>44617</v>
      </c>
      <c r="C299" s="62">
        <v>3120.05</v>
      </c>
      <c r="D299" s="62">
        <f t="shared" si="9"/>
        <v>2.310397877984085</v>
      </c>
      <c r="E299" s="62">
        <v>1.7048325319859892E-2</v>
      </c>
      <c r="F299" s="62"/>
      <c r="G299" s="62">
        <v>293</v>
      </c>
      <c r="H299">
        <f t="shared" ca="1" si="10"/>
        <v>-2.7123304503660104E-2</v>
      </c>
      <c r="I299" s="62"/>
    </row>
    <row r="300" spans="2:9" x14ac:dyDescent="0.3">
      <c r="B300" s="177">
        <v>42503</v>
      </c>
      <c r="C300" s="62">
        <v>942.5</v>
      </c>
      <c r="D300" s="62">
        <f t="shared" si="9"/>
        <v>-0.67957435234922148</v>
      </c>
      <c r="E300" s="62">
        <v>1.6994874561640141E-2</v>
      </c>
      <c r="F300" s="62"/>
      <c r="G300" s="62">
        <v>294</v>
      </c>
      <c r="H300">
        <f t="shared" ca="1" si="10"/>
        <v>-3.3484286942566076E-2</v>
      </c>
      <c r="I300" s="62"/>
    </row>
    <row r="301" spans="2:9" x14ac:dyDescent="0.3">
      <c r="B301" s="177">
        <v>44755</v>
      </c>
      <c r="C301" s="62">
        <v>2941.4</v>
      </c>
      <c r="D301" s="62">
        <f t="shared" si="9"/>
        <v>0.94055747979548088</v>
      </c>
      <c r="E301" s="62">
        <v>1.6993690033710811E-2</v>
      </c>
      <c r="F301" s="62"/>
      <c r="G301" s="62">
        <v>295</v>
      </c>
      <c r="H301">
        <f t="shared" ca="1" si="10"/>
        <v>4.4728589942520129E-3</v>
      </c>
      <c r="I301" s="62"/>
    </row>
    <row r="302" spans="2:9" x14ac:dyDescent="0.3">
      <c r="B302" s="177">
        <v>43557</v>
      </c>
      <c r="C302" s="62">
        <v>1515.75</v>
      </c>
      <c r="D302" s="62">
        <f t="shared" si="9"/>
        <v>-0.4132164218105801</v>
      </c>
      <c r="E302" s="62">
        <v>1.6974739172733035E-2</v>
      </c>
      <c r="F302" s="62"/>
      <c r="G302" s="62">
        <v>296</v>
      </c>
      <c r="H302">
        <f t="shared" ca="1" si="10"/>
        <v>2.0512946055035144E-2</v>
      </c>
      <c r="I302" s="62"/>
    </row>
    <row r="303" spans="2:9" x14ac:dyDescent="0.3">
      <c r="B303" s="177">
        <v>44319</v>
      </c>
      <c r="C303" s="62">
        <v>2583.15</v>
      </c>
      <c r="D303" s="62">
        <f t="shared" si="9"/>
        <v>-0.1858196488795032</v>
      </c>
      <c r="E303" s="62">
        <v>1.6948151647573004E-2</v>
      </c>
      <c r="F303" s="62"/>
      <c r="G303" s="62">
        <v>297</v>
      </c>
      <c r="H303">
        <f t="shared" ca="1" si="10"/>
        <v>-9.4548020080761717E-3</v>
      </c>
      <c r="I303" s="62"/>
    </row>
    <row r="304" spans="2:9" x14ac:dyDescent="0.3">
      <c r="B304" s="177">
        <v>45261</v>
      </c>
      <c r="C304" s="62">
        <v>3172.7</v>
      </c>
      <c r="D304" s="62">
        <f t="shared" si="9"/>
        <v>0.27694598728165498</v>
      </c>
      <c r="E304" s="62">
        <v>1.6891025641025584E-2</v>
      </c>
      <c r="F304" s="62"/>
      <c r="G304" s="62">
        <v>298</v>
      </c>
      <c r="H304">
        <f t="shared" ca="1" si="10"/>
        <v>1.4012909117272761E-2</v>
      </c>
      <c r="I304" s="62"/>
    </row>
    <row r="305" spans="2:9" x14ac:dyDescent="0.3">
      <c r="B305" s="177">
        <v>45846</v>
      </c>
      <c r="C305" s="62">
        <v>2484.6</v>
      </c>
      <c r="D305" s="62">
        <f t="shared" si="9"/>
        <v>-0.21686917876223352</v>
      </c>
      <c r="E305" s="62">
        <v>1.6861750020463213E-2</v>
      </c>
      <c r="F305" s="62"/>
      <c r="G305" s="62">
        <v>299</v>
      </c>
      <c r="H305">
        <f t="shared" ca="1" si="10"/>
        <v>-7.2866698871053692E-3</v>
      </c>
      <c r="I305" s="62"/>
    </row>
    <row r="306" spans="2:9" x14ac:dyDescent="0.3">
      <c r="B306" s="177">
        <v>44620</v>
      </c>
      <c r="C306" s="62">
        <v>3172.65</v>
      </c>
      <c r="D306" s="62">
        <f t="shared" si="9"/>
        <v>5.5948478141485382E-2</v>
      </c>
      <c r="E306" s="62">
        <v>1.6858704187432863E-2</v>
      </c>
      <c r="F306" s="62"/>
      <c r="G306" s="62">
        <v>300</v>
      </c>
      <c r="H306">
        <f t="shared" ca="1" si="10"/>
        <v>-6.6424568120329631E-3</v>
      </c>
      <c r="I306" s="62"/>
    </row>
    <row r="307" spans="2:9" x14ac:dyDescent="0.3">
      <c r="B307" s="177">
        <v>45503</v>
      </c>
      <c r="C307" s="62">
        <v>3004.55</v>
      </c>
      <c r="D307" s="62">
        <f t="shared" si="9"/>
        <v>1.5492533514339051</v>
      </c>
      <c r="E307" s="62">
        <v>1.6854217784922645E-2</v>
      </c>
      <c r="F307" s="62"/>
      <c r="G307" s="62">
        <v>301</v>
      </c>
      <c r="H307">
        <f t="shared" ca="1" si="10"/>
        <v>-2.3514135826593469E-2</v>
      </c>
      <c r="I307" s="62"/>
    </row>
    <row r="308" spans="2:9" x14ac:dyDescent="0.3">
      <c r="B308" s="177">
        <v>43213</v>
      </c>
      <c r="C308" s="62">
        <v>1178.5999999999999</v>
      </c>
      <c r="D308" s="62">
        <f t="shared" si="9"/>
        <v>-0.6107533273886192</v>
      </c>
      <c r="E308" s="62">
        <v>1.6823397463549307E-2</v>
      </c>
      <c r="F308" s="62"/>
      <c r="G308" s="62">
        <v>302</v>
      </c>
      <c r="H308">
        <f t="shared" ca="1" si="10"/>
        <v>4.5870178518850613E-3</v>
      </c>
      <c r="I308" s="62"/>
    </row>
    <row r="309" spans="2:9" x14ac:dyDescent="0.3">
      <c r="B309" s="177">
        <v>45236</v>
      </c>
      <c r="C309" s="62">
        <v>3027.9</v>
      </c>
      <c r="D309" s="62">
        <f t="shared" si="9"/>
        <v>-7.1807987409010718E-3</v>
      </c>
      <c r="E309" s="62">
        <v>1.6807428178047982E-2</v>
      </c>
      <c r="F309" s="62"/>
      <c r="G309" s="62">
        <v>303</v>
      </c>
      <c r="H309">
        <f t="shared" ca="1" si="10"/>
        <v>1.6671223879961589E-2</v>
      </c>
      <c r="I309" s="62"/>
    </row>
    <row r="310" spans="2:9" x14ac:dyDescent="0.3">
      <c r="B310" s="177">
        <v>44698</v>
      </c>
      <c r="C310" s="62">
        <v>3049.8</v>
      </c>
      <c r="D310" s="62">
        <f t="shared" si="9"/>
        <v>0.25853175421945279</v>
      </c>
      <c r="E310" s="62">
        <v>1.6786410841987821E-2</v>
      </c>
      <c r="F310" s="62"/>
      <c r="G310" s="62">
        <v>304</v>
      </c>
      <c r="H310">
        <f t="shared" ca="1" si="10"/>
        <v>4.8686474752988214E-3</v>
      </c>
      <c r="I310" s="62"/>
    </row>
    <row r="311" spans="2:9" x14ac:dyDescent="0.3">
      <c r="B311" s="177">
        <v>44264</v>
      </c>
      <c r="C311" s="62">
        <v>2423.3000000000002</v>
      </c>
      <c r="D311" s="62">
        <f t="shared" si="9"/>
        <v>-0.25551459293394774</v>
      </c>
      <c r="E311" s="62">
        <v>1.678345151680443E-2</v>
      </c>
      <c r="F311" s="62"/>
      <c r="G311" s="62">
        <v>305</v>
      </c>
      <c r="H311">
        <f t="shared" ca="1" si="10"/>
        <v>1.2959246178978246E-2</v>
      </c>
      <c r="I311" s="62"/>
    </row>
    <row r="312" spans="2:9" x14ac:dyDescent="0.3">
      <c r="B312" s="177">
        <v>44474</v>
      </c>
      <c r="C312" s="62">
        <v>3255</v>
      </c>
      <c r="D312" s="62">
        <f t="shared" si="9"/>
        <v>1.3335842563716531</v>
      </c>
      <c r="E312" s="62">
        <v>1.6774435385624533E-2</v>
      </c>
      <c r="F312" s="62"/>
      <c r="G312" s="62">
        <v>306</v>
      </c>
      <c r="H312">
        <f t="shared" ca="1" si="10"/>
        <v>-5.8225204626255519E-3</v>
      </c>
      <c r="I312" s="62"/>
    </row>
    <row r="313" spans="2:9" x14ac:dyDescent="0.3">
      <c r="B313" s="177">
        <v>43663</v>
      </c>
      <c r="C313" s="62">
        <v>1394.85</v>
      </c>
      <c r="D313" s="62">
        <f t="shared" si="9"/>
        <v>-0.29497839217569316</v>
      </c>
      <c r="E313" s="62">
        <v>1.6728624535315852E-2</v>
      </c>
      <c r="F313" s="62"/>
      <c r="G313" s="62">
        <v>307</v>
      </c>
      <c r="H313">
        <f t="shared" ca="1" si="10"/>
        <v>7.5458366480759646E-3</v>
      </c>
      <c r="I313" s="62"/>
    </row>
    <row r="314" spans="2:9" x14ac:dyDescent="0.3">
      <c r="B314" s="177">
        <v>44077</v>
      </c>
      <c r="C314" s="62">
        <v>1978.45</v>
      </c>
      <c r="D314" s="62">
        <f t="shared" si="9"/>
        <v>0.71257303613936385</v>
      </c>
      <c r="E314" s="62">
        <v>1.6675231243576592E-2</v>
      </c>
      <c r="F314" s="62"/>
      <c r="G314" s="62">
        <v>308</v>
      </c>
      <c r="H314">
        <f t="shared" ca="1" si="10"/>
        <v>1.0825195126014375E-2</v>
      </c>
      <c r="I314" s="62"/>
    </row>
    <row r="315" spans="2:9" x14ac:dyDescent="0.3">
      <c r="B315" s="177">
        <v>42975</v>
      </c>
      <c r="C315" s="62">
        <v>1155.25</v>
      </c>
      <c r="D315" s="62">
        <f t="shared" si="9"/>
        <v>-0.50693555271020063</v>
      </c>
      <c r="E315" s="62">
        <v>1.6632199586395117E-2</v>
      </c>
      <c r="F315" s="62"/>
      <c r="G315" s="62">
        <v>309</v>
      </c>
      <c r="H315">
        <f t="shared" ca="1" si="10"/>
        <v>4.0701966027611031E-3</v>
      </c>
      <c r="I315" s="62"/>
    </row>
    <row r="316" spans="2:9" x14ac:dyDescent="0.3">
      <c r="B316" s="177">
        <v>45659</v>
      </c>
      <c r="C316" s="62">
        <v>2343</v>
      </c>
      <c r="D316" s="62">
        <f t="shared" si="9"/>
        <v>-0.24421792845392082</v>
      </c>
      <c r="E316" s="62">
        <v>1.6596160104132771E-2</v>
      </c>
      <c r="F316" s="62"/>
      <c r="G316" s="62">
        <v>310</v>
      </c>
      <c r="H316">
        <f t="shared" ca="1" si="10"/>
        <v>6.1765463824188516E-4</v>
      </c>
      <c r="I316" s="62"/>
    </row>
    <row r="317" spans="2:9" x14ac:dyDescent="0.3">
      <c r="B317" s="177">
        <v>44699</v>
      </c>
      <c r="C317" s="62">
        <v>3100.1</v>
      </c>
      <c r="D317" s="62">
        <f t="shared" si="9"/>
        <v>2.8019376992886924</v>
      </c>
      <c r="E317" s="62">
        <v>1.6492884779329701E-2</v>
      </c>
      <c r="F317" s="62"/>
      <c r="G317" s="62">
        <v>311</v>
      </c>
      <c r="H317">
        <f t="shared" ca="1" si="10"/>
        <v>2.2579576304848418E-2</v>
      </c>
      <c r="I317" s="62"/>
    </row>
    <row r="318" spans="2:9" x14ac:dyDescent="0.3">
      <c r="B318" s="177">
        <v>42317</v>
      </c>
      <c r="C318" s="62">
        <v>815.4</v>
      </c>
      <c r="D318" s="62">
        <f t="shared" si="9"/>
        <v>-0.43991482639008139</v>
      </c>
      <c r="E318" s="62">
        <v>1.6454749439042547E-2</v>
      </c>
      <c r="F318" s="62"/>
      <c r="G318" s="62">
        <v>312</v>
      </c>
      <c r="H318">
        <f t="shared" ca="1" si="10"/>
        <v>7.3258401994584135E-3</v>
      </c>
      <c r="I318" s="62"/>
    </row>
    <row r="319" spans="2:9" x14ac:dyDescent="0.3">
      <c r="B319" s="177">
        <v>43571</v>
      </c>
      <c r="C319" s="62">
        <v>1455.85</v>
      </c>
      <c r="D319" s="62">
        <f t="shared" si="9"/>
        <v>0.66022351465389439</v>
      </c>
      <c r="E319" s="62">
        <v>1.6442086155135066E-2</v>
      </c>
      <c r="F319" s="62"/>
      <c r="G319" s="62">
        <v>313</v>
      </c>
      <c r="H319">
        <f t="shared" ca="1" si="10"/>
        <v>4.6998944251908752E-3</v>
      </c>
      <c r="I319" s="62"/>
    </row>
    <row r="320" spans="2:9" x14ac:dyDescent="0.3">
      <c r="B320" s="177">
        <v>42486</v>
      </c>
      <c r="C320" s="62">
        <v>876.9</v>
      </c>
      <c r="D320" s="62">
        <f t="shared" si="9"/>
        <v>-0.70274072441905788</v>
      </c>
      <c r="E320" s="62">
        <v>1.6401043175891021E-2</v>
      </c>
      <c r="F320" s="62"/>
      <c r="G320" s="62">
        <v>314</v>
      </c>
      <c r="H320">
        <f t="shared" ca="1" si="10"/>
        <v>-1.6036720054340817E-2</v>
      </c>
      <c r="I320" s="62"/>
    </row>
    <row r="321" spans="2:9" x14ac:dyDescent="0.3">
      <c r="B321" s="177">
        <v>45499</v>
      </c>
      <c r="C321" s="62">
        <v>2949.95</v>
      </c>
      <c r="D321" s="62">
        <f t="shared" si="9"/>
        <v>1.0780149337841645</v>
      </c>
      <c r="E321" s="62">
        <v>1.640050304063945E-2</v>
      </c>
      <c r="F321" s="62"/>
      <c r="G321" s="62">
        <v>315</v>
      </c>
      <c r="H321">
        <f t="shared" ca="1" si="10"/>
        <v>-9.3001364851207427E-3</v>
      </c>
      <c r="I321" s="62"/>
    </row>
    <row r="322" spans="2:9" x14ac:dyDescent="0.3">
      <c r="B322" s="177">
        <v>43319</v>
      </c>
      <c r="C322" s="62">
        <v>1419.6</v>
      </c>
      <c r="D322" s="62">
        <f t="shared" si="9"/>
        <v>-0.58815167251733447</v>
      </c>
      <c r="E322" s="62">
        <v>1.6323024054982784E-2</v>
      </c>
      <c r="F322" s="62"/>
      <c r="G322" s="62">
        <v>316</v>
      </c>
      <c r="H322">
        <f t="shared" ca="1" si="10"/>
        <v>-1.9590413986839963E-3</v>
      </c>
      <c r="I322" s="62"/>
    </row>
    <row r="323" spans="2:9" x14ac:dyDescent="0.3">
      <c r="B323" s="177">
        <v>44805</v>
      </c>
      <c r="C323" s="62">
        <v>3446.9</v>
      </c>
      <c r="D323" s="62">
        <f t="shared" si="9"/>
        <v>7.490566626126556E-2</v>
      </c>
      <c r="E323" s="62">
        <v>1.6304988795848623E-2</v>
      </c>
      <c r="F323" s="62"/>
      <c r="G323" s="62">
        <v>317</v>
      </c>
      <c r="H323">
        <f t="shared" ca="1" si="10"/>
        <v>2.2918259925705179E-2</v>
      </c>
      <c r="I323" s="62"/>
    </row>
    <row r="324" spans="2:9" x14ac:dyDescent="0.3">
      <c r="B324" s="177">
        <v>44659</v>
      </c>
      <c r="C324" s="62">
        <v>3206.7</v>
      </c>
      <c r="D324" s="62">
        <f t="shared" si="9"/>
        <v>0.90948879030577301</v>
      </c>
      <c r="E324" s="62">
        <v>1.6290051659113122E-2</v>
      </c>
      <c r="F324" s="62"/>
      <c r="G324" s="62">
        <v>318</v>
      </c>
      <c r="H324">
        <f t="shared" ca="1" si="10"/>
        <v>-5.6630495992945435E-3</v>
      </c>
      <c r="I324" s="62"/>
    </row>
    <row r="325" spans="2:9" x14ac:dyDescent="0.3">
      <c r="B325" s="177">
        <v>43934</v>
      </c>
      <c r="C325" s="62">
        <v>1679.35</v>
      </c>
      <c r="D325" s="62">
        <f t="shared" si="9"/>
        <v>0.32566308809598987</v>
      </c>
      <c r="E325" s="62">
        <v>1.6278858664407311E-2</v>
      </c>
      <c r="F325" s="62"/>
      <c r="G325" s="62">
        <v>319</v>
      </c>
      <c r="H325">
        <f t="shared" ca="1" si="10"/>
        <v>-4.4880611954965233E-3</v>
      </c>
      <c r="I325" s="62"/>
    </row>
    <row r="326" spans="2:9" x14ac:dyDescent="0.3">
      <c r="B326" s="177">
        <v>43389</v>
      </c>
      <c r="C326" s="62">
        <v>1266.8</v>
      </c>
      <c r="D326" s="62">
        <f t="shared" si="9"/>
        <v>0.51124366239188779</v>
      </c>
      <c r="E326" s="62">
        <v>1.6244835746660784E-2</v>
      </c>
      <c r="F326" s="62"/>
      <c r="G326" s="62">
        <v>320</v>
      </c>
      <c r="H326">
        <f t="shared" ca="1" si="10"/>
        <v>-5.2322070253095088E-3</v>
      </c>
      <c r="I326" s="62"/>
    </row>
    <row r="327" spans="2:9" x14ac:dyDescent="0.3">
      <c r="B327" s="177">
        <v>42066</v>
      </c>
      <c r="C327" s="62">
        <v>838.25</v>
      </c>
      <c r="D327" s="62">
        <f t="shared" ref="D327:D390" si="11">(C327-C328)/C328</f>
        <v>-0.73448314090685929</v>
      </c>
      <c r="E327" s="62">
        <v>1.6183779852103314E-2</v>
      </c>
      <c r="F327" s="62"/>
      <c r="G327" s="62">
        <v>321</v>
      </c>
      <c r="H327">
        <f t="shared" ref="H327:H390" ca="1" si="12">_xlfn.NORM.INV(RAND(),N$9,N$10)</f>
        <v>3.9148562790707389E-4</v>
      </c>
      <c r="I327" s="62"/>
    </row>
    <row r="328" spans="2:9" x14ac:dyDescent="0.3">
      <c r="B328" s="177">
        <v>44866</v>
      </c>
      <c r="C328" s="62">
        <v>3157.05</v>
      </c>
      <c r="D328" s="62">
        <f t="shared" si="11"/>
        <v>2.1852393684104325</v>
      </c>
      <c r="E328" s="62">
        <v>1.6174198532251834E-2</v>
      </c>
      <c r="F328" s="62"/>
      <c r="G328" s="62">
        <v>322</v>
      </c>
      <c r="H328">
        <f t="shared" ca="1" si="12"/>
        <v>1.9093317408549748E-2</v>
      </c>
      <c r="I328" s="62"/>
    </row>
    <row r="329" spans="2:9" x14ac:dyDescent="0.3">
      <c r="B329" s="177">
        <v>42787</v>
      </c>
      <c r="C329" s="62">
        <v>991.15</v>
      </c>
      <c r="D329" s="62">
        <f t="shared" si="11"/>
        <v>0.16407305185272175</v>
      </c>
      <c r="E329" s="62">
        <v>1.6147221652655322E-2</v>
      </c>
      <c r="F329" s="62"/>
      <c r="G329" s="62">
        <v>323</v>
      </c>
      <c r="H329">
        <f t="shared" ca="1" si="12"/>
        <v>1.4252123821557753E-2</v>
      </c>
      <c r="I329" s="62"/>
    </row>
    <row r="330" spans="2:9" x14ac:dyDescent="0.3">
      <c r="B330" s="177">
        <v>42025</v>
      </c>
      <c r="C330" s="62">
        <v>851.45</v>
      </c>
      <c r="D330" s="62">
        <f t="shared" si="11"/>
        <v>-0.67452217125382263</v>
      </c>
      <c r="E330" s="62">
        <v>1.6110746464586191E-2</v>
      </c>
      <c r="F330" s="62"/>
      <c r="G330" s="62">
        <v>324</v>
      </c>
      <c r="H330">
        <f t="shared" ca="1" si="12"/>
        <v>2.3307379819652117E-3</v>
      </c>
      <c r="I330" s="62"/>
    </row>
    <row r="331" spans="2:9" x14ac:dyDescent="0.3">
      <c r="B331" s="177">
        <v>44314</v>
      </c>
      <c r="C331" s="62">
        <v>2616</v>
      </c>
      <c r="D331" s="62">
        <f t="shared" si="11"/>
        <v>6.9501226492232213E-2</v>
      </c>
      <c r="E331" s="62">
        <v>1.6060435398986234E-2</v>
      </c>
      <c r="F331" s="62"/>
      <c r="G331" s="62">
        <v>325</v>
      </c>
      <c r="H331">
        <f t="shared" ca="1" si="12"/>
        <v>2.8865013613312779E-3</v>
      </c>
      <c r="I331" s="62"/>
    </row>
    <row r="332" spans="2:9" x14ac:dyDescent="0.3">
      <c r="B332" s="177">
        <v>44228</v>
      </c>
      <c r="C332" s="62">
        <v>2446</v>
      </c>
      <c r="D332" s="62">
        <f t="shared" si="11"/>
        <v>-0.17963509525087198</v>
      </c>
      <c r="E332" s="62">
        <v>1.6054998234573323E-2</v>
      </c>
      <c r="F332" s="62"/>
      <c r="G332" s="62">
        <v>326</v>
      </c>
      <c r="H332">
        <f t="shared" ca="1" si="12"/>
        <v>1.0603957131053048E-2</v>
      </c>
      <c r="I332" s="62"/>
    </row>
    <row r="333" spans="2:9" x14ac:dyDescent="0.3">
      <c r="B333" s="177">
        <v>45329</v>
      </c>
      <c r="C333" s="62">
        <v>2981.6</v>
      </c>
      <c r="D333" s="62">
        <f t="shared" si="11"/>
        <v>1.9030719049705467</v>
      </c>
      <c r="E333" s="62">
        <v>1.6015811354187965E-2</v>
      </c>
      <c r="F333" s="62"/>
      <c r="G333" s="62">
        <v>327</v>
      </c>
      <c r="H333">
        <f t="shared" ca="1" si="12"/>
        <v>2.1676337762476872E-4</v>
      </c>
      <c r="I333" s="62"/>
    </row>
    <row r="334" spans="2:9" x14ac:dyDescent="0.3">
      <c r="B334" s="177">
        <v>42562</v>
      </c>
      <c r="C334" s="62">
        <v>1027.05</v>
      </c>
      <c r="D334" s="62">
        <f t="shared" si="11"/>
        <v>-0.67407137076940171</v>
      </c>
      <c r="E334" s="62">
        <v>1.5975863092293974E-2</v>
      </c>
      <c r="F334" s="62"/>
      <c r="G334" s="62">
        <v>328</v>
      </c>
      <c r="H334">
        <f t="shared" ca="1" si="12"/>
        <v>2.5193082374163418E-2</v>
      </c>
      <c r="I334" s="62"/>
    </row>
    <row r="335" spans="2:9" x14ac:dyDescent="0.3">
      <c r="B335" s="177">
        <v>45525</v>
      </c>
      <c r="C335" s="62">
        <v>3151.15</v>
      </c>
      <c r="D335" s="62">
        <f t="shared" si="11"/>
        <v>2.8783384615384615</v>
      </c>
      <c r="E335" s="62">
        <v>1.5959247497299822E-2</v>
      </c>
      <c r="F335" s="62"/>
      <c r="G335" s="62">
        <v>329</v>
      </c>
      <c r="H335">
        <f t="shared" ca="1" si="12"/>
        <v>-2.5645849364203482E-2</v>
      </c>
      <c r="I335" s="62"/>
    </row>
    <row r="336" spans="2:9" x14ac:dyDescent="0.3">
      <c r="B336" s="177">
        <v>42060</v>
      </c>
      <c r="C336" s="62">
        <v>812.5</v>
      </c>
      <c r="D336" s="62">
        <f t="shared" si="11"/>
        <v>-0.27816275764036952</v>
      </c>
      <c r="E336" s="62">
        <v>1.594248202563301E-2</v>
      </c>
      <c r="F336" s="62"/>
      <c r="G336" s="62">
        <v>330</v>
      </c>
      <c r="H336">
        <f t="shared" ca="1" si="12"/>
        <v>-1.4030300201295649E-2</v>
      </c>
      <c r="I336" s="62"/>
    </row>
    <row r="337" spans="2:9" x14ac:dyDescent="0.3">
      <c r="B337" s="177">
        <v>43167</v>
      </c>
      <c r="C337" s="62">
        <v>1125.5999999999999</v>
      </c>
      <c r="D337" s="62">
        <f t="shared" si="11"/>
        <v>-6.2150403977629894E-4</v>
      </c>
      <c r="E337" s="62">
        <v>1.5930321765422504E-2</v>
      </c>
      <c r="F337" s="62"/>
      <c r="G337" s="62">
        <v>331</v>
      </c>
      <c r="H337">
        <f t="shared" ca="1" si="12"/>
        <v>2.286811738837703E-3</v>
      </c>
      <c r="I337" s="62"/>
    </row>
    <row r="338" spans="2:9" x14ac:dyDescent="0.3">
      <c r="B338" s="177">
        <v>42921</v>
      </c>
      <c r="C338" s="62">
        <v>1126.3</v>
      </c>
      <c r="D338" s="62">
        <f t="shared" si="11"/>
        <v>-0.55966925347459784</v>
      </c>
      <c r="E338" s="62">
        <v>1.5828635851183725E-2</v>
      </c>
      <c r="F338" s="62"/>
      <c r="G338" s="62">
        <v>332</v>
      </c>
      <c r="H338">
        <f t="shared" ca="1" si="12"/>
        <v>-2.3648274167333103E-2</v>
      </c>
      <c r="I338" s="62"/>
    </row>
    <row r="339" spans="2:9" x14ac:dyDescent="0.3">
      <c r="B339" s="177">
        <v>44312</v>
      </c>
      <c r="C339" s="62">
        <v>2557.85</v>
      </c>
      <c r="D339" s="62">
        <f t="shared" si="11"/>
        <v>0.40029562313524747</v>
      </c>
      <c r="E339" s="62">
        <v>1.574537367961246E-2</v>
      </c>
      <c r="F339" s="62"/>
      <c r="G339" s="62">
        <v>333</v>
      </c>
      <c r="H339">
        <f t="shared" ca="1" si="12"/>
        <v>3.4036219699555566E-2</v>
      </c>
      <c r="I339" s="62"/>
    </row>
    <row r="340" spans="2:9" x14ac:dyDescent="0.3">
      <c r="B340" s="177">
        <v>43776</v>
      </c>
      <c r="C340" s="62">
        <v>1826.65</v>
      </c>
      <c r="D340" s="62">
        <f t="shared" si="11"/>
        <v>1.2285731714756301</v>
      </c>
      <c r="E340" s="62">
        <v>1.5736647482414538E-2</v>
      </c>
      <c r="F340" s="62"/>
      <c r="G340" s="62">
        <v>334</v>
      </c>
      <c r="H340">
        <f t="shared" ca="1" si="12"/>
        <v>7.6538430833705739E-3</v>
      </c>
      <c r="I340" s="62"/>
    </row>
    <row r="341" spans="2:9" x14ac:dyDescent="0.3">
      <c r="B341" s="177">
        <v>42326</v>
      </c>
      <c r="C341" s="62">
        <v>819.65</v>
      </c>
      <c r="D341" s="62">
        <f t="shared" si="11"/>
        <v>-0.35648111800266941</v>
      </c>
      <c r="E341" s="62">
        <v>1.5675340768277542E-2</v>
      </c>
      <c r="F341" s="62"/>
      <c r="G341" s="62">
        <v>335</v>
      </c>
      <c r="H341">
        <f t="shared" ca="1" si="12"/>
        <v>2.0034503119020667E-2</v>
      </c>
      <c r="I341" s="62"/>
    </row>
    <row r="342" spans="2:9" x14ac:dyDescent="0.3">
      <c r="B342" s="177">
        <v>43277</v>
      </c>
      <c r="C342" s="62">
        <v>1273.7</v>
      </c>
      <c r="D342" s="62">
        <f t="shared" si="11"/>
        <v>0.52484137435651879</v>
      </c>
      <c r="E342" s="62">
        <v>1.5669231689326654E-2</v>
      </c>
      <c r="F342" s="62"/>
      <c r="G342" s="62">
        <v>336</v>
      </c>
      <c r="H342">
        <f t="shared" ca="1" si="12"/>
        <v>-1.9277794210462482E-2</v>
      </c>
      <c r="I342" s="62"/>
    </row>
    <row r="343" spans="2:9" x14ac:dyDescent="0.3">
      <c r="B343" s="177">
        <v>42101</v>
      </c>
      <c r="C343" s="62">
        <v>835.3</v>
      </c>
      <c r="D343" s="62">
        <f t="shared" si="11"/>
        <v>-0.31131997691483232</v>
      </c>
      <c r="E343" s="62">
        <v>1.562405009423054E-2</v>
      </c>
      <c r="F343" s="62"/>
      <c r="G343" s="62">
        <v>337</v>
      </c>
      <c r="H343">
        <f t="shared" ca="1" si="12"/>
        <v>9.5764136377523065E-3</v>
      </c>
      <c r="I343" s="62"/>
    </row>
    <row r="344" spans="2:9" x14ac:dyDescent="0.3">
      <c r="B344" s="177">
        <v>43227</v>
      </c>
      <c r="C344" s="62">
        <v>1212.9000000000001</v>
      </c>
      <c r="D344" s="62">
        <f t="shared" si="11"/>
        <v>0.42384222574396907</v>
      </c>
      <c r="E344" s="62">
        <v>1.5616495708603802E-2</v>
      </c>
      <c r="F344" s="62"/>
      <c r="G344" s="62">
        <v>338</v>
      </c>
      <c r="H344">
        <f t="shared" ca="1" si="12"/>
        <v>5.3258666537043912E-3</v>
      </c>
      <c r="I344" s="62"/>
    </row>
    <row r="345" spans="2:9" x14ac:dyDescent="0.3">
      <c r="B345" s="177">
        <v>42241</v>
      </c>
      <c r="C345" s="62">
        <v>851.85</v>
      </c>
      <c r="D345" s="62">
        <f t="shared" si="11"/>
        <v>-0.50141933218225976</v>
      </c>
      <c r="E345" s="62">
        <v>1.5557939914163172E-2</v>
      </c>
      <c r="F345" s="62"/>
      <c r="G345" s="62">
        <v>339</v>
      </c>
      <c r="H345">
        <f t="shared" ca="1" si="12"/>
        <v>-7.2953321297318813E-3</v>
      </c>
      <c r="I345" s="62"/>
    </row>
    <row r="346" spans="2:9" x14ac:dyDescent="0.3">
      <c r="B346" s="177">
        <v>43794</v>
      </c>
      <c r="C346" s="62">
        <v>1708.55</v>
      </c>
      <c r="D346" s="62">
        <f t="shared" si="11"/>
        <v>-0.46310844357854386</v>
      </c>
      <c r="E346" s="62">
        <v>1.5543271516880565E-2</v>
      </c>
      <c r="F346" s="62"/>
      <c r="G346" s="62">
        <v>340</v>
      </c>
      <c r="H346">
        <f t="shared" ca="1" si="12"/>
        <v>6.6449875303385914E-3</v>
      </c>
      <c r="I346" s="62"/>
    </row>
    <row r="347" spans="2:9" x14ac:dyDescent="0.3">
      <c r="B347" s="177">
        <v>44895</v>
      </c>
      <c r="C347" s="62">
        <v>3182.3</v>
      </c>
      <c r="D347" s="62">
        <f t="shared" si="11"/>
        <v>2.4427435495212855</v>
      </c>
      <c r="E347" s="62">
        <v>1.5492620662146048E-2</v>
      </c>
      <c r="F347" s="62"/>
      <c r="G347" s="62">
        <v>341</v>
      </c>
      <c r="H347">
        <f t="shared" ca="1" si="12"/>
        <v>4.7254382421295579E-3</v>
      </c>
      <c r="I347" s="62"/>
    </row>
    <row r="348" spans="2:9" x14ac:dyDescent="0.3">
      <c r="B348" s="177">
        <v>42745</v>
      </c>
      <c r="C348" s="62">
        <v>924.35</v>
      </c>
      <c r="D348" s="62">
        <f t="shared" si="11"/>
        <v>-0.57309779471192712</v>
      </c>
      <c r="E348" s="62">
        <v>1.5434472152037866E-2</v>
      </c>
      <c r="F348" s="62"/>
      <c r="G348" s="62">
        <v>342</v>
      </c>
      <c r="H348">
        <f t="shared" ca="1" si="12"/>
        <v>1.3174718146519555E-2</v>
      </c>
      <c r="I348" s="62"/>
    </row>
    <row r="349" spans="2:9" x14ac:dyDescent="0.3">
      <c r="B349" s="177">
        <v>45721</v>
      </c>
      <c r="C349" s="62">
        <v>2165.25</v>
      </c>
      <c r="D349" s="62">
        <f t="shared" si="11"/>
        <v>0.93394962486602373</v>
      </c>
      <c r="E349" s="62">
        <v>1.5428986798602525E-2</v>
      </c>
      <c r="F349" s="62"/>
      <c r="G349" s="62">
        <v>343</v>
      </c>
      <c r="H349">
        <f t="shared" ca="1" si="12"/>
        <v>2.5749480999815989E-2</v>
      </c>
      <c r="I349" s="62"/>
    </row>
    <row r="350" spans="2:9" x14ac:dyDescent="0.3">
      <c r="B350" s="177">
        <v>42853</v>
      </c>
      <c r="C350" s="62">
        <v>1119.5999999999999</v>
      </c>
      <c r="D350" s="62">
        <f t="shared" si="11"/>
        <v>-8.5368842414835402E-2</v>
      </c>
      <c r="E350" s="62">
        <v>1.5372058223370804E-2</v>
      </c>
      <c r="F350" s="62"/>
      <c r="G350" s="62">
        <v>344</v>
      </c>
      <c r="H350">
        <f t="shared" ca="1" si="12"/>
        <v>-6.1838688023782701E-3</v>
      </c>
      <c r="I350" s="62"/>
    </row>
    <row r="351" spans="2:9" x14ac:dyDescent="0.3">
      <c r="B351" s="177">
        <v>43229</v>
      </c>
      <c r="C351" s="62">
        <v>1224.0999999999999</v>
      </c>
      <c r="D351" s="62">
        <f t="shared" si="11"/>
        <v>-0.62880189222791638</v>
      </c>
      <c r="E351" s="62">
        <v>1.5345056403450566E-2</v>
      </c>
      <c r="F351" s="62"/>
      <c r="G351" s="62">
        <v>345</v>
      </c>
      <c r="H351">
        <f t="shared" ca="1" si="12"/>
        <v>-1.2386935144597253E-2</v>
      </c>
      <c r="I351" s="62"/>
    </row>
    <row r="352" spans="2:9" x14ac:dyDescent="0.3">
      <c r="B352" s="177">
        <v>45100</v>
      </c>
      <c r="C352" s="62">
        <v>3297.7</v>
      </c>
      <c r="D352" s="62">
        <f t="shared" si="11"/>
        <v>2.8623799484656827</v>
      </c>
      <c r="E352" s="62">
        <v>1.5317354023307009E-2</v>
      </c>
      <c r="F352" s="62"/>
      <c r="G352" s="62">
        <v>346</v>
      </c>
      <c r="H352">
        <f t="shared" ca="1" si="12"/>
        <v>-1.7755664963056157E-2</v>
      </c>
      <c r="I352" s="62"/>
    </row>
    <row r="353" spans="2:9" x14ac:dyDescent="0.3">
      <c r="B353" s="177">
        <v>42417</v>
      </c>
      <c r="C353" s="62">
        <v>853.8</v>
      </c>
      <c r="D353" s="62">
        <f t="shared" si="11"/>
        <v>-0.71186068879401998</v>
      </c>
      <c r="E353" s="62">
        <v>1.5219976218787104E-2</v>
      </c>
      <c r="F353" s="62"/>
      <c r="G353" s="62">
        <v>347</v>
      </c>
      <c r="H353">
        <f t="shared" ca="1" si="12"/>
        <v>-9.324795026944244E-3</v>
      </c>
      <c r="I353" s="62"/>
    </row>
    <row r="354" spans="2:9" x14ac:dyDescent="0.3">
      <c r="B354" s="177">
        <v>44495</v>
      </c>
      <c r="C354" s="62">
        <v>2963.15</v>
      </c>
      <c r="D354" s="62">
        <f t="shared" si="11"/>
        <v>2.6091961023142511</v>
      </c>
      <c r="E354" s="62">
        <v>1.5159820480317927E-2</v>
      </c>
      <c r="F354" s="62"/>
      <c r="G354" s="62">
        <v>348</v>
      </c>
      <c r="H354">
        <f t="shared" ca="1" si="12"/>
        <v>-2.1748558210001362E-3</v>
      </c>
      <c r="I354" s="62"/>
    </row>
    <row r="355" spans="2:9" x14ac:dyDescent="0.3">
      <c r="B355" s="177">
        <v>42095</v>
      </c>
      <c r="C355" s="62">
        <v>821</v>
      </c>
      <c r="D355" s="62">
        <f t="shared" si="11"/>
        <v>1.8547236523788903E-2</v>
      </c>
      <c r="E355" s="62">
        <v>1.5146831530139104E-2</v>
      </c>
      <c r="F355" s="62"/>
      <c r="G355" s="62">
        <v>349</v>
      </c>
      <c r="H355">
        <f t="shared" ca="1" si="12"/>
        <v>-6.9966174980568077E-3</v>
      </c>
      <c r="I355" s="62"/>
    </row>
    <row r="356" spans="2:9" x14ac:dyDescent="0.3">
      <c r="B356" s="177">
        <v>42271</v>
      </c>
      <c r="C356" s="62">
        <v>806.05</v>
      </c>
      <c r="D356" s="62">
        <f t="shared" si="11"/>
        <v>-0.39849259355994182</v>
      </c>
      <c r="E356" s="62">
        <v>1.5112398463572823E-2</v>
      </c>
      <c r="F356" s="62"/>
      <c r="G356" s="62">
        <v>350</v>
      </c>
      <c r="H356">
        <f t="shared" ca="1" si="12"/>
        <v>4.3664249315588897E-3</v>
      </c>
      <c r="I356" s="62"/>
    </row>
    <row r="357" spans="2:9" x14ac:dyDescent="0.3">
      <c r="B357" s="177">
        <v>43448</v>
      </c>
      <c r="C357" s="62">
        <v>1340.05</v>
      </c>
      <c r="D357" s="62">
        <f t="shared" si="11"/>
        <v>-0.61851825492847479</v>
      </c>
      <c r="E357" s="62">
        <v>1.5074044616142E-2</v>
      </c>
      <c r="F357" s="62"/>
      <c r="G357" s="62">
        <v>351</v>
      </c>
      <c r="H357">
        <f t="shared" ca="1" si="12"/>
        <v>7.9068861322892381E-4</v>
      </c>
      <c r="I357" s="62"/>
    </row>
    <row r="358" spans="2:9" x14ac:dyDescent="0.3">
      <c r="B358" s="177">
        <v>45125</v>
      </c>
      <c r="C358" s="62">
        <v>3512.75</v>
      </c>
      <c r="D358" s="62">
        <f t="shared" si="11"/>
        <v>2.6013430387533321</v>
      </c>
      <c r="E358" s="62">
        <v>1.5054975221417915E-2</v>
      </c>
      <c r="F358" s="62"/>
      <c r="G358" s="62">
        <v>352</v>
      </c>
      <c r="H358">
        <f t="shared" ca="1" si="12"/>
        <v>1.8559450574277978E-2</v>
      </c>
      <c r="I358" s="62"/>
    </row>
    <row r="359" spans="2:9" x14ac:dyDescent="0.3">
      <c r="B359" s="177">
        <v>42786</v>
      </c>
      <c r="C359" s="62">
        <v>975.4</v>
      </c>
      <c r="D359" s="62">
        <f t="shared" si="11"/>
        <v>-0.66015121424340606</v>
      </c>
      <c r="E359" s="62">
        <v>1.5037202768094001E-2</v>
      </c>
      <c r="F359" s="62"/>
      <c r="G359" s="62">
        <v>353</v>
      </c>
      <c r="H359">
        <f t="shared" ca="1" si="12"/>
        <v>1.7841663120184846E-3</v>
      </c>
      <c r="I359" s="62"/>
    </row>
    <row r="360" spans="2:9" x14ac:dyDescent="0.3">
      <c r="B360" s="177">
        <v>45358</v>
      </c>
      <c r="C360" s="62">
        <v>2870.1</v>
      </c>
      <c r="D360" s="62">
        <f t="shared" si="11"/>
        <v>1.5248295579502968</v>
      </c>
      <c r="E360" s="62">
        <v>1.5030414485782996E-2</v>
      </c>
      <c r="F360" s="62"/>
      <c r="G360" s="62">
        <v>354</v>
      </c>
      <c r="H360">
        <f t="shared" ca="1" si="12"/>
        <v>-1.1271373419840182E-3</v>
      </c>
      <c r="I360" s="62"/>
    </row>
    <row r="361" spans="2:9" x14ac:dyDescent="0.3">
      <c r="B361" s="177">
        <v>43087</v>
      </c>
      <c r="C361" s="62">
        <v>1136.75</v>
      </c>
      <c r="D361" s="62">
        <f t="shared" si="11"/>
        <v>-0.33831019529089906</v>
      </c>
      <c r="E361" s="62">
        <v>1.5000669672753207E-2</v>
      </c>
      <c r="F361" s="62"/>
      <c r="G361" s="62">
        <v>355</v>
      </c>
      <c r="H361">
        <f t="shared" ca="1" si="12"/>
        <v>-1.4581491162992774E-2</v>
      </c>
      <c r="I361" s="62"/>
    </row>
    <row r="362" spans="2:9" x14ac:dyDescent="0.3">
      <c r="B362" s="177">
        <v>44029</v>
      </c>
      <c r="C362" s="62">
        <v>1717.95</v>
      </c>
      <c r="D362" s="62">
        <f t="shared" si="11"/>
        <v>-0.49354382241089589</v>
      </c>
      <c r="E362" s="62">
        <v>1.4946976634271676E-2</v>
      </c>
      <c r="F362" s="62"/>
      <c r="G362" s="62">
        <v>356</v>
      </c>
      <c r="H362">
        <f t="shared" ca="1" si="12"/>
        <v>-5.1073943102888809E-3</v>
      </c>
      <c r="I362" s="62"/>
    </row>
    <row r="363" spans="2:9" x14ac:dyDescent="0.3">
      <c r="B363" s="177">
        <v>45118</v>
      </c>
      <c r="C363" s="62">
        <v>3392.1</v>
      </c>
      <c r="D363" s="62">
        <f t="shared" si="11"/>
        <v>1.702437858508604</v>
      </c>
      <c r="E363" s="62">
        <v>1.488473678699119E-2</v>
      </c>
      <c r="F363" s="62"/>
      <c r="G363" s="62">
        <v>357</v>
      </c>
      <c r="H363">
        <f t="shared" ca="1" si="12"/>
        <v>1.8533979928154469E-2</v>
      </c>
      <c r="I363" s="62"/>
    </row>
    <row r="364" spans="2:9" x14ac:dyDescent="0.3">
      <c r="B364" s="177">
        <v>42990</v>
      </c>
      <c r="C364" s="62">
        <v>1255.2</v>
      </c>
      <c r="D364" s="62">
        <f t="shared" si="11"/>
        <v>0.44992491625274345</v>
      </c>
      <c r="E364" s="62">
        <v>1.4836075514411722E-2</v>
      </c>
      <c r="F364" s="62"/>
      <c r="G364" s="62">
        <v>358</v>
      </c>
      <c r="H364">
        <f t="shared" ca="1" si="12"/>
        <v>-1.8942451674820462E-2</v>
      </c>
      <c r="I364" s="62"/>
    </row>
    <row r="365" spans="2:9" x14ac:dyDescent="0.3">
      <c r="B365" s="177">
        <v>42284</v>
      </c>
      <c r="C365" s="62">
        <v>865.7</v>
      </c>
      <c r="D365" s="62">
        <f t="shared" si="11"/>
        <v>-0.47333840304182506</v>
      </c>
      <c r="E365" s="62">
        <v>1.4829142488717063E-2</v>
      </c>
      <c r="F365" s="62"/>
      <c r="G365" s="62">
        <v>359</v>
      </c>
      <c r="H365">
        <f t="shared" ca="1" si="12"/>
        <v>6.5244457990188791E-3</v>
      </c>
      <c r="I365" s="62"/>
    </row>
    <row r="366" spans="2:9" x14ac:dyDescent="0.3">
      <c r="B366" s="177">
        <v>43979</v>
      </c>
      <c r="C366" s="62">
        <v>1643.75</v>
      </c>
      <c r="D366" s="62">
        <f t="shared" si="11"/>
        <v>0.86323962820222166</v>
      </c>
      <c r="E366" s="62">
        <v>1.4817101404537738E-2</v>
      </c>
      <c r="F366" s="62"/>
      <c r="G366" s="62">
        <v>360</v>
      </c>
      <c r="H366">
        <f t="shared" ca="1" si="12"/>
        <v>-5.3825837308716633E-3</v>
      </c>
      <c r="I366" s="62"/>
    </row>
    <row r="367" spans="2:9" x14ac:dyDescent="0.3">
      <c r="B367" s="177">
        <v>42293</v>
      </c>
      <c r="C367" s="62">
        <v>882.2</v>
      </c>
      <c r="D367" s="62">
        <f t="shared" si="11"/>
        <v>0.19240386564844228</v>
      </c>
      <c r="E367" s="62">
        <v>1.4781158336688357E-2</v>
      </c>
      <c r="F367" s="62"/>
      <c r="G367" s="62">
        <v>361</v>
      </c>
      <c r="H367">
        <f t="shared" ca="1" si="12"/>
        <v>-1.5969468829728391E-2</v>
      </c>
      <c r="I367" s="62"/>
    </row>
    <row r="368" spans="2:9" x14ac:dyDescent="0.3">
      <c r="B368" s="177">
        <v>42174</v>
      </c>
      <c r="C368" s="62">
        <v>739.85</v>
      </c>
      <c r="D368" s="62">
        <f t="shared" si="11"/>
        <v>-0.78551653162098312</v>
      </c>
      <c r="E368" s="62">
        <v>1.4744205184474009E-2</v>
      </c>
      <c r="F368" s="62"/>
      <c r="G368" s="62">
        <v>362</v>
      </c>
      <c r="H368">
        <f t="shared" ca="1" si="12"/>
        <v>-7.0053560537667332E-3</v>
      </c>
      <c r="I368" s="62"/>
    </row>
    <row r="369" spans="2:9" x14ac:dyDescent="0.3">
      <c r="B369" s="177">
        <v>44812</v>
      </c>
      <c r="C369" s="62">
        <v>3449.45</v>
      </c>
      <c r="D369" s="62">
        <f t="shared" si="11"/>
        <v>1.5467532946952638</v>
      </c>
      <c r="E369" s="62">
        <v>1.4738111697824558E-2</v>
      </c>
      <c r="F369" s="62"/>
      <c r="G369" s="62">
        <v>363</v>
      </c>
      <c r="H369">
        <f t="shared" ca="1" si="12"/>
        <v>1.2728621405008077E-4</v>
      </c>
      <c r="I369" s="62"/>
    </row>
    <row r="370" spans="2:9" x14ac:dyDescent="0.3">
      <c r="B370" s="177">
        <v>43452</v>
      </c>
      <c r="C370" s="62">
        <v>1354.45</v>
      </c>
      <c r="D370" s="62">
        <f t="shared" si="11"/>
        <v>-9.3710270993643333E-2</v>
      </c>
      <c r="E370" s="62">
        <v>1.4683297748810831E-2</v>
      </c>
      <c r="F370" s="62"/>
      <c r="G370" s="62">
        <v>364</v>
      </c>
      <c r="H370">
        <f t="shared" ca="1" si="12"/>
        <v>2.617993780327307E-2</v>
      </c>
      <c r="I370" s="62"/>
    </row>
    <row r="371" spans="2:9" x14ac:dyDescent="0.3">
      <c r="B371" s="177">
        <v>43552</v>
      </c>
      <c r="C371" s="62">
        <v>1494.5</v>
      </c>
      <c r="D371" s="62">
        <f t="shared" si="11"/>
        <v>-0.53054076552168239</v>
      </c>
      <c r="E371" s="62">
        <v>1.4664946703781592E-2</v>
      </c>
      <c r="F371" s="62"/>
      <c r="G371" s="62">
        <v>365</v>
      </c>
      <c r="H371">
        <f t="shared" ca="1" si="12"/>
        <v>-1.7496138495199903E-2</v>
      </c>
      <c r="I371" s="62"/>
    </row>
    <row r="372" spans="2:9" x14ac:dyDescent="0.3">
      <c r="B372" s="177">
        <v>44532</v>
      </c>
      <c r="C372" s="62">
        <v>3183.45</v>
      </c>
      <c r="D372" s="62">
        <f t="shared" si="11"/>
        <v>0.2045974836817708</v>
      </c>
      <c r="E372" s="62">
        <v>1.4629248936271814E-2</v>
      </c>
      <c r="F372" s="62"/>
      <c r="G372" s="62">
        <v>366</v>
      </c>
      <c r="H372">
        <f t="shared" ca="1" si="12"/>
        <v>-1.1086544362236857E-2</v>
      </c>
      <c r="I372" s="62"/>
    </row>
    <row r="373" spans="2:9" x14ac:dyDescent="0.3">
      <c r="B373" s="177">
        <v>44188</v>
      </c>
      <c r="C373" s="62">
        <v>2642.75</v>
      </c>
      <c r="D373" s="62">
        <f t="shared" si="11"/>
        <v>0.62906457081214362</v>
      </c>
      <c r="E373" s="62">
        <v>1.46276851016451E-2</v>
      </c>
      <c r="F373" s="62"/>
      <c r="G373" s="62">
        <v>367</v>
      </c>
      <c r="H373">
        <f t="shared" ca="1" si="12"/>
        <v>2.468190727569534E-3</v>
      </c>
      <c r="I373" s="62"/>
    </row>
    <row r="374" spans="2:9" x14ac:dyDescent="0.3">
      <c r="B374" s="177">
        <v>44001</v>
      </c>
      <c r="C374" s="62">
        <v>1622.25</v>
      </c>
      <c r="D374" s="62">
        <f t="shared" si="11"/>
        <v>1.070781210109778</v>
      </c>
      <c r="E374" s="62">
        <v>1.4603790105697609E-2</v>
      </c>
      <c r="F374" s="62"/>
      <c r="G374" s="62">
        <v>368</v>
      </c>
      <c r="H374">
        <f t="shared" ca="1" si="12"/>
        <v>-3.0153911411611276E-3</v>
      </c>
      <c r="I374" s="62"/>
    </row>
    <row r="375" spans="2:9" x14ac:dyDescent="0.3">
      <c r="B375" s="177">
        <v>42191</v>
      </c>
      <c r="C375" s="62">
        <v>783.4</v>
      </c>
      <c r="D375" s="62">
        <f t="shared" si="11"/>
        <v>-0.4841640877065912</v>
      </c>
      <c r="E375" s="62">
        <v>1.4569707958298258E-2</v>
      </c>
      <c r="F375" s="62"/>
      <c r="G375" s="62">
        <v>369</v>
      </c>
      <c r="H375">
        <f t="shared" ca="1" si="12"/>
        <v>2.0794853753123399E-2</v>
      </c>
      <c r="I375" s="62"/>
    </row>
    <row r="376" spans="2:9" x14ac:dyDescent="0.3">
      <c r="B376" s="177">
        <v>43559</v>
      </c>
      <c r="C376" s="62">
        <v>1518.7</v>
      </c>
      <c r="D376" s="62">
        <f t="shared" si="11"/>
        <v>-0.45097968332007804</v>
      </c>
      <c r="E376" s="62">
        <v>1.4529543404923344E-2</v>
      </c>
      <c r="F376" s="62"/>
      <c r="G376" s="62">
        <v>370</v>
      </c>
      <c r="H376">
        <f t="shared" ca="1" si="12"/>
        <v>-2.6351788500511334E-3</v>
      </c>
      <c r="I376" s="62"/>
    </row>
    <row r="377" spans="2:9" x14ac:dyDescent="0.3">
      <c r="B377" s="177">
        <v>44956</v>
      </c>
      <c r="C377" s="62">
        <v>2766.2</v>
      </c>
      <c r="D377" s="62">
        <f t="shared" si="11"/>
        <v>2.1094874100719423</v>
      </c>
      <c r="E377" s="62">
        <v>1.4523582483679274E-2</v>
      </c>
      <c r="F377" s="62"/>
      <c r="G377" s="62">
        <v>371</v>
      </c>
      <c r="H377">
        <f t="shared" ca="1" si="12"/>
        <v>-9.4460447190943084E-4</v>
      </c>
      <c r="I377" s="62"/>
    </row>
    <row r="378" spans="2:9" x14ac:dyDescent="0.3">
      <c r="B378" s="177">
        <v>42487</v>
      </c>
      <c r="C378" s="62">
        <v>889.6</v>
      </c>
      <c r="D378" s="62">
        <f t="shared" si="11"/>
        <v>-0.73231426594048088</v>
      </c>
      <c r="E378" s="62">
        <v>1.4482837267647446E-2</v>
      </c>
      <c r="F378" s="62"/>
      <c r="G378" s="62">
        <v>372</v>
      </c>
      <c r="H378">
        <f t="shared" ca="1" si="12"/>
        <v>2.797217438730825E-3</v>
      </c>
      <c r="I378" s="62"/>
    </row>
    <row r="379" spans="2:9" x14ac:dyDescent="0.3">
      <c r="B379" s="177">
        <v>45194</v>
      </c>
      <c r="C379" s="62">
        <v>3323.3</v>
      </c>
      <c r="D379" s="62">
        <f t="shared" si="11"/>
        <v>1.9076512533356667</v>
      </c>
      <c r="E379" s="62">
        <v>1.4422856794004974E-2</v>
      </c>
      <c r="F379" s="62"/>
      <c r="G379" s="62">
        <v>373</v>
      </c>
      <c r="H379">
        <f t="shared" ca="1" si="12"/>
        <v>-1.0875312583345075E-2</v>
      </c>
      <c r="I379" s="62"/>
    </row>
    <row r="380" spans="2:9" x14ac:dyDescent="0.3">
      <c r="B380" s="177">
        <v>42587</v>
      </c>
      <c r="C380" s="62">
        <v>1142.95</v>
      </c>
      <c r="D380" s="62">
        <f t="shared" si="11"/>
        <v>-0.5323827837329187</v>
      </c>
      <c r="E380" s="62">
        <v>1.4422650217449188E-2</v>
      </c>
      <c r="F380" s="62"/>
      <c r="G380" s="62">
        <v>374</v>
      </c>
      <c r="H380">
        <f t="shared" ca="1" si="12"/>
        <v>-8.4807578748221351E-3</v>
      </c>
      <c r="I380" s="62"/>
    </row>
    <row r="381" spans="2:9" x14ac:dyDescent="0.3">
      <c r="B381" s="177">
        <v>44279</v>
      </c>
      <c r="C381" s="62">
        <v>2444.1999999999998</v>
      </c>
      <c r="D381" s="62">
        <f t="shared" si="11"/>
        <v>-0.22844786767259076</v>
      </c>
      <c r="E381" s="62">
        <v>1.4422378551121627E-2</v>
      </c>
      <c r="F381" s="62"/>
      <c r="G381" s="62">
        <v>375</v>
      </c>
      <c r="H381">
        <f t="shared" ca="1" si="12"/>
        <v>7.6874724548834702E-3</v>
      </c>
      <c r="I381" s="62"/>
    </row>
    <row r="382" spans="2:9" x14ac:dyDescent="0.3">
      <c r="B382" s="177">
        <v>44515</v>
      </c>
      <c r="C382" s="62">
        <v>3167.9</v>
      </c>
      <c r="D382" s="62">
        <f t="shared" si="11"/>
        <v>5.108192144171555E-3</v>
      </c>
      <c r="E382" s="62">
        <v>1.4409683307182427E-2</v>
      </c>
      <c r="F382" s="62"/>
      <c r="G382" s="62">
        <v>376</v>
      </c>
      <c r="H382">
        <f t="shared" ca="1" si="12"/>
        <v>-1.1820896496230807E-2</v>
      </c>
      <c r="I382" s="62"/>
    </row>
    <row r="383" spans="2:9" x14ac:dyDescent="0.3">
      <c r="B383" s="177">
        <v>44893</v>
      </c>
      <c r="C383" s="62">
        <v>3151.8</v>
      </c>
      <c r="D383" s="62">
        <f t="shared" si="11"/>
        <v>1.8062146641143213</v>
      </c>
      <c r="E383" s="62">
        <v>1.4370081907857712E-2</v>
      </c>
      <c r="F383" s="62"/>
      <c r="G383" s="62">
        <v>377</v>
      </c>
      <c r="H383">
        <f t="shared" ca="1" si="12"/>
        <v>1.2507661603616676E-2</v>
      </c>
      <c r="I383" s="62"/>
    </row>
    <row r="384" spans="2:9" x14ac:dyDescent="0.3">
      <c r="B384" s="177">
        <v>42608</v>
      </c>
      <c r="C384" s="62">
        <v>1123.1500000000001</v>
      </c>
      <c r="D384" s="62">
        <f t="shared" si="11"/>
        <v>-0.66884361363368316</v>
      </c>
      <c r="E384" s="62">
        <v>1.4314097353924082E-2</v>
      </c>
      <c r="F384" s="62"/>
      <c r="G384" s="62">
        <v>378</v>
      </c>
      <c r="H384">
        <f t="shared" ca="1" si="12"/>
        <v>1.2342666063466503E-3</v>
      </c>
      <c r="I384" s="62"/>
    </row>
    <row r="385" spans="2:9" x14ac:dyDescent="0.3">
      <c r="B385" s="177">
        <v>44803</v>
      </c>
      <c r="C385" s="62">
        <v>3391.6</v>
      </c>
      <c r="D385" s="62">
        <f t="shared" si="11"/>
        <v>1.4614268089121123</v>
      </c>
      <c r="E385" s="62">
        <v>1.4310280373831748E-2</v>
      </c>
      <c r="F385" s="62"/>
      <c r="G385" s="62">
        <v>379</v>
      </c>
      <c r="H385">
        <f t="shared" ca="1" si="12"/>
        <v>1.1143330397841522E-2</v>
      </c>
      <c r="I385" s="62"/>
    </row>
    <row r="386" spans="2:9" x14ac:dyDescent="0.3">
      <c r="B386" s="177">
        <v>43298</v>
      </c>
      <c r="C386" s="62">
        <v>1377.9</v>
      </c>
      <c r="D386" s="62">
        <f t="shared" si="11"/>
        <v>0.6265124240099158</v>
      </c>
      <c r="E386" s="62">
        <v>1.4205800088326353E-2</v>
      </c>
      <c r="F386" s="62"/>
      <c r="G386" s="62">
        <v>380</v>
      </c>
      <c r="H386">
        <f t="shared" ca="1" si="12"/>
        <v>2.0287416967500169E-2</v>
      </c>
      <c r="I386" s="62"/>
    </row>
    <row r="387" spans="2:9" x14ac:dyDescent="0.3">
      <c r="B387" s="177">
        <v>42102</v>
      </c>
      <c r="C387" s="62">
        <v>847.15</v>
      </c>
      <c r="D387" s="62">
        <f t="shared" si="11"/>
        <v>-0.51248777119180533</v>
      </c>
      <c r="E387" s="62">
        <v>1.418651981324078E-2</v>
      </c>
      <c r="F387" s="62"/>
      <c r="G387" s="62">
        <v>381</v>
      </c>
      <c r="H387">
        <f t="shared" ca="1" si="12"/>
        <v>-7.4690496775383797E-3</v>
      </c>
      <c r="I387" s="62"/>
    </row>
    <row r="388" spans="2:9" x14ac:dyDescent="0.3">
      <c r="B388" s="177">
        <v>43810</v>
      </c>
      <c r="C388" s="62">
        <v>1737.7</v>
      </c>
      <c r="D388" s="62">
        <f t="shared" si="11"/>
        <v>-0.12570752937033025</v>
      </c>
      <c r="E388" s="62">
        <v>1.4182327535893517E-2</v>
      </c>
      <c r="F388" s="62"/>
      <c r="G388" s="62">
        <v>382</v>
      </c>
      <c r="H388">
        <f t="shared" ca="1" si="12"/>
        <v>-2.1641833323907868E-2</v>
      </c>
      <c r="I388" s="62"/>
    </row>
    <row r="389" spans="2:9" x14ac:dyDescent="0.3">
      <c r="B389" s="177">
        <v>44104</v>
      </c>
      <c r="C389" s="62">
        <v>1987.55</v>
      </c>
      <c r="D389" s="62">
        <f t="shared" si="11"/>
        <v>-0.33773720073971647</v>
      </c>
      <c r="E389" s="62">
        <v>1.4133734724596295E-2</v>
      </c>
      <c r="F389" s="62"/>
      <c r="G389" s="62">
        <v>383</v>
      </c>
      <c r="H389">
        <f t="shared" ca="1" si="12"/>
        <v>1.1204281005748058E-2</v>
      </c>
      <c r="I389" s="62"/>
    </row>
    <row r="390" spans="2:9" x14ac:dyDescent="0.3">
      <c r="B390" s="177">
        <v>45593</v>
      </c>
      <c r="C390" s="62">
        <v>3001.15</v>
      </c>
      <c r="D390" s="62">
        <f t="shared" si="11"/>
        <v>0.21351744773765727</v>
      </c>
      <c r="E390" s="62">
        <v>1.4124723334516087E-2</v>
      </c>
      <c r="F390" s="62"/>
      <c r="G390" s="62">
        <v>384</v>
      </c>
      <c r="H390">
        <f t="shared" ca="1" si="12"/>
        <v>-1.4178943468590856E-2</v>
      </c>
      <c r="I390" s="62"/>
    </row>
    <row r="391" spans="2:9" x14ac:dyDescent="0.3">
      <c r="B391" s="177">
        <v>44172</v>
      </c>
      <c r="C391" s="62">
        <v>2473.1</v>
      </c>
      <c r="D391" s="62">
        <f t="shared" ref="D391:D454" si="13">(C391-C392)/C392</f>
        <v>2.0220565772591188</v>
      </c>
      <c r="E391" s="62">
        <v>1.4085084572014314E-2</v>
      </c>
      <c r="F391" s="62"/>
      <c r="G391" s="62">
        <v>385</v>
      </c>
      <c r="H391">
        <f t="shared" ref="H391:H454" ca="1" si="14">_xlfn.NORM.INV(RAND(),N$9,N$10)</f>
        <v>-1.8159041105070099E-2</v>
      </c>
      <c r="I391" s="62"/>
    </row>
    <row r="392" spans="2:9" x14ac:dyDescent="0.3">
      <c r="B392" s="177">
        <v>42063</v>
      </c>
      <c r="C392" s="62">
        <v>818.35</v>
      </c>
      <c r="D392" s="62">
        <f t="shared" si="13"/>
        <v>-0.28603210608968765</v>
      </c>
      <c r="E392" s="62">
        <v>1.4064436183395319E-2</v>
      </c>
      <c r="F392" s="62"/>
      <c r="G392" s="62">
        <v>386</v>
      </c>
      <c r="H392">
        <f t="shared" ca="1" si="14"/>
        <v>4.0102578185067239E-3</v>
      </c>
      <c r="I392" s="62"/>
    </row>
    <row r="393" spans="2:9" x14ac:dyDescent="0.3">
      <c r="B393" s="177">
        <v>42860</v>
      </c>
      <c r="C393" s="62">
        <v>1146.2</v>
      </c>
      <c r="D393" s="62">
        <f t="shared" si="13"/>
        <v>-0.52820597254522628</v>
      </c>
      <c r="E393" s="62">
        <v>1.4022205511567335E-2</v>
      </c>
      <c r="F393" s="62"/>
      <c r="G393" s="62">
        <v>387</v>
      </c>
      <c r="H393">
        <f t="shared" ca="1" si="14"/>
        <v>5.3856214012689462E-3</v>
      </c>
      <c r="I393" s="62"/>
    </row>
    <row r="394" spans="2:9" x14ac:dyDescent="0.3">
      <c r="B394" s="177">
        <v>45870</v>
      </c>
      <c r="C394" s="62">
        <v>2429.4499999999998</v>
      </c>
      <c r="D394" s="62">
        <f t="shared" si="13"/>
        <v>-0.13024254900205859</v>
      </c>
      <c r="E394" s="62">
        <v>1.3960767946577553E-2</v>
      </c>
      <c r="F394" s="62"/>
      <c r="G394" s="62">
        <v>388</v>
      </c>
      <c r="H394">
        <f t="shared" ca="1" si="14"/>
        <v>9.5107280936760339E-4</v>
      </c>
      <c r="I394" s="62"/>
    </row>
    <row r="395" spans="2:9" x14ac:dyDescent="0.3">
      <c r="B395" s="177">
        <v>44201</v>
      </c>
      <c r="C395" s="62">
        <v>2793.25</v>
      </c>
      <c r="D395" s="62">
        <f t="shared" si="13"/>
        <v>0.60315091686515343</v>
      </c>
      <c r="E395" s="62">
        <v>1.3957456076666116E-2</v>
      </c>
      <c r="F395" s="62"/>
      <c r="G395" s="62">
        <v>389</v>
      </c>
      <c r="H395">
        <f t="shared" ca="1" si="14"/>
        <v>-2.7381452722369452E-3</v>
      </c>
      <c r="I395" s="62"/>
    </row>
    <row r="396" spans="2:9" x14ac:dyDescent="0.3">
      <c r="B396" s="177">
        <v>43937</v>
      </c>
      <c r="C396" s="62">
        <v>1742.35</v>
      </c>
      <c r="D396" s="62">
        <f t="shared" si="13"/>
        <v>0.44132853538486994</v>
      </c>
      <c r="E396" s="62">
        <v>1.3937383612662836E-2</v>
      </c>
      <c r="F396" s="62"/>
      <c r="G396" s="62">
        <v>390</v>
      </c>
      <c r="H396">
        <f t="shared" ca="1" si="14"/>
        <v>6.8155217042011199E-3</v>
      </c>
      <c r="I396" s="62"/>
    </row>
    <row r="397" spans="2:9" x14ac:dyDescent="0.3">
      <c r="B397" s="177">
        <v>42648</v>
      </c>
      <c r="C397" s="62">
        <v>1208.8499999999999</v>
      </c>
      <c r="D397" s="62">
        <f t="shared" si="13"/>
        <v>-0.59886180750277918</v>
      </c>
      <c r="E397" s="62">
        <v>1.3880734714417475E-2</v>
      </c>
      <c r="F397" s="62"/>
      <c r="G397" s="62">
        <v>391</v>
      </c>
      <c r="H397">
        <f t="shared" ca="1" si="14"/>
        <v>4.541590953393169E-3</v>
      </c>
      <c r="I397" s="62"/>
    </row>
    <row r="398" spans="2:9" x14ac:dyDescent="0.3">
      <c r="B398" s="177">
        <v>44425</v>
      </c>
      <c r="C398" s="62">
        <v>3013.55</v>
      </c>
      <c r="D398" s="62">
        <f t="shared" si="13"/>
        <v>6.8123416095131867E-2</v>
      </c>
      <c r="E398" s="62">
        <v>1.3878141506577396E-2</v>
      </c>
      <c r="F398" s="62"/>
      <c r="G398" s="62">
        <v>392</v>
      </c>
      <c r="H398">
        <f t="shared" ca="1" si="14"/>
        <v>7.8870940033342763E-3</v>
      </c>
      <c r="I398" s="62"/>
    </row>
    <row r="399" spans="2:9" x14ac:dyDescent="0.3">
      <c r="B399" s="177">
        <v>44334</v>
      </c>
      <c r="C399" s="62">
        <v>2821.35</v>
      </c>
      <c r="D399" s="62">
        <f t="shared" si="13"/>
        <v>0.50435895385107565</v>
      </c>
      <c r="E399" s="62">
        <v>1.3871170604617702E-2</v>
      </c>
      <c r="F399" s="62"/>
      <c r="G399" s="62">
        <v>393</v>
      </c>
      <c r="H399">
        <f t="shared" ca="1" si="14"/>
        <v>4.6398440381796042E-3</v>
      </c>
      <c r="I399" s="62"/>
    </row>
    <row r="400" spans="2:9" x14ac:dyDescent="0.3">
      <c r="B400" s="177">
        <v>43895</v>
      </c>
      <c r="C400" s="62">
        <v>1875.45</v>
      </c>
      <c r="D400" s="62">
        <f t="shared" si="13"/>
        <v>0.32013514940344201</v>
      </c>
      <c r="E400" s="62">
        <v>1.3838959915668912E-2</v>
      </c>
      <c r="F400" s="62"/>
      <c r="G400" s="62">
        <v>394</v>
      </c>
      <c r="H400">
        <f t="shared" ca="1" si="14"/>
        <v>-1.9306799310220685E-2</v>
      </c>
      <c r="I400" s="62"/>
    </row>
    <row r="401" spans="2:9" x14ac:dyDescent="0.3">
      <c r="B401" s="177">
        <v>43486</v>
      </c>
      <c r="C401" s="62">
        <v>1420.65</v>
      </c>
      <c r="D401" s="62">
        <f t="shared" si="13"/>
        <v>-0.48029119642955131</v>
      </c>
      <c r="E401" s="62">
        <v>1.3808606294155526E-2</v>
      </c>
      <c r="F401" s="62"/>
      <c r="G401" s="62">
        <v>395</v>
      </c>
      <c r="H401">
        <f t="shared" ca="1" si="14"/>
        <v>-2.4034450111900553E-4</v>
      </c>
      <c r="I401" s="62"/>
    </row>
    <row r="402" spans="2:9" x14ac:dyDescent="0.3">
      <c r="B402" s="177">
        <v>44195</v>
      </c>
      <c r="C402" s="62">
        <v>2733.55</v>
      </c>
      <c r="D402" s="62">
        <f t="shared" si="13"/>
        <v>0.52648331704593054</v>
      </c>
      <c r="E402" s="62">
        <v>1.3796428505201578E-2</v>
      </c>
      <c r="F402" s="62"/>
      <c r="G402" s="62">
        <v>396</v>
      </c>
      <c r="H402">
        <f t="shared" ca="1" si="14"/>
        <v>1.3166125138913035E-2</v>
      </c>
      <c r="I402" s="62"/>
    </row>
    <row r="403" spans="2:9" x14ac:dyDescent="0.3">
      <c r="B403" s="177">
        <v>43762</v>
      </c>
      <c r="C403" s="62">
        <v>1790.75</v>
      </c>
      <c r="D403" s="62">
        <f t="shared" si="13"/>
        <v>1.1153505404287993</v>
      </c>
      <c r="E403" s="62">
        <v>1.3785099637681108E-2</v>
      </c>
      <c r="F403" s="62"/>
      <c r="G403" s="62">
        <v>397</v>
      </c>
      <c r="H403">
        <f t="shared" ca="1" si="14"/>
        <v>1.2015300739991962E-3</v>
      </c>
      <c r="I403" s="62"/>
    </row>
    <row r="404" spans="2:9" x14ac:dyDescent="0.3">
      <c r="B404" s="177">
        <v>42214</v>
      </c>
      <c r="C404" s="62">
        <v>846.55</v>
      </c>
      <c r="D404" s="62">
        <f t="shared" si="13"/>
        <v>-0.71961115527291986</v>
      </c>
      <c r="E404" s="62">
        <v>1.3771630441290941E-2</v>
      </c>
      <c r="F404" s="62"/>
      <c r="G404" s="62">
        <v>398</v>
      </c>
      <c r="H404">
        <f t="shared" ca="1" si="14"/>
        <v>2.2027730659605657E-2</v>
      </c>
      <c r="I404" s="62"/>
    </row>
    <row r="405" spans="2:9" x14ac:dyDescent="0.3">
      <c r="B405" s="177">
        <v>44760</v>
      </c>
      <c r="C405" s="62">
        <v>3019.2</v>
      </c>
      <c r="D405" s="62">
        <f t="shared" si="13"/>
        <v>5.3086850366236421E-2</v>
      </c>
      <c r="E405" s="62">
        <v>1.3749685217829202E-2</v>
      </c>
      <c r="F405" s="62"/>
      <c r="G405" s="62">
        <v>399</v>
      </c>
      <c r="H405">
        <f t="shared" ca="1" si="14"/>
        <v>-1.0131922698253578E-2</v>
      </c>
      <c r="I405" s="62"/>
    </row>
    <row r="406" spans="2:9" x14ac:dyDescent="0.3">
      <c r="B406" s="177">
        <v>44991</v>
      </c>
      <c r="C406" s="62">
        <v>2867</v>
      </c>
      <c r="D406" s="62">
        <f t="shared" si="13"/>
        <v>-6.3179048148087613E-2</v>
      </c>
      <c r="E406" s="62">
        <v>1.3718973198500878E-2</v>
      </c>
      <c r="F406" s="62"/>
      <c r="G406" s="62">
        <v>400</v>
      </c>
      <c r="H406">
        <f t="shared" ca="1" si="14"/>
        <v>-1.3479073617909117E-3</v>
      </c>
      <c r="I406" s="62"/>
    </row>
    <row r="407" spans="2:9" x14ac:dyDescent="0.3">
      <c r="B407" s="177">
        <v>44364</v>
      </c>
      <c r="C407" s="62">
        <v>3060.35</v>
      </c>
      <c r="D407" s="62">
        <f t="shared" si="13"/>
        <v>2.3870289413978201</v>
      </c>
      <c r="E407" s="62">
        <v>1.3696588274262971E-2</v>
      </c>
      <c r="F407" s="62"/>
      <c r="G407" s="62">
        <v>401</v>
      </c>
      <c r="H407">
        <f t="shared" ca="1" si="14"/>
        <v>1.0567169589779185E-2</v>
      </c>
      <c r="I407" s="62"/>
    </row>
    <row r="408" spans="2:9" x14ac:dyDescent="0.3">
      <c r="B408" s="177">
        <v>42737</v>
      </c>
      <c r="C408" s="62">
        <v>903.55</v>
      </c>
      <c r="D408" s="62">
        <f t="shared" si="13"/>
        <v>-0.51220104734654215</v>
      </c>
      <c r="E408" s="62">
        <v>1.3687103831267103E-2</v>
      </c>
      <c r="F408" s="62"/>
      <c r="G408" s="62">
        <v>402</v>
      </c>
      <c r="H408">
        <f t="shared" ca="1" si="14"/>
        <v>1.0072107994682118E-2</v>
      </c>
      <c r="I408" s="62"/>
    </row>
    <row r="409" spans="2:9" x14ac:dyDescent="0.3">
      <c r="B409" s="177">
        <v>43948</v>
      </c>
      <c r="C409" s="62">
        <v>1852.3</v>
      </c>
      <c r="D409" s="62">
        <f t="shared" si="13"/>
        <v>-0.3604157315009841</v>
      </c>
      <c r="E409" s="62">
        <v>1.3625916602823609E-2</v>
      </c>
      <c r="F409" s="62"/>
      <c r="G409" s="62">
        <v>403</v>
      </c>
      <c r="H409">
        <f t="shared" ca="1" si="14"/>
        <v>1.0619330563833374E-2</v>
      </c>
      <c r="I409" s="62"/>
    </row>
    <row r="410" spans="2:9" x14ac:dyDescent="0.3">
      <c r="B410" s="177">
        <v>45392</v>
      </c>
      <c r="C410" s="62">
        <v>2896.1</v>
      </c>
      <c r="D410" s="62">
        <f t="shared" si="13"/>
        <v>-9.4246978060642056E-2</v>
      </c>
      <c r="E410" s="62">
        <v>1.3561516790032722E-2</v>
      </c>
      <c r="F410" s="62"/>
      <c r="G410" s="62">
        <v>404</v>
      </c>
      <c r="H410">
        <f t="shared" ca="1" si="14"/>
        <v>-1.4382836902496976E-2</v>
      </c>
      <c r="I410" s="62"/>
    </row>
    <row r="411" spans="2:9" x14ac:dyDescent="0.3">
      <c r="B411" s="177">
        <v>44593</v>
      </c>
      <c r="C411" s="62">
        <v>3197.45</v>
      </c>
      <c r="D411" s="62">
        <f t="shared" si="13"/>
        <v>1.3551209306748661E-2</v>
      </c>
      <c r="E411" s="62">
        <v>1.3551209306748661E-2</v>
      </c>
      <c r="F411" s="62"/>
      <c r="G411" s="62">
        <v>405</v>
      </c>
      <c r="H411">
        <f t="shared" ca="1" si="14"/>
        <v>1.3279510143549516E-2</v>
      </c>
      <c r="I411" s="62"/>
    </row>
    <row r="412" spans="2:9" x14ac:dyDescent="0.3">
      <c r="B412" s="177">
        <v>44592</v>
      </c>
      <c r="C412" s="62">
        <v>3154.7</v>
      </c>
      <c r="D412" s="62">
        <f t="shared" si="13"/>
        <v>1.2995116262118227</v>
      </c>
      <c r="E412" s="62">
        <v>1.3525669857996501E-2</v>
      </c>
      <c r="F412" s="62"/>
      <c r="G412" s="62">
        <v>406</v>
      </c>
      <c r="H412">
        <f t="shared" ca="1" si="14"/>
        <v>7.6018158738567045E-3</v>
      </c>
      <c r="I412" s="62"/>
    </row>
    <row r="413" spans="2:9" x14ac:dyDescent="0.3">
      <c r="B413" s="177">
        <v>43662</v>
      </c>
      <c r="C413" s="62">
        <v>1371.9</v>
      </c>
      <c r="D413" s="62">
        <f t="shared" si="13"/>
        <v>-0.57346723044397463</v>
      </c>
      <c r="E413" s="62">
        <v>1.3369773969567246E-2</v>
      </c>
      <c r="F413" s="62"/>
      <c r="G413" s="62">
        <v>407</v>
      </c>
      <c r="H413">
        <f t="shared" ca="1" si="14"/>
        <v>-9.3926403648527512E-3</v>
      </c>
      <c r="I413" s="62"/>
    </row>
    <row r="414" spans="2:9" x14ac:dyDescent="0.3">
      <c r="B414" s="177">
        <v>44600</v>
      </c>
      <c r="C414" s="62">
        <v>3216.4</v>
      </c>
      <c r="D414" s="62">
        <f t="shared" si="13"/>
        <v>2.8852449115177872</v>
      </c>
      <c r="E414" s="62">
        <v>1.3358538122243255E-2</v>
      </c>
      <c r="F414" s="62"/>
      <c r="G414" s="62">
        <v>408</v>
      </c>
      <c r="H414">
        <f t="shared" ca="1" si="14"/>
        <v>-9.4236760480372293E-3</v>
      </c>
      <c r="I414" s="62"/>
    </row>
    <row r="415" spans="2:9" x14ac:dyDescent="0.3">
      <c r="B415" s="177">
        <v>42304</v>
      </c>
      <c r="C415" s="62">
        <v>827.85</v>
      </c>
      <c r="D415" s="62">
        <f t="shared" si="13"/>
        <v>-0.46976878242490228</v>
      </c>
      <c r="E415" s="62">
        <v>1.334230981088191E-2</v>
      </c>
      <c r="F415" s="62"/>
      <c r="G415" s="62">
        <v>409</v>
      </c>
      <c r="H415">
        <f t="shared" ca="1" si="14"/>
        <v>-1.1830917958452758E-2</v>
      </c>
      <c r="I415" s="62"/>
    </row>
    <row r="416" spans="2:9" x14ac:dyDescent="0.3">
      <c r="B416" s="177">
        <v>43719</v>
      </c>
      <c r="C416" s="62">
        <v>1561.3</v>
      </c>
      <c r="D416" s="62">
        <f t="shared" si="13"/>
        <v>-0.44875189775094454</v>
      </c>
      <c r="E416" s="62">
        <v>1.330477673935618E-2</v>
      </c>
      <c r="F416" s="62"/>
      <c r="G416" s="62">
        <v>410</v>
      </c>
      <c r="H416">
        <f t="shared" ca="1" si="14"/>
        <v>1.310907115042827E-2</v>
      </c>
      <c r="I416" s="62"/>
    </row>
    <row r="417" spans="2:9" x14ac:dyDescent="0.3">
      <c r="B417" s="177">
        <v>44337</v>
      </c>
      <c r="C417" s="62">
        <v>2832.3</v>
      </c>
      <c r="D417" s="62">
        <f t="shared" si="13"/>
        <v>0.42904715053356551</v>
      </c>
      <c r="E417" s="62">
        <v>1.3272753291356743E-2</v>
      </c>
      <c r="F417" s="62"/>
      <c r="G417" s="62">
        <v>411</v>
      </c>
      <c r="H417">
        <f t="shared" ca="1" si="14"/>
        <v>-2.674094727368871E-4</v>
      </c>
      <c r="I417" s="62"/>
    </row>
    <row r="418" spans="2:9" x14ac:dyDescent="0.3">
      <c r="B418" s="177">
        <v>44081</v>
      </c>
      <c r="C418" s="62">
        <v>1981.95</v>
      </c>
      <c r="D418" s="62">
        <f t="shared" si="13"/>
        <v>0.65141857267841508</v>
      </c>
      <c r="E418" s="62">
        <v>1.3266871165644196E-2</v>
      </c>
      <c r="F418" s="62"/>
      <c r="G418" s="62">
        <v>412</v>
      </c>
      <c r="H418">
        <f t="shared" ca="1" si="14"/>
        <v>-2.2450143461964091E-2</v>
      </c>
      <c r="I418" s="62"/>
    </row>
    <row r="419" spans="2:9" x14ac:dyDescent="0.3">
      <c r="B419" s="177">
        <v>43220</v>
      </c>
      <c r="C419" s="62">
        <v>1200.1500000000001</v>
      </c>
      <c r="D419" s="62">
        <f t="shared" si="13"/>
        <v>4.4926211309912617E-2</v>
      </c>
      <c r="E419" s="62">
        <v>1.3255097302545524E-2</v>
      </c>
      <c r="F419" s="62"/>
      <c r="G419" s="62">
        <v>413</v>
      </c>
      <c r="H419">
        <f t="shared" ca="1" si="14"/>
        <v>-1.2723922260915355E-3</v>
      </c>
      <c r="I419" s="62"/>
    </row>
    <row r="420" spans="2:9" x14ac:dyDescent="0.3">
      <c r="B420" s="177">
        <v>42943</v>
      </c>
      <c r="C420" s="62">
        <v>1148.55</v>
      </c>
      <c r="D420" s="62">
        <f t="shared" si="13"/>
        <v>-0.6191431508439168</v>
      </c>
      <c r="E420" s="62">
        <v>1.3232764324467381E-2</v>
      </c>
      <c r="F420" s="62"/>
      <c r="G420" s="62">
        <v>414</v>
      </c>
      <c r="H420">
        <f t="shared" ca="1" si="14"/>
        <v>2.1723926454251093E-2</v>
      </c>
      <c r="I420" s="62"/>
    </row>
    <row r="421" spans="2:9" x14ac:dyDescent="0.3">
      <c r="B421" s="177">
        <v>45337</v>
      </c>
      <c r="C421" s="62">
        <v>3015.7</v>
      </c>
      <c r="D421" s="62">
        <f t="shared" si="13"/>
        <v>-6.9357650943541793E-2</v>
      </c>
      <c r="E421" s="62">
        <v>1.3220891360223062E-2</v>
      </c>
      <c r="F421" s="62"/>
      <c r="G421" s="62">
        <v>415</v>
      </c>
      <c r="H421">
        <f t="shared" ca="1" si="14"/>
        <v>7.7958593418884321E-3</v>
      </c>
      <c r="I421" s="62"/>
    </row>
    <row r="422" spans="2:9" x14ac:dyDescent="0.3">
      <c r="B422" s="177">
        <v>45078</v>
      </c>
      <c r="C422" s="62">
        <v>3240.45</v>
      </c>
      <c r="D422" s="62">
        <f t="shared" si="13"/>
        <v>1.8245369361516668</v>
      </c>
      <c r="E422" s="62">
        <v>1.3210555937714965E-2</v>
      </c>
      <c r="F422" s="62"/>
      <c r="G422" s="62">
        <v>416</v>
      </c>
      <c r="H422">
        <f t="shared" ca="1" si="14"/>
        <v>1.6028920861115528E-2</v>
      </c>
      <c r="I422" s="62"/>
    </row>
    <row r="423" spans="2:9" x14ac:dyDescent="0.3">
      <c r="B423" s="177">
        <v>42870</v>
      </c>
      <c r="C423" s="62">
        <v>1147.25</v>
      </c>
      <c r="D423" s="62">
        <f t="shared" si="13"/>
        <v>-0.36334628190898999</v>
      </c>
      <c r="E423" s="62">
        <v>1.3203214695752049E-2</v>
      </c>
      <c r="F423" s="62"/>
      <c r="G423" s="62">
        <v>417</v>
      </c>
      <c r="H423">
        <f t="shared" ca="1" si="14"/>
        <v>4.0744378209202133E-2</v>
      </c>
      <c r="I423" s="62"/>
    </row>
    <row r="424" spans="2:9" x14ac:dyDescent="0.3">
      <c r="B424" s="177">
        <v>43818</v>
      </c>
      <c r="C424" s="62">
        <v>1802</v>
      </c>
      <c r="D424" s="62">
        <f t="shared" si="13"/>
        <v>0.70377724199877068</v>
      </c>
      <c r="E424" s="62">
        <v>1.3184897810013802E-2</v>
      </c>
      <c r="F424" s="62"/>
      <c r="G424" s="62">
        <v>418</v>
      </c>
      <c r="H424">
        <f t="shared" ca="1" si="14"/>
        <v>2.3638070458396651E-2</v>
      </c>
      <c r="I424" s="62"/>
    </row>
    <row r="425" spans="2:9" x14ac:dyDescent="0.3">
      <c r="B425" s="177">
        <v>42822</v>
      </c>
      <c r="C425" s="62">
        <v>1057.6500000000001</v>
      </c>
      <c r="D425" s="62">
        <f t="shared" si="13"/>
        <v>-0.53012128481940557</v>
      </c>
      <c r="E425" s="62">
        <v>1.3171759747102212E-2</v>
      </c>
      <c r="F425" s="62"/>
      <c r="G425" s="62">
        <v>419</v>
      </c>
      <c r="H425">
        <f t="shared" ca="1" si="14"/>
        <v>8.6936455522415596E-3</v>
      </c>
      <c r="I425" s="62"/>
    </row>
    <row r="426" spans="2:9" x14ac:dyDescent="0.3">
      <c r="B426" s="177">
        <v>45687</v>
      </c>
      <c r="C426" s="62">
        <v>2250.9</v>
      </c>
      <c r="D426" s="62">
        <f t="shared" si="13"/>
        <v>-0.24422059934525306</v>
      </c>
      <c r="E426" s="62">
        <v>1.3165890216730808E-2</v>
      </c>
      <c r="F426" s="62"/>
      <c r="G426" s="62">
        <v>420</v>
      </c>
      <c r="H426">
        <f t="shared" ca="1" si="14"/>
        <v>2.1757301514948538E-2</v>
      </c>
      <c r="I426" s="62"/>
    </row>
    <row r="427" spans="2:9" x14ac:dyDescent="0.3">
      <c r="B427" s="177">
        <v>44757</v>
      </c>
      <c r="C427" s="62">
        <v>2978.25</v>
      </c>
      <c r="D427" s="62">
        <f t="shared" si="13"/>
        <v>1.9996978395528027</v>
      </c>
      <c r="E427" s="62">
        <v>1.31308148929294E-2</v>
      </c>
      <c r="F427" s="62"/>
      <c r="G427" s="62">
        <v>421</v>
      </c>
      <c r="H427">
        <f t="shared" ca="1" si="14"/>
        <v>2.6066476835068333E-3</v>
      </c>
      <c r="I427" s="62"/>
    </row>
    <row r="428" spans="2:9" x14ac:dyDescent="0.3">
      <c r="B428" s="177">
        <v>42550</v>
      </c>
      <c r="C428" s="62">
        <v>992.85</v>
      </c>
      <c r="D428" s="62">
        <f t="shared" si="13"/>
        <v>-0.7112213140979029</v>
      </c>
      <c r="E428" s="62">
        <v>1.3112244897959207E-2</v>
      </c>
      <c r="F428" s="62"/>
      <c r="G428" s="62">
        <v>422</v>
      </c>
      <c r="H428">
        <f t="shared" ca="1" si="14"/>
        <v>1.1225638209619247E-2</v>
      </c>
      <c r="I428" s="62"/>
    </row>
    <row r="429" spans="2:9" x14ac:dyDescent="0.3">
      <c r="B429" s="177">
        <v>44830</v>
      </c>
      <c r="C429" s="62">
        <v>3438.1</v>
      </c>
      <c r="D429" s="62">
        <f t="shared" si="13"/>
        <v>0.13091674615966581</v>
      </c>
      <c r="E429" s="62">
        <v>1.3068139963167561E-2</v>
      </c>
      <c r="F429" s="62"/>
      <c r="G429" s="62">
        <v>423</v>
      </c>
      <c r="H429">
        <f t="shared" ca="1" si="14"/>
        <v>-6.1071321420914275E-3</v>
      </c>
      <c r="I429" s="62"/>
    </row>
    <row r="430" spans="2:9" x14ac:dyDescent="0.3">
      <c r="B430" s="177">
        <v>45513</v>
      </c>
      <c r="C430" s="62">
        <v>3040.1</v>
      </c>
      <c r="D430" s="62">
        <f t="shared" si="13"/>
        <v>2.6473905218956206</v>
      </c>
      <c r="E430" s="62">
        <v>1.3045868808210764E-2</v>
      </c>
      <c r="F430" s="62"/>
      <c r="G430" s="62">
        <v>424</v>
      </c>
      <c r="H430">
        <f t="shared" ca="1" si="14"/>
        <v>-1.2832760269819549E-2</v>
      </c>
      <c r="I430" s="62"/>
    </row>
    <row r="431" spans="2:9" x14ac:dyDescent="0.3">
      <c r="B431" s="177">
        <v>42054</v>
      </c>
      <c r="C431" s="62">
        <v>833.5</v>
      </c>
      <c r="D431" s="62">
        <f t="shared" si="13"/>
        <v>-0.72012826754864601</v>
      </c>
      <c r="E431" s="62">
        <v>1.3004375303840601E-2</v>
      </c>
      <c r="F431" s="62"/>
      <c r="G431" s="62">
        <v>425</v>
      </c>
      <c r="H431">
        <f t="shared" ca="1" si="14"/>
        <v>1.0874618063575228E-2</v>
      </c>
      <c r="I431" s="62"/>
    </row>
    <row r="432" spans="2:9" x14ac:dyDescent="0.3">
      <c r="B432" s="177">
        <v>44347</v>
      </c>
      <c r="C432" s="62">
        <v>2978.15</v>
      </c>
      <c r="D432" s="62">
        <f t="shared" si="13"/>
        <v>1.5283555480091688</v>
      </c>
      <c r="E432" s="62">
        <v>1.29934182554126E-2</v>
      </c>
      <c r="F432" s="62"/>
      <c r="G432" s="62">
        <v>426</v>
      </c>
      <c r="H432">
        <f t="shared" ca="1" si="14"/>
        <v>-3.077986759059769E-3</v>
      </c>
      <c r="I432" s="62"/>
    </row>
    <row r="433" spans="2:9" x14ac:dyDescent="0.3">
      <c r="B433" s="177">
        <v>43206</v>
      </c>
      <c r="C433" s="62">
        <v>1177.9000000000001</v>
      </c>
      <c r="D433" s="62">
        <f t="shared" si="13"/>
        <v>-0.59528595234413917</v>
      </c>
      <c r="E433" s="62">
        <v>1.2985896112831215E-2</v>
      </c>
      <c r="F433" s="62"/>
      <c r="G433" s="62">
        <v>427</v>
      </c>
      <c r="H433">
        <f t="shared" ca="1" si="14"/>
        <v>4.1669959233454311E-3</v>
      </c>
      <c r="I433" s="62"/>
    </row>
    <row r="434" spans="2:9" x14ac:dyDescent="0.3">
      <c r="B434" s="177">
        <v>45440</v>
      </c>
      <c r="C434" s="62">
        <v>2910.45</v>
      </c>
      <c r="D434" s="62">
        <f t="shared" si="13"/>
        <v>1.5748219578006812</v>
      </c>
      <c r="E434" s="62">
        <v>1.2964638730335515E-2</v>
      </c>
      <c r="F434" s="62"/>
      <c r="G434" s="62">
        <v>428</v>
      </c>
      <c r="H434">
        <f t="shared" ca="1" si="14"/>
        <v>2.0650643231100423E-2</v>
      </c>
      <c r="I434" s="62"/>
    </row>
    <row r="435" spans="2:9" x14ac:dyDescent="0.3">
      <c r="B435" s="177">
        <v>42859</v>
      </c>
      <c r="C435" s="62">
        <v>1130.3499999999999</v>
      </c>
      <c r="D435" s="62">
        <f t="shared" si="13"/>
        <v>-0.63605776196532349</v>
      </c>
      <c r="E435" s="62">
        <v>1.2949188995429534E-2</v>
      </c>
      <c r="F435" s="62"/>
      <c r="G435" s="62">
        <v>429</v>
      </c>
      <c r="H435">
        <f t="shared" ca="1" si="14"/>
        <v>-3.3338453218239646E-2</v>
      </c>
      <c r="I435" s="62"/>
    </row>
    <row r="436" spans="2:9" x14ac:dyDescent="0.3">
      <c r="B436" s="177">
        <v>44767</v>
      </c>
      <c r="C436" s="62">
        <v>3105.85</v>
      </c>
      <c r="D436" s="62">
        <f t="shared" si="13"/>
        <v>0.15732304883274636</v>
      </c>
      <c r="E436" s="62">
        <v>1.2947833602400345E-2</v>
      </c>
      <c r="F436" s="62"/>
      <c r="G436" s="62">
        <v>430</v>
      </c>
      <c r="H436">
        <f t="shared" ca="1" si="14"/>
        <v>8.2610729065255243E-3</v>
      </c>
      <c r="I436" s="62"/>
    </row>
    <row r="437" spans="2:9" x14ac:dyDescent="0.3">
      <c r="B437" s="177">
        <v>44193</v>
      </c>
      <c r="C437" s="62">
        <v>2683.65</v>
      </c>
      <c r="D437" s="62">
        <f t="shared" si="13"/>
        <v>0.29214213491261015</v>
      </c>
      <c r="E437" s="62">
        <v>1.2946571800630413E-2</v>
      </c>
      <c r="F437" s="62"/>
      <c r="G437" s="62">
        <v>431</v>
      </c>
      <c r="H437">
        <f t="shared" ca="1" si="14"/>
        <v>1.1722790933615529E-2</v>
      </c>
      <c r="I437" s="62"/>
    </row>
    <row r="438" spans="2:9" x14ac:dyDescent="0.3">
      <c r="B438" s="177">
        <v>44116</v>
      </c>
      <c r="C438" s="62">
        <v>2076.9</v>
      </c>
      <c r="D438" s="62">
        <f t="shared" si="13"/>
        <v>1.0803325487053641</v>
      </c>
      <c r="E438" s="62">
        <v>1.2924307452204447E-2</v>
      </c>
      <c r="F438" s="62"/>
      <c r="G438" s="62">
        <v>432</v>
      </c>
      <c r="H438">
        <f t="shared" ca="1" si="14"/>
        <v>-3.3302942291871429E-3</v>
      </c>
      <c r="I438" s="62"/>
    </row>
    <row r="439" spans="2:9" x14ac:dyDescent="0.3">
      <c r="B439" s="177">
        <v>42536</v>
      </c>
      <c r="C439" s="62">
        <v>998.35</v>
      </c>
      <c r="D439" s="62">
        <f t="shared" si="13"/>
        <v>-0.14535804477164752</v>
      </c>
      <c r="E439" s="62">
        <v>1.2884898290468265E-2</v>
      </c>
      <c r="F439" s="62"/>
      <c r="G439" s="62">
        <v>433</v>
      </c>
      <c r="H439">
        <f t="shared" ca="1" si="14"/>
        <v>1.3033366929354428E-2</v>
      </c>
      <c r="I439" s="62"/>
    </row>
    <row r="440" spans="2:9" x14ac:dyDescent="0.3">
      <c r="B440" s="177">
        <v>42978</v>
      </c>
      <c r="C440" s="62">
        <v>1168.1500000000001</v>
      </c>
      <c r="D440" s="62">
        <f t="shared" si="13"/>
        <v>-0.66039189464197456</v>
      </c>
      <c r="E440" s="62">
        <v>1.28760946848176E-2</v>
      </c>
      <c r="F440" s="62"/>
      <c r="G440" s="62">
        <v>434</v>
      </c>
      <c r="H440">
        <f t="shared" ca="1" si="14"/>
        <v>-1.9039327040045666E-3</v>
      </c>
      <c r="I440" s="62"/>
    </row>
    <row r="441" spans="2:9" x14ac:dyDescent="0.3">
      <c r="B441" s="177">
        <v>44776</v>
      </c>
      <c r="C441" s="62">
        <v>3439.7</v>
      </c>
      <c r="D441" s="62">
        <f t="shared" si="13"/>
        <v>8.137761918983917E-2</v>
      </c>
      <c r="E441" s="62">
        <v>1.2853167650652857E-2</v>
      </c>
      <c r="F441" s="62"/>
      <c r="G441" s="62">
        <v>435</v>
      </c>
      <c r="H441">
        <f t="shared" ca="1" si="14"/>
        <v>-1.5047247707176385E-2</v>
      </c>
      <c r="I441" s="62"/>
    </row>
    <row r="442" spans="2:9" x14ac:dyDescent="0.3">
      <c r="B442" s="177">
        <v>44869</v>
      </c>
      <c r="C442" s="62">
        <v>3180.85</v>
      </c>
      <c r="D442" s="62">
        <f t="shared" si="13"/>
        <v>0.41771221001493092</v>
      </c>
      <c r="E442" s="62">
        <v>1.2848272568062381E-2</v>
      </c>
      <c r="F442" s="62"/>
      <c r="G442" s="62">
        <v>436</v>
      </c>
      <c r="H442">
        <f t="shared" ca="1" si="14"/>
        <v>-2.5854090740888808E-2</v>
      </c>
      <c r="I442" s="62"/>
    </row>
    <row r="443" spans="2:9" x14ac:dyDescent="0.3">
      <c r="B443" s="177">
        <v>45824</v>
      </c>
      <c r="C443" s="62">
        <v>2243.65</v>
      </c>
      <c r="D443" s="62">
        <f t="shared" si="13"/>
        <v>0.32552506424836791</v>
      </c>
      <c r="E443" s="62">
        <v>1.2797363788200202E-2</v>
      </c>
      <c r="F443" s="62"/>
      <c r="G443" s="62">
        <v>437</v>
      </c>
      <c r="H443">
        <f t="shared" ca="1" si="14"/>
        <v>3.2042329988112975E-2</v>
      </c>
      <c r="I443" s="62"/>
    </row>
    <row r="444" spans="2:9" x14ac:dyDescent="0.3">
      <c r="B444" s="177">
        <v>44028</v>
      </c>
      <c r="C444" s="62">
        <v>1692.65</v>
      </c>
      <c r="D444" s="62">
        <f t="shared" si="13"/>
        <v>-8.0955612868195956E-2</v>
      </c>
      <c r="E444" s="62">
        <v>1.2774486926344843E-2</v>
      </c>
      <c r="F444" s="62"/>
      <c r="G444" s="62">
        <v>438</v>
      </c>
      <c r="H444">
        <f t="shared" ca="1" si="14"/>
        <v>4.7905438030431324E-3</v>
      </c>
      <c r="I444" s="62"/>
    </row>
    <row r="445" spans="2:9" x14ac:dyDescent="0.3">
      <c r="B445" s="177">
        <v>43845</v>
      </c>
      <c r="C445" s="62">
        <v>1841.75</v>
      </c>
      <c r="D445" s="62">
        <f t="shared" si="13"/>
        <v>-0.36051457439975004</v>
      </c>
      <c r="E445" s="62">
        <v>1.275741662313384E-2</v>
      </c>
      <c r="F445" s="62"/>
      <c r="G445" s="62">
        <v>439</v>
      </c>
      <c r="H445">
        <f t="shared" ca="1" si="14"/>
        <v>-2.4139092478648563E-2</v>
      </c>
      <c r="I445" s="62"/>
    </row>
    <row r="446" spans="2:9" x14ac:dyDescent="0.3">
      <c r="B446" s="177">
        <v>45037</v>
      </c>
      <c r="C446" s="62">
        <v>2880.05</v>
      </c>
      <c r="D446" s="62">
        <f t="shared" si="13"/>
        <v>1.5756125916651762</v>
      </c>
      <c r="E446" s="62">
        <v>1.2729222708652101E-2</v>
      </c>
      <c r="F446" s="62"/>
      <c r="G446" s="62">
        <v>440</v>
      </c>
      <c r="H446">
        <f t="shared" ca="1" si="14"/>
        <v>-1.1137238675154381E-2</v>
      </c>
      <c r="I446" s="62"/>
    </row>
    <row r="447" spans="2:9" x14ac:dyDescent="0.3">
      <c r="B447" s="177">
        <v>42919</v>
      </c>
      <c r="C447" s="62">
        <v>1118.2</v>
      </c>
      <c r="D447" s="62">
        <f t="shared" si="13"/>
        <v>-0.20472244941502785</v>
      </c>
      <c r="E447" s="62">
        <v>1.2724720373137665E-2</v>
      </c>
      <c r="F447" s="62"/>
      <c r="G447" s="62">
        <v>441</v>
      </c>
      <c r="H447">
        <f t="shared" ca="1" si="14"/>
        <v>-1.9096627467313991E-2</v>
      </c>
      <c r="I447" s="62"/>
    </row>
    <row r="448" spans="2:9" x14ac:dyDescent="0.3">
      <c r="B448" s="177">
        <v>43480</v>
      </c>
      <c r="C448" s="62">
        <v>1406.05</v>
      </c>
      <c r="D448" s="62">
        <f t="shared" si="13"/>
        <v>0.85973149923946834</v>
      </c>
      <c r="E448" s="62">
        <v>1.2712474791126378E-2</v>
      </c>
      <c r="F448" s="62"/>
      <c r="G448" s="62">
        <v>442</v>
      </c>
      <c r="H448">
        <f t="shared" ca="1" si="14"/>
        <v>-1.033503216213124E-2</v>
      </c>
      <c r="I448" s="62"/>
    </row>
    <row r="449" spans="2:9" x14ac:dyDescent="0.3">
      <c r="B449" s="177">
        <v>42178</v>
      </c>
      <c r="C449" s="62">
        <v>756.05</v>
      </c>
      <c r="D449" s="62">
        <f t="shared" si="13"/>
        <v>-0.11805191017789449</v>
      </c>
      <c r="E449" s="62">
        <v>1.2657380123225197E-2</v>
      </c>
      <c r="F449" s="62"/>
      <c r="G449" s="62">
        <v>443</v>
      </c>
      <c r="H449">
        <f t="shared" ca="1" si="14"/>
        <v>-9.0900536548521281E-3</v>
      </c>
      <c r="I449" s="62"/>
    </row>
    <row r="450" spans="2:9" x14ac:dyDescent="0.3">
      <c r="B450" s="177">
        <v>42215</v>
      </c>
      <c r="C450" s="62">
        <v>857.25</v>
      </c>
      <c r="D450" s="62">
        <f t="shared" si="13"/>
        <v>-0.70298316125008664</v>
      </c>
      <c r="E450" s="62">
        <v>1.2639536944067151E-2</v>
      </c>
      <c r="F450" s="62"/>
      <c r="G450" s="62">
        <v>444</v>
      </c>
      <c r="H450">
        <f t="shared" ca="1" si="14"/>
        <v>2.5526621709333598E-2</v>
      </c>
      <c r="I450" s="62"/>
    </row>
    <row r="451" spans="2:9" x14ac:dyDescent="0.3">
      <c r="B451" s="177">
        <v>45434</v>
      </c>
      <c r="C451" s="62">
        <v>2886.2</v>
      </c>
      <c r="D451" s="62">
        <f t="shared" si="13"/>
        <v>0.52640346933918603</v>
      </c>
      <c r="E451" s="62">
        <v>1.2612928690465685E-2</v>
      </c>
      <c r="F451" s="62"/>
      <c r="G451" s="62">
        <v>445</v>
      </c>
      <c r="H451">
        <f t="shared" ca="1" si="14"/>
        <v>-2.0193790956690837E-2</v>
      </c>
      <c r="I451" s="62"/>
    </row>
    <row r="452" spans="2:9" x14ac:dyDescent="0.3">
      <c r="B452" s="177">
        <v>43865</v>
      </c>
      <c r="C452" s="62">
        <v>1890.85</v>
      </c>
      <c r="D452" s="62">
        <f t="shared" si="13"/>
        <v>-0.35049120637537784</v>
      </c>
      <c r="E452" s="62">
        <v>1.2557566670236595E-2</v>
      </c>
      <c r="F452" s="62"/>
      <c r="G452" s="62">
        <v>446</v>
      </c>
      <c r="H452">
        <f t="shared" ca="1" si="14"/>
        <v>-1.1681271544730396E-2</v>
      </c>
      <c r="I452" s="62"/>
    </row>
    <row r="453" spans="2:9" x14ac:dyDescent="0.3">
      <c r="B453" s="177">
        <v>44630</v>
      </c>
      <c r="C453" s="62">
        <v>2911.2</v>
      </c>
      <c r="D453" s="62">
        <f t="shared" si="13"/>
        <v>2.2930264125332278</v>
      </c>
      <c r="E453" s="62">
        <v>1.2556085005738899E-2</v>
      </c>
      <c r="F453" s="62"/>
      <c r="G453" s="62">
        <v>447</v>
      </c>
      <c r="H453">
        <f t="shared" ca="1" si="14"/>
        <v>-1.9540714336370654E-2</v>
      </c>
      <c r="I453" s="62"/>
    </row>
    <row r="454" spans="2:9" x14ac:dyDescent="0.3">
      <c r="B454" s="177">
        <v>42478</v>
      </c>
      <c r="C454" s="62">
        <v>884.05</v>
      </c>
      <c r="D454" s="62">
        <f t="shared" si="13"/>
        <v>-0.2275328760539998</v>
      </c>
      <c r="E454" s="62">
        <v>1.2541518726377198E-2</v>
      </c>
      <c r="F454" s="62"/>
      <c r="G454" s="62">
        <v>448</v>
      </c>
      <c r="H454">
        <f t="shared" ca="1" si="14"/>
        <v>-8.4576007788080161E-4</v>
      </c>
      <c r="I454" s="62"/>
    </row>
    <row r="455" spans="2:9" x14ac:dyDescent="0.3">
      <c r="B455" s="177">
        <v>42593</v>
      </c>
      <c r="C455" s="62">
        <v>1144.45</v>
      </c>
      <c r="D455" s="62">
        <f t="shared" ref="D455:D518" si="15">(C455-C456)/C456</f>
        <v>-0.13489303802252628</v>
      </c>
      <c r="E455" s="62">
        <v>1.2518800318499595E-2</v>
      </c>
      <c r="F455" s="62"/>
      <c r="G455" s="62">
        <v>449</v>
      </c>
      <c r="H455">
        <f t="shared" ref="H455:H518" ca="1" si="16">_xlfn.NORM.INV(RAND(),N$9,N$10)</f>
        <v>7.9419220275722107E-3</v>
      </c>
      <c r="I455" s="62"/>
    </row>
    <row r="456" spans="2:9" x14ac:dyDescent="0.3">
      <c r="B456" s="177">
        <v>43425</v>
      </c>
      <c r="C456" s="62">
        <v>1322.9</v>
      </c>
      <c r="D456" s="62">
        <f t="shared" si="15"/>
        <v>-8.712003588310388E-2</v>
      </c>
      <c r="E456" s="62">
        <v>1.2475126281953301E-2</v>
      </c>
      <c r="F456" s="62"/>
      <c r="G456" s="62">
        <v>450</v>
      </c>
      <c r="H456">
        <f t="shared" ca="1" si="16"/>
        <v>6.1760492039721658E-3</v>
      </c>
      <c r="I456" s="62"/>
    </row>
    <row r="457" spans="2:9" x14ac:dyDescent="0.3">
      <c r="B457" s="177">
        <v>43579</v>
      </c>
      <c r="C457" s="62">
        <v>1449.15</v>
      </c>
      <c r="D457" s="62">
        <f t="shared" si="15"/>
        <v>0.25137083891023715</v>
      </c>
      <c r="E457" s="62">
        <v>1.2471180046112022E-2</v>
      </c>
      <c r="F457" s="62"/>
      <c r="G457" s="62">
        <v>451</v>
      </c>
      <c r="H457">
        <f t="shared" ca="1" si="16"/>
        <v>2.4604328921959559E-2</v>
      </c>
      <c r="I457" s="62"/>
    </row>
    <row r="458" spans="2:9" x14ac:dyDescent="0.3">
      <c r="B458" s="177">
        <v>43199</v>
      </c>
      <c r="C458" s="62">
        <v>1158.05</v>
      </c>
      <c r="D458" s="62">
        <f t="shared" si="15"/>
        <v>-0.59278794591838524</v>
      </c>
      <c r="E458" s="62">
        <v>1.2458471760797342E-2</v>
      </c>
      <c r="F458" s="62"/>
      <c r="G458" s="62">
        <v>452</v>
      </c>
      <c r="H458">
        <f t="shared" ca="1" si="16"/>
        <v>-9.7183615310544712E-3</v>
      </c>
      <c r="I458" s="62"/>
    </row>
    <row r="459" spans="2:9" x14ac:dyDescent="0.3">
      <c r="B459" s="177">
        <v>45036</v>
      </c>
      <c r="C459" s="62">
        <v>2843.85</v>
      </c>
      <c r="D459" s="62">
        <f t="shared" si="15"/>
        <v>-0.15935795681284085</v>
      </c>
      <c r="E459" s="62">
        <v>1.2406550373798472E-2</v>
      </c>
      <c r="F459" s="62"/>
      <c r="G459" s="62">
        <v>453</v>
      </c>
      <c r="H459">
        <f t="shared" ca="1" si="16"/>
        <v>-1.8553785815105913E-2</v>
      </c>
      <c r="I459" s="62"/>
    </row>
    <row r="460" spans="2:9" x14ac:dyDescent="0.3">
      <c r="B460" s="177">
        <v>45286</v>
      </c>
      <c r="C460" s="62">
        <v>3382.95</v>
      </c>
      <c r="D460" s="62">
        <f t="shared" si="15"/>
        <v>0.79347912524850883</v>
      </c>
      <c r="E460" s="62">
        <v>1.2389459981146364E-2</v>
      </c>
      <c r="F460" s="62"/>
      <c r="G460" s="62">
        <v>454</v>
      </c>
      <c r="H460">
        <f t="shared" ca="1" si="16"/>
        <v>1.1239416805532931E-2</v>
      </c>
      <c r="I460" s="62"/>
    </row>
    <row r="461" spans="2:9" x14ac:dyDescent="0.3">
      <c r="B461" s="177">
        <v>43880</v>
      </c>
      <c r="C461" s="62">
        <v>1886.25</v>
      </c>
      <c r="D461" s="62">
        <f t="shared" si="15"/>
        <v>0.64673272512986157</v>
      </c>
      <c r="E461" s="62">
        <v>1.2316857188858502E-2</v>
      </c>
      <c r="F461" s="62"/>
      <c r="G461" s="62">
        <v>455</v>
      </c>
      <c r="H461">
        <f t="shared" ca="1" si="16"/>
        <v>2.7912335834287327E-2</v>
      </c>
      <c r="I461" s="62"/>
    </row>
    <row r="462" spans="2:9" x14ac:dyDescent="0.3">
      <c r="B462" s="177">
        <v>43143</v>
      </c>
      <c r="C462" s="62">
        <v>1145.45</v>
      </c>
      <c r="D462" s="62">
        <f t="shared" si="15"/>
        <v>0.23472027595127734</v>
      </c>
      <c r="E462" s="62">
        <v>1.2284035172992879E-2</v>
      </c>
      <c r="F462" s="62"/>
      <c r="G462" s="62">
        <v>456</v>
      </c>
      <c r="H462">
        <f t="shared" ca="1" si="16"/>
        <v>-8.4859023750926928E-4</v>
      </c>
      <c r="I462" s="62"/>
    </row>
    <row r="463" spans="2:9" x14ac:dyDescent="0.3">
      <c r="B463" s="177">
        <v>42741</v>
      </c>
      <c r="C463" s="62">
        <v>927.7</v>
      </c>
      <c r="D463" s="62">
        <f t="shared" si="15"/>
        <v>-0.35945591383000752</v>
      </c>
      <c r="E463" s="62">
        <v>1.2275628784985542E-2</v>
      </c>
      <c r="F463" s="62"/>
      <c r="G463" s="62">
        <v>457</v>
      </c>
      <c r="H463">
        <f t="shared" ca="1" si="16"/>
        <v>-1.4481053331464959E-3</v>
      </c>
      <c r="I463" s="62"/>
    </row>
    <row r="464" spans="2:9" x14ac:dyDescent="0.3">
      <c r="B464" s="177">
        <v>43312</v>
      </c>
      <c r="C464" s="62">
        <v>1448.3</v>
      </c>
      <c r="D464" s="62">
        <f t="shared" si="15"/>
        <v>-0.50354780104891517</v>
      </c>
      <c r="E464" s="62">
        <v>1.2230919765166342E-2</v>
      </c>
      <c r="F464" s="62"/>
      <c r="G464" s="62">
        <v>458</v>
      </c>
      <c r="H464">
        <f t="shared" ca="1" si="16"/>
        <v>-8.8582346054447182E-3</v>
      </c>
      <c r="I464" s="62"/>
    </row>
    <row r="465" spans="2:9" x14ac:dyDescent="0.3">
      <c r="B465" s="177">
        <v>45471</v>
      </c>
      <c r="C465" s="62">
        <v>2917.3</v>
      </c>
      <c r="D465" s="62">
        <f t="shared" si="15"/>
        <v>8.5564640196366514E-3</v>
      </c>
      <c r="E465" s="62">
        <v>1.2195756640008359E-2</v>
      </c>
      <c r="F465" s="62"/>
      <c r="G465" s="62">
        <v>459</v>
      </c>
      <c r="H465">
        <f t="shared" ca="1" si="16"/>
        <v>-3.0945810018180923E-2</v>
      </c>
      <c r="I465" s="62"/>
    </row>
    <row r="466" spans="2:9" x14ac:dyDescent="0.3">
      <c r="B466" s="177">
        <v>45365</v>
      </c>
      <c r="C466" s="62">
        <v>2892.55</v>
      </c>
      <c r="D466" s="62">
        <f t="shared" si="15"/>
        <v>1.7607739665787225E-2</v>
      </c>
      <c r="E466" s="62">
        <v>1.2195121951219641E-2</v>
      </c>
      <c r="F466" s="62"/>
      <c r="G466" s="62">
        <v>460</v>
      </c>
      <c r="H466">
        <f t="shared" ca="1" si="16"/>
        <v>8.3482428795011901E-4</v>
      </c>
      <c r="I466" s="62"/>
    </row>
    <row r="467" spans="2:9" x14ac:dyDescent="0.3">
      <c r="B467" s="177">
        <v>45033</v>
      </c>
      <c r="C467" s="62">
        <v>2842.5</v>
      </c>
      <c r="D467" s="62">
        <f t="shared" si="15"/>
        <v>1.5139294242504642</v>
      </c>
      <c r="E467" s="62">
        <v>1.2178186091229504E-2</v>
      </c>
      <c r="F467" s="62"/>
      <c r="G467" s="62">
        <v>461</v>
      </c>
      <c r="H467">
        <f t="shared" ca="1" si="16"/>
        <v>-1.1419572516093626E-2</v>
      </c>
      <c r="I467" s="62"/>
    </row>
    <row r="468" spans="2:9" x14ac:dyDescent="0.3">
      <c r="B468" s="177">
        <v>42926</v>
      </c>
      <c r="C468" s="62">
        <v>1130.7</v>
      </c>
      <c r="D468" s="62">
        <f t="shared" si="15"/>
        <v>0.10124178232286345</v>
      </c>
      <c r="E468" s="62">
        <v>1.2129078458577589E-2</v>
      </c>
      <c r="F468" s="62"/>
      <c r="G468" s="62">
        <v>462</v>
      </c>
      <c r="H468">
        <f t="shared" ca="1" si="16"/>
        <v>1.483797874628359E-4</v>
      </c>
      <c r="I468" s="62"/>
    </row>
    <row r="469" spans="2:9" x14ac:dyDescent="0.3">
      <c r="B469" s="177">
        <v>42800</v>
      </c>
      <c r="C469" s="62">
        <v>1026.75</v>
      </c>
      <c r="D469" s="62">
        <f t="shared" si="15"/>
        <v>-4.2969660250733947E-2</v>
      </c>
      <c r="E469" s="62">
        <v>1.2074913750616067E-2</v>
      </c>
      <c r="F469" s="62"/>
      <c r="G469" s="62">
        <v>463</v>
      </c>
      <c r="H469">
        <f t="shared" ca="1" si="16"/>
        <v>-9.587764743642601E-3</v>
      </c>
      <c r="I469" s="62"/>
    </row>
    <row r="470" spans="2:9" x14ac:dyDescent="0.3">
      <c r="B470" s="177">
        <v>42836</v>
      </c>
      <c r="C470" s="62">
        <v>1072.8499999999999</v>
      </c>
      <c r="D470" s="62">
        <f t="shared" si="15"/>
        <v>-0.61503130774889214</v>
      </c>
      <c r="E470" s="62">
        <v>1.2074902127258105E-2</v>
      </c>
      <c r="F470" s="62"/>
      <c r="G470" s="62">
        <v>464</v>
      </c>
      <c r="H470">
        <f t="shared" ca="1" si="16"/>
        <v>-3.7948707001872607E-3</v>
      </c>
      <c r="I470" s="62"/>
    </row>
    <row r="471" spans="2:9" x14ac:dyDescent="0.3">
      <c r="B471" s="177">
        <v>45028</v>
      </c>
      <c r="C471" s="62">
        <v>2786.85</v>
      </c>
      <c r="D471" s="62">
        <f t="shared" si="15"/>
        <v>-9.5222635261269797E-2</v>
      </c>
      <c r="E471" s="62">
        <v>1.2056724710838275E-2</v>
      </c>
      <c r="F471" s="62"/>
      <c r="G471" s="62">
        <v>465</v>
      </c>
      <c r="H471">
        <f t="shared" ca="1" si="16"/>
        <v>5.3874481507681362E-3</v>
      </c>
      <c r="I471" s="62"/>
    </row>
    <row r="472" spans="2:9" x14ac:dyDescent="0.3">
      <c r="B472" s="177">
        <v>44650</v>
      </c>
      <c r="C472" s="62">
        <v>3080.15</v>
      </c>
      <c r="D472" s="62">
        <f t="shared" si="15"/>
        <v>-2.7576953433306996E-2</v>
      </c>
      <c r="E472" s="62">
        <v>1.2025430829130426E-2</v>
      </c>
      <c r="F472" s="62"/>
      <c r="G472" s="62">
        <v>466</v>
      </c>
      <c r="H472">
        <f t="shared" ca="1" si="16"/>
        <v>5.0307703012832539E-3</v>
      </c>
      <c r="I472" s="62"/>
    </row>
    <row r="473" spans="2:9" x14ac:dyDescent="0.3">
      <c r="B473" s="177">
        <v>45247</v>
      </c>
      <c r="C473" s="62">
        <v>3167.5</v>
      </c>
      <c r="D473" s="62">
        <f t="shared" si="15"/>
        <v>0.11130602578721165</v>
      </c>
      <c r="E473" s="62">
        <v>1.1980830670926517E-2</v>
      </c>
      <c r="F473" s="62"/>
      <c r="G473" s="62">
        <v>467</v>
      </c>
      <c r="H473">
        <f t="shared" ca="1" si="16"/>
        <v>-5.7599264627910549E-3</v>
      </c>
      <c r="I473" s="62"/>
    </row>
    <row r="474" spans="2:9" x14ac:dyDescent="0.3">
      <c r="B474" s="177">
        <v>45433</v>
      </c>
      <c r="C474" s="62">
        <v>2850.25</v>
      </c>
      <c r="D474" s="62">
        <f t="shared" si="15"/>
        <v>4.0731003760908532E-2</v>
      </c>
      <c r="E474" s="62">
        <v>1.196499263283088E-2</v>
      </c>
      <c r="F474" s="62"/>
      <c r="G474" s="62">
        <v>468</v>
      </c>
      <c r="H474">
        <f t="shared" ca="1" si="16"/>
        <v>-2.2243398016040201E-2</v>
      </c>
      <c r="I474" s="62"/>
    </row>
    <row r="475" spans="2:9" x14ac:dyDescent="0.3">
      <c r="B475" s="177">
        <v>44981</v>
      </c>
      <c r="C475" s="62">
        <v>2738.7</v>
      </c>
      <c r="D475" s="62">
        <f t="shared" si="15"/>
        <v>1.8238387379491672</v>
      </c>
      <c r="E475" s="62">
        <v>1.1953368928630779E-2</v>
      </c>
      <c r="F475" s="62"/>
      <c r="G475" s="62">
        <v>469</v>
      </c>
      <c r="H475">
        <f t="shared" ca="1" si="16"/>
        <v>-2.6649202980399224E-2</v>
      </c>
      <c r="I475" s="62"/>
    </row>
    <row r="476" spans="2:9" x14ac:dyDescent="0.3">
      <c r="B476" s="177">
        <v>42704</v>
      </c>
      <c r="C476" s="62">
        <v>969.85</v>
      </c>
      <c r="D476" s="62">
        <f t="shared" si="15"/>
        <v>-0.65873183433618354</v>
      </c>
      <c r="E476" s="62">
        <v>1.1946994991652802E-2</v>
      </c>
      <c r="F476" s="62"/>
      <c r="G476" s="62">
        <v>470</v>
      </c>
      <c r="H476">
        <f t="shared" ca="1" si="16"/>
        <v>-2.1600154757543896E-2</v>
      </c>
      <c r="I476" s="62"/>
    </row>
    <row r="477" spans="2:9" x14ac:dyDescent="0.3">
      <c r="B477" s="177">
        <v>45404</v>
      </c>
      <c r="C477" s="62">
        <v>2841.9</v>
      </c>
      <c r="D477" s="62">
        <f t="shared" si="15"/>
        <v>-6.5026072938428409E-2</v>
      </c>
      <c r="E477" s="62">
        <v>1.1910484430913948E-2</v>
      </c>
      <c r="F477" s="62"/>
      <c r="G477" s="62">
        <v>471</v>
      </c>
      <c r="H477">
        <f t="shared" ca="1" si="16"/>
        <v>-3.2268823009374754E-3</v>
      </c>
      <c r="I477" s="62"/>
    </row>
    <row r="478" spans="2:9" x14ac:dyDescent="0.3">
      <c r="B478" s="177">
        <v>44384</v>
      </c>
      <c r="C478" s="62">
        <v>3039.55</v>
      </c>
      <c r="D478" s="62">
        <f t="shared" si="15"/>
        <v>0.38830273134192017</v>
      </c>
      <c r="E478" s="62">
        <v>1.1901591317664292E-2</v>
      </c>
      <c r="F478" s="62"/>
      <c r="G478" s="62">
        <v>472</v>
      </c>
      <c r="H478">
        <f t="shared" ca="1" si="16"/>
        <v>5.0084129905427323E-3</v>
      </c>
      <c r="I478" s="62"/>
    </row>
    <row r="479" spans="2:9" x14ac:dyDescent="0.3">
      <c r="B479" s="177">
        <v>44158</v>
      </c>
      <c r="C479" s="62">
        <v>2189.4</v>
      </c>
      <c r="D479" s="62">
        <f t="shared" si="15"/>
        <v>-0.36017066791355551</v>
      </c>
      <c r="E479" s="62">
        <v>1.1807657647249201E-2</v>
      </c>
      <c r="F479" s="62"/>
      <c r="G479" s="62">
        <v>473</v>
      </c>
      <c r="H479">
        <f t="shared" ca="1" si="16"/>
        <v>6.8663933773414005E-3</v>
      </c>
      <c r="I479" s="62"/>
    </row>
    <row r="480" spans="2:9" x14ac:dyDescent="0.3">
      <c r="B480" s="177">
        <v>44564</v>
      </c>
      <c r="C480" s="62">
        <v>3421.85</v>
      </c>
      <c r="D480" s="62">
        <f t="shared" si="15"/>
        <v>2.4030764166329915E-2</v>
      </c>
      <c r="E480" s="62">
        <v>1.1797927231331065E-2</v>
      </c>
      <c r="F480" s="62"/>
      <c r="G480" s="62">
        <v>474</v>
      </c>
      <c r="H480">
        <f t="shared" ca="1" si="16"/>
        <v>2.878128257523278E-2</v>
      </c>
      <c r="I480" s="62"/>
    </row>
    <row r="481" spans="2:9" x14ac:dyDescent="0.3">
      <c r="B481" s="177">
        <v>45282</v>
      </c>
      <c r="C481" s="62">
        <v>3341.55</v>
      </c>
      <c r="D481" s="62">
        <f t="shared" si="15"/>
        <v>3.3275917891601376</v>
      </c>
      <c r="E481" s="62">
        <v>1.1793738266820165E-2</v>
      </c>
      <c r="F481" s="62"/>
      <c r="G481" s="62">
        <v>475</v>
      </c>
      <c r="H481">
        <f t="shared" ca="1" si="16"/>
        <v>1.971183584112254E-2</v>
      </c>
      <c r="I481" s="62"/>
    </row>
    <row r="482" spans="2:9" x14ac:dyDescent="0.3">
      <c r="B482" s="177">
        <v>42188</v>
      </c>
      <c r="C482" s="62">
        <v>772.15</v>
      </c>
      <c r="D482" s="62">
        <f t="shared" si="15"/>
        <v>-0.67703954660476395</v>
      </c>
      <c r="E482" s="62">
        <v>1.1793225447159798E-2</v>
      </c>
      <c r="F482" s="62"/>
      <c r="G482" s="62">
        <v>476</v>
      </c>
      <c r="H482">
        <f t="shared" ca="1" si="16"/>
        <v>-1.2690439151414216E-2</v>
      </c>
      <c r="I482" s="62"/>
    </row>
    <row r="483" spans="2:9" x14ac:dyDescent="0.3">
      <c r="B483" s="177">
        <v>44257</v>
      </c>
      <c r="C483" s="62">
        <v>2390.85</v>
      </c>
      <c r="D483" s="62">
        <f t="shared" si="15"/>
        <v>0.72556024683338749</v>
      </c>
      <c r="E483" s="62">
        <v>1.1764456951820624E-2</v>
      </c>
      <c r="F483" s="62"/>
      <c r="G483" s="62">
        <v>477</v>
      </c>
      <c r="H483">
        <f t="shared" ca="1" si="16"/>
        <v>1.3013516102843266E-2</v>
      </c>
      <c r="I483" s="62"/>
    </row>
    <row r="484" spans="2:9" x14ac:dyDescent="0.3">
      <c r="B484" s="177">
        <v>43609</v>
      </c>
      <c r="C484" s="62">
        <v>1385.55</v>
      </c>
      <c r="D484" s="62">
        <f t="shared" si="15"/>
        <v>-0.41509593262553557</v>
      </c>
      <c r="E484" s="62">
        <v>1.175654459819629E-2</v>
      </c>
      <c r="F484" s="62"/>
      <c r="G484" s="62">
        <v>478</v>
      </c>
      <c r="H484">
        <f t="shared" ca="1" si="16"/>
        <v>2.2258389988999389E-2</v>
      </c>
      <c r="I484" s="62"/>
    </row>
    <row r="485" spans="2:9" x14ac:dyDescent="0.3">
      <c r="B485" s="177">
        <v>45839</v>
      </c>
      <c r="C485" s="62">
        <v>2368.85</v>
      </c>
      <c r="D485" s="62">
        <f t="shared" si="15"/>
        <v>1.0685936340217437</v>
      </c>
      <c r="E485" s="62">
        <v>1.1745360582569885E-2</v>
      </c>
      <c r="F485" s="62"/>
      <c r="G485" s="62">
        <v>479</v>
      </c>
      <c r="H485">
        <f t="shared" ca="1" si="16"/>
        <v>-2.3822199955124235E-2</v>
      </c>
      <c r="I485" s="62"/>
    </row>
    <row r="486" spans="2:9" x14ac:dyDescent="0.3">
      <c r="B486" s="177">
        <v>42884</v>
      </c>
      <c r="C486" s="62">
        <v>1145.1500000000001</v>
      </c>
      <c r="D486" s="62">
        <f t="shared" si="15"/>
        <v>-1.152352179542504E-2</v>
      </c>
      <c r="E486" s="62">
        <v>1.1705981093736195E-2</v>
      </c>
      <c r="F486" s="62"/>
      <c r="G486" s="62">
        <v>480</v>
      </c>
      <c r="H486">
        <f t="shared" ca="1" si="16"/>
        <v>-1.2493556404134534E-2</v>
      </c>
      <c r="I486" s="62"/>
    </row>
    <row r="487" spans="2:9" x14ac:dyDescent="0.3">
      <c r="B487" s="177">
        <v>42885</v>
      </c>
      <c r="C487" s="62">
        <v>1158.5</v>
      </c>
      <c r="D487" s="62">
        <f t="shared" si="15"/>
        <v>-0.52081566810745972</v>
      </c>
      <c r="E487" s="62">
        <v>1.1657861415535003E-2</v>
      </c>
      <c r="F487" s="62"/>
      <c r="G487" s="62">
        <v>481</v>
      </c>
      <c r="H487">
        <f t="shared" ca="1" si="16"/>
        <v>7.4825253147940999E-3</v>
      </c>
      <c r="I487" s="62"/>
    </row>
    <row r="488" spans="2:9" x14ac:dyDescent="0.3">
      <c r="B488" s="177">
        <v>45637</v>
      </c>
      <c r="C488" s="62">
        <v>2417.65</v>
      </c>
      <c r="D488" s="62">
        <f t="shared" si="15"/>
        <v>0.33218536477848809</v>
      </c>
      <c r="E488" s="62">
        <v>1.1653694869863548E-2</v>
      </c>
      <c r="F488" s="62"/>
      <c r="G488" s="62">
        <v>482</v>
      </c>
      <c r="H488">
        <f t="shared" ca="1" si="16"/>
        <v>-2.0895269261509281E-2</v>
      </c>
      <c r="I488" s="62"/>
    </row>
    <row r="489" spans="2:9" x14ac:dyDescent="0.3">
      <c r="B489" s="177">
        <v>43767</v>
      </c>
      <c r="C489" s="62">
        <v>1814.8</v>
      </c>
      <c r="D489" s="62">
        <f t="shared" si="15"/>
        <v>0.56732014854477919</v>
      </c>
      <c r="E489" s="62">
        <v>1.1622397502717416E-2</v>
      </c>
      <c r="F489" s="62"/>
      <c r="G489" s="62">
        <v>483</v>
      </c>
      <c r="H489">
        <f t="shared" ca="1" si="16"/>
        <v>3.9416683744195949E-3</v>
      </c>
      <c r="I489" s="62"/>
    </row>
    <row r="490" spans="2:9" x14ac:dyDescent="0.3">
      <c r="B490" s="177">
        <v>43098</v>
      </c>
      <c r="C490" s="62">
        <v>1157.9000000000001</v>
      </c>
      <c r="D490" s="62">
        <f t="shared" si="15"/>
        <v>-0.65319356046424559</v>
      </c>
      <c r="E490" s="62">
        <v>1.1619779835750641E-2</v>
      </c>
      <c r="F490" s="62"/>
      <c r="G490" s="62">
        <v>484</v>
      </c>
      <c r="H490">
        <f t="shared" ca="1" si="16"/>
        <v>1.2847903345228113E-2</v>
      </c>
      <c r="I490" s="62"/>
    </row>
    <row r="491" spans="2:9" x14ac:dyDescent="0.3">
      <c r="B491" s="177">
        <v>44442</v>
      </c>
      <c r="C491" s="62">
        <v>3338.75</v>
      </c>
      <c r="D491" s="62">
        <f t="shared" si="15"/>
        <v>0.30962187181297557</v>
      </c>
      <c r="E491" s="62">
        <v>1.1589153158612331E-2</v>
      </c>
      <c r="F491" s="62"/>
      <c r="G491" s="62">
        <v>485</v>
      </c>
      <c r="H491">
        <f t="shared" ca="1" si="16"/>
        <v>-9.5685960424449316E-3</v>
      </c>
      <c r="I491" s="62"/>
    </row>
    <row r="492" spans="2:9" x14ac:dyDescent="0.3">
      <c r="B492" s="177">
        <v>44179</v>
      </c>
      <c r="C492" s="62">
        <v>2549.4</v>
      </c>
      <c r="D492" s="62">
        <f t="shared" si="15"/>
        <v>7.9667885736878878E-3</v>
      </c>
      <c r="E492" s="62">
        <v>1.1586382033172079E-2</v>
      </c>
      <c r="F492" s="62"/>
      <c r="G492" s="62">
        <v>486</v>
      </c>
      <c r="H492">
        <f t="shared" ca="1" si="16"/>
        <v>3.5331019114666897E-3</v>
      </c>
      <c r="I492" s="62"/>
    </row>
    <row r="493" spans="2:9" x14ac:dyDescent="0.3">
      <c r="B493" s="177">
        <v>45883</v>
      </c>
      <c r="C493" s="62">
        <v>2529.25</v>
      </c>
      <c r="D493" s="62">
        <f t="shared" si="15"/>
        <v>1.2348133421692069</v>
      </c>
      <c r="E493" s="62">
        <v>1.1578610566731918E-2</v>
      </c>
      <c r="F493" s="62"/>
      <c r="G493" s="62">
        <v>487</v>
      </c>
      <c r="H493">
        <f t="shared" ca="1" si="16"/>
        <v>-2.995597332332443E-2</v>
      </c>
      <c r="I493" s="62"/>
    </row>
    <row r="494" spans="2:9" x14ac:dyDescent="0.3">
      <c r="B494" s="177">
        <v>43186</v>
      </c>
      <c r="C494" s="62">
        <v>1131.75</v>
      </c>
      <c r="D494" s="62">
        <f t="shared" si="15"/>
        <v>-0.5359302921578678</v>
      </c>
      <c r="E494" s="62">
        <v>1.1574901680371869E-2</v>
      </c>
      <c r="F494" s="62"/>
      <c r="G494" s="62">
        <v>488</v>
      </c>
      <c r="H494">
        <f t="shared" ca="1" si="16"/>
        <v>-3.2516590814331862E-3</v>
      </c>
      <c r="I494" s="62"/>
    </row>
    <row r="495" spans="2:9" x14ac:dyDescent="0.3">
      <c r="B495" s="177">
        <v>44169</v>
      </c>
      <c r="C495" s="62">
        <v>2438.75</v>
      </c>
      <c r="D495" s="62">
        <f t="shared" si="15"/>
        <v>1.1212977862827815</v>
      </c>
      <c r="E495" s="62">
        <v>1.157268183420789E-2</v>
      </c>
      <c r="F495" s="62"/>
      <c r="G495" s="62">
        <v>489</v>
      </c>
      <c r="H495">
        <f t="shared" ca="1" si="16"/>
        <v>3.9053772132848423E-3</v>
      </c>
      <c r="I495" s="62"/>
    </row>
    <row r="496" spans="2:9" x14ac:dyDescent="0.3">
      <c r="B496" s="177">
        <v>43095</v>
      </c>
      <c r="C496" s="62">
        <v>1149.6500000000001</v>
      </c>
      <c r="D496" s="62">
        <f t="shared" si="15"/>
        <v>-0.52831001518073273</v>
      </c>
      <c r="E496" s="62">
        <v>1.1570611526616885E-2</v>
      </c>
      <c r="F496" s="62"/>
      <c r="G496" s="62">
        <v>490</v>
      </c>
      <c r="H496">
        <f t="shared" ca="1" si="16"/>
        <v>2.6555034741423357E-3</v>
      </c>
      <c r="I496" s="62"/>
    </row>
    <row r="497" spans="2:9" x14ac:dyDescent="0.3">
      <c r="B497" s="177">
        <v>45782</v>
      </c>
      <c r="C497" s="62">
        <v>2437.3000000000002</v>
      </c>
      <c r="D497" s="62">
        <f t="shared" si="15"/>
        <v>0.52531447524876407</v>
      </c>
      <c r="E497" s="62">
        <v>1.1558654464712015E-2</v>
      </c>
      <c r="F497" s="62"/>
      <c r="G497" s="62">
        <v>491</v>
      </c>
      <c r="H497">
        <f t="shared" ca="1" si="16"/>
        <v>-1.5616525423167804E-2</v>
      </c>
      <c r="I497" s="62"/>
    </row>
    <row r="498" spans="2:9" x14ac:dyDescent="0.3">
      <c r="B498" s="177">
        <v>43703</v>
      </c>
      <c r="C498" s="62">
        <v>1597.9</v>
      </c>
      <c r="D498" s="62">
        <f t="shared" si="15"/>
        <v>0.89627959413754243</v>
      </c>
      <c r="E498" s="62">
        <v>1.1489159677164166E-2</v>
      </c>
      <c r="F498" s="62"/>
      <c r="G498" s="62">
        <v>492</v>
      </c>
      <c r="H498">
        <f t="shared" ca="1" si="16"/>
        <v>-2.5470055219101568E-3</v>
      </c>
      <c r="I498" s="62"/>
    </row>
    <row r="499" spans="2:9" x14ac:dyDescent="0.3">
      <c r="B499" s="177">
        <v>42018</v>
      </c>
      <c r="C499" s="62">
        <v>842.65</v>
      </c>
      <c r="D499" s="62">
        <f t="shared" si="15"/>
        <v>-0.74179166219798065</v>
      </c>
      <c r="E499" s="62">
        <v>1.1463209698715586E-2</v>
      </c>
      <c r="F499" s="62"/>
      <c r="G499" s="62">
        <v>493</v>
      </c>
      <c r="H499">
        <f t="shared" ca="1" si="16"/>
        <v>-1.4297223765480527E-3</v>
      </c>
      <c r="I499" s="62"/>
    </row>
    <row r="500" spans="2:9" x14ac:dyDescent="0.3">
      <c r="B500" s="177">
        <v>44522</v>
      </c>
      <c r="C500" s="62">
        <v>3263.45</v>
      </c>
      <c r="D500" s="62">
        <f t="shared" si="15"/>
        <v>0.13536973576634714</v>
      </c>
      <c r="E500" s="62">
        <v>1.1436363918116761E-2</v>
      </c>
      <c r="F500" s="62"/>
      <c r="G500" s="62">
        <v>494</v>
      </c>
      <c r="H500">
        <f t="shared" ca="1" si="16"/>
        <v>6.7176736707960077E-3</v>
      </c>
      <c r="I500" s="62"/>
    </row>
    <row r="501" spans="2:9" x14ac:dyDescent="0.3">
      <c r="B501" s="177">
        <v>45405</v>
      </c>
      <c r="C501" s="62">
        <v>2874.35</v>
      </c>
      <c r="D501" s="62">
        <f t="shared" si="15"/>
        <v>2.2247153194592473</v>
      </c>
      <c r="E501" s="62">
        <v>1.1418417256061021E-2</v>
      </c>
      <c r="F501" s="62"/>
      <c r="G501" s="62">
        <v>495</v>
      </c>
      <c r="H501">
        <f t="shared" ca="1" si="16"/>
        <v>2.648984627683228E-2</v>
      </c>
      <c r="I501" s="62"/>
    </row>
    <row r="502" spans="2:9" x14ac:dyDescent="0.3">
      <c r="B502" s="177">
        <v>42734</v>
      </c>
      <c r="C502" s="62">
        <v>891.35</v>
      </c>
      <c r="D502" s="62">
        <f t="shared" si="15"/>
        <v>-0.25338191565104484</v>
      </c>
      <c r="E502" s="62">
        <v>1.1403608305911798E-2</v>
      </c>
      <c r="F502" s="62"/>
      <c r="G502" s="62">
        <v>496</v>
      </c>
      <c r="H502">
        <f t="shared" ca="1" si="16"/>
        <v>3.0963127892629362E-3</v>
      </c>
      <c r="I502" s="62"/>
    </row>
    <row r="503" spans="2:9" x14ac:dyDescent="0.3">
      <c r="B503" s="177">
        <v>42640</v>
      </c>
      <c r="C503" s="62">
        <v>1193.8499999999999</v>
      </c>
      <c r="D503" s="62">
        <f t="shared" si="15"/>
        <v>0.30268972666266558</v>
      </c>
      <c r="E503" s="62">
        <v>1.1394442561843288E-2</v>
      </c>
      <c r="F503" s="62"/>
      <c r="G503" s="62">
        <v>497</v>
      </c>
      <c r="H503">
        <f t="shared" ca="1" si="16"/>
        <v>5.8083821608454541E-3</v>
      </c>
      <c r="I503" s="62"/>
    </row>
    <row r="504" spans="2:9" x14ac:dyDescent="0.3">
      <c r="B504" s="177">
        <v>42740</v>
      </c>
      <c r="C504" s="62">
        <v>916.45</v>
      </c>
      <c r="D504" s="62">
        <f t="shared" si="15"/>
        <v>-0.72012520995571849</v>
      </c>
      <c r="E504" s="62">
        <v>1.1366771505821407E-2</v>
      </c>
      <c r="F504" s="62"/>
      <c r="G504" s="62">
        <v>498</v>
      </c>
      <c r="H504">
        <f t="shared" ca="1" si="16"/>
        <v>1.4050042889148729E-2</v>
      </c>
      <c r="I504" s="62"/>
    </row>
    <row r="505" spans="2:9" x14ac:dyDescent="0.3">
      <c r="B505" s="177">
        <v>45541</v>
      </c>
      <c r="C505" s="62">
        <v>3274.5</v>
      </c>
      <c r="D505" s="62">
        <f t="shared" si="15"/>
        <v>0.15895094499893817</v>
      </c>
      <c r="E505" s="62">
        <v>1.1334857001667743E-2</v>
      </c>
      <c r="F505" s="62"/>
      <c r="G505" s="62">
        <v>499</v>
      </c>
      <c r="H505">
        <f t="shared" ca="1" si="16"/>
        <v>2.7697672349829096E-2</v>
      </c>
      <c r="I505" s="62"/>
    </row>
    <row r="506" spans="2:9" x14ac:dyDescent="0.3">
      <c r="B506" s="177">
        <v>45351</v>
      </c>
      <c r="C506" s="62">
        <v>2825.4</v>
      </c>
      <c r="D506" s="62">
        <f t="shared" si="15"/>
        <v>-0.1185499469644974</v>
      </c>
      <c r="E506" s="62">
        <v>1.1328859060402718E-2</v>
      </c>
      <c r="F506" s="62"/>
      <c r="G506" s="62">
        <v>500</v>
      </c>
      <c r="H506">
        <f t="shared" ca="1" si="16"/>
        <v>-7.6664223283062997E-3</v>
      </c>
      <c r="I506" s="62"/>
    </row>
    <row r="507" spans="2:9" x14ac:dyDescent="0.3">
      <c r="B507" s="177">
        <v>45204</v>
      </c>
      <c r="C507" s="62">
        <v>3205.4</v>
      </c>
      <c r="D507" s="62">
        <f t="shared" si="15"/>
        <v>0.15950731610266067</v>
      </c>
      <c r="E507" s="62">
        <v>1.1310753892508371E-2</v>
      </c>
      <c r="F507" s="62"/>
      <c r="G507" s="62">
        <v>501</v>
      </c>
      <c r="H507">
        <f t="shared" ca="1" si="16"/>
        <v>1.6047506902340726E-2</v>
      </c>
      <c r="I507" s="62"/>
    </row>
    <row r="508" spans="2:9" x14ac:dyDescent="0.3">
      <c r="B508" s="177">
        <v>44196</v>
      </c>
      <c r="C508" s="62">
        <v>2764.45</v>
      </c>
      <c r="D508" s="62">
        <f t="shared" si="15"/>
        <v>0.42050768203072808</v>
      </c>
      <c r="E508" s="62">
        <v>1.1303982001426582E-2</v>
      </c>
      <c r="F508" s="62"/>
      <c r="G508" s="62">
        <v>502</v>
      </c>
      <c r="H508">
        <f t="shared" ca="1" si="16"/>
        <v>9.9479319165883921E-3</v>
      </c>
      <c r="I508" s="62"/>
    </row>
    <row r="509" spans="2:9" x14ac:dyDescent="0.3">
      <c r="B509" s="177">
        <v>44102</v>
      </c>
      <c r="C509" s="62">
        <v>1946.1</v>
      </c>
      <c r="D509" s="62">
        <f t="shared" si="15"/>
        <v>1.5509241053873375</v>
      </c>
      <c r="E509" s="62">
        <v>1.1276241945541372E-2</v>
      </c>
      <c r="F509" s="62"/>
      <c r="G509" s="62">
        <v>503</v>
      </c>
      <c r="H509">
        <f t="shared" ca="1" si="16"/>
        <v>7.3146352896878762E-4</v>
      </c>
      <c r="I509" s="62"/>
    </row>
    <row r="510" spans="2:9" x14ac:dyDescent="0.3">
      <c r="B510" s="177">
        <v>42124</v>
      </c>
      <c r="C510" s="62">
        <v>762.9</v>
      </c>
      <c r="D510" s="62">
        <f t="shared" si="15"/>
        <v>-0.72837484200594593</v>
      </c>
      <c r="E510" s="62">
        <v>1.1267232237539768E-2</v>
      </c>
      <c r="F510" s="62"/>
      <c r="G510" s="62">
        <v>504</v>
      </c>
      <c r="H510">
        <f t="shared" ca="1" si="16"/>
        <v>2.2534155735527799E-3</v>
      </c>
      <c r="I510" s="62"/>
    </row>
    <row r="511" spans="2:9" x14ac:dyDescent="0.3">
      <c r="B511" s="177">
        <v>45021</v>
      </c>
      <c r="C511" s="62">
        <v>2808.65</v>
      </c>
      <c r="D511" s="62">
        <f t="shared" si="15"/>
        <v>1.0142355134825014</v>
      </c>
      <c r="E511" s="62">
        <v>1.1251530208108302E-2</v>
      </c>
      <c r="F511" s="62"/>
      <c r="G511" s="62">
        <v>505</v>
      </c>
      <c r="H511">
        <f t="shared" ca="1" si="16"/>
        <v>-1.7298059789773786E-2</v>
      </c>
      <c r="I511" s="62"/>
    </row>
    <row r="512" spans="2:9" x14ac:dyDescent="0.3">
      <c r="B512" s="177">
        <v>43516</v>
      </c>
      <c r="C512" s="62">
        <v>1394.4</v>
      </c>
      <c r="D512" s="62">
        <f t="shared" si="15"/>
        <v>0.18738025290586299</v>
      </c>
      <c r="E512" s="62">
        <v>1.1204177091265125E-2</v>
      </c>
      <c r="F512" s="62"/>
      <c r="G512" s="62">
        <v>506</v>
      </c>
      <c r="H512">
        <f t="shared" ca="1" si="16"/>
        <v>2.7605453717928666E-2</v>
      </c>
      <c r="I512" s="62"/>
    </row>
    <row r="513" spans="2:9" x14ac:dyDescent="0.3">
      <c r="B513" s="177">
        <v>43061</v>
      </c>
      <c r="C513" s="62">
        <v>1174.3499999999999</v>
      </c>
      <c r="D513" s="62">
        <f t="shared" si="15"/>
        <v>-0.34234032425167316</v>
      </c>
      <c r="E513" s="62">
        <v>1.1193869203943687E-2</v>
      </c>
      <c r="F513" s="62"/>
      <c r="G513" s="62">
        <v>507</v>
      </c>
      <c r="H513">
        <f t="shared" ca="1" si="16"/>
        <v>-1.1350257873853697E-2</v>
      </c>
      <c r="I513" s="62"/>
    </row>
    <row r="514" spans="2:9" x14ac:dyDescent="0.3">
      <c r="B514" s="177">
        <v>43773</v>
      </c>
      <c r="C514" s="62">
        <v>1785.65</v>
      </c>
      <c r="D514" s="62">
        <f t="shared" si="15"/>
        <v>0.153446159808798</v>
      </c>
      <c r="E514" s="62">
        <v>1.1155468727880204E-2</v>
      </c>
      <c r="F514" s="62"/>
      <c r="G514" s="62">
        <v>508</v>
      </c>
      <c r="H514">
        <f t="shared" ca="1" si="16"/>
        <v>2.8766836043378672E-3</v>
      </c>
      <c r="I514" s="62"/>
    </row>
    <row r="515" spans="2:9" x14ac:dyDescent="0.3">
      <c r="B515" s="177">
        <v>43726</v>
      </c>
      <c r="C515" s="62">
        <v>1548.1</v>
      </c>
      <c r="D515" s="62">
        <f t="shared" si="15"/>
        <v>0.35798245614035079</v>
      </c>
      <c r="E515" s="62">
        <v>1.1136148394892366E-2</v>
      </c>
      <c r="F515" s="62"/>
      <c r="G515" s="62">
        <v>509</v>
      </c>
      <c r="H515">
        <f t="shared" ca="1" si="16"/>
        <v>-1.6095442876403535E-2</v>
      </c>
      <c r="I515" s="62"/>
    </row>
    <row r="516" spans="2:9" x14ac:dyDescent="0.3">
      <c r="B516" s="177">
        <v>42668</v>
      </c>
      <c r="C516" s="62">
        <v>1140</v>
      </c>
      <c r="D516" s="62">
        <f t="shared" si="15"/>
        <v>-0.10108815644220158</v>
      </c>
      <c r="E516" s="62">
        <v>1.1041638951709499E-2</v>
      </c>
      <c r="F516" s="62"/>
      <c r="G516" s="62">
        <v>510</v>
      </c>
      <c r="H516">
        <f t="shared" ca="1" si="16"/>
        <v>4.0649051625007697E-2</v>
      </c>
      <c r="I516" s="62"/>
    </row>
    <row r="517" spans="2:9" x14ac:dyDescent="0.3">
      <c r="B517" s="177">
        <v>43273</v>
      </c>
      <c r="C517" s="62">
        <v>1268.2</v>
      </c>
      <c r="D517" s="62">
        <f t="shared" si="15"/>
        <v>-0.44694954428502898</v>
      </c>
      <c r="E517" s="62">
        <v>1.1001275510204045E-2</v>
      </c>
      <c r="F517" s="62"/>
      <c r="G517" s="62">
        <v>511</v>
      </c>
      <c r="H517">
        <f t="shared" ca="1" si="16"/>
        <v>-3.0832319598279704E-2</v>
      </c>
      <c r="I517" s="62"/>
    </row>
    <row r="518" spans="2:9" x14ac:dyDescent="0.3">
      <c r="B518" s="177">
        <v>45664</v>
      </c>
      <c r="C518" s="62">
        <v>2293.1</v>
      </c>
      <c r="D518" s="62">
        <f t="shared" si="15"/>
        <v>1.2847606237234095</v>
      </c>
      <c r="E518" s="62">
        <v>1.1000154310781834E-2</v>
      </c>
      <c r="F518" s="62"/>
      <c r="G518" s="62">
        <v>512</v>
      </c>
      <c r="H518">
        <f t="shared" ca="1" si="16"/>
        <v>-1.3761647535985511E-2</v>
      </c>
      <c r="I518" s="62"/>
    </row>
    <row r="519" spans="2:9" x14ac:dyDescent="0.3">
      <c r="B519" s="177">
        <v>42551</v>
      </c>
      <c r="C519" s="62">
        <v>1003.65</v>
      </c>
      <c r="D519" s="62">
        <f t="shared" ref="D519:D582" si="17">(C519-C520)/C520</f>
        <v>-0.1342247142549062</v>
      </c>
      <c r="E519" s="62">
        <v>1.0877776099108581E-2</v>
      </c>
      <c r="F519" s="62"/>
      <c r="G519" s="62">
        <v>513</v>
      </c>
      <c r="H519">
        <f t="shared" ref="H519:H582" ca="1" si="18">_xlfn.NORM.INV(RAND(),N$9,N$10)</f>
        <v>-4.2564810210441541E-2</v>
      </c>
      <c r="I519" s="62"/>
    </row>
    <row r="520" spans="2:9" x14ac:dyDescent="0.3">
      <c r="B520" s="177">
        <v>42613</v>
      </c>
      <c r="C520" s="62">
        <v>1159.25</v>
      </c>
      <c r="D520" s="62">
        <f t="shared" si="17"/>
        <v>-0.61656137333377437</v>
      </c>
      <c r="E520" s="62">
        <v>1.0856295779560557E-2</v>
      </c>
      <c r="F520" s="62"/>
      <c r="G520" s="62">
        <v>514</v>
      </c>
      <c r="H520">
        <f t="shared" ca="1" si="18"/>
        <v>5.6436160442327769E-3</v>
      </c>
      <c r="I520" s="62"/>
    </row>
    <row r="521" spans="2:9" x14ac:dyDescent="0.3">
      <c r="B521" s="177">
        <v>44378</v>
      </c>
      <c r="C521" s="62">
        <v>3023.3</v>
      </c>
      <c r="D521" s="62">
        <f t="shared" si="17"/>
        <v>1.0556877677296526</v>
      </c>
      <c r="E521" s="62">
        <v>1.0849758429877886E-2</v>
      </c>
      <c r="F521" s="62"/>
      <c r="G521" s="62">
        <v>515</v>
      </c>
      <c r="H521">
        <f t="shared" ca="1" si="18"/>
        <v>6.1374720049411609E-3</v>
      </c>
      <c r="I521" s="62"/>
    </row>
    <row r="522" spans="2:9" x14ac:dyDescent="0.3">
      <c r="B522" s="177">
        <v>43546</v>
      </c>
      <c r="C522" s="62">
        <v>1470.7</v>
      </c>
      <c r="D522" s="62">
        <f t="shared" si="17"/>
        <v>0.68070395977372733</v>
      </c>
      <c r="E522" s="62">
        <v>1.0825114265095021E-2</v>
      </c>
      <c r="F522" s="62"/>
      <c r="G522" s="62">
        <v>516</v>
      </c>
      <c r="H522">
        <f t="shared" ca="1" si="18"/>
        <v>2.0208853825421456E-2</v>
      </c>
      <c r="I522" s="62"/>
    </row>
    <row r="523" spans="2:9" x14ac:dyDescent="0.3">
      <c r="B523" s="177">
        <v>42285</v>
      </c>
      <c r="C523" s="62">
        <v>875.05</v>
      </c>
      <c r="D523" s="62">
        <f t="shared" si="17"/>
        <v>-0.73780880612443622</v>
      </c>
      <c r="E523" s="62">
        <v>1.0800508259212093E-2</v>
      </c>
      <c r="F523" s="62"/>
      <c r="G523" s="62">
        <v>517</v>
      </c>
      <c r="H523">
        <f t="shared" ca="1" si="18"/>
        <v>5.8208922826206346E-3</v>
      </c>
      <c r="I523" s="62"/>
    </row>
    <row r="524" spans="2:9" x14ac:dyDescent="0.3">
      <c r="B524" s="177">
        <v>44838</v>
      </c>
      <c r="C524" s="62">
        <v>3337.45</v>
      </c>
      <c r="D524" s="62">
        <f t="shared" si="17"/>
        <v>2.9438109305760709</v>
      </c>
      <c r="E524" s="62">
        <v>1.0766528362457896E-2</v>
      </c>
      <c r="F524" s="62"/>
      <c r="G524" s="62">
        <v>518</v>
      </c>
      <c r="H524">
        <f t="shared" ca="1" si="18"/>
        <v>4.536874293120041E-3</v>
      </c>
      <c r="I524" s="62"/>
    </row>
    <row r="525" spans="2:9" x14ac:dyDescent="0.3">
      <c r="B525" s="177">
        <v>42201</v>
      </c>
      <c r="C525" s="62">
        <v>846.25</v>
      </c>
      <c r="D525" s="62">
        <f t="shared" si="17"/>
        <v>-0.73429307042607306</v>
      </c>
      <c r="E525" s="62">
        <v>1.0749477455957002E-2</v>
      </c>
      <c r="F525" s="62"/>
      <c r="G525" s="62">
        <v>519</v>
      </c>
      <c r="H525">
        <f t="shared" ca="1" si="18"/>
        <v>-1.2109059149395163E-2</v>
      </c>
      <c r="I525" s="62"/>
    </row>
    <row r="526" spans="2:9" x14ac:dyDescent="0.3">
      <c r="B526" s="177">
        <v>45526</v>
      </c>
      <c r="C526" s="62">
        <v>3184.9</v>
      </c>
      <c r="D526" s="62">
        <f t="shared" si="17"/>
        <v>0.22423170802021866</v>
      </c>
      <c r="E526" s="62">
        <v>1.071037557717024E-2</v>
      </c>
      <c r="F526" s="62"/>
      <c r="G526" s="62">
        <v>520</v>
      </c>
      <c r="H526">
        <f t="shared" ca="1" si="18"/>
        <v>1.5299006173474497E-2</v>
      </c>
      <c r="I526" s="62"/>
    </row>
    <row r="527" spans="2:9" x14ac:dyDescent="0.3">
      <c r="B527" s="177">
        <v>44183</v>
      </c>
      <c r="C527" s="62">
        <v>2601.5500000000002</v>
      </c>
      <c r="D527" s="62">
        <f t="shared" si="17"/>
        <v>1.9942452667318873</v>
      </c>
      <c r="E527" s="62">
        <v>1.0703185703185774E-2</v>
      </c>
      <c r="F527" s="62"/>
      <c r="G527" s="62">
        <v>521</v>
      </c>
      <c r="H527">
        <f t="shared" ca="1" si="18"/>
        <v>2.7094140450574077E-2</v>
      </c>
      <c r="I527" s="62"/>
    </row>
    <row r="528" spans="2:9" x14ac:dyDescent="0.3">
      <c r="B528" s="177">
        <v>42398</v>
      </c>
      <c r="C528" s="62">
        <v>868.85</v>
      </c>
      <c r="D528" s="62">
        <f t="shared" si="17"/>
        <v>-0.72137061860629192</v>
      </c>
      <c r="E528" s="62">
        <v>1.0702029895887914E-2</v>
      </c>
      <c r="F528" s="62"/>
      <c r="G528" s="62">
        <v>522</v>
      </c>
      <c r="H528">
        <f t="shared" ca="1" si="18"/>
        <v>-2.2090345133894825E-4</v>
      </c>
      <c r="I528" s="62"/>
    </row>
    <row r="529" spans="2:9" x14ac:dyDescent="0.3">
      <c r="B529" s="177">
        <v>45069</v>
      </c>
      <c r="C529" s="62">
        <v>3118.3</v>
      </c>
      <c r="D529" s="62">
        <f t="shared" si="17"/>
        <v>1.3929859565651144</v>
      </c>
      <c r="E529" s="62">
        <v>1.0695880465432859E-2</v>
      </c>
      <c r="F529" s="62"/>
      <c r="G529" s="62">
        <v>523</v>
      </c>
      <c r="H529">
        <f t="shared" ca="1" si="18"/>
        <v>-1.6447836411589836E-2</v>
      </c>
      <c r="I529" s="62"/>
    </row>
    <row r="530" spans="2:9" x14ac:dyDescent="0.3">
      <c r="B530" s="177">
        <v>43364</v>
      </c>
      <c r="C530" s="62">
        <v>1303.0999999999999</v>
      </c>
      <c r="D530" s="62">
        <f t="shared" si="17"/>
        <v>-0.11102773135041104</v>
      </c>
      <c r="E530" s="62">
        <v>1.0664288207236205E-2</v>
      </c>
      <c r="F530" s="62"/>
      <c r="G530" s="62">
        <v>524</v>
      </c>
      <c r="H530">
        <f t="shared" ca="1" si="18"/>
        <v>-1.7461348901339657E-2</v>
      </c>
      <c r="I530" s="62"/>
    </row>
    <row r="531" spans="2:9" x14ac:dyDescent="0.3">
      <c r="B531" s="177">
        <v>43502</v>
      </c>
      <c r="C531" s="62">
        <v>1465.85</v>
      </c>
      <c r="D531" s="62">
        <f t="shared" si="17"/>
        <v>0.67267644206082033</v>
      </c>
      <c r="E531" s="62">
        <v>1.0617394601675248E-2</v>
      </c>
      <c r="F531" s="62"/>
      <c r="G531" s="62">
        <v>525</v>
      </c>
      <c r="H531">
        <f t="shared" ca="1" si="18"/>
        <v>9.1530215197183438E-3</v>
      </c>
      <c r="I531" s="62"/>
    </row>
    <row r="532" spans="2:9" x14ac:dyDescent="0.3">
      <c r="B532" s="177">
        <v>42731</v>
      </c>
      <c r="C532" s="62">
        <v>876.35</v>
      </c>
      <c r="D532" s="62">
        <f t="shared" si="17"/>
        <v>-0.32877604166666663</v>
      </c>
      <c r="E532" s="62">
        <v>1.060946779680568E-2</v>
      </c>
      <c r="F532" s="62"/>
      <c r="G532" s="62">
        <v>526</v>
      </c>
      <c r="H532">
        <f t="shared" ca="1" si="18"/>
        <v>3.3250684099293569E-2</v>
      </c>
      <c r="I532" s="62"/>
    </row>
    <row r="533" spans="2:9" x14ac:dyDescent="0.3">
      <c r="B533" s="177">
        <v>43251</v>
      </c>
      <c r="C533" s="62">
        <v>1305.5999999999999</v>
      </c>
      <c r="D533" s="62">
        <f t="shared" si="17"/>
        <v>0.25508291276135536</v>
      </c>
      <c r="E533" s="62">
        <v>1.0604535954795121E-2</v>
      </c>
      <c r="F533" s="62"/>
      <c r="G533" s="62">
        <v>527</v>
      </c>
      <c r="H533">
        <f t="shared" ca="1" si="18"/>
        <v>-1.4109852789536366E-2</v>
      </c>
      <c r="I533" s="62"/>
    </row>
    <row r="534" spans="2:9" x14ac:dyDescent="0.3">
      <c r="B534" s="177">
        <v>42572</v>
      </c>
      <c r="C534" s="62">
        <v>1040.25</v>
      </c>
      <c r="D534" s="62">
        <f t="shared" si="17"/>
        <v>-0.67860784131986285</v>
      </c>
      <c r="E534" s="62">
        <v>1.0589206780978376E-2</v>
      </c>
      <c r="F534" s="62"/>
      <c r="G534" s="62">
        <v>528</v>
      </c>
      <c r="H534">
        <f t="shared" ca="1" si="18"/>
        <v>2.0854229613685368E-2</v>
      </c>
      <c r="I534" s="62"/>
    </row>
    <row r="535" spans="2:9" x14ac:dyDescent="0.3">
      <c r="B535" s="177">
        <v>44596</v>
      </c>
      <c r="C535" s="62">
        <v>3236.7</v>
      </c>
      <c r="D535" s="62">
        <f t="shared" si="17"/>
        <v>2.4650465688898402</v>
      </c>
      <c r="E535" s="62">
        <v>1.0552936401386158E-2</v>
      </c>
      <c r="F535" s="62"/>
      <c r="G535" s="62">
        <v>529</v>
      </c>
      <c r="H535">
        <f t="shared" ca="1" si="18"/>
        <v>-4.8021831590032227E-3</v>
      </c>
      <c r="I535" s="62"/>
    </row>
    <row r="536" spans="2:9" x14ac:dyDescent="0.3">
      <c r="B536" s="177">
        <v>42746</v>
      </c>
      <c r="C536" s="62">
        <v>934.1</v>
      </c>
      <c r="D536" s="62">
        <f t="shared" si="17"/>
        <v>-0.52794623003840702</v>
      </c>
      <c r="E536" s="62">
        <v>1.0547952615351328E-2</v>
      </c>
      <c r="F536" s="62"/>
      <c r="G536" s="62">
        <v>530</v>
      </c>
      <c r="H536">
        <f t="shared" ca="1" si="18"/>
        <v>1.6135982409222639E-3</v>
      </c>
      <c r="I536" s="62"/>
    </row>
    <row r="537" spans="2:9" x14ac:dyDescent="0.3">
      <c r="B537" s="177">
        <v>44083</v>
      </c>
      <c r="C537" s="62">
        <v>1978.8</v>
      </c>
      <c r="D537" s="62">
        <f t="shared" si="17"/>
        <v>-0.213950901724001</v>
      </c>
      <c r="E537" s="62">
        <v>1.054566810509913E-2</v>
      </c>
      <c r="F537" s="62"/>
      <c r="G537" s="62">
        <v>531</v>
      </c>
      <c r="H537">
        <f t="shared" ca="1" si="18"/>
        <v>-1.8324768383708723E-2</v>
      </c>
      <c r="I537" s="62"/>
    </row>
    <row r="538" spans="2:9" x14ac:dyDescent="0.3">
      <c r="B538" s="177">
        <v>45898</v>
      </c>
      <c r="C538" s="62">
        <v>2517.4</v>
      </c>
      <c r="D538" s="62">
        <f t="shared" si="17"/>
        <v>0.75111296605453548</v>
      </c>
      <c r="E538" s="62">
        <v>1.0537302049254359E-2</v>
      </c>
      <c r="F538" s="62"/>
      <c r="G538" s="62">
        <v>532</v>
      </c>
      <c r="H538">
        <f t="shared" ca="1" si="18"/>
        <v>-6.24595261107928E-3</v>
      </c>
      <c r="I538" s="62"/>
    </row>
    <row r="539" spans="2:9" x14ac:dyDescent="0.3">
      <c r="B539" s="177">
        <v>43567</v>
      </c>
      <c r="C539" s="62">
        <v>1437.6</v>
      </c>
      <c r="D539" s="62">
        <f t="shared" si="17"/>
        <v>0.87358269255832133</v>
      </c>
      <c r="E539" s="62">
        <v>1.0508557972797115E-2</v>
      </c>
      <c r="F539" s="62"/>
      <c r="G539" s="62">
        <v>533</v>
      </c>
      <c r="H539">
        <f t="shared" ca="1" si="18"/>
        <v>1.9926086532504425E-2</v>
      </c>
      <c r="I539" s="62"/>
    </row>
    <row r="540" spans="2:9" x14ac:dyDescent="0.3">
      <c r="B540" s="177">
        <v>42152</v>
      </c>
      <c r="C540" s="62">
        <v>767.3</v>
      </c>
      <c r="D540" s="62">
        <f t="shared" si="17"/>
        <v>-0.73806475839350039</v>
      </c>
      <c r="E540" s="62">
        <v>1.0469480476723423E-2</v>
      </c>
      <c r="F540" s="62"/>
      <c r="G540" s="62">
        <v>534</v>
      </c>
      <c r="H540">
        <f t="shared" ca="1" si="18"/>
        <v>-6.0637947952606316E-3</v>
      </c>
      <c r="I540" s="62"/>
    </row>
    <row r="541" spans="2:9" x14ac:dyDescent="0.3">
      <c r="B541" s="177">
        <v>45049</v>
      </c>
      <c r="C541" s="62">
        <v>2929.35</v>
      </c>
      <c r="D541" s="62">
        <f t="shared" si="17"/>
        <v>-0.10141259835273544</v>
      </c>
      <c r="E541" s="62">
        <v>1.0469127285270751E-2</v>
      </c>
      <c r="F541" s="62"/>
      <c r="G541" s="62">
        <v>535</v>
      </c>
      <c r="H541">
        <f t="shared" ca="1" si="18"/>
        <v>-1.0710512346115569E-2</v>
      </c>
      <c r="I541" s="62"/>
    </row>
    <row r="542" spans="2:9" x14ac:dyDescent="0.3">
      <c r="B542" s="177">
        <v>45163</v>
      </c>
      <c r="C542" s="62">
        <v>3259.95</v>
      </c>
      <c r="D542" s="62">
        <f t="shared" si="17"/>
        <v>0.84105156152933858</v>
      </c>
      <c r="E542" s="62">
        <v>1.0445563734986382E-2</v>
      </c>
      <c r="F542" s="62"/>
      <c r="G542" s="62">
        <v>536</v>
      </c>
      <c r="H542">
        <f t="shared" ca="1" si="18"/>
        <v>6.1249714942979774E-3</v>
      </c>
      <c r="I542" s="62"/>
    </row>
    <row r="543" spans="2:9" x14ac:dyDescent="0.3">
      <c r="B543" s="177">
        <v>43734</v>
      </c>
      <c r="C543" s="62">
        <v>1770.7</v>
      </c>
      <c r="D543" s="62">
        <f t="shared" si="17"/>
        <v>-0.46450334931123644</v>
      </c>
      <c r="E543" s="62">
        <v>1.0442821273681782E-2</v>
      </c>
      <c r="F543" s="62"/>
      <c r="G543" s="62">
        <v>537</v>
      </c>
      <c r="H543">
        <f t="shared" ca="1" si="18"/>
        <v>-1.9245078833156945E-2</v>
      </c>
      <c r="I543" s="62"/>
    </row>
    <row r="544" spans="2:9" x14ac:dyDescent="0.3">
      <c r="B544" s="177">
        <v>44460</v>
      </c>
      <c r="C544" s="62">
        <v>3306.65</v>
      </c>
      <c r="D544" s="62">
        <f t="shared" si="17"/>
        <v>6.19339713533303E-2</v>
      </c>
      <c r="E544" s="62">
        <v>1.0420008861591086E-2</v>
      </c>
      <c r="F544" s="62"/>
      <c r="G544" s="62">
        <v>538</v>
      </c>
      <c r="H544">
        <f t="shared" ca="1" si="18"/>
        <v>-1.2786490828271135E-2</v>
      </c>
      <c r="I544" s="62"/>
    </row>
    <row r="545" spans="2:9" x14ac:dyDescent="0.3">
      <c r="B545" s="177">
        <v>44652</v>
      </c>
      <c r="C545" s="62">
        <v>3113.8</v>
      </c>
      <c r="D545" s="62">
        <f t="shared" si="17"/>
        <v>-4.9526106133911264E-2</v>
      </c>
      <c r="E545" s="62">
        <v>1.0399935101809097E-2</v>
      </c>
      <c r="F545" s="62"/>
      <c r="G545" s="62">
        <v>539</v>
      </c>
      <c r="H545">
        <f t="shared" ca="1" si="18"/>
        <v>-1.1002246376557234E-2</v>
      </c>
      <c r="I545" s="62"/>
    </row>
    <row r="546" spans="2:9" x14ac:dyDescent="0.3">
      <c r="B546" s="177">
        <v>45191</v>
      </c>
      <c r="C546" s="62">
        <v>3276.05</v>
      </c>
      <c r="D546" s="62">
        <f t="shared" si="17"/>
        <v>3.0683638621546105</v>
      </c>
      <c r="E546" s="62">
        <v>1.0393695930420921E-2</v>
      </c>
      <c r="F546" s="62"/>
      <c r="G546" s="62">
        <v>540</v>
      </c>
      <c r="H546">
        <f t="shared" ca="1" si="18"/>
        <v>2.2740426732571875E-4</v>
      </c>
      <c r="I546" s="62"/>
    </row>
    <row r="547" spans="2:9" x14ac:dyDescent="0.3">
      <c r="B547" s="177">
        <v>42276</v>
      </c>
      <c r="C547" s="62">
        <v>805.25</v>
      </c>
      <c r="D547" s="62">
        <f t="shared" si="17"/>
        <v>-0.4495898838004101</v>
      </c>
      <c r="E547" s="62">
        <v>1.0351317440401506E-2</v>
      </c>
      <c r="F547" s="62"/>
      <c r="G547" s="62">
        <v>541</v>
      </c>
      <c r="H547">
        <f t="shared" ca="1" si="18"/>
        <v>-1.6588693237781201E-3</v>
      </c>
      <c r="I547" s="62"/>
    </row>
    <row r="548" spans="2:9" x14ac:dyDescent="0.3">
      <c r="B548" s="177">
        <v>43585</v>
      </c>
      <c r="C548" s="62">
        <v>1463</v>
      </c>
      <c r="D548" s="62">
        <f t="shared" si="17"/>
        <v>6.5278334000801033E-2</v>
      </c>
      <c r="E548" s="62">
        <v>1.0324229135734294E-2</v>
      </c>
      <c r="F548" s="62"/>
      <c r="G548" s="62">
        <v>542</v>
      </c>
      <c r="H548">
        <f t="shared" ca="1" si="18"/>
        <v>1.807605754533264E-2</v>
      </c>
      <c r="I548" s="62"/>
    </row>
    <row r="549" spans="2:9" x14ac:dyDescent="0.3">
      <c r="B549" s="177">
        <v>43615</v>
      </c>
      <c r="C549" s="62">
        <v>1373.35</v>
      </c>
      <c r="D549" s="62">
        <f t="shared" si="17"/>
        <v>0.60804402552543757</v>
      </c>
      <c r="E549" s="62">
        <v>1.0299039982344504E-2</v>
      </c>
      <c r="F549" s="62"/>
      <c r="G549" s="62">
        <v>543</v>
      </c>
      <c r="H549">
        <f t="shared" ca="1" si="18"/>
        <v>1.3983374951778803E-2</v>
      </c>
      <c r="I549" s="62"/>
    </row>
    <row r="550" spans="2:9" x14ac:dyDescent="0.3">
      <c r="B550" s="177">
        <v>42458</v>
      </c>
      <c r="C550" s="62">
        <v>854.05</v>
      </c>
      <c r="D550" s="62">
        <f t="shared" si="17"/>
        <v>-0.73938450740757689</v>
      </c>
      <c r="E550" s="62">
        <v>1.0291595197255494E-2</v>
      </c>
      <c r="F550" s="62"/>
      <c r="G550" s="62">
        <v>544</v>
      </c>
      <c r="H550">
        <f t="shared" ca="1" si="18"/>
        <v>-2.0817880246669071E-2</v>
      </c>
      <c r="I550" s="62"/>
    </row>
    <row r="551" spans="2:9" x14ac:dyDescent="0.3">
      <c r="B551" s="177">
        <v>45561</v>
      </c>
      <c r="C551" s="62">
        <v>3277.05</v>
      </c>
      <c r="D551" s="62">
        <f t="shared" si="17"/>
        <v>2.7600252423842582</v>
      </c>
      <c r="E551" s="62">
        <v>1.0203609796698583E-2</v>
      </c>
      <c r="F551" s="62"/>
      <c r="G551" s="62">
        <v>545</v>
      </c>
      <c r="H551">
        <f t="shared" ca="1" si="18"/>
        <v>1.3614209616488316E-2</v>
      </c>
      <c r="I551" s="62"/>
    </row>
    <row r="552" spans="2:9" x14ac:dyDescent="0.3">
      <c r="B552" s="177">
        <v>42493</v>
      </c>
      <c r="C552" s="62">
        <v>871.55</v>
      </c>
      <c r="D552" s="62">
        <f t="shared" si="17"/>
        <v>-0.51338600262415901</v>
      </c>
      <c r="E552" s="62">
        <v>1.0199942045783778E-2</v>
      </c>
      <c r="F552" s="62"/>
      <c r="G552" s="62">
        <v>546</v>
      </c>
      <c r="H552">
        <f t="shared" ca="1" si="18"/>
        <v>-3.0511751513522214E-2</v>
      </c>
      <c r="I552" s="62"/>
    </row>
    <row r="553" spans="2:9" x14ac:dyDescent="0.3">
      <c r="B553" s="177">
        <v>43840</v>
      </c>
      <c r="C553" s="62">
        <v>1791.05</v>
      </c>
      <c r="D553" s="62">
        <f t="shared" si="17"/>
        <v>-0.39542616033755273</v>
      </c>
      <c r="E553" s="62">
        <v>1.0180485053581474E-2</v>
      </c>
      <c r="F553" s="62"/>
      <c r="G553" s="62">
        <v>547</v>
      </c>
      <c r="H553">
        <f t="shared" ca="1" si="18"/>
        <v>5.3176974746500377E-3</v>
      </c>
      <c r="I553" s="62"/>
    </row>
    <row r="554" spans="2:9" x14ac:dyDescent="0.3">
      <c r="B554" s="177">
        <v>44634</v>
      </c>
      <c r="C554" s="62">
        <v>2962.5</v>
      </c>
      <c r="D554" s="62">
        <f t="shared" si="17"/>
        <v>1.5279460704838295</v>
      </c>
      <c r="E554" s="62">
        <v>1.0178507493222822E-2</v>
      </c>
      <c r="F554" s="62"/>
      <c r="G554" s="62">
        <v>548</v>
      </c>
      <c r="H554">
        <f t="shared" ca="1" si="18"/>
        <v>-1.5219849343882535E-3</v>
      </c>
      <c r="I554" s="62"/>
    </row>
    <row r="555" spans="2:9" x14ac:dyDescent="0.3">
      <c r="B555" s="177">
        <v>43021</v>
      </c>
      <c r="C555" s="62">
        <v>1171.9000000000001</v>
      </c>
      <c r="D555" s="62">
        <f t="shared" si="17"/>
        <v>-0.60070189785001193</v>
      </c>
      <c r="E555" s="62">
        <v>1.0171536936471151E-2</v>
      </c>
      <c r="F555" s="62"/>
      <c r="G555" s="62">
        <v>549</v>
      </c>
      <c r="H555">
        <f t="shared" ca="1" si="18"/>
        <v>-1.4226060834230328E-2</v>
      </c>
      <c r="I555" s="62"/>
    </row>
    <row r="556" spans="2:9" x14ac:dyDescent="0.3">
      <c r="B556" s="177">
        <v>44350</v>
      </c>
      <c r="C556" s="62">
        <v>2934.9</v>
      </c>
      <c r="D556" s="62">
        <f t="shared" si="17"/>
        <v>0.44661869085173511</v>
      </c>
      <c r="E556" s="62">
        <v>1.0170891630956747E-2</v>
      </c>
      <c r="F556" s="62"/>
      <c r="G556" s="62">
        <v>550</v>
      </c>
      <c r="H556">
        <f t="shared" ca="1" si="18"/>
        <v>2.5555718539848693E-4</v>
      </c>
      <c r="I556" s="62"/>
    </row>
    <row r="557" spans="2:9" x14ac:dyDescent="0.3">
      <c r="B557" s="177">
        <v>44092</v>
      </c>
      <c r="C557" s="62">
        <v>2028.8</v>
      </c>
      <c r="D557" s="62">
        <f t="shared" si="17"/>
        <v>0.73409120047865284</v>
      </c>
      <c r="E557" s="62">
        <v>1.0157339175462987E-2</v>
      </c>
      <c r="F557" s="62"/>
      <c r="G557" s="62">
        <v>551</v>
      </c>
      <c r="H557">
        <f t="shared" ca="1" si="18"/>
        <v>-8.3040530522126774E-3</v>
      </c>
      <c r="I557" s="62"/>
    </row>
    <row r="558" spans="2:9" x14ac:dyDescent="0.3">
      <c r="B558" s="177">
        <v>43067</v>
      </c>
      <c r="C558" s="62">
        <v>1169.95</v>
      </c>
      <c r="D558" s="62">
        <f t="shared" si="17"/>
        <v>-2.6420903719730382E-2</v>
      </c>
      <c r="E558" s="62">
        <v>1.0145052667932999E-2</v>
      </c>
      <c r="F558" s="62"/>
      <c r="G558" s="62">
        <v>552</v>
      </c>
      <c r="H558">
        <f t="shared" ca="1" si="18"/>
        <v>1.4985532605075626E-2</v>
      </c>
      <c r="I558" s="62"/>
    </row>
    <row r="559" spans="2:9" x14ac:dyDescent="0.3">
      <c r="B559" s="177">
        <v>43115</v>
      </c>
      <c r="C559" s="62">
        <v>1201.7</v>
      </c>
      <c r="D559" s="62">
        <f t="shared" si="17"/>
        <v>-0.58428754280970008</v>
      </c>
      <c r="E559" s="62">
        <v>1.0129029546505236E-2</v>
      </c>
      <c r="F559" s="62"/>
      <c r="G559" s="62">
        <v>553</v>
      </c>
      <c r="H559">
        <f t="shared" ca="1" si="18"/>
        <v>2.7470558899064905E-2</v>
      </c>
      <c r="I559" s="62"/>
    </row>
    <row r="560" spans="2:9" x14ac:dyDescent="0.3">
      <c r="B560" s="177">
        <v>44749</v>
      </c>
      <c r="C560" s="62">
        <v>2890.7</v>
      </c>
      <c r="D560" s="62">
        <f t="shared" si="17"/>
        <v>1.953937854900703E-2</v>
      </c>
      <c r="E560" s="62">
        <v>1.0116187647418473E-2</v>
      </c>
      <c r="F560" s="62"/>
      <c r="G560" s="62">
        <v>554</v>
      </c>
      <c r="H560">
        <f t="shared" ca="1" si="18"/>
        <v>-1.9935766246352123E-2</v>
      </c>
      <c r="I560" s="62"/>
    </row>
    <row r="561" spans="2:9" x14ac:dyDescent="0.3">
      <c r="B561" s="177">
        <v>44974</v>
      </c>
      <c r="C561" s="62">
        <v>2835.3</v>
      </c>
      <c r="D561" s="62">
        <f t="shared" si="17"/>
        <v>-0.14342683645262155</v>
      </c>
      <c r="E561" s="62">
        <v>1.0099930529578497E-2</v>
      </c>
      <c r="F561" s="62"/>
      <c r="G561" s="62">
        <v>555</v>
      </c>
      <c r="H561">
        <f t="shared" ca="1" si="18"/>
        <v>6.9396987491737432E-3</v>
      </c>
      <c r="I561" s="62"/>
    </row>
    <row r="562" spans="2:9" x14ac:dyDescent="0.3">
      <c r="B562" s="177">
        <v>45562</v>
      </c>
      <c r="C562" s="62">
        <v>3310.05</v>
      </c>
      <c r="D562" s="62">
        <f t="shared" si="17"/>
        <v>-4.2314035239996522E-2</v>
      </c>
      <c r="E562" s="62">
        <v>1.0070032498741246E-2</v>
      </c>
      <c r="F562" s="62"/>
      <c r="G562" s="62">
        <v>556</v>
      </c>
      <c r="H562">
        <f t="shared" ca="1" si="18"/>
        <v>-3.4827729944250049E-3</v>
      </c>
      <c r="I562" s="62"/>
    </row>
    <row r="563" spans="2:9" x14ac:dyDescent="0.3">
      <c r="B563" s="177">
        <v>44565</v>
      </c>
      <c r="C563" s="62">
        <v>3456.3</v>
      </c>
      <c r="D563" s="62">
        <f t="shared" si="17"/>
        <v>2.0892920986771544</v>
      </c>
      <c r="E563" s="62">
        <v>1.0067653462308481E-2</v>
      </c>
      <c r="F563" s="62"/>
      <c r="G563" s="62">
        <v>557</v>
      </c>
      <c r="H563">
        <f t="shared" ca="1" si="18"/>
        <v>3.3210465758364278E-3</v>
      </c>
      <c r="I563" s="62"/>
    </row>
    <row r="564" spans="2:9" x14ac:dyDescent="0.3">
      <c r="B564" s="177">
        <v>43185</v>
      </c>
      <c r="C564" s="62">
        <v>1118.8</v>
      </c>
      <c r="D564" s="62">
        <f t="shared" si="17"/>
        <v>-0.63562937632307448</v>
      </c>
      <c r="E564" s="62">
        <v>1.0066356701123878E-2</v>
      </c>
      <c r="F564" s="62"/>
      <c r="G564" s="62">
        <v>558</v>
      </c>
      <c r="H564">
        <f t="shared" ca="1" si="18"/>
        <v>-1.804852238150052E-2</v>
      </c>
      <c r="I564" s="62"/>
    </row>
    <row r="565" spans="2:9" x14ac:dyDescent="0.3">
      <c r="B565" s="177">
        <v>45580</v>
      </c>
      <c r="C565" s="62">
        <v>3070.5</v>
      </c>
      <c r="D565" s="62">
        <f t="shared" si="17"/>
        <v>0.70915669357083222</v>
      </c>
      <c r="E565" s="62">
        <v>1.0066120596072209E-2</v>
      </c>
      <c r="F565" s="62"/>
      <c r="G565" s="62">
        <v>559</v>
      </c>
      <c r="H565">
        <f t="shared" ca="1" si="18"/>
        <v>3.9609640450219957E-3</v>
      </c>
      <c r="I565" s="62"/>
    </row>
    <row r="566" spans="2:9" x14ac:dyDescent="0.3">
      <c r="B566" s="177">
        <v>43859</v>
      </c>
      <c r="C566" s="62">
        <v>1796.5</v>
      </c>
      <c r="D566" s="62">
        <f t="shared" si="17"/>
        <v>0.51763463569165791</v>
      </c>
      <c r="E566" s="62">
        <v>1.0007308708607384E-2</v>
      </c>
      <c r="F566" s="62"/>
      <c r="G566" s="62">
        <v>560</v>
      </c>
      <c r="H566">
        <f t="shared" ca="1" si="18"/>
        <v>-1.0384294850727525E-2</v>
      </c>
      <c r="I566" s="62"/>
    </row>
    <row r="567" spans="2:9" x14ac:dyDescent="0.3">
      <c r="B567" s="177">
        <v>43105</v>
      </c>
      <c r="C567" s="62">
        <v>1183.75</v>
      </c>
      <c r="D567" s="62">
        <f t="shared" si="17"/>
        <v>-0.49818775302571056</v>
      </c>
      <c r="E567" s="62">
        <v>9.9825092786144324E-3</v>
      </c>
      <c r="F567" s="62"/>
      <c r="G567" s="62">
        <v>561</v>
      </c>
      <c r="H567">
        <f t="shared" ca="1" si="18"/>
        <v>-2.8985787850739332E-2</v>
      </c>
      <c r="I567" s="62"/>
    </row>
    <row r="568" spans="2:9" x14ac:dyDescent="0.3">
      <c r="B568" s="177">
        <v>45866</v>
      </c>
      <c r="C568" s="62">
        <v>2358.9499999999998</v>
      </c>
      <c r="D568" s="62">
        <f t="shared" si="17"/>
        <v>-0.26881470460603807</v>
      </c>
      <c r="E568" s="62">
        <v>9.9758097317662001E-3</v>
      </c>
      <c r="F568" s="62"/>
      <c r="G568" s="62">
        <v>562</v>
      </c>
      <c r="H568">
        <f t="shared" ca="1" si="18"/>
        <v>1.0166843646796127E-2</v>
      </c>
      <c r="I568" s="62"/>
    </row>
    <row r="569" spans="2:9" x14ac:dyDescent="0.3">
      <c r="B569" s="177">
        <v>45265</v>
      </c>
      <c r="C569" s="62">
        <v>3226.2</v>
      </c>
      <c r="D569" s="62">
        <f t="shared" si="17"/>
        <v>2.3128305180469271</v>
      </c>
      <c r="E569" s="62">
        <v>9.970729569395936E-3</v>
      </c>
      <c r="F569" s="62"/>
      <c r="G569" s="62">
        <v>563</v>
      </c>
      <c r="H569">
        <f t="shared" ca="1" si="18"/>
        <v>9.6177813746433274E-3</v>
      </c>
      <c r="I569" s="62"/>
    </row>
    <row r="570" spans="2:9" x14ac:dyDescent="0.3">
      <c r="B570" s="177">
        <v>42759</v>
      </c>
      <c r="C570" s="62">
        <v>973.85</v>
      </c>
      <c r="D570" s="62">
        <f t="shared" si="17"/>
        <v>-0.5774595943160864</v>
      </c>
      <c r="E570" s="62">
        <v>9.9559242934923759E-3</v>
      </c>
      <c r="F570" s="62"/>
      <c r="G570" s="62">
        <v>564</v>
      </c>
      <c r="H570">
        <f t="shared" ca="1" si="18"/>
        <v>7.2083424593084389E-3</v>
      </c>
      <c r="I570" s="62"/>
    </row>
    <row r="571" spans="2:9" x14ac:dyDescent="0.3">
      <c r="B571" s="177">
        <v>45658</v>
      </c>
      <c r="C571" s="62">
        <v>2304.75</v>
      </c>
      <c r="D571" s="62">
        <f t="shared" si="17"/>
        <v>1.1577025698637831</v>
      </c>
      <c r="E571" s="62">
        <v>9.9471965995485707E-3</v>
      </c>
      <c r="F571" s="62"/>
      <c r="G571" s="62">
        <v>565</v>
      </c>
      <c r="H571">
        <f t="shared" ca="1" si="18"/>
        <v>1.3781880177524054E-2</v>
      </c>
      <c r="I571" s="62"/>
    </row>
    <row r="572" spans="2:9" x14ac:dyDescent="0.3">
      <c r="B572" s="177">
        <v>42823</v>
      </c>
      <c r="C572" s="62">
        <v>1068.1500000000001</v>
      </c>
      <c r="D572" s="62">
        <f t="shared" si="17"/>
        <v>-5.0068922584374544E-2</v>
      </c>
      <c r="E572" s="62">
        <v>9.9276698340660888E-3</v>
      </c>
      <c r="F572" s="62"/>
      <c r="G572" s="62">
        <v>566</v>
      </c>
      <c r="H572">
        <f t="shared" ca="1" si="18"/>
        <v>-1.1520942425079731E-3</v>
      </c>
      <c r="I572" s="62"/>
    </row>
    <row r="573" spans="2:9" x14ac:dyDescent="0.3">
      <c r="B573" s="177">
        <v>42605</v>
      </c>
      <c r="C573" s="62">
        <v>1124.45</v>
      </c>
      <c r="D573" s="62">
        <f t="shared" si="17"/>
        <v>-0.62666423188020848</v>
      </c>
      <c r="E573" s="62">
        <v>9.8792042750011216E-3</v>
      </c>
      <c r="F573" s="62"/>
      <c r="G573" s="62">
        <v>567</v>
      </c>
      <c r="H573">
        <f t="shared" ca="1" si="18"/>
        <v>-9.781326428568762E-3</v>
      </c>
      <c r="I573" s="62"/>
    </row>
    <row r="574" spans="2:9" x14ac:dyDescent="0.3">
      <c r="B574" s="177">
        <v>45051</v>
      </c>
      <c r="C574" s="62">
        <v>3011.9</v>
      </c>
      <c r="D574" s="62">
        <f t="shared" si="17"/>
        <v>0.27994390497843313</v>
      </c>
      <c r="E574" s="62">
        <v>9.840572664330827E-3</v>
      </c>
      <c r="F574" s="62"/>
      <c r="G574" s="62">
        <v>568</v>
      </c>
      <c r="H574">
        <f t="shared" ca="1" si="18"/>
        <v>-2.3512622737108548E-2</v>
      </c>
      <c r="I574" s="62"/>
    </row>
    <row r="575" spans="2:9" x14ac:dyDescent="0.3">
      <c r="B575" s="177">
        <v>45793</v>
      </c>
      <c r="C575" s="62">
        <v>2353.15</v>
      </c>
      <c r="D575" s="62">
        <f t="shared" si="17"/>
        <v>-0.24631669976298756</v>
      </c>
      <c r="E575" s="62">
        <v>9.827271751957984E-3</v>
      </c>
      <c r="F575" s="62"/>
      <c r="G575" s="62">
        <v>569</v>
      </c>
      <c r="H575">
        <f t="shared" ca="1" si="18"/>
        <v>-9.7087251050982093E-3</v>
      </c>
      <c r="I575" s="62"/>
    </row>
    <row r="576" spans="2:9" x14ac:dyDescent="0.3">
      <c r="B576" s="177">
        <v>44858</v>
      </c>
      <c r="C576" s="62">
        <v>3122.2</v>
      </c>
      <c r="D576" s="62">
        <f t="shared" si="17"/>
        <v>1.2439269800201234</v>
      </c>
      <c r="E576" s="62">
        <v>9.7997994760502371E-3</v>
      </c>
      <c r="F576" s="62"/>
      <c r="G576" s="62">
        <v>570</v>
      </c>
      <c r="H576">
        <f t="shared" ca="1" si="18"/>
        <v>-4.3389819210519504E-3</v>
      </c>
      <c r="I576" s="62"/>
    </row>
    <row r="577" spans="2:9" x14ac:dyDescent="0.3">
      <c r="B577" s="177">
        <v>43299</v>
      </c>
      <c r="C577" s="62">
        <v>1391.4</v>
      </c>
      <c r="D577" s="62">
        <f t="shared" si="17"/>
        <v>0.11236359275692545</v>
      </c>
      <c r="E577" s="62">
        <v>9.7975179621162638E-3</v>
      </c>
      <c r="F577" s="62"/>
      <c r="G577" s="62">
        <v>571</v>
      </c>
      <c r="H577">
        <f t="shared" ca="1" si="18"/>
        <v>-1.8056009546142456E-2</v>
      </c>
      <c r="I577" s="62"/>
    </row>
    <row r="578" spans="2:9" x14ac:dyDescent="0.3">
      <c r="B578" s="177">
        <v>43411</v>
      </c>
      <c r="C578" s="62">
        <v>1250.8499999999999</v>
      </c>
      <c r="D578" s="62">
        <f t="shared" si="17"/>
        <v>-0.3217935858161412</v>
      </c>
      <c r="E578" s="62">
        <v>9.7679112008071927E-3</v>
      </c>
      <c r="F578" s="62"/>
      <c r="G578" s="62">
        <v>572</v>
      </c>
      <c r="H578">
        <f t="shared" ca="1" si="18"/>
        <v>7.5070314604976703E-3</v>
      </c>
      <c r="I578" s="62"/>
    </row>
    <row r="579" spans="2:9" x14ac:dyDescent="0.3">
      <c r="B579" s="177">
        <v>43888</v>
      </c>
      <c r="C579" s="62">
        <v>1844.35</v>
      </c>
      <c r="D579" s="62">
        <f t="shared" si="17"/>
        <v>-0.38446776911909492</v>
      </c>
      <c r="E579" s="62">
        <v>9.7451479565300453E-3</v>
      </c>
      <c r="F579" s="62"/>
      <c r="G579" s="62">
        <v>573</v>
      </c>
      <c r="H579">
        <f t="shared" ca="1" si="18"/>
        <v>9.3773829266817228E-3</v>
      </c>
      <c r="I579" s="62"/>
    </row>
    <row r="580" spans="2:9" x14ac:dyDescent="0.3">
      <c r="B580" s="177">
        <v>45230</v>
      </c>
      <c r="C580" s="62">
        <v>2996.35</v>
      </c>
      <c r="D580" s="62">
        <f t="shared" si="17"/>
        <v>2.3021269561384172</v>
      </c>
      <c r="E580" s="62">
        <v>9.7390014996040688E-3</v>
      </c>
      <c r="F580" s="62"/>
      <c r="G580" s="62">
        <v>574</v>
      </c>
      <c r="H580">
        <f t="shared" ca="1" si="18"/>
        <v>-6.9500117571780849E-3</v>
      </c>
      <c r="I580" s="62"/>
    </row>
    <row r="581" spans="2:9" x14ac:dyDescent="0.3">
      <c r="B581" s="177">
        <v>42501</v>
      </c>
      <c r="C581" s="62">
        <v>907.4</v>
      </c>
      <c r="D581" s="62">
        <f t="shared" si="17"/>
        <v>-0.23674138873701472</v>
      </c>
      <c r="E581" s="62">
        <v>9.7368274634173479E-3</v>
      </c>
      <c r="F581" s="62"/>
      <c r="G581" s="62">
        <v>575</v>
      </c>
      <c r="H581">
        <f t="shared" ca="1" si="18"/>
        <v>-1.1356003150255995E-2</v>
      </c>
      <c r="I581" s="62"/>
    </row>
    <row r="582" spans="2:9" x14ac:dyDescent="0.3">
      <c r="B582" s="177">
        <v>43111</v>
      </c>
      <c r="C582" s="62">
        <v>1188.8499999999999</v>
      </c>
      <c r="D582" s="62">
        <f t="shared" si="17"/>
        <v>0.24931693989071027</v>
      </c>
      <c r="E582" s="62">
        <v>9.7248173942583813E-3</v>
      </c>
      <c r="F582" s="62"/>
      <c r="G582" s="62">
        <v>576</v>
      </c>
      <c r="H582">
        <f t="shared" ca="1" si="18"/>
        <v>-1.159465172230968E-2</v>
      </c>
      <c r="I582" s="62"/>
    </row>
    <row r="583" spans="2:9" x14ac:dyDescent="0.3">
      <c r="B583" s="177">
        <v>42506</v>
      </c>
      <c r="C583" s="62">
        <v>951.6</v>
      </c>
      <c r="D583" s="62">
        <f t="shared" ref="D583:D646" si="19">(C583-C584)/C584</f>
        <v>-0.44345995262742344</v>
      </c>
      <c r="E583" s="62">
        <v>9.6551724137931283E-3</v>
      </c>
      <c r="F583" s="62"/>
      <c r="G583" s="62">
        <v>577</v>
      </c>
      <c r="H583">
        <f t="shared" ref="H583:H646" ca="1" si="20">_xlfn.NORM.INV(RAND(),N$9,N$10)</f>
        <v>3.8137713554740617E-3</v>
      </c>
      <c r="I583" s="62"/>
    </row>
    <row r="584" spans="2:9" x14ac:dyDescent="0.3">
      <c r="B584" s="177">
        <v>43984</v>
      </c>
      <c r="C584" s="62">
        <v>1709.85</v>
      </c>
      <c r="D584" s="62">
        <f t="shared" si="19"/>
        <v>0.22789946140035899</v>
      </c>
      <c r="E584" s="62">
        <v>9.6545615589016288E-3</v>
      </c>
      <c r="F584" s="62"/>
      <c r="G584" s="62">
        <v>578</v>
      </c>
      <c r="H584">
        <f t="shared" ca="1" si="20"/>
        <v>-6.4959317422444976E-3</v>
      </c>
      <c r="I584" s="62"/>
    </row>
    <row r="585" spans="2:9" x14ac:dyDescent="0.3">
      <c r="B585" s="177">
        <v>43494</v>
      </c>
      <c r="C585" s="62">
        <v>1392.5</v>
      </c>
      <c r="D585" s="62">
        <f t="shared" si="19"/>
        <v>0.79677419354838708</v>
      </c>
      <c r="E585" s="62">
        <v>9.6432714617169044E-3</v>
      </c>
      <c r="F585" s="62"/>
      <c r="G585" s="62">
        <v>579</v>
      </c>
      <c r="H585">
        <f t="shared" ca="1" si="20"/>
        <v>1.1897705799310881E-3</v>
      </c>
      <c r="I585" s="62"/>
    </row>
    <row r="586" spans="2:9" x14ac:dyDescent="0.3">
      <c r="B586" s="177">
        <v>42143</v>
      </c>
      <c r="C586" s="62">
        <v>775</v>
      </c>
      <c r="D586" s="62">
        <f t="shared" si="19"/>
        <v>-0.11474099034782116</v>
      </c>
      <c r="E586" s="62">
        <v>9.6404377279832951E-3</v>
      </c>
      <c r="F586" s="62"/>
      <c r="G586" s="62">
        <v>580</v>
      </c>
      <c r="H586">
        <f t="shared" ca="1" si="20"/>
        <v>2.0292454499478627E-2</v>
      </c>
      <c r="I586" s="62"/>
    </row>
    <row r="587" spans="2:9" x14ac:dyDescent="0.3">
      <c r="B587" s="177">
        <v>42355</v>
      </c>
      <c r="C587" s="62">
        <v>875.45</v>
      </c>
      <c r="D587" s="62">
        <f t="shared" si="19"/>
        <v>-8.4496732026143745E-2</v>
      </c>
      <c r="E587" s="62">
        <v>9.6298004843732247E-3</v>
      </c>
      <c r="F587" s="62"/>
      <c r="G587" s="62">
        <v>581</v>
      </c>
      <c r="H587">
        <f t="shared" ca="1" si="20"/>
        <v>-5.1669439538074447E-3</v>
      </c>
      <c r="I587" s="62"/>
    </row>
    <row r="588" spans="2:9" x14ac:dyDescent="0.3">
      <c r="B588" s="177">
        <v>42514</v>
      </c>
      <c r="C588" s="62">
        <v>956.25</v>
      </c>
      <c r="D588" s="62">
        <f t="shared" si="19"/>
        <v>-0.44529845118626371</v>
      </c>
      <c r="E588" s="62">
        <v>9.607770680462464E-3</v>
      </c>
      <c r="F588" s="62"/>
      <c r="G588" s="62">
        <v>582</v>
      </c>
      <c r="H588">
        <f t="shared" ca="1" si="20"/>
        <v>3.3265284819216562E-2</v>
      </c>
      <c r="I588" s="62"/>
    </row>
    <row r="589" spans="2:9" x14ac:dyDescent="0.3">
      <c r="B589" s="177">
        <v>43837</v>
      </c>
      <c r="C589" s="62">
        <v>1723.9</v>
      </c>
      <c r="D589" s="62">
        <f t="shared" si="19"/>
        <v>-0.35207562061902165</v>
      </c>
      <c r="E589" s="62">
        <v>9.6046852122987358E-3</v>
      </c>
      <c r="F589" s="62"/>
      <c r="G589" s="62">
        <v>583</v>
      </c>
      <c r="H589">
        <f t="shared" ca="1" si="20"/>
        <v>-5.4586693494201944E-3</v>
      </c>
      <c r="I589" s="62"/>
    </row>
    <row r="590" spans="2:9" x14ac:dyDescent="0.3">
      <c r="B590" s="177">
        <v>44727</v>
      </c>
      <c r="C590" s="62">
        <v>2660.65</v>
      </c>
      <c r="D590" s="62">
        <f t="shared" si="19"/>
        <v>2.3014642015138356</v>
      </c>
      <c r="E590" s="62">
        <v>9.6002428519931637E-3</v>
      </c>
      <c r="F590" s="62"/>
      <c r="G590" s="62">
        <v>584</v>
      </c>
      <c r="H590">
        <f t="shared" ca="1" si="20"/>
        <v>-2.9830009281054854E-2</v>
      </c>
      <c r="I590" s="62"/>
    </row>
    <row r="591" spans="2:9" x14ac:dyDescent="0.3">
      <c r="B591" s="177">
        <v>42319</v>
      </c>
      <c r="C591" s="62">
        <v>805.9</v>
      </c>
      <c r="D591" s="62">
        <f t="shared" si="19"/>
        <v>-0.66657702571316269</v>
      </c>
      <c r="E591" s="62">
        <v>9.5834638271218003E-3</v>
      </c>
      <c r="F591" s="62"/>
      <c r="G591" s="62">
        <v>585</v>
      </c>
      <c r="H591">
        <f t="shared" ca="1" si="20"/>
        <v>7.7263394630894032E-3</v>
      </c>
      <c r="I591" s="62"/>
    </row>
    <row r="592" spans="2:9" x14ac:dyDescent="0.3">
      <c r="B592" s="177">
        <v>45762</v>
      </c>
      <c r="C592" s="62">
        <v>2417.0500000000002</v>
      </c>
      <c r="D592" s="62">
        <f t="shared" si="19"/>
        <v>1.7463356436768551</v>
      </c>
      <c r="E592" s="62">
        <v>9.5438977529030012E-3</v>
      </c>
      <c r="F592" s="62"/>
      <c r="G592" s="62">
        <v>586</v>
      </c>
      <c r="H592">
        <f t="shared" ca="1" si="20"/>
        <v>4.2682250135254549E-2</v>
      </c>
      <c r="I592" s="62"/>
    </row>
    <row r="593" spans="2:9" x14ac:dyDescent="0.3">
      <c r="B593" s="177">
        <v>42432</v>
      </c>
      <c r="C593" s="62">
        <v>880.1</v>
      </c>
      <c r="D593" s="62">
        <f t="shared" si="19"/>
        <v>-1.9004625759349001E-2</v>
      </c>
      <c r="E593" s="62">
        <v>9.5205322321634187E-3</v>
      </c>
      <c r="F593" s="62"/>
      <c r="G593" s="62">
        <v>587</v>
      </c>
      <c r="H593">
        <f t="shared" ca="1" si="20"/>
        <v>-1.8488318091210341E-2</v>
      </c>
      <c r="I593" s="62"/>
    </row>
    <row r="594" spans="2:9" x14ac:dyDescent="0.3">
      <c r="B594" s="177">
        <v>42405</v>
      </c>
      <c r="C594" s="62">
        <v>897.15</v>
      </c>
      <c r="D594" s="62">
        <f t="shared" si="19"/>
        <v>-0.51468679000324569</v>
      </c>
      <c r="E594" s="62">
        <v>9.5082705074827634E-3</v>
      </c>
      <c r="F594" s="62"/>
      <c r="G594" s="62">
        <v>588</v>
      </c>
      <c r="H594">
        <f t="shared" ca="1" si="20"/>
        <v>-9.5322875915473775E-3</v>
      </c>
      <c r="I594" s="62"/>
    </row>
    <row r="595" spans="2:9" x14ac:dyDescent="0.3">
      <c r="B595" s="177">
        <v>43850</v>
      </c>
      <c r="C595" s="62">
        <v>1848.6</v>
      </c>
      <c r="D595" s="62">
        <f t="shared" si="19"/>
        <v>0.27860008299903166</v>
      </c>
      <c r="E595" s="62">
        <v>9.5019659239841976E-3</v>
      </c>
      <c r="F595" s="62"/>
      <c r="G595" s="62">
        <v>589</v>
      </c>
      <c r="H595">
        <f t="shared" ca="1" si="20"/>
        <v>1.2024214751965195E-2</v>
      </c>
      <c r="I595" s="62"/>
    </row>
    <row r="596" spans="2:9" x14ac:dyDescent="0.3">
      <c r="B596" s="177">
        <v>43542</v>
      </c>
      <c r="C596" s="62">
        <v>1445.8</v>
      </c>
      <c r="D596" s="62">
        <f t="shared" si="19"/>
        <v>0.41877238604582701</v>
      </c>
      <c r="E596" s="62">
        <v>9.4606388549484752E-3</v>
      </c>
      <c r="F596" s="62"/>
      <c r="G596" s="62">
        <v>590</v>
      </c>
      <c r="H596">
        <f t="shared" ca="1" si="20"/>
        <v>3.611479707161113E-3</v>
      </c>
      <c r="I596" s="62"/>
    </row>
    <row r="597" spans="2:9" x14ac:dyDescent="0.3">
      <c r="B597" s="177">
        <v>42565</v>
      </c>
      <c r="C597" s="62">
        <v>1019.05</v>
      </c>
      <c r="D597" s="62">
        <f t="shared" si="19"/>
        <v>-0.56113264427217913</v>
      </c>
      <c r="E597" s="62">
        <v>9.4601287766220444E-3</v>
      </c>
      <c r="F597" s="62"/>
      <c r="G597" s="62">
        <v>591</v>
      </c>
      <c r="H597">
        <f t="shared" ca="1" si="20"/>
        <v>5.8622627956116105E-3</v>
      </c>
      <c r="I597" s="62"/>
    </row>
    <row r="598" spans="2:9" x14ac:dyDescent="0.3">
      <c r="B598" s="177">
        <v>45740</v>
      </c>
      <c r="C598" s="62">
        <v>2322</v>
      </c>
      <c r="D598" s="62">
        <f t="shared" si="19"/>
        <v>0.84894692837520414</v>
      </c>
      <c r="E598" s="62">
        <v>9.4554939680469522E-3</v>
      </c>
      <c r="F598" s="62"/>
      <c r="G598" s="62">
        <v>592</v>
      </c>
      <c r="H598">
        <f t="shared" ca="1" si="20"/>
        <v>1.5328548379628489E-2</v>
      </c>
      <c r="I598" s="62"/>
    </row>
    <row r="599" spans="2:9" x14ac:dyDescent="0.3">
      <c r="B599" s="177">
        <v>42996</v>
      </c>
      <c r="C599" s="62">
        <v>1255.8499999999999</v>
      </c>
      <c r="D599" s="62">
        <f t="shared" si="19"/>
        <v>-0.63812528815122183</v>
      </c>
      <c r="E599" s="62">
        <v>9.4040107704053515E-3</v>
      </c>
      <c r="F599" s="62"/>
      <c r="G599" s="62">
        <v>593</v>
      </c>
      <c r="H599">
        <f t="shared" ca="1" si="20"/>
        <v>-3.3661458907237817E-3</v>
      </c>
      <c r="I599" s="62"/>
    </row>
    <row r="600" spans="2:9" x14ac:dyDescent="0.3">
      <c r="B600" s="177">
        <v>44831</v>
      </c>
      <c r="C600" s="62">
        <v>3470.4</v>
      </c>
      <c r="D600" s="62">
        <f t="shared" si="19"/>
        <v>1.689815532475585</v>
      </c>
      <c r="E600" s="62">
        <v>9.394723830022449E-3</v>
      </c>
      <c r="F600" s="62"/>
      <c r="G600" s="62">
        <v>594</v>
      </c>
      <c r="H600">
        <f t="shared" ca="1" si="20"/>
        <v>-4.1580736467812733E-2</v>
      </c>
      <c r="I600" s="62"/>
    </row>
    <row r="601" spans="2:9" x14ac:dyDescent="0.3">
      <c r="B601" s="177">
        <v>43244</v>
      </c>
      <c r="C601" s="62">
        <v>1290.2</v>
      </c>
      <c r="D601" s="62">
        <f t="shared" si="19"/>
        <v>-0.60549771438181288</v>
      </c>
      <c r="E601" s="62">
        <v>9.3882021592864955E-3</v>
      </c>
      <c r="F601" s="62"/>
      <c r="G601" s="62">
        <v>595</v>
      </c>
      <c r="H601">
        <f t="shared" ca="1" si="20"/>
        <v>2.8431095029539688E-3</v>
      </c>
      <c r="I601" s="62"/>
    </row>
    <row r="602" spans="2:9" x14ac:dyDescent="0.3">
      <c r="B602" s="177">
        <v>44551</v>
      </c>
      <c r="C602" s="62">
        <v>3270.45</v>
      </c>
      <c r="D602" s="62">
        <f t="shared" si="19"/>
        <v>0.11179290182213758</v>
      </c>
      <c r="E602" s="62">
        <v>9.3825712566162969E-3</v>
      </c>
      <c r="F602" s="62"/>
      <c r="G602" s="62">
        <v>596</v>
      </c>
      <c r="H602">
        <f t="shared" ca="1" si="20"/>
        <v>-9.8055569045732548E-3</v>
      </c>
      <c r="I602" s="62"/>
    </row>
    <row r="603" spans="2:9" x14ac:dyDescent="0.3">
      <c r="B603" s="177">
        <v>44342</v>
      </c>
      <c r="C603" s="62">
        <v>2941.6</v>
      </c>
      <c r="D603" s="62">
        <f t="shared" si="19"/>
        <v>-4.3832989322108246E-2</v>
      </c>
      <c r="E603" s="62">
        <v>9.3676011392100078E-3</v>
      </c>
      <c r="F603" s="62"/>
      <c r="G603" s="62">
        <v>597</v>
      </c>
      <c r="H603">
        <f t="shared" ca="1" si="20"/>
        <v>-2.6523970330678701E-2</v>
      </c>
      <c r="I603" s="62"/>
    </row>
    <row r="604" spans="2:9" x14ac:dyDescent="0.3">
      <c r="B604" s="177">
        <v>45523</v>
      </c>
      <c r="C604" s="62">
        <v>3076.45</v>
      </c>
      <c r="D604" s="62">
        <f t="shared" si="19"/>
        <v>1.6652083513817897</v>
      </c>
      <c r="E604" s="62">
        <v>9.367105219987442E-3</v>
      </c>
      <c r="F604" s="62"/>
      <c r="G604" s="62">
        <v>598</v>
      </c>
      <c r="H604">
        <f t="shared" ca="1" si="20"/>
        <v>3.2783312078053059E-2</v>
      </c>
      <c r="I604" s="62"/>
    </row>
    <row r="605" spans="2:9" x14ac:dyDescent="0.3">
      <c r="B605" s="177">
        <v>42895</v>
      </c>
      <c r="C605" s="62">
        <v>1154.3</v>
      </c>
      <c r="D605" s="62">
        <f t="shared" si="19"/>
        <v>-0.61819234267758205</v>
      </c>
      <c r="E605" s="62">
        <v>9.3564183280867835E-3</v>
      </c>
      <c r="F605" s="62"/>
      <c r="G605" s="62">
        <v>599</v>
      </c>
      <c r="H605">
        <f t="shared" ca="1" si="20"/>
        <v>-1.4908169254335068E-2</v>
      </c>
      <c r="I605" s="62"/>
    </row>
    <row r="606" spans="2:9" x14ac:dyDescent="0.3">
      <c r="B606" s="177">
        <v>45484</v>
      </c>
      <c r="C606" s="62">
        <v>3023.25</v>
      </c>
      <c r="D606" s="62">
        <f t="shared" si="19"/>
        <v>0.33506292779863106</v>
      </c>
      <c r="E606" s="62">
        <v>9.2975896374440509E-3</v>
      </c>
      <c r="F606" s="62"/>
      <c r="G606" s="62">
        <v>600</v>
      </c>
      <c r="H606">
        <f t="shared" ca="1" si="20"/>
        <v>8.2832695109819315E-3</v>
      </c>
      <c r="I606" s="62"/>
    </row>
    <row r="607" spans="2:9" x14ac:dyDescent="0.3">
      <c r="B607" s="177">
        <v>45825</v>
      </c>
      <c r="C607" s="62">
        <v>2264.5</v>
      </c>
      <c r="D607" s="62">
        <f t="shared" si="19"/>
        <v>0.94202649972128127</v>
      </c>
      <c r="E607" s="62">
        <v>9.292893276580531E-3</v>
      </c>
      <c r="F607" s="62"/>
      <c r="G607" s="62">
        <v>601</v>
      </c>
      <c r="H607">
        <f t="shared" ca="1" si="20"/>
        <v>9.7450952101490983E-3</v>
      </c>
      <c r="I607" s="62"/>
    </row>
    <row r="608" spans="2:9" x14ac:dyDescent="0.3">
      <c r="B608" s="177">
        <v>42615</v>
      </c>
      <c r="C608" s="62">
        <v>1166.05</v>
      </c>
      <c r="D608" s="62">
        <f t="shared" si="19"/>
        <v>0.63874639870704808</v>
      </c>
      <c r="E608" s="62">
        <v>9.261262820790277E-3</v>
      </c>
      <c r="F608" s="62"/>
      <c r="G608" s="62">
        <v>602</v>
      </c>
      <c r="H608">
        <f t="shared" ca="1" si="20"/>
        <v>-2.3201397421118448E-4</v>
      </c>
      <c r="I608" s="62"/>
    </row>
    <row r="609" spans="2:9" x14ac:dyDescent="0.3">
      <c r="B609" s="177">
        <v>42172</v>
      </c>
      <c r="C609" s="62">
        <v>711.55</v>
      </c>
      <c r="D609" s="62">
        <f t="shared" si="19"/>
        <v>-0.2823499747856783</v>
      </c>
      <c r="E609" s="62">
        <v>9.219204311750941E-3</v>
      </c>
      <c r="F609" s="62"/>
      <c r="G609" s="62">
        <v>603</v>
      </c>
      <c r="H609">
        <f t="shared" ca="1" si="20"/>
        <v>-5.6199045056476253E-4</v>
      </c>
      <c r="I609" s="62"/>
    </row>
    <row r="610" spans="2:9" x14ac:dyDescent="0.3">
      <c r="B610" s="177">
        <v>42516</v>
      </c>
      <c r="C610" s="62">
        <v>991.5</v>
      </c>
      <c r="D610" s="62">
        <f t="shared" si="19"/>
        <v>-0.13045384784038588</v>
      </c>
      <c r="E610" s="62">
        <v>9.2116647157615694E-3</v>
      </c>
      <c r="F610" s="62"/>
      <c r="G610" s="62">
        <v>604</v>
      </c>
      <c r="H610">
        <f t="shared" ca="1" si="20"/>
        <v>8.1636886878381464E-3</v>
      </c>
      <c r="I610" s="62"/>
    </row>
    <row r="611" spans="2:9" x14ac:dyDescent="0.3">
      <c r="B611" s="177">
        <v>42970</v>
      </c>
      <c r="C611" s="62">
        <v>1140.25</v>
      </c>
      <c r="D611" s="62">
        <f t="shared" si="19"/>
        <v>-0.53507573749770654</v>
      </c>
      <c r="E611" s="62">
        <v>9.2047616940302626E-3</v>
      </c>
      <c r="F611" s="62"/>
      <c r="G611" s="62">
        <v>605</v>
      </c>
      <c r="H611">
        <f t="shared" ca="1" si="20"/>
        <v>1.7069363615422776E-2</v>
      </c>
      <c r="I611" s="62"/>
    </row>
    <row r="612" spans="2:9" x14ac:dyDescent="0.3">
      <c r="B612" s="177">
        <v>45775</v>
      </c>
      <c r="C612" s="62">
        <v>2452.5500000000002</v>
      </c>
      <c r="D612" s="62">
        <f t="shared" si="19"/>
        <v>1.1878233719892954</v>
      </c>
      <c r="E612" s="62">
        <v>9.1967739280719146E-3</v>
      </c>
      <c r="F612" s="62"/>
      <c r="G612" s="62">
        <v>606</v>
      </c>
      <c r="H612">
        <f t="shared" ca="1" si="20"/>
        <v>-2.7247175167875617E-4</v>
      </c>
      <c r="I612" s="62"/>
    </row>
    <row r="613" spans="2:9" x14ac:dyDescent="0.3">
      <c r="B613" s="177">
        <v>43138</v>
      </c>
      <c r="C613" s="62">
        <v>1121</v>
      </c>
      <c r="D613" s="62">
        <f t="shared" si="19"/>
        <v>0.50147334583444947</v>
      </c>
      <c r="E613" s="62">
        <v>9.1371472295990377E-3</v>
      </c>
      <c r="F613" s="62"/>
      <c r="G613" s="62">
        <v>607</v>
      </c>
      <c r="H613">
        <f t="shared" ca="1" si="20"/>
        <v>-4.5328703805428755E-3</v>
      </c>
      <c r="I613" s="62"/>
    </row>
    <row r="614" spans="2:9" x14ac:dyDescent="0.3">
      <c r="B614" s="177">
        <v>42177</v>
      </c>
      <c r="C614" s="62">
        <v>746.6</v>
      </c>
      <c r="D614" s="62">
        <f t="shared" si="19"/>
        <v>-0.74916427287540532</v>
      </c>
      <c r="E614" s="62">
        <v>9.1234709738460488E-3</v>
      </c>
      <c r="F614" s="62"/>
      <c r="G614" s="62">
        <v>608</v>
      </c>
      <c r="H614">
        <f t="shared" ca="1" si="20"/>
        <v>5.6438005198519202E-3</v>
      </c>
      <c r="I614" s="62"/>
    </row>
    <row r="615" spans="2:9" x14ac:dyDescent="0.3">
      <c r="B615" s="177">
        <v>45320</v>
      </c>
      <c r="C615" s="62">
        <v>2976.45</v>
      </c>
      <c r="D615" s="62">
        <f t="shared" si="19"/>
        <v>0.40438331603283934</v>
      </c>
      <c r="E615" s="62">
        <v>9.1200352596157493E-3</v>
      </c>
      <c r="F615" s="62"/>
      <c r="G615" s="62">
        <v>609</v>
      </c>
      <c r="H615">
        <f t="shared" ca="1" si="20"/>
        <v>-5.9936995568786663E-3</v>
      </c>
      <c r="I615" s="62"/>
    </row>
    <row r="616" spans="2:9" x14ac:dyDescent="0.3">
      <c r="B616" s="177">
        <v>44127</v>
      </c>
      <c r="C616" s="62">
        <v>2119.4</v>
      </c>
      <c r="D616" s="62">
        <f t="shared" si="19"/>
        <v>-0.38201804901517694</v>
      </c>
      <c r="E616" s="62">
        <v>9.1179621473634516E-3</v>
      </c>
      <c r="F616" s="62"/>
      <c r="G616" s="62">
        <v>610</v>
      </c>
      <c r="H616">
        <f t="shared" ca="1" si="20"/>
        <v>1.3416549784368129E-2</v>
      </c>
      <c r="I616" s="62"/>
    </row>
    <row r="617" spans="2:9" x14ac:dyDescent="0.3">
      <c r="B617" s="177">
        <v>45121</v>
      </c>
      <c r="C617" s="62">
        <v>3429.55</v>
      </c>
      <c r="D617" s="62">
        <f t="shared" si="19"/>
        <v>2.9087645315705495</v>
      </c>
      <c r="E617" s="62">
        <v>9.1066909904078952E-3</v>
      </c>
      <c r="F617" s="62"/>
      <c r="G617" s="62">
        <v>611</v>
      </c>
      <c r="H617">
        <f t="shared" ca="1" si="20"/>
        <v>2.2149198773345397E-2</v>
      </c>
      <c r="I617" s="62"/>
    </row>
    <row r="618" spans="2:9" x14ac:dyDescent="0.3">
      <c r="B618" s="177">
        <v>42394</v>
      </c>
      <c r="C618" s="62">
        <v>877.4</v>
      </c>
      <c r="D618" s="62">
        <f t="shared" si="19"/>
        <v>-0.2415283540802213</v>
      </c>
      <c r="E618" s="62">
        <v>9.0856814261069327E-3</v>
      </c>
      <c r="F618" s="62"/>
      <c r="G618" s="62">
        <v>612</v>
      </c>
      <c r="H618">
        <f t="shared" ca="1" si="20"/>
        <v>-1.0898018313511086E-2</v>
      </c>
      <c r="I618" s="62"/>
    </row>
    <row r="619" spans="2:9" x14ac:dyDescent="0.3">
      <c r="B619" s="177">
        <v>42951</v>
      </c>
      <c r="C619" s="62">
        <v>1156.8</v>
      </c>
      <c r="D619" s="62">
        <f t="shared" si="19"/>
        <v>-0.66572753673442864</v>
      </c>
      <c r="E619" s="62">
        <v>9.0718771807395873E-3</v>
      </c>
      <c r="F619" s="62"/>
      <c r="G619" s="62">
        <v>613</v>
      </c>
      <c r="H619">
        <f t="shared" ca="1" si="20"/>
        <v>-3.5469221853623326E-4</v>
      </c>
      <c r="I619" s="62"/>
    </row>
    <row r="620" spans="2:9" x14ac:dyDescent="0.3">
      <c r="B620" s="177">
        <v>45124</v>
      </c>
      <c r="C620" s="62">
        <v>3460.65</v>
      </c>
      <c r="D620" s="62">
        <f t="shared" si="19"/>
        <v>0.51776237884303333</v>
      </c>
      <c r="E620" s="62">
        <v>9.0682451050429092E-3</v>
      </c>
      <c r="F620" s="62"/>
      <c r="G620" s="62">
        <v>614</v>
      </c>
      <c r="H620">
        <f t="shared" ca="1" si="20"/>
        <v>1.6447865852558849E-2</v>
      </c>
      <c r="I620" s="62"/>
    </row>
    <row r="621" spans="2:9" x14ac:dyDescent="0.3">
      <c r="B621" s="177">
        <v>45677</v>
      </c>
      <c r="C621" s="62">
        <v>2280.1</v>
      </c>
      <c r="D621" s="62">
        <f t="shared" si="19"/>
        <v>1.8354162780575762</v>
      </c>
      <c r="E621" s="62">
        <v>9.0277470460681034E-3</v>
      </c>
      <c r="F621" s="62"/>
      <c r="G621" s="62">
        <v>615</v>
      </c>
      <c r="H621">
        <f t="shared" ca="1" si="20"/>
        <v>2.2840443071983855E-3</v>
      </c>
      <c r="I621" s="62"/>
    </row>
    <row r="622" spans="2:9" x14ac:dyDescent="0.3">
      <c r="B622" s="177">
        <v>42044</v>
      </c>
      <c r="C622" s="62">
        <v>804.15</v>
      </c>
      <c r="D622" s="62">
        <f t="shared" si="19"/>
        <v>-0.33020989505247372</v>
      </c>
      <c r="E622" s="62">
        <v>8.9711417816812772E-3</v>
      </c>
      <c r="F622" s="62"/>
      <c r="G622" s="62">
        <v>616</v>
      </c>
      <c r="H622">
        <f t="shared" ca="1" si="20"/>
        <v>-1.1531052128957144E-2</v>
      </c>
      <c r="I622" s="62"/>
    </row>
    <row r="623" spans="2:9" x14ac:dyDescent="0.3">
      <c r="B623" s="177">
        <v>43398</v>
      </c>
      <c r="C623" s="62">
        <v>1200.5999999999999</v>
      </c>
      <c r="D623" s="62">
        <f t="shared" si="19"/>
        <v>-8.354642952559066E-2</v>
      </c>
      <c r="E623" s="62">
        <v>8.949955880499065E-3</v>
      </c>
      <c r="F623" s="62"/>
      <c r="G623" s="62">
        <v>617</v>
      </c>
      <c r="H623">
        <f t="shared" ca="1" si="20"/>
        <v>1.8868946401578105E-2</v>
      </c>
      <c r="I623" s="62"/>
    </row>
    <row r="624" spans="2:9" x14ac:dyDescent="0.3">
      <c r="B624" s="177">
        <v>43235</v>
      </c>
      <c r="C624" s="62">
        <v>1310.05</v>
      </c>
      <c r="D624" s="62">
        <f t="shared" si="19"/>
        <v>0.50045813767036984</v>
      </c>
      <c r="E624" s="62">
        <v>8.9337286764988328E-3</v>
      </c>
      <c r="F624" s="62"/>
      <c r="G624" s="62">
        <v>618</v>
      </c>
      <c r="H624">
        <f t="shared" ca="1" si="20"/>
        <v>-1.4995026344687114E-2</v>
      </c>
      <c r="I624" s="62"/>
    </row>
    <row r="625" spans="2:9" x14ac:dyDescent="0.3">
      <c r="B625" s="177">
        <v>42473</v>
      </c>
      <c r="C625" s="62">
        <v>873.1</v>
      </c>
      <c r="D625" s="62">
        <f t="shared" si="19"/>
        <v>-0.69592170793717134</v>
      </c>
      <c r="E625" s="62">
        <v>8.8976195978738692E-3</v>
      </c>
      <c r="F625" s="62"/>
      <c r="G625" s="62">
        <v>619</v>
      </c>
      <c r="H625">
        <f t="shared" ca="1" si="20"/>
        <v>1.4887018647495083E-4</v>
      </c>
      <c r="I625" s="62"/>
    </row>
    <row r="626" spans="2:9" x14ac:dyDescent="0.3">
      <c r="B626" s="177">
        <v>45383</v>
      </c>
      <c r="C626" s="62">
        <v>2871.3</v>
      </c>
      <c r="D626" s="62">
        <f t="shared" si="19"/>
        <v>-6.8304237783113758E-2</v>
      </c>
      <c r="E626" s="62">
        <v>8.8896697118763818E-3</v>
      </c>
      <c r="F626" s="62"/>
      <c r="G626" s="62">
        <v>620</v>
      </c>
      <c r="H626">
        <f t="shared" ca="1" si="20"/>
        <v>-1.5058546859243115E-2</v>
      </c>
      <c r="I626" s="62"/>
    </row>
    <row r="627" spans="2:9" x14ac:dyDescent="0.3">
      <c r="B627" s="177">
        <v>44880</v>
      </c>
      <c r="C627" s="62">
        <v>3081.8</v>
      </c>
      <c r="D627" s="62">
        <f t="shared" si="19"/>
        <v>2.5843219353337985</v>
      </c>
      <c r="E627" s="62">
        <v>8.8880886517277227E-3</v>
      </c>
      <c r="F627" s="62"/>
      <c r="G627" s="62">
        <v>621</v>
      </c>
      <c r="H627">
        <f t="shared" ca="1" si="20"/>
        <v>8.1567762791236132E-4</v>
      </c>
      <c r="I627" s="62"/>
    </row>
    <row r="628" spans="2:9" x14ac:dyDescent="0.3">
      <c r="B628" s="177">
        <v>42471</v>
      </c>
      <c r="C628" s="62">
        <v>859.8</v>
      </c>
      <c r="D628" s="62">
        <f t="shared" si="19"/>
        <v>-0.25484248385838709</v>
      </c>
      <c r="E628" s="62">
        <v>8.8589029040773894E-3</v>
      </c>
      <c r="F628" s="62"/>
      <c r="G628" s="62">
        <v>622</v>
      </c>
      <c r="H628">
        <f t="shared" ca="1" si="20"/>
        <v>-1.2964809967857082E-2</v>
      </c>
      <c r="I628" s="62"/>
    </row>
    <row r="629" spans="2:9" x14ac:dyDescent="0.3">
      <c r="B629" s="177">
        <v>42872</v>
      </c>
      <c r="C629" s="62">
        <v>1153.8499999999999</v>
      </c>
      <c r="D629" s="62">
        <f t="shared" si="19"/>
        <v>9.0234799451977141E-2</v>
      </c>
      <c r="E629" s="62">
        <v>8.8306010928960958E-3</v>
      </c>
      <c r="F629" s="62"/>
      <c r="G629" s="62">
        <v>623</v>
      </c>
      <c r="H629">
        <f t="shared" ca="1" si="20"/>
        <v>-6.8055177698315801E-3</v>
      </c>
      <c r="I629" s="62"/>
    </row>
    <row r="630" spans="2:9" x14ac:dyDescent="0.3">
      <c r="B630" s="177">
        <v>42845</v>
      </c>
      <c r="C630" s="62">
        <v>1058.3499999999999</v>
      </c>
      <c r="D630" s="62">
        <f t="shared" si="19"/>
        <v>-8.4551509385001306E-2</v>
      </c>
      <c r="E630" s="62">
        <v>8.8170813077876279E-3</v>
      </c>
      <c r="F630" s="62"/>
      <c r="G630" s="62">
        <v>624</v>
      </c>
      <c r="H630">
        <f t="shared" ca="1" si="20"/>
        <v>-9.9212133618822394E-3</v>
      </c>
      <c r="I630" s="62"/>
    </row>
    <row r="631" spans="2:9" x14ac:dyDescent="0.3">
      <c r="B631" s="177">
        <v>42935</v>
      </c>
      <c r="C631" s="62">
        <v>1156.0999999999999</v>
      </c>
      <c r="D631" s="62">
        <f t="shared" si="19"/>
        <v>-0.5886204319823507</v>
      </c>
      <c r="E631" s="62">
        <v>8.8132635253053305E-3</v>
      </c>
      <c r="F631" s="62"/>
      <c r="G631" s="62">
        <v>625</v>
      </c>
      <c r="H631">
        <f t="shared" ca="1" si="20"/>
        <v>-1.8177446982232583E-3</v>
      </c>
      <c r="I631" s="62"/>
    </row>
    <row r="632" spans="2:9" x14ac:dyDescent="0.3">
      <c r="B632" s="177">
        <v>44950</v>
      </c>
      <c r="C632" s="62">
        <v>2810.3</v>
      </c>
      <c r="D632" s="62">
        <f t="shared" si="19"/>
        <v>1.4064908374721701</v>
      </c>
      <c r="E632" s="62">
        <v>8.8127075293907148E-3</v>
      </c>
      <c r="F632" s="62"/>
      <c r="G632" s="62">
        <v>626</v>
      </c>
      <c r="H632">
        <f t="shared" ca="1" si="20"/>
        <v>-1.0198283236136864E-2</v>
      </c>
      <c r="I632" s="62"/>
    </row>
    <row r="633" spans="2:9" x14ac:dyDescent="0.3">
      <c r="B633" s="177">
        <v>42866</v>
      </c>
      <c r="C633" s="62">
        <v>1167.8</v>
      </c>
      <c r="D633" s="62">
        <f t="shared" si="19"/>
        <v>-0.44108356465971099</v>
      </c>
      <c r="E633" s="62">
        <v>8.767762277026617E-3</v>
      </c>
      <c r="F633" s="62"/>
      <c r="G633" s="62">
        <v>627</v>
      </c>
      <c r="H633">
        <f t="shared" ca="1" si="20"/>
        <v>1.3339191849440541E-2</v>
      </c>
      <c r="I633" s="62"/>
    </row>
    <row r="634" spans="2:9" x14ac:dyDescent="0.3">
      <c r="B634" s="177">
        <v>44119</v>
      </c>
      <c r="C634" s="62">
        <v>2089.4</v>
      </c>
      <c r="D634" s="62">
        <f t="shared" si="19"/>
        <v>-0.21172564702331542</v>
      </c>
      <c r="E634" s="62">
        <v>8.7384734224882476E-3</v>
      </c>
      <c r="F634" s="62"/>
      <c r="G634" s="62">
        <v>628</v>
      </c>
      <c r="H634">
        <f t="shared" ca="1" si="20"/>
        <v>1.8818516438643518E-2</v>
      </c>
      <c r="I634" s="62"/>
    </row>
    <row r="635" spans="2:9" x14ac:dyDescent="0.3">
      <c r="B635" s="177">
        <v>44294</v>
      </c>
      <c r="C635" s="62">
        <v>2650.6</v>
      </c>
      <c r="D635" s="62">
        <f t="shared" si="19"/>
        <v>0.74238290879211166</v>
      </c>
      <c r="E635" s="62">
        <v>8.7340399216028833E-3</v>
      </c>
      <c r="F635" s="62"/>
      <c r="G635" s="62">
        <v>629</v>
      </c>
      <c r="H635">
        <f t="shared" ca="1" si="20"/>
        <v>-2.0402746675646302E-2</v>
      </c>
      <c r="I635" s="62"/>
    </row>
    <row r="636" spans="2:9" x14ac:dyDescent="0.3">
      <c r="B636" s="177">
        <v>43677</v>
      </c>
      <c r="C636" s="62">
        <v>1521.25</v>
      </c>
      <c r="D636" s="62">
        <f t="shared" si="19"/>
        <v>0.47536611385898569</v>
      </c>
      <c r="E636" s="62">
        <v>8.7195809296466368E-3</v>
      </c>
      <c r="F636" s="62"/>
      <c r="G636" s="62">
        <v>630</v>
      </c>
      <c r="H636">
        <f t="shared" ca="1" si="20"/>
        <v>9.1053783590981669E-3</v>
      </c>
      <c r="I636" s="62"/>
    </row>
    <row r="637" spans="2:9" x14ac:dyDescent="0.3">
      <c r="B637" s="177">
        <v>42803</v>
      </c>
      <c r="C637" s="62">
        <v>1031.0999999999999</v>
      </c>
      <c r="D637" s="62">
        <f t="shared" si="19"/>
        <v>-0.58760948686157666</v>
      </c>
      <c r="E637" s="62">
        <v>8.7067110154567234E-3</v>
      </c>
      <c r="F637" s="62"/>
      <c r="G637" s="62">
        <v>631</v>
      </c>
      <c r="H637">
        <f t="shared" ca="1" si="20"/>
        <v>1.3253132159108349E-2</v>
      </c>
      <c r="I637" s="62"/>
    </row>
    <row r="638" spans="2:9" x14ac:dyDescent="0.3">
      <c r="B638" s="177">
        <v>45882</v>
      </c>
      <c r="C638" s="62">
        <v>2500.3000000000002</v>
      </c>
      <c r="D638" s="62">
        <f t="shared" si="19"/>
        <v>-0.1931002210640117</v>
      </c>
      <c r="E638" s="62">
        <v>8.6735517185735026E-3</v>
      </c>
      <c r="F638" s="62"/>
      <c r="G638" s="62">
        <v>632</v>
      </c>
      <c r="H638">
        <f t="shared" ca="1" si="20"/>
        <v>1.1971490138783604E-2</v>
      </c>
      <c r="I638" s="62"/>
    </row>
    <row r="639" spans="2:9" x14ac:dyDescent="0.3">
      <c r="B639" s="177">
        <v>44883</v>
      </c>
      <c r="C639" s="62">
        <v>3098.65</v>
      </c>
      <c r="D639" s="62">
        <f t="shared" si="19"/>
        <v>0.24948083630718373</v>
      </c>
      <c r="E639" s="62">
        <v>8.6094655295880073E-3</v>
      </c>
      <c r="F639" s="62"/>
      <c r="G639" s="62">
        <v>633</v>
      </c>
      <c r="H639">
        <f t="shared" ca="1" si="20"/>
        <v>-5.3801910308478463E-3</v>
      </c>
      <c r="I639" s="62"/>
    </row>
    <row r="640" spans="2:9" x14ac:dyDescent="0.3">
      <c r="B640" s="177">
        <v>45625</v>
      </c>
      <c r="C640" s="62">
        <v>2479.9499999999998</v>
      </c>
      <c r="D640" s="62">
        <f t="shared" si="19"/>
        <v>-0.23116629464285718</v>
      </c>
      <c r="E640" s="62">
        <v>8.5812473310693665E-3</v>
      </c>
      <c r="F640" s="62"/>
      <c r="G640" s="62">
        <v>634</v>
      </c>
      <c r="H640">
        <f t="shared" ca="1" si="20"/>
        <v>-2.7597538509321999E-2</v>
      </c>
      <c r="I640" s="62"/>
    </row>
    <row r="641" spans="2:9" x14ac:dyDescent="0.3">
      <c r="B641" s="177">
        <v>44852</v>
      </c>
      <c r="C641" s="62">
        <v>3225.6</v>
      </c>
      <c r="D641" s="62">
        <f t="shared" si="19"/>
        <v>1.4470659636611916</v>
      </c>
      <c r="E641" s="62">
        <v>8.5357846355875698E-3</v>
      </c>
      <c r="F641" s="62"/>
      <c r="G641" s="62">
        <v>635</v>
      </c>
      <c r="H641">
        <f t="shared" ca="1" si="20"/>
        <v>-4.5299506306537979E-2</v>
      </c>
      <c r="I641" s="62"/>
    </row>
    <row r="642" spans="2:9" x14ac:dyDescent="0.3">
      <c r="B642" s="177">
        <v>43602</v>
      </c>
      <c r="C642" s="62">
        <v>1318.15</v>
      </c>
      <c r="D642" s="62">
        <f t="shared" si="19"/>
        <v>-5.933775779633188E-2</v>
      </c>
      <c r="E642" s="62">
        <v>8.530986993114071E-3</v>
      </c>
      <c r="F642" s="62"/>
      <c r="G642" s="62">
        <v>636</v>
      </c>
      <c r="H642">
        <f t="shared" ca="1" si="20"/>
        <v>3.4541325454758446E-3</v>
      </c>
      <c r="I642" s="62"/>
    </row>
    <row r="643" spans="2:9" x14ac:dyDescent="0.3">
      <c r="B643" s="177">
        <v>43483</v>
      </c>
      <c r="C643" s="62">
        <v>1401.3</v>
      </c>
      <c r="D643" s="62">
        <f t="shared" si="19"/>
        <v>0.54438750206645714</v>
      </c>
      <c r="E643" s="62">
        <v>8.5285544639964791E-3</v>
      </c>
      <c r="F643" s="62"/>
      <c r="G643" s="62">
        <v>637</v>
      </c>
      <c r="H643">
        <f t="shared" ca="1" si="20"/>
        <v>1.5703937498973457E-2</v>
      </c>
      <c r="I643" s="62"/>
    </row>
    <row r="644" spans="2:9" x14ac:dyDescent="0.3">
      <c r="B644" s="177">
        <v>42696</v>
      </c>
      <c r="C644" s="62">
        <v>907.35</v>
      </c>
      <c r="D644" s="62">
        <f t="shared" si="19"/>
        <v>-0.70398342685632265</v>
      </c>
      <c r="E644" s="62">
        <v>8.5028342780926712E-3</v>
      </c>
      <c r="F644" s="62"/>
      <c r="G644" s="62">
        <v>638</v>
      </c>
      <c r="H644">
        <f t="shared" ca="1" si="20"/>
        <v>2.8575844627674162E-3</v>
      </c>
      <c r="I644" s="62"/>
    </row>
    <row r="645" spans="2:9" x14ac:dyDescent="0.3">
      <c r="B645" s="177">
        <v>44694</v>
      </c>
      <c r="C645" s="62">
        <v>3065.2</v>
      </c>
      <c r="D645" s="62">
        <f t="shared" si="19"/>
        <v>-1.6018747391737052E-2</v>
      </c>
      <c r="E645" s="62">
        <v>8.4885174705533091E-3</v>
      </c>
      <c r="F645" s="62"/>
      <c r="G645" s="62">
        <v>639</v>
      </c>
      <c r="H645">
        <f t="shared" ca="1" si="20"/>
        <v>-2.4328521888568187E-2</v>
      </c>
      <c r="I645" s="62"/>
    </row>
    <row r="646" spans="2:9" x14ac:dyDescent="0.3">
      <c r="B646" s="177">
        <v>45245</v>
      </c>
      <c r="C646" s="62">
        <v>3115.1</v>
      </c>
      <c r="D646" s="62">
        <f t="shared" si="19"/>
        <v>2.0940603893524039</v>
      </c>
      <c r="E646" s="62">
        <v>8.4656598520533172E-3</v>
      </c>
      <c r="F646" s="62"/>
      <c r="G646" s="62">
        <v>640</v>
      </c>
      <c r="H646">
        <f t="shared" ca="1" si="20"/>
        <v>-1.2856302912030222E-2</v>
      </c>
      <c r="I646" s="62"/>
    </row>
    <row r="647" spans="2:9" x14ac:dyDescent="0.3">
      <c r="B647" s="177">
        <v>42537</v>
      </c>
      <c r="C647" s="62">
        <v>1006.8</v>
      </c>
      <c r="D647" s="62">
        <f t="shared" ref="D647:D710" si="21">(C647-C648)/C648</f>
        <v>0.11107432544280746</v>
      </c>
      <c r="E647" s="62">
        <v>8.4639655431461222E-3</v>
      </c>
      <c r="F647" s="62"/>
      <c r="G647" s="62">
        <v>641</v>
      </c>
      <c r="H647">
        <f t="shared" ref="H647:H710" ca="1" si="22">_xlfn.NORM.INV(RAND(),N$9,N$10)</f>
        <v>1.2841057236364861E-2</v>
      </c>
      <c r="I647" s="62"/>
    </row>
    <row r="648" spans="2:9" x14ac:dyDescent="0.3">
      <c r="B648" s="177">
        <v>42739</v>
      </c>
      <c r="C648" s="62">
        <v>906.15</v>
      </c>
      <c r="D648" s="62">
        <f t="shared" si="21"/>
        <v>5.5380852550663814E-2</v>
      </c>
      <c r="E648" s="62">
        <v>8.4580713371543298E-3</v>
      </c>
      <c r="F648" s="62"/>
      <c r="G648" s="62">
        <v>642</v>
      </c>
      <c r="H648">
        <f t="shared" ca="1" si="22"/>
        <v>-2.4895873298878091E-2</v>
      </c>
      <c r="I648" s="62"/>
    </row>
    <row r="649" spans="2:9" x14ac:dyDescent="0.3">
      <c r="B649" s="177">
        <v>42104</v>
      </c>
      <c r="C649" s="62">
        <v>858.6</v>
      </c>
      <c r="D649" s="62">
        <f t="shared" si="21"/>
        <v>-0.25678424583423498</v>
      </c>
      <c r="E649" s="62">
        <v>8.397439661753452E-3</v>
      </c>
      <c r="F649" s="62"/>
      <c r="G649" s="62">
        <v>643</v>
      </c>
      <c r="H649">
        <f t="shared" ca="1" si="22"/>
        <v>1.4597765618352724E-2</v>
      </c>
      <c r="I649" s="62"/>
    </row>
    <row r="650" spans="2:9" x14ac:dyDescent="0.3">
      <c r="B650" s="177">
        <v>42956</v>
      </c>
      <c r="C650" s="62">
        <v>1155.25</v>
      </c>
      <c r="D650" s="62">
        <f t="shared" si="21"/>
        <v>0.41835481890730508</v>
      </c>
      <c r="E650" s="62">
        <v>8.3795225417884235E-3</v>
      </c>
      <c r="F650" s="62"/>
      <c r="G650" s="62">
        <v>644</v>
      </c>
      <c r="H650">
        <f t="shared" ca="1" si="22"/>
        <v>7.9364506171740751E-3</v>
      </c>
      <c r="I650" s="62"/>
    </row>
    <row r="651" spans="2:9" x14ac:dyDescent="0.3">
      <c r="B651" s="177">
        <v>42258</v>
      </c>
      <c r="C651" s="62">
        <v>814.5</v>
      </c>
      <c r="D651" s="62">
        <f t="shared" si="21"/>
        <v>-0.66751709358097766</v>
      </c>
      <c r="E651" s="62">
        <v>8.356545961002786E-3</v>
      </c>
      <c r="F651" s="62"/>
      <c r="G651" s="62">
        <v>645</v>
      </c>
      <c r="H651">
        <f t="shared" ca="1" si="22"/>
        <v>-9.1780884955171768E-3</v>
      </c>
      <c r="I651" s="62"/>
    </row>
    <row r="652" spans="2:9" x14ac:dyDescent="0.3">
      <c r="B652" s="177">
        <v>45873</v>
      </c>
      <c r="C652" s="62">
        <v>2449.75</v>
      </c>
      <c r="D652" s="62">
        <f t="shared" si="21"/>
        <v>1.1228336221837087</v>
      </c>
      <c r="E652" s="62">
        <v>8.3558006956307735E-3</v>
      </c>
      <c r="F652" s="62"/>
      <c r="G652" s="62">
        <v>646</v>
      </c>
      <c r="H652">
        <f t="shared" ca="1" si="22"/>
        <v>1.1797056772400302E-3</v>
      </c>
      <c r="I652" s="62"/>
    </row>
    <row r="653" spans="2:9" x14ac:dyDescent="0.3">
      <c r="B653" s="177">
        <v>42961</v>
      </c>
      <c r="C653" s="62">
        <v>1154</v>
      </c>
      <c r="D653" s="62">
        <f t="shared" si="21"/>
        <v>-0.64408530849538148</v>
      </c>
      <c r="E653" s="62">
        <v>8.3446196863121627E-3</v>
      </c>
      <c r="F653" s="62"/>
      <c r="G653" s="62">
        <v>647</v>
      </c>
      <c r="H653">
        <f t="shared" ca="1" si="22"/>
        <v>1.1514227588437313E-2</v>
      </c>
      <c r="I653" s="62"/>
    </row>
    <row r="654" spans="2:9" x14ac:dyDescent="0.3">
      <c r="B654" s="177">
        <v>45190</v>
      </c>
      <c r="C654" s="62">
        <v>3242.35</v>
      </c>
      <c r="D654" s="62">
        <f t="shared" si="21"/>
        <v>0.10233396229622453</v>
      </c>
      <c r="E654" s="62">
        <v>8.3344995412914513E-3</v>
      </c>
      <c r="F654" s="62"/>
      <c r="G654" s="62">
        <v>648</v>
      </c>
      <c r="H654">
        <f t="shared" ca="1" si="22"/>
        <v>-4.4705288270255172E-3</v>
      </c>
      <c r="I654" s="62"/>
    </row>
    <row r="655" spans="2:9" x14ac:dyDescent="0.3">
      <c r="B655" s="177">
        <v>44943</v>
      </c>
      <c r="C655" s="62">
        <v>2941.35</v>
      </c>
      <c r="D655" s="62">
        <f t="shared" si="21"/>
        <v>0.33237452437035697</v>
      </c>
      <c r="E655" s="62">
        <v>8.3303337275671407E-3</v>
      </c>
      <c r="F655" s="62"/>
      <c r="G655" s="62">
        <v>649</v>
      </c>
      <c r="H655">
        <f t="shared" ca="1" si="22"/>
        <v>-2.0873116180372669E-3</v>
      </c>
      <c r="I655" s="62"/>
    </row>
    <row r="656" spans="2:9" x14ac:dyDescent="0.3">
      <c r="B656" s="177">
        <v>44159</v>
      </c>
      <c r="C656" s="62">
        <v>2207.6</v>
      </c>
      <c r="D656" s="62">
        <f t="shared" si="21"/>
        <v>1.7092102841013683</v>
      </c>
      <c r="E656" s="62">
        <v>8.3127797570109706E-3</v>
      </c>
      <c r="F656" s="62"/>
      <c r="G656" s="62">
        <v>650</v>
      </c>
      <c r="H656">
        <f t="shared" ca="1" si="22"/>
        <v>3.5471051329874034E-2</v>
      </c>
      <c r="I656" s="62"/>
    </row>
    <row r="657" spans="2:9" x14ac:dyDescent="0.3">
      <c r="B657" s="177">
        <v>42038</v>
      </c>
      <c r="C657" s="62">
        <v>814.85</v>
      </c>
      <c r="D657" s="62">
        <f t="shared" si="21"/>
        <v>-0.40456704420898792</v>
      </c>
      <c r="E657" s="62">
        <v>8.2905401225020665E-3</v>
      </c>
      <c r="F657" s="62"/>
      <c r="G657" s="62">
        <v>651</v>
      </c>
      <c r="H657">
        <f t="shared" ca="1" si="22"/>
        <v>9.0648324569921595E-3</v>
      </c>
      <c r="I657" s="62"/>
    </row>
    <row r="658" spans="2:9" x14ac:dyDescent="0.3">
      <c r="B658" s="177">
        <v>43294</v>
      </c>
      <c r="C658" s="62">
        <v>1368.5</v>
      </c>
      <c r="D658" s="62">
        <f t="shared" si="21"/>
        <v>-0.52285485164394541</v>
      </c>
      <c r="E658" s="62">
        <v>8.288819303739179E-3</v>
      </c>
      <c r="F658" s="62"/>
      <c r="G658" s="62">
        <v>652</v>
      </c>
      <c r="H658">
        <f t="shared" ca="1" si="22"/>
        <v>6.1724122969488591E-3</v>
      </c>
      <c r="I658" s="62"/>
    </row>
    <row r="659" spans="2:9" x14ac:dyDescent="0.3">
      <c r="B659" s="177">
        <v>45411</v>
      </c>
      <c r="C659" s="62">
        <v>2868.1</v>
      </c>
      <c r="D659" s="62">
        <f t="shared" si="21"/>
        <v>-5.8991436726926798E-2</v>
      </c>
      <c r="E659" s="62">
        <v>8.2612669619630177E-3</v>
      </c>
      <c r="F659" s="62"/>
      <c r="G659" s="62">
        <v>653</v>
      </c>
      <c r="H659">
        <f t="shared" ca="1" si="22"/>
        <v>1.9224584888633128E-2</v>
      </c>
      <c r="I659" s="62"/>
    </row>
    <row r="660" spans="2:9" x14ac:dyDescent="0.3">
      <c r="B660" s="177">
        <v>45520</v>
      </c>
      <c r="C660" s="62">
        <v>3047.9</v>
      </c>
      <c r="D660" s="62">
        <f t="shared" si="21"/>
        <v>0.98864711447492903</v>
      </c>
      <c r="E660" s="62">
        <v>8.2535271837113657E-3</v>
      </c>
      <c r="F660" s="62"/>
      <c r="G660" s="62">
        <v>654</v>
      </c>
      <c r="H660">
        <f t="shared" ca="1" si="22"/>
        <v>7.5214029990030304E-3</v>
      </c>
      <c r="I660" s="62"/>
    </row>
    <row r="661" spans="2:9" x14ac:dyDescent="0.3">
      <c r="B661" s="177">
        <v>43714</v>
      </c>
      <c r="C661" s="62">
        <v>1532.65</v>
      </c>
      <c r="D661" s="62">
        <f t="shared" si="21"/>
        <v>-0.47667907262607978</v>
      </c>
      <c r="E661" s="62">
        <v>8.222872742821432E-3</v>
      </c>
      <c r="F661" s="62"/>
      <c r="G661" s="62">
        <v>655</v>
      </c>
      <c r="H661">
        <f t="shared" ca="1" si="22"/>
        <v>-7.5905736145223078E-3</v>
      </c>
      <c r="I661" s="62"/>
    </row>
    <row r="662" spans="2:9" x14ac:dyDescent="0.3">
      <c r="B662" s="177">
        <v>45450</v>
      </c>
      <c r="C662" s="62">
        <v>2928.7</v>
      </c>
      <c r="D662" s="62">
        <f t="shared" si="21"/>
        <v>1.2173682616596002</v>
      </c>
      <c r="E662" s="62">
        <v>8.2104067335662459E-3</v>
      </c>
      <c r="F662" s="62"/>
      <c r="G662" s="62">
        <v>656</v>
      </c>
      <c r="H662">
        <f t="shared" ca="1" si="22"/>
        <v>-2.1351331413891384E-2</v>
      </c>
      <c r="I662" s="62"/>
    </row>
    <row r="663" spans="2:9" x14ac:dyDescent="0.3">
      <c r="B663" s="177">
        <v>43236</v>
      </c>
      <c r="C663" s="62">
        <v>1320.8</v>
      </c>
      <c r="D663" s="62">
        <f t="shared" si="21"/>
        <v>-0.57416213950639183</v>
      </c>
      <c r="E663" s="62">
        <v>8.2057936719972524E-3</v>
      </c>
      <c r="F663" s="62"/>
      <c r="G663" s="62">
        <v>657</v>
      </c>
      <c r="H663">
        <f t="shared" ca="1" si="22"/>
        <v>7.0422419061740384E-4</v>
      </c>
      <c r="I663" s="62"/>
    </row>
    <row r="664" spans="2:9" x14ac:dyDescent="0.3">
      <c r="B664" s="177">
        <v>45524</v>
      </c>
      <c r="C664" s="62">
        <v>3101.65</v>
      </c>
      <c r="D664" s="62">
        <f t="shared" si="21"/>
        <v>3.6387937515662883E-2</v>
      </c>
      <c r="E664" s="62">
        <v>8.1912594061337822E-3</v>
      </c>
      <c r="F664" s="62"/>
      <c r="G664" s="62">
        <v>658</v>
      </c>
      <c r="H664">
        <f t="shared" ca="1" si="22"/>
        <v>-3.3055071193347184E-3</v>
      </c>
      <c r="I664" s="62"/>
    </row>
    <row r="665" spans="2:9" x14ac:dyDescent="0.3">
      <c r="B665" s="177">
        <v>44417</v>
      </c>
      <c r="C665" s="62">
        <v>2992.75</v>
      </c>
      <c r="D665" s="62">
        <f t="shared" si="21"/>
        <v>-9.5217220425068735E-2</v>
      </c>
      <c r="E665" s="62">
        <v>8.1181681909285059E-3</v>
      </c>
      <c r="F665" s="62"/>
      <c r="G665" s="62">
        <v>659</v>
      </c>
      <c r="H665">
        <f t="shared" ca="1" si="22"/>
        <v>1.2976471598598496E-3</v>
      </c>
      <c r="I665" s="62"/>
    </row>
    <row r="666" spans="2:9" x14ac:dyDescent="0.3">
      <c r="B666" s="177">
        <v>44581</v>
      </c>
      <c r="C666" s="62">
        <v>3307.7</v>
      </c>
      <c r="D666" s="62">
        <f t="shared" si="21"/>
        <v>0.10755064456721909</v>
      </c>
      <c r="E666" s="62">
        <v>8.1070372740848825E-3</v>
      </c>
      <c r="F666" s="62"/>
      <c r="G666" s="62">
        <v>660</v>
      </c>
      <c r="H666">
        <f t="shared" ca="1" si="22"/>
        <v>-2.2744768787091058E-2</v>
      </c>
      <c r="I666" s="62"/>
    </row>
    <row r="667" spans="2:9" x14ac:dyDescent="0.3">
      <c r="B667" s="177">
        <v>44635</v>
      </c>
      <c r="C667" s="62">
        <v>2986.5</v>
      </c>
      <c r="D667" s="62">
        <f t="shared" si="21"/>
        <v>0.99699097291875627</v>
      </c>
      <c r="E667" s="62">
        <v>8.1012658227848106E-3</v>
      </c>
      <c r="F667" s="62"/>
      <c r="G667" s="62">
        <v>661</v>
      </c>
      <c r="H667">
        <f t="shared" ca="1" si="22"/>
        <v>3.0640356815898537E-3</v>
      </c>
      <c r="I667" s="62"/>
    </row>
    <row r="668" spans="2:9" x14ac:dyDescent="0.3">
      <c r="B668" s="177">
        <v>43671</v>
      </c>
      <c r="C668" s="62">
        <v>1495.5</v>
      </c>
      <c r="D668" s="62">
        <f t="shared" si="21"/>
        <v>-0.51577652220369441</v>
      </c>
      <c r="E668" s="62">
        <v>8.0210299272041596E-3</v>
      </c>
      <c r="F668" s="62"/>
      <c r="G668" s="62">
        <v>662</v>
      </c>
      <c r="H668">
        <f t="shared" ca="1" si="22"/>
        <v>-2.15222298320045E-2</v>
      </c>
      <c r="I668" s="62"/>
    </row>
    <row r="669" spans="2:9" x14ac:dyDescent="0.3">
      <c r="B669" s="177">
        <v>45573</v>
      </c>
      <c r="C669" s="62">
        <v>3088.45</v>
      </c>
      <c r="D669" s="62">
        <f t="shared" si="21"/>
        <v>2.7440295793429503</v>
      </c>
      <c r="E669" s="62">
        <v>8.0126635986813299E-3</v>
      </c>
      <c r="F669" s="62"/>
      <c r="G669" s="62">
        <v>663</v>
      </c>
      <c r="H669">
        <f t="shared" ca="1" si="22"/>
        <v>-7.4200091412137011E-4</v>
      </c>
      <c r="I669" s="62"/>
    </row>
    <row r="670" spans="2:9" x14ac:dyDescent="0.3">
      <c r="B670" s="177">
        <v>42065</v>
      </c>
      <c r="C670" s="62">
        <v>824.9</v>
      </c>
      <c r="D670" s="62">
        <f t="shared" si="21"/>
        <v>-0.74634071340713404</v>
      </c>
      <c r="E670" s="62">
        <v>8.0039103073256609E-3</v>
      </c>
      <c r="F670" s="62"/>
      <c r="G670" s="62">
        <v>664</v>
      </c>
      <c r="H670">
        <f t="shared" ca="1" si="22"/>
        <v>5.6357747914325485E-3</v>
      </c>
      <c r="I670" s="62"/>
    </row>
    <row r="671" spans="2:9" x14ac:dyDescent="0.3">
      <c r="B671" s="177">
        <v>45266</v>
      </c>
      <c r="C671" s="62">
        <v>3252</v>
      </c>
      <c r="D671" s="62">
        <f t="shared" si="21"/>
        <v>0.44620105396571269</v>
      </c>
      <c r="E671" s="62">
        <v>7.9970243630277677E-3</v>
      </c>
      <c r="F671" s="62"/>
      <c r="G671" s="62">
        <v>665</v>
      </c>
      <c r="H671">
        <f t="shared" ca="1" si="22"/>
        <v>1.446538039067179E-3</v>
      </c>
      <c r="I671" s="62"/>
    </row>
    <row r="672" spans="2:9" x14ac:dyDescent="0.3">
      <c r="B672" s="177">
        <v>45705</v>
      </c>
      <c r="C672" s="62">
        <v>2248.65</v>
      </c>
      <c r="D672" s="62">
        <f t="shared" si="21"/>
        <v>1.3791461672750358</v>
      </c>
      <c r="E672" s="62">
        <v>7.979021449223472E-3</v>
      </c>
      <c r="F672" s="62"/>
      <c r="G672" s="62">
        <v>666</v>
      </c>
      <c r="H672">
        <f t="shared" ca="1" si="22"/>
        <v>1.2453943503584697E-2</v>
      </c>
      <c r="I672" s="62"/>
    </row>
    <row r="673" spans="2:9" x14ac:dyDescent="0.3">
      <c r="B673" s="177">
        <v>42699</v>
      </c>
      <c r="C673" s="62">
        <v>945.15</v>
      </c>
      <c r="D673" s="62">
        <f t="shared" si="21"/>
        <v>-0.50046246135144423</v>
      </c>
      <c r="E673" s="62">
        <v>7.9449717393621968E-3</v>
      </c>
      <c r="F673" s="62"/>
      <c r="G673" s="62">
        <v>667</v>
      </c>
      <c r="H673">
        <f t="shared" ca="1" si="22"/>
        <v>1.5709825864632515E-2</v>
      </c>
      <c r="I673" s="62"/>
    </row>
    <row r="674" spans="2:9" x14ac:dyDescent="0.3">
      <c r="B674" s="177">
        <v>43873</v>
      </c>
      <c r="C674" s="62">
        <v>1892.05</v>
      </c>
      <c r="D674" s="62">
        <f t="shared" si="21"/>
        <v>-0.39333066132264533</v>
      </c>
      <c r="E674" s="62">
        <v>7.9375649255519608E-3</v>
      </c>
      <c r="F674" s="62"/>
      <c r="G674" s="62">
        <v>668</v>
      </c>
      <c r="H674">
        <f t="shared" ca="1" si="22"/>
        <v>-4.675272482209718E-4</v>
      </c>
      <c r="I674" s="62"/>
    </row>
    <row r="675" spans="2:9" x14ac:dyDescent="0.3">
      <c r="B675" s="177">
        <v>44497</v>
      </c>
      <c r="C675" s="62">
        <v>3118.75</v>
      </c>
      <c r="D675" s="62">
        <f t="shared" si="21"/>
        <v>0.72760005539398975</v>
      </c>
      <c r="E675" s="62">
        <v>7.9341994699761442E-3</v>
      </c>
      <c r="F675" s="62"/>
      <c r="G675" s="62">
        <v>669</v>
      </c>
      <c r="H675">
        <f t="shared" ca="1" si="22"/>
        <v>2.8181758364409569E-3</v>
      </c>
      <c r="I675" s="62"/>
    </row>
    <row r="676" spans="2:9" x14ac:dyDescent="0.3">
      <c r="B676" s="177">
        <v>43843</v>
      </c>
      <c r="C676" s="62">
        <v>1805.25</v>
      </c>
      <c r="D676" s="62">
        <f t="shared" si="21"/>
        <v>-0.42717753450737744</v>
      </c>
      <c r="E676" s="62">
        <v>7.928310209095249E-3</v>
      </c>
      <c r="F676" s="62"/>
      <c r="G676" s="62">
        <v>670</v>
      </c>
      <c r="H676">
        <f t="shared" ca="1" si="22"/>
        <v>5.8126029480641975E-3</v>
      </c>
      <c r="I676" s="62"/>
    </row>
    <row r="677" spans="2:9" x14ac:dyDescent="0.3">
      <c r="B677" s="177">
        <v>45537</v>
      </c>
      <c r="C677" s="62">
        <v>3151.5</v>
      </c>
      <c r="D677" s="62">
        <f t="shared" si="21"/>
        <v>0.28475336322869954</v>
      </c>
      <c r="E677" s="62">
        <v>7.8994499168478366E-3</v>
      </c>
      <c r="F677" s="62"/>
      <c r="G677" s="62">
        <v>671</v>
      </c>
      <c r="H677">
        <f t="shared" ca="1" si="22"/>
        <v>-4.9892177728375793E-3</v>
      </c>
      <c r="I677" s="62"/>
    </row>
    <row r="678" spans="2:9" x14ac:dyDescent="0.3">
      <c r="B678" s="177">
        <v>45770</v>
      </c>
      <c r="C678" s="62">
        <v>2453</v>
      </c>
      <c r="D678" s="62">
        <f t="shared" si="21"/>
        <v>0.40548902767432538</v>
      </c>
      <c r="E678" s="62">
        <v>7.8888980195578173E-3</v>
      </c>
      <c r="F678" s="62"/>
      <c r="G678" s="62">
        <v>672</v>
      </c>
      <c r="H678">
        <f t="shared" ca="1" si="22"/>
        <v>-1.4850565757200335E-2</v>
      </c>
      <c r="I678" s="62"/>
    </row>
    <row r="679" spans="2:9" x14ac:dyDescent="0.3">
      <c r="B679" s="177">
        <v>43816</v>
      </c>
      <c r="C679" s="62">
        <v>1745.3</v>
      </c>
      <c r="D679" s="62">
        <f t="shared" si="21"/>
        <v>1.4754272746613717</v>
      </c>
      <c r="E679" s="62">
        <v>7.8826552709842426E-3</v>
      </c>
      <c r="F679" s="62"/>
      <c r="G679" s="62">
        <v>673</v>
      </c>
      <c r="H679">
        <f t="shared" ca="1" si="22"/>
        <v>1.5843399534826153E-2</v>
      </c>
      <c r="I679" s="62"/>
    </row>
    <row r="680" spans="2:9" x14ac:dyDescent="0.3">
      <c r="B680" s="177">
        <v>42171</v>
      </c>
      <c r="C680" s="62">
        <v>705.05</v>
      </c>
      <c r="D680" s="62">
        <f t="shared" si="21"/>
        <v>-0.79104367025769462</v>
      </c>
      <c r="E680" s="62">
        <v>7.8621971267243233E-3</v>
      </c>
      <c r="F680" s="62"/>
      <c r="G680" s="62">
        <v>674</v>
      </c>
      <c r="H680">
        <f t="shared" ca="1" si="22"/>
        <v>-8.2854573167136011E-3</v>
      </c>
      <c r="I680" s="62"/>
    </row>
    <row r="681" spans="2:9" x14ac:dyDescent="0.3">
      <c r="B681" s="177">
        <v>45112</v>
      </c>
      <c r="C681" s="62">
        <v>3374.15</v>
      </c>
      <c r="D681" s="62">
        <f t="shared" si="21"/>
        <v>3.1625339254872933</v>
      </c>
      <c r="E681" s="62">
        <v>7.8407359837510075E-3</v>
      </c>
      <c r="F681" s="62"/>
      <c r="G681" s="62">
        <v>675</v>
      </c>
      <c r="H681">
        <f t="shared" ca="1" si="22"/>
        <v>-3.4070919657060023E-2</v>
      </c>
      <c r="I681" s="62"/>
    </row>
    <row r="682" spans="2:9" x14ac:dyDescent="0.3">
      <c r="B682" s="177">
        <v>42040</v>
      </c>
      <c r="C682" s="62">
        <v>810.6</v>
      </c>
      <c r="D682" s="62">
        <f t="shared" si="21"/>
        <v>-0.22733771804403766</v>
      </c>
      <c r="E682" s="62">
        <v>7.8328981723238458E-3</v>
      </c>
      <c r="F682" s="62"/>
      <c r="G682" s="62">
        <v>676</v>
      </c>
      <c r="H682">
        <f t="shared" ca="1" si="22"/>
        <v>1.5256899474267798E-2</v>
      </c>
      <c r="I682" s="62"/>
    </row>
    <row r="683" spans="2:9" x14ac:dyDescent="0.3">
      <c r="B683" s="177">
        <v>42844</v>
      </c>
      <c r="C683" s="62">
        <v>1049.0999999999999</v>
      </c>
      <c r="D683" s="62">
        <f t="shared" si="21"/>
        <v>0.20676367400931717</v>
      </c>
      <c r="E683" s="62">
        <v>7.829386617993048E-3</v>
      </c>
      <c r="F683" s="62"/>
      <c r="G683" s="62">
        <v>677</v>
      </c>
      <c r="H683">
        <f t="shared" ca="1" si="22"/>
        <v>6.1929817494764403E-3</v>
      </c>
      <c r="I683" s="62"/>
    </row>
    <row r="684" spans="2:9" x14ac:dyDescent="0.3">
      <c r="B684" s="177">
        <v>42292</v>
      </c>
      <c r="C684" s="62">
        <v>869.35</v>
      </c>
      <c r="D684" s="62">
        <f t="shared" si="21"/>
        <v>-0.46681999386691198</v>
      </c>
      <c r="E684" s="62">
        <v>7.8251796893113838E-3</v>
      </c>
      <c r="F684" s="62"/>
      <c r="G684" s="62">
        <v>678</v>
      </c>
      <c r="H684">
        <f t="shared" ca="1" si="22"/>
        <v>1.4520794211078814E-2</v>
      </c>
      <c r="I684" s="62"/>
    </row>
    <row r="685" spans="2:9" x14ac:dyDescent="0.3">
      <c r="B685" s="177">
        <v>43977</v>
      </c>
      <c r="C685" s="62">
        <v>1630.5</v>
      </c>
      <c r="D685" s="62">
        <f t="shared" si="21"/>
        <v>-0.39806183664051686</v>
      </c>
      <c r="E685" s="62">
        <v>7.8190190685169161E-3</v>
      </c>
      <c r="F685" s="62"/>
      <c r="G685" s="62">
        <v>679</v>
      </c>
      <c r="H685">
        <f t="shared" ca="1" si="22"/>
        <v>-1.0691014737565969E-2</v>
      </c>
      <c r="I685" s="62"/>
    </row>
    <row r="686" spans="2:9" x14ac:dyDescent="0.3">
      <c r="B686" s="177">
        <v>44722</v>
      </c>
      <c r="C686" s="62">
        <v>2708.75</v>
      </c>
      <c r="D686" s="62">
        <f t="shared" si="21"/>
        <v>1.4210126469142426</v>
      </c>
      <c r="E686" s="62">
        <v>7.8132266765882242E-3</v>
      </c>
      <c r="F686" s="62"/>
      <c r="G686" s="62">
        <v>680</v>
      </c>
      <c r="H686">
        <f t="shared" ca="1" si="22"/>
        <v>2.0114716583242764E-2</v>
      </c>
      <c r="I686" s="62"/>
    </row>
    <row r="687" spans="2:9" x14ac:dyDescent="0.3">
      <c r="B687" s="177">
        <v>43159</v>
      </c>
      <c r="C687" s="62">
        <v>1118.8499999999999</v>
      </c>
      <c r="D687" s="62">
        <f t="shared" si="21"/>
        <v>-0.61618812390655553</v>
      </c>
      <c r="E687" s="62">
        <v>7.7913889389297991E-3</v>
      </c>
      <c r="F687" s="62"/>
      <c r="G687" s="62">
        <v>681</v>
      </c>
      <c r="H687">
        <f t="shared" ca="1" si="22"/>
        <v>1.4084441713512565E-2</v>
      </c>
      <c r="I687" s="62"/>
    </row>
    <row r="688" spans="2:9" x14ac:dyDescent="0.3">
      <c r="B688" s="177">
        <v>45463</v>
      </c>
      <c r="C688" s="62">
        <v>2915.1</v>
      </c>
      <c r="D688" s="62">
        <f t="shared" si="21"/>
        <v>1.5268495644259521</v>
      </c>
      <c r="E688" s="62">
        <v>7.7610495566348562E-3</v>
      </c>
      <c r="F688" s="62"/>
      <c r="G688" s="62">
        <v>682</v>
      </c>
      <c r="H688">
        <f t="shared" ca="1" si="22"/>
        <v>-1.1137012276063953E-2</v>
      </c>
      <c r="I688" s="62"/>
    </row>
    <row r="689" spans="2:9" x14ac:dyDescent="0.3">
      <c r="B689" s="177">
        <v>42905</v>
      </c>
      <c r="C689" s="62">
        <v>1153.6500000000001</v>
      </c>
      <c r="D689" s="62">
        <f t="shared" si="21"/>
        <v>-0.62556595965661055</v>
      </c>
      <c r="E689" s="62">
        <v>7.7306079664571422E-3</v>
      </c>
      <c r="F689" s="62"/>
      <c r="G689" s="62">
        <v>683</v>
      </c>
      <c r="H689">
        <f t="shared" ca="1" si="22"/>
        <v>-9.9256556807673681E-3</v>
      </c>
      <c r="I689" s="62"/>
    </row>
    <row r="690" spans="2:9" x14ac:dyDescent="0.3">
      <c r="B690" s="177">
        <v>44914</v>
      </c>
      <c r="C690" s="62">
        <v>3081.05</v>
      </c>
      <c r="D690" s="62">
        <f t="shared" si="21"/>
        <v>9.712281451411886E-2</v>
      </c>
      <c r="E690" s="62">
        <v>7.7188506762172282E-3</v>
      </c>
      <c r="F690" s="62"/>
      <c r="G690" s="62">
        <v>684</v>
      </c>
      <c r="H690">
        <f t="shared" ca="1" si="22"/>
        <v>2.2336243948093238E-2</v>
      </c>
      <c r="I690" s="62"/>
    </row>
    <row r="691" spans="2:9" x14ac:dyDescent="0.3">
      <c r="B691" s="177">
        <v>45029</v>
      </c>
      <c r="C691" s="62">
        <v>2808.3</v>
      </c>
      <c r="D691" s="62">
        <f t="shared" si="21"/>
        <v>2.1773490976975736</v>
      </c>
      <c r="E691" s="62">
        <v>7.6968620485495355E-3</v>
      </c>
      <c r="F691" s="62"/>
      <c r="G691" s="62">
        <v>685</v>
      </c>
      <c r="H691">
        <f t="shared" ca="1" si="22"/>
        <v>1.5242802472024719E-2</v>
      </c>
      <c r="I691" s="62"/>
    </row>
    <row r="692" spans="2:9" x14ac:dyDescent="0.3">
      <c r="B692" s="177">
        <v>42369</v>
      </c>
      <c r="C692" s="62">
        <v>883.85</v>
      </c>
      <c r="D692" s="62">
        <f t="shared" si="21"/>
        <v>2.1024663547623227E-2</v>
      </c>
      <c r="E692" s="62">
        <v>7.6958157564701859E-3</v>
      </c>
      <c r="F692" s="62"/>
      <c r="G692" s="62">
        <v>686</v>
      </c>
      <c r="H692">
        <f t="shared" ca="1" si="22"/>
        <v>2.6669221652889882E-3</v>
      </c>
      <c r="I692" s="62"/>
    </row>
    <row r="693" spans="2:9" x14ac:dyDescent="0.3">
      <c r="B693" s="177">
        <v>42290</v>
      </c>
      <c r="C693" s="62">
        <v>865.65</v>
      </c>
      <c r="D693" s="62">
        <f t="shared" si="21"/>
        <v>-0.64571907997053279</v>
      </c>
      <c r="E693" s="62">
        <v>7.6829055351842418E-3</v>
      </c>
      <c r="F693" s="62"/>
      <c r="G693" s="62">
        <v>687</v>
      </c>
      <c r="H693">
        <f t="shared" ca="1" si="22"/>
        <v>-2.0259145947400834E-2</v>
      </c>
      <c r="I693" s="62"/>
    </row>
    <row r="694" spans="2:9" x14ac:dyDescent="0.3">
      <c r="B694" s="177">
        <v>45845</v>
      </c>
      <c r="C694" s="62">
        <v>2443.4</v>
      </c>
      <c r="D694" s="62">
        <f t="shared" si="21"/>
        <v>0.39543118218161055</v>
      </c>
      <c r="E694" s="62">
        <v>7.6707357307818818E-3</v>
      </c>
      <c r="F694" s="62"/>
      <c r="G694" s="62">
        <v>688</v>
      </c>
      <c r="H694">
        <f t="shared" ca="1" si="22"/>
        <v>1.2202136187669148E-2</v>
      </c>
      <c r="I694" s="62"/>
    </row>
    <row r="695" spans="2:9" x14ac:dyDescent="0.3">
      <c r="B695" s="177">
        <v>43811</v>
      </c>
      <c r="C695" s="62">
        <v>1751</v>
      </c>
      <c r="D695" s="62">
        <f t="shared" si="21"/>
        <v>0.55637527221012406</v>
      </c>
      <c r="E695" s="62">
        <v>7.6537952465902939E-3</v>
      </c>
      <c r="F695" s="62"/>
      <c r="G695" s="62">
        <v>689</v>
      </c>
      <c r="H695">
        <f t="shared" ca="1" si="22"/>
        <v>-9.6740728190161298E-3</v>
      </c>
      <c r="I695" s="62"/>
    </row>
    <row r="696" spans="2:9" x14ac:dyDescent="0.3">
      <c r="B696" s="177">
        <v>43083</v>
      </c>
      <c r="C696" s="62">
        <v>1125.05</v>
      </c>
      <c r="D696" s="62">
        <f t="shared" si="21"/>
        <v>-0.65845476624165145</v>
      </c>
      <c r="E696" s="62">
        <v>7.6127356589494426E-3</v>
      </c>
      <c r="F696" s="62"/>
      <c r="G696" s="62">
        <v>690</v>
      </c>
      <c r="H696">
        <f t="shared" ca="1" si="22"/>
        <v>4.0659302382082332E-2</v>
      </c>
      <c r="I696" s="62"/>
    </row>
    <row r="697" spans="2:9" x14ac:dyDescent="0.3">
      <c r="B697" s="177">
        <v>45092</v>
      </c>
      <c r="C697" s="62">
        <v>3294</v>
      </c>
      <c r="D697" s="62">
        <f t="shared" si="21"/>
        <v>0.11579696153650726</v>
      </c>
      <c r="E697" s="62">
        <v>7.6013642689995589E-3</v>
      </c>
      <c r="F697" s="62"/>
      <c r="G697" s="62">
        <v>691</v>
      </c>
      <c r="H697">
        <f t="shared" ca="1" si="22"/>
        <v>2.3949967830048963E-2</v>
      </c>
      <c r="I697" s="62"/>
    </row>
    <row r="698" spans="2:9" x14ac:dyDescent="0.3">
      <c r="B698" s="177">
        <v>45331</v>
      </c>
      <c r="C698" s="62">
        <v>2952.15</v>
      </c>
      <c r="D698" s="62">
        <f t="shared" si="21"/>
        <v>0.22645977441266274</v>
      </c>
      <c r="E698" s="62">
        <v>7.5769211078688288E-3</v>
      </c>
      <c r="F698" s="62"/>
      <c r="G698" s="62">
        <v>692</v>
      </c>
      <c r="H698">
        <f t="shared" ca="1" si="22"/>
        <v>-1.212327323851882E-2</v>
      </c>
      <c r="I698" s="62"/>
    </row>
    <row r="699" spans="2:9" x14ac:dyDescent="0.3">
      <c r="B699" s="177">
        <v>45639</v>
      </c>
      <c r="C699" s="62">
        <v>2407.0500000000002</v>
      </c>
      <c r="D699" s="62">
        <f t="shared" si="21"/>
        <v>1.8725460946357182</v>
      </c>
      <c r="E699" s="62">
        <v>7.5765503673163375E-3</v>
      </c>
      <c r="F699" s="62"/>
      <c r="G699" s="62">
        <v>693</v>
      </c>
      <c r="H699">
        <f t="shared" ca="1" si="22"/>
        <v>-8.4795956927205037E-3</v>
      </c>
      <c r="I699" s="62"/>
    </row>
    <row r="700" spans="2:9" x14ac:dyDescent="0.3">
      <c r="B700" s="177">
        <v>42024</v>
      </c>
      <c r="C700" s="62">
        <v>837.95</v>
      </c>
      <c r="D700" s="62">
        <f t="shared" si="21"/>
        <v>-0.72493763130252098</v>
      </c>
      <c r="E700" s="62">
        <v>7.5753021102628127E-3</v>
      </c>
      <c r="F700" s="62"/>
      <c r="G700" s="62">
        <v>694</v>
      </c>
      <c r="H700">
        <f t="shared" ca="1" si="22"/>
        <v>1.2848901617576762E-2</v>
      </c>
      <c r="I700" s="62"/>
    </row>
    <row r="701" spans="2:9" x14ac:dyDescent="0.3">
      <c r="B701" s="177">
        <v>44645</v>
      </c>
      <c r="C701" s="62">
        <v>3046.4</v>
      </c>
      <c r="D701" s="62">
        <f t="shared" si="21"/>
        <v>-7.2647296083773488E-2</v>
      </c>
      <c r="E701" s="62">
        <v>7.5740036381677167E-3</v>
      </c>
      <c r="F701" s="62"/>
      <c r="G701" s="62">
        <v>695</v>
      </c>
      <c r="H701">
        <f t="shared" ca="1" si="22"/>
        <v>3.2120123334644542E-3</v>
      </c>
      <c r="I701" s="62"/>
    </row>
    <row r="702" spans="2:9" x14ac:dyDescent="0.3">
      <c r="B702" s="177">
        <v>45167</v>
      </c>
      <c r="C702" s="62">
        <v>3285.05</v>
      </c>
      <c r="D702" s="62">
        <f t="shared" si="21"/>
        <v>0.10316167704887765</v>
      </c>
      <c r="E702" s="62">
        <v>7.544970786241275E-3</v>
      </c>
      <c r="F702" s="62"/>
      <c r="G702" s="62">
        <v>696</v>
      </c>
      <c r="H702">
        <f t="shared" ca="1" si="22"/>
        <v>-1.8694764320326227E-4</v>
      </c>
      <c r="I702" s="62"/>
    </row>
    <row r="703" spans="2:9" x14ac:dyDescent="0.3">
      <c r="B703" s="177">
        <v>45233</v>
      </c>
      <c r="C703" s="62">
        <v>2977.85</v>
      </c>
      <c r="D703" s="62">
        <f t="shared" si="21"/>
        <v>1.557960743890392</v>
      </c>
      <c r="E703" s="62">
        <v>7.4939946543966206E-3</v>
      </c>
      <c r="F703" s="62"/>
      <c r="G703" s="62">
        <v>697</v>
      </c>
      <c r="H703">
        <f t="shared" ca="1" si="22"/>
        <v>-3.9217303689529186E-3</v>
      </c>
      <c r="I703" s="62"/>
    </row>
    <row r="704" spans="2:9" x14ac:dyDescent="0.3">
      <c r="B704" s="177">
        <v>43202</v>
      </c>
      <c r="C704" s="62">
        <v>1164.1500000000001</v>
      </c>
      <c r="D704" s="62">
        <f t="shared" si="21"/>
        <v>-0.19641747773866222</v>
      </c>
      <c r="E704" s="62">
        <v>7.4859368238858427E-3</v>
      </c>
      <c r="F704" s="62"/>
      <c r="G704" s="62">
        <v>698</v>
      </c>
      <c r="H704">
        <f t="shared" ca="1" si="22"/>
        <v>4.5302959776575774E-3</v>
      </c>
      <c r="I704" s="62"/>
    </row>
    <row r="705" spans="2:9" x14ac:dyDescent="0.3">
      <c r="B705" s="177">
        <v>43508</v>
      </c>
      <c r="C705" s="62">
        <v>1448.7</v>
      </c>
      <c r="D705" s="62">
        <f t="shared" si="21"/>
        <v>-0.34888424458976597</v>
      </c>
      <c r="E705" s="62">
        <v>7.475920581383219E-3</v>
      </c>
      <c r="F705" s="62"/>
      <c r="G705" s="62">
        <v>699</v>
      </c>
      <c r="H705">
        <f t="shared" ca="1" si="22"/>
        <v>-4.336377978770691E-3</v>
      </c>
      <c r="I705" s="62"/>
    </row>
    <row r="706" spans="2:9" x14ac:dyDescent="0.3">
      <c r="B706" s="177">
        <v>44144</v>
      </c>
      <c r="C706" s="62">
        <v>2224.9499999999998</v>
      </c>
      <c r="D706" s="62">
        <f t="shared" si="21"/>
        <v>0.6695055151196817</v>
      </c>
      <c r="E706" s="62">
        <v>7.4713034028390957E-3</v>
      </c>
      <c r="F706" s="62"/>
      <c r="G706" s="62">
        <v>700</v>
      </c>
      <c r="H706">
        <f t="shared" ca="1" si="22"/>
        <v>8.976244499704735E-4</v>
      </c>
      <c r="I706" s="62"/>
    </row>
    <row r="707" spans="2:9" x14ac:dyDescent="0.3">
      <c r="B707" s="177">
        <v>43657</v>
      </c>
      <c r="C707" s="62">
        <v>1332.7</v>
      </c>
      <c r="D707" s="62">
        <f t="shared" si="21"/>
        <v>0.11813071566406573</v>
      </c>
      <c r="E707" s="62">
        <v>7.4460445250785325E-3</v>
      </c>
      <c r="F707" s="62"/>
      <c r="G707" s="62">
        <v>701</v>
      </c>
      <c r="H707">
        <f t="shared" ca="1" si="22"/>
        <v>5.2505465949387884E-3</v>
      </c>
      <c r="I707" s="62"/>
    </row>
    <row r="708" spans="2:9" x14ac:dyDescent="0.3">
      <c r="B708" s="177">
        <v>43109</v>
      </c>
      <c r="C708" s="62">
        <v>1191.9000000000001</v>
      </c>
      <c r="D708" s="62">
        <f t="shared" si="21"/>
        <v>2.4849527085124754E-2</v>
      </c>
      <c r="E708" s="62">
        <v>7.4380863832306503E-3</v>
      </c>
      <c r="F708" s="62"/>
      <c r="G708" s="62">
        <v>702</v>
      </c>
      <c r="H708">
        <f t="shared" ca="1" si="22"/>
        <v>1.4740822695263943E-2</v>
      </c>
      <c r="I708" s="62"/>
    </row>
    <row r="709" spans="2:9" x14ac:dyDescent="0.3">
      <c r="B709" s="177">
        <v>42627</v>
      </c>
      <c r="C709" s="62">
        <v>1163</v>
      </c>
      <c r="D709" s="62">
        <f t="shared" si="21"/>
        <v>-0.60343034456890532</v>
      </c>
      <c r="E709" s="62">
        <v>7.4061241283727786E-3</v>
      </c>
      <c r="F709" s="62"/>
      <c r="G709" s="62">
        <v>703</v>
      </c>
      <c r="H709">
        <f t="shared" ca="1" si="22"/>
        <v>1.3781139039187318E-2</v>
      </c>
      <c r="I709" s="62"/>
    </row>
    <row r="710" spans="2:9" x14ac:dyDescent="0.3">
      <c r="B710" s="177">
        <v>44631</v>
      </c>
      <c r="C710" s="62">
        <v>2932.65</v>
      </c>
      <c r="D710" s="62">
        <f t="shared" si="21"/>
        <v>0.61263094223419767</v>
      </c>
      <c r="E710" s="62">
        <v>7.3680956306678598E-3</v>
      </c>
      <c r="F710" s="62"/>
      <c r="G710" s="62">
        <v>704</v>
      </c>
      <c r="H710">
        <f t="shared" ca="1" si="22"/>
        <v>1.4118732238140695E-2</v>
      </c>
      <c r="I710" s="62"/>
    </row>
    <row r="711" spans="2:9" x14ac:dyDescent="0.3">
      <c r="B711" s="177">
        <v>43844</v>
      </c>
      <c r="C711" s="62">
        <v>1818.55</v>
      </c>
      <c r="D711" s="62">
        <f t="shared" ref="D711:D774" si="23">(C711-C712)/C712</f>
        <v>1.392828947368421</v>
      </c>
      <c r="E711" s="62">
        <v>7.3674006370308565E-3</v>
      </c>
      <c r="F711" s="62"/>
      <c r="G711" s="62">
        <v>705</v>
      </c>
      <c r="H711">
        <f t="shared" ref="H711:H774" ca="1" si="24">_xlfn.NORM.INV(RAND(),N$9,N$10)</f>
        <v>-1.3064844016116184E-2</v>
      </c>
      <c r="I711" s="62"/>
    </row>
    <row r="712" spans="2:9" x14ac:dyDescent="0.3">
      <c r="B712" s="177">
        <v>42186</v>
      </c>
      <c r="C712" s="62">
        <v>760</v>
      </c>
      <c r="D712" s="62">
        <f t="shared" si="23"/>
        <v>-0.73260620986894187</v>
      </c>
      <c r="E712" s="62">
        <v>7.3563523096294705E-3</v>
      </c>
      <c r="F712" s="62"/>
      <c r="G712" s="62">
        <v>706</v>
      </c>
      <c r="H712">
        <f t="shared" ca="1" si="24"/>
        <v>2.9821206393158432E-2</v>
      </c>
      <c r="I712" s="62"/>
    </row>
    <row r="713" spans="2:9" x14ac:dyDescent="0.3">
      <c r="B713" s="177">
        <v>45373</v>
      </c>
      <c r="C713" s="62">
        <v>2842.25</v>
      </c>
      <c r="D713" s="62">
        <f t="shared" si="23"/>
        <v>0.2459724261885452</v>
      </c>
      <c r="E713" s="62">
        <v>7.3542441963494595E-3</v>
      </c>
      <c r="F713" s="62"/>
      <c r="G713" s="62">
        <v>707</v>
      </c>
      <c r="H713">
        <f t="shared" ca="1" si="24"/>
        <v>9.4653348698949917E-3</v>
      </c>
      <c r="I713" s="62"/>
    </row>
    <row r="714" spans="2:9" x14ac:dyDescent="0.3">
      <c r="B714" s="177">
        <v>45826</v>
      </c>
      <c r="C714" s="62">
        <v>2281.15</v>
      </c>
      <c r="D714" s="62">
        <f t="shared" si="23"/>
        <v>-1.6630560843780948E-3</v>
      </c>
      <c r="E714" s="62">
        <v>7.3526164716273311E-3</v>
      </c>
      <c r="F714" s="62"/>
      <c r="G714" s="62">
        <v>708</v>
      </c>
      <c r="H714">
        <f t="shared" ca="1" si="24"/>
        <v>9.0240153971630349E-3</v>
      </c>
      <c r="I714" s="62"/>
    </row>
    <row r="715" spans="2:9" x14ac:dyDescent="0.3">
      <c r="B715" s="177">
        <v>45828</v>
      </c>
      <c r="C715" s="62">
        <v>2284.9499999999998</v>
      </c>
      <c r="D715" s="62">
        <f t="shared" si="23"/>
        <v>0.26825410040795922</v>
      </c>
      <c r="E715" s="62">
        <v>7.3402989022614447E-3</v>
      </c>
      <c r="F715" s="62"/>
      <c r="G715" s="62">
        <v>709</v>
      </c>
      <c r="H715">
        <f t="shared" ca="1" si="24"/>
        <v>-1.8151289050764515E-2</v>
      </c>
      <c r="I715" s="62"/>
    </row>
    <row r="716" spans="2:9" x14ac:dyDescent="0.3">
      <c r="B716" s="177">
        <v>43893</v>
      </c>
      <c r="C716" s="62">
        <v>1801.65</v>
      </c>
      <c r="D716" s="62">
        <f t="shared" si="23"/>
        <v>0.11529652098551442</v>
      </c>
      <c r="E716" s="62">
        <v>7.3243689021834091E-3</v>
      </c>
      <c r="F716" s="62"/>
      <c r="G716" s="62">
        <v>710</v>
      </c>
      <c r="H716">
        <f t="shared" ca="1" si="24"/>
        <v>2.072361863892066E-3</v>
      </c>
      <c r="I716" s="62"/>
    </row>
    <row r="717" spans="2:9" x14ac:dyDescent="0.3">
      <c r="B717" s="177">
        <v>43706</v>
      </c>
      <c r="C717" s="62">
        <v>1615.4</v>
      </c>
      <c r="D717" s="62">
        <f t="shared" si="23"/>
        <v>0.46183430613999382</v>
      </c>
      <c r="E717" s="62">
        <v>7.2956288582652897E-3</v>
      </c>
      <c r="F717" s="62"/>
      <c r="G717" s="62">
        <v>711</v>
      </c>
      <c r="H717">
        <f t="shared" ca="1" si="24"/>
        <v>-2.3433354705822427E-3</v>
      </c>
      <c r="I717" s="62"/>
    </row>
    <row r="718" spans="2:9" x14ac:dyDescent="0.3">
      <c r="B718" s="177">
        <v>42851</v>
      </c>
      <c r="C718" s="62">
        <v>1105.05</v>
      </c>
      <c r="D718" s="62">
        <f t="shared" si="23"/>
        <v>-0.54154912047792902</v>
      </c>
      <c r="E718" s="62">
        <v>7.2922838521489453E-3</v>
      </c>
      <c r="F718" s="62"/>
      <c r="G718" s="62">
        <v>712</v>
      </c>
      <c r="H718">
        <f t="shared" ca="1" si="24"/>
        <v>2.2235058541308526E-3</v>
      </c>
      <c r="I718" s="62"/>
    </row>
    <row r="719" spans="2:9" x14ac:dyDescent="0.3">
      <c r="B719" s="177">
        <v>45854</v>
      </c>
      <c r="C719" s="62">
        <v>2410.4</v>
      </c>
      <c r="D719" s="62">
        <f t="shared" si="23"/>
        <v>-0.23438045929549281</v>
      </c>
      <c r="E719" s="62">
        <v>7.2922543304290832E-3</v>
      </c>
      <c r="F719" s="62"/>
      <c r="G719" s="62">
        <v>713</v>
      </c>
      <c r="H719">
        <f t="shared" ca="1" si="24"/>
        <v>-2.885329260617155E-2</v>
      </c>
      <c r="I719" s="62"/>
    </row>
    <row r="720" spans="2:9" x14ac:dyDescent="0.3">
      <c r="B720" s="177">
        <v>44678</v>
      </c>
      <c r="C720" s="62">
        <v>3148.3</v>
      </c>
      <c r="D720" s="62">
        <f t="shared" si="23"/>
        <v>1.4504202988792032</v>
      </c>
      <c r="E720" s="62">
        <v>7.2626055797287798E-3</v>
      </c>
      <c r="F720" s="62"/>
      <c r="G720" s="62">
        <v>714</v>
      </c>
      <c r="H720">
        <f t="shared" ca="1" si="24"/>
        <v>-5.4610137579845282E-3</v>
      </c>
      <c r="I720" s="62"/>
    </row>
    <row r="721" spans="2:9" x14ac:dyDescent="0.3">
      <c r="B721" s="177">
        <v>43417</v>
      </c>
      <c r="C721" s="62">
        <v>1284.8</v>
      </c>
      <c r="D721" s="62">
        <f t="shared" si="23"/>
        <v>-0.52038226071375249</v>
      </c>
      <c r="E721" s="62">
        <v>7.2517737446591672E-3</v>
      </c>
      <c r="F721" s="62"/>
      <c r="G721" s="62">
        <v>715</v>
      </c>
      <c r="H721">
        <f t="shared" ca="1" si="24"/>
        <v>-1.9184183458412885E-2</v>
      </c>
      <c r="I721" s="62"/>
    </row>
    <row r="722" spans="2:9" x14ac:dyDescent="0.3">
      <c r="B722" s="177">
        <v>44733</v>
      </c>
      <c r="C722" s="62">
        <v>2678.8</v>
      </c>
      <c r="D722" s="62">
        <f t="shared" si="23"/>
        <v>0.56806275060731137</v>
      </c>
      <c r="E722" s="62">
        <v>7.2380665902126292E-3</v>
      </c>
      <c r="F722" s="62"/>
      <c r="G722" s="62">
        <v>716</v>
      </c>
      <c r="H722">
        <f t="shared" ca="1" si="24"/>
        <v>-5.8978247084557006E-3</v>
      </c>
      <c r="I722" s="62"/>
    </row>
    <row r="723" spans="2:9" x14ac:dyDescent="0.3">
      <c r="B723" s="177">
        <v>44018</v>
      </c>
      <c r="C723" s="62">
        <v>1708.35</v>
      </c>
      <c r="D723" s="62">
        <f t="shared" si="23"/>
        <v>0.20082240888482747</v>
      </c>
      <c r="E723" s="62">
        <v>7.2224515063970289E-3</v>
      </c>
      <c r="F723" s="62"/>
      <c r="G723" s="62">
        <v>717</v>
      </c>
      <c r="H723">
        <f t="shared" ca="1" si="24"/>
        <v>2.2529264873269578E-2</v>
      </c>
      <c r="I723" s="62"/>
    </row>
    <row r="724" spans="2:9" x14ac:dyDescent="0.3">
      <c r="B724" s="177">
        <v>43566</v>
      </c>
      <c r="C724" s="62">
        <v>1422.65</v>
      </c>
      <c r="D724" s="62">
        <f t="shared" si="23"/>
        <v>-0.59835973010361077</v>
      </c>
      <c r="E724" s="62">
        <v>7.2214945661793657E-3</v>
      </c>
      <c r="F724" s="62"/>
      <c r="G724" s="62">
        <v>718</v>
      </c>
      <c r="H724">
        <f t="shared" ca="1" si="24"/>
        <v>-5.2513877780034929E-3</v>
      </c>
      <c r="I724" s="62"/>
    </row>
    <row r="725" spans="2:9" x14ac:dyDescent="0.3">
      <c r="B725" s="177">
        <v>45131</v>
      </c>
      <c r="C725" s="62">
        <v>3542.1</v>
      </c>
      <c r="D725" s="62">
        <f t="shared" si="23"/>
        <v>7.4177407126611042E-2</v>
      </c>
      <c r="E725" s="62">
        <v>7.1797204885053392E-3</v>
      </c>
      <c r="F725" s="62"/>
      <c r="G725" s="62">
        <v>719</v>
      </c>
      <c r="H725">
        <f t="shared" ca="1" si="24"/>
        <v>-7.8467218816182325E-3</v>
      </c>
      <c r="I725" s="62"/>
    </row>
    <row r="726" spans="2:9" x14ac:dyDescent="0.3">
      <c r="B726" s="177">
        <v>45307</v>
      </c>
      <c r="C726" s="62">
        <v>3297.5</v>
      </c>
      <c r="D726" s="62">
        <f t="shared" si="23"/>
        <v>1.8336340981352584</v>
      </c>
      <c r="E726" s="62">
        <v>7.1623829813227706E-3</v>
      </c>
      <c r="F726" s="62"/>
      <c r="G726" s="62">
        <v>720</v>
      </c>
      <c r="H726">
        <f t="shared" ca="1" si="24"/>
        <v>2.2779752608720456E-2</v>
      </c>
      <c r="I726" s="62"/>
    </row>
    <row r="727" spans="2:9" x14ac:dyDescent="0.3">
      <c r="B727" s="177">
        <v>42908</v>
      </c>
      <c r="C727" s="62">
        <v>1163.7</v>
      </c>
      <c r="D727" s="62">
        <f t="shared" si="23"/>
        <v>-0.63649142535844816</v>
      </c>
      <c r="E727" s="62">
        <v>7.0964950237992607E-3</v>
      </c>
      <c r="F727" s="62"/>
      <c r="G727" s="62">
        <v>721</v>
      </c>
      <c r="H727">
        <f t="shared" ca="1" si="24"/>
        <v>2.170740480586577E-2</v>
      </c>
      <c r="I727" s="62"/>
    </row>
    <row r="728" spans="2:9" x14ac:dyDescent="0.3">
      <c r="B728" s="177">
        <v>44473</v>
      </c>
      <c r="C728" s="62">
        <v>3201.3</v>
      </c>
      <c r="D728" s="62">
        <f t="shared" si="23"/>
        <v>1.3171799790090841</v>
      </c>
      <c r="E728" s="62">
        <v>7.0781426953567383E-3</v>
      </c>
      <c r="F728" s="62"/>
      <c r="G728" s="62">
        <v>722</v>
      </c>
      <c r="H728">
        <f t="shared" ca="1" si="24"/>
        <v>-9.6939638621793348E-3</v>
      </c>
      <c r="I728" s="62"/>
    </row>
    <row r="729" spans="2:9" x14ac:dyDescent="0.3">
      <c r="B729" s="177">
        <v>43467</v>
      </c>
      <c r="C729" s="62">
        <v>1381.55</v>
      </c>
      <c r="D729" s="62">
        <f t="shared" si="23"/>
        <v>-0.29507360257162535</v>
      </c>
      <c r="E729" s="62">
        <v>7.0707438859934002E-3</v>
      </c>
      <c r="F729" s="62"/>
      <c r="G729" s="62">
        <v>723</v>
      </c>
      <c r="H729">
        <f t="shared" ca="1" si="24"/>
        <v>8.7298083519238134E-3</v>
      </c>
      <c r="I729" s="62"/>
    </row>
    <row r="730" spans="2:9" x14ac:dyDescent="0.3">
      <c r="B730" s="177">
        <v>44103</v>
      </c>
      <c r="C730" s="62">
        <v>1959.85</v>
      </c>
      <c r="D730" s="62">
        <f t="shared" si="23"/>
        <v>4.1006028736089987E-2</v>
      </c>
      <c r="E730" s="62">
        <v>7.0654128770361235E-3</v>
      </c>
      <c r="F730" s="62"/>
      <c r="G730" s="62">
        <v>724</v>
      </c>
      <c r="H730">
        <f t="shared" ca="1" si="24"/>
        <v>6.8253746584999459E-3</v>
      </c>
      <c r="I730" s="62"/>
    </row>
    <row r="731" spans="2:9" x14ac:dyDescent="0.3">
      <c r="B731" s="177">
        <v>43901</v>
      </c>
      <c r="C731" s="62">
        <v>1882.65</v>
      </c>
      <c r="D731" s="62">
        <f t="shared" si="23"/>
        <v>-0.3922230113636363</v>
      </c>
      <c r="E731" s="62">
        <v>7.0609002647837845E-3</v>
      </c>
      <c r="F731" s="62"/>
      <c r="G731" s="62">
        <v>725</v>
      </c>
      <c r="H731">
        <f t="shared" ca="1" si="24"/>
        <v>1.3717405006747806E-2</v>
      </c>
      <c r="I731" s="62"/>
    </row>
    <row r="732" spans="2:9" x14ac:dyDescent="0.3">
      <c r="B732" s="177">
        <v>45242</v>
      </c>
      <c r="C732" s="62">
        <v>3097.6</v>
      </c>
      <c r="D732" s="62">
        <f t="shared" si="23"/>
        <v>0.25752562671267631</v>
      </c>
      <c r="E732" s="62">
        <v>7.0548457362072294E-3</v>
      </c>
      <c r="F732" s="62"/>
      <c r="G732" s="62">
        <v>726</v>
      </c>
      <c r="H732">
        <f t="shared" ca="1" si="24"/>
        <v>-5.7916528608438766E-3</v>
      </c>
      <c r="I732" s="62"/>
    </row>
    <row r="733" spans="2:9" x14ac:dyDescent="0.3">
      <c r="B733" s="177">
        <v>44229</v>
      </c>
      <c r="C733" s="62">
        <v>2463.25</v>
      </c>
      <c r="D733" s="62">
        <f t="shared" si="23"/>
        <v>-0.21542553191489358</v>
      </c>
      <c r="E733" s="62">
        <v>7.0523303352412105E-3</v>
      </c>
      <c r="F733" s="62"/>
      <c r="G733" s="62">
        <v>727</v>
      </c>
      <c r="H733">
        <f t="shared" ca="1" si="24"/>
        <v>9.5620078454756417E-3</v>
      </c>
      <c r="I733" s="62"/>
    </row>
    <row r="734" spans="2:9" x14ac:dyDescent="0.3">
      <c r="B734" s="177">
        <v>44656</v>
      </c>
      <c r="C734" s="62">
        <v>3139.6</v>
      </c>
      <c r="D734" s="62">
        <f t="shared" si="23"/>
        <v>0.78935369884874051</v>
      </c>
      <c r="E734" s="62">
        <v>7.040559395698625E-3</v>
      </c>
      <c r="F734" s="62"/>
      <c r="G734" s="62">
        <v>728</v>
      </c>
      <c r="H734">
        <f t="shared" ca="1" si="24"/>
        <v>-3.2680410836499953E-2</v>
      </c>
      <c r="I734" s="62"/>
    </row>
    <row r="735" spans="2:9" x14ac:dyDescent="0.3">
      <c r="B735" s="177">
        <v>43938</v>
      </c>
      <c r="C735" s="62">
        <v>1754.6</v>
      </c>
      <c r="D735" s="62">
        <f t="shared" si="23"/>
        <v>0.45622043323097333</v>
      </c>
      <c r="E735" s="62">
        <v>7.0307343530289553E-3</v>
      </c>
      <c r="F735" s="62"/>
      <c r="G735" s="62">
        <v>729</v>
      </c>
      <c r="H735">
        <f t="shared" ca="1" si="24"/>
        <v>-1.7870929611214562E-2</v>
      </c>
      <c r="I735" s="62"/>
    </row>
    <row r="736" spans="2:9" x14ac:dyDescent="0.3">
      <c r="B736" s="177">
        <v>42983</v>
      </c>
      <c r="C736" s="62">
        <v>1204.9000000000001</v>
      </c>
      <c r="D736" s="62">
        <f t="shared" si="23"/>
        <v>-0.61403059181548802</v>
      </c>
      <c r="E736" s="62">
        <v>7.0204763894693616E-3</v>
      </c>
      <c r="F736" s="62"/>
      <c r="G736" s="62">
        <v>730</v>
      </c>
      <c r="H736">
        <f t="shared" ca="1" si="24"/>
        <v>1.3263225172878767E-2</v>
      </c>
      <c r="I736" s="62"/>
    </row>
    <row r="737" spans="2:9" x14ac:dyDescent="0.3">
      <c r="B737" s="177">
        <v>44501</v>
      </c>
      <c r="C737" s="62">
        <v>3121.75</v>
      </c>
      <c r="D737" s="62">
        <f t="shared" si="23"/>
        <v>-4.2158231440713095E-2</v>
      </c>
      <c r="E737" s="62">
        <v>6.9836456888487768E-3</v>
      </c>
      <c r="F737" s="62"/>
      <c r="G737" s="62">
        <v>731</v>
      </c>
      <c r="H737">
        <f t="shared" ca="1" si="24"/>
        <v>2.3504551384661235E-3</v>
      </c>
      <c r="I737" s="62"/>
    </row>
    <row r="738" spans="2:9" x14ac:dyDescent="0.3">
      <c r="B738" s="177">
        <v>45180</v>
      </c>
      <c r="C738" s="62">
        <v>3259.15</v>
      </c>
      <c r="D738" s="62">
        <f t="shared" si="23"/>
        <v>0.38651833574406541</v>
      </c>
      <c r="E738" s="62">
        <v>6.951632088733721E-3</v>
      </c>
      <c r="F738" s="62"/>
      <c r="G738" s="62">
        <v>732</v>
      </c>
      <c r="H738">
        <f t="shared" ca="1" si="24"/>
        <v>-8.0009506615734362E-4</v>
      </c>
      <c r="I738" s="62"/>
    </row>
    <row r="739" spans="2:9" x14ac:dyDescent="0.3">
      <c r="B739" s="177">
        <v>45666</v>
      </c>
      <c r="C739" s="62">
        <v>2350.6</v>
      </c>
      <c r="D739" s="62">
        <f t="shared" si="23"/>
        <v>-0.20472307744358356</v>
      </c>
      <c r="E739" s="62">
        <v>6.9396847155585237E-3</v>
      </c>
      <c r="F739" s="62"/>
      <c r="G739" s="62">
        <v>733</v>
      </c>
      <c r="H739">
        <f t="shared" ca="1" si="24"/>
        <v>-6.9636461148523156E-3</v>
      </c>
      <c r="I739" s="62"/>
    </row>
    <row r="740" spans="2:9" x14ac:dyDescent="0.3">
      <c r="B740" s="177">
        <v>45232</v>
      </c>
      <c r="C740" s="62">
        <v>2955.7</v>
      </c>
      <c r="D740" s="62">
        <f t="shared" si="23"/>
        <v>0.27861051629788236</v>
      </c>
      <c r="E740" s="62">
        <v>6.9327337455499039E-3</v>
      </c>
      <c r="F740" s="62"/>
      <c r="G740" s="62">
        <v>734</v>
      </c>
      <c r="H740">
        <f t="shared" ca="1" si="24"/>
        <v>-1.3172093480211E-3</v>
      </c>
      <c r="I740" s="62"/>
    </row>
    <row r="741" spans="2:9" x14ac:dyDescent="0.3">
      <c r="B741" s="177">
        <v>45798</v>
      </c>
      <c r="C741" s="62">
        <v>2311.65</v>
      </c>
      <c r="D741" s="62">
        <f t="shared" si="23"/>
        <v>0.5098461839913786</v>
      </c>
      <c r="E741" s="62">
        <v>6.925841228356786E-3</v>
      </c>
      <c r="F741" s="62"/>
      <c r="G741" s="62">
        <v>735</v>
      </c>
      <c r="H741">
        <f t="shared" ca="1" si="24"/>
        <v>-1.6862577462599778E-2</v>
      </c>
      <c r="I741" s="62"/>
    </row>
    <row r="742" spans="2:9" x14ac:dyDescent="0.3">
      <c r="B742" s="177">
        <v>43725</v>
      </c>
      <c r="C742" s="62">
        <v>1531.05</v>
      </c>
      <c r="D742" s="62">
        <f t="shared" si="23"/>
        <v>-0.18140989654342768</v>
      </c>
      <c r="E742" s="62">
        <v>6.9053960737890897E-3</v>
      </c>
      <c r="F742" s="62"/>
      <c r="G742" s="62">
        <v>736</v>
      </c>
      <c r="H742">
        <f t="shared" ca="1" si="24"/>
        <v>-1.8298914115075983E-2</v>
      </c>
      <c r="I742" s="62"/>
    </row>
    <row r="743" spans="2:9" x14ac:dyDescent="0.3">
      <c r="B743" s="177">
        <v>43871</v>
      </c>
      <c r="C743" s="62">
        <v>1870.35</v>
      </c>
      <c r="D743" s="62">
        <f t="shared" si="23"/>
        <v>0.44044822673187251</v>
      </c>
      <c r="E743" s="62">
        <v>6.8907970175768919E-3</v>
      </c>
      <c r="F743" s="62"/>
      <c r="G743" s="62">
        <v>737</v>
      </c>
      <c r="H743">
        <f t="shared" ca="1" si="24"/>
        <v>1.975753460058639E-2</v>
      </c>
      <c r="I743" s="62"/>
    </row>
    <row r="744" spans="2:9" x14ac:dyDescent="0.3">
      <c r="B744" s="177">
        <v>43234</v>
      </c>
      <c r="C744" s="62">
        <v>1298.45</v>
      </c>
      <c r="D744" s="62">
        <f t="shared" si="23"/>
        <v>-6.9078004014912472E-2</v>
      </c>
      <c r="E744" s="62">
        <v>6.8625930521092875E-3</v>
      </c>
      <c r="F744" s="62"/>
      <c r="G744" s="62">
        <v>738</v>
      </c>
      <c r="H744">
        <f t="shared" ca="1" si="24"/>
        <v>6.0654400548890751E-3</v>
      </c>
      <c r="I744" s="62"/>
    </row>
    <row r="745" spans="2:9" x14ac:dyDescent="0.3">
      <c r="B745" s="177">
        <v>43472</v>
      </c>
      <c r="C745" s="62">
        <v>1394.8</v>
      </c>
      <c r="D745" s="62">
        <f t="shared" si="23"/>
        <v>0.69590856587026551</v>
      </c>
      <c r="E745" s="62">
        <v>6.8577203493828051E-3</v>
      </c>
      <c r="F745" s="62"/>
      <c r="G745" s="62">
        <v>739</v>
      </c>
      <c r="H745">
        <f t="shared" ca="1" si="24"/>
        <v>2.1291824169870788E-3</v>
      </c>
      <c r="I745" s="62"/>
    </row>
    <row r="746" spans="2:9" x14ac:dyDescent="0.3">
      <c r="B746" s="177">
        <v>42199</v>
      </c>
      <c r="C746" s="62">
        <v>822.45</v>
      </c>
      <c r="D746" s="62">
        <f t="shared" si="23"/>
        <v>-0.64466862524842306</v>
      </c>
      <c r="E746" s="62">
        <v>6.8556038440350398E-3</v>
      </c>
      <c r="F746" s="62"/>
      <c r="G746" s="62">
        <v>740</v>
      </c>
      <c r="H746">
        <f t="shared" ca="1" si="24"/>
        <v>-1.660792246890129E-2</v>
      </c>
      <c r="I746" s="62"/>
    </row>
    <row r="747" spans="2:9" x14ac:dyDescent="0.3">
      <c r="B747" s="177">
        <v>45800</v>
      </c>
      <c r="C747" s="62">
        <v>2314.6</v>
      </c>
      <c r="D747" s="62">
        <f t="shared" si="23"/>
        <v>1.2311662183734652E-2</v>
      </c>
      <c r="E747" s="62">
        <v>6.8512517128129285E-3</v>
      </c>
      <c r="F747" s="62"/>
      <c r="G747" s="62">
        <v>741</v>
      </c>
      <c r="H747">
        <f t="shared" ca="1" si="24"/>
        <v>-7.6990534882755007E-3</v>
      </c>
      <c r="I747" s="62"/>
    </row>
    <row r="748" spans="2:9" x14ac:dyDescent="0.3">
      <c r="B748" s="177">
        <v>45656</v>
      </c>
      <c r="C748" s="62">
        <v>2286.4499999999998</v>
      </c>
      <c r="D748" s="62">
        <f t="shared" si="23"/>
        <v>-0.2842205769561883</v>
      </c>
      <c r="E748" s="62">
        <v>6.8475053943369262E-3</v>
      </c>
      <c r="F748" s="62"/>
      <c r="G748" s="62">
        <v>742</v>
      </c>
      <c r="H748">
        <f t="shared" ca="1" si="24"/>
        <v>8.6915958973025672E-3</v>
      </c>
      <c r="I748" s="62"/>
    </row>
    <row r="749" spans="2:9" x14ac:dyDescent="0.3">
      <c r="B749" s="177">
        <v>45264</v>
      </c>
      <c r="C749" s="62">
        <v>3194.35</v>
      </c>
      <c r="D749" s="62">
        <f t="shared" si="23"/>
        <v>2.7295388207822531</v>
      </c>
      <c r="E749" s="62">
        <v>6.8238408926151522E-3</v>
      </c>
      <c r="F749" s="62"/>
      <c r="G749" s="62">
        <v>743</v>
      </c>
      <c r="H749">
        <f t="shared" ca="1" si="24"/>
        <v>1.2179013281108559E-3</v>
      </c>
      <c r="I749" s="62"/>
    </row>
    <row r="750" spans="2:9" x14ac:dyDescent="0.3">
      <c r="B750" s="177">
        <v>42332</v>
      </c>
      <c r="C750" s="62">
        <v>856.5</v>
      </c>
      <c r="D750" s="62">
        <f t="shared" si="23"/>
        <v>-0.740482070083476</v>
      </c>
      <c r="E750" s="62">
        <v>6.7587422862180431E-3</v>
      </c>
      <c r="F750" s="62"/>
      <c r="G750" s="62">
        <v>744</v>
      </c>
      <c r="H750">
        <f t="shared" ca="1" si="24"/>
        <v>-7.6965226240637025E-3</v>
      </c>
      <c r="I750" s="62"/>
    </row>
    <row r="751" spans="2:9" x14ac:dyDescent="0.3">
      <c r="B751" s="177">
        <v>44845</v>
      </c>
      <c r="C751" s="62">
        <v>3300.35</v>
      </c>
      <c r="D751" s="62">
        <f t="shared" si="23"/>
        <v>1.9166629844019267</v>
      </c>
      <c r="E751" s="62">
        <v>6.7567567567567849E-3</v>
      </c>
      <c r="F751" s="62"/>
      <c r="G751" s="62">
        <v>745</v>
      </c>
      <c r="H751">
        <f t="shared" ca="1" si="24"/>
        <v>-6.1331538357058801E-3</v>
      </c>
      <c r="I751" s="62"/>
    </row>
    <row r="752" spans="2:9" x14ac:dyDescent="0.3">
      <c r="B752" s="177">
        <v>43140</v>
      </c>
      <c r="C752" s="62">
        <v>1131.55</v>
      </c>
      <c r="D752" s="62">
        <f t="shared" si="23"/>
        <v>0.29631114675220527</v>
      </c>
      <c r="E752" s="62">
        <v>6.7170818505337673E-3</v>
      </c>
      <c r="F752" s="62"/>
      <c r="G752" s="62">
        <v>746</v>
      </c>
      <c r="H752">
        <f t="shared" ca="1" si="24"/>
        <v>2.3577517810744715E-3</v>
      </c>
      <c r="I752" s="62"/>
    </row>
    <row r="753" spans="2:9" x14ac:dyDescent="0.3">
      <c r="B753" s="177">
        <v>42437</v>
      </c>
      <c r="C753" s="62">
        <v>872.9</v>
      </c>
      <c r="D753" s="62">
        <f t="shared" si="23"/>
        <v>-0.1541256843839334</v>
      </c>
      <c r="E753" s="62">
        <v>6.6889632107022881E-3</v>
      </c>
      <c r="F753" s="62"/>
      <c r="G753" s="62">
        <v>747</v>
      </c>
      <c r="H753">
        <f t="shared" ca="1" si="24"/>
        <v>1.8417727832420471E-2</v>
      </c>
      <c r="I753" s="62"/>
    </row>
    <row r="754" spans="2:9" x14ac:dyDescent="0.3">
      <c r="B754" s="177">
        <v>42528</v>
      </c>
      <c r="C754" s="62">
        <v>1031.95</v>
      </c>
      <c r="D754" s="62">
        <f t="shared" si="23"/>
        <v>9.5895502575266897E-2</v>
      </c>
      <c r="E754" s="62">
        <v>6.6822749000098889E-3</v>
      </c>
      <c r="F754" s="62"/>
      <c r="G754" s="62">
        <v>748</v>
      </c>
      <c r="H754">
        <f t="shared" ca="1" si="24"/>
        <v>1.0542357039959864E-3</v>
      </c>
      <c r="I754" s="62"/>
    </row>
    <row r="755" spans="2:9" x14ac:dyDescent="0.3">
      <c r="B755" s="177">
        <v>42713</v>
      </c>
      <c r="C755" s="62">
        <v>941.65</v>
      </c>
      <c r="D755" s="62">
        <f t="shared" si="23"/>
        <v>-0.17774187914774717</v>
      </c>
      <c r="E755" s="62">
        <v>6.6816335257643793E-3</v>
      </c>
      <c r="F755" s="62"/>
      <c r="G755" s="62">
        <v>749</v>
      </c>
      <c r="H755">
        <f t="shared" ca="1" si="24"/>
        <v>5.4602114446497985E-4</v>
      </c>
      <c r="I755" s="62"/>
    </row>
    <row r="756" spans="2:9" x14ac:dyDescent="0.3">
      <c r="B756" s="177">
        <v>43195</v>
      </c>
      <c r="C756" s="62">
        <v>1145.2</v>
      </c>
      <c r="D756" s="62">
        <f t="shared" si="23"/>
        <v>-1.471220855200887E-2</v>
      </c>
      <c r="E756" s="62">
        <v>6.6807313642757889E-3</v>
      </c>
      <c r="F756" s="62"/>
      <c r="G756" s="62">
        <v>750</v>
      </c>
      <c r="H756">
        <f t="shared" ca="1" si="24"/>
        <v>-2.0350579539231355E-2</v>
      </c>
      <c r="I756" s="62"/>
    </row>
    <row r="757" spans="2:9" x14ac:dyDescent="0.3">
      <c r="B757" s="177">
        <v>42893</v>
      </c>
      <c r="C757" s="62">
        <v>1162.3</v>
      </c>
      <c r="D757" s="62">
        <f t="shared" si="23"/>
        <v>-0.46419269332718682</v>
      </c>
      <c r="E757" s="62">
        <v>6.6689762688377325E-3</v>
      </c>
      <c r="F757" s="62"/>
      <c r="G757" s="62">
        <v>751</v>
      </c>
      <c r="H757">
        <f t="shared" ca="1" si="24"/>
        <v>-1.8147101242248814E-3</v>
      </c>
      <c r="I757" s="62"/>
    </row>
    <row r="758" spans="2:9" x14ac:dyDescent="0.3">
      <c r="B758" s="177">
        <v>44139</v>
      </c>
      <c r="C758" s="62">
        <v>2169.25</v>
      </c>
      <c r="D758" s="62">
        <f t="shared" si="23"/>
        <v>0.92736561528209682</v>
      </c>
      <c r="E758" s="62">
        <v>6.635884823313851E-3</v>
      </c>
      <c r="F758" s="62"/>
      <c r="G758" s="62">
        <v>752</v>
      </c>
      <c r="H758">
        <f t="shared" ca="1" si="24"/>
        <v>-9.0809665259570967E-3</v>
      </c>
      <c r="I758" s="62"/>
    </row>
    <row r="759" spans="2:9" x14ac:dyDescent="0.3">
      <c r="B759" s="177">
        <v>42933</v>
      </c>
      <c r="C759" s="62">
        <v>1125.5</v>
      </c>
      <c r="D759" s="62">
        <f t="shared" si="23"/>
        <v>0.12769901307549728</v>
      </c>
      <c r="E759" s="62">
        <v>6.6183704498703972E-3</v>
      </c>
      <c r="F759" s="62"/>
      <c r="G759" s="62">
        <v>753</v>
      </c>
      <c r="H759">
        <f t="shared" ca="1" si="24"/>
        <v>-5.0005792999868858E-3</v>
      </c>
      <c r="I759" s="62"/>
    </row>
    <row r="760" spans="2:9" x14ac:dyDescent="0.3">
      <c r="B760" s="177">
        <v>42517</v>
      </c>
      <c r="C760" s="62">
        <v>998.05</v>
      </c>
      <c r="D760" s="62">
        <f t="shared" si="23"/>
        <v>6.2509452034077047E-3</v>
      </c>
      <c r="E760" s="62">
        <v>6.6061522945032322E-3</v>
      </c>
      <c r="F760" s="62"/>
      <c r="G760" s="62">
        <v>754</v>
      </c>
      <c r="H760">
        <f t="shared" ca="1" si="24"/>
        <v>5.8225943080673203E-3</v>
      </c>
      <c r="I760" s="62"/>
    </row>
    <row r="761" spans="2:9" x14ac:dyDescent="0.3">
      <c r="B761" s="177">
        <v>42772</v>
      </c>
      <c r="C761" s="62">
        <v>991.85</v>
      </c>
      <c r="D761" s="62">
        <f t="shared" si="23"/>
        <v>-0.30506218251882988</v>
      </c>
      <c r="E761" s="62">
        <v>6.5966407875374233E-3</v>
      </c>
      <c r="F761" s="62"/>
      <c r="G761" s="62">
        <v>755</v>
      </c>
      <c r="H761">
        <f t="shared" ca="1" si="24"/>
        <v>-1.0160871420536146E-2</v>
      </c>
      <c r="I761" s="62"/>
    </row>
    <row r="762" spans="2:9" x14ac:dyDescent="0.3">
      <c r="B762" s="177">
        <v>43536</v>
      </c>
      <c r="C762" s="62">
        <v>1427.25</v>
      </c>
      <c r="D762" s="62">
        <f t="shared" si="23"/>
        <v>-0.57359245925638236</v>
      </c>
      <c r="E762" s="62">
        <v>6.5942591155934184E-3</v>
      </c>
      <c r="F762" s="62"/>
      <c r="G762" s="62">
        <v>756</v>
      </c>
      <c r="H762">
        <f t="shared" ca="1" si="24"/>
        <v>-1.0964181735853857E-3</v>
      </c>
      <c r="I762" s="62"/>
    </row>
    <row r="763" spans="2:9" x14ac:dyDescent="0.3">
      <c r="B763" s="177">
        <v>45105</v>
      </c>
      <c r="C763" s="62">
        <v>3347.15</v>
      </c>
      <c r="D763" s="62">
        <f t="shared" si="23"/>
        <v>0.30004078224224651</v>
      </c>
      <c r="E763" s="62">
        <v>6.5708357140708828E-3</v>
      </c>
      <c r="F763" s="62"/>
      <c r="G763" s="62">
        <v>757</v>
      </c>
      <c r="H763">
        <f t="shared" ca="1" si="24"/>
        <v>-7.5197876806458227E-3</v>
      </c>
      <c r="I763" s="62"/>
    </row>
    <row r="764" spans="2:9" x14ac:dyDescent="0.3">
      <c r="B764" s="177">
        <v>44313</v>
      </c>
      <c r="C764" s="62">
        <v>2574.65</v>
      </c>
      <c r="D764" s="62">
        <f t="shared" si="23"/>
        <v>-0.17539954520705892</v>
      </c>
      <c r="E764" s="62">
        <v>6.568016107277668E-3</v>
      </c>
      <c r="F764" s="62"/>
      <c r="G764" s="62">
        <v>758</v>
      </c>
      <c r="H764">
        <f t="shared" ca="1" si="24"/>
        <v>7.1665649226932754E-3</v>
      </c>
      <c r="I764" s="62"/>
    </row>
    <row r="765" spans="2:9" x14ac:dyDescent="0.3">
      <c r="B765" s="177">
        <v>45071</v>
      </c>
      <c r="C765" s="62">
        <v>3122.3</v>
      </c>
      <c r="D765" s="62">
        <f t="shared" si="23"/>
        <v>1.1307537448391172</v>
      </c>
      <c r="E765" s="62">
        <v>6.5441650548034112E-3</v>
      </c>
      <c r="F765" s="62"/>
      <c r="G765" s="62">
        <v>759</v>
      </c>
      <c r="H765">
        <f t="shared" ca="1" si="24"/>
        <v>1.5236727796228068E-2</v>
      </c>
      <c r="I765" s="62"/>
    </row>
    <row r="766" spans="2:9" x14ac:dyDescent="0.3">
      <c r="B766" s="177">
        <v>43573</v>
      </c>
      <c r="C766" s="62">
        <v>1465.35</v>
      </c>
      <c r="D766" s="62">
        <f t="shared" si="23"/>
        <v>-0.52261732175726094</v>
      </c>
      <c r="E766" s="62">
        <v>6.5253975340866166E-3</v>
      </c>
      <c r="F766" s="62"/>
      <c r="G766" s="62">
        <v>760</v>
      </c>
      <c r="H766">
        <f t="shared" ca="1" si="24"/>
        <v>1.3992873915876721E-2</v>
      </c>
      <c r="I766" s="62"/>
    </row>
    <row r="767" spans="2:9" x14ac:dyDescent="0.3">
      <c r="B767" s="177">
        <v>44368</v>
      </c>
      <c r="C767" s="62">
        <v>3069.55</v>
      </c>
      <c r="D767" s="62">
        <f t="shared" si="23"/>
        <v>-3.5354567024402504E-2</v>
      </c>
      <c r="E767" s="62">
        <v>6.5253389733248377E-3</v>
      </c>
      <c r="F767" s="62"/>
      <c r="G767" s="62">
        <v>761</v>
      </c>
      <c r="H767">
        <f t="shared" ca="1" si="24"/>
        <v>7.6080998992766402E-3</v>
      </c>
      <c r="I767" s="62"/>
    </row>
    <row r="768" spans="2:9" x14ac:dyDescent="0.3">
      <c r="B768" s="177">
        <v>45159</v>
      </c>
      <c r="C768" s="62">
        <v>3182.05</v>
      </c>
      <c r="D768" s="62">
        <f t="shared" si="23"/>
        <v>0.31603871127838207</v>
      </c>
      <c r="E768" s="62">
        <v>6.515997406253575E-3</v>
      </c>
      <c r="F768" s="62"/>
      <c r="G768" s="62">
        <v>762</v>
      </c>
      <c r="H768">
        <f t="shared" ca="1" si="24"/>
        <v>1.3365950436621666E-3</v>
      </c>
      <c r="I768" s="62"/>
    </row>
    <row r="769" spans="2:9" x14ac:dyDescent="0.3">
      <c r="B769" s="177">
        <v>44259</v>
      </c>
      <c r="C769" s="62">
        <v>2417.9</v>
      </c>
      <c r="D769" s="62">
        <f t="shared" si="23"/>
        <v>1.7939681072336493</v>
      </c>
      <c r="E769" s="62">
        <v>6.5147257779165748E-3</v>
      </c>
      <c r="F769" s="62"/>
      <c r="G769" s="62">
        <v>763</v>
      </c>
      <c r="H769">
        <f t="shared" ca="1" si="24"/>
        <v>-2.2904217810035083E-3</v>
      </c>
      <c r="I769" s="62"/>
    </row>
    <row r="770" spans="2:9" x14ac:dyDescent="0.3">
      <c r="B770" s="177">
        <v>42472</v>
      </c>
      <c r="C770" s="62">
        <v>865.4</v>
      </c>
      <c r="D770" s="62">
        <f t="shared" si="23"/>
        <v>-0.38576194194052105</v>
      </c>
      <c r="E770" s="62">
        <v>6.5131425913003294E-3</v>
      </c>
      <c r="F770" s="62"/>
      <c r="G770" s="62">
        <v>764</v>
      </c>
      <c r="H770">
        <f t="shared" ca="1" si="24"/>
        <v>-3.0864147780319522E-2</v>
      </c>
      <c r="I770" s="62"/>
    </row>
    <row r="771" spans="2:9" x14ac:dyDescent="0.3">
      <c r="B771" s="177">
        <v>43332</v>
      </c>
      <c r="C771" s="62">
        <v>1408.9</v>
      </c>
      <c r="D771" s="62">
        <f t="shared" si="23"/>
        <v>5.4952897516414821E-3</v>
      </c>
      <c r="E771" s="62">
        <v>6.5009287041006836E-3</v>
      </c>
      <c r="F771" s="62"/>
      <c r="G771" s="62">
        <v>765</v>
      </c>
      <c r="H771">
        <f t="shared" ca="1" si="24"/>
        <v>3.8080106218940632E-2</v>
      </c>
      <c r="I771" s="62"/>
    </row>
    <row r="772" spans="2:9" x14ac:dyDescent="0.3">
      <c r="B772" s="177">
        <v>43529</v>
      </c>
      <c r="C772" s="62">
        <v>1401.2</v>
      </c>
      <c r="D772" s="62">
        <f t="shared" si="23"/>
        <v>-0.4185168278208905</v>
      </c>
      <c r="E772" s="62">
        <v>6.5007362712351064E-3</v>
      </c>
      <c r="F772" s="62"/>
      <c r="G772" s="62">
        <v>766</v>
      </c>
      <c r="H772">
        <f t="shared" ca="1" si="24"/>
        <v>1.2609927768290344E-2</v>
      </c>
      <c r="I772" s="62"/>
    </row>
    <row r="773" spans="2:9" x14ac:dyDescent="0.3">
      <c r="B773" s="177">
        <v>45756</v>
      </c>
      <c r="C773" s="62">
        <v>2409.6999999999998</v>
      </c>
      <c r="D773" s="62">
        <f t="shared" si="23"/>
        <v>0.34620111731843567</v>
      </c>
      <c r="E773" s="62">
        <v>6.4949982248395993E-3</v>
      </c>
      <c r="F773" s="62"/>
      <c r="G773" s="62">
        <v>767</v>
      </c>
      <c r="H773">
        <f t="shared" ca="1" si="24"/>
        <v>-1.4905247902822362E-2</v>
      </c>
      <c r="I773" s="62"/>
    </row>
    <row r="774" spans="2:9" x14ac:dyDescent="0.3">
      <c r="B774" s="177">
        <v>43749</v>
      </c>
      <c r="C774" s="62">
        <v>1790</v>
      </c>
      <c r="D774" s="62">
        <f t="shared" si="23"/>
        <v>0.53852765481971721</v>
      </c>
      <c r="E774" s="62">
        <v>6.4944192977030302E-3</v>
      </c>
      <c r="F774" s="62"/>
      <c r="G774" s="62">
        <v>768</v>
      </c>
      <c r="H774">
        <f t="shared" ca="1" si="24"/>
        <v>-1.5785201441585496E-2</v>
      </c>
      <c r="I774" s="62"/>
    </row>
    <row r="775" spans="2:9" x14ac:dyDescent="0.3">
      <c r="B775" s="177">
        <v>42632</v>
      </c>
      <c r="C775" s="62">
        <v>1163.45</v>
      </c>
      <c r="D775" s="62">
        <f t="shared" ref="D775:D838" si="25">(C775-C776)/C776</f>
        <v>-0.64143616611449272</v>
      </c>
      <c r="E775" s="62">
        <v>6.4881699035425405E-3</v>
      </c>
      <c r="F775" s="62"/>
      <c r="G775" s="62">
        <v>769</v>
      </c>
      <c r="H775">
        <f t="shared" ref="H775:H838" ca="1" si="26">_xlfn.NORM.INV(RAND(),N$9,N$10)</f>
        <v>1.3534761035338214E-2</v>
      </c>
      <c r="I775" s="62"/>
    </row>
    <row r="776" spans="2:9" x14ac:dyDescent="0.3">
      <c r="B776" s="177">
        <v>45176</v>
      </c>
      <c r="C776" s="62">
        <v>3244.75</v>
      </c>
      <c r="D776" s="62">
        <f t="shared" si="25"/>
        <v>4.9792128378924924E-2</v>
      </c>
      <c r="E776" s="62">
        <v>6.4829318981962846E-3</v>
      </c>
      <c r="F776" s="62"/>
      <c r="G776" s="62">
        <v>770</v>
      </c>
      <c r="H776">
        <f t="shared" ca="1" si="26"/>
        <v>2.2668192197737012E-3</v>
      </c>
      <c r="I776" s="62"/>
    </row>
    <row r="777" spans="2:9" x14ac:dyDescent="0.3">
      <c r="B777" s="177">
        <v>44917</v>
      </c>
      <c r="C777" s="62">
        <v>3090.85</v>
      </c>
      <c r="D777" s="62">
        <f t="shared" si="25"/>
        <v>-6.0003345346167351E-2</v>
      </c>
      <c r="E777" s="62">
        <v>6.4800794542405745E-3</v>
      </c>
      <c r="F777" s="62"/>
      <c r="G777" s="62">
        <v>771</v>
      </c>
      <c r="H777">
        <f t="shared" ca="1" si="26"/>
        <v>-1.4925125301197125E-3</v>
      </c>
      <c r="I777" s="62"/>
    </row>
    <row r="778" spans="2:9" x14ac:dyDescent="0.3">
      <c r="B778" s="177">
        <v>44554</v>
      </c>
      <c r="C778" s="62">
        <v>3288.15</v>
      </c>
      <c r="D778" s="62">
        <f t="shared" si="25"/>
        <v>0.28787967804476822</v>
      </c>
      <c r="E778" s="62">
        <v>6.4738292011019558E-3</v>
      </c>
      <c r="F778" s="62"/>
      <c r="G778" s="62">
        <v>772</v>
      </c>
      <c r="H778">
        <f t="shared" ca="1" si="26"/>
        <v>-7.685839689198181E-3</v>
      </c>
      <c r="I778" s="62"/>
    </row>
    <row r="779" spans="2:9" x14ac:dyDescent="0.3">
      <c r="B779" s="177">
        <v>44287</v>
      </c>
      <c r="C779" s="62">
        <v>2553.15</v>
      </c>
      <c r="D779" s="62">
        <f t="shared" si="25"/>
        <v>0.47730363084044558</v>
      </c>
      <c r="E779" s="62">
        <v>6.4649650142899742E-3</v>
      </c>
      <c r="F779" s="62"/>
      <c r="G779" s="62">
        <v>773</v>
      </c>
      <c r="H779">
        <f t="shared" ca="1" si="26"/>
        <v>9.2036633306181916E-3</v>
      </c>
      <c r="I779" s="62"/>
    </row>
    <row r="780" spans="2:9" x14ac:dyDescent="0.3">
      <c r="B780" s="177">
        <v>44049</v>
      </c>
      <c r="C780" s="62">
        <v>1728.25</v>
      </c>
      <c r="D780" s="62">
        <f t="shared" si="25"/>
        <v>-8.3496844673065729E-2</v>
      </c>
      <c r="E780" s="62">
        <v>6.4641994001688316E-3</v>
      </c>
      <c r="F780" s="62"/>
      <c r="G780" s="62">
        <v>774</v>
      </c>
      <c r="H780">
        <f t="shared" ca="1" si="26"/>
        <v>-1.2875670428884527E-2</v>
      </c>
      <c r="I780" s="62"/>
    </row>
    <row r="781" spans="2:9" x14ac:dyDescent="0.3">
      <c r="B781" s="177">
        <v>44062</v>
      </c>
      <c r="C781" s="62">
        <v>1885.7</v>
      </c>
      <c r="D781" s="62">
        <f t="shared" si="25"/>
        <v>-0.32820320988973789</v>
      </c>
      <c r="E781" s="62">
        <v>6.4581554227157011E-3</v>
      </c>
      <c r="F781" s="62"/>
      <c r="G781" s="62">
        <v>775</v>
      </c>
      <c r="H781">
        <f t="shared" ca="1" si="26"/>
        <v>5.076236236424181E-3</v>
      </c>
      <c r="I781" s="62"/>
    </row>
    <row r="782" spans="2:9" x14ac:dyDescent="0.3">
      <c r="B782" s="177">
        <v>44973</v>
      </c>
      <c r="C782" s="62">
        <v>2806.95</v>
      </c>
      <c r="D782" s="62">
        <f t="shared" si="25"/>
        <v>-0.13481899301863243</v>
      </c>
      <c r="E782" s="62">
        <v>6.4540418437046207E-3</v>
      </c>
      <c r="F782" s="62"/>
      <c r="G782" s="62">
        <v>776</v>
      </c>
      <c r="H782">
        <f t="shared" ca="1" si="26"/>
        <v>1.6192644600357443E-2</v>
      </c>
      <c r="I782" s="62"/>
    </row>
    <row r="783" spans="2:9" x14ac:dyDescent="0.3">
      <c r="B783" s="177">
        <v>45273</v>
      </c>
      <c r="C783" s="62">
        <v>3244.35</v>
      </c>
      <c r="D783" s="62">
        <f t="shared" si="25"/>
        <v>-4.4627344739244436E-2</v>
      </c>
      <c r="E783" s="62">
        <v>6.4525135332163999E-3</v>
      </c>
      <c r="F783" s="62"/>
      <c r="G783" s="62">
        <v>777</v>
      </c>
      <c r="H783">
        <f t="shared" ca="1" si="26"/>
        <v>-1.8962565578122443E-2</v>
      </c>
      <c r="I783" s="62"/>
    </row>
    <row r="784" spans="2:9" x14ac:dyDescent="0.3">
      <c r="B784" s="177">
        <v>45113</v>
      </c>
      <c r="C784" s="62">
        <v>3395.9</v>
      </c>
      <c r="D784" s="62">
        <f t="shared" si="25"/>
        <v>2.4342422779922865E-2</v>
      </c>
      <c r="E784" s="62">
        <v>6.4460678985818649E-3</v>
      </c>
      <c r="F784" s="62"/>
      <c r="G784" s="62">
        <v>778</v>
      </c>
      <c r="H784">
        <f t="shared" ca="1" si="26"/>
        <v>1.9205800263562441E-2</v>
      </c>
      <c r="I784" s="62"/>
    </row>
    <row r="785" spans="2:9" x14ac:dyDescent="0.3">
      <c r="B785" s="177">
        <v>45093</v>
      </c>
      <c r="C785" s="62">
        <v>3315.2</v>
      </c>
      <c r="D785" s="62">
        <f t="shared" si="25"/>
        <v>3.108054522924411</v>
      </c>
      <c r="E785" s="62">
        <v>6.4359441408621187E-3</v>
      </c>
      <c r="F785" s="62"/>
      <c r="G785" s="62">
        <v>779</v>
      </c>
      <c r="H785">
        <f t="shared" ca="1" si="26"/>
        <v>-2.0946199231695266E-2</v>
      </c>
      <c r="I785" s="62"/>
    </row>
    <row r="786" spans="2:9" x14ac:dyDescent="0.3">
      <c r="B786" s="177">
        <v>42325</v>
      </c>
      <c r="C786" s="62">
        <v>807</v>
      </c>
      <c r="D786" s="62">
        <f t="shared" si="25"/>
        <v>-0.71083042192958878</v>
      </c>
      <c r="E786" s="62">
        <v>6.4226476273616974E-3</v>
      </c>
      <c r="F786" s="62"/>
      <c r="G786" s="62">
        <v>780</v>
      </c>
      <c r="H786">
        <f t="shared" ca="1" si="26"/>
        <v>-3.684290023262906E-2</v>
      </c>
      <c r="I786" s="62"/>
    </row>
    <row r="787" spans="2:9" x14ac:dyDescent="0.3">
      <c r="B787" s="177">
        <v>44746</v>
      </c>
      <c r="C787" s="62">
        <v>2790.75</v>
      </c>
      <c r="D787" s="62">
        <f t="shared" si="25"/>
        <v>-0.17022225525905002</v>
      </c>
      <c r="E787" s="62">
        <v>6.4191564939866143E-3</v>
      </c>
      <c r="F787" s="62"/>
      <c r="G787" s="62">
        <v>781</v>
      </c>
      <c r="H787">
        <f t="shared" ca="1" si="26"/>
        <v>-1.2572298005075899E-2</v>
      </c>
      <c r="I787" s="62"/>
    </row>
    <row r="788" spans="2:9" x14ac:dyDescent="0.3">
      <c r="B788" s="177">
        <v>45140</v>
      </c>
      <c r="C788" s="62">
        <v>3363.25</v>
      </c>
      <c r="D788" s="62">
        <f t="shared" si="25"/>
        <v>3.4079292267365662</v>
      </c>
      <c r="E788" s="62">
        <v>6.4036387031135723E-3</v>
      </c>
      <c r="F788" s="62"/>
      <c r="G788" s="62">
        <v>782</v>
      </c>
      <c r="H788">
        <f t="shared" ca="1" si="26"/>
        <v>1.4160077805284083E-2</v>
      </c>
      <c r="I788" s="62"/>
    </row>
    <row r="789" spans="2:9" x14ac:dyDescent="0.3">
      <c r="B789" s="177">
        <v>42137</v>
      </c>
      <c r="C789" s="62">
        <v>763</v>
      </c>
      <c r="D789" s="62">
        <f t="shared" si="25"/>
        <v>-0.12750142938822184</v>
      </c>
      <c r="E789" s="62">
        <v>6.3971509595726738E-3</v>
      </c>
      <c r="F789" s="62"/>
      <c r="G789" s="62">
        <v>783</v>
      </c>
      <c r="H789">
        <f t="shared" ca="1" si="26"/>
        <v>-1.5050958022501807E-2</v>
      </c>
      <c r="I789" s="62"/>
    </row>
    <row r="790" spans="2:9" x14ac:dyDescent="0.3">
      <c r="B790" s="177">
        <v>42423</v>
      </c>
      <c r="C790" s="62">
        <v>874.5</v>
      </c>
      <c r="D790" s="62">
        <f t="shared" si="25"/>
        <v>-0.5843532403336581</v>
      </c>
      <c r="E790" s="62">
        <v>6.3870188158121344E-3</v>
      </c>
      <c r="F790" s="62"/>
      <c r="G790" s="62">
        <v>784</v>
      </c>
      <c r="H790">
        <f t="shared" ca="1" si="26"/>
        <v>-8.8012583216055401E-3</v>
      </c>
      <c r="I790" s="62"/>
    </row>
    <row r="791" spans="2:9" x14ac:dyDescent="0.3">
      <c r="B791" s="177">
        <v>44111</v>
      </c>
      <c r="C791" s="62">
        <v>2103.9499999999998</v>
      </c>
      <c r="D791" s="62">
        <f t="shared" si="25"/>
        <v>-0.40259242432846848</v>
      </c>
      <c r="E791" s="62">
        <v>6.3857265856691429E-3</v>
      </c>
      <c r="F791" s="62"/>
      <c r="G791" s="62">
        <v>785</v>
      </c>
      <c r="H791">
        <f t="shared" ca="1" si="26"/>
        <v>-8.3234155332245624E-3</v>
      </c>
      <c r="I791" s="62"/>
    </row>
    <row r="792" spans="2:9" x14ac:dyDescent="0.3">
      <c r="B792" s="177">
        <v>44790</v>
      </c>
      <c r="C792" s="62">
        <v>3521.8</v>
      </c>
      <c r="D792" s="62">
        <f t="shared" si="25"/>
        <v>3.099644956638147</v>
      </c>
      <c r="E792" s="62">
        <v>6.3292043490063548E-3</v>
      </c>
      <c r="F792" s="62"/>
      <c r="G792" s="62">
        <v>786</v>
      </c>
      <c r="H792">
        <f t="shared" ca="1" si="26"/>
        <v>5.7726635160389415E-3</v>
      </c>
      <c r="I792" s="62"/>
    </row>
    <row r="793" spans="2:9" x14ac:dyDescent="0.3">
      <c r="B793" s="177">
        <v>42289</v>
      </c>
      <c r="C793" s="62">
        <v>859.05</v>
      </c>
      <c r="D793" s="62">
        <f t="shared" si="25"/>
        <v>3.096309630963091E-2</v>
      </c>
      <c r="E793" s="62">
        <v>6.3257775434896945E-3</v>
      </c>
      <c r="F793" s="62"/>
      <c r="G793" s="62">
        <v>787</v>
      </c>
      <c r="H793">
        <f t="shared" ca="1" si="26"/>
        <v>2.8389020846204063E-2</v>
      </c>
      <c r="I793" s="62"/>
    </row>
    <row r="794" spans="2:9" x14ac:dyDescent="0.3">
      <c r="B794" s="177">
        <v>42051</v>
      </c>
      <c r="C794" s="62">
        <v>833.25</v>
      </c>
      <c r="D794" s="62">
        <f t="shared" si="25"/>
        <v>-0.28800307613432452</v>
      </c>
      <c r="E794" s="62">
        <v>6.2798140208925133E-3</v>
      </c>
      <c r="F794" s="62"/>
      <c r="G794" s="62">
        <v>788</v>
      </c>
      <c r="H794">
        <f t="shared" ca="1" si="26"/>
        <v>-1.2480410870619563E-2</v>
      </c>
      <c r="I794" s="62"/>
    </row>
    <row r="795" spans="2:9" x14ac:dyDescent="0.3">
      <c r="B795" s="177">
        <v>42628</v>
      </c>
      <c r="C795" s="62">
        <v>1170.3</v>
      </c>
      <c r="D795" s="62">
        <f t="shared" si="25"/>
        <v>-0.57345919743412177</v>
      </c>
      <c r="E795" s="62">
        <v>6.2768701633705544E-3</v>
      </c>
      <c r="F795" s="62"/>
      <c r="G795" s="62">
        <v>789</v>
      </c>
      <c r="H795">
        <f t="shared" ca="1" si="26"/>
        <v>9.1202324161199124E-4</v>
      </c>
      <c r="I795" s="62"/>
    </row>
    <row r="796" spans="2:9" x14ac:dyDescent="0.3">
      <c r="B796" s="177">
        <v>44958</v>
      </c>
      <c r="C796" s="62">
        <v>2743.7</v>
      </c>
      <c r="D796" s="62">
        <f t="shared" si="25"/>
        <v>1.0778522473399217</v>
      </c>
      <c r="E796" s="62">
        <v>6.2715469815887584E-3</v>
      </c>
      <c r="F796" s="62"/>
      <c r="G796" s="62">
        <v>790</v>
      </c>
      <c r="H796">
        <f t="shared" ca="1" si="26"/>
        <v>4.0786163995908353E-4</v>
      </c>
      <c r="I796" s="62"/>
    </row>
    <row r="797" spans="2:9" x14ac:dyDescent="0.3">
      <c r="B797" s="177">
        <v>43420</v>
      </c>
      <c r="C797" s="62">
        <v>1320.45</v>
      </c>
      <c r="D797" s="62">
        <f t="shared" si="25"/>
        <v>0.14364282002425094</v>
      </c>
      <c r="E797" s="62">
        <v>6.2488092970089887E-3</v>
      </c>
      <c r="F797" s="62"/>
      <c r="G797" s="62">
        <v>791</v>
      </c>
      <c r="H797">
        <f t="shared" ca="1" si="26"/>
        <v>2.7845845161584616E-3</v>
      </c>
      <c r="I797" s="62"/>
    </row>
    <row r="798" spans="2:9" x14ac:dyDescent="0.3">
      <c r="B798" s="177">
        <v>43012</v>
      </c>
      <c r="C798" s="62">
        <v>1154.5999999999999</v>
      </c>
      <c r="D798" s="62">
        <f t="shared" si="25"/>
        <v>0.48827017272492906</v>
      </c>
      <c r="E798" s="62">
        <v>6.231208331517594E-3</v>
      </c>
      <c r="F798" s="62"/>
      <c r="G798" s="62">
        <v>792</v>
      </c>
      <c r="H798">
        <f t="shared" ca="1" si="26"/>
        <v>-4.8803521955626218E-3</v>
      </c>
      <c r="I798" s="62"/>
    </row>
    <row r="799" spans="2:9" x14ac:dyDescent="0.3">
      <c r="B799" s="177">
        <v>42145</v>
      </c>
      <c r="C799" s="62">
        <v>775.8</v>
      </c>
      <c r="D799" s="62">
        <f t="shared" si="25"/>
        <v>-0.11930979679872861</v>
      </c>
      <c r="E799" s="62">
        <v>6.2256809338520807E-3</v>
      </c>
      <c r="F799" s="62"/>
      <c r="G799" s="62">
        <v>793</v>
      </c>
      <c r="H799">
        <f t="shared" ca="1" si="26"/>
        <v>-7.250517882808085E-3</v>
      </c>
      <c r="I799" s="62"/>
    </row>
    <row r="800" spans="2:9" x14ac:dyDescent="0.3">
      <c r="B800" s="177">
        <v>42356</v>
      </c>
      <c r="C800" s="62">
        <v>880.9</v>
      </c>
      <c r="D800" s="62">
        <f t="shared" si="25"/>
        <v>-0.70650363163856866</v>
      </c>
      <c r="E800" s="62">
        <v>6.2253698098120184E-3</v>
      </c>
      <c r="F800" s="62"/>
      <c r="G800" s="62">
        <v>794</v>
      </c>
      <c r="H800">
        <f t="shared" ca="1" si="26"/>
        <v>2.1890743272224511E-2</v>
      </c>
      <c r="I800" s="62"/>
    </row>
    <row r="801" spans="2:9" x14ac:dyDescent="0.3">
      <c r="B801" s="177">
        <v>44376</v>
      </c>
      <c r="C801" s="62">
        <v>3001.4</v>
      </c>
      <c r="D801" s="62">
        <f t="shared" si="25"/>
        <v>0.105630560109038</v>
      </c>
      <c r="E801" s="62">
        <v>6.2188846237659226E-3</v>
      </c>
      <c r="F801" s="62"/>
      <c r="G801" s="62">
        <v>795</v>
      </c>
      <c r="H801">
        <f t="shared" ca="1" si="26"/>
        <v>-6.1416278946112811E-3</v>
      </c>
      <c r="I801" s="62"/>
    </row>
    <row r="802" spans="2:9" x14ac:dyDescent="0.3">
      <c r="B802" s="177">
        <v>44217</v>
      </c>
      <c r="C802" s="62">
        <v>2714.65</v>
      </c>
      <c r="D802" s="62">
        <f t="shared" si="25"/>
        <v>-0.10067747759685944</v>
      </c>
      <c r="E802" s="62">
        <v>6.2085325623633192E-3</v>
      </c>
      <c r="F802" s="62"/>
      <c r="G802" s="62">
        <v>796</v>
      </c>
      <c r="H802">
        <f t="shared" ca="1" si="26"/>
        <v>1.9927965265190271E-2</v>
      </c>
      <c r="I802" s="62"/>
    </row>
    <row r="803" spans="2:9" x14ac:dyDescent="0.3">
      <c r="B803" s="177">
        <v>45344</v>
      </c>
      <c r="C803" s="62">
        <v>3018.55</v>
      </c>
      <c r="D803" s="62">
        <f t="shared" si="25"/>
        <v>1.9283566162204115</v>
      </c>
      <c r="E803" s="62">
        <v>6.2001033350557056E-3</v>
      </c>
      <c r="F803" s="62"/>
      <c r="G803" s="62">
        <v>797</v>
      </c>
      <c r="H803">
        <f t="shared" ca="1" si="26"/>
        <v>-4.4960496647874111E-3</v>
      </c>
      <c r="I803" s="62"/>
    </row>
    <row r="804" spans="2:9" x14ac:dyDescent="0.3">
      <c r="B804" s="177">
        <v>42795</v>
      </c>
      <c r="C804" s="62">
        <v>1030.8</v>
      </c>
      <c r="D804" s="62">
        <f t="shared" si="25"/>
        <v>-0.69912434325744299</v>
      </c>
      <c r="E804" s="62">
        <v>6.1984479476791532E-3</v>
      </c>
      <c r="F804" s="62"/>
      <c r="G804" s="62">
        <v>798</v>
      </c>
      <c r="H804">
        <f t="shared" ca="1" si="26"/>
        <v>3.3883332932835609E-2</v>
      </c>
      <c r="I804" s="62"/>
    </row>
    <row r="805" spans="2:9" x14ac:dyDescent="0.3">
      <c r="B805" s="177">
        <v>44785</v>
      </c>
      <c r="C805" s="62">
        <v>3426</v>
      </c>
      <c r="D805" s="62">
        <f t="shared" si="25"/>
        <v>3.9930792696808326E-2</v>
      </c>
      <c r="E805" s="62">
        <v>6.1969514523186903E-3</v>
      </c>
      <c r="F805" s="62"/>
      <c r="G805" s="62">
        <v>799</v>
      </c>
      <c r="H805">
        <f t="shared" ca="1" si="26"/>
        <v>-3.2136493192558993E-3</v>
      </c>
      <c r="I805" s="62"/>
    </row>
    <row r="806" spans="2:9" x14ac:dyDescent="0.3">
      <c r="B806" s="177">
        <v>45554</v>
      </c>
      <c r="C806" s="62">
        <v>3294.45</v>
      </c>
      <c r="D806" s="62">
        <f t="shared" si="25"/>
        <v>0.15612991524977615</v>
      </c>
      <c r="E806" s="62">
        <v>6.1847168774051683E-3</v>
      </c>
      <c r="F806" s="62"/>
      <c r="G806" s="62">
        <v>800</v>
      </c>
      <c r="H806">
        <f t="shared" ca="1" si="26"/>
        <v>-1.9536582783274737E-2</v>
      </c>
      <c r="I806" s="62"/>
    </row>
    <row r="807" spans="2:9" x14ac:dyDescent="0.3">
      <c r="B807" s="177">
        <v>45353</v>
      </c>
      <c r="C807" s="62">
        <v>2849.55</v>
      </c>
      <c r="D807" s="62">
        <f t="shared" si="25"/>
        <v>1.4915187549182478</v>
      </c>
      <c r="E807" s="62">
        <v>6.1615055965538908E-3</v>
      </c>
      <c r="F807" s="62"/>
      <c r="G807" s="62">
        <v>801</v>
      </c>
      <c r="H807">
        <f t="shared" ca="1" si="26"/>
        <v>-1.7907475446242153E-2</v>
      </c>
      <c r="I807" s="62"/>
    </row>
    <row r="808" spans="2:9" x14ac:dyDescent="0.3">
      <c r="B808" s="177">
        <v>43147</v>
      </c>
      <c r="C808" s="62">
        <v>1143.7</v>
      </c>
      <c r="D808" s="62">
        <f t="shared" si="25"/>
        <v>-0.66028040159211066</v>
      </c>
      <c r="E808" s="62">
        <v>6.1581771795548518E-3</v>
      </c>
      <c r="F808" s="62"/>
      <c r="G808" s="62">
        <v>802</v>
      </c>
      <c r="H808">
        <f t="shared" ca="1" si="26"/>
        <v>2.6699150428311471E-2</v>
      </c>
      <c r="I808" s="62"/>
    </row>
    <row r="809" spans="2:9" x14ac:dyDescent="0.3">
      <c r="B809" s="177">
        <v>44452</v>
      </c>
      <c r="C809" s="62">
        <v>3366.6</v>
      </c>
      <c r="D809" s="62">
        <f t="shared" si="25"/>
        <v>6.8336448598130565E-3</v>
      </c>
      <c r="E809" s="62">
        <v>6.1566049013747487E-3</v>
      </c>
      <c r="F809" s="62"/>
      <c r="G809" s="62">
        <v>803</v>
      </c>
      <c r="H809">
        <f t="shared" ca="1" si="26"/>
        <v>-2.123110858138634E-2</v>
      </c>
      <c r="I809" s="62"/>
    </row>
    <row r="810" spans="2:9" x14ac:dyDescent="0.3">
      <c r="B810" s="177">
        <v>44802</v>
      </c>
      <c r="C810" s="62">
        <v>3343.75</v>
      </c>
      <c r="D810" s="62">
        <f t="shared" si="25"/>
        <v>1.4341195311931281</v>
      </c>
      <c r="E810" s="62">
        <v>6.1383844614621066E-3</v>
      </c>
      <c r="F810" s="62"/>
      <c r="G810" s="62">
        <v>804</v>
      </c>
      <c r="H810">
        <f t="shared" ca="1" si="26"/>
        <v>2.0613859517560448E-2</v>
      </c>
      <c r="I810" s="62"/>
    </row>
    <row r="811" spans="2:9" x14ac:dyDescent="0.3">
      <c r="B811" s="177">
        <v>43465</v>
      </c>
      <c r="C811" s="62">
        <v>1373.7</v>
      </c>
      <c r="D811" s="62">
        <f t="shared" si="25"/>
        <v>0.40173469387755106</v>
      </c>
      <c r="E811" s="62">
        <v>6.1156480023438218E-3</v>
      </c>
      <c r="F811" s="62"/>
      <c r="G811" s="62">
        <v>805</v>
      </c>
      <c r="H811">
        <f t="shared" ca="1" si="26"/>
        <v>5.598704652153101E-3</v>
      </c>
      <c r="I811" s="62"/>
    </row>
    <row r="812" spans="2:9" x14ac:dyDescent="0.3">
      <c r="B812" s="177">
        <v>42549</v>
      </c>
      <c r="C812" s="62">
        <v>980</v>
      </c>
      <c r="D812" s="62">
        <f t="shared" si="25"/>
        <v>-0.45131851520071664</v>
      </c>
      <c r="E812" s="62">
        <v>6.1085159899389617E-3</v>
      </c>
      <c r="F812" s="62"/>
      <c r="G812" s="62">
        <v>806</v>
      </c>
      <c r="H812">
        <f t="shared" ca="1" si="26"/>
        <v>1.6511624658153083E-2</v>
      </c>
      <c r="I812" s="62"/>
    </row>
    <row r="813" spans="2:9" x14ac:dyDescent="0.3">
      <c r="B813" s="177">
        <v>43854</v>
      </c>
      <c r="C813" s="62">
        <v>1786.1</v>
      </c>
      <c r="D813" s="62">
        <f t="shared" si="25"/>
        <v>-0.46443778110944528</v>
      </c>
      <c r="E813" s="62">
        <v>6.0834788486452736E-3</v>
      </c>
      <c r="F813" s="62"/>
      <c r="G813" s="62">
        <v>807</v>
      </c>
      <c r="H813">
        <f t="shared" ca="1" si="26"/>
        <v>2.9749368868764486E-2</v>
      </c>
      <c r="I813" s="62"/>
    </row>
    <row r="814" spans="2:9" x14ac:dyDescent="0.3">
      <c r="B814" s="177">
        <v>44446</v>
      </c>
      <c r="C814" s="62">
        <v>3335</v>
      </c>
      <c r="D814" s="62">
        <f t="shared" si="25"/>
        <v>0.12123453469607312</v>
      </c>
      <c r="E814" s="62">
        <v>6.0787064271385109E-3</v>
      </c>
      <c r="F814" s="62"/>
      <c r="G814" s="62">
        <v>808</v>
      </c>
      <c r="H814">
        <f t="shared" ca="1" si="26"/>
        <v>2.2155016263581517E-2</v>
      </c>
      <c r="I814" s="62"/>
    </row>
    <row r="815" spans="2:9" x14ac:dyDescent="0.3">
      <c r="B815" s="177">
        <v>45489</v>
      </c>
      <c r="C815" s="62">
        <v>2974.4</v>
      </c>
      <c r="D815" s="62">
        <f t="shared" si="25"/>
        <v>2.4517813624231168</v>
      </c>
      <c r="E815" s="62">
        <v>6.0714708518663516E-3</v>
      </c>
      <c r="F815" s="62"/>
      <c r="G815" s="62">
        <v>809</v>
      </c>
      <c r="H815">
        <f t="shared" ca="1" si="26"/>
        <v>1.1626822621991049E-2</v>
      </c>
      <c r="I815" s="62"/>
    </row>
    <row r="816" spans="2:9" x14ac:dyDescent="0.3">
      <c r="B816" s="177">
        <v>42334</v>
      </c>
      <c r="C816" s="62">
        <v>861.7</v>
      </c>
      <c r="D816" s="62">
        <f t="shared" si="25"/>
        <v>-0.24266127614695018</v>
      </c>
      <c r="E816" s="62">
        <v>6.0712200817280154E-3</v>
      </c>
      <c r="F816" s="62"/>
      <c r="G816" s="62">
        <v>810</v>
      </c>
      <c r="H816">
        <f t="shared" ca="1" si="26"/>
        <v>7.7040007147620194E-3</v>
      </c>
      <c r="I816" s="62"/>
    </row>
    <row r="817" spans="2:9" x14ac:dyDescent="0.3">
      <c r="B817" s="177">
        <v>43172</v>
      </c>
      <c r="C817" s="62">
        <v>1137.8</v>
      </c>
      <c r="D817" s="62">
        <f t="shared" si="25"/>
        <v>-0.60522526586055547</v>
      </c>
      <c r="E817" s="62">
        <v>6.0568548565364594E-3</v>
      </c>
      <c r="F817" s="62"/>
      <c r="G817" s="62">
        <v>811</v>
      </c>
      <c r="H817">
        <f t="shared" ca="1" si="26"/>
        <v>3.5815608016094048E-3</v>
      </c>
      <c r="I817" s="62"/>
    </row>
    <row r="818" spans="2:9" x14ac:dyDescent="0.3">
      <c r="B818" s="177">
        <v>45470</v>
      </c>
      <c r="C818" s="62">
        <v>2882.15</v>
      </c>
      <c r="D818" s="62">
        <f t="shared" si="25"/>
        <v>0.26607217377934955</v>
      </c>
      <c r="E818" s="62">
        <v>6.0562691985478591E-3</v>
      </c>
      <c r="F818" s="62"/>
      <c r="G818" s="62">
        <v>812</v>
      </c>
      <c r="H818">
        <f t="shared" ca="1" si="26"/>
        <v>-1.2664340784749938E-2</v>
      </c>
      <c r="I818" s="62"/>
    </row>
    <row r="819" spans="2:9" x14ac:dyDescent="0.3">
      <c r="B819" s="177">
        <v>45680</v>
      </c>
      <c r="C819" s="62">
        <v>2276.4499999999998</v>
      </c>
      <c r="D819" s="62">
        <f t="shared" si="25"/>
        <v>1.0412015243219008</v>
      </c>
      <c r="E819" s="62">
        <v>6.0545796044635149E-3</v>
      </c>
      <c r="F819" s="62"/>
      <c r="G819" s="62">
        <v>813</v>
      </c>
      <c r="H819">
        <f t="shared" ca="1" si="26"/>
        <v>1.8364772622378071E-2</v>
      </c>
      <c r="I819" s="62"/>
    </row>
    <row r="820" spans="2:9" x14ac:dyDescent="0.3">
      <c r="B820" s="177">
        <v>42601</v>
      </c>
      <c r="C820" s="62">
        <v>1115.25</v>
      </c>
      <c r="D820" s="62">
        <f t="shared" si="25"/>
        <v>0.31368160669061773</v>
      </c>
      <c r="E820" s="62">
        <v>6.0439312615579322E-3</v>
      </c>
      <c r="F820" s="62"/>
      <c r="G820" s="62">
        <v>814</v>
      </c>
      <c r="H820">
        <f t="shared" ca="1" si="26"/>
        <v>1.4783995159149115E-2</v>
      </c>
      <c r="I820" s="62"/>
    </row>
    <row r="821" spans="2:9" x14ac:dyDescent="0.3">
      <c r="B821" s="177">
        <v>42340</v>
      </c>
      <c r="C821" s="62">
        <v>848.95</v>
      </c>
      <c r="D821" s="62">
        <f t="shared" si="25"/>
        <v>-0.38928854039277744</v>
      </c>
      <c r="E821" s="62">
        <v>6.0437281507377174E-3</v>
      </c>
      <c r="F821" s="62"/>
      <c r="G821" s="62">
        <v>815</v>
      </c>
      <c r="H821">
        <f t="shared" ca="1" si="26"/>
        <v>-1.4830415005756777E-2</v>
      </c>
      <c r="I821" s="62"/>
    </row>
    <row r="822" spans="2:9" x14ac:dyDescent="0.3">
      <c r="B822" s="177">
        <v>43636</v>
      </c>
      <c r="C822" s="62">
        <v>1390.1</v>
      </c>
      <c r="D822" s="62">
        <f t="shared" si="25"/>
        <v>-0.58280312124849942</v>
      </c>
      <c r="E822" s="62">
        <v>6.0430613352631876E-3</v>
      </c>
      <c r="F822" s="62"/>
      <c r="G822" s="62">
        <v>816</v>
      </c>
      <c r="H822">
        <f t="shared" ca="1" si="26"/>
        <v>-1.6368394923129762E-2</v>
      </c>
      <c r="I822" s="62"/>
    </row>
    <row r="823" spans="2:9" x14ac:dyDescent="0.3">
      <c r="B823" s="177">
        <v>45278</v>
      </c>
      <c r="C823" s="62">
        <v>3332</v>
      </c>
      <c r="D823" s="62">
        <f t="shared" si="25"/>
        <v>1.4379001280409731</v>
      </c>
      <c r="E823" s="62">
        <v>6.038647342995169E-3</v>
      </c>
      <c r="F823" s="62"/>
      <c r="G823" s="62">
        <v>817</v>
      </c>
      <c r="H823">
        <f t="shared" ca="1" si="26"/>
        <v>1.175239677589417E-2</v>
      </c>
      <c r="I823" s="62"/>
    </row>
    <row r="824" spans="2:9" x14ac:dyDescent="0.3">
      <c r="B824" s="177">
        <v>43607</v>
      </c>
      <c r="C824" s="62">
        <v>1366.75</v>
      </c>
      <c r="D824" s="62">
        <f t="shared" si="25"/>
        <v>-0.58413838219409409</v>
      </c>
      <c r="E824" s="62">
        <v>6.035847042803022E-3</v>
      </c>
      <c r="F824" s="62"/>
      <c r="G824" s="62">
        <v>818</v>
      </c>
      <c r="H824">
        <f t="shared" ca="1" si="26"/>
        <v>3.5625595091205456E-2</v>
      </c>
      <c r="I824" s="62"/>
    </row>
    <row r="825" spans="2:9" x14ac:dyDescent="0.3">
      <c r="B825" s="177">
        <v>45301</v>
      </c>
      <c r="C825" s="62">
        <v>3286.55</v>
      </c>
      <c r="D825" s="62">
        <f t="shared" si="25"/>
        <v>0.35536218735179509</v>
      </c>
      <c r="E825" s="62">
        <v>6.030273811163743E-3</v>
      </c>
      <c r="F825" s="62"/>
      <c r="G825" s="62">
        <v>819</v>
      </c>
      <c r="H825">
        <f t="shared" ca="1" si="26"/>
        <v>-3.5403245245420233E-2</v>
      </c>
      <c r="I825" s="62"/>
    </row>
    <row r="826" spans="2:9" x14ac:dyDescent="0.3">
      <c r="B826" s="177">
        <v>44277</v>
      </c>
      <c r="C826" s="62">
        <v>2424.85</v>
      </c>
      <c r="D826" s="62">
        <f t="shared" si="25"/>
        <v>1.5107165044522677</v>
      </c>
      <c r="E826" s="62">
        <v>5.994855625622228E-3</v>
      </c>
      <c r="F826" s="62"/>
      <c r="G826" s="62">
        <v>820</v>
      </c>
      <c r="H826">
        <f t="shared" ca="1" si="26"/>
        <v>-1.5762224085105664E-2</v>
      </c>
      <c r="I826" s="62"/>
    </row>
    <row r="827" spans="2:9" x14ac:dyDescent="0.3">
      <c r="B827" s="177">
        <v>42755</v>
      </c>
      <c r="C827" s="62">
        <v>965.8</v>
      </c>
      <c r="D827" s="62">
        <f t="shared" si="25"/>
        <v>-0.70523874196944958</v>
      </c>
      <c r="E827" s="62">
        <v>5.9892713921149941E-3</v>
      </c>
      <c r="F827" s="62"/>
      <c r="G827" s="62">
        <v>821</v>
      </c>
      <c r="H827">
        <f t="shared" ca="1" si="26"/>
        <v>2.9631737902473931E-3</v>
      </c>
      <c r="I827" s="62"/>
    </row>
    <row r="828" spans="2:9" x14ac:dyDescent="0.3">
      <c r="B828" s="177">
        <v>45182</v>
      </c>
      <c r="C828" s="62">
        <v>3276.55</v>
      </c>
      <c r="D828" s="62">
        <f t="shared" si="25"/>
        <v>1.0740940022155405</v>
      </c>
      <c r="E828" s="62">
        <v>5.9870127876452614E-3</v>
      </c>
      <c r="F828" s="62"/>
      <c r="G828" s="62">
        <v>822</v>
      </c>
      <c r="H828">
        <f t="shared" ca="1" si="26"/>
        <v>1.5731629087980946E-2</v>
      </c>
      <c r="I828" s="62"/>
    </row>
    <row r="829" spans="2:9" x14ac:dyDescent="0.3">
      <c r="B829" s="177">
        <v>43700</v>
      </c>
      <c r="C829" s="62">
        <v>1579.75</v>
      </c>
      <c r="D829" s="62">
        <f t="shared" si="25"/>
        <v>-0.46168131943024604</v>
      </c>
      <c r="E829" s="62">
        <v>5.9859267042379673E-3</v>
      </c>
      <c r="F829" s="62"/>
      <c r="G829" s="62">
        <v>823</v>
      </c>
      <c r="H829">
        <f t="shared" ca="1" si="26"/>
        <v>2.1284718469720441E-2</v>
      </c>
      <c r="I829" s="62"/>
    </row>
    <row r="830" spans="2:9" x14ac:dyDescent="0.3">
      <c r="B830" s="177">
        <v>45328</v>
      </c>
      <c r="C830" s="62">
        <v>2934.6</v>
      </c>
      <c r="D830" s="62">
        <f t="shared" si="25"/>
        <v>0.17098280196320978</v>
      </c>
      <c r="E830" s="62">
        <v>5.9818658622284825E-3</v>
      </c>
      <c r="F830" s="62"/>
      <c r="G830" s="62">
        <v>824</v>
      </c>
      <c r="H830">
        <f t="shared" ca="1" si="26"/>
        <v>-8.8540500999047221E-3</v>
      </c>
      <c r="I830" s="62"/>
    </row>
    <row r="831" spans="2:9" x14ac:dyDescent="0.3">
      <c r="B831" s="177">
        <v>45876</v>
      </c>
      <c r="C831" s="62">
        <v>2506.1</v>
      </c>
      <c r="D831" s="62">
        <f t="shared" si="25"/>
        <v>-0.26356156332647668</v>
      </c>
      <c r="E831" s="62">
        <v>5.9406735439327769E-3</v>
      </c>
      <c r="F831" s="62"/>
      <c r="G831" s="62">
        <v>825</v>
      </c>
      <c r="H831">
        <f t="shared" ca="1" si="26"/>
        <v>-1.8465177852540784E-2</v>
      </c>
      <c r="I831" s="62"/>
    </row>
    <row r="832" spans="2:9" x14ac:dyDescent="0.3">
      <c r="B832" s="177">
        <v>45287</v>
      </c>
      <c r="C832" s="62">
        <v>3403</v>
      </c>
      <c r="D832" s="62">
        <f t="shared" si="25"/>
        <v>0.20245225349375445</v>
      </c>
      <c r="E832" s="62">
        <v>5.9267798814644562E-3</v>
      </c>
      <c r="F832" s="62"/>
      <c r="G832" s="62">
        <v>826</v>
      </c>
      <c r="H832">
        <f t="shared" ca="1" si="26"/>
        <v>-2.5498851959558949E-2</v>
      </c>
      <c r="I832" s="62"/>
    </row>
    <row r="833" spans="2:9" x14ac:dyDescent="0.3">
      <c r="B833" s="177">
        <v>45378</v>
      </c>
      <c r="C833" s="62">
        <v>2830.05</v>
      </c>
      <c r="D833" s="62">
        <f t="shared" si="25"/>
        <v>1.2025449451319168</v>
      </c>
      <c r="E833" s="62">
        <v>5.9002292558959163E-3</v>
      </c>
      <c r="F833" s="62"/>
      <c r="G833" s="62">
        <v>827</v>
      </c>
      <c r="H833">
        <f t="shared" ca="1" si="26"/>
        <v>2.7994711590608762E-2</v>
      </c>
      <c r="I833" s="62"/>
    </row>
    <row r="834" spans="2:9" x14ac:dyDescent="0.3">
      <c r="B834" s="177">
        <v>43262</v>
      </c>
      <c r="C834" s="62">
        <v>1284.9000000000001</v>
      </c>
      <c r="D834" s="62">
        <f t="shared" si="25"/>
        <v>0.25356097560975621</v>
      </c>
      <c r="E834" s="62">
        <v>5.8713010803193985E-3</v>
      </c>
      <c r="F834" s="62"/>
      <c r="G834" s="62">
        <v>828</v>
      </c>
      <c r="H834">
        <f t="shared" ca="1" si="26"/>
        <v>2.2233104234096388E-2</v>
      </c>
      <c r="I834" s="62"/>
    </row>
    <row r="835" spans="2:9" x14ac:dyDescent="0.3">
      <c r="B835" s="177">
        <v>42566</v>
      </c>
      <c r="C835" s="62">
        <v>1025</v>
      </c>
      <c r="D835" s="62">
        <f t="shared" si="25"/>
        <v>-0.60370391849832783</v>
      </c>
      <c r="E835" s="62">
        <v>5.8387714047397534E-3</v>
      </c>
      <c r="F835" s="62"/>
      <c r="G835" s="62">
        <v>829</v>
      </c>
      <c r="H835">
        <f t="shared" ca="1" si="26"/>
        <v>-1.1106883510995433E-2</v>
      </c>
      <c r="I835" s="62"/>
    </row>
    <row r="836" spans="2:9" x14ac:dyDescent="0.3">
      <c r="B836" s="177">
        <v>44301</v>
      </c>
      <c r="C836" s="62">
        <v>2586.4499999999998</v>
      </c>
      <c r="D836" s="62">
        <f t="shared" si="25"/>
        <v>0.12442125855885222</v>
      </c>
      <c r="E836" s="62">
        <v>5.8137273964611385E-3</v>
      </c>
      <c r="F836" s="62"/>
      <c r="G836" s="62">
        <v>830</v>
      </c>
      <c r="H836">
        <f t="shared" ca="1" si="26"/>
        <v>-1.2917635842680263E-2</v>
      </c>
      <c r="I836" s="62"/>
    </row>
    <row r="837" spans="2:9" x14ac:dyDescent="0.3">
      <c r="B837" s="177">
        <v>45737</v>
      </c>
      <c r="C837" s="62">
        <v>2300.25</v>
      </c>
      <c r="D837" s="62">
        <f t="shared" si="25"/>
        <v>0.77755882693868095</v>
      </c>
      <c r="E837" s="62">
        <v>5.793616090948841E-3</v>
      </c>
      <c r="F837" s="62"/>
      <c r="G837" s="62">
        <v>831</v>
      </c>
      <c r="H837">
        <f t="shared" ca="1" si="26"/>
        <v>-1.5151753613470661E-3</v>
      </c>
      <c r="I837" s="62"/>
    </row>
    <row r="838" spans="2:9" x14ac:dyDescent="0.3">
      <c r="B838" s="177">
        <v>43371</v>
      </c>
      <c r="C838" s="62">
        <v>1294.05</v>
      </c>
      <c r="D838" s="62">
        <f t="shared" si="25"/>
        <v>-7.5315302440244439E-2</v>
      </c>
      <c r="E838" s="62">
        <v>5.7904554640137154E-3</v>
      </c>
      <c r="F838" s="62"/>
      <c r="G838" s="62">
        <v>832</v>
      </c>
      <c r="H838">
        <f t="shared" ca="1" si="26"/>
        <v>-4.1377231548534498E-3</v>
      </c>
      <c r="I838" s="62"/>
    </row>
    <row r="839" spans="2:9" x14ac:dyDescent="0.3">
      <c r="B839" s="177">
        <v>43300</v>
      </c>
      <c r="C839" s="62">
        <v>1399.45</v>
      </c>
      <c r="D839" s="62">
        <f t="shared" ref="D839:D902" si="27">(C839-C840)/C840</f>
        <v>-0.59547037823931548</v>
      </c>
      <c r="E839" s="62">
        <v>5.7855397441425567E-3</v>
      </c>
      <c r="F839" s="62"/>
      <c r="G839" s="62">
        <v>833</v>
      </c>
      <c r="H839">
        <f t="shared" ref="H839:H902" ca="1" si="28">_xlfn.NORM.INV(RAND(),N$9,N$10)</f>
        <v>5.6517280362858233E-3</v>
      </c>
      <c r="I839" s="62"/>
    </row>
    <row r="840" spans="2:9" x14ac:dyDescent="0.3">
      <c r="B840" s="177">
        <v>44777</v>
      </c>
      <c r="C840" s="62">
        <v>3459.45</v>
      </c>
      <c r="D840" s="62">
        <f t="shared" si="27"/>
        <v>0.31655661903221499</v>
      </c>
      <c r="E840" s="62">
        <v>5.7417798063784638E-3</v>
      </c>
      <c r="F840" s="62"/>
      <c r="G840" s="62">
        <v>834</v>
      </c>
      <c r="H840">
        <f t="shared" ca="1" si="28"/>
        <v>3.0216705321733775E-2</v>
      </c>
      <c r="I840" s="62"/>
    </row>
    <row r="841" spans="2:9" x14ac:dyDescent="0.3">
      <c r="B841" s="177">
        <v>44293</v>
      </c>
      <c r="C841" s="62">
        <v>2627.65</v>
      </c>
      <c r="D841" s="62">
        <f t="shared" si="27"/>
        <v>5.5450674807198015E-2</v>
      </c>
      <c r="E841" s="62">
        <v>5.7412971504028475E-3</v>
      </c>
      <c r="F841" s="62"/>
      <c r="G841" s="62">
        <v>835</v>
      </c>
      <c r="H841">
        <f t="shared" ca="1" si="28"/>
        <v>4.2848904638494184E-4</v>
      </c>
      <c r="I841" s="62"/>
    </row>
    <row r="842" spans="2:9" x14ac:dyDescent="0.3">
      <c r="B842" s="177">
        <v>45880</v>
      </c>
      <c r="C842" s="62">
        <v>2489.6</v>
      </c>
      <c r="D842" s="62">
        <f t="shared" si="27"/>
        <v>1.1482440245059968</v>
      </c>
      <c r="E842" s="62">
        <v>5.7364466348872175E-3</v>
      </c>
      <c r="F842" s="62"/>
      <c r="G842" s="62">
        <v>836</v>
      </c>
      <c r="H842">
        <f t="shared" ca="1" si="28"/>
        <v>-1.069258706186921E-3</v>
      </c>
      <c r="I842" s="62"/>
    </row>
    <row r="843" spans="2:9" x14ac:dyDescent="0.3">
      <c r="B843" s="177">
        <v>43014</v>
      </c>
      <c r="C843" s="62">
        <v>1158.9000000000001</v>
      </c>
      <c r="D843" s="62">
        <f t="shared" si="27"/>
        <v>-4.7436284445207167E-4</v>
      </c>
      <c r="E843" s="62">
        <v>5.7276750846135009E-3</v>
      </c>
      <c r="F843" s="62"/>
      <c r="G843" s="62">
        <v>837</v>
      </c>
      <c r="H843">
        <f t="shared" ca="1" si="28"/>
        <v>1.1244511975877471E-2</v>
      </c>
      <c r="I843" s="62"/>
    </row>
    <row r="844" spans="2:9" x14ac:dyDescent="0.3">
      <c r="B844" s="177">
        <v>42947</v>
      </c>
      <c r="C844" s="62">
        <v>1159.45</v>
      </c>
      <c r="D844" s="62">
        <f t="shared" si="27"/>
        <v>-0.58254122560668253</v>
      </c>
      <c r="E844" s="62">
        <v>5.7249425337208976E-3</v>
      </c>
      <c r="F844" s="62"/>
      <c r="G844" s="62">
        <v>838</v>
      </c>
      <c r="H844">
        <f t="shared" ca="1" si="28"/>
        <v>-1.6586469869900949E-2</v>
      </c>
      <c r="I844" s="62"/>
    </row>
    <row r="845" spans="2:9" x14ac:dyDescent="0.3">
      <c r="B845" s="177">
        <v>45019</v>
      </c>
      <c r="C845" s="62">
        <v>2777.4</v>
      </c>
      <c r="D845" s="62">
        <f t="shared" si="27"/>
        <v>0.11151575787893951</v>
      </c>
      <c r="E845" s="62">
        <v>5.7031122698386833E-3</v>
      </c>
      <c r="F845" s="62"/>
      <c r="G845" s="62">
        <v>839</v>
      </c>
      <c r="H845">
        <f t="shared" ca="1" si="28"/>
        <v>-1.8885639391915433E-2</v>
      </c>
      <c r="I845" s="62"/>
    </row>
    <row r="846" spans="2:9" x14ac:dyDescent="0.3">
      <c r="B846" s="177">
        <v>45847</v>
      </c>
      <c r="C846" s="62">
        <v>2498.75</v>
      </c>
      <c r="D846" s="62">
        <f t="shared" si="27"/>
        <v>-0.24431440150003023</v>
      </c>
      <c r="E846" s="62">
        <v>5.695081703292317E-3</v>
      </c>
      <c r="F846" s="62"/>
      <c r="G846" s="62">
        <v>840</v>
      </c>
      <c r="H846">
        <f t="shared" ca="1" si="28"/>
        <v>-6.0025381921136193E-3</v>
      </c>
      <c r="I846" s="62"/>
    </row>
    <row r="847" spans="2:9" x14ac:dyDescent="0.3">
      <c r="B847" s="177">
        <v>44477</v>
      </c>
      <c r="C847" s="62">
        <v>3306.6</v>
      </c>
      <c r="D847" s="62">
        <f t="shared" si="27"/>
        <v>1.0991620111731844</v>
      </c>
      <c r="E847" s="62">
        <v>5.6875209100032903E-3</v>
      </c>
      <c r="F847" s="62"/>
      <c r="G847" s="62">
        <v>841</v>
      </c>
      <c r="H847">
        <f t="shared" ca="1" si="28"/>
        <v>3.3736310047447121E-2</v>
      </c>
      <c r="I847" s="62"/>
    </row>
    <row r="848" spans="2:9" x14ac:dyDescent="0.3">
      <c r="B848" s="177">
        <v>43686</v>
      </c>
      <c r="C848" s="62">
        <v>1575.2</v>
      </c>
      <c r="D848" s="62">
        <f t="shared" si="27"/>
        <v>-0.53535293944131435</v>
      </c>
      <c r="E848" s="62">
        <v>5.6821809359637945E-3</v>
      </c>
      <c r="F848" s="62"/>
      <c r="G848" s="62">
        <v>842</v>
      </c>
      <c r="H848">
        <f t="shared" ca="1" si="28"/>
        <v>8.1125335044540253E-3</v>
      </c>
      <c r="I848" s="62"/>
    </row>
    <row r="849" spans="2:9" x14ac:dyDescent="0.3">
      <c r="B849" s="177">
        <v>45135</v>
      </c>
      <c r="C849" s="62">
        <v>3390.1</v>
      </c>
      <c r="D849" s="62">
        <f t="shared" si="27"/>
        <v>0.15238969338500227</v>
      </c>
      <c r="E849" s="62">
        <v>5.6808911434462371E-3</v>
      </c>
      <c r="F849" s="62"/>
      <c r="G849" s="62">
        <v>843</v>
      </c>
      <c r="H849">
        <f t="shared" ca="1" si="28"/>
        <v>-2.0586640533755467E-2</v>
      </c>
      <c r="I849" s="62"/>
    </row>
    <row r="850" spans="2:9" x14ac:dyDescent="0.3">
      <c r="B850" s="177">
        <v>45477</v>
      </c>
      <c r="C850" s="62">
        <v>2941.8</v>
      </c>
      <c r="D850" s="62">
        <f t="shared" si="27"/>
        <v>3.3661278988053475E-2</v>
      </c>
      <c r="E850" s="62">
        <v>5.6576360994787392E-3</v>
      </c>
      <c r="F850" s="62"/>
      <c r="G850" s="62">
        <v>844</v>
      </c>
      <c r="H850">
        <f t="shared" ca="1" si="28"/>
        <v>-2.3523160914414087E-2</v>
      </c>
      <c r="I850" s="62"/>
    </row>
    <row r="851" spans="2:9" x14ac:dyDescent="0.3">
      <c r="B851" s="177">
        <v>45379</v>
      </c>
      <c r="C851" s="62">
        <v>2846</v>
      </c>
      <c r="D851" s="62">
        <f t="shared" si="27"/>
        <v>-1.9449086116901177E-2</v>
      </c>
      <c r="E851" s="62">
        <v>5.6359428278651676E-3</v>
      </c>
      <c r="F851" s="62"/>
      <c r="G851" s="62">
        <v>845</v>
      </c>
      <c r="H851">
        <f t="shared" ca="1" si="28"/>
        <v>-3.4231713421115889E-2</v>
      </c>
      <c r="I851" s="62"/>
    </row>
    <row r="852" spans="2:9" x14ac:dyDescent="0.3">
      <c r="B852" s="177">
        <v>45435</v>
      </c>
      <c r="C852" s="62">
        <v>2902.45</v>
      </c>
      <c r="D852" s="62">
        <f t="shared" si="27"/>
        <v>0.99632024210743497</v>
      </c>
      <c r="E852" s="62">
        <v>5.6302404545769524E-3</v>
      </c>
      <c r="F852" s="62"/>
      <c r="G852" s="62">
        <v>846</v>
      </c>
      <c r="H852">
        <f t="shared" ca="1" si="28"/>
        <v>-1.0763758472944883E-2</v>
      </c>
      <c r="I852" s="62"/>
    </row>
    <row r="853" spans="2:9" x14ac:dyDescent="0.3">
      <c r="B853" s="177">
        <v>43543</v>
      </c>
      <c r="C853" s="62">
        <v>1453.9</v>
      </c>
      <c r="D853" s="62">
        <f t="shared" si="27"/>
        <v>-0.39800840527503467</v>
      </c>
      <c r="E853" s="62">
        <v>5.6024346382626483E-3</v>
      </c>
      <c r="F853" s="62"/>
      <c r="G853" s="62">
        <v>847</v>
      </c>
      <c r="H853">
        <f t="shared" ca="1" si="28"/>
        <v>-2.1682000860579934E-2</v>
      </c>
      <c r="I853" s="62"/>
    </row>
    <row r="854" spans="2:9" x14ac:dyDescent="0.3">
      <c r="B854" s="177">
        <v>45868</v>
      </c>
      <c r="C854" s="62">
        <v>2415.15</v>
      </c>
      <c r="D854" s="62">
        <f t="shared" si="27"/>
        <v>-0.11326712316193344</v>
      </c>
      <c r="E854" s="62">
        <v>5.6001998584337236E-3</v>
      </c>
      <c r="F854" s="62"/>
      <c r="G854" s="62">
        <v>848</v>
      </c>
      <c r="H854">
        <f t="shared" ca="1" si="28"/>
        <v>8.7788590926433365E-4</v>
      </c>
      <c r="I854" s="62"/>
    </row>
    <row r="855" spans="2:9" x14ac:dyDescent="0.3">
      <c r="B855" s="177">
        <v>44628</v>
      </c>
      <c r="C855" s="62">
        <v>2723.65</v>
      </c>
      <c r="D855" s="62">
        <f t="shared" si="27"/>
        <v>-0.18030246031148894</v>
      </c>
      <c r="E855" s="62">
        <v>5.5935019383422891E-3</v>
      </c>
      <c r="F855" s="62"/>
      <c r="G855" s="62">
        <v>849</v>
      </c>
      <c r="H855">
        <f t="shared" ca="1" si="28"/>
        <v>1.7220319605168975E-2</v>
      </c>
      <c r="I855" s="62"/>
    </row>
    <row r="856" spans="2:9" x14ac:dyDescent="0.3">
      <c r="B856" s="177">
        <v>44481</v>
      </c>
      <c r="C856" s="62">
        <v>3322.75</v>
      </c>
      <c r="D856" s="62">
        <f t="shared" si="27"/>
        <v>1.3609137416512718</v>
      </c>
      <c r="E856" s="62">
        <v>5.5836334473261563E-3</v>
      </c>
      <c r="F856" s="62"/>
      <c r="G856" s="62">
        <v>850</v>
      </c>
      <c r="H856">
        <f t="shared" ca="1" si="28"/>
        <v>-1.3024688441251966E-5</v>
      </c>
      <c r="I856" s="62"/>
    </row>
    <row r="857" spans="2:9" x14ac:dyDescent="0.3">
      <c r="B857" s="177">
        <v>43340</v>
      </c>
      <c r="C857" s="62">
        <v>1407.4</v>
      </c>
      <c r="D857" s="62">
        <f t="shared" si="27"/>
        <v>-0.17021402039974048</v>
      </c>
      <c r="E857" s="62">
        <v>5.5730208631038745E-3</v>
      </c>
      <c r="F857" s="62"/>
      <c r="G857" s="62">
        <v>851</v>
      </c>
      <c r="H857">
        <f t="shared" ca="1" si="28"/>
        <v>1.2384386988248074E-2</v>
      </c>
      <c r="I857" s="62"/>
    </row>
    <row r="858" spans="2:9" x14ac:dyDescent="0.3">
      <c r="B858" s="177">
        <v>44015</v>
      </c>
      <c r="C858" s="62">
        <v>1696.1</v>
      </c>
      <c r="D858" s="62">
        <f t="shared" si="27"/>
        <v>-0.239314706014262</v>
      </c>
      <c r="E858" s="62">
        <v>5.5730123910593841E-3</v>
      </c>
      <c r="F858" s="62"/>
      <c r="G858" s="62">
        <v>852</v>
      </c>
      <c r="H858">
        <f t="shared" ca="1" si="28"/>
        <v>-6.5614410100471197E-3</v>
      </c>
      <c r="I858" s="62"/>
    </row>
    <row r="859" spans="2:9" x14ac:dyDescent="0.3">
      <c r="B859" s="177">
        <v>44166</v>
      </c>
      <c r="C859" s="62">
        <v>2229.6999999999998</v>
      </c>
      <c r="D859" s="62">
        <f t="shared" si="27"/>
        <v>0.95604877620843898</v>
      </c>
      <c r="E859" s="62">
        <v>5.5697115926668815E-3</v>
      </c>
      <c r="F859" s="62"/>
      <c r="G859" s="62">
        <v>853</v>
      </c>
      <c r="H859">
        <f t="shared" ca="1" si="28"/>
        <v>3.3790041626329658E-3</v>
      </c>
      <c r="I859" s="62"/>
    </row>
    <row r="860" spans="2:9" x14ac:dyDescent="0.3">
      <c r="B860" s="177">
        <v>42965</v>
      </c>
      <c r="C860" s="62">
        <v>1139.9000000000001</v>
      </c>
      <c r="D860" s="62">
        <f t="shared" si="27"/>
        <v>-0.42487386478304739</v>
      </c>
      <c r="E860" s="62">
        <v>5.5575158786169568E-3</v>
      </c>
      <c r="F860" s="62"/>
      <c r="G860" s="62">
        <v>854</v>
      </c>
      <c r="H860">
        <f t="shared" ca="1" si="28"/>
        <v>-9.9607663385287669E-3</v>
      </c>
      <c r="I860" s="62"/>
    </row>
    <row r="861" spans="2:9" x14ac:dyDescent="0.3">
      <c r="B861" s="177">
        <v>44070</v>
      </c>
      <c r="C861" s="62">
        <v>1982</v>
      </c>
      <c r="D861" s="62">
        <f t="shared" si="27"/>
        <v>-0.14842424112225819</v>
      </c>
      <c r="E861" s="62">
        <v>5.555414626721821E-3</v>
      </c>
      <c r="F861" s="62"/>
      <c r="G861" s="62">
        <v>855</v>
      </c>
      <c r="H861">
        <f t="shared" ca="1" si="28"/>
        <v>9.6357142191619873E-3</v>
      </c>
      <c r="I861" s="62"/>
    </row>
    <row r="862" spans="2:9" x14ac:dyDescent="0.3">
      <c r="B862" s="177">
        <v>45803</v>
      </c>
      <c r="C862" s="62">
        <v>2327.4499999999998</v>
      </c>
      <c r="D862" s="62">
        <f t="shared" si="27"/>
        <v>-0.30073008051916844</v>
      </c>
      <c r="E862" s="62">
        <v>5.5517151991704436E-3</v>
      </c>
      <c r="F862" s="62"/>
      <c r="G862" s="62">
        <v>856</v>
      </c>
      <c r="H862">
        <f t="shared" ca="1" si="28"/>
        <v>1.0993732902539912E-2</v>
      </c>
      <c r="I862" s="62"/>
    </row>
    <row r="863" spans="2:9" x14ac:dyDescent="0.3">
      <c r="B863" s="177">
        <v>45565</v>
      </c>
      <c r="C863" s="62">
        <v>3328.4</v>
      </c>
      <c r="D863" s="62">
        <f t="shared" si="27"/>
        <v>-1.4347690895361007E-2</v>
      </c>
      <c r="E863" s="62">
        <v>5.5437229044878198E-3</v>
      </c>
      <c r="F863" s="62"/>
      <c r="G863" s="62">
        <v>857</v>
      </c>
      <c r="H863">
        <f t="shared" ca="1" si="28"/>
        <v>-1.9029855226448127E-3</v>
      </c>
      <c r="I863" s="62"/>
    </row>
    <row r="864" spans="2:9" x14ac:dyDescent="0.3">
      <c r="B864" s="177">
        <v>44797</v>
      </c>
      <c r="C864" s="62">
        <v>3376.85</v>
      </c>
      <c r="D864" s="62">
        <f t="shared" si="27"/>
        <v>0.10951027582921249</v>
      </c>
      <c r="E864" s="62">
        <v>5.5385989726791955E-3</v>
      </c>
      <c r="F864" s="62"/>
      <c r="G864" s="62">
        <v>858</v>
      </c>
      <c r="H864">
        <f t="shared" ca="1" si="28"/>
        <v>1.0816296034288977E-2</v>
      </c>
      <c r="I864" s="62"/>
    </row>
    <row r="865" spans="2:9" x14ac:dyDescent="0.3">
      <c r="B865" s="177">
        <v>44649</v>
      </c>
      <c r="C865" s="62">
        <v>3043.55</v>
      </c>
      <c r="D865" s="62">
        <f t="shared" si="27"/>
        <v>2.6849838571522998E-3</v>
      </c>
      <c r="E865" s="62">
        <v>5.5338971851460281E-3</v>
      </c>
      <c r="F865" s="62"/>
      <c r="G865" s="62">
        <v>859</v>
      </c>
      <c r="H865">
        <f t="shared" ca="1" si="28"/>
        <v>-2.8448149779411081E-3</v>
      </c>
      <c r="I865" s="62"/>
    </row>
    <row r="866" spans="2:9" x14ac:dyDescent="0.3">
      <c r="B866" s="177">
        <v>45055</v>
      </c>
      <c r="C866" s="62">
        <v>3035.4</v>
      </c>
      <c r="D866" s="62">
        <f t="shared" si="27"/>
        <v>0.55941433341895719</v>
      </c>
      <c r="E866" s="62">
        <v>5.5321827276643169E-3</v>
      </c>
      <c r="F866" s="62"/>
      <c r="G866" s="62">
        <v>860</v>
      </c>
      <c r="H866">
        <f t="shared" ca="1" si="28"/>
        <v>9.8214638670281219E-3</v>
      </c>
      <c r="I866" s="62"/>
    </row>
    <row r="867" spans="2:9" x14ac:dyDescent="0.3">
      <c r="B867" s="177">
        <v>44097</v>
      </c>
      <c r="C867" s="62">
        <v>1946.5</v>
      </c>
      <c r="D867" s="62">
        <f t="shared" si="27"/>
        <v>-0.1346196594496066</v>
      </c>
      <c r="E867" s="62">
        <v>5.5274305196818087E-3</v>
      </c>
      <c r="F867" s="62"/>
      <c r="G867" s="62">
        <v>861</v>
      </c>
      <c r="H867">
        <f t="shared" ca="1" si="28"/>
        <v>-2.533533306580902E-2</v>
      </c>
      <c r="I867" s="62"/>
    </row>
    <row r="868" spans="2:9" x14ac:dyDescent="0.3">
      <c r="B868" s="177">
        <v>45708</v>
      </c>
      <c r="C868" s="62">
        <v>2249.3000000000002</v>
      </c>
      <c r="D868" s="62">
        <f t="shared" si="27"/>
        <v>0.94080849044393644</v>
      </c>
      <c r="E868" s="62">
        <v>5.5209101678626547E-3</v>
      </c>
      <c r="F868" s="62"/>
      <c r="G868" s="62">
        <v>862</v>
      </c>
      <c r="H868">
        <f t="shared" ca="1" si="28"/>
        <v>-2.6816299201266717E-2</v>
      </c>
      <c r="I868" s="62"/>
    </row>
    <row r="869" spans="2:9" x14ac:dyDescent="0.3">
      <c r="B869" s="177">
        <v>42887</v>
      </c>
      <c r="C869" s="62">
        <v>1158.95</v>
      </c>
      <c r="D869" s="62">
        <f t="shared" si="27"/>
        <v>-0.14770554493307833</v>
      </c>
      <c r="E869" s="62">
        <v>5.5092833593615624E-3</v>
      </c>
      <c r="F869" s="62"/>
      <c r="G869" s="62">
        <v>863</v>
      </c>
      <c r="H869">
        <f t="shared" ca="1" si="28"/>
        <v>1.6286042746341937E-2</v>
      </c>
      <c r="I869" s="62"/>
    </row>
    <row r="870" spans="2:9" x14ac:dyDescent="0.3">
      <c r="B870" s="177">
        <v>43650</v>
      </c>
      <c r="C870" s="62">
        <v>1359.8</v>
      </c>
      <c r="D870" s="62">
        <f t="shared" si="27"/>
        <v>0.30417685704694752</v>
      </c>
      <c r="E870" s="62">
        <v>5.508928901541795E-3</v>
      </c>
      <c r="F870" s="62"/>
      <c r="G870" s="62">
        <v>864</v>
      </c>
      <c r="H870">
        <f t="shared" ca="1" si="28"/>
        <v>-1.5890293309762018E-2</v>
      </c>
      <c r="I870" s="62"/>
    </row>
    <row r="871" spans="2:9" x14ac:dyDescent="0.3">
      <c r="B871" s="177">
        <v>42678</v>
      </c>
      <c r="C871" s="62">
        <v>1042.6500000000001</v>
      </c>
      <c r="D871" s="62">
        <f t="shared" si="27"/>
        <v>-0.39179256839526333</v>
      </c>
      <c r="E871" s="62">
        <v>5.4968899175466945E-3</v>
      </c>
      <c r="F871" s="62"/>
      <c r="G871" s="62">
        <v>865</v>
      </c>
      <c r="H871">
        <f t="shared" ca="1" si="28"/>
        <v>-2.648442905039918E-3</v>
      </c>
      <c r="I871" s="62"/>
    </row>
    <row r="872" spans="2:9" x14ac:dyDescent="0.3">
      <c r="B872" s="177">
        <v>44047</v>
      </c>
      <c r="C872" s="62">
        <v>1714.3</v>
      </c>
      <c r="D872" s="62">
        <f t="shared" si="27"/>
        <v>-0.41771678951122582</v>
      </c>
      <c r="E872" s="62">
        <v>5.4840317897885031E-3</v>
      </c>
      <c r="F872" s="62"/>
      <c r="G872" s="62">
        <v>866</v>
      </c>
      <c r="H872">
        <f t="shared" ca="1" si="28"/>
        <v>2.6501653652841493E-2</v>
      </c>
      <c r="I872" s="62"/>
    </row>
    <row r="873" spans="2:9" x14ac:dyDescent="0.3">
      <c r="B873" s="177">
        <v>44356</v>
      </c>
      <c r="C873" s="62">
        <v>2944.1</v>
      </c>
      <c r="D873" s="62">
        <f t="shared" si="27"/>
        <v>0.90193481701605338</v>
      </c>
      <c r="E873" s="62">
        <v>5.4642942522454838E-3</v>
      </c>
      <c r="F873" s="62"/>
      <c r="G873" s="62">
        <v>867</v>
      </c>
      <c r="H873">
        <f t="shared" ca="1" si="28"/>
        <v>-4.9652813330658876E-3</v>
      </c>
      <c r="I873" s="62"/>
    </row>
    <row r="874" spans="2:9" x14ac:dyDescent="0.3">
      <c r="B874" s="177">
        <v>43721</v>
      </c>
      <c r="C874" s="62">
        <v>1547.95</v>
      </c>
      <c r="D874" s="62">
        <f t="shared" si="27"/>
        <v>0.83428131295177166</v>
      </c>
      <c r="E874" s="62">
        <v>5.4234866199013619E-3</v>
      </c>
      <c r="F874" s="62"/>
      <c r="G874" s="62">
        <v>868</v>
      </c>
      <c r="H874">
        <f t="shared" ca="1" si="28"/>
        <v>5.0098017777455888E-3</v>
      </c>
      <c r="I874" s="62"/>
    </row>
    <row r="875" spans="2:9" x14ac:dyDescent="0.3">
      <c r="B875" s="177">
        <v>42390</v>
      </c>
      <c r="C875" s="62">
        <v>843.9</v>
      </c>
      <c r="D875" s="62">
        <f t="shared" si="27"/>
        <v>-0.70494038669976566</v>
      </c>
      <c r="E875" s="62">
        <v>5.4208613808303498E-3</v>
      </c>
      <c r="F875" s="62"/>
      <c r="G875" s="62">
        <v>869</v>
      </c>
      <c r="H875">
        <f t="shared" ca="1" si="28"/>
        <v>-3.5535496725108552E-3</v>
      </c>
      <c r="I875" s="62"/>
    </row>
    <row r="876" spans="2:9" x14ac:dyDescent="0.3">
      <c r="B876" s="177">
        <v>44712</v>
      </c>
      <c r="C876" s="62">
        <v>2860.1</v>
      </c>
      <c r="D876" s="62">
        <f t="shared" si="27"/>
        <v>0.68886920578683197</v>
      </c>
      <c r="E876" s="62">
        <v>5.4135761240201403E-3</v>
      </c>
      <c r="F876" s="62"/>
      <c r="G876" s="62">
        <v>870</v>
      </c>
      <c r="H876">
        <f t="shared" ca="1" si="28"/>
        <v>5.115969545398439E-2</v>
      </c>
      <c r="I876" s="62"/>
    </row>
    <row r="877" spans="2:9" x14ac:dyDescent="0.3">
      <c r="B877" s="177">
        <v>43983</v>
      </c>
      <c r="C877" s="62">
        <v>1693.5</v>
      </c>
      <c r="D877" s="62">
        <f t="shared" si="27"/>
        <v>0.92159310110064685</v>
      </c>
      <c r="E877" s="62">
        <v>5.4025172168130544E-3</v>
      </c>
      <c r="F877" s="62"/>
      <c r="G877" s="62">
        <v>871</v>
      </c>
      <c r="H877">
        <f t="shared" ca="1" si="28"/>
        <v>7.4296709949661669E-3</v>
      </c>
      <c r="I877" s="62"/>
    </row>
    <row r="878" spans="2:9" x14ac:dyDescent="0.3">
      <c r="B878" s="177">
        <v>42733</v>
      </c>
      <c r="C878" s="62">
        <v>881.3</v>
      </c>
      <c r="D878" s="62">
        <f t="shared" si="27"/>
        <v>-0.44747813548164633</v>
      </c>
      <c r="E878" s="62">
        <v>5.3616244581336202E-3</v>
      </c>
      <c r="F878" s="62"/>
      <c r="G878" s="62">
        <v>872</v>
      </c>
      <c r="H878">
        <f t="shared" ca="1" si="28"/>
        <v>-8.7503726318297111E-3</v>
      </c>
      <c r="I878" s="62"/>
    </row>
    <row r="879" spans="2:9" x14ac:dyDescent="0.3">
      <c r="B879" s="177">
        <v>43697</v>
      </c>
      <c r="C879" s="62">
        <v>1595.05</v>
      </c>
      <c r="D879" s="62">
        <f t="shared" si="27"/>
        <v>0.13948421203029004</v>
      </c>
      <c r="E879" s="62">
        <v>5.357536793671804E-3</v>
      </c>
      <c r="F879" s="62"/>
      <c r="G879" s="62">
        <v>873</v>
      </c>
      <c r="H879">
        <f t="shared" ca="1" si="28"/>
        <v>1.0551042246262775E-3</v>
      </c>
      <c r="I879" s="62"/>
    </row>
    <row r="880" spans="2:9" x14ac:dyDescent="0.3">
      <c r="B880" s="177">
        <v>43329</v>
      </c>
      <c r="C880" s="62">
        <v>1399.8</v>
      </c>
      <c r="D880" s="62">
        <f t="shared" si="27"/>
        <v>-9.1510903426791274E-2</v>
      </c>
      <c r="E880" s="62">
        <v>5.3506661399792049E-3</v>
      </c>
      <c r="F880" s="62"/>
      <c r="G880" s="62">
        <v>874</v>
      </c>
      <c r="H880">
        <f t="shared" ca="1" si="28"/>
        <v>-2.4531838382721759E-3</v>
      </c>
      <c r="I880" s="62"/>
    </row>
    <row r="881" spans="2:9" x14ac:dyDescent="0.3">
      <c r="B881" s="177">
        <v>43717</v>
      </c>
      <c r="C881" s="62">
        <v>1540.8</v>
      </c>
      <c r="D881" s="62">
        <f t="shared" si="27"/>
        <v>0.75150619529384999</v>
      </c>
      <c r="E881" s="62">
        <v>5.3175871855934906E-3</v>
      </c>
      <c r="F881" s="62"/>
      <c r="G881" s="62">
        <v>875</v>
      </c>
      <c r="H881">
        <f t="shared" ca="1" si="28"/>
        <v>3.1049874857841109E-2</v>
      </c>
      <c r="I881" s="62"/>
    </row>
    <row r="882" spans="2:9" x14ac:dyDescent="0.3">
      <c r="B882" s="177">
        <v>42360</v>
      </c>
      <c r="C882" s="62">
        <v>879.7</v>
      </c>
      <c r="D882" s="62">
        <f t="shared" si="27"/>
        <v>-0.69215425531914887</v>
      </c>
      <c r="E882" s="62">
        <v>5.313982058168209E-3</v>
      </c>
      <c r="F882" s="62"/>
      <c r="G882" s="62">
        <v>876</v>
      </c>
      <c r="H882">
        <f t="shared" ca="1" si="28"/>
        <v>2.0456374185901273E-2</v>
      </c>
      <c r="I882" s="62"/>
    </row>
    <row r="883" spans="2:9" x14ac:dyDescent="0.3">
      <c r="B883" s="177">
        <v>45034</v>
      </c>
      <c r="C883" s="62">
        <v>2857.6</v>
      </c>
      <c r="D883" s="62">
        <f t="shared" si="27"/>
        <v>0.65518839236583737</v>
      </c>
      <c r="E883" s="62">
        <v>5.3122251539137761E-3</v>
      </c>
      <c r="F883" s="62"/>
      <c r="G883" s="62">
        <v>877</v>
      </c>
      <c r="H883">
        <f t="shared" ca="1" si="28"/>
        <v>-1.8172493374469283E-2</v>
      </c>
      <c r="I883" s="62"/>
    </row>
    <row r="884" spans="2:9" x14ac:dyDescent="0.3">
      <c r="B884" s="177">
        <v>43808</v>
      </c>
      <c r="C884" s="62">
        <v>1726.45</v>
      </c>
      <c r="D884" s="62">
        <f t="shared" si="27"/>
        <v>0.50256744995648395</v>
      </c>
      <c r="E884" s="62">
        <v>5.2988616181908971E-3</v>
      </c>
      <c r="F884" s="62"/>
      <c r="G884" s="62">
        <v>878</v>
      </c>
      <c r="H884">
        <f t="shared" ca="1" si="28"/>
        <v>2.6365015761266181E-3</v>
      </c>
      <c r="I884" s="62"/>
    </row>
    <row r="885" spans="2:9" x14ac:dyDescent="0.3">
      <c r="B885" s="177">
        <v>42590</v>
      </c>
      <c r="C885" s="62">
        <v>1149</v>
      </c>
      <c r="D885" s="62">
        <f t="shared" si="27"/>
        <v>-0.6099730137986048</v>
      </c>
      <c r="E885" s="62">
        <v>5.2933199177566418E-3</v>
      </c>
      <c r="F885" s="62"/>
      <c r="G885" s="62">
        <v>879</v>
      </c>
      <c r="H885">
        <f t="shared" ca="1" si="28"/>
        <v>1.3105469908052622E-2</v>
      </c>
      <c r="I885" s="62"/>
    </row>
    <row r="886" spans="2:9" x14ac:dyDescent="0.3">
      <c r="B886" s="177">
        <v>45492</v>
      </c>
      <c r="C886" s="62">
        <v>2945.95</v>
      </c>
      <c r="D886" s="62">
        <f t="shared" si="27"/>
        <v>-0.12891970608672512</v>
      </c>
      <c r="E886" s="62">
        <v>5.2892900407787201E-3</v>
      </c>
      <c r="F886" s="62"/>
      <c r="G886" s="62">
        <v>880</v>
      </c>
      <c r="H886">
        <f t="shared" ca="1" si="28"/>
        <v>-2.0587696944039332E-2</v>
      </c>
      <c r="I886" s="62"/>
    </row>
    <row r="887" spans="2:9" x14ac:dyDescent="0.3">
      <c r="B887" s="177">
        <v>44561</v>
      </c>
      <c r="C887" s="62">
        <v>3381.95</v>
      </c>
      <c r="D887" s="62">
        <f t="shared" si="27"/>
        <v>2.1654342942718077</v>
      </c>
      <c r="E887" s="62">
        <v>5.2163833075733346E-3</v>
      </c>
      <c r="F887" s="62"/>
      <c r="G887" s="62">
        <v>881</v>
      </c>
      <c r="H887">
        <f t="shared" ca="1" si="28"/>
        <v>1.2592573068886484E-2</v>
      </c>
      <c r="I887" s="62"/>
    </row>
    <row r="888" spans="2:9" x14ac:dyDescent="0.3">
      <c r="B888" s="177">
        <v>42849</v>
      </c>
      <c r="C888" s="62">
        <v>1068.4000000000001</v>
      </c>
      <c r="D888" s="62">
        <f t="shared" si="27"/>
        <v>-0.54306731673937214</v>
      </c>
      <c r="E888" s="62">
        <v>5.1745225326935741E-3</v>
      </c>
      <c r="F888" s="62"/>
      <c r="G888" s="62">
        <v>882</v>
      </c>
      <c r="H888">
        <f t="shared" ca="1" si="28"/>
        <v>-1.9815153522289273E-2</v>
      </c>
      <c r="I888" s="62"/>
    </row>
    <row r="889" spans="2:9" x14ac:dyDescent="0.3">
      <c r="B889" s="177">
        <v>45743</v>
      </c>
      <c r="C889" s="62">
        <v>2338.1999999999998</v>
      </c>
      <c r="D889" s="62">
        <f t="shared" si="27"/>
        <v>-0.26235093696763212</v>
      </c>
      <c r="E889" s="62">
        <v>5.158627805003869E-3</v>
      </c>
      <c r="F889" s="62"/>
      <c r="G889" s="62">
        <v>883</v>
      </c>
      <c r="H889">
        <f t="shared" ca="1" si="28"/>
        <v>-9.6877618779675836E-3</v>
      </c>
      <c r="I889" s="62"/>
    </row>
    <row r="890" spans="2:9" x14ac:dyDescent="0.3">
      <c r="B890" s="177">
        <v>45530</v>
      </c>
      <c r="C890" s="62">
        <v>3169.8</v>
      </c>
      <c r="D890" s="62">
        <f t="shared" si="27"/>
        <v>2.6061433447098978</v>
      </c>
      <c r="E890" s="62">
        <v>5.1529228964183223E-3</v>
      </c>
      <c r="F890" s="62"/>
      <c r="G890" s="62">
        <v>884</v>
      </c>
      <c r="H890">
        <f t="shared" ca="1" si="28"/>
        <v>1.02301179700638E-2</v>
      </c>
      <c r="I890" s="62"/>
    </row>
    <row r="891" spans="2:9" x14ac:dyDescent="0.3">
      <c r="B891" s="177">
        <v>42424</v>
      </c>
      <c r="C891" s="62">
        <v>879</v>
      </c>
      <c r="D891" s="62">
        <f t="shared" si="27"/>
        <v>-2.338758957835671E-2</v>
      </c>
      <c r="E891" s="62">
        <v>5.1457975986277877E-3</v>
      </c>
      <c r="F891" s="62"/>
      <c r="G891" s="62">
        <v>885</v>
      </c>
      <c r="H891">
        <f t="shared" ca="1" si="28"/>
        <v>2.9252384137289804E-2</v>
      </c>
      <c r="I891" s="62"/>
    </row>
    <row r="892" spans="2:9" x14ac:dyDescent="0.3">
      <c r="B892" s="177">
        <v>42233</v>
      </c>
      <c r="C892" s="62">
        <v>900.05</v>
      </c>
      <c r="D892" s="62">
        <f t="shared" si="27"/>
        <v>-0.69090628112229135</v>
      </c>
      <c r="E892" s="62">
        <v>5.1370819141212899E-3</v>
      </c>
      <c r="F892" s="62"/>
      <c r="G892" s="62">
        <v>886</v>
      </c>
      <c r="H892">
        <f t="shared" ca="1" si="28"/>
        <v>1.7042852982726401E-2</v>
      </c>
      <c r="I892" s="62"/>
    </row>
    <row r="893" spans="2:9" x14ac:dyDescent="0.3">
      <c r="B893" s="177">
        <v>45497</v>
      </c>
      <c r="C893" s="62">
        <v>2911.9</v>
      </c>
      <c r="D893" s="62">
        <f t="shared" si="27"/>
        <v>-0.12431961026072838</v>
      </c>
      <c r="E893" s="62">
        <v>5.1259039367632271E-3</v>
      </c>
      <c r="F893" s="62"/>
      <c r="G893" s="62">
        <v>887</v>
      </c>
      <c r="H893">
        <f t="shared" ca="1" si="28"/>
        <v>-1.1664002782682665E-2</v>
      </c>
      <c r="I893" s="62"/>
    </row>
    <row r="894" spans="2:9" x14ac:dyDescent="0.3">
      <c r="B894" s="177">
        <v>45104</v>
      </c>
      <c r="C894" s="62">
        <v>3325.3</v>
      </c>
      <c r="D894" s="62">
        <f t="shared" si="27"/>
        <v>1.4110353828306266</v>
      </c>
      <c r="E894" s="62">
        <v>5.1233998821165454E-3</v>
      </c>
      <c r="F894" s="62"/>
      <c r="G894" s="62">
        <v>888</v>
      </c>
      <c r="H894">
        <f t="shared" ca="1" si="28"/>
        <v>-1.1373280866936317E-2</v>
      </c>
      <c r="I894" s="62"/>
    </row>
    <row r="895" spans="2:9" x14ac:dyDescent="0.3">
      <c r="B895" s="177">
        <v>43493</v>
      </c>
      <c r="C895" s="62">
        <v>1379.2</v>
      </c>
      <c r="D895" s="62">
        <f t="shared" si="27"/>
        <v>-1.4575593026578926E-2</v>
      </c>
      <c r="E895" s="62">
        <v>5.10129718699898E-3</v>
      </c>
      <c r="F895" s="62"/>
      <c r="G895" s="62">
        <v>889</v>
      </c>
      <c r="H895">
        <f t="shared" ca="1" si="28"/>
        <v>-1.1102842951515576E-2</v>
      </c>
      <c r="I895" s="62"/>
    </row>
    <row r="896" spans="2:9" x14ac:dyDescent="0.3">
      <c r="B896" s="177">
        <v>43339</v>
      </c>
      <c r="C896" s="62">
        <v>1399.6</v>
      </c>
      <c r="D896" s="62">
        <f t="shared" si="27"/>
        <v>-0.5497796506578313</v>
      </c>
      <c r="E896" s="62">
        <v>5.0987432675044233E-3</v>
      </c>
      <c r="F896" s="62"/>
      <c r="G896" s="62">
        <v>890</v>
      </c>
      <c r="H896">
        <f t="shared" ca="1" si="28"/>
        <v>3.3600088496007856E-4</v>
      </c>
      <c r="I896" s="62"/>
    </row>
    <row r="897" spans="2:9" x14ac:dyDescent="0.3">
      <c r="B897" s="177">
        <v>45064</v>
      </c>
      <c r="C897" s="62">
        <v>3108.7</v>
      </c>
      <c r="D897" s="62">
        <f t="shared" si="27"/>
        <v>2.6510658288801454</v>
      </c>
      <c r="E897" s="62">
        <v>5.0759780148722337E-3</v>
      </c>
      <c r="F897" s="62"/>
      <c r="G897" s="62">
        <v>891</v>
      </c>
      <c r="H897">
        <f t="shared" ca="1" si="28"/>
        <v>8.3978146457389363E-3</v>
      </c>
      <c r="I897" s="62"/>
    </row>
    <row r="898" spans="2:9" x14ac:dyDescent="0.3">
      <c r="B898" s="177">
        <v>42103</v>
      </c>
      <c r="C898" s="62">
        <v>851.45</v>
      </c>
      <c r="D898" s="62">
        <f t="shared" si="27"/>
        <v>-0.24001428125139454</v>
      </c>
      <c r="E898" s="62">
        <v>5.0758425308387754E-3</v>
      </c>
      <c r="F898" s="62"/>
      <c r="G898" s="62">
        <v>892</v>
      </c>
      <c r="H898">
        <f t="shared" ca="1" si="28"/>
        <v>-2.6834542025936336E-2</v>
      </c>
      <c r="I898" s="62"/>
    </row>
    <row r="899" spans="2:9" x14ac:dyDescent="0.3">
      <c r="B899" s="177">
        <v>42583</v>
      </c>
      <c r="C899" s="62">
        <v>1120.3499999999999</v>
      </c>
      <c r="D899" s="62">
        <f t="shared" si="27"/>
        <v>0.32821576763485466</v>
      </c>
      <c r="E899" s="62">
        <v>5.0686283304923864E-3</v>
      </c>
      <c r="F899" s="62"/>
      <c r="G899" s="62">
        <v>893</v>
      </c>
      <c r="H899">
        <f t="shared" ca="1" si="28"/>
        <v>2.9198402119037458E-3</v>
      </c>
      <c r="I899" s="62"/>
    </row>
    <row r="900" spans="2:9" x14ac:dyDescent="0.3">
      <c r="B900" s="177">
        <v>42020</v>
      </c>
      <c r="C900" s="62">
        <v>843.5</v>
      </c>
      <c r="D900" s="62">
        <f t="shared" si="27"/>
        <v>-0.52997882536498386</v>
      </c>
      <c r="E900" s="62">
        <v>5.0640452785224903E-3</v>
      </c>
      <c r="F900" s="62"/>
      <c r="G900" s="62">
        <v>894</v>
      </c>
      <c r="H900">
        <f t="shared" ca="1" si="28"/>
        <v>-4.22042595951514E-3</v>
      </c>
      <c r="I900" s="62"/>
    </row>
    <row r="901" spans="2:9" x14ac:dyDescent="0.3">
      <c r="B901" s="177">
        <v>43774</v>
      </c>
      <c r="C901" s="62">
        <v>1794.6</v>
      </c>
      <c r="D901" s="62">
        <f t="shared" si="27"/>
        <v>0.66885200167387371</v>
      </c>
      <c r="E901" s="62">
        <v>5.012180438495684E-3</v>
      </c>
      <c r="F901" s="62"/>
      <c r="G901" s="62">
        <v>895</v>
      </c>
      <c r="H901">
        <f t="shared" ca="1" si="28"/>
        <v>-5.0464464038490709E-3</v>
      </c>
      <c r="I901" s="62"/>
    </row>
    <row r="902" spans="2:9" x14ac:dyDescent="0.3">
      <c r="B902" s="177">
        <v>42673</v>
      </c>
      <c r="C902" s="62">
        <v>1075.3499999999999</v>
      </c>
      <c r="D902" s="62">
        <f t="shared" si="27"/>
        <v>7.8802166934189358E-2</v>
      </c>
      <c r="E902" s="62">
        <v>4.9999999999999151E-3</v>
      </c>
      <c r="F902" s="62"/>
      <c r="G902" s="62">
        <v>896</v>
      </c>
      <c r="H902">
        <f t="shared" ca="1" si="28"/>
        <v>8.2234167238588677E-3</v>
      </c>
      <c r="I902" s="62"/>
    </row>
    <row r="903" spans="2:9" x14ac:dyDescent="0.3">
      <c r="B903" s="177">
        <v>42773</v>
      </c>
      <c r="C903" s="62">
        <v>996.8</v>
      </c>
      <c r="D903" s="62">
        <f t="shared" ref="D903:D966" si="29">(C903-C904)/C904</f>
        <v>-0.44787858646283379</v>
      </c>
      <c r="E903" s="62">
        <v>4.9906739930432337E-3</v>
      </c>
      <c r="F903" s="62"/>
      <c r="G903" s="62">
        <v>897</v>
      </c>
      <c r="H903">
        <f t="shared" ref="H903:H966" ca="1" si="30">_xlfn.NORM.INV(RAND(),N$9,N$10)</f>
        <v>-1.42031695655615E-2</v>
      </c>
      <c r="I903" s="62"/>
    </row>
    <row r="904" spans="2:9" x14ac:dyDescent="0.3">
      <c r="B904" s="177">
        <v>43860</v>
      </c>
      <c r="C904" s="62">
        <v>1805.4</v>
      </c>
      <c r="D904" s="62">
        <f t="shared" si="29"/>
        <v>-1.1341945835292564E-3</v>
      </c>
      <c r="E904" s="62">
        <v>4.9540773726691294E-3</v>
      </c>
      <c r="F904" s="62"/>
      <c r="G904" s="62">
        <v>898</v>
      </c>
      <c r="H904">
        <f t="shared" ca="1" si="30"/>
        <v>-3.7275977325351285E-3</v>
      </c>
      <c r="I904" s="62"/>
    </row>
    <row r="905" spans="2:9" x14ac:dyDescent="0.3">
      <c r="B905" s="177">
        <v>43822</v>
      </c>
      <c r="C905" s="62">
        <v>1807.45</v>
      </c>
      <c r="D905" s="62">
        <f t="shared" si="29"/>
        <v>0.52720743557245464</v>
      </c>
      <c r="E905" s="62">
        <v>4.9484306802702683E-3</v>
      </c>
      <c r="F905" s="62"/>
      <c r="G905" s="62">
        <v>899</v>
      </c>
      <c r="H905">
        <f t="shared" ca="1" si="30"/>
        <v>2.2306041549175294E-2</v>
      </c>
      <c r="I905" s="62"/>
    </row>
    <row r="906" spans="2:9" x14ac:dyDescent="0.3">
      <c r="B906" s="177">
        <v>42621</v>
      </c>
      <c r="C906" s="62">
        <v>1183.5</v>
      </c>
      <c r="D906" s="62">
        <f t="shared" si="29"/>
        <v>-0.62488708578310959</v>
      </c>
      <c r="E906" s="62">
        <v>4.9248535280631348E-3</v>
      </c>
      <c r="F906" s="62"/>
      <c r="G906" s="62">
        <v>900</v>
      </c>
      <c r="H906">
        <f t="shared" ca="1" si="30"/>
        <v>1.3441317407577433E-2</v>
      </c>
      <c r="I906" s="62"/>
    </row>
    <row r="907" spans="2:9" x14ac:dyDescent="0.3">
      <c r="B907" s="177">
        <v>44657</v>
      </c>
      <c r="C907" s="62">
        <v>3155.05</v>
      </c>
      <c r="D907" s="62">
        <f t="shared" si="29"/>
        <v>1.9277130793857002</v>
      </c>
      <c r="E907" s="62">
        <v>4.9210090457383979E-3</v>
      </c>
      <c r="F907" s="62"/>
      <c r="G907" s="62">
        <v>901</v>
      </c>
      <c r="H907">
        <f t="shared" ca="1" si="30"/>
        <v>1.9246310502001426E-2</v>
      </c>
      <c r="I907" s="62"/>
    </row>
    <row r="908" spans="2:9" x14ac:dyDescent="0.3">
      <c r="B908" s="177">
        <v>42838</v>
      </c>
      <c r="C908" s="62">
        <v>1077.6500000000001</v>
      </c>
      <c r="D908" s="62">
        <f t="shared" si="29"/>
        <v>-0.64225604594419639</v>
      </c>
      <c r="E908" s="62">
        <v>4.8955613577023492E-3</v>
      </c>
      <c r="F908" s="62"/>
      <c r="G908" s="62">
        <v>902</v>
      </c>
      <c r="H908">
        <f t="shared" ca="1" si="30"/>
        <v>5.8167661037347262E-4</v>
      </c>
      <c r="I908" s="62"/>
    </row>
    <row r="909" spans="2:9" x14ac:dyDescent="0.3">
      <c r="B909" s="177">
        <v>45342</v>
      </c>
      <c r="C909" s="62">
        <v>3012.35</v>
      </c>
      <c r="D909" s="62">
        <f t="shared" si="29"/>
        <v>-9.9379624785111018E-2</v>
      </c>
      <c r="E909" s="62">
        <v>4.8703194062213019E-3</v>
      </c>
      <c r="F909" s="62"/>
      <c r="G909" s="62">
        <v>903</v>
      </c>
      <c r="H909">
        <f t="shared" ca="1" si="30"/>
        <v>-1.1921017663163209E-2</v>
      </c>
      <c r="I909" s="62"/>
    </row>
    <row r="910" spans="2:9" x14ac:dyDescent="0.3">
      <c r="B910" s="177">
        <v>44841</v>
      </c>
      <c r="C910" s="62">
        <v>3344.75</v>
      </c>
      <c r="D910" s="62">
        <f t="shared" si="29"/>
        <v>2.1997991007366307</v>
      </c>
      <c r="E910" s="62">
        <v>4.8669841222153242E-3</v>
      </c>
      <c r="F910" s="62"/>
      <c r="G910" s="62">
        <v>904</v>
      </c>
      <c r="H910">
        <f t="shared" ca="1" si="30"/>
        <v>7.0310595884777007E-3</v>
      </c>
      <c r="I910" s="62"/>
    </row>
    <row r="911" spans="2:9" x14ac:dyDescent="0.3">
      <c r="B911" s="177">
        <v>42573</v>
      </c>
      <c r="C911" s="62">
        <v>1045.3</v>
      </c>
      <c r="D911" s="62">
        <f t="shared" si="29"/>
        <v>-0.64815967956377585</v>
      </c>
      <c r="E911" s="62">
        <v>4.8546022590722944E-3</v>
      </c>
      <c r="F911" s="62"/>
      <c r="G911" s="62">
        <v>905</v>
      </c>
      <c r="H911">
        <f t="shared" ca="1" si="30"/>
        <v>-1.7825941505334414E-3</v>
      </c>
      <c r="I911" s="62"/>
    </row>
    <row r="912" spans="2:9" x14ac:dyDescent="0.3">
      <c r="B912" s="177">
        <v>45335</v>
      </c>
      <c r="C912" s="62">
        <v>2970.95</v>
      </c>
      <c r="D912" s="62">
        <f t="shared" si="29"/>
        <v>2.4002288984263229</v>
      </c>
      <c r="E912" s="62">
        <v>4.8535479943177667E-3</v>
      </c>
      <c r="F912" s="62"/>
      <c r="G912" s="62">
        <v>906</v>
      </c>
      <c r="H912">
        <f t="shared" ca="1" si="30"/>
        <v>-1.0536375710316457E-2</v>
      </c>
      <c r="I912" s="62"/>
    </row>
    <row r="913" spans="2:9" x14ac:dyDescent="0.3">
      <c r="B913" s="177">
        <v>42727</v>
      </c>
      <c r="C913" s="62">
        <v>873.75</v>
      </c>
      <c r="D913" s="62">
        <f t="shared" si="29"/>
        <v>-0.11626378072216045</v>
      </c>
      <c r="E913" s="62">
        <v>4.8300845264792657E-3</v>
      </c>
      <c r="F913" s="62"/>
      <c r="G913" s="62">
        <v>907</v>
      </c>
      <c r="H913">
        <f t="shared" ca="1" si="30"/>
        <v>-2.3678289657656018E-2</v>
      </c>
      <c r="I913" s="62"/>
    </row>
    <row r="914" spans="2:9" x14ac:dyDescent="0.3">
      <c r="B914" s="177">
        <v>42545</v>
      </c>
      <c r="C914" s="62">
        <v>988.7</v>
      </c>
      <c r="D914" s="62">
        <f t="shared" si="29"/>
        <v>0.1957428796033138</v>
      </c>
      <c r="E914" s="62">
        <v>4.8274810711926418E-3</v>
      </c>
      <c r="F914" s="62"/>
      <c r="G914" s="62">
        <v>908</v>
      </c>
      <c r="H914">
        <f t="shared" ca="1" si="30"/>
        <v>2.3072436268129857E-3</v>
      </c>
      <c r="I914" s="62"/>
    </row>
    <row r="915" spans="2:9" x14ac:dyDescent="0.3">
      <c r="B915" s="177">
        <v>42328</v>
      </c>
      <c r="C915" s="62">
        <v>826.85</v>
      </c>
      <c r="D915" s="62">
        <f t="shared" si="29"/>
        <v>-0.75553617360967396</v>
      </c>
      <c r="E915" s="62">
        <v>4.8000972171588843E-3</v>
      </c>
      <c r="F915" s="62"/>
      <c r="G915" s="62">
        <v>909</v>
      </c>
      <c r="H915">
        <f t="shared" ca="1" si="30"/>
        <v>1.8096061821108188E-2</v>
      </c>
      <c r="I915" s="62"/>
    </row>
    <row r="916" spans="2:9" x14ac:dyDescent="0.3">
      <c r="B916" s="177">
        <v>45547</v>
      </c>
      <c r="C916" s="62">
        <v>3382.3</v>
      </c>
      <c r="D916" s="62">
        <f t="shared" si="29"/>
        <v>3.423620193565263</v>
      </c>
      <c r="E916" s="62">
        <v>4.7977659937911534E-3</v>
      </c>
      <c r="F916" s="62"/>
      <c r="G916" s="62">
        <v>910</v>
      </c>
      <c r="H916">
        <f t="shared" ca="1" si="30"/>
        <v>-1.4303409066489045E-2</v>
      </c>
      <c r="I916" s="62"/>
    </row>
    <row r="917" spans="2:9" x14ac:dyDescent="0.3">
      <c r="B917" s="177">
        <v>42131</v>
      </c>
      <c r="C917" s="62">
        <v>764.6</v>
      </c>
      <c r="D917" s="62">
        <f t="shared" si="29"/>
        <v>-0.77765499592881238</v>
      </c>
      <c r="E917" s="62">
        <v>4.7966357842170668E-3</v>
      </c>
      <c r="F917" s="62"/>
      <c r="G917" s="62">
        <v>911</v>
      </c>
      <c r="H917">
        <f t="shared" ca="1" si="30"/>
        <v>-1.1856224351054656E-2</v>
      </c>
      <c r="I917" s="62"/>
    </row>
    <row r="918" spans="2:9" x14ac:dyDescent="0.3">
      <c r="B918" s="177">
        <v>44818</v>
      </c>
      <c r="C918" s="62">
        <v>3438.8</v>
      </c>
      <c r="D918" s="62">
        <f t="shared" si="29"/>
        <v>0.11034694305871716</v>
      </c>
      <c r="E918" s="62">
        <v>4.7919588592800636E-3</v>
      </c>
      <c r="F918" s="62"/>
      <c r="G918" s="62">
        <v>912</v>
      </c>
      <c r="H918">
        <f t="shared" ca="1" si="30"/>
        <v>-2.1630589303316869E-3</v>
      </c>
      <c r="I918" s="62"/>
    </row>
    <row r="919" spans="2:9" x14ac:dyDescent="0.3">
      <c r="B919" s="177">
        <v>45505</v>
      </c>
      <c r="C919" s="62">
        <v>3097.05</v>
      </c>
      <c r="D919" s="62">
        <f t="shared" si="29"/>
        <v>-1.052715654952071E-2</v>
      </c>
      <c r="E919" s="62">
        <v>4.7853875352820941E-3</v>
      </c>
      <c r="F919" s="62"/>
      <c r="G919" s="62">
        <v>913</v>
      </c>
      <c r="H919">
        <f t="shared" ca="1" si="30"/>
        <v>-5.6118464026382606E-3</v>
      </c>
      <c r="I919" s="62"/>
    </row>
    <row r="920" spans="2:9" x14ac:dyDescent="0.3">
      <c r="B920" s="177">
        <v>45246</v>
      </c>
      <c r="C920" s="62">
        <v>3130</v>
      </c>
      <c r="D920" s="62">
        <f t="shared" si="29"/>
        <v>0.37573346812298086</v>
      </c>
      <c r="E920" s="62">
        <v>4.7831530287952527E-3</v>
      </c>
      <c r="F920" s="62"/>
      <c r="G920" s="62">
        <v>914</v>
      </c>
      <c r="H920">
        <f t="shared" ca="1" si="30"/>
        <v>1.3888858255153366E-2</v>
      </c>
      <c r="I920" s="62"/>
    </row>
    <row r="921" spans="2:9" x14ac:dyDescent="0.3">
      <c r="B921" s="177">
        <v>45832</v>
      </c>
      <c r="C921" s="62">
        <v>2275.15</v>
      </c>
      <c r="D921" s="62">
        <f t="shared" si="29"/>
        <v>-5.2908731397647998E-2</v>
      </c>
      <c r="E921" s="62">
        <v>4.7695806743657922E-3</v>
      </c>
      <c r="F921" s="62"/>
      <c r="G921" s="62">
        <v>915</v>
      </c>
      <c r="H921">
        <f t="shared" ca="1" si="30"/>
        <v>-2.4414939064000361E-2</v>
      </c>
      <c r="I921" s="62"/>
    </row>
    <row r="922" spans="2:9" x14ac:dyDescent="0.3">
      <c r="B922" s="177">
        <v>44258</v>
      </c>
      <c r="C922" s="62">
        <v>2402.25</v>
      </c>
      <c r="D922" s="62">
        <f t="shared" si="29"/>
        <v>1.7457423705566351</v>
      </c>
      <c r="E922" s="62">
        <v>4.7681786812221981E-3</v>
      </c>
      <c r="F922" s="62"/>
      <c r="G922" s="62">
        <v>916</v>
      </c>
      <c r="H922">
        <f t="shared" ca="1" si="30"/>
        <v>-3.1055047090049071E-2</v>
      </c>
      <c r="I922" s="62"/>
    </row>
    <row r="923" spans="2:9" x14ac:dyDescent="0.3">
      <c r="B923" s="177">
        <v>42447</v>
      </c>
      <c r="C923" s="62">
        <v>874.9</v>
      </c>
      <c r="D923" s="62">
        <f t="shared" si="29"/>
        <v>-0.35305209450216285</v>
      </c>
      <c r="E923" s="62">
        <v>4.7660063163938874E-3</v>
      </c>
      <c r="F923" s="62"/>
      <c r="G923" s="62">
        <v>917</v>
      </c>
      <c r="H923">
        <f t="shared" ca="1" si="30"/>
        <v>-1.3994153478576921E-3</v>
      </c>
      <c r="I923" s="62"/>
    </row>
    <row r="924" spans="2:9" x14ac:dyDescent="0.3">
      <c r="B924" s="177">
        <v>43649</v>
      </c>
      <c r="C924" s="62">
        <v>1352.35</v>
      </c>
      <c r="D924" s="62">
        <f t="shared" si="29"/>
        <v>-0.49845161051050496</v>
      </c>
      <c r="E924" s="62">
        <v>4.7550057580146837E-3</v>
      </c>
      <c r="F924" s="62"/>
      <c r="G924" s="62">
        <v>918</v>
      </c>
      <c r="H924">
        <f t="shared" ca="1" si="30"/>
        <v>1.8460412592296735E-2</v>
      </c>
      <c r="I924" s="62"/>
    </row>
    <row r="925" spans="2:9" x14ac:dyDescent="0.3">
      <c r="B925" s="177">
        <v>44194</v>
      </c>
      <c r="C925" s="62">
        <v>2696.35</v>
      </c>
      <c r="D925" s="62">
        <f t="shared" si="29"/>
        <v>1.9524774158226115</v>
      </c>
      <c r="E925" s="62">
        <v>4.7323607772995057E-3</v>
      </c>
      <c r="F925" s="62"/>
      <c r="G925" s="62">
        <v>919</v>
      </c>
      <c r="H925">
        <f t="shared" ca="1" si="30"/>
        <v>-2.2658259021769114E-2</v>
      </c>
      <c r="I925" s="62"/>
    </row>
    <row r="926" spans="2:9" x14ac:dyDescent="0.3">
      <c r="B926" s="177">
        <v>42718</v>
      </c>
      <c r="C926" s="62">
        <v>913.25</v>
      </c>
      <c r="D926" s="62">
        <f t="shared" si="29"/>
        <v>-0.62945305526251727</v>
      </c>
      <c r="E926" s="62">
        <v>4.7307332636558168E-3</v>
      </c>
      <c r="F926" s="62"/>
      <c r="G926" s="62">
        <v>920</v>
      </c>
      <c r="H926">
        <f t="shared" ca="1" si="30"/>
        <v>-1.0314746981020405E-2</v>
      </c>
      <c r="I926" s="62"/>
    </row>
    <row r="927" spans="2:9" x14ac:dyDescent="0.3">
      <c r="B927" s="177">
        <v>45771</v>
      </c>
      <c r="C927" s="62">
        <v>2464.6</v>
      </c>
      <c r="D927" s="62">
        <f t="shared" si="29"/>
        <v>0.915591481423908</v>
      </c>
      <c r="E927" s="62">
        <v>4.7289033836118667E-3</v>
      </c>
      <c r="F927" s="62"/>
      <c r="G927" s="62">
        <v>921</v>
      </c>
      <c r="H927">
        <f t="shared" ca="1" si="30"/>
        <v>6.1487346057769732E-3</v>
      </c>
      <c r="I927" s="62"/>
    </row>
    <row r="928" spans="2:9" x14ac:dyDescent="0.3">
      <c r="B928" s="177">
        <v>43370</v>
      </c>
      <c r="C928" s="62">
        <v>1286.5999999999999</v>
      </c>
      <c r="D928" s="62">
        <f t="shared" si="29"/>
        <v>0.5114243759177679</v>
      </c>
      <c r="E928" s="62">
        <v>4.7245324274725348E-3</v>
      </c>
      <c r="F928" s="62"/>
      <c r="G928" s="62">
        <v>922</v>
      </c>
      <c r="H928">
        <f t="shared" ca="1" si="30"/>
        <v>1.3012188826750759E-2</v>
      </c>
      <c r="I928" s="62"/>
    </row>
    <row r="929" spans="2:9" x14ac:dyDescent="0.3">
      <c r="B929" s="177">
        <v>42212</v>
      </c>
      <c r="C929" s="62">
        <v>851.25</v>
      </c>
      <c r="D929" s="62">
        <f t="shared" si="29"/>
        <v>-0.23168915564781808</v>
      </c>
      <c r="E929" s="62">
        <v>4.7211566833874298E-3</v>
      </c>
      <c r="F929" s="62"/>
      <c r="G929" s="62">
        <v>923</v>
      </c>
      <c r="H929">
        <f t="shared" ca="1" si="30"/>
        <v>1.3144590414750801E-3</v>
      </c>
      <c r="I929" s="62"/>
    </row>
    <row r="930" spans="2:9" x14ac:dyDescent="0.3">
      <c r="B930" s="177">
        <v>43166</v>
      </c>
      <c r="C930" s="62">
        <v>1107.95</v>
      </c>
      <c r="D930" s="62">
        <f t="shared" si="29"/>
        <v>0.26334093500570133</v>
      </c>
      <c r="E930" s="62">
        <v>4.7154840172296941E-3</v>
      </c>
      <c r="F930" s="62"/>
      <c r="G930" s="62">
        <v>924</v>
      </c>
      <c r="H930">
        <f t="shared" ca="1" si="30"/>
        <v>-1.7298098648168232E-2</v>
      </c>
      <c r="I930" s="62"/>
    </row>
    <row r="931" spans="2:9" x14ac:dyDescent="0.3">
      <c r="B931" s="177">
        <v>42438</v>
      </c>
      <c r="C931" s="62">
        <v>877</v>
      </c>
      <c r="D931" s="62">
        <f t="shared" si="29"/>
        <v>0.18569593726762662</v>
      </c>
      <c r="E931" s="62">
        <v>4.6969870546454606E-3</v>
      </c>
      <c r="F931" s="62"/>
      <c r="G931" s="62">
        <v>925</v>
      </c>
      <c r="H931">
        <f t="shared" ca="1" si="30"/>
        <v>2.0092936791473448E-3</v>
      </c>
      <c r="I931" s="62"/>
    </row>
    <row r="932" spans="2:9" x14ac:dyDescent="0.3">
      <c r="B932" s="177">
        <v>42165</v>
      </c>
      <c r="C932" s="62">
        <v>739.65</v>
      </c>
      <c r="D932" s="62">
        <f t="shared" si="29"/>
        <v>-0.52777245738364298</v>
      </c>
      <c r="E932" s="62">
        <v>4.6862265688670628E-3</v>
      </c>
      <c r="F932" s="62"/>
      <c r="G932" s="62">
        <v>926</v>
      </c>
      <c r="H932">
        <f t="shared" ca="1" si="30"/>
        <v>4.502430452611398E-3</v>
      </c>
      <c r="I932" s="62"/>
    </row>
    <row r="933" spans="2:9" x14ac:dyDescent="0.3">
      <c r="B933" s="177">
        <v>43685</v>
      </c>
      <c r="C933" s="62">
        <v>1566.3</v>
      </c>
      <c r="D933" s="62">
        <f t="shared" si="29"/>
        <v>-0.52450630682594379</v>
      </c>
      <c r="E933" s="62">
        <v>4.6824887748556478E-3</v>
      </c>
      <c r="F933" s="62"/>
      <c r="G933" s="62">
        <v>927</v>
      </c>
      <c r="H933">
        <f t="shared" ca="1" si="30"/>
        <v>7.6673331400492527E-4</v>
      </c>
      <c r="I933" s="62"/>
    </row>
    <row r="934" spans="2:9" x14ac:dyDescent="0.3">
      <c r="B934" s="177">
        <v>44544</v>
      </c>
      <c r="C934" s="62">
        <v>3294.05</v>
      </c>
      <c r="D934" s="62">
        <f t="shared" si="29"/>
        <v>1.7565271966527198</v>
      </c>
      <c r="E934" s="62">
        <v>4.6817336139324626E-3</v>
      </c>
      <c r="F934" s="62"/>
      <c r="G934" s="62">
        <v>928</v>
      </c>
      <c r="H934">
        <f t="shared" ca="1" si="30"/>
        <v>1.5196563278825346E-2</v>
      </c>
      <c r="I934" s="62"/>
    </row>
    <row r="935" spans="2:9" x14ac:dyDescent="0.3">
      <c r="B935" s="177">
        <v>43402</v>
      </c>
      <c r="C935" s="62">
        <v>1195</v>
      </c>
      <c r="D935" s="62">
        <f t="shared" si="29"/>
        <v>-0.1471900089206066</v>
      </c>
      <c r="E935" s="62">
        <v>4.666022111059695E-3</v>
      </c>
      <c r="F935" s="62"/>
      <c r="G935" s="62">
        <v>929</v>
      </c>
      <c r="H935">
        <f t="shared" ca="1" si="30"/>
        <v>-1.2289779724255633E-3</v>
      </c>
      <c r="I935" s="62"/>
    </row>
    <row r="936" spans="2:9" x14ac:dyDescent="0.3">
      <c r="B936" s="177">
        <v>43473</v>
      </c>
      <c r="C936" s="62">
        <v>1401.25</v>
      </c>
      <c r="D936" s="62">
        <f t="shared" si="29"/>
        <v>0.39796478276051278</v>
      </c>
      <c r="E936" s="62">
        <v>4.6243188987668809E-3</v>
      </c>
      <c r="F936" s="62"/>
      <c r="G936" s="62">
        <v>930</v>
      </c>
      <c r="H936">
        <f t="shared" ca="1" si="30"/>
        <v>-1.5397051602653993E-2</v>
      </c>
      <c r="I936" s="62"/>
    </row>
    <row r="937" spans="2:9" x14ac:dyDescent="0.3">
      <c r="B937" s="177">
        <v>42775</v>
      </c>
      <c r="C937" s="62">
        <v>1002.35</v>
      </c>
      <c r="D937" s="62">
        <f t="shared" si="29"/>
        <v>-0.29797590698977444</v>
      </c>
      <c r="E937" s="62">
        <v>4.610373340015057E-3</v>
      </c>
      <c r="F937" s="62"/>
      <c r="G937" s="62">
        <v>931</v>
      </c>
      <c r="H937">
        <f t="shared" ca="1" si="30"/>
        <v>2.7654319604871929E-3</v>
      </c>
      <c r="I937" s="62"/>
    </row>
    <row r="938" spans="2:9" x14ac:dyDescent="0.3">
      <c r="B938" s="177">
        <v>43622</v>
      </c>
      <c r="C938" s="62">
        <v>1427.8</v>
      </c>
      <c r="D938" s="62">
        <f t="shared" si="29"/>
        <v>-0.54781396969169138</v>
      </c>
      <c r="E938" s="62">
        <v>4.6086191732629409E-3</v>
      </c>
      <c r="F938" s="62"/>
      <c r="G938" s="62">
        <v>932</v>
      </c>
      <c r="H938">
        <f t="shared" ca="1" si="30"/>
        <v>7.6985483214992174E-3</v>
      </c>
      <c r="I938" s="62"/>
    </row>
    <row r="939" spans="2:9" x14ac:dyDescent="0.3">
      <c r="B939" s="177">
        <v>44900</v>
      </c>
      <c r="C939" s="62">
        <v>3157.55</v>
      </c>
      <c r="D939" s="62">
        <f t="shared" si="29"/>
        <v>-1.3203950246890431E-2</v>
      </c>
      <c r="E939" s="62">
        <v>4.5973720212529904E-3</v>
      </c>
      <c r="F939" s="62"/>
      <c r="G939" s="62">
        <v>933</v>
      </c>
      <c r="H939">
        <f t="shared" ca="1" si="30"/>
        <v>-8.8396087964520715E-3</v>
      </c>
      <c r="I939" s="62"/>
    </row>
    <row r="940" spans="2:9" x14ac:dyDescent="0.3">
      <c r="B940" s="177">
        <v>45152</v>
      </c>
      <c r="C940" s="62">
        <v>3199.8</v>
      </c>
      <c r="D940" s="62">
        <f t="shared" si="29"/>
        <v>2.4263764404609534E-2</v>
      </c>
      <c r="E940" s="62">
        <v>4.5836996106995995E-3</v>
      </c>
      <c r="F940" s="62"/>
      <c r="G940" s="62">
        <v>934</v>
      </c>
      <c r="H940">
        <f t="shared" ca="1" si="30"/>
        <v>2.3673301724130309E-2</v>
      </c>
      <c r="I940" s="62"/>
    </row>
    <row r="941" spans="2:9" x14ac:dyDescent="0.3">
      <c r="B941" s="177">
        <v>44923</v>
      </c>
      <c r="C941" s="62">
        <v>3124</v>
      </c>
      <c r="D941" s="62">
        <f t="shared" si="29"/>
        <v>-3.8741769366899192E-3</v>
      </c>
      <c r="E941" s="62">
        <v>4.5662100456620421E-3</v>
      </c>
      <c r="F941" s="62"/>
      <c r="G941" s="62">
        <v>935</v>
      </c>
      <c r="H941">
        <f t="shared" ca="1" si="30"/>
        <v>6.8221817087429438E-4</v>
      </c>
      <c r="I941" s="62"/>
    </row>
    <row r="942" spans="2:9" x14ac:dyDescent="0.3">
      <c r="B942" s="177">
        <v>45254</v>
      </c>
      <c r="C942" s="62">
        <v>3136.15</v>
      </c>
      <c r="D942" s="62">
        <f t="shared" si="29"/>
        <v>0.26297243420655214</v>
      </c>
      <c r="E942" s="62">
        <v>4.5645280117876932E-3</v>
      </c>
      <c r="F942" s="62"/>
      <c r="G942" s="62">
        <v>936</v>
      </c>
      <c r="H942">
        <f t="shared" ca="1" si="30"/>
        <v>-5.153144661371423E-3</v>
      </c>
      <c r="I942" s="62"/>
    </row>
    <row r="943" spans="2:9" x14ac:dyDescent="0.3">
      <c r="B943" s="177">
        <v>45610</v>
      </c>
      <c r="C943" s="62">
        <v>2483.15</v>
      </c>
      <c r="D943" s="62">
        <f t="shared" si="29"/>
        <v>0.82289678461312588</v>
      </c>
      <c r="E943" s="62">
        <v>4.5511549819976533E-3</v>
      </c>
      <c r="F943" s="62"/>
      <c r="G943" s="62">
        <v>937</v>
      </c>
      <c r="H943">
        <f t="shared" ca="1" si="30"/>
        <v>-4.2546669815923454E-3</v>
      </c>
      <c r="I943" s="62"/>
    </row>
    <row r="944" spans="2:9" x14ac:dyDescent="0.3">
      <c r="B944" s="177">
        <v>43460</v>
      </c>
      <c r="C944" s="62">
        <v>1362.2</v>
      </c>
      <c r="D944" s="62">
        <f t="shared" si="29"/>
        <v>-0.40236037379897338</v>
      </c>
      <c r="E944" s="62">
        <v>4.5352310018067854E-3</v>
      </c>
      <c r="F944" s="62"/>
      <c r="G944" s="62">
        <v>938</v>
      </c>
      <c r="H944">
        <f t="shared" ca="1" si="30"/>
        <v>-1.2817756891209505E-2</v>
      </c>
      <c r="I944" s="62"/>
    </row>
    <row r="945" spans="2:9" x14ac:dyDescent="0.3">
      <c r="B945" s="177">
        <v>45726</v>
      </c>
      <c r="C945" s="62">
        <v>2279.3000000000002</v>
      </c>
      <c r="D945" s="62">
        <f t="shared" si="29"/>
        <v>1.6176284811943729</v>
      </c>
      <c r="E945" s="62">
        <v>4.5173090059716621E-3</v>
      </c>
      <c r="F945" s="62"/>
      <c r="G945" s="62">
        <v>939</v>
      </c>
      <c r="H945">
        <f t="shared" ca="1" si="30"/>
        <v>-1.8954068536168826E-2</v>
      </c>
      <c r="I945" s="62"/>
    </row>
    <row r="946" spans="2:9" x14ac:dyDescent="0.3">
      <c r="B946" s="177">
        <v>42446</v>
      </c>
      <c r="C946" s="62">
        <v>870.75</v>
      </c>
      <c r="D946" s="62">
        <f t="shared" si="29"/>
        <v>-0.7368659625583609</v>
      </c>
      <c r="E946" s="62">
        <v>4.4990482782488054E-3</v>
      </c>
      <c r="F946" s="62"/>
      <c r="G946" s="62">
        <v>940</v>
      </c>
      <c r="H946">
        <f t="shared" ca="1" si="30"/>
        <v>2.710850847054528E-3</v>
      </c>
      <c r="I946" s="62"/>
    </row>
    <row r="947" spans="2:9" x14ac:dyDescent="0.3">
      <c r="B947" s="177">
        <v>45555</v>
      </c>
      <c r="C947" s="62">
        <v>3309.15</v>
      </c>
      <c r="D947" s="62">
        <f t="shared" si="29"/>
        <v>-2.8777295139704076E-2</v>
      </c>
      <c r="E947" s="62">
        <v>4.4620498110459327E-3</v>
      </c>
      <c r="F947" s="62"/>
      <c r="G947" s="62">
        <v>941</v>
      </c>
      <c r="H947">
        <f t="shared" ca="1" si="30"/>
        <v>7.0114260135060585E-3</v>
      </c>
      <c r="I947" s="62"/>
    </row>
    <row r="948" spans="2:9" x14ac:dyDescent="0.3">
      <c r="B948" s="177">
        <v>45119</v>
      </c>
      <c r="C948" s="62">
        <v>3407.2</v>
      </c>
      <c r="D948" s="62">
        <f t="shared" si="29"/>
        <v>0.14819120793947665</v>
      </c>
      <c r="E948" s="62">
        <v>4.451519707555765E-3</v>
      </c>
      <c r="F948" s="62"/>
      <c r="G948" s="62">
        <v>942</v>
      </c>
      <c r="H948">
        <f t="shared" ca="1" si="30"/>
        <v>-2.787474118144654E-2</v>
      </c>
      <c r="I948" s="62"/>
    </row>
    <row r="949" spans="2:9" x14ac:dyDescent="0.3">
      <c r="B949" s="177">
        <v>45229</v>
      </c>
      <c r="C949" s="62">
        <v>2967.45</v>
      </c>
      <c r="D949" s="62">
        <f t="shared" si="29"/>
        <v>-0.11313508667065157</v>
      </c>
      <c r="E949" s="62">
        <v>4.4511390177028858E-3</v>
      </c>
      <c r="F949" s="62"/>
      <c r="G949" s="62">
        <v>943</v>
      </c>
      <c r="H949">
        <f t="shared" ca="1" si="30"/>
        <v>4.4503170857322057E-3</v>
      </c>
      <c r="I949" s="62"/>
    </row>
    <row r="950" spans="2:9" x14ac:dyDescent="0.3">
      <c r="B950" s="177">
        <v>44448</v>
      </c>
      <c r="C950" s="62">
        <v>3346</v>
      </c>
      <c r="D950" s="62">
        <f t="shared" si="29"/>
        <v>0.37672811059907829</v>
      </c>
      <c r="E950" s="62">
        <v>4.4428434197887196E-3</v>
      </c>
      <c r="F950" s="62"/>
      <c r="G950" s="62">
        <v>944</v>
      </c>
      <c r="H950">
        <f t="shared" ca="1" si="30"/>
        <v>2.5963020822554968E-2</v>
      </c>
      <c r="I950" s="62"/>
    </row>
    <row r="951" spans="2:9" x14ac:dyDescent="0.3">
      <c r="B951" s="177">
        <v>45841</v>
      </c>
      <c r="C951" s="62">
        <v>2430.4</v>
      </c>
      <c r="D951" s="62">
        <f t="shared" si="29"/>
        <v>-0.27703245381800867</v>
      </c>
      <c r="E951" s="62">
        <v>4.3597743661797968E-3</v>
      </c>
      <c r="F951" s="62"/>
      <c r="G951" s="62">
        <v>945</v>
      </c>
      <c r="H951">
        <f t="shared" ca="1" si="30"/>
        <v>6.2241086385878865E-3</v>
      </c>
      <c r="I951" s="62"/>
    </row>
    <row r="952" spans="2:9" x14ac:dyDescent="0.3">
      <c r="B952" s="177">
        <v>45107</v>
      </c>
      <c r="C952" s="62">
        <v>3361.7</v>
      </c>
      <c r="D952" s="62">
        <f t="shared" si="29"/>
        <v>0.51561055882419227</v>
      </c>
      <c r="E952" s="62">
        <v>4.3469817606022216E-3</v>
      </c>
      <c r="F952" s="62"/>
      <c r="G952" s="62">
        <v>946</v>
      </c>
      <c r="H952">
        <f t="shared" ca="1" si="30"/>
        <v>-6.1010983312911567E-4</v>
      </c>
      <c r="I952" s="62"/>
    </row>
    <row r="953" spans="2:9" x14ac:dyDescent="0.3">
      <c r="B953" s="177">
        <v>45820</v>
      </c>
      <c r="C953" s="62">
        <v>2218.0500000000002</v>
      </c>
      <c r="D953" s="62">
        <f t="shared" si="29"/>
        <v>0.3511924705309008</v>
      </c>
      <c r="E953" s="62">
        <v>4.3469401616520022E-3</v>
      </c>
      <c r="F953" s="62"/>
      <c r="G953" s="62">
        <v>947</v>
      </c>
      <c r="H953">
        <f t="shared" ca="1" si="30"/>
        <v>-2.7940493873771632E-3</v>
      </c>
      <c r="I953" s="62"/>
    </row>
    <row r="954" spans="2:9" x14ac:dyDescent="0.3">
      <c r="B954" s="177">
        <v>43991</v>
      </c>
      <c r="C954" s="62">
        <v>1641.55</v>
      </c>
      <c r="D954" s="62">
        <f t="shared" si="29"/>
        <v>-0.47299227892193846</v>
      </c>
      <c r="E954" s="62">
        <v>4.3439689192082409E-3</v>
      </c>
      <c r="F954" s="62"/>
      <c r="G954" s="62">
        <v>948</v>
      </c>
      <c r="H954">
        <f t="shared" ca="1" si="30"/>
        <v>8.229562142561193E-3</v>
      </c>
      <c r="I954" s="62"/>
    </row>
    <row r="955" spans="2:9" x14ac:dyDescent="0.3">
      <c r="B955" s="177">
        <v>44889</v>
      </c>
      <c r="C955" s="62">
        <v>3114.85</v>
      </c>
      <c r="D955" s="62">
        <f t="shared" si="29"/>
        <v>2.5319764145594736</v>
      </c>
      <c r="E955" s="62">
        <v>4.3367511446442955E-3</v>
      </c>
      <c r="F955" s="62"/>
      <c r="G955" s="62">
        <v>949</v>
      </c>
      <c r="H955">
        <f t="shared" ca="1" si="30"/>
        <v>1.8350569536854902E-3</v>
      </c>
      <c r="I955" s="62"/>
    </row>
    <row r="956" spans="2:9" x14ac:dyDescent="0.3">
      <c r="B956" s="177">
        <v>42362</v>
      </c>
      <c r="C956" s="62">
        <v>881.9</v>
      </c>
      <c r="D956" s="62">
        <f t="shared" si="29"/>
        <v>-0.17028883243955226</v>
      </c>
      <c r="E956" s="62">
        <v>4.3275253387996294E-3</v>
      </c>
      <c r="F956" s="62"/>
      <c r="G956" s="62">
        <v>950</v>
      </c>
      <c r="H956">
        <f t="shared" ca="1" si="30"/>
        <v>4.9036529557140657E-3</v>
      </c>
      <c r="I956" s="62"/>
    </row>
    <row r="957" spans="2:9" x14ac:dyDescent="0.3">
      <c r="B957" s="177">
        <v>42846</v>
      </c>
      <c r="C957" s="62">
        <v>1062.9000000000001</v>
      </c>
      <c r="D957" s="62">
        <f t="shared" si="29"/>
        <v>-0.48667053028107787</v>
      </c>
      <c r="E957" s="62">
        <v>4.2991448953561507E-3</v>
      </c>
      <c r="F957" s="62"/>
      <c r="G957" s="62">
        <v>951</v>
      </c>
      <c r="H957">
        <f t="shared" ca="1" si="30"/>
        <v>-3.0092777648895968E-3</v>
      </c>
      <c r="I957" s="62"/>
    </row>
    <row r="958" spans="2:9" x14ac:dyDescent="0.3">
      <c r="B958" s="177">
        <v>44123</v>
      </c>
      <c r="C958" s="62">
        <v>2070.6</v>
      </c>
      <c r="D958" s="62">
        <f t="shared" si="29"/>
        <v>-9.5491874890791514E-2</v>
      </c>
      <c r="E958" s="62">
        <v>4.2924699890868967E-3</v>
      </c>
      <c r="F958" s="62"/>
      <c r="G958" s="62">
        <v>952</v>
      </c>
      <c r="H958">
        <f t="shared" ca="1" si="30"/>
        <v>1.3746524840813148E-2</v>
      </c>
      <c r="I958" s="62"/>
    </row>
    <row r="959" spans="2:9" x14ac:dyDescent="0.3">
      <c r="B959" s="177">
        <v>45834</v>
      </c>
      <c r="C959" s="62">
        <v>2289.1999999999998</v>
      </c>
      <c r="D959" s="62">
        <f t="shared" si="29"/>
        <v>0.25752581850142808</v>
      </c>
      <c r="E959" s="62">
        <v>4.2773476057820971E-3</v>
      </c>
      <c r="F959" s="62"/>
      <c r="G959" s="62">
        <v>953</v>
      </c>
      <c r="H959">
        <f t="shared" ca="1" si="30"/>
        <v>2.2137558064867988E-3</v>
      </c>
      <c r="I959" s="62"/>
    </row>
    <row r="960" spans="2:9" x14ac:dyDescent="0.3">
      <c r="B960" s="177">
        <v>43944</v>
      </c>
      <c r="C960" s="62">
        <v>1820.4</v>
      </c>
      <c r="D960" s="62">
        <f t="shared" si="29"/>
        <v>1.265541123132979E-2</v>
      </c>
      <c r="E960" s="62">
        <v>4.2755082338013402E-3</v>
      </c>
      <c r="F960" s="62"/>
      <c r="G960" s="62">
        <v>954</v>
      </c>
      <c r="H960">
        <f t="shared" ca="1" si="30"/>
        <v>1.6434464646436938E-2</v>
      </c>
      <c r="I960" s="62"/>
    </row>
    <row r="961" spans="2:9" x14ac:dyDescent="0.3">
      <c r="B961" s="177">
        <v>43752</v>
      </c>
      <c r="C961" s="62">
        <v>1797.65</v>
      </c>
      <c r="D961" s="62">
        <f t="shared" si="29"/>
        <v>-0.39845736849150043</v>
      </c>
      <c r="E961" s="62">
        <v>4.273743016759827E-3</v>
      </c>
      <c r="F961" s="62"/>
      <c r="G961" s="62">
        <v>955</v>
      </c>
      <c r="H961">
        <f t="shared" ca="1" si="30"/>
        <v>1.5052207938940451E-2</v>
      </c>
      <c r="I961" s="62"/>
    </row>
    <row r="962" spans="2:9" x14ac:dyDescent="0.3">
      <c r="B962" s="177">
        <v>44421</v>
      </c>
      <c r="C962" s="62">
        <v>2988.4</v>
      </c>
      <c r="D962" s="62">
        <f t="shared" si="29"/>
        <v>-5.9719337990057179E-2</v>
      </c>
      <c r="E962" s="62">
        <v>4.2510291523145732E-3</v>
      </c>
      <c r="F962" s="62"/>
      <c r="G962" s="62">
        <v>956</v>
      </c>
      <c r="H962">
        <f t="shared" ca="1" si="30"/>
        <v>-3.6669888514834904E-3</v>
      </c>
      <c r="I962" s="62"/>
    </row>
    <row r="963" spans="2:9" x14ac:dyDescent="0.3">
      <c r="B963" s="177">
        <v>44908</v>
      </c>
      <c r="C963" s="62">
        <v>3178.2</v>
      </c>
      <c r="D963" s="62">
        <f t="shared" si="29"/>
        <v>8.8350113005958505E-2</v>
      </c>
      <c r="E963" s="62">
        <v>4.2499407536139722E-3</v>
      </c>
      <c r="F963" s="62"/>
      <c r="G963" s="62">
        <v>957</v>
      </c>
      <c r="H963">
        <f t="shared" ca="1" si="30"/>
        <v>4.7559050112596475E-4</v>
      </c>
      <c r="I963" s="62"/>
    </row>
    <row r="964" spans="2:9" x14ac:dyDescent="0.3">
      <c r="B964" s="177">
        <v>45457</v>
      </c>
      <c r="C964" s="62">
        <v>2920.2</v>
      </c>
      <c r="D964" s="62">
        <f t="shared" si="29"/>
        <v>0.98376413844638422</v>
      </c>
      <c r="E964" s="62">
        <v>4.2298565975445257E-3</v>
      </c>
      <c r="F964" s="62"/>
      <c r="G964" s="62">
        <v>958</v>
      </c>
      <c r="H964">
        <f t="shared" ca="1" si="30"/>
        <v>2.3511419735141353E-2</v>
      </c>
      <c r="I964" s="62"/>
    </row>
    <row r="965" spans="2:9" x14ac:dyDescent="0.3">
      <c r="B965" s="177">
        <v>43503</v>
      </c>
      <c r="C965" s="62">
        <v>1472.05</v>
      </c>
      <c r="D965" s="62">
        <f t="shared" si="29"/>
        <v>0.35672811059907827</v>
      </c>
      <c r="E965" s="62">
        <v>4.22962786096807E-3</v>
      </c>
      <c r="F965" s="62"/>
      <c r="G965" s="62">
        <v>959</v>
      </c>
      <c r="H965">
        <f t="shared" ca="1" si="30"/>
        <v>9.8358414833809062E-3</v>
      </c>
      <c r="I965" s="62"/>
    </row>
    <row r="966" spans="2:9" x14ac:dyDescent="0.3">
      <c r="B966" s="177">
        <v>42831</v>
      </c>
      <c r="C966" s="62">
        <v>1085</v>
      </c>
      <c r="D966" s="62">
        <f t="shared" si="29"/>
        <v>-0.61814598437390023</v>
      </c>
      <c r="E966" s="62">
        <v>4.2112082928409036E-3</v>
      </c>
      <c r="F966" s="62"/>
      <c r="G966" s="62">
        <v>960</v>
      </c>
      <c r="H966">
        <f t="shared" ca="1" si="30"/>
        <v>1.7250352242697487E-2</v>
      </c>
      <c r="I966" s="62"/>
    </row>
    <row r="967" spans="2:9" x14ac:dyDescent="0.3">
      <c r="B967" s="177">
        <v>44986</v>
      </c>
      <c r="C967" s="62">
        <v>2841.4</v>
      </c>
      <c r="D967" s="62">
        <f t="shared" ref="D967:D1030" si="31">(C967-C968)/C968</f>
        <v>0.25122198247390903</v>
      </c>
      <c r="E967" s="62">
        <v>4.2056900512458355E-3</v>
      </c>
      <c r="F967" s="62"/>
      <c r="G967" s="62">
        <v>961</v>
      </c>
      <c r="H967">
        <f t="shared" ref="H967:H1030" ca="1" si="32">_xlfn.NORM.INV(RAND(),N$9,N$10)</f>
        <v>1.4521418461149719E-2</v>
      </c>
      <c r="I967" s="62"/>
    </row>
    <row r="968" spans="2:9" x14ac:dyDescent="0.3">
      <c r="B968" s="177">
        <v>45653</v>
      </c>
      <c r="C968" s="62">
        <v>2270.9</v>
      </c>
      <c r="D968" s="62">
        <f t="shared" si="31"/>
        <v>-0.18575090984062093</v>
      </c>
      <c r="E968" s="62">
        <v>4.2009374723622536E-3</v>
      </c>
      <c r="F968" s="62"/>
      <c r="G968" s="62">
        <v>962</v>
      </c>
      <c r="H968">
        <f t="shared" ca="1" si="32"/>
        <v>1.1611614906789946E-2</v>
      </c>
      <c r="I968" s="62"/>
    </row>
    <row r="969" spans="2:9" x14ac:dyDescent="0.3">
      <c r="B969" s="177">
        <v>44972</v>
      </c>
      <c r="C969" s="62">
        <v>2788.95</v>
      </c>
      <c r="D969" s="62">
        <f t="shared" si="31"/>
        <v>-0.17459824203143043</v>
      </c>
      <c r="E969" s="62">
        <v>4.1947214920965096E-3</v>
      </c>
      <c r="F969" s="62"/>
      <c r="G969" s="62">
        <v>963</v>
      </c>
      <c r="H969">
        <f t="shared" ca="1" si="32"/>
        <v>1.469817208697703E-2</v>
      </c>
      <c r="I969" s="62"/>
    </row>
    <row r="970" spans="2:9" x14ac:dyDescent="0.3">
      <c r="B970" s="177">
        <v>44578</v>
      </c>
      <c r="C970" s="62">
        <v>3378.9</v>
      </c>
      <c r="D970" s="62">
        <f t="shared" si="31"/>
        <v>0.36816957868523881</v>
      </c>
      <c r="E970" s="62">
        <v>4.190442225392269E-3</v>
      </c>
      <c r="F970" s="62"/>
      <c r="G970" s="62">
        <v>964</v>
      </c>
      <c r="H970">
        <f t="shared" ca="1" si="32"/>
        <v>5.0643936065649185E-3</v>
      </c>
      <c r="I970" s="62"/>
    </row>
    <row r="971" spans="2:9" x14ac:dyDescent="0.3">
      <c r="B971" s="177">
        <v>45764</v>
      </c>
      <c r="C971" s="62">
        <v>2469.65</v>
      </c>
      <c r="D971" s="62">
        <f t="shared" si="31"/>
        <v>1.8218121572212065</v>
      </c>
      <c r="E971" s="62">
        <v>4.1880984813061099E-3</v>
      </c>
      <c r="F971" s="62"/>
      <c r="G971" s="62">
        <v>965</v>
      </c>
      <c r="H971">
        <f t="shared" ca="1" si="32"/>
        <v>-5.1592728624106094E-3</v>
      </c>
      <c r="I971" s="62"/>
    </row>
    <row r="972" spans="2:9" x14ac:dyDescent="0.3">
      <c r="B972" s="177">
        <v>42377</v>
      </c>
      <c r="C972" s="62">
        <v>875.2</v>
      </c>
      <c r="D972" s="62">
        <f t="shared" si="31"/>
        <v>-0.11151718186894058</v>
      </c>
      <c r="E972" s="62">
        <v>4.1879410246114289E-3</v>
      </c>
      <c r="F972" s="62"/>
      <c r="G972" s="62">
        <v>966</v>
      </c>
      <c r="H972">
        <f t="shared" ca="1" si="32"/>
        <v>-9.5854492507454186E-3</v>
      </c>
      <c r="I972" s="62"/>
    </row>
    <row r="973" spans="2:9" x14ac:dyDescent="0.3">
      <c r="B973" s="177">
        <v>42543</v>
      </c>
      <c r="C973" s="62">
        <v>985.05</v>
      </c>
      <c r="D973" s="62">
        <f t="shared" si="31"/>
        <v>-0.66843380793698881</v>
      </c>
      <c r="E973" s="62">
        <v>4.1796217951984389E-3</v>
      </c>
      <c r="F973" s="62"/>
      <c r="G973" s="62">
        <v>967</v>
      </c>
      <c r="H973">
        <f t="shared" ca="1" si="32"/>
        <v>-9.2830061954846457E-3</v>
      </c>
      <c r="I973" s="62"/>
    </row>
    <row r="974" spans="2:9" x14ac:dyDescent="0.3">
      <c r="B974" s="177">
        <v>44410</v>
      </c>
      <c r="C974" s="62">
        <v>2970.9</v>
      </c>
      <c r="D974" s="62">
        <f t="shared" si="31"/>
        <v>1.8967433697347897</v>
      </c>
      <c r="E974" s="62">
        <v>4.1743421608557933E-3</v>
      </c>
      <c r="F974" s="62"/>
      <c r="G974" s="62">
        <v>968</v>
      </c>
      <c r="H974">
        <f t="shared" ca="1" si="32"/>
        <v>-5.1727731790856635E-4</v>
      </c>
      <c r="I974" s="62"/>
    </row>
    <row r="975" spans="2:9" x14ac:dyDescent="0.3">
      <c r="B975" s="177">
        <v>42524</v>
      </c>
      <c r="C975" s="62">
        <v>1025.5999999999999</v>
      </c>
      <c r="D975" s="62">
        <f t="shared" si="31"/>
        <v>-0.66005402807471125</v>
      </c>
      <c r="E975" s="62">
        <v>4.1611592500121275E-3</v>
      </c>
      <c r="F975" s="62"/>
      <c r="G975" s="62">
        <v>969</v>
      </c>
      <c r="H975">
        <f t="shared" ca="1" si="32"/>
        <v>1.9637005792554434E-2</v>
      </c>
      <c r="I975" s="62"/>
    </row>
    <row r="976" spans="2:9" x14ac:dyDescent="0.3">
      <c r="B976" s="177">
        <v>44382</v>
      </c>
      <c r="C976" s="62">
        <v>3016.95</v>
      </c>
      <c r="D976" s="62">
        <f t="shared" si="31"/>
        <v>2.9532857236454166</v>
      </c>
      <c r="E976" s="62">
        <v>4.1604952653563881E-3</v>
      </c>
      <c r="F976" s="62"/>
      <c r="G976" s="62">
        <v>970</v>
      </c>
      <c r="H976">
        <f t="shared" ca="1" si="32"/>
        <v>-4.1512025671943146E-3</v>
      </c>
      <c r="I976" s="62"/>
    </row>
    <row r="977" spans="2:9" x14ac:dyDescent="0.3">
      <c r="B977" s="177">
        <v>42187</v>
      </c>
      <c r="C977" s="62">
        <v>763.15</v>
      </c>
      <c r="D977" s="62">
        <f t="shared" si="31"/>
        <v>-0.28409943714821767</v>
      </c>
      <c r="E977" s="62">
        <v>4.1447368421052332E-3</v>
      </c>
      <c r="F977" s="62"/>
      <c r="G977" s="62">
        <v>971</v>
      </c>
      <c r="H977">
        <f t="shared" ca="1" si="32"/>
        <v>-3.0072722669219503E-3</v>
      </c>
      <c r="I977" s="62"/>
    </row>
    <row r="978" spans="2:9" x14ac:dyDescent="0.3">
      <c r="B978" s="177">
        <v>42818</v>
      </c>
      <c r="C978" s="62">
        <v>1066</v>
      </c>
      <c r="D978" s="62">
        <f t="shared" si="31"/>
        <v>-0.51457194899817849</v>
      </c>
      <c r="E978" s="62">
        <v>4.1446872645064916E-3</v>
      </c>
      <c r="F978" s="62"/>
      <c r="G978" s="62">
        <v>972</v>
      </c>
      <c r="H978">
        <f t="shared" ca="1" si="32"/>
        <v>-4.2889457988339506E-2</v>
      </c>
      <c r="I978" s="62"/>
    </row>
    <row r="979" spans="2:9" x14ac:dyDescent="0.3">
      <c r="B979" s="177">
        <v>44153</v>
      </c>
      <c r="C979" s="62">
        <v>2196</v>
      </c>
      <c r="D979" s="62">
        <f t="shared" si="31"/>
        <v>0.90212213079255088</v>
      </c>
      <c r="E979" s="62">
        <v>4.1381833146620561E-3</v>
      </c>
      <c r="F979" s="62"/>
      <c r="G979" s="62">
        <v>973</v>
      </c>
      <c r="H979">
        <f t="shared" ca="1" si="32"/>
        <v>-4.7522929883619955E-3</v>
      </c>
      <c r="I979" s="62"/>
    </row>
    <row r="980" spans="2:9" x14ac:dyDescent="0.3">
      <c r="B980" s="177">
        <v>43129</v>
      </c>
      <c r="C980" s="62">
        <v>1154.5</v>
      </c>
      <c r="D980" s="62">
        <f t="shared" si="31"/>
        <v>-0.64058900442064626</v>
      </c>
      <c r="E980" s="62">
        <v>4.1313328984561859E-3</v>
      </c>
      <c r="F980" s="62"/>
      <c r="G980" s="62">
        <v>974</v>
      </c>
      <c r="H980">
        <f t="shared" ca="1" si="32"/>
        <v>3.342062020281357E-2</v>
      </c>
      <c r="I980" s="62"/>
    </row>
    <row r="981" spans="2:9" x14ac:dyDescent="0.3">
      <c r="B981" s="177">
        <v>45083</v>
      </c>
      <c r="C981" s="62">
        <v>3212.2</v>
      </c>
      <c r="D981" s="62">
        <f t="shared" si="31"/>
        <v>5.8713930075623543E-3</v>
      </c>
      <c r="E981" s="62">
        <v>4.1105953329893677E-3</v>
      </c>
      <c r="F981" s="62"/>
      <c r="G981" s="62">
        <v>975</v>
      </c>
      <c r="H981">
        <f t="shared" ca="1" si="32"/>
        <v>-1.1360244656656273E-2</v>
      </c>
      <c r="I981" s="62"/>
    </row>
    <row r="982" spans="2:9" x14ac:dyDescent="0.3">
      <c r="B982" s="177">
        <v>45089</v>
      </c>
      <c r="C982" s="62">
        <v>3193.45</v>
      </c>
      <c r="D982" s="62">
        <f t="shared" si="31"/>
        <v>1.76369536996971</v>
      </c>
      <c r="E982" s="62">
        <v>4.1032574518927575E-3</v>
      </c>
      <c r="F982" s="62"/>
      <c r="G982" s="62">
        <v>976</v>
      </c>
      <c r="H982">
        <f t="shared" ca="1" si="32"/>
        <v>3.0341801931525109E-2</v>
      </c>
      <c r="I982" s="62"/>
    </row>
    <row r="983" spans="2:9" x14ac:dyDescent="0.3">
      <c r="B983" s="177">
        <v>42907</v>
      </c>
      <c r="C983" s="62">
        <v>1155.5</v>
      </c>
      <c r="D983" s="62">
        <f t="shared" si="31"/>
        <v>0.45767629620285094</v>
      </c>
      <c r="E983" s="62">
        <v>4.0841153979840504E-3</v>
      </c>
      <c r="F983" s="62"/>
      <c r="G983" s="62">
        <v>977</v>
      </c>
      <c r="H983">
        <f t="shared" ca="1" si="32"/>
        <v>-3.3434237752974147E-2</v>
      </c>
      <c r="I983" s="62"/>
    </row>
    <row r="984" spans="2:9" x14ac:dyDescent="0.3">
      <c r="B984" s="177">
        <v>42255</v>
      </c>
      <c r="C984" s="62">
        <v>792.7</v>
      </c>
      <c r="D984" s="62">
        <f t="shared" si="31"/>
        <v>-0.77178309749672525</v>
      </c>
      <c r="E984" s="62">
        <v>4.0531982267258335E-3</v>
      </c>
      <c r="F984" s="62"/>
      <c r="G984" s="62">
        <v>978</v>
      </c>
      <c r="H984">
        <f t="shared" ca="1" si="32"/>
        <v>-1.3745664862488082E-2</v>
      </c>
      <c r="I984" s="62"/>
    </row>
    <row r="985" spans="2:9" x14ac:dyDescent="0.3">
      <c r="B985" s="177">
        <v>44778</v>
      </c>
      <c r="C985" s="62">
        <v>3473.45</v>
      </c>
      <c r="D985" s="62">
        <f t="shared" si="31"/>
        <v>3.1161936363097706</v>
      </c>
      <c r="E985" s="62">
        <v>4.0468860657040858E-3</v>
      </c>
      <c r="F985" s="62"/>
      <c r="G985" s="62">
        <v>979</v>
      </c>
      <c r="H985">
        <f t="shared" ca="1" si="32"/>
        <v>-1.9067983576115732E-2</v>
      </c>
      <c r="I985" s="62"/>
    </row>
    <row r="986" spans="2:9" x14ac:dyDescent="0.3">
      <c r="B986" s="177">
        <v>42339</v>
      </c>
      <c r="C986" s="62">
        <v>843.85</v>
      </c>
      <c r="D986" s="62">
        <f t="shared" si="31"/>
        <v>-0.4571042557982436</v>
      </c>
      <c r="E986" s="62">
        <v>4.0454518412754801E-3</v>
      </c>
      <c r="F986" s="62"/>
      <c r="G986" s="62">
        <v>980</v>
      </c>
      <c r="H986">
        <f t="shared" ca="1" si="32"/>
        <v>-2.0979327313978582E-2</v>
      </c>
      <c r="I986" s="62"/>
    </row>
    <row r="987" spans="2:9" x14ac:dyDescent="0.3">
      <c r="B987" s="177">
        <v>43727</v>
      </c>
      <c r="C987" s="62">
        <v>1554.35</v>
      </c>
      <c r="D987" s="62">
        <f t="shared" si="31"/>
        <v>-0.43473043003909451</v>
      </c>
      <c r="E987" s="62">
        <v>4.037206898779149E-3</v>
      </c>
      <c r="F987" s="62"/>
      <c r="G987" s="62">
        <v>981</v>
      </c>
      <c r="H987">
        <f t="shared" ca="1" si="32"/>
        <v>-7.2238723447939886E-3</v>
      </c>
      <c r="I987" s="62"/>
    </row>
    <row r="988" spans="2:9" x14ac:dyDescent="0.3">
      <c r="B988" s="177">
        <v>44984</v>
      </c>
      <c r="C988" s="62">
        <v>2749.75</v>
      </c>
      <c r="D988" s="62">
        <f t="shared" si="31"/>
        <v>0.58867030649680796</v>
      </c>
      <c r="E988" s="62">
        <v>4.0347610180013083E-3</v>
      </c>
      <c r="F988" s="62"/>
      <c r="G988" s="62">
        <v>982</v>
      </c>
      <c r="H988">
        <f t="shared" ca="1" si="32"/>
        <v>-3.1835806949778993E-2</v>
      </c>
      <c r="I988" s="62"/>
    </row>
    <row r="989" spans="2:9" x14ac:dyDescent="0.3">
      <c r="B989" s="177">
        <v>43838</v>
      </c>
      <c r="C989" s="62">
        <v>1730.85</v>
      </c>
      <c r="D989" s="62">
        <f t="shared" si="31"/>
        <v>-3.6677334075413993E-2</v>
      </c>
      <c r="E989" s="62">
        <v>4.0315563547768532E-3</v>
      </c>
      <c r="F989" s="62"/>
      <c r="G989" s="62">
        <v>983</v>
      </c>
      <c r="H989">
        <f t="shared" ca="1" si="32"/>
        <v>1.3691389860083225E-3</v>
      </c>
      <c r="I989" s="62"/>
    </row>
    <row r="990" spans="2:9" x14ac:dyDescent="0.3">
      <c r="B990" s="177">
        <v>44055</v>
      </c>
      <c r="C990" s="62">
        <v>1796.75</v>
      </c>
      <c r="D990" s="62">
        <f t="shared" si="31"/>
        <v>-0.38240096244736616</v>
      </c>
      <c r="E990" s="62">
        <v>4.0233578273867988E-3</v>
      </c>
      <c r="F990" s="62"/>
      <c r="G990" s="62">
        <v>984</v>
      </c>
      <c r="H990">
        <f t="shared" ca="1" si="32"/>
        <v>-7.9360680527389618E-3</v>
      </c>
      <c r="I990" s="62"/>
    </row>
    <row r="991" spans="2:9" x14ac:dyDescent="0.3">
      <c r="B991" s="177">
        <v>45042</v>
      </c>
      <c r="C991" s="62">
        <v>2909.25</v>
      </c>
      <c r="D991" s="62">
        <f t="shared" si="31"/>
        <v>1.2084946481439309</v>
      </c>
      <c r="E991" s="62">
        <v>4.0205687465488995E-3</v>
      </c>
      <c r="F991" s="62"/>
      <c r="G991" s="62">
        <v>985</v>
      </c>
      <c r="H991">
        <f t="shared" ca="1" si="32"/>
        <v>-8.0824067051461987E-3</v>
      </c>
      <c r="I991" s="62"/>
    </row>
    <row r="992" spans="2:9" x14ac:dyDescent="0.3">
      <c r="B992" s="177">
        <v>43348</v>
      </c>
      <c r="C992" s="62">
        <v>1317.3</v>
      </c>
      <c r="D992" s="62">
        <f t="shared" si="31"/>
        <v>-0.42030452385143463</v>
      </c>
      <c r="E992" s="62">
        <v>4.0013718989367784E-3</v>
      </c>
      <c r="F992" s="62"/>
      <c r="G992" s="62">
        <v>986</v>
      </c>
      <c r="H992">
        <f t="shared" ca="1" si="32"/>
        <v>3.3121434386205843E-2</v>
      </c>
      <c r="I992" s="62"/>
    </row>
    <row r="993" spans="2:9" x14ac:dyDescent="0.3">
      <c r="B993" s="177">
        <v>45695</v>
      </c>
      <c r="C993" s="62">
        <v>2272.4</v>
      </c>
      <c r="D993" s="62">
        <f t="shared" si="31"/>
        <v>0.65935229471685719</v>
      </c>
      <c r="E993" s="62">
        <v>3.9984978019308465E-3</v>
      </c>
      <c r="F993" s="62"/>
      <c r="G993" s="62">
        <v>987</v>
      </c>
      <c r="H993">
        <f t="shared" ca="1" si="32"/>
        <v>5.6462364980547205E-3</v>
      </c>
      <c r="I993" s="62"/>
    </row>
    <row r="994" spans="2:9" x14ac:dyDescent="0.3">
      <c r="B994" s="177">
        <v>43291</v>
      </c>
      <c r="C994" s="62">
        <v>1369.45</v>
      </c>
      <c r="D994" s="62">
        <f t="shared" si="31"/>
        <v>-0.57181940405840603</v>
      </c>
      <c r="E994" s="62">
        <v>3.9956011730205611E-3</v>
      </c>
      <c r="F994" s="62"/>
      <c r="G994" s="62">
        <v>988</v>
      </c>
      <c r="H994">
        <f t="shared" ca="1" si="32"/>
        <v>-9.9454241728649823E-3</v>
      </c>
      <c r="I994" s="62"/>
    </row>
    <row r="995" spans="2:9" x14ac:dyDescent="0.3">
      <c r="B995" s="177">
        <v>44851</v>
      </c>
      <c r="C995" s="62">
        <v>3198.3</v>
      </c>
      <c r="D995" s="62">
        <f t="shared" si="31"/>
        <v>0.78720907490709968</v>
      </c>
      <c r="E995" s="62">
        <v>3.986690105474722E-3</v>
      </c>
      <c r="F995" s="62"/>
      <c r="G995" s="62">
        <v>989</v>
      </c>
      <c r="H995">
        <f t="shared" ca="1" si="32"/>
        <v>-2.0298075390897681E-2</v>
      </c>
      <c r="I995" s="62"/>
    </row>
    <row r="996" spans="2:9" x14ac:dyDescent="0.3">
      <c r="B996" s="177">
        <v>44054</v>
      </c>
      <c r="C996" s="62">
        <v>1789.55</v>
      </c>
      <c r="D996" s="62">
        <f t="shared" si="31"/>
        <v>1.1746870822700206</v>
      </c>
      <c r="E996" s="62">
        <v>3.9832814384694708E-3</v>
      </c>
      <c r="F996" s="62"/>
      <c r="G996" s="62">
        <v>990</v>
      </c>
      <c r="H996">
        <f t="shared" ca="1" si="32"/>
        <v>7.0552217480212296E-3</v>
      </c>
      <c r="I996" s="62"/>
    </row>
    <row r="997" spans="2:9" x14ac:dyDescent="0.3">
      <c r="B997" s="177">
        <v>42327</v>
      </c>
      <c r="C997" s="62">
        <v>822.9</v>
      </c>
      <c r="D997" s="62">
        <f t="shared" si="31"/>
        <v>-0.20033040182692774</v>
      </c>
      <c r="E997" s="62">
        <v>3.9651070578905628E-3</v>
      </c>
      <c r="F997" s="62"/>
      <c r="G997" s="62">
        <v>991</v>
      </c>
      <c r="H997">
        <f t="shared" ca="1" si="32"/>
        <v>-5.8282931779679017E-3</v>
      </c>
      <c r="I997" s="62"/>
    </row>
    <row r="998" spans="2:9" x14ac:dyDescent="0.3">
      <c r="B998" s="177">
        <v>42569</v>
      </c>
      <c r="C998" s="62">
        <v>1029.05</v>
      </c>
      <c r="D998" s="62">
        <f t="shared" si="31"/>
        <v>-6.9785310734463313E-2</v>
      </c>
      <c r="E998" s="62">
        <v>3.9512195121950778E-3</v>
      </c>
      <c r="F998" s="62"/>
      <c r="G998" s="62">
        <v>992</v>
      </c>
      <c r="H998">
        <f t="shared" ca="1" si="32"/>
        <v>-1.2493417362556538E-2</v>
      </c>
      <c r="I998" s="62"/>
    </row>
    <row r="999" spans="2:9" x14ac:dyDescent="0.3">
      <c r="B999" s="177">
        <v>43157</v>
      </c>
      <c r="C999" s="62">
        <v>1106.25</v>
      </c>
      <c r="D999" s="62">
        <f t="shared" si="31"/>
        <v>-0.22379315183833851</v>
      </c>
      <c r="E999" s="62">
        <v>3.947726653961257E-3</v>
      </c>
      <c r="F999" s="62"/>
      <c r="G999" s="62">
        <v>993</v>
      </c>
      <c r="H999">
        <f t="shared" ca="1" si="32"/>
        <v>-2.9063627861947095E-2</v>
      </c>
      <c r="I999" s="62"/>
    </row>
    <row r="1000" spans="2:9" x14ac:dyDescent="0.3">
      <c r="B1000" s="177">
        <v>43320</v>
      </c>
      <c r="C1000" s="62">
        <v>1425.2</v>
      </c>
      <c r="D1000" s="62">
        <f t="shared" si="31"/>
        <v>-6.1713329381820085E-3</v>
      </c>
      <c r="E1000" s="62">
        <v>3.9447731755425028E-3</v>
      </c>
      <c r="F1000" s="62"/>
      <c r="G1000" s="62">
        <v>994</v>
      </c>
      <c r="H1000">
        <f t="shared" ca="1" si="32"/>
        <v>2.3227362726280194E-2</v>
      </c>
      <c r="I1000" s="62"/>
    </row>
    <row r="1001" spans="2:9" x14ac:dyDescent="0.3">
      <c r="B1001" s="177">
        <v>43538</v>
      </c>
      <c r="C1001" s="62">
        <v>1434.05</v>
      </c>
      <c r="D1001" s="62">
        <f t="shared" si="31"/>
        <v>-0.59439699060979756</v>
      </c>
      <c r="E1001" s="62">
        <v>3.9203332283243436E-3</v>
      </c>
      <c r="F1001" s="62"/>
      <c r="G1001" s="62">
        <v>995</v>
      </c>
      <c r="H1001">
        <f t="shared" ca="1" si="32"/>
        <v>-7.1998654516961479E-4</v>
      </c>
      <c r="I1001" s="62"/>
    </row>
    <row r="1002" spans="2:9" x14ac:dyDescent="0.3">
      <c r="B1002" s="177">
        <v>44791</v>
      </c>
      <c r="C1002" s="62">
        <v>3535.6</v>
      </c>
      <c r="D1002" s="62">
        <f t="shared" si="31"/>
        <v>7.3247730929180618E-2</v>
      </c>
      <c r="E1002" s="62">
        <v>3.918450792208452E-3</v>
      </c>
      <c r="F1002" s="62"/>
      <c r="G1002" s="62">
        <v>996</v>
      </c>
      <c r="H1002">
        <f t="shared" ca="1" si="32"/>
        <v>-5.9060220283686108E-3</v>
      </c>
      <c r="I1002" s="62"/>
    </row>
    <row r="1003" spans="2:9" x14ac:dyDescent="0.3">
      <c r="B1003" s="177">
        <v>45545</v>
      </c>
      <c r="C1003" s="62">
        <v>3294.3</v>
      </c>
      <c r="D1003" s="62">
        <f t="shared" si="31"/>
        <v>1.9135049084637838</v>
      </c>
      <c r="E1003" s="62">
        <v>3.915951789605316E-3</v>
      </c>
      <c r="F1003" s="62"/>
      <c r="G1003" s="62">
        <v>997</v>
      </c>
      <c r="H1003">
        <f t="shared" ca="1" si="32"/>
        <v>4.9597712151962818E-3</v>
      </c>
      <c r="I1003" s="62"/>
    </row>
    <row r="1004" spans="2:9" x14ac:dyDescent="0.3">
      <c r="B1004" s="177">
        <v>42922</v>
      </c>
      <c r="C1004" s="62">
        <v>1130.7</v>
      </c>
      <c r="D1004" s="62">
        <f t="shared" si="31"/>
        <v>-0.52378545707246194</v>
      </c>
      <c r="E1004" s="62">
        <v>3.9065968214508492E-3</v>
      </c>
      <c r="F1004" s="62"/>
      <c r="G1004" s="62">
        <v>998</v>
      </c>
      <c r="H1004">
        <f t="shared" ca="1" si="32"/>
        <v>1.8185394482150626E-2</v>
      </c>
      <c r="I1004" s="62"/>
    </row>
    <row r="1005" spans="2:9" x14ac:dyDescent="0.3">
      <c r="B1005" s="177">
        <v>45861</v>
      </c>
      <c r="C1005" s="62">
        <v>2374.35</v>
      </c>
      <c r="D1005" s="62">
        <f t="shared" si="31"/>
        <v>0.32367944250871072</v>
      </c>
      <c r="E1005" s="62">
        <v>3.8898167135276063E-3</v>
      </c>
      <c r="F1005" s="62"/>
      <c r="G1005" s="62">
        <v>999</v>
      </c>
      <c r="H1005">
        <f t="shared" ca="1" si="32"/>
        <v>-1.6431421997454544E-2</v>
      </c>
      <c r="I1005" s="62"/>
    </row>
    <row r="1006" spans="2:9" x14ac:dyDescent="0.3">
      <c r="B1006" s="177">
        <v>43831</v>
      </c>
      <c r="C1006" s="62">
        <v>1793.75</v>
      </c>
      <c r="D1006" s="62">
        <f t="shared" si="31"/>
        <v>-1.8414140308635269E-2</v>
      </c>
      <c r="E1006" s="62">
        <v>3.8615440579791763E-3</v>
      </c>
      <c r="F1006" s="62"/>
      <c r="G1006" s="62">
        <v>1000</v>
      </c>
      <c r="H1006">
        <f t="shared" ca="1" si="32"/>
        <v>1.9944624881657307E-5</v>
      </c>
      <c r="I1006" s="62"/>
    </row>
    <row r="1007" spans="2:9" x14ac:dyDescent="0.3">
      <c r="B1007" s="177">
        <v>43945</v>
      </c>
      <c r="C1007" s="62">
        <v>1827.4</v>
      </c>
      <c r="D1007" s="62">
        <f t="shared" si="31"/>
        <v>-0.34147747747747742</v>
      </c>
      <c r="E1007" s="62">
        <v>3.8453087233575036E-3</v>
      </c>
      <c r="F1007" s="62"/>
      <c r="G1007" s="62">
        <v>1001</v>
      </c>
      <c r="H1007">
        <f t="shared" ca="1" si="32"/>
        <v>1.8750895375250713E-2</v>
      </c>
      <c r="I1007" s="62"/>
    </row>
    <row r="1008" spans="2:9" x14ac:dyDescent="0.3">
      <c r="B1008" s="177">
        <v>44197</v>
      </c>
      <c r="C1008" s="62">
        <v>2775</v>
      </c>
      <c r="D1008" s="62">
        <f t="shared" si="31"/>
        <v>-0.16396776380206371</v>
      </c>
      <c r="E1008" s="62">
        <v>3.8163106585397395E-3</v>
      </c>
      <c r="F1008" s="62"/>
      <c r="G1008" s="62">
        <v>1002</v>
      </c>
      <c r="H1008">
        <f t="shared" ca="1" si="32"/>
        <v>1.4642100829342466E-2</v>
      </c>
      <c r="I1008" s="62"/>
    </row>
    <row r="1009" spans="2:9" x14ac:dyDescent="0.3">
      <c r="B1009" s="177">
        <v>44461</v>
      </c>
      <c r="C1009" s="62">
        <v>3319.25</v>
      </c>
      <c r="D1009" s="62">
        <f t="shared" si="31"/>
        <v>1.9459927221088134</v>
      </c>
      <c r="E1009" s="62">
        <v>3.8105030771324174E-3</v>
      </c>
      <c r="F1009" s="62"/>
      <c r="G1009" s="62">
        <v>1003</v>
      </c>
      <c r="H1009">
        <f t="shared" ca="1" si="32"/>
        <v>2.7728878431421398E-3</v>
      </c>
      <c r="I1009" s="62"/>
    </row>
    <row r="1010" spans="2:9" x14ac:dyDescent="0.3">
      <c r="B1010" s="177">
        <v>43151</v>
      </c>
      <c r="C1010" s="62">
        <v>1126.7</v>
      </c>
      <c r="D1010" s="62">
        <f t="shared" si="31"/>
        <v>-0.64384947290227756</v>
      </c>
      <c r="E1010" s="62">
        <v>3.7863601942180053E-3</v>
      </c>
      <c r="F1010" s="62"/>
      <c r="G1010" s="62">
        <v>1004</v>
      </c>
      <c r="H1010">
        <f t="shared" ca="1" si="32"/>
        <v>-6.2034022950189513E-3</v>
      </c>
      <c r="I1010" s="62"/>
    </row>
    <row r="1011" spans="2:9" x14ac:dyDescent="0.3">
      <c r="B1011" s="177">
        <v>45210</v>
      </c>
      <c r="C1011" s="62">
        <v>3163.55</v>
      </c>
      <c r="D1011" s="62">
        <f t="shared" si="31"/>
        <v>0.84323836159179644</v>
      </c>
      <c r="E1011" s="62">
        <v>3.7757999777894408E-3</v>
      </c>
      <c r="F1011" s="62"/>
      <c r="G1011" s="62">
        <v>1005</v>
      </c>
      <c r="H1011">
        <f t="shared" ca="1" si="32"/>
        <v>4.037533209454474E-2</v>
      </c>
      <c r="I1011" s="62"/>
    </row>
    <row r="1012" spans="2:9" x14ac:dyDescent="0.3">
      <c r="B1012" s="177">
        <v>43985</v>
      </c>
      <c r="C1012" s="62">
        <v>1716.3</v>
      </c>
      <c r="D1012" s="62">
        <f t="shared" si="31"/>
        <v>0.97377954114197007</v>
      </c>
      <c r="E1012" s="62">
        <v>3.7722607246249941E-3</v>
      </c>
      <c r="F1012" s="62"/>
      <c r="G1012" s="62">
        <v>1006</v>
      </c>
      <c r="H1012">
        <f t="shared" ca="1" si="32"/>
        <v>-1.3201750254018577E-2</v>
      </c>
      <c r="I1012" s="62"/>
    </row>
    <row r="1013" spans="2:9" x14ac:dyDescent="0.3">
      <c r="B1013" s="177">
        <v>42726</v>
      </c>
      <c r="C1013" s="62">
        <v>869.55</v>
      </c>
      <c r="D1013" s="62">
        <f t="shared" si="31"/>
        <v>-0.24573882118228735</v>
      </c>
      <c r="E1013" s="62">
        <v>3.7515872099734503E-3</v>
      </c>
      <c r="F1013" s="62"/>
      <c r="G1013" s="62">
        <v>1007</v>
      </c>
      <c r="H1013">
        <f t="shared" ca="1" si="32"/>
        <v>-1.9894340877093545E-3</v>
      </c>
      <c r="I1013" s="62"/>
    </row>
    <row r="1014" spans="2:9" x14ac:dyDescent="0.3">
      <c r="B1014" s="177">
        <v>42944</v>
      </c>
      <c r="C1014" s="62">
        <v>1152.8499999999999</v>
      </c>
      <c r="D1014" s="62">
        <f t="shared" si="31"/>
        <v>-0.62219600517786622</v>
      </c>
      <c r="E1014" s="62">
        <v>3.7438509424926689E-3</v>
      </c>
      <c r="F1014" s="62"/>
      <c r="G1014" s="62">
        <v>1008</v>
      </c>
      <c r="H1014">
        <f t="shared" ca="1" si="32"/>
        <v>3.8591053561748599E-2</v>
      </c>
      <c r="I1014" s="62"/>
    </row>
    <row r="1015" spans="2:9" x14ac:dyDescent="0.3">
      <c r="B1015" s="177">
        <v>45516</v>
      </c>
      <c r="C1015" s="62">
        <v>3051.45</v>
      </c>
      <c r="D1015" s="62">
        <f t="shared" si="31"/>
        <v>-5.4810432412340564E-2</v>
      </c>
      <c r="E1015" s="62">
        <v>3.7334298213874246E-3</v>
      </c>
      <c r="F1015" s="62"/>
      <c r="G1015" s="62">
        <v>1009</v>
      </c>
      <c r="H1015">
        <f t="shared" ca="1" si="32"/>
        <v>2.3504445025517528E-2</v>
      </c>
      <c r="I1015" s="62"/>
    </row>
    <row r="1016" spans="2:9" x14ac:dyDescent="0.3">
      <c r="B1016" s="177">
        <v>44601</v>
      </c>
      <c r="C1016" s="62">
        <v>3228.4</v>
      </c>
      <c r="D1016" s="62">
        <f t="shared" si="31"/>
        <v>0.78354787028340989</v>
      </c>
      <c r="E1016" s="62">
        <v>3.73087924387514E-3</v>
      </c>
      <c r="F1016" s="62"/>
      <c r="G1016" s="62">
        <v>1010</v>
      </c>
      <c r="H1016">
        <f t="shared" ca="1" si="32"/>
        <v>-2.1831960493678044E-2</v>
      </c>
      <c r="I1016" s="62"/>
    </row>
    <row r="1017" spans="2:9" x14ac:dyDescent="0.3">
      <c r="B1017" s="177">
        <v>43825</v>
      </c>
      <c r="C1017" s="62">
        <v>1810.1</v>
      </c>
      <c r="D1017" s="62">
        <f t="shared" si="31"/>
        <v>-0.41264845220325791</v>
      </c>
      <c r="E1017" s="62">
        <v>3.7152046135077174E-3</v>
      </c>
      <c r="F1017" s="62"/>
      <c r="G1017" s="62">
        <v>1011</v>
      </c>
      <c r="H1017">
        <f t="shared" ca="1" si="32"/>
        <v>1.3609777537478409E-2</v>
      </c>
      <c r="I1017" s="62"/>
    </row>
    <row r="1018" spans="2:9" x14ac:dyDescent="0.3">
      <c r="B1018" s="177">
        <v>45581</v>
      </c>
      <c r="C1018" s="62">
        <v>3081.8</v>
      </c>
      <c r="D1018" s="62">
        <f t="shared" si="31"/>
        <v>1.7850526410916816</v>
      </c>
      <c r="E1018" s="62">
        <v>3.6801823807198117E-3</v>
      </c>
      <c r="F1018" s="62"/>
      <c r="G1018" s="62">
        <v>1012</v>
      </c>
      <c r="H1018">
        <f t="shared" ca="1" si="32"/>
        <v>4.3256224432718241E-3</v>
      </c>
      <c r="I1018" s="62"/>
    </row>
    <row r="1019" spans="2:9" x14ac:dyDescent="0.3">
      <c r="B1019" s="177">
        <v>43179</v>
      </c>
      <c r="C1019" s="62">
        <v>1106.55</v>
      </c>
      <c r="D1019" s="62">
        <f t="shared" si="31"/>
        <v>-0.64845201976077393</v>
      </c>
      <c r="E1019" s="62">
        <v>3.6734693877550607E-3</v>
      </c>
      <c r="F1019" s="62"/>
      <c r="G1019" s="62">
        <v>1013</v>
      </c>
      <c r="H1019">
        <f t="shared" ca="1" si="32"/>
        <v>-1.7792260748578242E-2</v>
      </c>
      <c r="I1019" s="62"/>
    </row>
    <row r="1020" spans="2:9" x14ac:dyDescent="0.3">
      <c r="B1020" s="177">
        <v>45258</v>
      </c>
      <c r="C1020" s="62">
        <v>3147.65</v>
      </c>
      <c r="D1020" s="62">
        <f t="shared" si="31"/>
        <v>0.67682390858482266</v>
      </c>
      <c r="E1020" s="62">
        <v>3.6669164421344641E-3</v>
      </c>
      <c r="F1020" s="62"/>
      <c r="G1020" s="62">
        <v>1014</v>
      </c>
      <c r="H1020">
        <f t="shared" ca="1" si="32"/>
        <v>-1.0951704523796879E-2</v>
      </c>
      <c r="I1020" s="62"/>
    </row>
    <row r="1021" spans="2:9" x14ac:dyDescent="0.3">
      <c r="B1021" s="177">
        <v>43872</v>
      </c>
      <c r="C1021" s="62">
        <v>1877.15</v>
      </c>
      <c r="D1021" s="62">
        <f t="shared" si="31"/>
        <v>-0.41773035345937304</v>
      </c>
      <c r="E1021" s="62">
        <v>3.6356831609058102E-3</v>
      </c>
      <c r="F1021" s="62"/>
      <c r="G1021" s="62">
        <v>1015</v>
      </c>
      <c r="H1021">
        <f t="shared" ca="1" si="32"/>
        <v>5.2924305170016202E-3</v>
      </c>
      <c r="I1021" s="62"/>
    </row>
    <row r="1022" spans="2:9" x14ac:dyDescent="0.3">
      <c r="B1022" s="177">
        <v>45084</v>
      </c>
      <c r="C1022" s="62">
        <v>3223.85</v>
      </c>
      <c r="D1022" s="62">
        <f t="shared" si="31"/>
        <v>0.47913560138560696</v>
      </c>
      <c r="E1022" s="62">
        <v>3.6267978332607223E-3</v>
      </c>
      <c r="F1022" s="62"/>
      <c r="G1022" s="62">
        <v>1016</v>
      </c>
      <c r="H1022">
        <f t="shared" ca="1" si="32"/>
        <v>-3.0731033682702275E-3</v>
      </c>
      <c r="I1022" s="62"/>
    </row>
    <row r="1023" spans="2:9" x14ac:dyDescent="0.3">
      <c r="B1023" s="177">
        <v>44148</v>
      </c>
      <c r="C1023" s="62">
        <v>2179.5500000000002</v>
      </c>
      <c r="D1023" s="62">
        <f t="shared" si="31"/>
        <v>-6.4711309459952251E-2</v>
      </c>
      <c r="E1023" s="62">
        <v>3.614679743979539E-3</v>
      </c>
      <c r="F1023" s="62"/>
      <c r="G1023" s="62">
        <v>1017</v>
      </c>
      <c r="H1023">
        <f t="shared" ca="1" si="32"/>
        <v>-9.1117495149442031E-4</v>
      </c>
      <c r="I1023" s="62"/>
    </row>
    <row r="1024" spans="2:9" x14ac:dyDescent="0.3">
      <c r="B1024" s="177">
        <v>45741</v>
      </c>
      <c r="C1024" s="62">
        <v>2330.35</v>
      </c>
      <c r="D1024" s="62">
        <f t="shared" si="31"/>
        <v>0.75385715360879046</v>
      </c>
      <c r="E1024" s="62">
        <v>3.5960378983634408E-3</v>
      </c>
      <c r="F1024" s="62"/>
      <c r="G1024" s="62">
        <v>1018</v>
      </c>
      <c r="H1024">
        <f t="shared" ca="1" si="32"/>
        <v>-6.0873018717841022E-3</v>
      </c>
      <c r="I1024" s="62"/>
    </row>
    <row r="1025" spans="2:9" x14ac:dyDescent="0.3">
      <c r="B1025" s="177">
        <v>43446</v>
      </c>
      <c r="C1025" s="62">
        <v>1328.7</v>
      </c>
      <c r="D1025" s="62">
        <f t="shared" si="31"/>
        <v>-0.27046615055180362</v>
      </c>
      <c r="E1025" s="62">
        <v>3.587748782053703E-3</v>
      </c>
      <c r="F1025" s="62"/>
      <c r="G1025" s="62">
        <v>1019</v>
      </c>
      <c r="H1025">
        <f t="shared" ca="1" si="32"/>
        <v>-2.7985381265140139E-2</v>
      </c>
      <c r="I1025" s="62"/>
    </row>
    <row r="1026" spans="2:9" x14ac:dyDescent="0.3">
      <c r="B1026" s="177">
        <v>43768</v>
      </c>
      <c r="C1026" s="62">
        <v>1821.3</v>
      </c>
      <c r="D1026" s="62">
        <f t="shared" si="31"/>
        <v>-2.1640871113546337E-3</v>
      </c>
      <c r="E1026" s="62">
        <v>3.5816618911174787E-3</v>
      </c>
      <c r="F1026" s="62"/>
      <c r="G1026" s="62">
        <v>1020</v>
      </c>
      <c r="H1026">
        <f t="shared" ca="1" si="32"/>
        <v>-2.81024519880217E-2</v>
      </c>
      <c r="I1026" s="62"/>
    </row>
    <row r="1027" spans="2:9" x14ac:dyDescent="0.3">
      <c r="B1027" s="177">
        <v>43886</v>
      </c>
      <c r="C1027" s="62">
        <v>1825.25</v>
      </c>
      <c r="D1027" s="62">
        <f t="shared" si="31"/>
        <v>0.64407313997477922</v>
      </c>
      <c r="E1027" s="62">
        <v>3.5738831615120276E-3</v>
      </c>
      <c r="F1027" s="62"/>
      <c r="G1027" s="62">
        <v>1021</v>
      </c>
      <c r="H1027">
        <f t="shared" ca="1" si="32"/>
        <v>-1.6555029593152144E-2</v>
      </c>
      <c r="I1027" s="62"/>
    </row>
    <row r="1028" spans="2:9" x14ac:dyDescent="0.3">
      <c r="B1028" s="177">
        <v>43158</v>
      </c>
      <c r="C1028" s="62">
        <v>1110.2</v>
      </c>
      <c r="D1028" s="62">
        <f t="shared" si="31"/>
        <v>-0.18788632456749929</v>
      </c>
      <c r="E1028" s="62">
        <v>3.570621468926595E-3</v>
      </c>
      <c r="F1028" s="62"/>
      <c r="G1028" s="62">
        <v>1022</v>
      </c>
      <c r="H1028">
        <f t="shared" ca="1" si="32"/>
        <v>-1.7577328665066543E-2</v>
      </c>
      <c r="I1028" s="62"/>
    </row>
    <row r="1029" spans="2:9" x14ac:dyDescent="0.3">
      <c r="B1029" s="177">
        <v>43461</v>
      </c>
      <c r="C1029" s="62">
        <v>1367.05</v>
      </c>
      <c r="D1029" s="62">
        <f t="shared" si="31"/>
        <v>0.56395149296419167</v>
      </c>
      <c r="E1029" s="62">
        <v>3.5604169725443465E-3</v>
      </c>
      <c r="F1029" s="62"/>
      <c r="G1029" s="62">
        <v>1023</v>
      </c>
      <c r="H1029">
        <f t="shared" ca="1" si="32"/>
        <v>4.8794455177500742E-3</v>
      </c>
      <c r="I1029" s="62"/>
    </row>
    <row r="1030" spans="2:9" x14ac:dyDescent="0.3">
      <c r="B1030" s="177">
        <v>42229</v>
      </c>
      <c r="C1030" s="62">
        <v>874.1</v>
      </c>
      <c r="D1030" s="62">
        <f t="shared" si="31"/>
        <v>-0.64056910234795839</v>
      </c>
      <c r="E1030" s="62">
        <v>3.5591274397244808E-3</v>
      </c>
      <c r="F1030" s="62"/>
      <c r="G1030" s="62">
        <v>1024</v>
      </c>
      <c r="H1030">
        <f t="shared" ca="1" si="32"/>
        <v>-1.8546061714977809E-2</v>
      </c>
      <c r="I1030" s="62"/>
    </row>
    <row r="1031" spans="2:9" x14ac:dyDescent="0.3">
      <c r="B1031" s="177">
        <v>44265</v>
      </c>
      <c r="C1031" s="62">
        <v>2431.9</v>
      </c>
      <c r="D1031" s="62">
        <f t="shared" ref="D1031:D1094" si="33">(C1031-C1032)/C1032</f>
        <v>8.7636127820389667E-2</v>
      </c>
      <c r="E1031" s="62">
        <v>3.5488796269549411E-3</v>
      </c>
      <c r="F1031" s="62"/>
      <c r="G1031" s="62">
        <v>1025</v>
      </c>
      <c r="H1031">
        <f t="shared" ref="H1031:H1094" ca="1" si="34">_xlfn.NORM.INV(RAND(),N$9,N$10)</f>
        <v>-9.3393027861783211E-3</v>
      </c>
      <c r="I1031" s="62"/>
    </row>
    <row r="1032" spans="2:9" x14ac:dyDescent="0.3">
      <c r="B1032" s="177">
        <v>45701</v>
      </c>
      <c r="C1032" s="62">
        <v>2235.9499999999998</v>
      </c>
      <c r="D1032" s="62">
        <f t="shared" si="33"/>
        <v>-0.20234379180564732</v>
      </c>
      <c r="E1032" s="62">
        <v>3.5457013980833623E-3</v>
      </c>
      <c r="F1032" s="62"/>
      <c r="G1032" s="62">
        <v>1026</v>
      </c>
      <c r="H1032">
        <f t="shared" ca="1" si="34"/>
        <v>1.2907176822241359E-2</v>
      </c>
      <c r="I1032" s="62"/>
    </row>
    <row r="1033" spans="2:9" x14ac:dyDescent="0.3">
      <c r="B1033" s="177">
        <v>44202</v>
      </c>
      <c r="C1033" s="62">
        <v>2803.15</v>
      </c>
      <c r="D1033" s="62">
        <f t="shared" si="33"/>
        <v>-0.13472342264477091</v>
      </c>
      <c r="E1033" s="62">
        <v>3.5442584802649569E-3</v>
      </c>
      <c r="F1033" s="62"/>
      <c r="G1033" s="62">
        <v>1027</v>
      </c>
      <c r="H1033">
        <f t="shared" ca="1" si="34"/>
        <v>-1.2034083420500082E-2</v>
      </c>
      <c r="I1033" s="62"/>
    </row>
    <row r="1034" spans="2:9" x14ac:dyDescent="0.3">
      <c r="B1034" s="177">
        <v>44615</v>
      </c>
      <c r="C1034" s="62">
        <v>3239.6</v>
      </c>
      <c r="D1034" s="62">
        <f t="shared" si="33"/>
        <v>0.43522948786106691</v>
      </c>
      <c r="E1034" s="62">
        <v>3.5313797162505704E-3</v>
      </c>
      <c r="F1034" s="62"/>
      <c r="G1034" s="62">
        <v>1028</v>
      </c>
      <c r="H1034">
        <f t="shared" ca="1" si="34"/>
        <v>-7.1623210530554248E-3</v>
      </c>
      <c r="I1034" s="62"/>
    </row>
    <row r="1035" spans="2:9" x14ac:dyDescent="0.3">
      <c r="B1035" s="177">
        <v>45709</v>
      </c>
      <c r="C1035" s="62">
        <v>2257.1999999999998</v>
      </c>
      <c r="D1035" s="62">
        <f t="shared" si="33"/>
        <v>1.5460492922001015</v>
      </c>
      <c r="E1035" s="62">
        <v>3.5122037967366005E-3</v>
      </c>
      <c r="F1035" s="62"/>
      <c r="G1035" s="62">
        <v>1029</v>
      </c>
      <c r="H1035">
        <f t="shared" ca="1" si="34"/>
        <v>1.6472515321990948E-2</v>
      </c>
      <c r="I1035" s="62"/>
    </row>
    <row r="1036" spans="2:9" x14ac:dyDescent="0.3">
      <c r="B1036" s="177">
        <v>42237</v>
      </c>
      <c r="C1036" s="62">
        <v>886.55</v>
      </c>
      <c r="D1036" s="62">
        <f t="shared" si="33"/>
        <v>-0.50664997217584862</v>
      </c>
      <c r="E1036" s="62">
        <v>3.5089705133283253E-3</v>
      </c>
      <c r="F1036" s="62"/>
      <c r="G1036" s="62">
        <v>1030</v>
      </c>
      <c r="H1036">
        <f t="shared" ca="1" si="34"/>
        <v>2.4212881192806493E-3</v>
      </c>
      <c r="I1036" s="62"/>
    </row>
    <row r="1037" spans="2:9" x14ac:dyDescent="0.3">
      <c r="B1037" s="177">
        <v>43763</v>
      </c>
      <c r="C1037" s="62">
        <v>1797</v>
      </c>
      <c r="D1037" s="62">
        <f t="shared" si="33"/>
        <v>-0.37822220684405383</v>
      </c>
      <c r="E1037" s="62">
        <v>3.4901577551305317E-3</v>
      </c>
      <c r="F1037" s="62"/>
      <c r="G1037" s="62">
        <v>1031</v>
      </c>
      <c r="H1037">
        <f t="shared" ca="1" si="34"/>
        <v>-1.1000692890409515E-2</v>
      </c>
      <c r="I1037" s="62"/>
    </row>
    <row r="1038" spans="2:9" x14ac:dyDescent="0.3">
      <c r="B1038" s="177">
        <v>45040</v>
      </c>
      <c r="C1038" s="62">
        <v>2890.1</v>
      </c>
      <c r="D1038" s="62">
        <f t="shared" si="33"/>
        <v>2.5832868390056416</v>
      </c>
      <c r="E1038" s="62">
        <v>3.4895227513410277E-3</v>
      </c>
      <c r="F1038" s="62"/>
      <c r="G1038" s="62">
        <v>1032</v>
      </c>
      <c r="H1038">
        <f t="shared" ca="1" si="34"/>
        <v>1.0313934786273724E-2</v>
      </c>
      <c r="I1038" s="62"/>
    </row>
    <row r="1039" spans="2:9" x14ac:dyDescent="0.3">
      <c r="B1039" s="177">
        <v>42313</v>
      </c>
      <c r="C1039" s="62">
        <v>806.55</v>
      </c>
      <c r="D1039" s="62">
        <f t="shared" si="33"/>
        <v>-0.72511161855424155</v>
      </c>
      <c r="E1039" s="62">
        <v>3.4836702954898348E-3</v>
      </c>
      <c r="F1039" s="62"/>
      <c r="G1039" s="62">
        <v>1033</v>
      </c>
      <c r="H1039">
        <f t="shared" ca="1" si="34"/>
        <v>4.6843454102503455E-4</v>
      </c>
      <c r="I1039" s="62"/>
    </row>
    <row r="1040" spans="2:9" x14ac:dyDescent="0.3">
      <c r="B1040" s="177">
        <v>44354</v>
      </c>
      <c r="C1040" s="62">
        <v>2934.1</v>
      </c>
      <c r="D1040" s="62">
        <f t="shared" si="33"/>
        <v>-6.1628501982857957E-2</v>
      </c>
      <c r="E1040" s="62">
        <v>3.4541723666210358E-3</v>
      </c>
      <c r="F1040" s="62"/>
      <c r="G1040" s="62">
        <v>1034</v>
      </c>
      <c r="H1040">
        <f t="shared" ca="1" si="34"/>
        <v>8.6803223479668488E-3</v>
      </c>
      <c r="I1040" s="62"/>
    </row>
    <row r="1041" spans="2:9" x14ac:dyDescent="0.3">
      <c r="B1041" s="177">
        <v>45534</v>
      </c>
      <c r="C1041" s="62">
        <v>3126.8</v>
      </c>
      <c r="D1041" s="62">
        <f t="shared" si="33"/>
        <v>0.24168056548328187</v>
      </c>
      <c r="E1041" s="62">
        <v>3.4498804576306541E-3</v>
      </c>
      <c r="F1041" s="62"/>
      <c r="G1041" s="62">
        <v>1035</v>
      </c>
      <c r="H1041">
        <f t="shared" ca="1" si="34"/>
        <v>-8.8397663624429964E-3</v>
      </c>
      <c r="I1041" s="62"/>
    </row>
    <row r="1042" spans="2:9" x14ac:dyDescent="0.3">
      <c r="B1042" s="177">
        <v>44309</v>
      </c>
      <c r="C1042" s="62">
        <v>2518.1999999999998</v>
      </c>
      <c r="D1042" s="62">
        <f t="shared" si="33"/>
        <v>1.5769545640605809</v>
      </c>
      <c r="E1042" s="62">
        <v>3.4468330975671478E-3</v>
      </c>
      <c r="F1042" s="62"/>
      <c r="G1042" s="62">
        <v>1036</v>
      </c>
      <c r="H1042">
        <f t="shared" ca="1" si="34"/>
        <v>9.4272752431213327E-3</v>
      </c>
      <c r="I1042" s="62"/>
    </row>
    <row r="1043" spans="2:9" x14ac:dyDescent="0.3">
      <c r="B1043" s="177">
        <v>42760</v>
      </c>
      <c r="C1043" s="62">
        <v>977.2</v>
      </c>
      <c r="D1043" s="62">
        <f t="shared" si="33"/>
        <v>0.15501447904970167</v>
      </c>
      <c r="E1043" s="62">
        <v>3.4399548185038995E-3</v>
      </c>
      <c r="F1043" s="62"/>
      <c r="G1043" s="62">
        <v>1037</v>
      </c>
      <c r="H1043">
        <f t="shared" ca="1" si="34"/>
        <v>3.0575790970449549E-2</v>
      </c>
      <c r="I1043" s="62"/>
    </row>
    <row r="1044" spans="2:9" x14ac:dyDescent="0.3">
      <c r="B1044" s="177">
        <v>42208</v>
      </c>
      <c r="C1044" s="62">
        <v>846.05</v>
      </c>
      <c r="D1044" s="62">
        <f t="shared" si="33"/>
        <v>-0.70258726755018108</v>
      </c>
      <c r="E1044" s="62">
        <v>3.439482891537659E-3</v>
      </c>
      <c r="F1044" s="62"/>
      <c r="G1044" s="62">
        <v>1038</v>
      </c>
      <c r="H1044">
        <f t="shared" ca="1" si="34"/>
        <v>5.3046570637954264E-3</v>
      </c>
      <c r="I1044" s="62"/>
    </row>
    <row r="1045" spans="2:9" x14ac:dyDescent="0.3">
      <c r="B1045" s="177">
        <v>44711</v>
      </c>
      <c r="C1045" s="62">
        <v>2844.7</v>
      </c>
      <c r="D1045" s="62">
        <f t="shared" si="33"/>
        <v>-2.8167329996754614E-2</v>
      </c>
      <c r="E1045" s="62">
        <v>3.4038200384471653E-3</v>
      </c>
      <c r="F1045" s="62"/>
      <c r="G1045" s="62">
        <v>1039</v>
      </c>
      <c r="H1045">
        <f t="shared" ca="1" si="34"/>
        <v>1.764634938342111E-2</v>
      </c>
      <c r="I1045" s="62"/>
    </row>
    <row r="1046" spans="2:9" x14ac:dyDescent="0.3">
      <c r="B1046" s="177">
        <v>45474</v>
      </c>
      <c r="C1046" s="62">
        <v>2927.15</v>
      </c>
      <c r="D1046" s="62">
        <f t="shared" si="33"/>
        <v>1.5172206217482911</v>
      </c>
      <c r="E1046" s="62">
        <v>3.3764096938950086E-3</v>
      </c>
      <c r="F1046" s="62"/>
      <c r="G1046" s="62">
        <v>1040</v>
      </c>
      <c r="H1046">
        <f t="shared" ca="1" si="34"/>
        <v>5.4175845039836591E-3</v>
      </c>
      <c r="I1046" s="62"/>
    </row>
    <row r="1047" spans="2:9" x14ac:dyDescent="0.3">
      <c r="B1047" s="177">
        <v>42888</v>
      </c>
      <c r="C1047" s="62">
        <v>1162.8499999999999</v>
      </c>
      <c r="D1047" s="62">
        <f t="shared" si="33"/>
        <v>0.2976064274953969</v>
      </c>
      <c r="E1047" s="62">
        <v>3.36511497476152E-3</v>
      </c>
      <c r="F1047" s="62"/>
      <c r="G1047" s="62">
        <v>1041</v>
      </c>
      <c r="H1047">
        <f t="shared" ca="1" si="34"/>
        <v>8.8733132804514978E-3</v>
      </c>
      <c r="I1047" s="62"/>
    </row>
    <row r="1048" spans="2:9" x14ac:dyDescent="0.3">
      <c r="B1048" s="177">
        <v>42440</v>
      </c>
      <c r="C1048" s="62">
        <v>896.15</v>
      </c>
      <c r="D1048" s="62">
        <f t="shared" si="33"/>
        <v>-0.36089716160319502</v>
      </c>
      <c r="E1048" s="62">
        <v>3.3588982813637126E-3</v>
      </c>
      <c r="F1048" s="62"/>
      <c r="G1048" s="62">
        <v>1042</v>
      </c>
      <c r="H1048">
        <f t="shared" ca="1" si="34"/>
        <v>2.5045221935199309E-3</v>
      </c>
      <c r="I1048" s="62"/>
    </row>
    <row r="1049" spans="2:9" x14ac:dyDescent="0.3">
      <c r="B1049" s="177">
        <v>43476</v>
      </c>
      <c r="C1049" s="62">
        <v>1402.2</v>
      </c>
      <c r="D1049" s="62">
        <f t="shared" si="33"/>
        <v>-0.53145205754097535</v>
      </c>
      <c r="E1049" s="62">
        <v>3.3272512611356238E-3</v>
      </c>
      <c r="F1049" s="62"/>
      <c r="G1049" s="62">
        <v>1043</v>
      </c>
      <c r="H1049">
        <f t="shared" ca="1" si="34"/>
        <v>1.4528104217932113E-2</v>
      </c>
      <c r="I1049" s="62"/>
    </row>
    <row r="1050" spans="2:9" x14ac:dyDescent="0.3">
      <c r="B1050" s="177">
        <v>44393</v>
      </c>
      <c r="C1050" s="62">
        <v>2992.65</v>
      </c>
      <c r="D1050" s="62">
        <f t="shared" si="33"/>
        <v>0.826568603515625</v>
      </c>
      <c r="E1050" s="62">
        <v>3.3190847372391555E-3</v>
      </c>
      <c r="F1050" s="62"/>
      <c r="G1050" s="62">
        <v>1044</v>
      </c>
      <c r="H1050">
        <f t="shared" ca="1" si="34"/>
        <v>7.2935955836339822E-3</v>
      </c>
      <c r="I1050" s="62"/>
    </row>
    <row r="1051" spans="2:9" x14ac:dyDescent="0.3">
      <c r="B1051" s="177">
        <v>43987</v>
      </c>
      <c r="C1051" s="62">
        <v>1638.4</v>
      </c>
      <c r="D1051" s="62">
        <f t="shared" si="33"/>
        <v>-0.4112298984817177</v>
      </c>
      <c r="E1051" s="62">
        <v>3.3067973055726217E-3</v>
      </c>
      <c r="F1051" s="62"/>
      <c r="G1051" s="62">
        <v>1045</v>
      </c>
      <c r="H1051">
        <f t="shared" ca="1" si="34"/>
        <v>1.0581323176596127E-2</v>
      </c>
      <c r="I1051" s="62"/>
    </row>
    <row r="1052" spans="2:9" x14ac:dyDescent="0.3">
      <c r="B1052" s="177">
        <v>44333</v>
      </c>
      <c r="C1052" s="62">
        <v>2782.75</v>
      </c>
      <c r="D1052" s="62">
        <f t="shared" si="33"/>
        <v>-5.7094451503600166E-2</v>
      </c>
      <c r="E1052" s="62">
        <v>3.298961638304042E-3</v>
      </c>
      <c r="F1052" s="62"/>
      <c r="G1052" s="62">
        <v>1046</v>
      </c>
      <c r="H1052">
        <f t="shared" ca="1" si="34"/>
        <v>1.4508674041561295E-2</v>
      </c>
      <c r="I1052" s="62"/>
    </row>
    <row r="1053" spans="2:9" x14ac:dyDescent="0.3">
      <c r="B1053" s="177">
        <v>44343</v>
      </c>
      <c r="C1053" s="62">
        <v>2951.25</v>
      </c>
      <c r="D1053" s="62">
        <f t="shared" si="33"/>
        <v>1.5598490762425186</v>
      </c>
      <c r="E1053" s="62">
        <v>3.2805276040250514E-3</v>
      </c>
      <c r="F1053" s="62"/>
      <c r="G1053" s="62">
        <v>1047</v>
      </c>
      <c r="H1053">
        <f t="shared" ca="1" si="34"/>
        <v>-1.8941477756623292E-5</v>
      </c>
      <c r="I1053" s="62"/>
    </row>
    <row r="1054" spans="2:9" x14ac:dyDescent="0.3">
      <c r="B1054" s="177">
        <v>43193</v>
      </c>
      <c r="C1054" s="62">
        <v>1152.9000000000001</v>
      </c>
      <c r="D1054" s="62">
        <f t="shared" si="33"/>
        <v>-0.33859216338706893</v>
      </c>
      <c r="E1054" s="62">
        <v>3.2632815559326457E-3</v>
      </c>
      <c r="F1054" s="62"/>
      <c r="G1054" s="62">
        <v>1048</v>
      </c>
      <c r="H1054">
        <f t="shared" ca="1" si="34"/>
        <v>-4.4820224867997693E-3</v>
      </c>
      <c r="I1054" s="62"/>
    </row>
    <row r="1055" spans="2:9" x14ac:dyDescent="0.3">
      <c r="B1055" s="177">
        <v>44042</v>
      </c>
      <c r="C1055" s="62">
        <v>1743.1</v>
      </c>
      <c r="D1055" s="62">
        <f t="shared" si="33"/>
        <v>-0.23772248217956005</v>
      </c>
      <c r="E1055" s="62">
        <v>3.2518921407809508E-3</v>
      </c>
      <c r="F1055" s="62"/>
      <c r="G1055" s="62">
        <v>1049</v>
      </c>
      <c r="H1055">
        <f t="shared" ca="1" si="34"/>
        <v>-2.2656516418046304E-2</v>
      </c>
      <c r="I1055" s="62"/>
    </row>
    <row r="1056" spans="2:9" x14ac:dyDescent="0.3">
      <c r="B1056" s="177">
        <v>45727</v>
      </c>
      <c r="C1056" s="62">
        <v>2286.6999999999998</v>
      </c>
      <c r="D1056" s="62">
        <f t="shared" si="33"/>
        <v>0.94034789987271938</v>
      </c>
      <c r="E1056" s="62">
        <v>3.2466108015617233E-3</v>
      </c>
      <c r="F1056" s="62"/>
      <c r="G1056" s="62">
        <v>1050</v>
      </c>
      <c r="H1056">
        <f t="shared" ca="1" si="34"/>
        <v>1.8487696795762908E-2</v>
      </c>
      <c r="I1056" s="62"/>
    </row>
    <row r="1057" spans="2:9" x14ac:dyDescent="0.3">
      <c r="B1057" s="177">
        <v>43041</v>
      </c>
      <c r="C1057" s="62">
        <v>1178.5</v>
      </c>
      <c r="D1057" s="62">
        <f t="shared" si="33"/>
        <v>-0.6433866916815445</v>
      </c>
      <c r="E1057" s="62">
        <v>3.2348684770579332E-3</v>
      </c>
      <c r="F1057" s="62"/>
      <c r="G1057" s="62">
        <v>1051</v>
      </c>
      <c r="H1057">
        <f t="shared" ca="1" si="34"/>
        <v>5.6827445646116656E-3</v>
      </c>
      <c r="I1057" s="62"/>
    </row>
    <row r="1058" spans="2:9" x14ac:dyDescent="0.3">
      <c r="B1058" s="177">
        <v>44545</v>
      </c>
      <c r="C1058" s="62">
        <v>3304.7</v>
      </c>
      <c r="D1058" s="62">
        <f t="shared" si="33"/>
        <v>-1.1032690011637497E-3</v>
      </c>
      <c r="E1058" s="62">
        <v>3.2331021083467572E-3</v>
      </c>
      <c r="F1058" s="62"/>
      <c r="G1058" s="62">
        <v>1052</v>
      </c>
      <c r="H1058">
        <f t="shared" ca="1" si="34"/>
        <v>-9.2549899190745091E-3</v>
      </c>
      <c r="I1058" s="62"/>
    </row>
    <row r="1059" spans="2:9" x14ac:dyDescent="0.3">
      <c r="B1059" s="177">
        <v>45103</v>
      </c>
      <c r="C1059" s="62">
        <v>3308.35</v>
      </c>
      <c r="D1059" s="62">
        <f t="shared" si="33"/>
        <v>6.4788143093931452E-2</v>
      </c>
      <c r="E1059" s="62">
        <v>3.229523607362735E-3</v>
      </c>
      <c r="F1059" s="62"/>
      <c r="G1059" s="62">
        <v>1053</v>
      </c>
      <c r="H1059">
        <f t="shared" ca="1" si="34"/>
        <v>-2.1423772057031842E-2</v>
      </c>
      <c r="I1059" s="62"/>
    </row>
    <row r="1060" spans="2:9" x14ac:dyDescent="0.3">
      <c r="B1060" s="177">
        <v>45506</v>
      </c>
      <c r="C1060" s="62">
        <v>3107.05</v>
      </c>
      <c r="D1060" s="62">
        <f t="shared" si="33"/>
        <v>7.3654929334116617E-2</v>
      </c>
      <c r="E1060" s="62">
        <v>3.2288790946223018E-3</v>
      </c>
      <c r="F1060" s="62"/>
      <c r="G1060" s="62">
        <v>1054</v>
      </c>
      <c r="H1060">
        <f t="shared" ca="1" si="34"/>
        <v>-8.2214109027040627E-3</v>
      </c>
      <c r="I1060" s="62"/>
    </row>
    <row r="1061" spans="2:9" x14ac:dyDescent="0.3">
      <c r="B1061" s="177">
        <v>45390</v>
      </c>
      <c r="C1061" s="62">
        <v>2893.9</v>
      </c>
      <c r="D1061" s="62">
        <f t="shared" si="33"/>
        <v>0.14419579313616965</v>
      </c>
      <c r="E1061" s="62">
        <v>3.2066281871284208E-3</v>
      </c>
      <c r="F1061" s="62"/>
      <c r="G1061" s="62">
        <v>1055</v>
      </c>
      <c r="H1061">
        <f t="shared" ca="1" si="34"/>
        <v>-7.0940840430752216E-4</v>
      </c>
      <c r="I1061" s="62"/>
    </row>
    <row r="1062" spans="2:9" x14ac:dyDescent="0.3">
      <c r="B1062" s="177">
        <v>44175</v>
      </c>
      <c r="C1062" s="62">
        <v>2529.1999999999998</v>
      </c>
      <c r="D1062" s="62">
        <f t="shared" si="33"/>
        <v>1.1179918770673698</v>
      </c>
      <c r="E1062" s="62">
        <v>3.1929873272116801E-3</v>
      </c>
      <c r="F1062" s="62"/>
      <c r="G1062" s="62">
        <v>1056</v>
      </c>
      <c r="H1062">
        <f t="shared" ca="1" si="34"/>
        <v>2.6276667261946117E-3</v>
      </c>
      <c r="I1062" s="62"/>
    </row>
    <row r="1063" spans="2:9" x14ac:dyDescent="0.3">
      <c r="B1063" s="177">
        <v>43117</v>
      </c>
      <c r="C1063" s="62">
        <v>1194.1500000000001</v>
      </c>
      <c r="D1063" s="62">
        <f t="shared" si="33"/>
        <v>-0.4234780089798677</v>
      </c>
      <c r="E1063" s="62">
        <v>3.1923383878692674E-3</v>
      </c>
      <c r="F1063" s="62"/>
      <c r="G1063" s="62">
        <v>1057</v>
      </c>
      <c r="H1063">
        <f t="shared" ca="1" si="34"/>
        <v>-1.3666949339830257E-2</v>
      </c>
      <c r="I1063" s="62"/>
    </row>
    <row r="1064" spans="2:9" x14ac:dyDescent="0.3">
      <c r="B1064" s="177">
        <v>44118</v>
      </c>
      <c r="C1064" s="62">
        <v>2071.3000000000002</v>
      </c>
      <c r="D1064" s="62">
        <f t="shared" si="33"/>
        <v>0.87050164807874686</v>
      </c>
      <c r="E1064" s="62">
        <v>3.1722968882432166E-3</v>
      </c>
      <c r="F1064" s="62"/>
      <c r="G1064" s="62">
        <v>1058</v>
      </c>
      <c r="H1064">
        <f t="shared" ca="1" si="34"/>
        <v>-1.0216576716682465E-2</v>
      </c>
      <c r="I1064" s="62"/>
    </row>
    <row r="1065" spans="2:9" x14ac:dyDescent="0.3">
      <c r="B1065" s="177">
        <v>43181</v>
      </c>
      <c r="C1065" s="62">
        <v>1107.3499999999999</v>
      </c>
      <c r="D1065" s="62">
        <f t="shared" si="33"/>
        <v>-0.51157815808045171</v>
      </c>
      <c r="E1065" s="62">
        <v>3.1707206595098974E-3</v>
      </c>
      <c r="F1065" s="62"/>
      <c r="G1065" s="62">
        <v>1059</v>
      </c>
      <c r="H1065">
        <f t="shared" ca="1" si="34"/>
        <v>4.0156991641663572E-2</v>
      </c>
      <c r="I1065" s="62"/>
    </row>
    <row r="1066" spans="2:9" x14ac:dyDescent="0.3">
      <c r="B1066" s="177">
        <v>45810</v>
      </c>
      <c r="C1066" s="62">
        <v>2267.1999999999998</v>
      </c>
      <c r="D1066" s="62">
        <f t="shared" si="33"/>
        <v>0.98043326345213133</v>
      </c>
      <c r="E1066" s="62">
        <v>3.1636468219728041E-3</v>
      </c>
      <c r="F1066" s="62"/>
      <c r="G1066" s="62">
        <v>1060</v>
      </c>
      <c r="H1066">
        <f t="shared" ca="1" si="34"/>
        <v>-2.1180975693109772E-2</v>
      </c>
      <c r="I1066" s="62"/>
    </row>
    <row r="1067" spans="2:9" x14ac:dyDescent="0.3">
      <c r="B1067" s="177">
        <v>42902</v>
      </c>
      <c r="C1067" s="62">
        <v>1144.8</v>
      </c>
      <c r="D1067" s="62">
        <f t="shared" si="33"/>
        <v>-0.6439800345197555</v>
      </c>
      <c r="E1067" s="62">
        <v>3.1545741324920337E-3</v>
      </c>
      <c r="F1067" s="62"/>
      <c r="G1067" s="62">
        <v>1061</v>
      </c>
      <c r="H1067">
        <f t="shared" ca="1" si="34"/>
        <v>7.5960231112864205E-3</v>
      </c>
      <c r="I1067" s="62"/>
    </row>
    <row r="1068" spans="2:9" x14ac:dyDescent="0.3">
      <c r="B1068" s="177">
        <v>45189</v>
      </c>
      <c r="C1068" s="62">
        <v>3215.55</v>
      </c>
      <c r="D1068" s="62">
        <f t="shared" si="33"/>
        <v>0.81030260380014085</v>
      </c>
      <c r="E1068" s="62">
        <v>3.150883651281525E-3</v>
      </c>
      <c r="F1068" s="62"/>
      <c r="G1068" s="62">
        <v>1062</v>
      </c>
      <c r="H1068">
        <f t="shared" ca="1" si="34"/>
        <v>1.7773103481233996E-2</v>
      </c>
      <c r="I1068" s="62"/>
    </row>
    <row r="1069" spans="2:9" x14ac:dyDescent="0.3">
      <c r="B1069" s="177">
        <v>43735</v>
      </c>
      <c r="C1069" s="62">
        <v>1776.25</v>
      </c>
      <c r="D1069" s="62">
        <f t="shared" si="33"/>
        <v>-0.45857591367695916</v>
      </c>
      <c r="E1069" s="62">
        <v>3.1343536454509257E-3</v>
      </c>
      <c r="F1069" s="62"/>
      <c r="G1069" s="62">
        <v>1063</v>
      </c>
      <c r="H1069">
        <f t="shared" ca="1" si="34"/>
        <v>-8.3275310609992239E-3</v>
      </c>
      <c r="I1069" s="62"/>
    </row>
    <row r="1070" spans="2:9" x14ac:dyDescent="0.3">
      <c r="B1070" s="177">
        <v>44552</v>
      </c>
      <c r="C1070" s="62">
        <v>3280.7</v>
      </c>
      <c r="D1070" s="62">
        <f t="shared" si="33"/>
        <v>0.14029996002850129</v>
      </c>
      <c r="E1070" s="62">
        <v>3.1341252732804358E-3</v>
      </c>
      <c r="F1070" s="62"/>
      <c r="G1070" s="62">
        <v>1064</v>
      </c>
      <c r="H1070">
        <f t="shared" ca="1" si="34"/>
        <v>3.9178177161089912E-3</v>
      </c>
      <c r="I1070" s="62"/>
    </row>
    <row r="1071" spans="2:9" x14ac:dyDescent="0.3">
      <c r="B1071" s="177">
        <v>45412</v>
      </c>
      <c r="C1071" s="62">
        <v>2877.05</v>
      </c>
      <c r="D1071" s="62">
        <f t="shared" si="33"/>
        <v>0.25800174901617851</v>
      </c>
      <c r="E1071" s="62">
        <v>3.1205327568774705E-3</v>
      </c>
      <c r="F1071" s="62"/>
      <c r="G1071" s="62">
        <v>1065</v>
      </c>
      <c r="H1071">
        <f t="shared" ca="1" si="34"/>
        <v>-1.9241618285972532E-2</v>
      </c>
      <c r="I1071" s="62"/>
    </row>
    <row r="1072" spans="2:9" x14ac:dyDescent="0.3">
      <c r="B1072" s="177">
        <v>45736</v>
      </c>
      <c r="C1072" s="62">
        <v>2287</v>
      </c>
      <c r="D1072" s="62">
        <f t="shared" si="33"/>
        <v>0.91637338696162207</v>
      </c>
      <c r="E1072" s="62">
        <v>3.1141716741961965E-3</v>
      </c>
      <c r="F1072" s="62"/>
      <c r="G1072" s="62">
        <v>1066</v>
      </c>
      <c r="H1072">
        <f t="shared" ca="1" si="34"/>
        <v>-5.7945737138929857E-4</v>
      </c>
      <c r="I1072" s="62"/>
    </row>
    <row r="1073" spans="2:9" x14ac:dyDescent="0.3">
      <c r="B1073" s="177">
        <v>43119</v>
      </c>
      <c r="C1073" s="62">
        <v>1193.4000000000001</v>
      </c>
      <c r="D1073" s="62">
        <f t="shared" si="33"/>
        <v>-0.20743815374398133</v>
      </c>
      <c r="E1073" s="62">
        <v>3.0678714015550251E-3</v>
      </c>
      <c r="F1073" s="62"/>
      <c r="G1073" s="62">
        <v>1067</v>
      </c>
      <c r="H1073">
        <f t="shared" ca="1" si="34"/>
        <v>-7.6808173780813056E-4</v>
      </c>
      <c r="I1073" s="62"/>
    </row>
    <row r="1074" spans="2:9" x14ac:dyDescent="0.3">
      <c r="B1074" s="177">
        <v>43970</v>
      </c>
      <c r="C1074" s="62">
        <v>1505.75</v>
      </c>
      <c r="D1074" s="62">
        <f t="shared" si="33"/>
        <v>-0.48027405771089327</v>
      </c>
      <c r="E1074" s="62">
        <v>3.0643173566931412E-3</v>
      </c>
      <c r="F1074" s="62"/>
      <c r="G1074" s="62">
        <v>1068</v>
      </c>
      <c r="H1074">
        <f t="shared" ca="1" si="34"/>
        <v>-9.7181744115497487E-3</v>
      </c>
      <c r="I1074" s="62"/>
    </row>
    <row r="1075" spans="2:9" x14ac:dyDescent="0.3">
      <c r="B1075" s="177">
        <v>45602</v>
      </c>
      <c r="C1075" s="62">
        <v>2897.2</v>
      </c>
      <c r="D1075" s="62">
        <f t="shared" si="33"/>
        <v>1.0690590965898945</v>
      </c>
      <c r="E1075" s="62">
        <v>3.0466694363660597E-3</v>
      </c>
      <c r="F1075" s="62"/>
      <c r="G1075" s="62">
        <v>1069</v>
      </c>
      <c r="H1075">
        <f t="shared" ca="1" si="34"/>
        <v>-2.1083789010409273E-2</v>
      </c>
      <c r="I1075" s="62"/>
    </row>
    <row r="1076" spans="2:9" x14ac:dyDescent="0.3">
      <c r="B1076" s="177">
        <v>43489</v>
      </c>
      <c r="C1076" s="62">
        <v>1400.25</v>
      </c>
      <c r="D1076" s="62">
        <f t="shared" si="33"/>
        <v>-0.22301140304636133</v>
      </c>
      <c r="E1076" s="62">
        <v>3.008488234662115E-3</v>
      </c>
      <c r="F1076" s="62"/>
      <c r="G1076" s="62">
        <v>1070</v>
      </c>
      <c r="H1076">
        <f t="shared" ca="1" si="34"/>
        <v>-3.5869111667502086E-3</v>
      </c>
      <c r="I1076" s="62"/>
    </row>
    <row r="1077" spans="2:9" x14ac:dyDescent="0.3">
      <c r="B1077" s="177">
        <v>44056</v>
      </c>
      <c r="C1077" s="62">
        <v>1802.15</v>
      </c>
      <c r="D1077" s="62">
        <f t="shared" si="33"/>
        <v>1.3326211026455646E-2</v>
      </c>
      <c r="E1077" s="62">
        <v>3.0054264644497515E-3</v>
      </c>
      <c r="F1077" s="62"/>
      <c r="G1077" s="62">
        <v>1071</v>
      </c>
      <c r="H1077">
        <f t="shared" ca="1" si="34"/>
        <v>-1.9899956201985688E-3</v>
      </c>
      <c r="I1077" s="62"/>
    </row>
    <row r="1078" spans="2:9" x14ac:dyDescent="0.3">
      <c r="B1078" s="177">
        <v>43748</v>
      </c>
      <c r="C1078" s="62">
        <v>1778.45</v>
      </c>
      <c r="D1078" s="62">
        <f t="shared" si="33"/>
        <v>0.24694127957931641</v>
      </c>
      <c r="E1078" s="62">
        <v>2.9890308208555139E-3</v>
      </c>
      <c r="F1078" s="62"/>
      <c r="G1078" s="62">
        <v>1072</v>
      </c>
      <c r="H1078">
        <f t="shared" ca="1" si="34"/>
        <v>-8.3020156508985393E-3</v>
      </c>
      <c r="I1078" s="62"/>
    </row>
    <row r="1079" spans="2:9" x14ac:dyDescent="0.3">
      <c r="B1079" s="177">
        <v>43627</v>
      </c>
      <c r="C1079" s="62">
        <v>1426.25</v>
      </c>
      <c r="D1079" s="62">
        <f t="shared" si="33"/>
        <v>-0.16870665034679724</v>
      </c>
      <c r="E1079" s="62">
        <v>2.9887482419127987E-3</v>
      </c>
      <c r="F1079" s="62"/>
      <c r="G1079" s="62">
        <v>1073</v>
      </c>
      <c r="H1079">
        <f t="shared" ca="1" si="34"/>
        <v>1.9941792909397672E-2</v>
      </c>
      <c r="I1079" s="62"/>
    </row>
    <row r="1080" spans="2:9" x14ac:dyDescent="0.3">
      <c r="B1080" s="177">
        <v>43796</v>
      </c>
      <c r="C1080" s="62">
        <v>1715.7</v>
      </c>
      <c r="D1080" s="62">
        <f t="shared" si="33"/>
        <v>-0.42848101265822786</v>
      </c>
      <c r="E1080" s="62">
        <v>2.9814100315679508E-3</v>
      </c>
      <c r="F1080" s="62"/>
      <c r="G1080" s="62">
        <v>1074</v>
      </c>
      <c r="H1080">
        <f t="shared" ca="1" si="34"/>
        <v>-3.6840646600807023E-3</v>
      </c>
      <c r="I1080" s="62"/>
    </row>
    <row r="1081" spans="2:9" x14ac:dyDescent="0.3">
      <c r="B1081" s="177">
        <v>44391</v>
      </c>
      <c r="C1081" s="62">
        <v>3002</v>
      </c>
      <c r="D1081" s="62">
        <f t="shared" si="33"/>
        <v>2.9419604753463329</v>
      </c>
      <c r="E1081" s="62">
        <v>2.9735057298453413E-3</v>
      </c>
      <c r="F1081" s="62"/>
      <c r="G1081" s="62">
        <v>1075</v>
      </c>
      <c r="H1081">
        <f t="shared" ca="1" si="34"/>
        <v>1.8434411948122044E-2</v>
      </c>
      <c r="I1081" s="62"/>
    </row>
    <row r="1082" spans="2:9" x14ac:dyDescent="0.3">
      <c r="B1082" s="177">
        <v>42158</v>
      </c>
      <c r="C1082" s="62">
        <v>761.55</v>
      </c>
      <c r="D1082" s="62">
        <f t="shared" si="33"/>
        <v>-2.4841539151034112E-2</v>
      </c>
      <c r="E1082" s="62">
        <v>2.9632556301856976E-3</v>
      </c>
      <c r="F1082" s="62"/>
      <c r="G1082" s="62">
        <v>1076</v>
      </c>
      <c r="H1082">
        <f t="shared" ca="1" si="34"/>
        <v>1.4825676563774324E-2</v>
      </c>
      <c r="I1082" s="62"/>
    </row>
    <row r="1083" spans="2:9" x14ac:dyDescent="0.3">
      <c r="B1083" s="177">
        <v>42129</v>
      </c>
      <c r="C1083" s="62">
        <v>780.95</v>
      </c>
      <c r="D1083" s="62">
        <f t="shared" si="33"/>
        <v>-0.74424849765027601</v>
      </c>
      <c r="E1083" s="62">
        <v>2.9538303473962222E-3</v>
      </c>
      <c r="F1083" s="62"/>
      <c r="G1083" s="62">
        <v>1077</v>
      </c>
      <c r="H1083">
        <f t="shared" ca="1" si="34"/>
        <v>3.8451036185953289E-3</v>
      </c>
      <c r="I1083" s="62"/>
    </row>
    <row r="1084" spans="2:9" x14ac:dyDescent="0.3">
      <c r="B1084" s="177">
        <v>44862</v>
      </c>
      <c r="C1084" s="62">
        <v>3053.55</v>
      </c>
      <c r="D1084" s="62">
        <f t="shared" si="33"/>
        <v>-2.7686674096481394E-2</v>
      </c>
      <c r="E1084" s="62">
        <v>2.9396308217829181E-3</v>
      </c>
      <c r="F1084" s="62"/>
      <c r="G1084" s="62">
        <v>1078</v>
      </c>
      <c r="H1084">
        <f t="shared" ca="1" si="34"/>
        <v>-4.3074754347527111E-3</v>
      </c>
      <c r="I1084" s="62"/>
    </row>
    <row r="1085" spans="2:9" x14ac:dyDescent="0.3">
      <c r="B1085" s="177">
        <v>44868</v>
      </c>
      <c r="C1085" s="62">
        <v>3140.5</v>
      </c>
      <c r="D1085" s="62">
        <f t="shared" si="33"/>
        <v>1.3391576060962976E-3</v>
      </c>
      <c r="E1085" s="62">
        <v>2.9380768370963553E-3</v>
      </c>
      <c r="F1085" s="62"/>
      <c r="G1085" s="62">
        <v>1079</v>
      </c>
      <c r="H1085">
        <f t="shared" ca="1" si="34"/>
        <v>-2.3029969826204411E-2</v>
      </c>
      <c r="I1085" s="62"/>
    </row>
    <row r="1086" spans="2:9" x14ac:dyDescent="0.3">
      <c r="B1086" s="177">
        <v>45075</v>
      </c>
      <c r="C1086" s="62">
        <v>3136.3</v>
      </c>
      <c r="D1086" s="62">
        <f t="shared" si="33"/>
        <v>2.7798131967460082</v>
      </c>
      <c r="E1086" s="62">
        <v>2.9099513942185866E-3</v>
      </c>
      <c r="F1086" s="62"/>
      <c r="G1086" s="62">
        <v>1080</v>
      </c>
      <c r="H1086">
        <f t="shared" ca="1" si="34"/>
        <v>-3.1924684643156826E-3</v>
      </c>
      <c r="I1086" s="62"/>
    </row>
    <row r="1087" spans="2:9" x14ac:dyDescent="0.3">
      <c r="B1087" s="177">
        <v>42306</v>
      </c>
      <c r="C1087" s="62">
        <v>829.75</v>
      </c>
      <c r="D1087" s="62">
        <f t="shared" si="33"/>
        <v>-0.11294633311952104</v>
      </c>
      <c r="E1087" s="62">
        <v>2.9008279446425056E-3</v>
      </c>
      <c r="F1087" s="62"/>
      <c r="G1087" s="62">
        <v>1081</v>
      </c>
      <c r="H1087">
        <f t="shared" ca="1" si="34"/>
        <v>-2.2617018714787246E-2</v>
      </c>
      <c r="I1087" s="62"/>
    </row>
    <row r="1088" spans="2:9" x14ac:dyDescent="0.3">
      <c r="B1088" s="177">
        <v>42712</v>
      </c>
      <c r="C1088" s="62">
        <v>935.4</v>
      </c>
      <c r="D1088" s="62">
        <f t="shared" si="33"/>
        <v>-5.9474134030466017E-2</v>
      </c>
      <c r="E1088" s="62">
        <v>2.8948214860082897E-3</v>
      </c>
      <c r="F1088" s="62"/>
      <c r="G1088" s="62">
        <v>1082</v>
      </c>
      <c r="H1088">
        <f t="shared" ca="1" si="34"/>
        <v>1.8253263755496234E-2</v>
      </c>
      <c r="I1088" s="62"/>
    </row>
    <row r="1089" spans="2:9" x14ac:dyDescent="0.3">
      <c r="B1089" s="177">
        <v>42534</v>
      </c>
      <c r="C1089" s="62">
        <v>994.55</v>
      </c>
      <c r="D1089" s="62">
        <f t="shared" si="33"/>
        <v>-0.69491863372137597</v>
      </c>
      <c r="E1089" s="62">
        <v>2.8738529797316817E-3</v>
      </c>
      <c r="F1089" s="62"/>
      <c r="G1089" s="62">
        <v>1083</v>
      </c>
      <c r="H1089">
        <f t="shared" ca="1" si="34"/>
        <v>-4.9945764536166474E-3</v>
      </c>
      <c r="I1089" s="62"/>
    </row>
    <row r="1090" spans="2:9" x14ac:dyDescent="0.3">
      <c r="B1090" s="177">
        <v>45170</v>
      </c>
      <c r="C1090" s="62">
        <v>3259.95</v>
      </c>
      <c r="D1090" s="62">
        <f t="shared" si="33"/>
        <v>6.7226478098605352E-2</v>
      </c>
      <c r="E1090" s="62">
        <v>2.8609662682847208E-3</v>
      </c>
      <c r="F1090" s="62"/>
      <c r="G1090" s="62">
        <v>1084</v>
      </c>
      <c r="H1090">
        <f t="shared" ca="1" si="34"/>
        <v>1.1281420743459072E-3</v>
      </c>
      <c r="I1090" s="62"/>
    </row>
    <row r="1091" spans="2:9" x14ac:dyDescent="0.3">
      <c r="B1091" s="177">
        <v>44876</v>
      </c>
      <c r="C1091" s="62">
        <v>3054.6</v>
      </c>
      <c r="D1091" s="62">
        <f t="shared" si="33"/>
        <v>1.700915159821389</v>
      </c>
      <c r="E1091" s="62">
        <v>2.8398365042105389E-3</v>
      </c>
      <c r="F1091" s="62"/>
      <c r="G1091" s="62">
        <v>1085</v>
      </c>
      <c r="H1091">
        <f t="shared" ca="1" si="34"/>
        <v>2.2451182684392057E-2</v>
      </c>
      <c r="I1091" s="62"/>
    </row>
    <row r="1092" spans="2:9" x14ac:dyDescent="0.3">
      <c r="B1092" s="177">
        <v>43171</v>
      </c>
      <c r="C1092" s="62">
        <v>1130.95</v>
      </c>
      <c r="D1092" s="62">
        <f t="shared" si="33"/>
        <v>-3.0683522605528139E-2</v>
      </c>
      <c r="E1092" s="62">
        <v>2.837508313012676E-3</v>
      </c>
      <c r="F1092" s="62"/>
      <c r="G1092" s="62">
        <v>1086</v>
      </c>
      <c r="H1092">
        <f t="shared" ca="1" si="34"/>
        <v>-1.2417369938644172E-2</v>
      </c>
      <c r="I1092" s="62"/>
    </row>
    <row r="1093" spans="2:9" x14ac:dyDescent="0.3">
      <c r="B1093" s="177">
        <v>42633</v>
      </c>
      <c r="C1093" s="62">
        <v>1166.75</v>
      </c>
      <c r="D1093" s="62">
        <f t="shared" si="33"/>
        <v>-0.63961389961389958</v>
      </c>
      <c r="E1093" s="62">
        <v>2.8363917658687132E-3</v>
      </c>
      <c r="F1093" s="62"/>
      <c r="G1093" s="62">
        <v>1087</v>
      </c>
      <c r="H1093">
        <f t="shared" ca="1" si="34"/>
        <v>-3.1337620043345137E-3</v>
      </c>
      <c r="I1093" s="62"/>
    </row>
    <row r="1094" spans="2:9" x14ac:dyDescent="0.3">
      <c r="B1094" s="177">
        <v>44602</v>
      </c>
      <c r="C1094" s="62">
        <v>3237.5</v>
      </c>
      <c r="D1094" s="62">
        <f t="shared" si="33"/>
        <v>-1.7241902680387389E-2</v>
      </c>
      <c r="E1094" s="62">
        <v>2.8187337380745597E-3</v>
      </c>
      <c r="F1094" s="62"/>
      <c r="G1094" s="62">
        <v>1088</v>
      </c>
      <c r="H1094">
        <f t="shared" ca="1" si="34"/>
        <v>1.3915179350405106E-2</v>
      </c>
      <c r="I1094" s="62"/>
    </row>
    <row r="1095" spans="2:9" x14ac:dyDescent="0.3">
      <c r="B1095" s="177">
        <v>45168</v>
      </c>
      <c r="C1095" s="62">
        <v>3294.3</v>
      </c>
      <c r="D1095" s="62">
        <f t="shared" ref="D1095:D1158" si="35">(C1095-C1096)/C1096</f>
        <v>0.16688805058179695</v>
      </c>
      <c r="E1095" s="62">
        <v>2.8157866699136998E-3</v>
      </c>
      <c r="F1095" s="62"/>
      <c r="G1095" s="62">
        <v>1089</v>
      </c>
      <c r="H1095">
        <f t="shared" ref="H1095:H1158" ca="1" si="36">_xlfn.NORM.INV(RAND(),N$9,N$10)</f>
        <v>6.8235658394636732E-3</v>
      </c>
      <c r="I1095" s="62"/>
    </row>
    <row r="1096" spans="2:9" x14ac:dyDescent="0.3">
      <c r="B1096" s="177">
        <v>45371</v>
      </c>
      <c r="C1096" s="62">
        <v>2823.15</v>
      </c>
      <c r="D1096" s="62">
        <f t="shared" si="35"/>
        <v>-3.8731315332493445E-2</v>
      </c>
      <c r="E1096" s="62">
        <v>2.8061451025664119E-3</v>
      </c>
      <c r="F1096" s="62"/>
      <c r="G1096" s="62">
        <v>1090</v>
      </c>
      <c r="H1096">
        <f t="shared" ca="1" si="36"/>
        <v>-2.7408377431007543E-2</v>
      </c>
      <c r="I1096" s="62"/>
    </row>
    <row r="1097" spans="2:9" x14ac:dyDescent="0.3">
      <c r="B1097" s="177">
        <v>45453</v>
      </c>
      <c r="C1097" s="62">
        <v>2936.9</v>
      </c>
      <c r="D1097" s="62">
        <f t="shared" si="35"/>
        <v>2.5467664996075121</v>
      </c>
      <c r="E1097" s="62">
        <v>2.7998770785673758E-3</v>
      </c>
      <c r="F1097" s="62"/>
      <c r="G1097" s="62">
        <v>1091</v>
      </c>
      <c r="H1097">
        <f t="shared" ca="1" si="36"/>
        <v>-2.3302339606044626E-2</v>
      </c>
      <c r="I1097" s="62"/>
    </row>
    <row r="1098" spans="2:9" x14ac:dyDescent="0.3">
      <c r="B1098" s="177">
        <v>42048</v>
      </c>
      <c r="C1098" s="62">
        <v>828.05</v>
      </c>
      <c r="D1098" s="62">
        <f t="shared" si="35"/>
        <v>-0.66101035739141112</v>
      </c>
      <c r="E1098" s="62">
        <v>2.7853466545564088E-3</v>
      </c>
      <c r="F1098" s="62"/>
      <c r="G1098" s="62">
        <v>1092</v>
      </c>
      <c r="H1098">
        <f t="shared" ca="1" si="36"/>
        <v>1.0160934952727404E-2</v>
      </c>
      <c r="I1098" s="62"/>
    </row>
    <row r="1099" spans="2:9" x14ac:dyDescent="0.3">
      <c r="B1099" s="177">
        <v>44224</v>
      </c>
      <c r="C1099" s="62">
        <v>2442.6999999999998</v>
      </c>
      <c r="D1099" s="62">
        <f t="shared" si="35"/>
        <v>7.1406640642133298E-2</v>
      </c>
      <c r="E1099" s="62">
        <v>2.7709928364703712E-3</v>
      </c>
      <c r="F1099" s="62"/>
      <c r="G1099" s="62">
        <v>1093</v>
      </c>
      <c r="H1099">
        <f t="shared" ca="1" si="36"/>
        <v>-1.2726699166239476E-2</v>
      </c>
      <c r="I1099" s="62"/>
    </row>
    <row r="1100" spans="2:9" x14ac:dyDescent="0.3">
      <c r="B1100" s="177">
        <v>45735</v>
      </c>
      <c r="C1100" s="62">
        <v>2279.9</v>
      </c>
      <c r="D1100" s="62">
        <f t="shared" si="35"/>
        <v>-0.28874261024193165</v>
      </c>
      <c r="E1100" s="62">
        <v>2.7709359605912133E-3</v>
      </c>
      <c r="F1100" s="62"/>
      <c r="G1100" s="62">
        <v>1094</v>
      </c>
      <c r="H1100">
        <f t="shared" ca="1" si="36"/>
        <v>2.3872279987852501E-2</v>
      </c>
      <c r="I1100" s="62"/>
    </row>
    <row r="1101" spans="2:9" x14ac:dyDescent="0.3">
      <c r="B1101" s="177">
        <v>45187</v>
      </c>
      <c r="C1101" s="62">
        <v>3205.45</v>
      </c>
      <c r="D1101" s="62">
        <f t="shared" si="35"/>
        <v>0.10334916701087705</v>
      </c>
      <c r="E1101" s="62">
        <v>2.7685666020146123E-3</v>
      </c>
      <c r="F1101" s="62"/>
      <c r="G1101" s="62">
        <v>1095</v>
      </c>
      <c r="H1101">
        <f t="shared" ca="1" si="36"/>
        <v>-1.3118915793972249E-2</v>
      </c>
      <c r="I1101" s="62"/>
    </row>
    <row r="1102" spans="2:9" x14ac:dyDescent="0.3">
      <c r="B1102" s="177">
        <v>45482</v>
      </c>
      <c r="C1102" s="62">
        <v>2905.2</v>
      </c>
      <c r="D1102" s="62">
        <f t="shared" si="35"/>
        <v>0.71707201749460669</v>
      </c>
      <c r="E1102" s="62">
        <v>2.7266765609359183E-3</v>
      </c>
      <c r="F1102" s="62"/>
      <c r="G1102" s="62">
        <v>1096</v>
      </c>
      <c r="H1102">
        <f t="shared" ca="1" si="36"/>
        <v>-1.5253909232904475E-2</v>
      </c>
      <c r="I1102" s="62"/>
    </row>
    <row r="1103" spans="2:9" x14ac:dyDescent="0.3">
      <c r="B1103" s="177">
        <v>44011</v>
      </c>
      <c r="C1103" s="62">
        <v>1691.95</v>
      </c>
      <c r="D1103" s="62">
        <f t="shared" si="35"/>
        <v>0.33004480779812922</v>
      </c>
      <c r="E1103" s="62">
        <v>2.7261682519928508E-3</v>
      </c>
      <c r="F1103" s="62"/>
      <c r="G1103" s="62">
        <v>1097</v>
      </c>
      <c r="H1103">
        <f t="shared" ca="1" si="36"/>
        <v>-1.9932383834064996E-2</v>
      </c>
      <c r="I1103" s="62"/>
    </row>
    <row r="1104" spans="2:9" x14ac:dyDescent="0.3">
      <c r="B1104" s="177">
        <v>43271</v>
      </c>
      <c r="C1104" s="62">
        <v>1272.0999999999999</v>
      </c>
      <c r="D1104" s="62">
        <f t="shared" si="35"/>
        <v>7.800516927248842E-2</v>
      </c>
      <c r="E1104" s="62">
        <v>2.7194261616677712E-3</v>
      </c>
      <c r="F1104" s="62"/>
      <c r="G1104" s="62">
        <v>1098</v>
      </c>
      <c r="H1104">
        <f t="shared" ca="1" si="36"/>
        <v>1.0764336150908577E-2</v>
      </c>
      <c r="I1104" s="62"/>
    </row>
    <row r="1105" spans="2:9" x14ac:dyDescent="0.3">
      <c r="B1105" s="177">
        <v>43055</v>
      </c>
      <c r="C1105" s="62">
        <v>1180.05</v>
      </c>
      <c r="D1105" s="62">
        <f t="shared" si="35"/>
        <v>0.32895996396193466</v>
      </c>
      <c r="E1105" s="62">
        <v>2.7191230828058342E-3</v>
      </c>
      <c r="F1105" s="62"/>
      <c r="G1105" s="62">
        <v>1099</v>
      </c>
      <c r="H1105">
        <f t="shared" ca="1" si="36"/>
        <v>-2.9076708510379162E-2</v>
      </c>
      <c r="I1105" s="62"/>
    </row>
    <row r="1106" spans="2:9" x14ac:dyDescent="0.3">
      <c r="B1106" s="177">
        <v>42481</v>
      </c>
      <c r="C1106" s="62">
        <v>887.95</v>
      </c>
      <c r="D1106" s="62">
        <f t="shared" si="35"/>
        <v>-0.53858345458324675</v>
      </c>
      <c r="E1106" s="62">
        <v>2.7101801140535162E-3</v>
      </c>
      <c r="F1106" s="62"/>
      <c r="G1106" s="62">
        <v>1100</v>
      </c>
      <c r="H1106">
        <f t="shared" ca="1" si="36"/>
        <v>-1.4961175875471262E-2</v>
      </c>
      <c r="I1106" s="62"/>
    </row>
    <row r="1107" spans="2:9" x14ac:dyDescent="0.3">
      <c r="B1107" s="177">
        <v>44099</v>
      </c>
      <c r="C1107" s="62">
        <v>1924.4</v>
      </c>
      <c r="D1107" s="62">
        <f t="shared" si="35"/>
        <v>-0.18286235961019939</v>
      </c>
      <c r="E1107" s="62">
        <v>2.7094622759483355E-3</v>
      </c>
      <c r="F1107" s="62"/>
      <c r="G1107" s="62">
        <v>1101</v>
      </c>
      <c r="H1107">
        <f t="shared" ca="1" si="36"/>
        <v>-6.4546190526041762E-3</v>
      </c>
      <c r="I1107" s="62"/>
    </row>
    <row r="1108" spans="2:9" x14ac:dyDescent="0.3">
      <c r="B1108" s="177">
        <v>45751</v>
      </c>
      <c r="C1108" s="62">
        <v>2355.0500000000002</v>
      </c>
      <c r="D1108" s="62">
        <f t="shared" si="35"/>
        <v>1.757185506058655</v>
      </c>
      <c r="E1108" s="62">
        <v>2.7036232809640928E-3</v>
      </c>
      <c r="F1108" s="62"/>
      <c r="G1108" s="62">
        <v>1102</v>
      </c>
      <c r="H1108">
        <f t="shared" ca="1" si="36"/>
        <v>8.3780341015361158E-3</v>
      </c>
      <c r="I1108" s="62"/>
    </row>
    <row r="1109" spans="2:9" x14ac:dyDescent="0.3">
      <c r="B1109" s="177">
        <v>42242</v>
      </c>
      <c r="C1109" s="62">
        <v>854.15</v>
      </c>
      <c r="D1109" s="62">
        <f t="shared" si="35"/>
        <v>-0.70718705541557392</v>
      </c>
      <c r="E1109" s="62">
        <v>2.7000058695779241E-3</v>
      </c>
      <c r="F1109" s="62"/>
      <c r="G1109" s="62">
        <v>1103</v>
      </c>
      <c r="H1109">
        <f t="shared" ca="1" si="36"/>
        <v>-2.2553283966167667E-2</v>
      </c>
      <c r="I1109" s="62"/>
    </row>
    <row r="1110" spans="2:9" x14ac:dyDescent="0.3">
      <c r="B1110" s="177">
        <v>44942</v>
      </c>
      <c r="C1110" s="62">
        <v>2917.05</v>
      </c>
      <c r="D1110" s="62">
        <f t="shared" si="35"/>
        <v>0.61833564493758675</v>
      </c>
      <c r="E1110" s="62">
        <v>2.6983363123884107E-3</v>
      </c>
      <c r="F1110" s="62"/>
      <c r="G1110" s="62">
        <v>1104</v>
      </c>
      <c r="H1110">
        <f t="shared" ca="1" si="36"/>
        <v>-2.0498716061609988E-2</v>
      </c>
      <c r="I1110" s="62"/>
    </row>
    <row r="1111" spans="2:9" x14ac:dyDescent="0.3">
      <c r="B1111" s="177">
        <v>43753</v>
      </c>
      <c r="C1111" s="62">
        <v>1802.5</v>
      </c>
      <c r="D1111" s="62">
        <f t="shared" si="35"/>
        <v>0.40179647703853494</v>
      </c>
      <c r="E1111" s="62">
        <v>2.697966789975751E-3</v>
      </c>
      <c r="F1111" s="62"/>
      <c r="G1111" s="62">
        <v>1105</v>
      </c>
      <c r="H1111">
        <f t="shared" ca="1" si="36"/>
        <v>6.733495204569756E-3</v>
      </c>
      <c r="I1111" s="62"/>
    </row>
    <row r="1112" spans="2:9" x14ac:dyDescent="0.3">
      <c r="B1112" s="177">
        <v>43265</v>
      </c>
      <c r="C1112" s="62">
        <v>1285.8499999999999</v>
      </c>
      <c r="D1112" s="62">
        <f t="shared" si="35"/>
        <v>0.14399466192170809</v>
      </c>
      <c r="E1112" s="62">
        <v>2.6902682470366641E-3</v>
      </c>
      <c r="F1112" s="62"/>
      <c r="G1112" s="62">
        <v>1106</v>
      </c>
      <c r="H1112">
        <f t="shared" ca="1" si="36"/>
        <v>-1.8156339914328395E-2</v>
      </c>
      <c r="I1112" s="62"/>
    </row>
    <row r="1113" spans="2:9" x14ac:dyDescent="0.3">
      <c r="B1113" s="177">
        <v>43139</v>
      </c>
      <c r="C1113" s="62">
        <v>1124</v>
      </c>
      <c r="D1113" s="62">
        <f t="shared" si="35"/>
        <v>-3.3076691470600925E-2</v>
      </c>
      <c r="E1113" s="62">
        <v>2.6761819803746653E-3</v>
      </c>
      <c r="F1113" s="62"/>
      <c r="G1113" s="62">
        <v>1107</v>
      </c>
      <c r="H1113">
        <f t="shared" ca="1" si="36"/>
        <v>-1.9179640010855318E-2</v>
      </c>
      <c r="I1113" s="62"/>
    </row>
    <row r="1114" spans="2:9" x14ac:dyDescent="0.3">
      <c r="B1114" s="177">
        <v>43018</v>
      </c>
      <c r="C1114" s="62">
        <v>1162.45</v>
      </c>
      <c r="D1114" s="62">
        <f t="shared" si="35"/>
        <v>-0.58889163955297774</v>
      </c>
      <c r="E1114" s="62">
        <v>2.6739121059215394E-3</v>
      </c>
      <c r="F1114" s="62"/>
      <c r="G1114" s="62">
        <v>1108</v>
      </c>
      <c r="H1114">
        <f t="shared" ca="1" si="36"/>
        <v>7.6665149925801389E-3</v>
      </c>
      <c r="I1114" s="62"/>
    </row>
    <row r="1115" spans="2:9" x14ac:dyDescent="0.3">
      <c r="B1115" s="177">
        <v>45357</v>
      </c>
      <c r="C1115" s="62">
        <v>2827.6</v>
      </c>
      <c r="D1115" s="62">
        <f t="shared" si="35"/>
        <v>-0.15801384649743172</v>
      </c>
      <c r="E1115" s="62">
        <v>2.6594801602780045E-3</v>
      </c>
      <c r="F1115" s="62"/>
      <c r="G1115" s="62">
        <v>1109</v>
      </c>
      <c r="H1115">
        <f t="shared" ca="1" si="36"/>
        <v>1.3274073692966909E-2</v>
      </c>
      <c r="I1115" s="62"/>
    </row>
    <row r="1116" spans="2:9" x14ac:dyDescent="0.3">
      <c r="B1116" s="177">
        <v>44796</v>
      </c>
      <c r="C1116" s="62">
        <v>3358.25</v>
      </c>
      <c r="D1116" s="62">
        <f t="shared" si="35"/>
        <v>0.89186524702833658</v>
      </c>
      <c r="E1116" s="62">
        <v>2.6572320002388795E-3</v>
      </c>
      <c r="F1116" s="62"/>
      <c r="G1116" s="62">
        <v>1110</v>
      </c>
      <c r="H1116">
        <f t="shared" ca="1" si="36"/>
        <v>1.9031729133354092E-2</v>
      </c>
      <c r="I1116" s="62"/>
    </row>
    <row r="1117" spans="2:9" x14ac:dyDescent="0.3">
      <c r="B1117" s="177">
        <v>43783</v>
      </c>
      <c r="C1117" s="62">
        <v>1775.1</v>
      </c>
      <c r="D1117" s="62">
        <f t="shared" si="35"/>
        <v>-0.35813852579052996</v>
      </c>
      <c r="E1117" s="62">
        <v>2.6547672842294496E-3</v>
      </c>
      <c r="F1117" s="62"/>
      <c r="G1117" s="62">
        <v>1111</v>
      </c>
      <c r="H1117">
        <f t="shared" ca="1" si="36"/>
        <v>-2.9318645760004819E-3</v>
      </c>
      <c r="I1117" s="62"/>
    </row>
    <row r="1118" spans="2:9" x14ac:dyDescent="0.3">
      <c r="B1118" s="177">
        <v>44965</v>
      </c>
      <c r="C1118" s="62">
        <v>2765.55</v>
      </c>
      <c r="D1118" s="62">
        <f t="shared" si="35"/>
        <v>1.1341590461859015</v>
      </c>
      <c r="E1118" s="62">
        <v>2.6466056376326227E-3</v>
      </c>
      <c r="F1118" s="62"/>
      <c r="G1118" s="62">
        <v>1112</v>
      </c>
      <c r="H1118">
        <f t="shared" ca="1" si="36"/>
        <v>-1.1755222609626357E-2</v>
      </c>
      <c r="I1118" s="62"/>
    </row>
    <row r="1119" spans="2:9" x14ac:dyDescent="0.3">
      <c r="B1119" s="177">
        <v>43354</v>
      </c>
      <c r="C1119" s="62">
        <v>1295.8499999999999</v>
      </c>
      <c r="D1119" s="62">
        <f t="shared" si="35"/>
        <v>-6.4469552034075853E-2</v>
      </c>
      <c r="E1119" s="62">
        <v>2.6306626948817079E-3</v>
      </c>
      <c r="F1119" s="62"/>
      <c r="G1119" s="62">
        <v>1113</v>
      </c>
      <c r="H1119">
        <f t="shared" ca="1" si="36"/>
        <v>1.6812284484713284E-2</v>
      </c>
      <c r="I1119" s="62"/>
    </row>
    <row r="1120" spans="2:9" x14ac:dyDescent="0.3">
      <c r="B1120" s="177">
        <v>43468</v>
      </c>
      <c r="C1120" s="62">
        <v>1385.15</v>
      </c>
      <c r="D1120" s="62">
        <f t="shared" si="35"/>
        <v>-0.52196645499723904</v>
      </c>
      <c r="E1120" s="62">
        <v>2.6057688827766903E-3</v>
      </c>
      <c r="F1120" s="62"/>
      <c r="G1120" s="62">
        <v>1114</v>
      </c>
      <c r="H1120">
        <f t="shared" ca="1" si="36"/>
        <v>-2.0983540662242301E-2</v>
      </c>
      <c r="I1120" s="62"/>
    </row>
    <row r="1121" spans="2:9" x14ac:dyDescent="0.3">
      <c r="B1121" s="177">
        <v>45041</v>
      </c>
      <c r="C1121" s="62">
        <v>2897.6</v>
      </c>
      <c r="D1121" s="62">
        <f t="shared" si="35"/>
        <v>-0.12680810028929609</v>
      </c>
      <c r="E1121" s="62">
        <v>2.5950659146742328E-3</v>
      </c>
      <c r="F1121" s="62"/>
      <c r="G1121" s="62">
        <v>1115</v>
      </c>
      <c r="H1121">
        <f t="shared" ca="1" si="36"/>
        <v>-1.4635733673592868E-3</v>
      </c>
      <c r="I1121" s="62"/>
    </row>
    <row r="1122" spans="2:9" x14ac:dyDescent="0.3">
      <c r="B1122" s="177">
        <v>45097</v>
      </c>
      <c r="C1122" s="62">
        <v>3318.4</v>
      </c>
      <c r="D1122" s="62">
        <f t="shared" si="35"/>
        <v>0.37670096249585128</v>
      </c>
      <c r="E1122" s="62">
        <v>2.5831986343792567E-3</v>
      </c>
      <c r="F1122" s="62"/>
      <c r="G1122" s="62">
        <v>1116</v>
      </c>
      <c r="H1122">
        <f t="shared" ca="1" si="36"/>
        <v>2.5581450182351303E-2</v>
      </c>
      <c r="I1122" s="62"/>
    </row>
    <row r="1123" spans="2:9" x14ac:dyDescent="0.3">
      <c r="B1123" s="177">
        <v>44274</v>
      </c>
      <c r="C1123" s="62">
        <v>2410.4</v>
      </c>
      <c r="D1123" s="62">
        <f t="shared" si="35"/>
        <v>-0.23836006003633775</v>
      </c>
      <c r="E1123" s="62">
        <v>2.5579702609961905E-3</v>
      </c>
      <c r="F1123" s="62"/>
      <c r="G1123" s="62">
        <v>1117</v>
      </c>
      <c r="H1123">
        <f t="shared" ca="1" si="36"/>
        <v>3.4774088289166679E-3</v>
      </c>
      <c r="I1123" s="62"/>
    </row>
    <row r="1124" spans="2:9" x14ac:dyDescent="0.3">
      <c r="B1124" s="177">
        <v>44673</v>
      </c>
      <c r="C1124" s="62">
        <v>3164.75</v>
      </c>
      <c r="D1124" s="62">
        <f t="shared" si="35"/>
        <v>1.6314804806053298</v>
      </c>
      <c r="E1124" s="62">
        <v>2.5501314664048477E-3</v>
      </c>
      <c r="F1124" s="62"/>
      <c r="G1124" s="62">
        <v>1118</v>
      </c>
      <c r="H1124">
        <f t="shared" ca="1" si="36"/>
        <v>8.0986756214292601E-3</v>
      </c>
      <c r="I1124" s="62"/>
    </row>
    <row r="1125" spans="2:9" x14ac:dyDescent="0.3">
      <c r="B1125" s="177">
        <v>42986</v>
      </c>
      <c r="C1125" s="62">
        <v>1202.6500000000001</v>
      </c>
      <c r="D1125" s="62">
        <f t="shared" si="35"/>
        <v>-0.13927357308999816</v>
      </c>
      <c r="E1125" s="62">
        <v>2.5425141713906153E-3</v>
      </c>
      <c r="F1125" s="62"/>
      <c r="G1125" s="62">
        <v>1119</v>
      </c>
      <c r="H1125">
        <f t="shared" ca="1" si="36"/>
        <v>-7.9205184937453134E-3</v>
      </c>
      <c r="I1125" s="62"/>
    </row>
    <row r="1126" spans="2:9" x14ac:dyDescent="0.3">
      <c r="B1126" s="177">
        <v>43531</v>
      </c>
      <c r="C1126" s="62">
        <v>1397.25</v>
      </c>
      <c r="D1126" s="62">
        <f t="shared" si="35"/>
        <v>-0.28829746593658473</v>
      </c>
      <c r="E1126" s="62">
        <v>2.5112107623318385E-3</v>
      </c>
      <c r="F1126" s="62"/>
      <c r="G1126" s="62">
        <v>1120</v>
      </c>
      <c r="H1126">
        <f t="shared" ca="1" si="36"/>
        <v>-4.1306039493701477E-3</v>
      </c>
      <c r="I1126" s="62"/>
    </row>
    <row r="1127" spans="2:9" x14ac:dyDescent="0.3">
      <c r="B1127" s="177">
        <v>44067</v>
      </c>
      <c r="C1127" s="62">
        <v>1963.25</v>
      </c>
      <c r="D1127" s="62">
        <f t="shared" si="35"/>
        <v>-0.25896918111989731</v>
      </c>
      <c r="E1127" s="62">
        <v>2.5021063650522589E-3</v>
      </c>
      <c r="F1127" s="62"/>
      <c r="G1127" s="62">
        <v>1121</v>
      </c>
      <c r="H1127">
        <f t="shared" ca="1" si="36"/>
        <v>9.5811085870642636E-5</v>
      </c>
      <c r="I1127" s="62"/>
    </row>
    <row r="1128" spans="2:9" x14ac:dyDescent="0.3">
      <c r="B1128" s="177">
        <v>44189</v>
      </c>
      <c r="C1128" s="62">
        <v>2649.35</v>
      </c>
      <c r="D1128" s="62">
        <f t="shared" si="35"/>
        <v>-7.9175573049719394E-2</v>
      </c>
      <c r="E1128" s="62">
        <v>2.4973985431841488E-3</v>
      </c>
      <c r="F1128" s="62"/>
      <c r="G1128" s="62">
        <v>1122</v>
      </c>
      <c r="H1128">
        <f t="shared" ca="1" si="36"/>
        <v>1.2819142381713701E-2</v>
      </c>
      <c r="I1128" s="62"/>
    </row>
    <row r="1129" spans="2:9" x14ac:dyDescent="0.3">
      <c r="B1129" s="177">
        <v>45362</v>
      </c>
      <c r="C1129" s="62">
        <v>2877.15</v>
      </c>
      <c r="D1129" s="62">
        <f t="shared" si="35"/>
        <v>1.5617932508236134</v>
      </c>
      <c r="E1129" s="62">
        <v>2.4563604055608452E-3</v>
      </c>
      <c r="F1129" s="62"/>
      <c r="G1129" s="62">
        <v>1123</v>
      </c>
      <c r="H1129">
        <f t="shared" ca="1" si="36"/>
        <v>-2.6063277371534632E-2</v>
      </c>
      <c r="I1129" s="62"/>
    </row>
    <row r="1130" spans="2:9" x14ac:dyDescent="0.3">
      <c r="B1130" s="177">
        <v>42584</v>
      </c>
      <c r="C1130" s="62">
        <v>1123.0999999999999</v>
      </c>
      <c r="D1130" s="62">
        <f t="shared" si="35"/>
        <v>-0.60124975590704943</v>
      </c>
      <c r="E1130" s="62">
        <v>2.4545900834560632E-3</v>
      </c>
      <c r="F1130" s="62"/>
      <c r="G1130" s="62">
        <v>1124</v>
      </c>
      <c r="H1130">
        <f t="shared" ca="1" si="36"/>
        <v>1.8559581061705112E-2</v>
      </c>
      <c r="I1130" s="62"/>
    </row>
    <row r="1131" spans="2:9" x14ac:dyDescent="0.3">
      <c r="B1131" s="177">
        <v>45430</v>
      </c>
      <c r="C1131" s="62">
        <v>2816.55</v>
      </c>
      <c r="D1131" s="62">
        <f t="shared" si="35"/>
        <v>-6.8447163882917092E-2</v>
      </c>
      <c r="E1131" s="62">
        <v>2.4379827027797858E-3</v>
      </c>
      <c r="F1131" s="62"/>
      <c r="G1131" s="62">
        <v>1125</v>
      </c>
      <c r="H1131">
        <f t="shared" ca="1" si="36"/>
        <v>9.8005831917773577E-3</v>
      </c>
      <c r="I1131" s="62"/>
    </row>
    <row r="1132" spans="2:9" x14ac:dyDescent="0.3">
      <c r="B1132" s="177">
        <v>44644</v>
      </c>
      <c r="C1132" s="62">
        <v>3023.5</v>
      </c>
      <c r="D1132" s="62">
        <f t="shared" si="35"/>
        <v>2.11235781563642</v>
      </c>
      <c r="E1132" s="62">
        <v>2.4368814548347759E-3</v>
      </c>
      <c r="F1132" s="62"/>
      <c r="G1132" s="62">
        <v>1126</v>
      </c>
      <c r="H1132">
        <f t="shared" ca="1" si="36"/>
        <v>-2.5785789244068083E-3</v>
      </c>
      <c r="I1132" s="62"/>
    </row>
    <row r="1133" spans="2:9" x14ac:dyDescent="0.3">
      <c r="B1133" s="177">
        <v>42765</v>
      </c>
      <c r="C1133" s="62">
        <v>971.45</v>
      </c>
      <c r="D1133" s="62">
        <f t="shared" si="35"/>
        <v>-0.14567760091460721</v>
      </c>
      <c r="E1133" s="62">
        <v>2.4249303477453543E-3</v>
      </c>
      <c r="F1133" s="62"/>
      <c r="G1133" s="62">
        <v>1127</v>
      </c>
      <c r="H1133">
        <f t="shared" ca="1" si="36"/>
        <v>8.3908211283493395E-3</v>
      </c>
      <c r="I1133" s="62"/>
    </row>
    <row r="1134" spans="2:9" x14ac:dyDescent="0.3">
      <c r="B1134" s="177">
        <v>43090</v>
      </c>
      <c r="C1134" s="62">
        <v>1137.0999999999999</v>
      </c>
      <c r="D1134" s="62">
        <f t="shared" si="35"/>
        <v>-0.18647826864603834</v>
      </c>
      <c r="E1134" s="62">
        <v>2.4242958522501874E-3</v>
      </c>
      <c r="F1134" s="62"/>
      <c r="G1134" s="62">
        <v>1128</v>
      </c>
      <c r="H1134">
        <f t="shared" ca="1" si="36"/>
        <v>2.7799858574427531E-3</v>
      </c>
      <c r="I1134" s="62"/>
    </row>
    <row r="1135" spans="2:9" x14ac:dyDescent="0.3">
      <c r="B1135" s="177">
        <v>43517</v>
      </c>
      <c r="C1135" s="62">
        <v>1397.75</v>
      </c>
      <c r="D1135" s="62">
        <f t="shared" si="35"/>
        <v>0.59505876982768469</v>
      </c>
      <c r="E1135" s="62">
        <v>2.4024670109006807E-3</v>
      </c>
      <c r="F1135" s="62"/>
      <c r="G1135" s="62">
        <v>1129</v>
      </c>
      <c r="H1135">
        <f t="shared" ca="1" si="36"/>
        <v>-9.7562462881256042E-5</v>
      </c>
      <c r="I1135" s="62"/>
    </row>
    <row r="1136" spans="2:9" x14ac:dyDescent="0.3">
      <c r="B1136" s="177">
        <v>42353</v>
      </c>
      <c r="C1136" s="62">
        <v>876.3</v>
      </c>
      <c r="D1136" s="62">
        <f t="shared" si="35"/>
        <v>-0.6905829596412556</v>
      </c>
      <c r="E1136" s="62">
        <v>2.4021962937541856E-3</v>
      </c>
      <c r="F1136" s="62"/>
      <c r="G1136" s="62">
        <v>1130</v>
      </c>
      <c r="H1136">
        <f t="shared" ca="1" si="36"/>
        <v>-1.0309777854656147E-2</v>
      </c>
      <c r="I1136" s="62"/>
    </row>
    <row r="1137" spans="2:9" x14ac:dyDescent="0.3">
      <c r="B1137" s="177">
        <v>45352</v>
      </c>
      <c r="C1137" s="62">
        <v>2832.1</v>
      </c>
      <c r="D1137" s="62">
        <f t="shared" si="35"/>
        <v>1.7728986145787438</v>
      </c>
      <c r="E1137" s="62">
        <v>2.3713456501733622E-3</v>
      </c>
      <c r="F1137" s="62"/>
      <c r="G1137" s="62">
        <v>1131</v>
      </c>
      <c r="H1137">
        <f t="shared" ca="1" si="36"/>
        <v>2.4774238222989298E-3</v>
      </c>
      <c r="I1137" s="62"/>
    </row>
    <row r="1138" spans="2:9" x14ac:dyDescent="0.3">
      <c r="B1138" s="177">
        <v>42523</v>
      </c>
      <c r="C1138" s="62">
        <v>1021.35</v>
      </c>
      <c r="D1138" s="62">
        <f t="shared" si="35"/>
        <v>-0.60064516129032264</v>
      </c>
      <c r="E1138" s="62">
        <v>2.3553658177535475E-3</v>
      </c>
      <c r="F1138" s="62"/>
      <c r="G1138" s="62">
        <v>1132</v>
      </c>
      <c r="H1138">
        <f t="shared" ca="1" si="36"/>
        <v>6.3540919704503712E-3</v>
      </c>
      <c r="I1138" s="62"/>
    </row>
    <row r="1139" spans="2:9" x14ac:dyDescent="0.3">
      <c r="B1139" s="177">
        <v>44326</v>
      </c>
      <c r="C1139" s="62">
        <v>2557.5</v>
      </c>
      <c r="D1139" s="62">
        <f t="shared" si="35"/>
        <v>1.2308967201674805</v>
      </c>
      <c r="E1139" s="62">
        <v>2.3515579071134627E-3</v>
      </c>
      <c r="F1139" s="62"/>
      <c r="G1139" s="62">
        <v>1133</v>
      </c>
      <c r="H1139">
        <f t="shared" ca="1" si="36"/>
        <v>1.7381696971233542E-3</v>
      </c>
      <c r="I1139" s="62"/>
    </row>
    <row r="1140" spans="2:9" x14ac:dyDescent="0.3">
      <c r="B1140" s="177">
        <v>42950</v>
      </c>
      <c r="C1140" s="62">
        <v>1146.4000000000001</v>
      </c>
      <c r="D1140" s="62">
        <f t="shared" si="35"/>
        <v>-0.66076316451388573</v>
      </c>
      <c r="E1140" s="62">
        <v>2.316939890710462E-3</v>
      </c>
      <c r="F1140" s="62"/>
      <c r="G1140" s="62">
        <v>1134</v>
      </c>
      <c r="H1140">
        <f t="shared" ca="1" si="36"/>
        <v>3.3152363091721458E-3</v>
      </c>
      <c r="I1140" s="62"/>
    </row>
    <row r="1141" spans="2:9" x14ac:dyDescent="0.3">
      <c r="B1141" s="177">
        <v>45295</v>
      </c>
      <c r="C1141" s="62">
        <v>3379.35</v>
      </c>
      <c r="D1141" s="62">
        <f t="shared" si="35"/>
        <v>7.5027835215524072E-2</v>
      </c>
      <c r="E1141" s="62">
        <v>2.2986119349863569E-3</v>
      </c>
      <c r="F1141" s="62"/>
      <c r="G1141" s="62">
        <v>1135</v>
      </c>
      <c r="H1141">
        <f t="shared" ca="1" si="36"/>
        <v>4.5622602670210522E-3</v>
      </c>
      <c r="I1141" s="62"/>
    </row>
    <row r="1142" spans="2:9" x14ac:dyDescent="0.3">
      <c r="B1142" s="177">
        <v>45076</v>
      </c>
      <c r="C1142" s="62">
        <v>3143.5</v>
      </c>
      <c r="D1142" s="62">
        <f t="shared" si="35"/>
        <v>2.7846135323862269</v>
      </c>
      <c r="E1142" s="62">
        <v>2.2956987533079799E-3</v>
      </c>
      <c r="F1142" s="62"/>
      <c r="G1142" s="62">
        <v>1136</v>
      </c>
      <c r="H1142">
        <f t="shared" ca="1" si="36"/>
        <v>1.32928755275978E-2</v>
      </c>
      <c r="I1142" s="62"/>
    </row>
    <row r="1143" spans="2:9" x14ac:dyDescent="0.3">
      <c r="B1143" s="177">
        <v>42310</v>
      </c>
      <c r="C1143" s="62">
        <v>830.6</v>
      </c>
      <c r="D1143" s="62">
        <f t="shared" si="35"/>
        <v>-0.61977569237811858</v>
      </c>
      <c r="E1143" s="62">
        <v>2.2927476770845628E-3</v>
      </c>
      <c r="F1143" s="62"/>
      <c r="G1143" s="62">
        <v>1137</v>
      </c>
      <c r="H1143">
        <f t="shared" ca="1" si="36"/>
        <v>-3.3833163649817448E-3</v>
      </c>
      <c r="I1143" s="62"/>
    </row>
    <row r="1144" spans="2:9" x14ac:dyDescent="0.3">
      <c r="B1144" s="177">
        <v>44149</v>
      </c>
      <c r="C1144" s="62">
        <v>2184.5</v>
      </c>
      <c r="D1144" s="62">
        <f t="shared" si="35"/>
        <v>-4.3626732044743162E-2</v>
      </c>
      <c r="E1144" s="62">
        <v>2.2711110091531818E-3</v>
      </c>
      <c r="F1144" s="62"/>
      <c r="G1144" s="62">
        <v>1138</v>
      </c>
      <c r="H1144">
        <f t="shared" ca="1" si="36"/>
        <v>-2.380635070214283E-2</v>
      </c>
      <c r="I1144" s="62"/>
    </row>
    <row r="1145" spans="2:9" x14ac:dyDescent="0.3">
      <c r="B1145" s="177">
        <v>45650</v>
      </c>
      <c r="C1145" s="62">
        <v>2284.15</v>
      </c>
      <c r="D1145" s="62">
        <f t="shared" si="35"/>
        <v>-0.24333322291052431</v>
      </c>
      <c r="E1145" s="62">
        <v>2.2597630539710799E-3</v>
      </c>
      <c r="F1145" s="62"/>
      <c r="G1145" s="62">
        <v>1139</v>
      </c>
      <c r="H1145">
        <f t="shared" ca="1" si="36"/>
        <v>-1.9444283904066679E-2</v>
      </c>
      <c r="I1145" s="62"/>
    </row>
    <row r="1146" spans="2:9" x14ac:dyDescent="0.3">
      <c r="B1146" s="177">
        <v>45054</v>
      </c>
      <c r="C1146" s="62">
        <v>3018.7</v>
      </c>
      <c r="D1146" s="62">
        <f t="shared" si="35"/>
        <v>2.083121977613199E-2</v>
      </c>
      <c r="E1146" s="62">
        <v>2.257711079385015E-3</v>
      </c>
      <c r="F1146" s="62"/>
      <c r="G1146" s="62">
        <v>1140</v>
      </c>
      <c r="H1146">
        <f t="shared" ca="1" si="36"/>
        <v>-1.4405032965955897E-2</v>
      </c>
      <c r="I1146" s="62"/>
    </row>
    <row r="1147" spans="2:9" x14ac:dyDescent="0.3">
      <c r="B1147" s="177">
        <v>44358</v>
      </c>
      <c r="C1147" s="62">
        <v>2957.1</v>
      </c>
      <c r="D1147" s="62">
        <f t="shared" si="35"/>
        <v>1.9948349199918978</v>
      </c>
      <c r="E1147" s="62">
        <v>2.2538934738768972E-3</v>
      </c>
      <c r="F1147" s="62"/>
      <c r="G1147" s="62">
        <v>1141</v>
      </c>
      <c r="H1147">
        <f t="shared" ca="1" si="36"/>
        <v>-1.4181911138425837E-2</v>
      </c>
      <c r="I1147" s="62"/>
    </row>
    <row r="1148" spans="2:9" x14ac:dyDescent="0.3">
      <c r="B1148" s="177">
        <v>42558</v>
      </c>
      <c r="C1148" s="62">
        <v>987.4</v>
      </c>
      <c r="D1148" s="62">
        <f t="shared" si="35"/>
        <v>-0.6635889748219822</v>
      </c>
      <c r="E1148" s="62">
        <v>2.2330491270807266E-3</v>
      </c>
      <c r="F1148" s="62"/>
      <c r="G1148" s="62">
        <v>1142</v>
      </c>
      <c r="H1148">
        <f t="shared" ca="1" si="36"/>
        <v>4.8265700713768537E-3</v>
      </c>
      <c r="I1148" s="62"/>
    </row>
    <row r="1149" spans="2:9" x14ac:dyDescent="0.3">
      <c r="B1149" s="177">
        <v>45324</v>
      </c>
      <c r="C1149" s="62">
        <v>2935.1</v>
      </c>
      <c r="D1149" s="62">
        <f t="shared" si="35"/>
        <v>1.5912421647391188</v>
      </c>
      <c r="E1149" s="62">
        <v>2.2194905415556924E-3</v>
      </c>
      <c r="F1149" s="62"/>
      <c r="G1149" s="62">
        <v>1143</v>
      </c>
      <c r="H1149">
        <f t="shared" ca="1" si="36"/>
        <v>1.9925436332258813E-3</v>
      </c>
      <c r="I1149" s="62"/>
    </row>
    <row r="1150" spans="2:9" x14ac:dyDescent="0.3">
      <c r="B1150" s="177">
        <v>42928</v>
      </c>
      <c r="C1150" s="62">
        <v>1132.7</v>
      </c>
      <c r="D1150" s="62">
        <f t="shared" si="35"/>
        <v>-0.39793233582268045</v>
      </c>
      <c r="E1150" s="62">
        <v>2.2119978764820387E-3</v>
      </c>
      <c r="F1150" s="62"/>
      <c r="G1150" s="62">
        <v>1144</v>
      </c>
      <c r="H1150">
        <f t="shared" ca="1" si="36"/>
        <v>2.2098216218602116E-2</v>
      </c>
      <c r="I1150" s="62"/>
    </row>
    <row r="1151" spans="2:9" x14ac:dyDescent="0.3">
      <c r="B1151" s="177">
        <v>43878</v>
      </c>
      <c r="C1151" s="62">
        <v>1881.35</v>
      </c>
      <c r="D1151" s="62">
        <f t="shared" si="35"/>
        <v>-0.42384430459215705</v>
      </c>
      <c r="E1151" s="62">
        <v>2.2107393991049776E-3</v>
      </c>
      <c r="F1151" s="62"/>
      <c r="G1151" s="62">
        <v>1145</v>
      </c>
      <c r="H1151">
        <f t="shared" ca="1" si="36"/>
        <v>-2.9188772191180807E-3</v>
      </c>
      <c r="I1151" s="62"/>
    </row>
    <row r="1152" spans="2:9" x14ac:dyDescent="0.3">
      <c r="B1152" s="177">
        <v>44609</v>
      </c>
      <c r="C1152" s="62">
        <v>3265.35</v>
      </c>
      <c r="D1152" s="62">
        <f t="shared" si="35"/>
        <v>5.1964369130651798E-2</v>
      </c>
      <c r="E1152" s="62">
        <v>2.2098430090695081E-3</v>
      </c>
      <c r="F1152" s="62"/>
      <c r="G1152" s="62">
        <v>1146</v>
      </c>
      <c r="H1152">
        <f t="shared" ca="1" si="36"/>
        <v>8.0699810689985989E-3</v>
      </c>
      <c r="I1152" s="62"/>
    </row>
    <row r="1153" spans="2:9" x14ac:dyDescent="0.3">
      <c r="B1153" s="177">
        <v>44887</v>
      </c>
      <c r="C1153" s="62">
        <v>3104.05</v>
      </c>
      <c r="D1153" s="62">
        <f t="shared" si="35"/>
        <v>8.3513683328679131E-2</v>
      </c>
      <c r="E1153" s="62">
        <v>2.1954960045201975E-3</v>
      </c>
      <c r="F1153" s="62"/>
      <c r="G1153" s="62">
        <v>1147</v>
      </c>
      <c r="H1153">
        <f t="shared" ca="1" si="36"/>
        <v>6.4704267298693584E-4</v>
      </c>
      <c r="I1153" s="62"/>
    </row>
    <row r="1154" spans="2:9" x14ac:dyDescent="0.3">
      <c r="B1154" s="177">
        <v>45469</v>
      </c>
      <c r="C1154" s="62">
        <v>2864.8</v>
      </c>
      <c r="D1154" s="62">
        <f t="shared" si="35"/>
        <v>1.4500128281878049</v>
      </c>
      <c r="E1154" s="62">
        <v>2.1864231865806089E-3</v>
      </c>
      <c r="F1154" s="62"/>
      <c r="G1154" s="62">
        <v>1148</v>
      </c>
      <c r="H1154">
        <f t="shared" ca="1" si="36"/>
        <v>1.2785095552973793E-2</v>
      </c>
      <c r="I1154" s="62"/>
    </row>
    <row r="1155" spans="2:9" x14ac:dyDescent="0.3">
      <c r="B1155" s="177">
        <v>42634</v>
      </c>
      <c r="C1155" s="62">
        <v>1169.3</v>
      </c>
      <c r="D1155" s="62">
        <f t="shared" si="35"/>
        <v>-0.60368757308207222</v>
      </c>
      <c r="E1155" s="62">
        <v>2.1855581744160742E-3</v>
      </c>
      <c r="F1155" s="62"/>
      <c r="G1155" s="62">
        <v>1149</v>
      </c>
      <c r="H1155">
        <f t="shared" ca="1" si="36"/>
        <v>2.1592620806407795E-2</v>
      </c>
      <c r="I1155" s="62"/>
    </row>
    <row r="1156" spans="2:9" x14ac:dyDescent="0.3">
      <c r="B1156" s="177">
        <v>44357</v>
      </c>
      <c r="C1156" s="62">
        <v>2950.45</v>
      </c>
      <c r="D1156" s="62">
        <f t="shared" si="35"/>
        <v>1.8663234079759072</v>
      </c>
      <c r="E1156" s="62">
        <v>2.1568560850514281E-3</v>
      </c>
      <c r="F1156" s="62"/>
      <c r="G1156" s="62">
        <v>1150</v>
      </c>
      <c r="H1156">
        <f t="shared" ca="1" si="36"/>
        <v>8.2883126841924986E-3</v>
      </c>
      <c r="I1156" s="62"/>
    </row>
    <row r="1157" spans="2:9" x14ac:dyDescent="0.3">
      <c r="B1157" s="177">
        <v>42571</v>
      </c>
      <c r="C1157" s="62">
        <v>1029.3499999999999</v>
      </c>
      <c r="D1157" s="62">
        <f t="shared" si="35"/>
        <v>-0.63811984742217298</v>
      </c>
      <c r="E1157" s="62">
        <v>2.1418488049455464E-3</v>
      </c>
      <c r="F1157" s="62"/>
      <c r="G1157" s="62">
        <v>1151</v>
      </c>
      <c r="H1157">
        <f t="shared" ca="1" si="36"/>
        <v>-2.2594707819538012E-2</v>
      </c>
      <c r="I1157" s="62"/>
    </row>
    <row r="1158" spans="2:9" x14ac:dyDescent="0.3">
      <c r="B1158" s="177">
        <v>44707</v>
      </c>
      <c r="C1158" s="62">
        <v>2844.45</v>
      </c>
      <c r="D1158" s="62">
        <f t="shared" si="35"/>
        <v>-0.12991144487099102</v>
      </c>
      <c r="E1158" s="62">
        <v>2.1314825253663074E-3</v>
      </c>
      <c r="F1158" s="62"/>
      <c r="G1158" s="62">
        <v>1152</v>
      </c>
      <c r="H1158">
        <f t="shared" ca="1" si="36"/>
        <v>2.6903184758706906E-2</v>
      </c>
      <c r="I1158" s="62"/>
    </row>
    <row r="1159" spans="2:9" x14ac:dyDescent="0.3">
      <c r="B1159" s="177">
        <v>45091</v>
      </c>
      <c r="C1159" s="62">
        <v>3269.15</v>
      </c>
      <c r="D1159" s="62">
        <f t="shared" ref="D1159:D1222" si="37">(C1159-C1160)/C1160</f>
        <v>3.0770094157261334</v>
      </c>
      <c r="E1159" s="62">
        <v>2.1304641039789937E-3</v>
      </c>
      <c r="F1159" s="62"/>
      <c r="G1159" s="62">
        <v>1153</v>
      </c>
      <c r="H1159">
        <f t="shared" ref="H1159:H1222" ca="1" si="38">_xlfn.NORM.INV(RAND(),N$9,N$10)</f>
        <v>1.1069285520021465E-2</v>
      </c>
      <c r="I1159" s="62"/>
    </row>
    <row r="1160" spans="2:9" x14ac:dyDescent="0.3">
      <c r="B1160" s="177">
        <v>42324</v>
      </c>
      <c r="C1160" s="62">
        <v>801.85</v>
      </c>
      <c r="D1160" s="62">
        <f t="shared" si="37"/>
        <v>-0.75564156089533596</v>
      </c>
      <c r="E1160" s="62">
        <v>2.1246016371930833E-3</v>
      </c>
      <c r="F1160" s="62"/>
      <c r="G1160" s="62">
        <v>1154</v>
      </c>
      <c r="H1160">
        <f t="shared" ca="1" si="38"/>
        <v>-1.9678982343073612E-2</v>
      </c>
      <c r="I1160" s="62"/>
    </row>
    <row r="1161" spans="2:9" x14ac:dyDescent="0.3">
      <c r="B1161" s="177">
        <v>45544</v>
      </c>
      <c r="C1161" s="62">
        <v>3281.45</v>
      </c>
      <c r="D1161" s="62">
        <f t="shared" si="37"/>
        <v>-7.4174390226698861E-2</v>
      </c>
      <c r="E1161" s="62">
        <v>2.1224614444952873E-3</v>
      </c>
      <c r="F1161" s="62"/>
      <c r="G1161" s="62">
        <v>1155</v>
      </c>
      <c r="H1161">
        <f t="shared" ca="1" si="38"/>
        <v>-1.5232493387523404E-2</v>
      </c>
      <c r="I1161" s="62"/>
    </row>
    <row r="1162" spans="2:9" x14ac:dyDescent="0.3">
      <c r="B1162" s="177">
        <v>44573</v>
      </c>
      <c r="C1162" s="62">
        <v>3544.35</v>
      </c>
      <c r="D1162" s="62">
        <f t="shared" si="37"/>
        <v>0.12945731493578919</v>
      </c>
      <c r="E1162" s="62">
        <v>2.1205309809576318E-3</v>
      </c>
      <c r="F1162" s="62"/>
      <c r="G1162" s="62">
        <v>1156</v>
      </c>
      <c r="H1162">
        <f t="shared" ca="1" si="38"/>
        <v>-6.5378731891124137E-3</v>
      </c>
      <c r="I1162" s="62"/>
    </row>
    <row r="1163" spans="2:9" x14ac:dyDescent="0.3">
      <c r="B1163" s="177">
        <v>45062</v>
      </c>
      <c r="C1163" s="62">
        <v>3138.1</v>
      </c>
      <c r="D1163" s="62">
        <f t="shared" si="37"/>
        <v>0.74498846164539723</v>
      </c>
      <c r="E1163" s="62">
        <v>2.1076161583905187E-3</v>
      </c>
      <c r="F1163" s="62"/>
      <c r="G1163" s="62">
        <v>1157</v>
      </c>
      <c r="H1163">
        <f t="shared" ca="1" si="38"/>
        <v>-3.6907324759536287E-4</v>
      </c>
      <c r="I1163" s="62"/>
    </row>
    <row r="1164" spans="2:9" x14ac:dyDescent="0.3">
      <c r="B1164" s="177">
        <v>43775</v>
      </c>
      <c r="C1164" s="62">
        <v>1798.35</v>
      </c>
      <c r="D1164" s="62">
        <f t="shared" si="37"/>
        <v>-0.45516102644893508</v>
      </c>
      <c r="E1164" s="62">
        <v>2.0896021397525913E-3</v>
      </c>
      <c r="F1164" s="62"/>
      <c r="G1164" s="62">
        <v>1158</v>
      </c>
      <c r="H1164">
        <f t="shared" ca="1" si="38"/>
        <v>-2.2039042124853841E-2</v>
      </c>
      <c r="I1164" s="62"/>
    </row>
    <row r="1165" spans="2:9" x14ac:dyDescent="0.3">
      <c r="B1165" s="177">
        <v>45196</v>
      </c>
      <c r="C1165" s="62">
        <v>3300.7</v>
      </c>
      <c r="D1165" s="62">
        <f t="shared" si="37"/>
        <v>2.2711780380491951E-2</v>
      </c>
      <c r="E1165" s="62">
        <v>2.0796332559163012E-3</v>
      </c>
      <c r="F1165" s="62"/>
      <c r="G1165" s="62">
        <v>1159</v>
      </c>
      <c r="H1165">
        <f t="shared" ca="1" si="38"/>
        <v>2.4080950617903711E-2</v>
      </c>
      <c r="I1165" s="62"/>
    </row>
    <row r="1166" spans="2:9" x14ac:dyDescent="0.3">
      <c r="B1166" s="177">
        <v>44904</v>
      </c>
      <c r="C1166" s="62">
        <v>3227.4</v>
      </c>
      <c r="D1166" s="62">
        <f t="shared" si="37"/>
        <v>1.4499183967814175</v>
      </c>
      <c r="E1166" s="62">
        <v>2.0647364744236871E-3</v>
      </c>
      <c r="F1166" s="62"/>
      <c r="G1166" s="62">
        <v>1160</v>
      </c>
      <c r="H1166">
        <f t="shared" ca="1" si="38"/>
        <v>3.4321080022108451E-2</v>
      </c>
      <c r="I1166" s="62"/>
    </row>
    <row r="1167" spans="2:9" x14ac:dyDescent="0.3">
      <c r="B1167" s="177">
        <v>43350</v>
      </c>
      <c r="C1167" s="62">
        <v>1317.35</v>
      </c>
      <c r="D1167" s="62">
        <f t="shared" si="37"/>
        <v>0.10012944173034354</v>
      </c>
      <c r="E1167" s="62">
        <v>2.0537785722434245E-3</v>
      </c>
      <c r="F1167" s="62"/>
      <c r="G1167" s="62">
        <v>1161</v>
      </c>
      <c r="H1167">
        <f t="shared" ca="1" si="38"/>
        <v>-1.1743103593654342E-2</v>
      </c>
      <c r="I1167" s="62"/>
    </row>
    <row r="1168" spans="2:9" x14ac:dyDescent="0.3">
      <c r="B1168" s="177">
        <v>43403</v>
      </c>
      <c r="C1168" s="62">
        <v>1197.45</v>
      </c>
      <c r="D1168" s="62">
        <f t="shared" si="37"/>
        <v>-0.6480262190999676</v>
      </c>
      <c r="E1168" s="62">
        <v>2.0502092050209584E-3</v>
      </c>
      <c r="F1168" s="62"/>
      <c r="G1168" s="62">
        <v>1162</v>
      </c>
      <c r="H1168">
        <f t="shared" ca="1" si="38"/>
        <v>6.0138747349531485E-3</v>
      </c>
      <c r="I1168" s="62"/>
    </row>
    <row r="1169" spans="2:9" x14ac:dyDescent="0.3">
      <c r="B1169" s="177">
        <v>45289</v>
      </c>
      <c r="C1169" s="62">
        <v>3402.1</v>
      </c>
      <c r="D1169" s="62">
        <f t="shared" si="37"/>
        <v>3.1962380511871724</v>
      </c>
      <c r="E1169" s="62">
        <v>2.0470376861110168E-3</v>
      </c>
      <c r="F1169" s="62"/>
      <c r="G1169" s="62">
        <v>1163</v>
      </c>
      <c r="H1169">
        <f t="shared" ca="1" si="38"/>
        <v>2.9814092157454654E-2</v>
      </c>
      <c r="I1169" s="62"/>
    </row>
    <row r="1170" spans="2:9" x14ac:dyDescent="0.3">
      <c r="B1170" s="177">
        <v>42074</v>
      </c>
      <c r="C1170" s="62">
        <v>810.75</v>
      </c>
      <c r="D1170" s="62">
        <f t="shared" si="37"/>
        <v>-0.13265579031826691</v>
      </c>
      <c r="E1170" s="62">
        <v>2.0393029291805431E-3</v>
      </c>
      <c r="F1170" s="62"/>
      <c r="G1170" s="62">
        <v>1164</v>
      </c>
      <c r="H1170">
        <f t="shared" ca="1" si="38"/>
        <v>-1.3797230767073584E-2</v>
      </c>
      <c r="I1170" s="62"/>
    </row>
    <row r="1171" spans="2:9" x14ac:dyDescent="0.3">
      <c r="B1171" s="177">
        <v>42751</v>
      </c>
      <c r="C1171" s="62">
        <v>934.75</v>
      </c>
      <c r="D1171" s="62">
        <f t="shared" si="37"/>
        <v>-0.41620085563501236</v>
      </c>
      <c r="E1171" s="62">
        <v>2.0367690411105506E-3</v>
      </c>
      <c r="F1171" s="62"/>
      <c r="G1171" s="62">
        <v>1165</v>
      </c>
      <c r="H1171">
        <f t="shared" ca="1" si="38"/>
        <v>-2.350759095900213E-2</v>
      </c>
      <c r="I1171" s="62"/>
    </row>
    <row r="1172" spans="2:9" x14ac:dyDescent="0.3">
      <c r="B1172" s="177">
        <v>43704</v>
      </c>
      <c r="C1172" s="62">
        <v>1601.15</v>
      </c>
      <c r="D1172" s="62">
        <f t="shared" si="37"/>
        <v>-0.11860068259385656</v>
      </c>
      <c r="E1172" s="62">
        <v>2.0339195193691717E-3</v>
      </c>
      <c r="F1172" s="62"/>
      <c r="G1172" s="62">
        <v>1166</v>
      </c>
      <c r="H1172">
        <f t="shared" ca="1" si="38"/>
        <v>-2.1524094934599568E-2</v>
      </c>
      <c r="I1172" s="62"/>
    </row>
    <row r="1173" spans="2:9" x14ac:dyDescent="0.3">
      <c r="B1173" s="177">
        <v>43756</v>
      </c>
      <c r="C1173" s="62">
        <v>1816.6</v>
      </c>
      <c r="D1173" s="62">
        <f t="shared" si="37"/>
        <v>-0.23463239941015382</v>
      </c>
      <c r="E1173" s="62">
        <v>2.0132932513306288E-3</v>
      </c>
      <c r="F1173" s="62"/>
      <c r="G1173" s="62">
        <v>1167</v>
      </c>
      <c r="H1173">
        <f t="shared" ca="1" si="38"/>
        <v>-2.8566943233524201E-2</v>
      </c>
      <c r="I1173" s="62"/>
    </row>
    <row r="1174" spans="2:9" x14ac:dyDescent="0.3">
      <c r="B1174" s="177">
        <v>44252</v>
      </c>
      <c r="C1174" s="62">
        <v>2373.5</v>
      </c>
      <c r="D1174" s="62">
        <f t="shared" si="37"/>
        <v>0.67371835554615345</v>
      </c>
      <c r="E1174" s="62">
        <v>1.9841269841269073E-3</v>
      </c>
      <c r="F1174" s="62"/>
      <c r="G1174" s="62">
        <v>1168</v>
      </c>
      <c r="H1174">
        <f t="shared" ca="1" si="38"/>
        <v>4.7647358610984729E-3</v>
      </c>
      <c r="I1174" s="62"/>
    </row>
    <row r="1175" spans="2:9" x14ac:dyDescent="0.3">
      <c r="B1175" s="177">
        <v>43322</v>
      </c>
      <c r="C1175" s="62">
        <v>1418.1</v>
      </c>
      <c r="D1175" s="62">
        <f t="shared" si="37"/>
        <v>3.55252108510715E-2</v>
      </c>
      <c r="E1175" s="62">
        <v>1.9783791422312968E-3</v>
      </c>
      <c r="F1175" s="62"/>
      <c r="G1175" s="62">
        <v>1169</v>
      </c>
      <c r="H1175">
        <f t="shared" ca="1" si="38"/>
        <v>-2.8563028882989807E-2</v>
      </c>
      <c r="I1175" s="62"/>
    </row>
    <row r="1176" spans="2:9" x14ac:dyDescent="0.3">
      <c r="B1176" s="177">
        <v>43608</v>
      </c>
      <c r="C1176" s="62">
        <v>1369.45</v>
      </c>
      <c r="D1176" s="62">
        <f t="shared" si="37"/>
        <v>-0.61136021795272022</v>
      </c>
      <c r="E1176" s="62">
        <v>1.9754892994329949E-3</v>
      </c>
      <c r="F1176" s="62"/>
      <c r="G1176" s="62">
        <v>1170</v>
      </c>
      <c r="H1176">
        <f t="shared" ca="1" si="38"/>
        <v>-4.7802613219585233E-3</v>
      </c>
      <c r="I1176" s="62"/>
    </row>
    <row r="1177" spans="2:9" x14ac:dyDescent="0.3">
      <c r="B1177" s="177">
        <v>45127</v>
      </c>
      <c r="C1177" s="62">
        <v>3523.7</v>
      </c>
      <c r="D1177" s="62">
        <f t="shared" si="37"/>
        <v>0.1546678900285087</v>
      </c>
      <c r="E1177" s="62">
        <v>1.962010919017185E-3</v>
      </c>
      <c r="F1177" s="62"/>
      <c r="G1177" s="62">
        <v>1171</v>
      </c>
      <c r="H1177">
        <f t="shared" ca="1" si="38"/>
        <v>3.7358924718895064E-3</v>
      </c>
      <c r="I1177" s="62"/>
    </row>
    <row r="1178" spans="2:9" x14ac:dyDescent="0.3">
      <c r="B1178" s="177">
        <v>44642</v>
      </c>
      <c r="C1178" s="62">
        <v>3051.7</v>
      </c>
      <c r="D1178" s="62">
        <f t="shared" si="37"/>
        <v>0.17910476595251423</v>
      </c>
      <c r="E1178" s="62">
        <v>1.9535418205695867E-3</v>
      </c>
      <c r="F1178" s="62"/>
      <c r="G1178" s="62">
        <v>1172</v>
      </c>
      <c r="H1178">
        <f t="shared" ca="1" si="38"/>
        <v>-1.2531850764761767E-2</v>
      </c>
      <c r="I1178" s="62"/>
    </row>
    <row r="1179" spans="2:9" x14ac:dyDescent="0.3">
      <c r="B1179" s="177">
        <v>44320</v>
      </c>
      <c r="C1179" s="62">
        <v>2588.15</v>
      </c>
      <c r="D1179" s="62">
        <f t="shared" si="37"/>
        <v>1.2949678563511418</v>
      </c>
      <c r="E1179" s="62">
        <v>1.9356212376362193E-3</v>
      </c>
      <c r="F1179" s="62"/>
      <c r="G1179" s="62">
        <v>1173</v>
      </c>
      <c r="H1179">
        <f t="shared" ca="1" si="38"/>
        <v>-8.2286427990869333E-3</v>
      </c>
      <c r="I1179" s="62"/>
    </row>
    <row r="1180" spans="2:9" x14ac:dyDescent="0.3">
      <c r="B1180" s="177">
        <v>43168</v>
      </c>
      <c r="C1180" s="62">
        <v>1127.75</v>
      </c>
      <c r="D1180" s="62">
        <f t="shared" si="37"/>
        <v>-2.9176428981919056E-3</v>
      </c>
      <c r="E1180" s="62">
        <v>1.910092395167103E-3</v>
      </c>
      <c r="F1180" s="62"/>
      <c r="G1180" s="62">
        <v>1174</v>
      </c>
      <c r="H1180">
        <f t="shared" ca="1" si="38"/>
        <v>-7.9000611104697808E-3</v>
      </c>
      <c r="I1180" s="62"/>
    </row>
    <row r="1181" spans="2:9" x14ac:dyDescent="0.3">
      <c r="B1181" s="177">
        <v>43131</v>
      </c>
      <c r="C1181" s="62">
        <v>1131.05</v>
      </c>
      <c r="D1181" s="62">
        <f t="shared" si="37"/>
        <v>-0.6094305742601609</v>
      </c>
      <c r="E1181" s="62">
        <v>1.904508813889506E-3</v>
      </c>
      <c r="F1181" s="62"/>
      <c r="G1181" s="62">
        <v>1175</v>
      </c>
      <c r="H1181">
        <f t="shared" ca="1" si="38"/>
        <v>5.4509363224145022E-3</v>
      </c>
      <c r="I1181" s="62"/>
    </row>
    <row r="1182" spans="2:9" x14ac:dyDescent="0.3">
      <c r="B1182" s="177">
        <v>45467</v>
      </c>
      <c r="C1182" s="62">
        <v>2895.9</v>
      </c>
      <c r="D1182" s="62">
        <f t="shared" si="37"/>
        <v>2.7916857610474635</v>
      </c>
      <c r="E1182" s="62">
        <v>1.9028508164959867E-3</v>
      </c>
      <c r="F1182" s="62"/>
      <c r="G1182" s="62">
        <v>1176</v>
      </c>
      <c r="H1182">
        <f t="shared" ca="1" si="38"/>
        <v>-6.9637412937611741E-3</v>
      </c>
      <c r="I1182" s="62"/>
    </row>
    <row r="1183" spans="2:9" x14ac:dyDescent="0.3">
      <c r="B1183" s="177">
        <v>42150</v>
      </c>
      <c r="C1183" s="62">
        <v>763.75</v>
      </c>
      <c r="D1183" s="62">
        <f t="shared" si="37"/>
        <v>-0.66494110421373576</v>
      </c>
      <c r="E1183" s="62">
        <v>1.9021382657746892E-3</v>
      </c>
      <c r="F1183" s="62"/>
      <c r="G1183" s="62">
        <v>1177</v>
      </c>
      <c r="H1183">
        <f t="shared" ca="1" si="38"/>
        <v>-3.720787972645545E-3</v>
      </c>
      <c r="I1183" s="62"/>
    </row>
    <row r="1184" spans="2:9" x14ac:dyDescent="0.3">
      <c r="B1184" s="177">
        <v>45833</v>
      </c>
      <c r="C1184" s="62">
        <v>2279.4499999999998</v>
      </c>
      <c r="D1184" s="62">
        <f t="shared" si="37"/>
        <v>-0.2750532709983145</v>
      </c>
      <c r="E1184" s="62">
        <v>1.889985275695988E-3</v>
      </c>
      <c r="F1184" s="62"/>
      <c r="G1184" s="62">
        <v>1178</v>
      </c>
      <c r="H1184">
        <f t="shared" ca="1" si="38"/>
        <v>3.1019455603214846E-3</v>
      </c>
      <c r="I1184" s="62"/>
    </row>
    <row r="1185" spans="2:9" x14ac:dyDescent="0.3">
      <c r="B1185" s="177">
        <v>44509</v>
      </c>
      <c r="C1185" s="62">
        <v>3144.3</v>
      </c>
      <c r="D1185" s="62">
        <f t="shared" si="37"/>
        <v>2.6657534246575345</v>
      </c>
      <c r="E1185" s="62">
        <v>1.8799388223298785E-3</v>
      </c>
      <c r="F1185" s="62"/>
      <c r="G1185" s="62">
        <v>1179</v>
      </c>
      <c r="H1185">
        <f t="shared" ca="1" si="38"/>
        <v>3.1478904528956173E-3</v>
      </c>
      <c r="I1185" s="62"/>
    </row>
    <row r="1186" spans="2:9" x14ac:dyDescent="0.3">
      <c r="B1186" s="177">
        <v>42415</v>
      </c>
      <c r="C1186" s="62">
        <v>857.75</v>
      </c>
      <c r="D1186" s="62">
        <f t="shared" si="37"/>
        <v>-0.47086764751241478</v>
      </c>
      <c r="E1186" s="62">
        <v>1.8688313963674855E-3</v>
      </c>
      <c r="F1186" s="62"/>
      <c r="G1186" s="62">
        <v>1180</v>
      </c>
      <c r="H1186">
        <f t="shared" ca="1" si="38"/>
        <v>-2.2453710577589374E-2</v>
      </c>
      <c r="I1186" s="62"/>
    </row>
    <row r="1187" spans="2:9" x14ac:dyDescent="0.3">
      <c r="B1187" s="177">
        <v>43998</v>
      </c>
      <c r="C1187" s="62">
        <v>1621.05</v>
      </c>
      <c r="D1187" s="62">
        <f t="shared" si="37"/>
        <v>-0.46561727377616619</v>
      </c>
      <c r="E1187" s="62">
        <v>1.8540836191712246E-3</v>
      </c>
      <c r="F1187" s="62"/>
      <c r="G1187" s="62">
        <v>1181</v>
      </c>
      <c r="H1187">
        <f t="shared" ca="1" si="38"/>
        <v>-3.1948507063082835E-3</v>
      </c>
      <c r="I1187" s="62"/>
    </row>
    <row r="1188" spans="2:9" x14ac:dyDescent="0.3">
      <c r="B1188" s="177">
        <v>45237</v>
      </c>
      <c r="C1188" s="62">
        <v>3033.5</v>
      </c>
      <c r="D1188" s="62">
        <f t="shared" si="37"/>
        <v>2.4742025997823971</v>
      </c>
      <c r="E1188" s="62">
        <v>1.8494666270352088E-3</v>
      </c>
      <c r="F1188" s="62"/>
      <c r="G1188" s="62">
        <v>1182</v>
      </c>
      <c r="H1188">
        <f t="shared" ca="1" si="38"/>
        <v>3.0609800514024266E-3</v>
      </c>
      <c r="I1188" s="62"/>
    </row>
    <row r="1189" spans="2:9" x14ac:dyDescent="0.3">
      <c r="B1189" s="177">
        <v>42494</v>
      </c>
      <c r="C1189" s="62">
        <v>873.15</v>
      </c>
      <c r="D1189" s="62">
        <f t="shared" si="37"/>
        <v>-0.69354555664747997</v>
      </c>
      <c r="E1189" s="62">
        <v>1.8358097642132095E-3</v>
      </c>
      <c r="F1189" s="62"/>
      <c r="G1189" s="62">
        <v>1183</v>
      </c>
      <c r="H1189">
        <f t="shared" ca="1" si="38"/>
        <v>7.6198840540669674E-3</v>
      </c>
      <c r="I1189" s="62"/>
    </row>
    <row r="1190" spans="2:9" x14ac:dyDescent="0.3">
      <c r="B1190" s="177">
        <v>44207</v>
      </c>
      <c r="C1190" s="62">
        <v>2849.2</v>
      </c>
      <c r="D1190" s="62">
        <f t="shared" si="37"/>
        <v>-0.1200197665081229</v>
      </c>
      <c r="E1190" s="62">
        <v>1.8284106891701189E-3</v>
      </c>
      <c r="F1190" s="62"/>
      <c r="G1190" s="62">
        <v>1184</v>
      </c>
      <c r="H1190">
        <f t="shared" ca="1" si="38"/>
        <v>-4.8461769390899653E-3</v>
      </c>
      <c r="I1190" s="62"/>
    </row>
    <row r="1191" spans="2:9" x14ac:dyDescent="0.3">
      <c r="B1191" s="177">
        <v>45540</v>
      </c>
      <c r="C1191" s="62">
        <v>3237.8</v>
      </c>
      <c r="D1191" s="62">
        <f t="shared" si="37"/>
        <v>2.0225914861837193</v>
      </c>
      <c r="E1191" s="62">
        <v>1.8255515331539005E-3</v>
      </c>
      <c r="F1191" s="62"/>
      <c r="G1191" s="62">
        <v>1185</v>
      </c>
      <c r="H1191">
        <f t="shared" ca="1" si="38"/>
        <v>-1.9883288106028753E-3</v>
      </c>
      <c r="I1191" s="62"/>
    </row>
    <row r="1192" spans="2:9" x14ac:dyDescent="0.3">
      <c r="B1192" s="177">
        <v>42825</v>
      </c>
      <c r="C1192" s="62">
        <v>1071.2</v>
      </c>
      <c r="D1192" s="62">
        <f t="shared" si="37"/>
        <v>-0.23760720259065507</v>
      </c>
      <c r="E1192" s="62">
        <v>1.8237082066869727E-3</v>
      </c>
      <c r="F1192" s="62"/>
      <c r="G1192" s="62">
        <v>1186</v>
      </c>
      <c r="H1192">
        <f t="shared" ca="1" si="38"/>
        <v>-1.4564271733818661E-2</v>
      </c>
      <c r="I1192" s="62"/>
    </row>
    <row r="1193" spans="2:9" x14ac:dyDescent="0.3">
      <c r="B1193" s="177">
        <v>43524</v>
      </c>
      <c r="C1193" s="62">
        <v>1405.05</v>
      </c>
      <c r="D1193" s="62">
        <f t="shared" si="37"/>
        <v>-0.52792850303223748</v>
      </c>
      <c r="E1193" s="62">
        <v>1.8181818181817857E-3</v>
      </c>
      <c r="F1193" s="62"/>
      <c r="G1193" s="62">
        <v>1187</v>
      </c>
      <c r="H1193">
        <f t="shared" ca="1" si="38"/>
        <v>3.1689082508275178E-3</v>
      </c>
      <c r="I1193" s="62"/>
    </row>
    <row r="1194" spans="2:9" x14ac:dyDescent="0.3">
      <c r="B1194" s="177">
        <v>45336</v>
      </c>
      <c r="C1194" s="62">
        <v>2976.35</v>
      </c>
      <c r="D1194" s="62">
        <f t="shared" si="37"/>
        <v>1.2499527535245871</v>
      </c>
      <c r="E1194" s="62">
        <v>1.8176004308386514E-3</v>
      </c>
      <c r="F1194" s="62"/>
      <c r="G1194" s="62">
        <v>1188</v>
      </c>
      <c r="H1194">
        <f t="shared" ca="1" si="38"/>
        <v>-1.7969569538823942E-2</v>
      </c>
      <c r="I1194" s="62"/>
    </row>
    <row r="1195" spans="2:9" x14ac:dyDescent="0.3">
      <c r="B1195" s="177">
        <v>43656</v>
      </c>
      <c r="C1195" s="62">
        <v>1322.85</v>
      </c>
      <c r="D1195" s="62">
        <f t="shared" si="37"/>
        <v>-5.5950044603033072E-2</v>
      </c>
      <c r="E1195" s="62">
        <v>1.8175621947062468E-3</v>
      </c>
      <c r="F1195" s="62"/>
      <c r="G1195" s="62">
        <v>1189</v>
      </c>
      <c r="H1195">
        <f t="shared" ca="1" si="38"/>
        <v>1.9662513654505518E-3</v>
      </c>
      <c r="I1195" s="62"/>
    </row>
    <row r="1196" spans="2:9" x14ac:dyDescent="0.3">
      <c r="B1196" s="177">
        <v>43522</v>
      </c>
      <c r="C1196" s="62">
        <v>1401.25</v>
      </c>
      <c r="D1196" s="62">
        <f t="shared" si="37"/>
        <v>0.70375098790200008</v>
      </c>
      <c r="E1196" s="62">
        <v>1.7873100983020554E-3</v>
      </c>
      <c r="F1196" s="62"/>
      <c r="G1196" s="62">
        <v>1190</v>
      </c>
      <c r="H1196">
        <f t="shared" ca="1" si="38"/>
        <v>-5.8002696374904695E-3</v>
      </c>
      <c r="I1196" s="62"/>
    </row>
    <row r="1197" spans="2:9" x14ac:dyDescent="0.3">
      <c r="B1197" s="177">
        <v>42100</v>
      </c>
      <c r="C1197" s="62">
        <v>822.45</v>
      </c>
      <c r="D1197" s="62">
        <f t="shared" si="37"/>
        <v>-0.485615110388392</v>
      </c>
      <c r="E1197" s="62">
        <v>1.7661388550548665E-3</v>
      </c>
      <c r="F1197" s="62"/>
      <c r="G1197" s="62">
        <v>1191</v>
      </c>
      <c r="H1197">
        <f t="shared" ca="1" si="38"/>
        <v>1.6910816885102636E-2</v>
      </c>
      <c r="I1197" s="62"/>
    </row>
    <row r="1198" spans="2:9" x14ac:dyDescent="0.3">
      <c r="B1198" s="177">
        <v>44000</v>
      </c>
      <c r="C1198" s="62">
        <v>1598.9</v>
      </c>
      <c r="D1198" s="62">
        <f t="shared" si="37"/>
        <v>0.26150932975659791</v>
      </c>
      <c r="E1198" s="62">
        <v>1.754276047866789E-3</v>
      </c>
      <c r="F1198" s="62"/>
      <c r="G1198" s="62">
        <v>1192</v>
      </c>
      <c r="H1198">
        <f t="shared" ca="1" si="38"/>
        <v>7.3030067359717236E-3</v>
      </c>
      <c r="I1198" s="62"/>
    </row>
    <row r="1199" spans="2:9" x14ac:dyDescent="0.3">
      <c r="B1199" s="177">
        <v>43279</v>
      </c>
      <c r="C1199" s="62">
        <v>1267.45</v>
      </c>
      <c r="D1199" s="62">
        <f t="shared" si="37"/>
        <v>-0.58316478384555936</v>
      </c>
      <c r="E1199" s="62">
        <v>1.7387868010275008E-3</v>
      </c>
      <c r="F1199" s="62"/>
      <c r="G1199" s="62">
        <v>1193</v>
      </c>
      <c r="H1199">
        <f t="shared" ca="1" si="38"/>
        <v>8.3731982930538452E-3</v>
      </c>
      <c r="I1199" s="62"/>
    </row>
    <row r="1200" spans="2:9" x14ac:dyDescent="0.3">
      <c r="B1200" s="177">
        <v>45056</v>
      </c>
      <c r="C1200" s="62">
        <v>3040.65</v>
      </c>
      <c r="D1200" s="62">
        <f t="shared" si="37"/>
        <v>2.4336288182485468</v>
      </c>
      <c r="E1200" s="62">
        <v>1.7295908282269222E-3</v>
      </c>
      <c r="F1200" s="62"/>
      <c r="G1200" s="62">
        <v>1194</v>
      </c>
      <c r="H1200">
        <f t="shared" ca="1" si="38"/>
        <v>2.2293335738067369E-2</v>
      </c>
      <c r="I1200" s="62"/>
    </row>
    <row r="1201" spans="2:9" x14ac:dyDescent="0.3">
      <c r="B1201" s="177">
        <v>42480</v>
      </c>
      <c r="C1201" s="62">
        <v>885.55</v>
      </c>
      <c r="D1201" s="62">
        <f t="shared" si="37"/>
        <v>3.4158589279458133E-2</v>
      </c>
      <c r="E1201" s="62">
        <v>1.6967366099202535E-3</v>
      </c>
      <c r="F1201" s="62"/>
      <c r="G1201" s="62">
        <v>1195</v>
      </c>
      <c r="H1201">
        <f t="shared" ca="1" si="38"/>
        <v>1.9809272483787575E-2</v>
      </c>
      <c r="I1201" s="62"/>
    </row>
    <row r="1202" spans="2:9" x14ac:dyDescent="0.3">
      <c r="B1202" s="177">
        <v>42244</v>
      </c>
      <c r="C1202" s="62">
        <v>856.3</v>
      </c>
      <c r="D1202" s="62">
        <f t="shared" si="37"/>
        <v>-0.54384189217984236</v>
      </c>
      <c r="E1202" s="62">
        <v>1.6962040123997563E-3</v>
      </c>
      <c r="F1202" s="62"/>
      <c r="G1202" s="62">
        <v>1196</v>
      </c>
      <c r="H1202">
        <f t="shared" ca="1" si="38"/>
        <v>-2.2448620968828752E-2</v>
      </c>
      <c r="I1202" s="62"/>
    </row>
    <row r="1203" spans="2:9" x14ac:dyDescent="0.3">
      <c r="B1203" s="177">
        <v>43875</v>
      </c>
      <c r="C1203" s="62">
        <v>1877.2</v>
      </c>
      <c r="D1203" s="62">
        <f t="shared" si="37"/>
        <v>-0.21449493681479626</v>
      </c>
      <c r="E1203" s="62">
        <v>1.6808516314933384E-3</v>
      </c>
      <c r="F1203" s="62"/>
      <c r="G1203" s="62">
        <v>1197</v>
      </c>
      <c r="H1203">
        <f t="shared" ca="1" si="38"/>
        <v>-8.282315622521387E-3</v>
      </c>
      <c r="I1203" s="62"/>
    </row>
    <row r="1204" spans="2:9" x14ac:dyDescent="0.3">
      <c r="B1204" s="177">
        <v>45636</v>
      </c>
      <c r="C1204" s="62">
        <v>2389.8000000000002</v>
      </c>
      <c r="D1204" s="62">
        <f t="shared" si="37"/>
        <v>0.39172466004717121</v>
      </c>
      <c r="E1204" s="62">
        <v>1.6765864699471874E-3</v>
      </c>
      <c r="F1204" s="62"/>
      <c r="G1204" s="62">
        <v>1198</v>
      </c>
      <c r="H1204">
        <f t="shared" ca="1" si="38"/>
        <v>1.9926970121816271E-2</v>
      </c>
      <c r="I1204" s="62"/>
    </row>
    <row r="1205" spans="2:9" x14ac:dyDescent="0.3">
      <c r="B1205" s="177">
        <v>44048</v>
      </c>
      <c r="C1205" s="62">
        <v>1717.15</v>
      </c>
      <c r="D1205" s="62">
        <f t="shared" si="37"/>
        <v>-0.45773068906713821</v>
      </c>
      <c r="E1205" s="62">
        <v>1.6624861459488634E-3</v>
      </c>
      <c r="F1205" s="62"/>
      <c r="G1205" s="62">
        <v>1199</v>
      </c>
      <c r="H1205">
        <f t="shared" ca="1" si="38"/>
        <v>1.4507096858901647E-3</v>
      </c>
      <c r="I1205" s="62"/>
    </row>
    <row r="1206" spans="2:9" x14ac:dyDescent="0.3">
      <c r="B1206" s="177">
        <v>45202</v>
      </c>
      <c r="C1206" s="62">
        <v>3166.6</v>
      </c>
      <c r="D1206" s="62">
        <f t="shared" si="37"/>
        <v>7.169811320754714E-2</v>
      </c>
      <c r="E1206" s="62">
        <v>1.660682936087431E-3</v>
      </c>
      <c r="F1206" s="62"/>
      <c r="G1206" s="62">
        <v>1200</v>
      </c>
      <c r="H1206">
        <f t="shared" ca="1" si="38"/>
        <v>-1.5668062299251391E-2</v>
      </c>
      <c r="I1206" s="62"/>
    </row>
    <row r="1207" spans="2:9" x14ac:dyDescent="0.3">
      <c r="B1207" s="177">
        <v>45502</v>
      </c>
      <c r="C1207" s="62">
        <v>2954.75</v>
      </c>
      <c r="D1207" s="62">
        <f t="shared" si="37"/>
        <v>0.57293052967793456</v>
      </c>
      <c r="E1207" s="62">
        <v>1.6271462228173977E-3</v>
      </c>
      <c r="F1207" s="62"/>
      <c r="G1207" s="62">
        <v>1201</v>
      </c>
      <c r="H1207">
        <f t="shared" ca="1" si="38"/>
        <v>1.0519678814085396E-2</v>
      </c>
      <c r="I1207" s="62"/>
    </row>
    <row r="1208" spans="2:9" x14ac:dyDescent="0.3">
      <c r="B1208" s="177">
        <v>43896</v>
      </c>
      <c r="C1208" s="62">
        <v>1878.5</v>
      </c>
      <c r="D1208" s="62">
        <f t="shared" si="37"/>
        <v>-0.39507623939330511</v>
      </c>
      <c r="E1208" s="62">
        <v>1.6262763603401608E-3</v>
      </c>
      <c r="F1208" s="62"/>
      <c r="G1208" s="62">
        <v>1202</v>
      </c>
      <c r="H1208">
        <f t="shared" ca="1" si="38"/>
        <v>7.458310589087286E-3</v>
      </c>
      <c r="I1208" s="62"/>
    </row>
    <row r="1209" spans="2:9" x14ac:dyDescent="0.3">
      <c r="B1209" s="177">
        <v>45219</v>
      </c>
      <c r="C1209" s="62">
        <v>3105.35</v>
      </c>
      <c r="D1209" s="62">
        <f t="shared" si="37"/>
        <v>5.9051224336675569E-2</v>
      </c>
      <c r="E1209" s="62">
        <v>1.6127211443869242E-3</v>
      </c>
      <c r="F1209" s="62"/>
      <c r="G1209" s="62">
        <v>1203</v>
      </c>
      <c r="H1209">
        <f t="shared" ca="1" si="38"/>
        <v>-4.1474669949665161E-3</v>
      </c>
      <c r="I1209" s="62"/>
    </row>
    <row r="1210" spans="2:9" x14ac:dyDescent="0.3">
      <c r="B1210" s="177">
        <v>45418</v>
      </c>
      <c r="C1210" s="62">
        <v>2932.2</v>
      </c>
      <c r="D1210" s="62">
        <f t="shared" si="37"/>
        <v>0.82839683232524775</v>
      </c>
      <c r="E1210" s="62">
        <v>1.6054654141758559E-3</v>
      </c>
      <c r="F1210" s="62"/>
      <c r="G1210" s="62">
        <v>1204</v>
      </c>
      <c r="H1210">
        <f t="shared" ca="1" si="38"/>
        <v>-2.6439007500309801E-2</v>
      </c>
      <c r="I1210" s="62"/>
    </row>
    <row r="1211" spans="2:9" x14ac:dyDescent="0.3">
      <c r="B1211" s="177">
        <v>43705</v>
      </c>
      <c r="C1211" s="62">
        <v>1603.7</v>
      </c>
      <c r="D1211" s="62">
        <f t="shared" si="37"/>
        <v>1.0345068189026325</v>
      </c>
      <c r="E1211" s="62">
        <v>1.5926053149298656E-3</v>
      </c>
      <c r="F1211" s="62"/>
      <c r="G1211" s="62">
        <v>1205</v>
      </c>
      <c r="H1211">
        <f t="shared" ca="1" si="38"/>
        <v>4.7803404117048405E-3</v>
      </c>
      <c r="I1211" s="62"/>
    </row>
    <row r="1212" spans="2:9" x14ac:dyDescent="0.3">
      <c r="B1212" s="177">
        <v>42156</v>
      </c>
      <c r="C1212" s="62">
        <v>788.25</v>
      </c>
      <c r="D1212" s="62">
        <f t="shared" si="37"/>
        <v>-0.56521139579138968</v>
      </c>
      <c r="E1212" s="62">
        <v>1.5883100381194409E-3</v>
      </c>
      <c r="F1212" s="62"/>
      <c r="G1212" s="62">
        <v>1206</v>
      </c>
      <c r="H1212">
        <f t="shared" ca="1" si="38"/>
        <v>9.7967945193859849E-3</v>
      </c>
      <c r="I1212" s="62"/>
    </row>
    <row r="1213" spans="2:9" x14ac:dyDescent="0.3">
      <c r="B1213" s="177">
        <v>43826</v>
      </c>
      <c r="C1213" s="62">
        <v>1812.95</v>
      </c>
      <c r="D1213" s="62">
        <f t="shared" si="37"/>
        <v>-0.42026413404962903</v>
      </c>
      <c r="E1213" s="62">
        <v>1.574498646483695E-3</v>
      </c>
      <c r="F1213" s="62"/>
      <c r="G1213" s="62">
        <v>1207</v>
      </c>
      <c r="H1213">
        <f t="shared" ca="1" si="38"/>
        <v>-4.7759435668353889E-3</v>
      </c>
      <c r="I1213" s="62"/>
    </row>
    <row r="1214" spans="2:9" x14ac:dyDescent="0.3">
      <c r="B1214" s="177">
        <v>45072</v>
      </c>
      <c r="C1214" s="62">
        <v>3127.2</v>
      </c>
      <c r="D1214" s="62">
        <f t="shared" si="37"/>
        <v>-2.3634830934465726E-2</v>
      </c>
      <c r="E1214" s="62">
        <v>1.569355923517803E-3</v>
      </c>
      <c r="F1214" s="62"/>
      <c r="G1214" s="62">
        <v>1208</v>
      </c>
      <c r="H1214">
        <f t="shared" ca="1" si="38"/>
        <v>2.3578120996900518E-2</v>
      </c>
      <c r="I1214" s="62"/>
    </row>
    <row r="1215" spans="2:9" x14ac:dyDescent="0.3">
      <c r="B1215" s="177">
        <v>44595</v>
      </c>
      <c r="C1215" s="62">
        <v>3202.9</v>
      </c>
      <c r="D1215" s="62">
        <f t="shared" si="37"/>
        <v>8.725834648743154E-2</v>
      </c>
      <c r="E1215" s="62">
        <v>1.5635260639794864E-3</v>
      </c>
      <c r="F1215" s="62"/>
      <c r="G1215" s="62">
        <v>1209</v>
      </c>
      <c r="H1215">
        <f t="shared" ca="1" si="38"/>
        <v>-7.0806744132067862E-4</v>
      </c>
      <c r="I1215" s="62"/>
    </row>
    <row r="1216" spans="2:9" x14ac:dyDescent="0.3">
      <c r="B1216" s="177">
        <v>44944</v>
      </c>
      <c r="C1216" s="62">
        <v>2945.85</v>
      </c>
      <c r="D1216" s="62">
        <f t="shared" si="37"/>
        <v>0.72711283088558598</v>
      </c>
      <c r="E1216" s="62">
        <v>1.5299097353256158E-3</v>
      </c>
      <c r="F1216" s="62"/>
      <c r="G1216" s="62">
        <v>1210</v>
      </c>
      <c r="H1216">
        <f t="shared" ca="1" si="38"/>
        <v>3.9000945311870212E-2</v>
      </c>
      <c r="I1216" s="62"/>
    </row>
    <row r="1217" spans="2:9" x14ac:dyDescent="0.3">
      <c r="B1217" s="177">
        <v>44025</v>
      </c>
      <c r="C1217" s="62">
        <v>1705.65</v>
      </c>
      <c r="D1217" s="62">
        <f t="shared" si="37"/>
        <v>0.60667859834212534</v>
      </c>
      <c r="E1217" s="62">
        <v>1.526672734212229E-3</v>
      </c>
      <c r="F1217" s="62"/>
      <c r="G1217" s="62">
        <v>1211</v>
      </c>
      <c r="H1217">
        <f t="shared" ca="1" si="38"/>
        <v>7.860860143057961E-4</v>
      </c>
      <c r="I1217" s="62"/>
    </row>
    <row r="1218" spans="2:9" x14ac:dyDescent="0.3">
      <c r="B1218" s="177">
        <v>42817</v>
      </c>
      <c r="C1218" s="62">
        <v>1061.5999999999999</v>
      </c>
      <c r="D1218" s="62">
        <f t="shared" si="37"/>
        <v>-0.6409389163228032</v>
      </c>
      <c r="E1218" s="62">
        <v>1.5094339622640652E-3</v>
      </c>
      <c r="F1218" s="62"/>
      <c r="G1218" s="62">
        <v>1212</v>
      </c>
      <c r="H1218">
        <f t="shared" ca="1" si="38"/>
        <v>4.2009320258688549E-3</v>
      </c>
      <c r="I1218" s="62"/>
    </row>
    <row r="1219" spans="2:9" x14ac:dyDescent="0.3">
      <c r="B1219" s="177">
        <v>45334</v>
      </c>
      <c r="C1219" s="62">
        <v>2956.6</v>
      </c>
      <c r="D1219" s="62">
        <f t="shared" si="37"/>
        <v>-4.6334972986049543E-2</v>
      </c>
      <c r="E1219" s="62">
        <v>1.5073759802177458E-3</v>
      </c>
      <c r="F1219" s="62"/>
      <c r="G1219" s="62">
        <v>1213</v>
      </c>
      <c r="H1219">
        <f t="shared" ca="1" si="38"/>
        <v>-5.8572926901162741E-3</v>
      </c>
      <c r="I1219" s="62"/>
    </row>
    <row r="1220" spans="2:9" x14ac:dyDescent="0.3">
      <c r="B1220" s="177">
        <v>45510</v>
      </c>
      <c r="C1220" s="62">
        <v>3100.25</v>
      </c>
      <c r="D1220" s="62">
        <f t="shared" si="37"/>
        <v>0.10608655321274391</v>
      </c>
      <c r="E1220" s="62">
        <v>1.5021320584055081E-3</v>
      </c>
      <c r="F1220" s="62"/>
      <c r="G1220" s="62">
        <v>1214</v>
      </c>
      <c r="H1220">
        <f t="shared" ca="1" si="38"/>
        <v>-1.792670203279929E-2</v>
      </c>
      <c r="I1220" s="62"/>
    </row>
    <row r="1221" spans="2:9" x14ac:dyDescent="0.3">
      <c r="B1221" s="177">
        <v>45012</v>
      </c>
      <c r="C1221" s="62">
        <v>2802.9</v>
      </c>
      <c r="D1221" s="62">
        <f t="shared" si="37"/>
        <v>0.12514300624209701</v>
      </c>
      <c r="E1221" s="62">
        <v>1.5006967520635557E-3</v>
      </c>
      <c r="F1221" s="62"/>
      <c r="G1221" s="62">
        <v>1215</v>
      </c>
      <c r="H1221">
        <f t="shared" ca="1" si="38"/>
        <v>2.8646382620797602E-2</v>
      </c>
      <c r="I1221" s="62"/>
    </row>
    <row r="1222" spans="2:9" x14ac:dyDescent="0.3">
      <c r="B1222" s="177">
        <v>45897</v>
      </c>
      <c r="C1222" s="62">
        <v>2491.15</v>
      </c>
      <c r="D1222" s="62">
        <f t="shared" si="37"/>
        <v>2.065842102024491</v>
      </c>
      <c r="E1222" s="62">
        <v>1.4874670847656328E-3</v>
      </c>
      <c r="F1222" s="62"/>
      <c r="G1222" s="62">
        <v>1216</v>
      </c>
      <c r="H1222">
        <f t="shared" ca="1" si="38"/>
        <v>-2.0158653182433577E-2</v>
      </c>
      <c r="I1222" s="62"/>
    </row>
    <row r="1223" spans="2:9" x14ac:dyDescent="0.3">
      <c r="B1223" s="177">
        <v>42087</v>
      </c>
      <c r="C1223" s="62">
        <v>812.55</v>
      </c>
      <c r="D1223" s="62">
        <f t="shared" ref="D1223:D1286" si="39">(C1223-C1224)/C1224</f>
        <v>-0.40337029150451581</v>
      </c>
      <c r="E1223" s="62">
        <v>1.4790164540579673E-3</v>
      </c>
      <c r="F1223" s="62"/>
      <c r="G1223" s="62">
        <v>1217</v>
      </c>
      <c r="H1223">
        <f t="shared" ref="H1223:H1286" ca="1" si="40">_xlfn.NORM.INV(RAND(),N$9,N$10)</f>
        <v>6.4366968329077181E-3</v>
      </c>
      <c r="I1223" s="62"/>
    </row>
    <row r="1224" spans="2:9" x14ac:dyDescent="0.3">
      <c r="B1224" s="177">
        <v>43643</v>
      </c>
      <c r="C1224" s="62">
        <v>1361.9</v>
      </c>
      <c r="D1224" s="62">
        <f t="shared" si="39"/>
        <v>-0.2069758639764753</v>
      </c>
      <c r="E1224" s="62">
        <v>1.4706963747334362E-3</v>
      </c>
      <c r="F1224" s="62"/>
      <c r="G1224" s="62">
        <v>1218</v>
      </c>
      <c r="H1224">
        <f t="shared" ca="1" si="40"/>
        <v>-1.7673987671750966E-2</v>
      </c>
      <c r="I1224" s="62"/>
    </row>
    <row r="1225" spans="2:9" x14ac:dyDescent="0.3">
      <c r="B1225" s="177">
        <v>43805</v>
      </c>
      <c r="C1225" s="62">
        <v>1717.35</v>
      </c>
      <c r="D1225" s="62">
        <f t="shared" si="39"/>
        <v>0.90615461457350555</v>
      </c>
      <c r="E1225" s="62">
        <v>1.4578534565705455E-3</v>
      </c>
      <c r="F1225" s="62"/>
      <c r="G1225" s="62">
        <v>1219</v>
      </c>
      <c r="H1225">
        <f t="shared" ca="1" si="40"/>
        <v>-7.8034620020229171E-3</v>
      </c>
      <c r="I1225" s="62"/>
    </row>
    <row r="1226" spans="2:9" x14ac:dyDescent="0.3">
      <c r="B1226" s="177">
        <v>42226</v>
      </c>
      <c r="C1226" s="62">
        <v>900.95</v>
      </c>
      <c r="D1226" s="62">
        <f t="shared" si="39"/>
        <v>3.5634231852405308E-2</v>
      </c>
      <c r="E1226" s="62">
        <v>1.4450063913744992E-3</v>
      </c>
      <c r="F1226" s="62"/>
      <c r="G1226" s="62">
        <v>1220</v>
      </c>
      <c r="H1226">
        <f t="shared" ca="1" si="40"/>
        <v>7.0421247525005145E-3</v>
      </c>
      <c r="I1226" s="62"/>
    </row>
    <row r="1227" spans="2:9" x14ac:dyDescent="0.3">
      <c r="B1227" s="177">
        <v>42461</v>
      </c>
      <c r="C1227" s="62">
        <v>869.95</v>
      </c>
      <c r="D1227" s="62">
        <f t="shared" si="39"/>
        <v>2.6792564178223718E-2</v>
      </c>
      <c r="E1227" s="62">
        <v>1.438931737078393E-3</v>
      </c>
      <c r="F1227" s="62"/>
      <c r="G1227" s="62">
        <v>1221</v>
      </c>
      <c r="H1227">
        <f t="shared" ca="1" si="40"/>
        <v>-2.784511490054703E-2</v>
      </c>
      <c r="I1227" s="62"/>
    </row>
    <row r="1228" spans="2:9" x14ac:dyDescent="0.3">
      <c r="B1228" s="177">
        <v>42209</v>
      </c>
      <c r="C1228" s="62">
        <v>847.25</v>
      </c>
      <c r="D1228" s="62">
        <f t="shared" si="39"/>
        <v>-0.41587093660588093</v>
      </c>
      <c r="E1228" s="62">
        <v>1.4183558891319018E-3</v>
      </c>
      <c r="F1228" s="62"/>
      <c r="G1228" s="62">
        <v>1222</v>
      </c>
      <c r="H1228">
        <f t="shared" ca="1" si="40"/>
        <v>2.0349195718864731E-3</v>
      </c>
      <c r="I1228" s="62"/>
    </row>
    <row r="1229" spans="2:9" x14ac:dyDescent="0.3">
      <c r="B1229" s="177">
        <v>43501</v>
      </c>
      <c r="C1229" s="62">
        <v>1450.45</v>
      </c>
      <c r="D1229" s="62">
        <f t="shared" si="39"/>
        <v>-0.53216572322479716</v>
      </c>
      <c r="E1229" s="62">
        <v>1.4153548743440724E-3</v>
      </c>
      <c r="F1229" s="62"/>
      <c r="G1229" s="62">
        <v>1223</v>
      </c>
      <c r="H1229">
        <f t="shared" ca="1" si="40"/>
        <v>-3.671615079044107E-2</v>
      </c>
      <c r="I1229" s="62"/>
    </row>
    <row r="1230" spans="2:9" x14ac:dyDescent="0.3">
      <c r="B1230" s="177">
        <v>45218</v>
      </c>
      <c r="C1230" s="62">
        <v>3100.35</v>
      </c>
      <c r="D1230" s="62">
        <f t="shared" si="39"/>
        <v>0.37016904209479612</v>
      </c>
      <c r="E1230" s="62">
        <v>1.3888664588749299E-3</v>
      </c>
      <c r="F1230" s="62"/>
      <c r="G1230" s="62">
        <v>1224</v>
      </c>
      <c r="H1230">
        <f t="shared" ca="1" si="40"/>
        <v>-4.4101869155905851E-3</v>
      </c>
      <c r="I1230" s="62"/>
    </row>
    <row r="1231" spans="2:9" x14ac:dyDescent="0.3">
      <c r="B1231" s="177">
        <v>45679</v>
      </c>
      <c r="C1231" s="62">
        <v>2262.75</v>
      </c>
      <c r="D1231" s="62">
        <f t="shared" si="39"/>
        <v>-0.32379529323870004</v>
      </c>
      <c r="E1231" s="62">
        <v>1.371893877370349E-3</v>
      </c>
      <c r="F1231" s="62"/>
      <c r="G1231" s="62">
        <v>1225</v>
      </c>
      <c r="H1231">
        <f t="shared" ca="1" si="40"/>
        <v>1.2869741798416519E-2</v>
      </c>
      <c r="I1231" s="62"/>
    </row>
    <row r="1232" spans="2:9" x14ac:dyDescent="0.3">
      <c r="B1232" s="177">
        <v>45146</v>
      </c>
      <c r="C1232" s="62">
        <v>3346.25</v>
      </c>
      <c r="D1232" s="62">
        <f t="shared" si="39"/>
        <v>2.7128987517337033</v>
      </c>
      <c r="E1232" s="62">
        <v>1.3615824281055099E-3</v>
      </c>
      <c r="F1232" s="62"/>
      <c r="G1232" s="62">
        <v>1226</v>
      </c>
      <c r="H1232">
        <f t="shared" ca="1" si="40"/>
        <v>2.7403562495495221E-2</v>
      </c>
      <c r="I1232" s="62"/>
    </row>
    <row r="1233" spans="2:9" x14ac:dyDescent="0.3">
      <c r="B1233" s="177">
        <v>42234</v>
      </c>
      <c r="C1233" s="62">
        <v>901.25</v>
      </c>
      <c r="D1233" s="62">
        <f t="shared" si="39"/>
        <v>-0.73015659151471601</v>
      </c>
      <c r="E1233" s="62">
        <v>1.3332592633743077E-3</v>
      </c>
      <c r="F1233" s="62"/>
      <c r="G1233" s="62">
        <v>1227</v>
      </c>
      <c r="H1233">
        <f t="shared" ca="1" si="40"/>
        <v>-1.0567219049713492E-3</v>
      </c>
      <c r="I1233" s="62"/>
    </row>
    <row r="1234" spans="2:9" x14ac:dyDescent="0.3">
      <c r="B1234" s="177">
        <v>45142</v>
      </c>
      <c r="C1234" s="62">
        <v>3339.9</v>
      </c>
      <c r="D1234" s="62">
        <f t="shared" si="39"/>
        <v>3.1164725457570719</v>
      </c>
      <c r="E1234" s="62">
        <v>1.3041327517200787E-3</v>
      </c>
      <c r="F1234" s="62"/>
      <c r="G1234" s="62">
        <v>1228</v>
      </c>
      <c r="H1234">
        <f t="shared" ca="1" si="40"/>
        <v>-1.9430915790325576E-2</v>
      </c>
      <c r="I1234" s="62"/>
    </row>
    <row r="1235" spans="2:9" x14ac:dyDescent="0.3">
      <c r="B1235" s="177">
        <v>42086</v>
      </c>
      <c r="C1235" s="62">
        <v>811.35</v>
      </c>
      <c r="D1235" s="62">
        <f t="shared" si="39"/>
        <v>-9.5787362086258709E-2</v>
      </c>
      <c r="E1235" s="62">
        <v>1.2958163643095992E-3</v>
      </c>
      <c r="F1235" s="62"/>
      <c r="G1235" s="62">
        <v>1229</v>
      </c>
      <c r="H1235">
        <f t="shared" ca="1" si="40"/>
        <v>1.5084457690804835E-3</v>
      </c>
      <c r="I1235" s="62"/>
    </row>
    <row r="1236" spans="2:9" x14ac:dyDescent="0.3">
      <c r="B1236" s="177">
        <v>42443</v>
      </c>
      <c r="C1236" s="62">
        <v>897.3</v>
      </c>
      <c r="D1236" s="62">
        <f t="shared" si="39"/>
        <v>-0.60089845661166219</v>
      </c>
      <c r="E1236" s="62">
        <v>1.283267310160104E-3</v>
      </c>
      <c r="F1236" s="62"/>
      <c r="G1236" s="62">
        <v>1230</v>
      </c>
      <c r="H1236">
        <f t="shared" ca="1" si="40"/>
        <v>-1.1635149606939905E-3</v>
      </c>
      <c r="I1236" s="62"/>
    </row>
    <row r="1237" spans="2:9" x14ac:dyDescent="0.3">
      <c r="B1237" s="177">
        <v>45817</v>
      </c>
      <c r="C1237" s="62">
        <v>2248.3000000000002</v>
      </c>
      <c r="D1237" s="62">
        <f t="shared" si="39"/>
        <v>-0.24445937998823819</v>
      </c>
      <c r="E1237" s="62">
        <v>1.2692333385291876E-3</v>
      </c>
      <c r="F1237" s="62"/>
      <c r="G1237" s="62">
        <v>1231</v>
      </c>
      <c r="H1237">
        <f t="shared" ca="1" si="40"/>
        <v>-1.4517314652096349E-2</v>
      </c>
      <c r="I1237" s="62"/>
    </row>
    <row r="1238" spans="2:9" x14ac:dyDescent="0.3">
      <c r="B1238" s="177">
        <v>44420</v>
      </c>
      <c r="C1238" s="62">
        <v>2975.75</v>
      </c>
      <c r="D1238" s="62">
        <f t="shared" si="39"/>
        <v>-4.5515051400894936E-2</v>
      </c>
      <c r="E1238" s="62">
        <v>1.2449319493278437E-3</v>
      </c>
      <c r="F1238" s="62"/>
      <c r="G1238" s="62">
        <v>1232</v>
      </c>
      <c r="H1238">
        <f t="shared" ca="1" si="40"/>
        <v>4.2311371955656985E-3</v>
      </c>
      <c r="I1238" s="62"/>
    </row>
    <row r="1239" spans="2:9" x14ac:dyDescent="0.3">
      <c r="B1239" s="177">
        <v>44655</v>
      </c>
      <c r="C1239" s="62">
        <v>3117.65</v>
      </c>
      <c r="D1239" s="62">
        <f t="shared" si="39"/>
        <v>1.7032428682909913</v>
      </c>
      <c r="E1239" s="62">
        <v>1.2364313700301589E-3</v>
      </c>
      <c r="F1239" s="62"/>
      <c r="G1239" s="62">
        <v>1233</v>
      </c>
      <c r="H1239">
        <f t="shared" ca="1" si="40"/>
        <v>-1.5967309499412056E-2</v>
      </c>
      <c r="I1239" s="62"/>
    </row>
    <row r="1240" spans="2:9" x14ac:dyDescent="0.3">
      <c r="B1240" s="177">
        <v>42977</v>
      </c>
      <c r="C1240" s="62">
        <v>1153.3</v>
      </c>
      <c r="D1240" s="62">
        <f t="shared" si="39"/>
        <v>-0.61336283482517018</v>
      </c>
      <c r="E1240" s="62">
        <v>1.2153832797984752E-3</v>
      </c>
      <c r="F1240" s="62"/>
      <c r="G1240" s="62">
        <v>1234</v>
      </c>
      <c r="H1240">
        <f t="shared" ca="1" si="40"/>
        <v>3.8608389506186315E-2</v>
      </c>
      <c r="I1240" s="62"/>
    </row>
    <row r="1241" spans="2:9" x14ac:dyDescent="0.3">
      <c r="B1241" s="177">
        <v>44935</v>
      </c>
      <c r="C1241" s="62">
        <v>2982.9</v>
      </c>
      <c r="D1241" s="62">
        <f t="shared" si="39"/>
        <v>0.3785151466136748</v>
      </c>
      <c r="E1241" s="62">
        <v>1.2083375289497226E-3</v>
      </c>
      <c r="F1241" s="62"/>
      <c r="G1241" s="62">
        <v>1235</v>
      </c>
      <c r="H1241">
        <f t="shared" ca="1" si="40"/>
        <v>-9.1015489286492054E-3</v>
      </c>
      <c r="I1241" s="62"/>
    </row>
    <row r="1242" spans="2:9" x14ac:dyDescent="0.3">
      <c r="B1242" s="177">
        <v>44155</v>
      </c>
      <c r="C1242" s="62">
        <v>2163.85</v>
      </c>
      <c r="D1242" s="62">
        <f t="shared" si="39"/>
        <v>0.26496550917806622</v>
      </c>
      <c r="E1242" s="62">
        <v>1.2030075187969504E-3</v>
      </c>
      <c r="F1242" s="62"/>
      <c r="G1242" s="62">
        <v>1236</v>
      </c>
      <c r="H1242">
        <f t="shared" ca="1" si="40"/>
        <v>4.7610926328113413E-3</v>
      </c>
      <c r="I1242" s="62"/>
    </row>
    <row r="1243" spans="2:9" x14ac:dyDescent="0.3">
      <c r="B1243" s="177">
        <v>43795</v>
      </c>
      <c r="C1243" s="62">
        <v>1710.6</v>
      </c>
      <c r="D1243" s="62">
        <f t="shared" si="39"/>
        <v>0.21933138498823851</v>
      </c>
      <c r="E1243" s="62">
        <v>1.1998478241783703E-3</v>
      </c>
      <c r="F1243" s="62"/>
      <c r="G1243" s="62">
        <v>1237</v>
      </c>
      <c r="H1243">
        <f t="shared" ca="1" si="40"/>
        <v>-7.6176679044250896E-4</v>
      </c>
      <c r="I1243" s="62"/>
    </row>
    <row r="1244" spans="2:9" x14ac:dyDescent="0.3">
      <c r="B1244" s="177">
        <v>43474</v>
      </c>
      <c r="C1244" s="62">
        <v>1402.9</v>
      </c>
      <c r="D1244" s="62">
        <f t="shared" si="39"/>
        <v>-0.4410868309396227</v>
      </c>
      <c r="E1244" s="62">
        <v>1.1775200713649177E-3</v>
      </c>
      <c r="F1244" s="62"/>
      <c r="G1244" s="62">
        <v>1238</v>
      </c>
      <c r="H1244">
        <f t="shared" ca="1" si="40"/>
        <v>2.1296896639147055E-3</v>
      </c>
      <c r="I1244" s="62"/>
    </row>
    <row r="1245" spans="2:9" x14ac:dyDescent="0.3">
      <c r="B1245" s="177">
        <v>44237</v>
      </c>
      <c r="C1245" s="62">
        <v>2510.0500000000002</v>
      </c>
      <c r="D1245" s="62">
        <f t="shared" si="39"/>
        <v>1.9200209399720802</v>
      </c>
      <c r="E1245" s="62">
        <v>1.1766582904552164E-3</v>
      </c>
      <c r="F1245" s="62"/>
      <c r="G1245" s="62">
        <v>1239</v>
      </c>
      <c r="H1245">
        <f t="shared" ca="1" si="40"/>
        <v>1.7453062143240824E-2</v>
      </c>
      <c r="I1245" s="62"/>
    </row>
    <row r="1246" spans="2:9" x14ac:dyDescent="0.3">
      <c r="B1246" s="177">
        <v>42107</v>
      </c>
      <c r="C1246" s="62">
        <v>859.6</v>
      </c>
      <c r="D1246" s="62">
        <f t="shared" si="39"/>
        <v>-0.74712812743612755</v>
      </c>
      <c r="E1246" s="62">
        <v>1.1646866992778941E-3</v>
      </c>
      <c r="F1246" s="62"/>
      <c r="G1246" s="62">
        <v>1240</v>
      </c>
      <c r="H1246">
        <f t="shared" ca="1" si="40"/>
        <v>9.5974487263522264E-3</v>
      </c>
      <c r="I1246" s="62"/>
    </row>
    <row r="1247" spans="2:9" x14ac:dyDescent="0.3">
      <c r="B1247" s="177">
        <v>44811</v>
      </c>
      <c r="C1247" s="62">
        <v>3399.35</v>
      </c>
      <c r="D1247" s="62">
        <f t="shared" si="39"/>
        <v>-3.3396838034576964E-2</v>
      </c>
      <c r="E1247" s="62">
        <v>1.1633386346232603E-3</v>
      </c>
      <c r="F1247" s="62"/>
      <c r="G1247" s="62">
        <v>1241</v>
      </c>
      <c r="H1247">
        <f t="shared" ca="1" si="40"/>
        <v>2.1039759026908206E-2</v>
      </c>
      <c r="I1247" s="62"/>
    </row>
    <row r="1248" spans="2:9" x14ac:dyDescent="0.3">
      <c r="B1248" s="177">
        <v>45126</v>
      </c>
      <c r="C1248" s="62">
        <v>3516.8</v>
      </c>
      <c r="D1248" s="62">
        <f t="shared" si="39"/>
        <v>1.4642118908313773</v>
      </c>
      <c r="E1248" s="62">
        <v>1.1529428510426822E-3</v>
      </c>
      <c r="F1248" s="62"/>
      <c r="G1248" s="62">
        <v>1242</v>
      </c>
      <c r="H1248">
        <f t="shared" ca="1" si="40"/>
        <v>1.7546874624303804E-2</v>
      </c>
      <c r="I1248" s="62"/>
    </row>
    <row r="1249" spans="2:9" x14ac:dyDescent="0.3">
      <c r="B1249" s="177">
        <v>43629</v>
      </c>
      <c r="C1249" s="62">
        <v>1427.15</v>
      </c>
      <c r="D1249" s="62">
        <f t="shared" si="39"/>
        <v>-0.34742449530167574</v>
      </c>
      <c r="E1249" s="62">
        <v>1.1223738206307295E-3</v>
      </c>
      <c r="F1249" s="62"/>
      <c r="G1249" s="62">
        <v>1243</v>
      </c>
      <c r="H1249">
        <f t="shared" ca="1" si="40"/>
        <v>-4.1454104299407492E-3</v>
      </c>
      <c r="I1249" s="62"/>
    </row>
    <row r="1250" spans="2:9" x14ac:dyDescent="0.3">
      <c r="B1250" s="177">
        <v>44152</v>
      </c>
      <c r="C1250" s="62">
        <v>2186.9499999999998</v>
      </c>
      <c r="D1250" s="62">
        <f t="shared" si="39"/>
        <v>1.5440004653056474</v>
      </c>
      <c r="E1250" s="62">
        <v>1.1215381094071037E-3</v>
      </c>
      <c r="F1250" s="62"/>
      <c r="G1250" s="62">
        <v>1244</v>
      </c>
      <c r="H1250">
        <f t="shared" ca="1" si="40"/>
        <v>-2.6151506399157715E-5</v>
      </c>
      <c r="I1250" s="62"/>
    </row>
    <row r="1251" spans="2:9" x14ac:dyDescent="0.3">
      <c r="B1251" s="177">
        <v>42397</v>
      </c>
      <c r="C1251" s="62">
        <v>859.65</v>
      </c>
      <c r="D1251" s="62">
        <f t="shared" si="39"/>
        <v>-0.71316316316316308</v>
      </c>
      <c r="E1251" s="62">
        <v>1.1063235122859341E-3</v>
      </c>
      <c r="F1251" s="62"/>
      <c r="G1251" s="62">
        <v>1245</v>
      </c>
      <c r="H1251">
        <f t="shared" ca="1" si="40"/>
        <v>1.4371633835850981E-3</v>
      </c>
      <c r="I1251" s="62"/>
    </row>
    <row r="1252" spans="2:9" x14ac:dyDescent="0.3">
      <c r="B1252" s="177">
        <v>45595</v>
      </c>
      <c r="C1252" s="62">
        <v>2997</v>
      </c>
      <c r="D1252" s="62">
        <f t="shared" si="39"/>
        <v>1.8225654548879262</v>
      </c>
      <c r="E1252" s="62">
        <v>1.1023148612085989E-3</v>
      </c>
      <c r="F1252" s="62"/>
      <c r="G1252" s="62">
        <v>1246</v>
      </c>
      <c r="H1252">
        <f t="shared" ca="1" si="40"/>
        <v>4.9337292469558069E-3</v>
      </c>
      <c r="I1252" s="62"/>
    </row>
    <row r="1253" spans="2:9" x14ac:dyDescent="0.3">
      <c r="B1253" s="177">
        <v>42578</v>
      </c>
      <c r="C1253" s="62">
        <v>1061.8</v>
      </c>
      <c r="D1253" s="62">
        <f t="shared" si="39"/>
        <v>8.1978906608243668E-2</v>
      </c>
      <c r="E1253" s="62">
        <v>1.0842407957383335E-3</v>
      </c>
      <c r="F1253" s="62"/>
      <c r="G1253" s="62">
        <v>1247</v>
      </c>
      <c r="H1253">
        <f t="shared" ca="1" si="40"/>
        <v>-6.5274626337224273E-3</v>
      </c>
      <c r="I1253" s="62"/>
    </row>
    <row r="1254" spans="2:9" x14ac:dyDescent="0.3">
      <c r="B1254" s="177">
        <v>42781</v>
      </c>
      <c r="C1254" s="62">
        <v>981.35</v>
      </c>
      <c r="D1254" s="62">
        <f t="shared" si="39"/>
        <v>0.30715950715950718</v>
      </c>
      <c r="E1254" s="62">
        <v>1.0711006834643153E-3</v>
      </c>
      <c r="F1254" s="62"/>
      <c r="G1254" s="62">
        <v>1248</v>
      </c>
      <c r="H1254">
        <f t="shared" ca="1" si="40"/>
        <v>1.8026299377618973E-2</v>
      </c>
      <c r="I1254" s="62"/>
    </row>
    <row r="1255" spans="2:9" x14ac:dyDescent="0.3">
      <c r="B1255" s="177">
        <v>42181</v>
      </c>
      <c r="C1255" s="62">
        <v>750.75</v>
      </c>
      <c r="D1255" s="62">
        <f t="shared" si="39"/>
        <v>-0.74619675456389456</v>
      </c>
      <c r="E1255" s="62">
        <v>1.0667377825187738E-3</v>
      </c>
      <c r="F1255" s="62"/>
      <c r="G1255" s="62">
        <v>1249</v>
      </c>
      <c r="H1255">
        <f t="shared" ca="1" si="40"/>
        <v>-2.2539066506635746E-3</v>
      </c>
      <c r="I1255" s="62"/>
    </row>
    <row r="1256" spans="2:9" x14ac:dyDescent="0.3">
      <c r="B1256" s="177">
        <v>45322</v>
      </c>
      <c r="C1256" s="62">
        <v>2958</v>
      </c>
      <c r="D1256" s="62">
        <f t="shared" si="39"/>
        <v>-0.11318972883032788</v>
      </c>
      <c r="E1256" s="62">
        <v>1.0660439616224481E-3</v>
      </c>
      <c r="F1256" s="62"/>
      <c r="G1256" s="62">
        <v>1250</v>
      </c>
      <c r="H1256">
        <f t="shared" ca="1" si="40"/>
        <v>5.1547397412358194E-3</v>
      </c>
      <c r="I1256" s="62"/>
    </row>
    <row r="1257" spans="2:9" x14ac:dyDescent="0.3">
      <c r="B1257" s="177">
        <v>45279</v>
      </c>
      <c r="C1257" s="62">
        <v>3335.55</v>
      </c>
      <c r="D1257" s="62">
        <f t="shared" si="39"/>
        <v>0.9361214302298585</v>
      </c>
      <c r="E1257" s="62">
        <v>1.0654261704682419E-3</v>
      </c>
      <c r="F1257" s="62"/>
      <c r="G1257" s="62">
        <v>1251</v>
      </c>
      <c r="H1257">
        <f t="shared" ca="1" si="40"/>
        <v>-2.0131008115380528E-3</v>
      </c>
      <c r="I1257" s="62"/>
    </row>
    <row r="1258" spans="2:9" x14ac:dyDescent="0.3">
      <c r="B1258" s="177">
        <v>43789</v>
      </c>
      <c r="C1258" s="62">
        <v>1722.8</v>
      </c>
      <c r="D1258" s="62">
        <f t="shared" si="39"/>
        <v>0.79243614420225772</v>
      </c>
      <c r="E1258" s="62">
        <v>1.0459035444508743E-3</v>
      </c>
      <c r="F1258" s="62"/>
      <c r="G1258" s="62">
        <v>1252</v>
      </c>
      <c r="H1258">
        <f t="shared" ca="1" si="40"/>
        <v>-5.0252462664312084E-3</v>
      </c>
      <c r="I1258" s="62"/>
    </row>
    <row r="1259" spans="2:9" x14ac:dyDescent="0.3">
      <c r="B1259" s="177">
        <v>42753</v>
      </c>
      <c r="C1259" s="62">
        <v>961.15</v>
      </c>
      <c r="D1259" s="62">
        <f t="shared" si="39"/>
        <v>-0.62330001959631587</v>
      </c>
      <c r="E1259" s="62">
        <v>1.0415039316773421E-3</v>
      </c>
      <c r="F1259" s="62"/>
      <c r="G1259" s="62">
        <v>1253</v>
      </c>
      <c r="H1259">
        <f t="shared" ca="1" si="40"/>
        <v>-1.9086754621766011E-2</v>
      </c>
      <c r="I1259" s="62"/>
    </row>
    <row r="1260" spans="2:9" x14ac:dyDescent="0.3">
      <c r="B1260" s="177">
        <v>44323</v>
      </c>
      <c r="C1260" s="62">
        <v>2551.5</v>
      </c>
      <c r="D1260" s="62">
        <f t="shared" si="39"/>
        <v>-0.12176232682213235</v>
      </c>
      <c r="E1260" s="62">
        <v>1.0396845636267693E-3</v>
      </c>
      <c r="F1260" s="62"/>
      <c r="G1260" s="62">
        <v>1254</v>
      </c>
      <c r="H1260">
        <f t="shared" ca="1" si="40"/>
        <v>1.5206036247587889E-2</v>
      </c>
      <c r="I1260" s="62"/>
    </row>
    <row r="1261" spans="2:9" x14ac:dyDescent="0.3">
      <c r="B1261" s="177">
        <v>45455</v>
      </c>
      <c r="C1261" s="62">
        <v>2905.25</v>
      </c>
      <c r="D1261" s="62">
        <f t="shared" si="39"/>
        <v>1.7170914192190787</v>
      </c>
      <c r="E1261" s="62">
        <v>1.033680764923766E-3</v>
      </c>
      <c r="F1261" s="62"/>
      <c r="G1261" s="62">
        <v>1255</v>
      </c>
      <c r="H1261">
        <f t="shared" ca="1" si="40"/>
        <v>-2.6215046441938404E-3</v>
      </c>
      <c r="I1261" s="62"/>
    </row>
    <row r="1262" spans="2:9" x14ac:dyDescent="0.3">
      <c r="B1262" s="177">
        <v>42824</v>
      </c>
      <c r="C1262" s="62">
        <v>1069.25</v>
      </c>
      <c r="D1262" s="62">
        <f t="shared" si="39"/>
        <v>0.24890498160369098</v>
      </c>
      <c r="E1262" s="62">
        <v>1.0298179094695586E-3</v>
      </c>
      <c r="F1262" s="62"/>
      <c r="G1262" s="62">
        <v>1256</v>
      </c>
      <c r="H1262">
        <f t="shared" ca="1" si="40"/>
        <v>3.3511031280929256E-2</v>
      </c>
      <c r="I1262" s="62"/>
    </row>
    <row r="1263" spans="2:9" x14ac:dyDescent="0.3">
      <c r="B1263" s="177">
        <v>42412</v>
      </c>
      <c r="C1263" s="62">
        <v>856.15</v>
      </c>
      <c r="D1263" s="62">
        <f t="shared" si="39"/>
        <v>-0.70490814462482332</v>
      </c>
      <c r="E1263" s="62">
        <v>9.9380334385598353E-4</v>
      </c>
      <c r="F1263" s="62"/>
      <c r="G1263" s="62">
        <v>1257</v>
      </c>
      <c r="H1263">
        <f t="shared" ca="1" si="40"/>
        <v>3.3827527844885576E-3</v>
      </c>
      <c r="I1263" s="62"/>
    </row>
    <row r="1264" spans="2:9" x14ac:dyDescent="0.3">
      <c r="B1264" s="177">
        <v>45044</v>
      </c>
      <c r="C1264" s="62">
        <v>2901.3</v>
      </c>
      <c r="D1264" s="62">
        <f t="shared" si="39"/>
        <v>1.0997286050298536</v>
      </c>
      <c r="E1264" s="62">
        <v>9.832841691250027E-4</v>
      </c>
      <c r="F1264" s="62"/>
      <c r="G1264" s="62">
        <v>1258</v>
      </c>
      <c r="H1264">
        <f t="shared" ca="1" si="40"/>
        <v>-1.6117734382457668E-2</v>
      </c>
      <c r="I1264" s="62"/>
    </row>
    <row r="1265" spans="2:9" x14ac:dyDescent="0.3">
      <c r="B1265" s="177">
        <v>43635</v>
      </c>
      <c r="C1265" s="62">
        <v>1381.75</v>
      </c>
      <c r="D1265" s="62">
        <f t="shared" si="39"/>
        <v>0.75772802442437348</v>
      </c>
      <c r="E1265" s="62">
        <v>9.779773978556281E-4</v>
      </c>
      <c r="F1265" s="62"/>
      <c r="G1265" s="62">
        <v>1259</v>
      </c>
      <c r="H1265">
        <f t="shared" ca="1" si="40"/>
        <v>-2.3219493352079342E-2</v>
      </c>
      <c r="I1265" s="62"/>
    </row>
    <row r="1266" spans="2:9" x14ac:dyDescent="0.3">
      <c r="B1266" s="177">
        <v>42117</v>
      </c>
      <c r="C1266" s="62">
        <v>786.1</v>
      </c>
      <c r="D1266" s="62">
        <f t="shared" si="39"/>
        <v>-0.21212728639438735</v>
      </c>
      <c r="E1266" s="62">
        <v>9.5498822181193095E-4</v>
      </c>
      <c r="F1266" s="62"/>
      <c r="G1266" s="62">
        <v>1260</v>
      </c>
      <c r="H1266">
        <f t="shared" ca="1" si="40"/>
        <v>2.752202418203288E-3</v>
      </c>
      <c r="I1266" s="62"/>
    </row>
    <row r="1267" spans="2:9" x14ac:dyDescent="0.3">
      <c r="B1267" s="177">
        <v>42774</v>
      </c>
      <c r="C1267" s="62">
        <v>997.75</v>
      </c>
      <c r="D1267" s="62">
        <f t="shared" si="39"/>
        <v>0.16457543040560257</v>
      </c>
      <c r="E1267" s="62">
        <v>9.5304975922958022E-4</v>
      </c>
      <c r="F1267" s="62"/>
      <c r="G1267" s="62">
        <v>1261</v>
      </c>
      <c r="H1267">
        <f t="shared" ca="1" si="40"/>
        <v>-1.4039322221654958E-2</v>
      </c>
      <c r="I1267" s="62"/>
    </row>
    <row r="1268" spans="2:9" x14ac:dyDescent="0.3">
      <c r="B1268" s="177">
        <v>42300</v>
      </c>
      <c r="C1268" s="62">
        <v>856.75</v>
      </c>
      <c r="D1268" s="62">
        <f t="shared" si="39"/>
        <v>-0.72969348961209002</v>
      </c>
      <c r="E1268" s="62">
        <v>9.3463403236165019E-4</v>
      </c>
      <c r="F1268" s="62"/>
      <c r="G1268" s="62">
        <v>1262</v>
      </c>
      <c r="H1268">
        <f t="shared" ca="1" si="40"/>
        <v>-2.3781962568690009E-2</v>
      </c>
      <c r="I1268" s="62"/>
    </row>
    <row r="1269" spans="2:9" x14ac:dyDescent="0.3">
      <c r="B1269" s="177">
        <v>45203</v>
      </c>
      <c r="C1269" s="62">
        <v>3169.55</v>
      </c>
      <c r="D1269" s="62">
        <f t="shared" si="39"/>
        <v>0.14911628750113304</v>
      </c>
      <c r="E1269" s="62">
        <v>9.3159855996976973E-4</v>
      </c>
      <c r="F1269" s="62"/>
      <c r="G1269" s="62">
        <v>1263</v>
      </c>
      <c r="H1269">
        <f t="shared" ca="1" si="40"/>
        <v>3.4533875142313845E-3</v>
      </c>
      <c r="I1269" s="62"/>
    </row>
    <row r="1270" spans="2:9" x14ac:dyDescent="0.3">
      <c r="B1270" s="177">
        <v>44964</v>
      </c>
      <c r="C1270" s="62">
        <v>2758.25</v>
      </c>
      <c r="D1270" s="62">
        <f t="shared" si="39"/>
        <v>-5.146325527012624E-2</v>
      </c>
      <c r="E1270" s="62">
        <v>9.2535471930913459E-4</v>
      </c>
      <c r="F1270" s="62"/>
      <c r="G1270" s="62">
        <v>1264</v>
      </c>
      <c r="H1270">
        <f t="shared" ca="1" si="40"/>
        <v>8.5218574870472657E-4</v>
      </c>
      <c r="I1270" s="62"/>
    </row>
    <row r="1271" spans="2:9" x14ac:dyDescent="0.3">
      <c r="B1271" s="177">
        <v>45456</v>
      </c>
      <c r="C1271" s="62">
        <v>2907.9</v>
      </c>
      <c r="D1271" s="62">
        <f t="shared" si="39"/>
        <v>-7.9894950006328305E-2</v>
      </c>
      <c r="E1271" s="62">
        <v>9.1214181223649973E-4</v>
      </c>
      <c r="F1271" s="62"/>
      <c r="G1271" s="62">
        <v>1265</v>
      </c>
      <c r="H1271">
        <f t="shared" ca="1" si="40"/>
        <v>-2.6291033475002043E-2</v>
      </c>
      <c r="I1271" s="62"/>
    </row>
    <row r="1272" spans="2:9" x14ac:dyDescent="0.3">
      <c r="B1272" s="177">
        <v>44901</v>
      </c>
      <c r="C1272" s="62">
        <v>3160.4</v>
      </c>
      <c r="D1272" s="62">
        <f t="shared" si="39"/>
        <v>1.2534046345811052</v>
      </c>
      <c r="E1272" s="62">
        <v>9.0259853367323051E-4</v>
      </c>
      <c r="F1272" s="62"/>
      <c r="G1272" s="62">
        <v>1266</v>
      </c>
      <c r="H1272">
        <f t="shared" ca="1" si="40"/>
        <v>6.2148109021692788E-3</v>
      </c>
      <c r="I1272" s="62"/>
    </row>
    <row r="1273" spans="2:9" x14ac:dyDescent="0.3">
      <c r="B1273" s="177">
        <v>43523</v>
      </c>
      <c r="C1273" s="62">
        <v>1402.5</v>
      </c>
      <c r="D1273" s="62">
        <f t="shared" si="39"/>
        <v>-0.37540359393440065</v>
      </c>
      <c r="E1273" s="62">
        <v>8.9206066012488853E-4</v>
      </c>
      <c r="F1273" s="62"/>
      <c r="G1273" s="62">
        <v>1267</v>
      </c>
      <c r="H1273">
        <f t="shared" ca="1" si="40"/>
        <v>-2.1221901262901226E-2</v>
      </c>
      <c r="I1273" s="62"/>
    </row>
    <row r="1274" spans="2:9" x14ac:dyDescent="0.3">
      <c r="B1274" s="177">
        <v>45814</v>
      </c>
      <c r="C1274" s="62">
        <v>2245.4499999999998</v>
      </c>
      <c r="D1274" s="62">
        <f t="shared" si="39"/>
        <v>1.7764451313755794</v>
      </c>
      <c r="E1274" s="62">
        <v>8.914840981523993E-4</v>
      </c>
      <c r="F1274" s="62"/>
      <c r="G1274" s="62">
        <v>1268</v>
      </c>
      <c r="H1274">
        <f t="shared" ca="1" si="40"/>
        <v>8.599949553850593E-3</v>
      </c>
      <c r="I1274" s="62"/>
    </row>
    <row r="1275" spans="2:9" x14ac:dyDescent="0.3">
      <c r="B1275" s="177">
        <v>42094</v>
      </c>
      <c r="C1275" s="62">
        <v>808.75</v>
      </c>
      <c r="D1275" s="62">
        <f t="shared" si="39"/>
        <v>-0.643573301601992</v>
      </c>
      <c r="E1275" s="62">
        <v>8.6628302704046224E-4</v>
      </c>
      <c r="F1275" s="62"/>
      <c r="G1275" s="62">
        <v>1269</v>
      </c>
      <c r="H1275">
        <f t="shared" ca="1" si="40"/>
        <v>5.1319179407700293E-3</v>
      </c>
      <c r="I1275" s="62"/>
    </row>
    <row r="1276" spans="2:9" x14ac:dyDescent="0.3">
      <c r="B1276" s="177">
        <v>45723</v>
      </c>
      <c r="C1276" s="62">
        <v>2269.0500000000002</v>
      </c>
      <c r="D1276" s="62">
        <f t="shared" si="39"/>
        <v>0.58847001995169601</v>
      </c>
      <c r="E1276" s="62">
        <v>8.6012968109050014E-4</v>
      </c>
      <c r="F1276" s="62"/>
      <c r="G1276" s="62">
        <v>1270</v>
      </c>
      <c r="H1276">
        <f t="shared" ca="1" si="40"/>
        <v>-1.0653897175394953E-2</v>
      </c>
      <c r="I1276" s="62"/>
    </row>
    <row r="1277" spans="2:9" x14ac:dyDescent="0.3">
      <c r="B1277" s="177">
        <v>43537</v>
      </c>
      <c r="C1277" s="62">
        <v>1428.45</v>
      </c>
      <c r="D1277" s="62">
        <f t="shared" si="39"/>
        <v>0.67099491138796286</v>
      </c>
      <c r="E1277" s="62">
        <v>8.40777719390468E-4</v>
      </c>
      <c r="F1277" s="62"/>
      <c r="G1277" s="62">
        <v>1271</v>
      </c>
      <c r="H1277">
        <f t="shared" ca="1" si="40"/>
        <v>-9.5885272130549204E-3</v>
      </c>
      <c r="I1277" s="62"/>
    </row>
    <row r="1278" spans="2:9" x14ac:dyDescent="0.3">
      <c r="B1278" s="177">
        <v>42243</v>
      </c>
      <c r="C1278" s="62">
        <v>854.85</v>
      </c>
      <c r="D1278" s="62">
        <f t="shared" si="39"/>
        <v>-0.60350185528756961</v>
      </c>
      <c r="E1278" s="62">
        <v>8.1952818591587604E-4</v>
      </c>
      <c r="F1278" s="62"/>
      <c r="G1278" s="62">
        <v>1272</v>
      </c>
      <c r="H1278">
        <f t="shared" ca="1" si="40"/>
        <v>-1.2070504725236332E-2</v>
      </c>
      <c r="I1278" s="62"/>
    </row>
    <row r="1279" spans="2:9" x14ac:dyDescent="0.3">
      <c r="B1279" s="177">
        <v>44161</v>
      </c>
      <c r="C1279" s="62">
        <v>2156</v>
      </c>
      <c r="D1279" s="62">
        <f t="shared" si="39"/>
        <v>0.77755791903701854</v>
      </c>
      <c r="E1279" s="62">
        <v>7.8911943554742508E-4</v>
      </c>
      <c r="F1279" s="62"/>
      <c r="G1279" s="62">
        <v>1273</v>
      </c>
      <c r="H1279">
        <f t="shared" ca="1" si="40"/>
        <v>1.8674575999755718E-2</v>
      </c>
      <c r="I1279" s="62"/>
    </row>
    <row r="1280" spans="2:9" x14ac:dyDescent="0.3">
      <c r="B1280" s="177">
        <v>42656</v>
      </c>
      <c r="C1280" s="62">
        <v>1212.9000000000001</v>
      </c>
      <c r="D1280" s="62">
        <f t="shared" si="39"/>
        <v>-0.57288493705431809</v>
      </c>
      <c r="E1280" s="62">
        <v>7.8386072032678362E-4</v>
      </c>
      <c r="F1280" s="62"/>
      <c r="G1280" s="62">
        <v>1274</v>
      </c>
      <c r="H1280">
        <f t="shared" ca="1" si="40"/>
        <v>3.7926417403871559E-3</v>
      </c>
      <c r="I1280" s="62"/>
    </row>
    <row r="1281" spans="2:9" x14ac:dyDescent="0.3">
      <c r="B1281" s="177">
        <v>45007</v>
      </c>
      <c r="C1281" s="62">
        <v>2839.75</v>
      </c>
      <c r="D1281" s="62">
        <f t="shared" si="39"/>
        <v>-1.1710865177142094E-2</v>
      </c>
      <c r="E1281" s="62">
        <v>7.4004898419463604E-4</v>
      </c>
      <c r="F1281" s="62"/>
      <c r="G1281" s="62">
        <v>1275</v>
      </c>
      <c r="H1281">
        <f t="shared" ca="1" si="40"/>
        <v>2.5942343119222229E-2</v>
      </c>
      <c r="I1281" s="62"/>
    </row>
    <row r="1282" spans="2:9" x14ac:dyDescent="0.3">
      <c r="B1282" s="177">
        <v>45384</v>
      </c>
      <c r="C1282" s="62">
        <v>2873.4</v>
      </c>
      <c r="D1282" s="62">
        <f t="shared" si="39"/>
        <v>-8.8908618174900145E-2</v>
      </c>
      <c r="E1282" s="62">
        <v>7.3137603176258448E-4</v>
      </c>
      <c r="F1282" s="62"/>
      <c r="G1282" s="62">
        <v>1276</v>
      </c>
      <c r="H1282">
        <f t="shared" ca="1" si="40"/>
        <v>3.5460558405335903E-4</v>
      </c>
      <c r="I1282" s="62"/>
    </row>
    <row r="1283" spans="2:9" x14ac:dyDescent="0.3">
      <c r="B1283" s="177">
        <v>45538</v>
      </c>
      <c r="C1283" s="62">
        <v>3153.8</v>
      </c>
      <c r="D1283" s="62">
        <f t="shared" si="39"/>
        <v>1.1676346266194715</v>
      </c>
      <c r="E1283" s="62">
        <v>7.2981120101544726E-4</v>
      </c>
      <c r="F1283" s="62"/>
      <c r="G1283" s="62">
        <v>1277</v>
      </c>
      <c r="H1283">
        <f t="shared" ca="1" si="40"/>
        <v>2.8754814533928671E-3</v>
      </c>
      <c r="I1283" s="62"/>
    </row>
    <row r="1284" spans="2:9" x14ac:dyDescent="0.3">
      <c r="B1284" s="177">
        <v>43544</v>
      </c>
      <c r="C1284" s="62">
        <v>1454.95</v>
      </c>
      <c r="D1284" s="62">
        <f t="shared" si="39"/>
        <v>9.9901723616570987E-2</v>
      </c>
      <c r="E1284" s="62">
        <v>7.2219547424166343E-4</v>
      </c>
      <c r="F1284" s="62"/>
      <c r="G1284" s="62">
        <v>1278</v>
      </c>
      <c r="H1284">
        <f t="shared" ca="1" si="40"/>
        <v>-1.7487082005691695E-2</v>
      </c>
      <c r="I1284" s="62"/>
    </row>
    <row r="1285" spans="2:9" x14ac:dyDescent="0.3">
      <c r="B1285" s="177">
        <v>43287</v>
      </c>
      <c r="C1285" s="62">
        <v>1322.8</v>
      </c>
      <c r="D1285" s="62">
        <f t="shared" si="39"/>
        <v>-0.27579316197202375</v>
      </c>
      <c r="E1285" s="62">
        <v>7.1868971517195259E-4</v>
      </c>
      <c r="F1285" s="62"/>
      <c r="G1285" s="62">
        <v>1279</v>
      </c>
      <c r="H1285">
        <f t="shared" ca="1" si="40"/>
        <v>-9.1825288614901125E-3</v>
      </c>
      <c r="I1285" s="62"/>
    </row>
    <row r="1286" spans="2:9" x14ac:dyDescent="0.3">
      <c r="B1286" s="177">
        <v>43887</v>
      </c>
      <c r="C1286" s="62">
        <v>1826.55</v>
      </c>
      <c r="D1286" s="62">
        <f t="shared" si="39"/>
        <v>-0.42011524358302776</v>
      </c>
      <c r="E1286" s="62">
        <v>7.1223120120528943E-4</v>
      </c>
      <c r="F1286" s="62"/>
      <c r="G1286" s="62">
        <v>1280</v>
      </c>
      <c r="H1286">
        <f t="shared" ca="1" si="40"/>
        <v>-3.019886878444077E-2</v>
      </c>
      <c r="I1286" s="62"/>
    </row>
    <row r="1287" spans="2:9" x14ac:dyDescent="0.3">
      <c r="B1287" s="177">
        <v>45259</v>
      </c>
      <c r="C1287" s="62">
        <v>3149.85</v>
      </c>
      <c r="D1287" s="62">
        <f t="shared" ref="D1287:D1350" si="41">(C1287-C1288)/C1288</f>
        <v>1.7226640159045723</v>
      </c>
      <c r="E1287" s="62">
        <v>6.9893412545861768E-4</v>
      </c>
      <c r="F1287" s="62"/>
      <c r="G1287" s="62">
        <v>1281</v>
      </c>
      <c r="H1287">
        <f t="shared" ref="H1287:H1350" ca="1" si="42">_xlfn.NORM.INV(RAND(),N$9,N$10)</f>
        <v>6.9405832119267324E-3</v>
      </c>
      <c r="I1287" s="62"/>
    </row>
    <row r="1288" spans="2:9" x14ac:dyDescent="0.3">
      <c r="B1288" s="177">
        <v>42936</v>
      </c>
      <c r="C1288" s="62">
        <v>1156.9000000000001</v>
      </c>
      <c r="D1288" s="62">
        <f t="shared" si="41"/>
        <v>-2.752910519900811E-2</v>
      </c>
      <c r="E1288" s="62">
        <v>6.919816624861015E-4</v>
      </c>
      <c r="F1288" s="62"/>
      <c r="G1288" s="62">
        <v>1282</v>
      </c>
      <c r="H1288">
        <f t="shared" ca="1" si="42"/>
        <v>-1.8112755068141959E-2</v>
      </c>
      <c r="I1288" s="62"/>
    </row>
    <row r="1289" spans="2:9" x14ac:dyDescent="0.3">
      <c r="B1289" s="177">
        <v>43112</v>
      </c>
      <c r="C1289" s="62">
        <v>1189.6500000000001</v>
      </c>
      <c r="D1289" s="62">
        <f t="shared" si="41"/>
        <v>6.2566988210075197E-2</v>
      </c>
      <c r="E1289" s="62">
        <v>6.729192076377861E-4</v>
      </c>
      <c r="F1289" s="62"/>
      <c r="G1289" s="62">
        <v>1283</v>
      </c>
      <c r="H1289">
        <f t="shared" ca="1" si="42"/>
        <v>-2.8892374820248128E-2</v>
      </c>
      <c r="I1289" s="62"/>
    </row>
    <row r="1290" spans="2:9" x14ac:dyDescent="0.3">
      <c r="B1290" s="177">
        <v>43160</v>
      </c>
      <c r="C1290" s="62">
        <v>1119.5999999999999</v>
      </c>
      <c r="D1290" s="62">
        <f t="shared" si="41"/>
        <v>-0.63694143589078411</v>
      </c>
      <c r="E1290" s="62">
        <v>6.7033114358493098E-4</v>
      </c>
      <c r="F1290" s="62"/>
      <c r="G1290" s="62">
        <v>1284</v>
      </c>
      <c r="H1290">
        <f t="shared" ca="1" si="42"/>
        <v>5.2137468043646643E-3</v>
      </c>
      <c r="I1290" s="62"/>
    </row>
    <row r="1291" spans="2:9" x14ac:dyDescent="0.3">
      <c r="B1291" s="177">
        <v>44881</v>
      </c>
      <c r="C1291" s="62">
        <v>3083.8</v>
      </c>
      <c r="D1291" s="62">
        <f t="shared" si="41"/>
        <v>4.8911564625850404E-2</v>
      </c>
      <c r="E1291" s="62">
        <v>6.4897138036212594E-4</v>
      </c>
      <c r="F1291" s="62"/>
      <c r="G1291" s="62">
        <v>1285</v>
      </c>
      <c r="H1291">
        <f t="shared" ca="1" si="42"/>
        <v>-8.3336025862090629E-3</v>
      </c>
      <c r="I1291" s="62"/>
    </row>
    <row r="1292" spans="2:9" x14ac:dyDescent="0.3">
      <c r="B1292" s="177">
        <v>45597</v>
      </c>
      <c r="C1292" s="62">
        <v>2940</v>
      </c>
      <c r="D1292" s="62">
        <f t="shared" si="41"/>
        <v>1.0675105485232068</v>
      </c>
      <c r="E1292" s="62">
        <v>6.4667642353905279E-4</v>
      </c>
      <c r="F1292" s="62"/>
      <c r="G1292" s="62">
        <v>1286</v>
      </c>
      <c r="H1292">
        <f t="shared" ca="1" si="42"/>
        <v>6.4125121519927426E-3</v>
      </c>
      <c r="I1292" s="62"/>
    </row>
    <row r="1293" spans="2:9" x14ac:dyDescent="0.3">
      <c r="B1293" s="177">
        <v>43626</v>
      </c>
      <c r="C1293" s="62">
        <v>1422</v>
      </c>
      <c r="D1293" s="62">
        <f t="shared" si="41"/>
        <v>-0.55079605761940864</v>
      </c>
      <c r="E1293" s="62">
        <v>6.3331222292596656E-4</v>
      </c>
      <c r="F1293" s="62"/>
      <c r="G1293" s="62">
        <v>1287</v>
      </c>
      <c r="H1293">
        <f t="shared" ca="1" si="42"/>
        <v>-1.3587852347455579E-2</v>
      </c>
      <c r="I1293" s="62"/>
    </row>
    <row r="1294" spans="2:9" x14ac:dyDescent="0.3">
      <c r="B1294" s="177">
        <v>45310</v>
      </c>
      <c r="C1294" s="62">
        <v>3165.6</v>
      </c>
      <c r="D1294" s="62">
        <f t="shared" si="41"/>
        <v>0.35929750735341481</v>
      </c>
      <c r="E1294" s="62">
        <v>6.1637665354884956E-4</v>
      </c>
      <c r="F1294" s="62"/>
      <c r="G1294" s="62">
        <v>1288</v>
      </c>
      <c r="H1294">
        <f t="shared" ca="1" si="42"/>
        <v>-7.1679763306030818E-3</v>
      </c>
      <c r="I1294" s="62"/>
    </row>
    <row r="1295" spans="2:9" x14ac:dyDescent="0.3">
      <c r="B1295" s="177">
        <v>45804</v>
      </c>
      <c r="C1295" s="62">
        <v>2328.85</v>
      </c>
      <c r="D1295" s="62">
        <f t="shared" si="41"/>
        <v>0.95324163381699234</v>
      </c>
      <c r="E1295" s="62">
        <v>6.0151668134657721E-4</v>
      </c>
      <c r="F1295" s="62"/>
      <c r="G1295" s="62">
        <v>1289</v>
      </c>
      <c r="H1295">
        <f t="shared" ca="1" si="42"/>
        <v>-1.4585852973114984E-2</v>
      </c>
      <c r="I1295" s="62"/>
    </row>
    <row r="1296" spans="2:9" x14ac:dyDescent="0.3">
      <c r="B1296" s="177">
        <v>42647</v>
      </c>
      <c r="C1296" s="62">
        <v>1192.3</v>
      </c>
      <c r="D1296" s="62">
        <f t="shared" si="41"/>
        <v>0.353886333957872</v>
      </c>
      <c r="E1296" s="62">
        <v>5.8744545149382803E-4</v>
      </c>
      <c r="F1296" s="62"/>
      <c r="G1296" s="62">
        <v>1290</v>
      </c>
      <c r="H1296">
        <f t="shared" ca="1" si="42"/>
        <v>1.1883417581311522E-2</v>
      </c>
      <c r="I1296" s="62"/>
    </row>
    <row r="1297" spans="2:9" x14ac:dyDescent="0.3">
      <c r="B1297" s="177">
        <v>42373</v>
      </c>
      <c r="C1297" s="62">
        <v>880.65</v>
      </c>
      <c r="D1297" s="62">
        <f t="shared" si="41"/>
        <v>-0.50096333654445513</v>
      </c>
      <c r="E1297" s="62">
        <v>5.6808498551383293E-4</v>
      </c>
      <c r="F1297" s="62"/>
      <c r="G1297" s="62">
        <v>1291</v>
      </c>
      <c r="H1297">
        <f t="shared" ca="1" si="42"/>
        <v>-6.6670739507060557E-4</v>
      </c>
      <c r="I1297" s="62"/>
    </row>
    <row r="1298" spans="2:9" x14ac:dyDescent="0.3">
      <c r="B1298" s="177">
        <v>43739</v>
      </c>
      <c r="C1298" s="62">
        <v>1764.7</v>
      </c>
      <c r="D1298" s="62">
        <f t="shared" si="41"/>
        <v>-0.43213412279572655</v>
      </c>
      <c r="E1298" s="62">
        <v>5.6698985088166922E-4</v>
      </c>
      <c r="F1298" s="62"/>
      <c r="G1298" s="62">
        <v>1292</v>
      </c>
      <c r="H1298">
        <f t="shared" ca="1" si="42"/>
        <v>7.072602710840643E-4</v>
      </c>
      <c r="I1298" s="62"/>
    </row>
    <row r="1299" spans="2:9" x14ac:dyDescent="0.3">
      <c r="B1299" s="177">
        <v>44768</v>
      </c>
      <c r="C1299" s="62">
        <v>3107.6</v>
      </c>
      <c r="D1299" s="62">
        <f t="shared" si="41"/>
        <v>-7.7589789254971828E-2</v>
      </c>
      <c r="E1299" s="62">
        <v>5.634528389973759E-4</v>
      </c>
      <c r="F1299" s="62"/>
      <c r="G1299" s="62">
        <v>1293</v>
      </c>
      <c r="H1299">
        <f t="shared" ca="1" si="42"/>
        <v>1.2209704066035732E-2</v>
      </c>
      <c r="I1299" s="62"/>
    </row>
    <row r="1300" spans="2:9" x14ac:dyDescent="0.3">
      <c r="B1300" s="177">
        <v>44559</v>
      </c>
      <c r="C1300" s="62">
        <v>3369</v>
      </c>
      <c r="D1300" s="62">
        <f t="shared" si="41"/>
        <v>0.22060794898735558</v>
      </c>
      <c r="E1300" s="62">
        <v>5.4942607249451581E-4</v>
      </c>
      <c r="F1300" s="62"/>
      <c r="G1300" s="62">
        <v>1294</v>
      </c>
      <c r="H1300">
        <f t="shared" ca="1" si="42"/>
        <v>-7.7773804284941275E-4</v>
      </c>
      <c r="I1300" s="62"/>
    </row>
    <row r="1301" spans="2:9" x14ac:dyDescent="0.3">
      <c r="B1301" s="177">
        <v>44736</v>
      </c>
      <c r="C1301" s="62">
        <v>2760.1</v>
      </c>
      <c r="D1301" s="62">
        <f t="shared" si="41"/>
        <v>-9.2042501398072366E-2</v>
      </c>
      <c r="E1301" s="62">
        <v>5.437540781555862E-4</v>
      </c>
      <c r="F1301" s="62"/>
      <c r="G1301" s="62">
        <v>1295</v>
      </c>
      <c r="H1301">
        <f t="shared" ca="1" si="42"/>
        <v>1.3952659482757434E-2</v>
      </c>
      <c r="I1301" s="62"/>
    </row>
    <row r="1302" spans="2:9" x14ac:dyDescent="0.3">
      <c r="B1302" s="177">
        <v>45579</v>
      </c>
      <c r="C1302" s="62">
        <v>3039.9</v>
      </c>
      <c r="D1302" s="62">
        <f t="shared" si="41"/>
        <v>-9.0313313582906826E-2</v>
      </c>
      <c r="E1302" s="62">
        <v>5.4307578375712698E-4</v>
      </c>
      <c r="F1302" s="62"/>
      <c r="G1302" s="62">
        <v>1296</v>
      </c>
      <c r="H1302">
        <f t="shared" ca="1" si="42"/>
        <v>2.7221776083008391E-2</v>
      </c>
      <c r="I1302" s="62"/>
    </row>
    <row r="1303" spans="2:9" x14ac:dyDescent="0.3">
      <c r="B1303" s="177">
        <v>45145</v>
      </c>
      <c r="C1303" s="62">
        <v>3341.7</v>
      </c>
      <c r="D1303" s="62">
        <f t="shared" si="41"/>
        <v>0.86995327495033714</v>
      </c>
      <c r="E1303" s="62">
        <v>5.3893829156553407E-4</v>
      </c>
      <c r="F1303" s="62"/>
      <c r="G1303" s="62">
        <v>1297</v>
      </c>
      <c r="H1303">
        <f t="shared" ca="1" si="42"/>
        <v>-1.7684178760950121E-3</v>
      </c>
      <c r="I1303" s="62"/>
    </row>
    <row r="1304" spans="2:9" x14ac:dyDescent="0.3">
      <c r="B1304" s="177">
        <v>43857</v>
      </c>
      <c r="C1304" s="62">
        <v>1787.05</v>
      </c>
      <c r="D1304" s="62">
        <f t="shared" si="41"/>
        <v>0.24685156113727538</v>
      </c>
      <c r="E1304" s="62">
        <v>5.3188511281565727E-4</v>
      </c>
      <c r="F1304" s="62"/>
      <c r="G1304" s="62">
        <v>1298</v>
      </c>
      <c r="H1304">
        <f t="shared" ca="1" si="42"/>
        <v>-3.9138204830575021E-3</v>
      </c>
      <c r="I1304" s="62"/>
    </row>
    <row r="1305" spans="2:9" x14ac:dyDescent="0.3">
      <c r="B1305" s="177">
        <v>43308</v>
      </c>
      <c r="C1305" s="62">
        <v>1433.25</v>
      </c>
      <c r="D1305" s="62">
        <f t="shared" si="41"/>
        <v>-0.53492333901192501</v>
      </c>
      <c r="E1305" s="62">
        <v>5.2356020942408382E-4</v>
      </c>
      <c r="F1305" s="62"/>
      <c r="G1305" s="62">
        <v>1299</v>
      </c>
      <c r="H1305">
        <f t="shared" ca="1" si="42"/>
        <v>2.1591945852135201E-3</v>
      </c>
      <c r="I1305" s="62"/>
    </row>
    <row r="1306" spans="2:9" x14ac:dyDescent="0.3">
      <c r="B1306" s="177">
        <v>44651</v>
      </c>
      <c r="C1306" s="62">
        <v>3081.75</v>
      </c>
      <c r="D1306" s="62">
        <f t="shared" si="41"/>
        <v>0.1011362418265624</v>
      </c>
      <c r="E1306" s="62">
        <v>5.1945522133659363E-4</v>
      </c>
      <c r="F1306" s="62"/>
      <c r="G1306" s="62">
        <v>1300</v>
      </c>
      <c r="H1306">
        <f t="shared" ca="1" si="42"/>
        <v>-2.0688646669861661E-2</v>
      </c>
      <c r="I1306" s="62"/>
    </row>
    <row r="1307" spans="2:9" x14ac:dyDescent="0.3">
      <c r="B1307" s="177">
        <v>45009</v>
      </c>
      <c r="C1307" s="62">
        <v>2798.7</v>
      </c>
      <c r="D1307" s="62">
        <f t="shared" si="41"/>
        <v>-5.5254508305943618E-3</v>
      </c>
      <c r="E1307" s="62">
        <v>4.6471723743466331E-4</v>
      </c>
      <c r="F1307" s="62"/>
      <c r="G1307" s="62">
        <v>1301</v>
      </c>
      <c r="H1307">
        <f t="shared" ca="1" si="42"/>
        <v>5.9191486069974522E-3</v>
      </c>
      <c r="I1307" s="62"/>
    </row>
    <row r="1308" spans="2:9" x14ac:dyDescent="0.3">
      <c r="B1308" s="177">
        <v>45428</v>
      </c>
      <c r="C1308" s="62">
        <v>2814.25</v>
      </c>
      <c r="D1308" s="62">
        <f t="shared" si="41"/>
        <v>0.66711095314258639</v>
      </c>
      <c r="E1308" s="62">
        <v>4.6214827849772727E-4</v>
      </c>
      <c r="F1308" s="62"/>
      <c r="G1308" s="62">
        <v>1302</v>
      </c>
      <c r="H1308">
        <f t="shared" ca="1" si="42"/>
        <v>-6.8296557450108122E-3</v>
      </c>
      <c r="I1308" s="62"/>
    </row>
    <row r="1309" spans="2:9" x14ac:dyDescent="0.3">
      <c r="B1309" s="177">
        <v>44013</v>
      </c>
      <c r="C1309" s="62">
        <v>1688.1</v>
      </c>
      <c r="D1309" s="62">
        <f t="shared" si="41"/>
        <v>0.23552660469882161</v>
      </c>
      <c r="E1309" s="62">
        <v>4.4448395412925598E-4</v>
      </c>
      <c r="F1309" s="62"/>
      <c r="G1309" s="62">
        <v>1303</v>
      </c>
      <c r="H1309">
        <f t="shared" ca="1" si="42"/>
        <v>-2.575994698944286E-2</v>
      </c>
      <c r="I1309" s="62"/>
    </row>
    <row r="1310" spans="2:9" x14ac:dyDescent="0.3">
      <c r="B1310" s="177">
        <v>43613</v>
      </c>
      <c r="C1310" s="62">
        <v>1366.3</v>
      </c>
      <c r="D1310" s="62">
        <f t="shared" si="41"/>
        <v>-0.55715813697209349</v>
      </c>
      <c r="E1310" s="62">
        <v>4.3933513948884019E-4</v>
      </c>
      <c r="F1310" s="62"/>
      <c r="G1310" s="62">
        <v>1304</v>
      </c>
      <c r="H1310">
        <f t="shared" ca="1" si="42"/>
        <v>-1.396634353080522E-2</v>
      </c>
      <c r="I1310" s="62"/>
    </row>
    <row r="1311" spans="2:9" x14ac:dyDescent="0.3">
      <c r="B1311" s="177">
        <v>45068</v>
      </c>
      <c r="C1311" s="62">
        <v>3085.3</v>
      </c>
      <c r="D1311" s="62">
        <f t="shared" si="41"/>
        <v>1.8679122513478346</v>
      </c>
      <c r="E1311" s="62">
        <v>4.3775028778039976E-4</v>
      </c>
      <c r="F1311" s="62"/>
      <c r="G1311" s="62">
        <v>1305</v>
      </c>
      <c r="H1311">
        <f t="shared" ca="1" si="42"/>
        <v>-1.1330550589216072E-2</v>
      </c>
      <c r="I1311" s="62"/>
    </row>
    <row r="1312" spans="2:9" x14ac:dyDescent="0.3">
      <c r="B1312" s="177">
        <v>42675</v>
      </c>
      <c r="C1312" s="62">
        <v>1075.8</v>
      </c>
      <c r="D1312" s="62">
        <f t="shared" si="41"/>
        <v>-0.10751617720258846</v>
      </c>
      <c r="E1312" s="62">
        <v>4.1846840563541688E-4</v>
      </c>
      <c r="F1312" s="62"/>
      <c r="G1312" s="62">
        <v>1306</v>
      </c>
      <c r="H1312">
        <f t="shared" ca="1" si="42"/>
        <v>-3.5026998216076926E-3</v>
      </c>
      <c r="I1312" s="62"/>
    </row>
    <row r="1313" spans="2:9" x14ac:dyDescent="0.3">
      <c r="B1313" s="177">
        <v>42984</v>
      </c>
      <c r="C1313" s="62">
        <v>1205.4000000000001</v>
      </c>
      <c r="D1313" s="62">
        <f t="shared" si="41"/>
        <v>9.1699497350903408E-2</v>
      </c>
      <c r="E1313" s="62">
        <v>4.1497219686281018E-4</v>
      </c>
      <c r="F1313" s="62"/>
      <c r="G1313" s="62">
        <v>1307</v>
      </c>
      <c r="H1313">
        <f t="shared" ca="1" si="42"/>
        <v>2.7660988950178968E-2</v>
      </c>
      <c r="I1313" s="62"/>
    </row>
    <row r="1314" spans="2:9" x14ac:dyDescent="0.3">
      <c r="B1314" s="177">
        <v>42916</v>
      </c>
      <c r="C1314" s="62">
        <v>1104.1500000000001</v>
      </c>
      <c r="D1314" s="62">
        <f t="shared" si="41"/>
        <v>-0.66417263561293849</v>
      </c>
      <c r="E1314" s="62">
        <v>4.0771948899161496E-4</v>
      </c>
      <c r="F1314" s="62"/>
      <c r="G1314" s="62">
        <v>1308</v>
      </c>
      <c r="H1314">
        <f t="shared" ca="1" si="42"/>
        <v>1.6077862228100866E-2</v>
      </c>
      <c r="I1314" s="62"/>
    </row>
    <row r="1315" spans="2:9" x14ac:dyDescent="0.3">
      <c r="B1315" s="177">
        <v>45302</v>
      </c>
      <c r="C1315" s="62">
        <v>3287.85</v>
      </c>
      <c r="D1315" s="62">
        <f t="shared" si="41"/>
        <v>1.3513194593434885</v>
      </c>
      <c r="E1315" s="62">
        <v>3.95551566231984E-4</v>
      </c>
      <c r="F1315" s="62"/>
      <c r="G1315" s="62">
        <v>1309</v>
      </c>
      <c r="H1315">
        <f t="shared" ca="1" si="42"/>
        <v>-2.674983761505402E-2</v>
      </c>
      <c r="I1315" s="62"/>
    </row>
    <row r="1316" spans="2:9" x14ac:dyDescent="0.3">
      <c r="B1316" s="177">
        <v>43518</v>
      </c>
      <c r="C1316" s="62">
        <v>1398.3</v>
      </c>
      <c r="D1316" s="62">
        <f t="shared" si="41"/>
        <v>0.2061068702290077</v>
      </c>
      <c r="E1316" s="62">
        <v>3.934895367554674E-4</v>
      </c>
      <c r="F1316" s="62"/>
      <c r="G1316" s="62">
        <v>1310</v>
      </c>
      <c r="H1316">
        <f t="shared" ca="1" si="42"/>
        <v>4.5276009354879793E-3</v>
      </c>
      <c r="I1316" s="62"/>
    </row>
    <row r="1317" spans="2:9" x14ac:dyDescent="0.3">
      <c r="B1317" s="177">
        <v>43017</v>
      </c>
      <c r="C1317" s="62">
        <v>1159.3499999999999</v>
      </c>
      <c r="D1317" s="62">
        <f t="shared" si="41"/>
        <v>-0.16560509554140138</v>
      </c>
      <c r="E1317" s="62">
        <v>3.8829924928796103E-4</v>
      </c>
      <c r="F1317" s="62"/>
      <c r="G1317" s="62">
        <v>1311</v>
      </c>
      <c r="H1317">
        <f t="shared" ca="1" si="42"/>
        <v>3.7233516674328097E-3</v>
      </c>
      <c r="I1317" s="62"/>
    </row>
    <row r="1318" spans="2:9" x14ac:dyDescent="0.3">
      <c r="B1318" s="177">
        <v>43482</v>
      </c>
      <c r="C1318" s="62">
        <v>1389.45</v>
      </c>
      <c r="D1318" s="62">
        <f t="shared" si="41"/>
        <v>-6.6487935656836137E-3</v>
      </c>
      <c r="E1318" s="62">
        <v>3.2397408207346688E-4</v>
      </c>
      <c r="F1318" s="62"/>
      <c r="G1318" s="62">
        <v>1312</v>
      </c>
      <c r="H1318">
        <f t="shared" ca="1" si="42"/>
        <v>2.6333484435925706E-2</v>
      </c>
      <c r="I1318" s="62"/>
    </row>
    <row r="1319" spans="2:9" x14ac:dyDescent="0.3">
      <c r="B1319" s="177">
        <v>43521</v>
      </c>
      <c r="C1319" s="62">
        <v>1398.75</v>
      </c>
      <c r="D1319" s="62">
        <f t="shared" si="41"/>
        <v>-0.55516155705380998</v>
      </c>
      <c r="E1319" s="62">
        <v>3.2181935207040369E-4</v>
      </c>
      <c r="F1319" s="62"/>
      <c r="G1319" s="62">
        <v>1313</v>
      </c>
      <c r="H1319">
        <f t="shared" ca="1" si="42"/>
        <v>-5.4175662629495254E-3</v>
      </c>
      <c r="I1319" s="62"/>
    </row>
    <row r="1320" spans="2:9" x14ac:dyDescent="0.3">
      <c r="B1320" s="177">
        <v>44530</v>
      </c>
      <c r="C1320" s="62">
        <v>3144.4</v>
      </c>
      <c r="D1320" s="62">
        <f t="shared" si="41"/>
        <v>2.587040839607575</v>
      </c>
      <c r="E1320" s="62">
        <v>2.8630507396217302E-4</v>
      </c>
      <c r="F1320" s="62"/>
      <c r="G1320" s="62">
        <v>1314</v>
      </c>
      <c r="H1320">
        <f t="shared" ca="1" si="42"/>
        <v>1.9365701828535577E-3</v>
      </c>
      <c r="I1320" s="62"/>
    </row>
    <row r="1321" spans="2:9" x14ac:dyDescent="0.3">
      <c r="B1321" s="177">
        <v>42732</v>
      </c>
      <c r="C1321" s="62">
        <v>876.6</v>
      </c>
      <c r="D1321" s="62">
        <f t="shared" si="41"/>
        <v>-0.20859477271701354</v>
      </c>
      <c r="E1321" s="62">
        <v>2.8527414845666685E-4</v>
      </c>
      <c r="F1321" s="62"/>
      <c r="G1321" s="62">
        <v>1315</v>
      </c>
      <c r="H1321">
        <f t="shared" ca="1" si="42"/>
        <v>-1.1249525738423071E-2</v>
      </c>
      <c r="I1321" s="62"/>
    </row>
    <row r="1322" spans="2:9" x14ac:dyDescent="0.3">
      <c r="B1322" s="177">
        <v>43182</v>
      </c>
      <c r="C1322" s="62">
        <v>1107.6500000000001</v>
      </c>
      <c r="D1322" s="62">
        <f t="shared" si="41"/>
        <v>-0.66638053070690639</v>
      </c>
      <c r="E1322" s="62">
        <v>2.7091705422872798E-4</v>
      </c>
      <c r="F1322" s="62"/>
      <c r="G1322" s="62">
        <v>1316</v>
      </c>
      <c r="H1322">
        <f t="shared" ca="1" si="42"/>
        <v>-6.4710897104417137E-4</v>
      </c>
      <c r="I1322" s="62"/>
    </row>
    <row r="1323" spans="2:9" x14ac:dyDescent="0.3">
      <c r="B1323" s="177">
        <v>44462</v>
      </c>
      <c r="C1323" s="62">
        <v>3320.1</v>
      </c>
      <c r="D1323" s="62">
        <f t="shared" si="41"/>
        <v>1.7803039819118198</v>
      </c>
      <c r="E1323" s="62">
        <v>2.560819462227639E-4</v>
      </c>
      <c r="F1323" s="62"/>
      <c r="G1323" s="62">
        <v>1317</v>
      </c>
      <c r="H1323">
        <f t="shared" ca="1" si="42"/>
        <v>2.1124701768797185E-2</v>
      </c>
      <c r="I1323" s="62"/>
    </row>
    <row r="1324" spans="2:9" x14ac:dyDescent="0.3">
      <c r="B1324" s="177">
        <v>42641</v>
      </c>
      <c r="C1324" s="62">
        <v>1194.1500000000001</v>
      </c>
      <c r="D1324" s="62">
        <f t="shared" si="41"/>
        <v>-0.57493726306796944</v>
      </c>
      <c r="E1324" s="62">
        <v>2.5128785023259363E-4</v>
      </c>
      <c r="F1324" s="62"/>
      <c r="G1324" s="62">
        <v>1318</v>
      </c>
      <c r="H1324">
        <f t="shared" ca="1" si="42"/>
        <v>-2.2240826162681863E-2</v>
      </c>
      <c r="I1324" s="62"/>
    </row>
    <row r="1325" spans="2:9" x14ac:dyDescent="0.3">
      <c r="B1325" s="177">
        <v>45022</v>
      </c>
      <c r="C1325" s="62">
        <v>2809.35</v>
      </c>
      <c r="D1325" s="62">
        <f t="shared" si="41"/>
        <v>-7.5780504655064626E-2</v>
      </c>
      <c r="E1325" s="62">
        <v>2.4923005714482693E-4</v>
      </c>
      <c r="F1325" s="62"/>
      <c r="G1325" s="62">
        <v>1319</v>
      </c>
      <c r="H1325">
        <f t="shared" ca="1" si="42"/>
        <v>-1.4666617178987805E-3</v>
      </c>
      <c r="I1325" s="62"/>
    </row>
    <row r="1326" spans="2:9" x14ac:dyDescent="0.3">
      <c r="B1326" s="177">
        <v>44434</v>
      </c>
      <c r="C1326" s="62">
        <v>3039.7</v>
      </c>
      <c r="D1326" s="62">
        <f t="shared" si="41"/>
        <v>-5.8217497955846877E-3</v>
      </c>
      <c r="E1326" s="62">
        <v>2.4679576827522665E-4</v>
      </c>
      <c r="F1326" s="62"/>
      <c r="G1326" s="62">
        <v>1320</v>
      </c>
      <c r="H1326">
        <f t="shared" ca="1" si="42"/>
        <v>6.3504540166688522E-3</v>
      </c>
      <c r="I1326" s="62"/>
    </row>
    <row r="1327" spans="2:9" x14ac:dyDescent="0.3">
      <c r="B1327" s="177">
        <v>44921</v>
      </c>
      <c r="C1327" s="62">
        <v>3057.5</v>
      </c>
      <c r="D1327" s="62">
        <f t="shared" si="41"/>
        <v>1.1429233033956957E-2</v>
      </c>
      <c r="E1327" s="62">
        <v>2.4535863253455467E-4</v>
      </c>
      <c r="F1327" s="62"/>
      <c r="G1327" s="62">
        <v>1321</v>
      </c>
      <c r="H1327">
        <f t="shared" ca="1" si="42"/>
        <v>-4.1869075142096021E-2</v>
      </c>
      <c r="I1327" s="62"/>
    </row>
    <row r="1328" spans="2:9" x14ac:dyDescent="0.3">
      <c r="B1328" s="177">
        <v>45518</v>
      </c>
      <c r="C1328" s="62">
        <v>3022.95</v>
      </c>
      <c r="D1328" s="62">
        <f t="shared" si="41"/>
        <v>1.7089792992203598</v>
      </c>
      <c r="E1328" s="62">
        <v>2.1506799457354867E-4</v>
      </c>
      <c r="F1328" s="62"/>
      <c r="G1328" s="62">
        <v>1322</v>
      </c>
      <c r="H1328">
        <f t="shared" ca="1" si="42"/>
        <v>-1.7032993901260639E-2</v>
      </c>
      <c r="I1328" s="62"/>
    </row>
    <row r="1329" spans="2:9" x14ac:dyDescent="0.3">
      <c r="B1329" s="177">
        <v>42858</v>
      </c>
      <c r="C1329" s="62">
        <v>1115.9000000000001</v>
      </c>
      <c r="D1329" s="62">
        <f t="shared" si="41"/>
        <v>-3.4270878407615675E-2</v>
      </c>
      <c r="E1329" s="62">
        <v>1.7925965761409472E-4</v>
      </c>
      <c r="F1329" s="62"/>
      <c r="G1329" s="62">
        <v>1323</v>
      </c>
      <c r="H1329">
        <f t="shared" ca="1" si="42"/>
        <v>-2.1630775285242522E-2</v>
      </c>
      <c r="I1329" s="62"/>
    </row>
    <row r="1330" spans="2:9" x14ac:dyDescent="0.3">
      <c r="B1330" s="177">
        <v>43201</v>
      </c>
      <c r="C1330" s="62">
        <v>1155.5</v>
      </c>
      <c r="D1330" s="62">
        <f t="shared" si="41"/>
        <v>-4.7575796894594051E-4</v>
      </c>
      <c r="E1330" s="62">
        <v>1.7311520817107719E-4</v>
      </c>
      <c r="F1330" s="62"/>
      <c r="G1330" s="62">
        <v>1324</v>
      </c>
      <c r="H1330">
        <f t="shared" ca="1" si="42"/>
        <v>-1.058923046121543E-2</v>
      </c>
      <c r="I1330" s="62"/>
    </row>
    <row r="1331" spans="2:9" x14ac:dyDescent="0.3">
      <c r="B1331" s="177">
        <v>42940</v>
      </c>
      <c r="C1331" s="62">
        <v>1156.05</v>
      </c>
      <c r="D1331" s="62">
        <f t="shared" si="41"/>
        <v>-2.0462633451957372E-2</v>
      </c>
      <c r="E1331" s="62">
        <v>1.7303283298009733E-4</v>
      </c>
      <c r="F1331" s="62"/>
      <c r="G1331" s="62">
        <v>1325</v>
      </c>
      <c r="H1331">
        <f t="shared" ca="1" si="42"/>
        <v>7.6645395153233887E-4</v>
      </c>
      <c r="I1331" s="62"/>
    </row>
    <row r="1332" spans="2:9" x14ac:dyDescent="0.3">
      <c r="B1332" s="177">
        <v>43027</v>
      </c>
      <c r="C1332" s="62">
        <v>1180.2</v>
      </c>
      <c r="D1332" s="62">
        <f t="shared" si="41"/>
        <v>-0.63802542593813738</v>
      </c>
      <c r="E1332" s="62">
        <v>1.6949152542376734E-4</v>
      </c>
      <c r="F1332" s="62"/>
      <c r="G1332" s="62">
        <v>1326</v>
      </c>
      <c r="H1332">
        <f t="shared" ca="1" si="42"/>
        <v>-1.4220088196883926E-2</v>
      </c>
      <c r="I1332" s="62"/>
    </row>
    <row r="1333" spans="2:9" x14ac:dyDescent="0.3">
      <c r="B1333" s="177">
        <v>45166</v>
      </c>
      <c r="C1333" s="62">
        <v>3260.45</v>
      </c>
      <c r="D1333" s="62">
        <f t="shared" si="41"/>
        <v>1.9559711060383289E-2</v>
      </c>
      <c r="E1333" s="62">
        <v>1.5337658553045292E-4</v>
      </c>
      <c r="F1333" s="62"/>
      <c r="G1333" s="62">
        <v>1327</v>
      </c>
      <c r="H1333">
        <f t="shared" ca="1" si="42"/>
        <v>2.5710843706066577E-2</v>
      </c>
      <c r="I1333" s="62"/>
    </row>
    <row r="1334" spans="2:9" x14ac:dyDescent="0.3">
      <c r="B1334" s="177">
        <v>44594</v>
      </c>
      <c r="C1334" s="62">
        <v>3197.9</v>
      </c>
      <c r="D1334" s="62">
        <f t="shared" si="41"/>
        <v>1.3084530426622394</v>
      </c>
      <c r="E1334" s="62">
        <v>1.4073714991642491E-4</v>
      </c>
      <c r="F1334" s="62"/>
      <c r="G1334" s="62">
        <v>1328</v>
      </c>
      <c r="H1334">
        <f t="shared" ca="1" si="42"/>
        <v>-2.8761562361497447E-2</v>
      </c>
      <c r="I1334" s="62"/>
    </row>
    <row r="1335" spans="2:9" x14ac:dyDescent="0.3">
      <c r="B1335" s="177">
        <v>43469</v>
      </c>
      <c r="C1335" s="62">
        <v>1385.3</v>
      </c>
      <c r="D1335" s="62">
        <f t="shared" si="41"/>
        <v>0.48501902771077871</v>
      </c>
      <c r="E1335" s="62">
        <v>1.082915207738249E-4</v>
      </c>
      <c r="F1335" s="62"/>
      <c r="G1335" s="62">
        <v>1329</v>
      </c>
      <c r="H1335">
        <f t="shared" ca="1" si="42"/>
        <v>3.5337721773028223E-3</v>
      </c>
      <c r="I1335" s="62"/>
    </row>
    <row r="1336" spans="2:9" x14ac:dyDescent="0.3">
      <c r="B1336" s="177">
        <v>42748</v>
      </c>
      <c r="C1336" s="62">
        <v>932.85</v>
      </c>
      <c r="D1336" s="62">
        <f t="shared" si="41"/>
        <v>-0.69725931815600306</v>
      </c>
      <c r="E1336" s="62">
        <v>1.0720986330744866E-4</v>
      </c>
      <c r="F1336" s="62"/>
      <c r="G1336" s="62">
        <v>1330</v>
      </c>
      <c r="H1336">
        <f t="shared" ca="1" si="42"/>
        <v>2.5551268625404375E-3</v>
      </c>
      <c r="I1336" s="62"/>
    </row>
    <row r="1337" spans="2:9" x14ac:dyDescent="0.3">
      <c r="B1337" s="177">
        <v>44915</v>
      </c>
      <c r="C1337" s="62">
        <v>3081.35</v>
      </c>
      <c r="D1337" s="62">
        <f t="shared" si="41"/>
        <v>-6.1924497266614862E-3</v>
      </c>
      <c r="E1337" s="62">
        <v>9.7369403287751619E-5</v>
      </c>
      <c r="F1337" s="62"/>
      <c r="G1337" s="62">
        <v>1331</v>
      </c>
      <c r="H1337">
        <f t="shared" ca="1" si="42"/>
        <v>1.0265606060400286E-2</v>
      </c>
      <c r="I1337" s="62"/>
    </row>
    <row r="1338" spans="2:9" x14ac:dyDescent="0.3">
      <c r="B1338" s="177">
        <v>45511</v>
      </c>
      <c r="C1338" s="62">
        <v>3100.55</v>
      </c>
      <c r="D1338" s="62">
        <f t="shared" si="41"/>
        <v>-1.0231117921215517E-2</v>
      </c>
      <c r="E1338" s="62">
        <v>9.6766389807332275E-5</v>
      </c>
      <c r="F1338" s="62"/>
      <c r="G1338" s="62">
        <v>1332</v>
      </c>
      <c r="H1338">
        <f t="shared" ca="1" si="42"/>
        <v>2.8918936835343315E-3</v>
      </c>
      <c r="I1338" s="62"/>
    </row>
    <row r="1339" spans="2:9" x14ac:dyDescent="0.3">
      <c r="B1339" s="177">
        <v>45252</v>
      </c>
      <c r="C1339" s="62">
        <v>3132.6</v>
      </c>
      <c r="D1339" s="62">
        <f t="shared" si="41"/>
        <v>0.26151739690721654</v>
      </c>
      <c r="E1339" s="62">
        <v>9.5776266641039217E-5</v>
      </c>
      <c r="F1339" s="62"/>
      <c r="G1339" s="62">
        <v>1333</v>
      </c>
      <c r="H1339">
        <f t="shared" ca="1" si="42"/>
        <v>-2.3593732866031541E-3</v>
      </c>
      <c r="I1339" s="62"/>
    </row>
    <row r="1340" spans="2:9" x14ac:dyDescent="0.3">
      <c r="B1340" s="177">
        <v>45615</v>
      </c>
      <c r="C1340" s="62">
        <v>2483.1999999999998</v>
      </c>
      <c r="D1340" s="62">
        <f t="shared" si="41"/>
        <v>-0.21300668716128429</v>
      </c>
      <c r="E1340" s="62">
        <v>8.0547724526708865E-5</v>
      </c>
      <c r="F1340" s="62"/>
      <c r="G1340" s="62">
        <v>1334</v>
      </c>
      <c r="H1340">
        <f t="shared" ca="1" si="42"/>
        <v>-4.7852331983757861E-3</v>
      </c>
      <c r="I1340" s="62"/>
    </row>
    <row r="1341" spans="2:9" x14ac:dyDescent="0.3">
      <c r="B1341" s="177">
        <v>44658</v>
      </c>
      <c r="C1341" s="62">
        <v>3155.3</v>
      </c>
      <c r="D1341" s="62">
        <f t="shared" si="41"/>
        <v>7.6001916014690023E-3</v>
      </c>
      <c r="E1341" s="62">
        <v>7.9238046940618997E-5</v>
      </c>
      <c r="F1341" s="62"/>
      <c r="G1341" s="62">
        <v>1335</v>
      </c>
      <c r="H1341">
        <f t="shared" ca="1" si="42"/>
        <v>2.499203315910644E-2</v>
      </c>
      <c r="I1341" s="62"/>
    </row>
    <row r="1342" spans="2:9" x14ac:dyDescent="0.3">
      <c r="B1342" s="177">
        <v>45061</v>
      </c>
      <c r="C1342" s="62">
        <v>3131.5</v>
      </c>
      <c r="D1342" s="62">
        <f t="shared" si="41"/>
        <v>-3.9441458061643467E-3</v>
      </c>
      <c r="E1342" s="62">
        <v>6.387123558899437E-5</v>
      </c>
      <c r="F1342" s="62"/>
      <c r="G1342" s="62">
        <v>1336</v>
      </c>
      <c r="H1342">
        <f t="shared" ca="1" si="42"/>
        <v>1.9714774932306792E-2</v>
      </c>
      <c r="I1342" s="62"/>
    </row>
    <row r="1343" spans="2:9" x14ac:dyDescent="0.3">
      <c r="B1343" s="177">
        <v>44526</v>
      </c>
      <c r="C1343" s="62">
        <v>3143.9</v>
      </c>
      <c r="D1343" s="62">
        <f t="shared" si="41"/>
        <v>-2.4799540921568875E-2</v>
      </c>
      <c r="E1343" s="62">
        <v>6.3619302096342803E-5</v>
      </c>
      <c r="F1343" s="62"/>
      <c r="G1343" s="62">
        <v>1337</v>
      </c>
      <c r="H1343">
        <f t="shared" ca="1" si="42"/>
        <v>-4.6025780896719992E-4</v>
      </c>
      <c r="I1343" s="62"/>
    </row>
    <row r="1344" spans="2:9" x14ac:dyDescent="0.3">
      <c r="B1344" s="177">
        <v>45175</v>
      </c>
      <c r="C1344" s="62">
        <v>3223.85</v>
      </c>
      <c r="D1344" s="62">
        <f t="shared" si="41"/>
        <v>5.539096132126424E-2</v>
      </c>
      <c r="E1344" s="62">
        <v>4.6530384341002875E-5</v>
      </c>
      <c r="F1344" s="62"/>
      <c r="G1344" s="62">
        <v>1338</v>
      </c>
      <c r="H1344">
        <f t="shared" ca="1" si="42"/>
        <v>-2.0681229159561592E-2</v>
      </c>
      <c r="I1344" s="62"/>
    </row>
    <row r="1345" spans="2:9" x14ac:dyDescent="0.3">
      <c r="B1345" s="177">
        <v>44879</v>
      </c>
      <c r="C1345" s="62">
        <v>3054.65</v>
      </c>
      <c r="D1345" s="62">
        <f t="shared" si="41"/>
        <v>-5.5209315992143883E-2</v>
      </c>
      <c r="E1345" s="62">
        <v>1.636875531990503E-5</v>
      </c>
      <c r="F1345" s="62"/>
      <c r="G1345" s="62">
        <v>1339</v>
      </c>
      <c r="H1345">
        <f t="shared" ca="1" si="42"/>
        <v>-8.8367924150109436E-3</v>
      </c>
      <c r="I1345" s="62"/>
    </row>
    <row r="1346" spans="2:9" x14ac:dyDescent="0.3">
      <c r="B1346" s="177">
        <v>45271</v>
      </c>
      <c r="C1346" s="62">
        <v>3233.15</v>
      </c>
      <c r="D1346" s="62">
        <f t="shared" si="41"/>
        <v>1.8104572322670374</v>
      </c>
      <c r="E1346" s="62">
        <v>0</v>
      </c>
      <c r="F1346" s="62"/>
      <c r="G1346" s="62">
        <v>1340</v>
      </c>
      <c r="H1346">
        <f t="shared" ca="1" si="42"/>
        <v>7.8001009353433331E-3</v>
      </c>
      <c r="I1346" s="62"/>
    </row>
    <row r="1347" spans="2:9" x14ac:dyDescent="0.3">
      <c r="B1347" s="177">
        <v>42899</v>
      </c>
      <c r="C1347" s="62">
        <v>1150.4000000000001</v>
      </c>
      <c r="D1347" s="62">
        <f t="shared" si="41"/>
        <v>-0.17094263476506186</v>
      </c>
      <c r="E1347" s="62">
        <v>0</v>
      </c>
      <c r="F1347" s="62"/>
      <c r="G1347" s="62">
        <v>1341</v>
      </c>
      <c r="H1347">
        <f t="shared" ca="1" si="42"/>
        <v>-1.7215207195793558E-2</v>
      </c>
      <c r="I1347" s="62"/>
    </row>
    <row r="1348" spans="2:9" x14ac:dyDescent="0.3">
      <c r="B1348" s="177">
        <v>43593</v>
      </c>
      <c r="C1348" s="62">
        <v>1387.6</v>
      </c>
      <c r="D1348" s="62">
        <f t="shared" si="41"/>
        <v>0.22072666490718734</v>
      </c>
      <c r="E1348" s="62">
        <v>-3.6032140669608255E-5</v>
      </c>
      <c r="F1348" s="62"/>
      <c r="G1348" s="62">
        <v>1342</v>
      </c>
      <c r="H1348">
        <f t="shared" ca="1" si="42"/>
        <v>-1.1090309003060227E-2</v>
      </c>
      <c r="I1348" s="62"/>
    </row>
    <row r="1349" spans="2:9" x14ac:dyDescent="0.3">
      <c r="B1349" s="177">
        <v>43088</v>
      </c>
      <c r="C1349" s="62">
        <v>1136.7</v>
      </c>
      <c r="D1349" s="62">
        <f t="shared" si="41"/>
        <v>-0.54220700765203378</v>
      </c>
      <c r="E1349" s="62">
        <v>-4.3985045084631205E-5</v>
      </c>
      <c r="F1349" s="62"/>
      <c r="G1349" s="62">
        <v>1343</v>
      </c>
      <c r="H1349">
        <f t="shared" ca="1" si="42"/>
        <v>1.2607167805410328E-2</v>
      </c>
      <c r="I1349" s="62"/>
    </row>
    <row r="1350" spans="2:9" x14ac:dyDescent="0.3">
      <c r="B1350" s="177">
        <v>45614</v>
      </c>
      <c r="C1350" s="62">
        <v>2483</v>
      </c>
      <c r="D1350" s="62">
        <f t="shared" si="41"/>
        <v>2.2692560895325871</v>
      </c>
      <c r="E1350" s="62">
        <v>-6.0407144151618288E-5</v>
      </c>
      <c r="F1350" s="62"/>
      <c r="G1350" s="62">
        <v>1344</v>
      </c>
      <c r="H1350">
        <f t="shared" ca="1" si="42"/>
        <v>2.3231167949317382E-2</v>
      </c>
      <c r="I1350" s="62"/>
    </row>
    <row r="1351" spans="2:9" x14ac:dyDescent="0.3">
      <c r="B1351" s="177">
        <v>42160</v>
      </c>
      <c r="C1351" s="62">
        <v>759.5</v>
      </c>
      <c r="D1351" s="62">
        <f t="shared" ref="D1351:D1414" si="43">(C1351-C1352)/C1352</f>
        <v>-0.47174404451399754</v>
      </c>
      <c r="E1351" s="62">
        <v>-6.5828451056486778E-5</v>
      </c>
      <c r="F1351" s="62"/>
      <c r="G1351" s="62">
        <v>1345</v>
      </c>
      <c r="H1351">
        <f t="shared" ref="H1351:H1414" ca="1" si="44">_xlfn.NORM.INV(RAND(),N$9,N$10)</f>
        <v>2.0422993474516069E-2</v>
      </c>
      <c r="I1351" s="62"/>
    </row>
    <row r="1352" spans="2:9" x14ac:dyDescent="0.3">
      <c r="B1352" s="177">
        <v>43588</v>
      </c>
      <c r="C1352" s="62">
        <v>1437.75</v>
      </c>
      <c r="D1352" s="62">
        <f t="shared" si="43"/>
        <v>0.10003825554705432</v>
      </c>
      <c r="E1352" s="62">
        <v>-6.9548283896031621E-5</v>
      </c>
      <c r="F1352" s="62"/>
      <c r="G1352" s="62">
        <v>1346</v>
      </c>
      <c r="H1352">
        <f t="shared" ca="1" si="44"/>
        <v>-1.9221582226132367E-2</v>
      </c>
      <c r="I1352" s="62"/>
    </row>
    <row r="1353" spans="2:9" x14ac:dyDescent="0.3">
      <c r="B1353" s="177">
        <v>43601</v>
      </c>
      <c r="C1353" s="62">
        <v>1307</v>
      </c>
      <c r="D1353" s="62">
        <f t="shared" si="43"/>
        <v>-0.19081228330856861</v>
      </c>
      <c r="E1353" s="62">
        <v>-1.1475347129257616E-4</v>
      </c>
      <c r="F1353" s="62"/>
      <c r="G1353" s="62">
        <v>1347</v>
      </c>
      <c r="H1353">
        <f t="shared" ca="1" si="44"/>
        <v>3.8951040449468027E-3</v>
      </c>
      <c r="I1353" s="62"/>
    </row>
    <row r="1354" spans="2:9" x14ac:dyDescent="0.3">
      <c r="B1354" s="177">
        <v>43707</v>
      </c>
      <c r="C1354" s="62">
        <v>1615.2</v>
      </c>
      <c r="D1354" s="62">
        <f t="shared" si="43"/>
        <v>-0.48617782726260539</v>
      </c>
      <c r="E1354" s="62">
        <v>-1.2380834468245973E-4</v>
      </c>
      <c r="F1354" s="62"/>
      <c r="G1354" s="62">
        <v>1348</v>
      </c>
      <c r="H1354">
        <f t="shared" ca="1" si="44"/>
        <v>-1.0234057533491705E-2</v>
      </c>
      <c r="I1354" s="62"/>
    </row>
    <row r="1355" spans="2:9" x14ac:dyDescent="0.3">
      <c r="B1355" s="177">
        <v>44529</v>
      </c>
      <c r="C1355" s="62">
        <v>3143.5</v>
      </c>
      <c r="D1355" s="62">
        <f t="shared" si="43"/>
        <v>1.1708504540589069</v>
      </c>
      <c r="E1355" s="62">
        <v>-1.2723050987629726E-4</v>
      </c>
      <c r="F1355" s="62"/>
      <c r="G1355" s="62">
        <v>1349</v>
      </c>
      <c r="H1355">
        <f t="shared" ca="1" si="44"/>
        <v>2.7177058747421649E-2</v>
      </c>
      <c r="I1355" s="62"/>
    </row>
    <row r="1356" spans="2:9" x14ac:dyDescent="0.3">
      <c r="B1356" s="177">
        <v>43581</v>
      </c>
      <c r="C1356" s="62">
        <v>1448.05</v>
      </c>
      <c r="D1356" s="62">
        <f t="shared" si="43"/>
        <v>0.34346152061975238</v>
      </c>
      <c r="E1356" s="62">
        <v>-1.3809770412570032E-4</v>
      </c>
      <c r="F1356" s="62"/>
      <c r="G1356" s="62">
        <v>1350</v>
      </c>
      <c r="H1356">
        <f t="shared" ca="1" si="44"/>
        <v>-1.7575877722824122E-4</v>
      </c>
      <c r="I1356" s="62"/>
    </row>
    <row r="1357" spans="2:9" x14ac:dyDescent="0.3">
      <c r="B1357" s="177">
        <v>42814</v>
      </c>
      <c r="C1357" s="62">
        <v>1077.8499999999999</v>
      </c>
      <c r="D1357" s="62">
        <f t="shared" si="43"/>
        <v>-0.65366386581623637</v>
      </c>
      <c r="E1357" s="62">
        <v>-1.3914656771808065E-4</v>
      </c>
      <c r="F1357" s="62"/>
      <c r="G1357" s="62">
        <v>1351</v>
      </c>
      <c r="H1357">
        <f t="shared" ca="1" si="44"/>
        <v>-2.2802878669894697E-2</v>
      </c>
      <c r="I1357" s="62"/>
    </row>
    <row r="1358" spans="2:9" x14ac:dyDescent="0.3">
      <c r="B1358" s="177">
        <v>45216</v>
      </c>
      <c r="C1358" s="62">
        <v>3112.15</v>
      </c>
      <c r="D1358" s="62">
        <f t="shared" si="43"/>
        <v>2.5371370119906804</v>
      </c>
      <c r="E1358" s="62">
        <v>-1.4457366831581897E-4</v>
      </c>
      <c r="F1358" s="62"/>
      <c r="G1358" s="62">
        <v>1352</v>
      </c>
      <c r="H1358">
        <f t="shared" ca="1" si="44"/>
        <v>1.0323512150506867E-2</v>
      </c>
      <c r="I1358" s="62"/>
    </row>
    <row r="1359" spans="2:9" x14ac:dyDescent="0.3">
      <c r="B1359" s="177">
        <v>42367</v>
      </c>
      <c r="C1359" s="62">
        <v>879.85</v>
      </c>
      <c r="D1359" s="62">
        <f t="shared" si="43"/>
        <v>-0.65578420249599001</v>
      </c>
      <c r="E1359" s="62">
        <v>-1.7045454545451961E-4</v>
      </c>
      <c r="F1359" s="62"/>
      <c r="G1359" s="62">
        <v>1353</v>
      </c>
      <c r="H1359">
        <f t="shared" ca="1" si="44"/>
        <v>2.2541614691875267E-2</v>
      </c>
      <c r="I1359" s="62"/>
    </row>
    <row r="1360" spans="2:9" x14ac:dyDescent="0.3">
      <c r="B1360" s="177">
        <v>44328</v>
      </c>
      <c r="C1360" s="62">
        <v>2556.1</v>
      </c>
      <c r="D1360" s="62">
        <f t="shared" si="43"/>
        <v>9.3425161483509475E-2</v>
      </c>
      <c r="E1360" s="62">
        <v>-1.9557224438707661E-4</v>
      </c>
      <c r="F1360" s="62"/>
      <c r="G1360" s="62">
        <v>1354</v>
      </c>
      <c r="H1360">
        <f t="shared" ca="1" si="44"/>
        <v>-1.5460988360496036E-2</v>
      </c>
      <c r="I1360" s="62"/>
    </row>
    <row r="1361" spans="2:9" x14ac:dyDescent="0.3">
      <c r="B1361" s="177">
        <v>45744</v>
      </c>
      <c r="C1361" s="62">
        <v>2337.6999999999998</v>
      </c>
      <c r="D1361" s="62">
        <f t="shared" si="43"/>
        <v>-4.6615008156606928E-2</v>
      </c>
      <c r="E1361" s="62">
        <v>-2.1383970575656491E-4</v>
      </c>
      <c r="F1361" s="62"/>
      <c r="G1361" s="62">
        <v>1355</v>
      </c>
      <c r="H1361">
        <f t="shared" ca="1" si="44"/>
        <v>-4.3471587255156383E-3</v>
      </c>
      <c r="I1361" s="62"/>
    </row>
    <row r="1362" spans="2:9" x14ac:dyDescent="0.3">
      <c r="B1362" s="177">
        <v>45776</v>
      </c>
      <c r="C1362" s="62">
        <v>2452</v>
      </c>
      <c r="D1362" s="62">
        <f t="shared" si="43"/>
        <v>-0.24582852748942716</v>
      </c>
      <c r="E1362" s="62">
        <v>-2.2425638621034511E-4</v>
      </c>
      <c r="F1362" s="62"/>
      <c r="G1362" s="62">
        <v>1356</v>
      </c>
      <c r="H1362">
        <f t="shared" ca="1" si="44"/>
        <v>1.0088211471306547E-2</v>
      </c>
      <c r="I1362" s="62"/>
    </row>
    <row r="1363" spans="2:9" x14ac:dyDescent="0.3">
      <c r="B1363" s="177">
        <v>45267</v>
      </c>
      <c r="C1363" s="62">
        <v>3251.25</v>
      </c>
      <c r="D1363" s="62">
        <f t="shared" si="43"/>
        <v>0.45342989338161349</v>
      </c>
      <c r="E1363" s="62">
        <v>-2.3062730627306272E-4</v>
      </c>
      <c r="F1363" s="62"/>
      <c r="G1363" s="62">
        <v>1357</v>
      </c>
      <c r="H1363">
        <f t="shared" ca="1" si="44"/>
        <v>-1.3471949651606861E-3</v>
      </c>
      <c r="I1363" s="62"/>
    </row>
    <row r="1364" spans="2:9" x14ac:dyDescent="0.3">
      <c r="B1364" s="177">
        <v>45707</v>
      </c>
      <c r="C1364" s="62">
        <v>2236.9499999999998</v>
      </c>
      <c r="D1364" s="62">
        <f t="shared" si="43"/>
        <v>1.8841542031975242</v>
      </c>
      <c r="E1364" s="62">
        <v>-2.4581005586600307E-4</v>
      </c>
      <c r="F1364" s="62"/>
      <c r="G1364" s="62">
        <v>1358</v>
      </c>
      <c r="H1364">
        <f t="shared" ca="1" si="44"/>
        <v>-5.2030781212901575E-3</v>
      </c>
      <c r="I1364" s="62"/>
    </row>
    <row r="1365" spans="2:9" x14ac:dyDescent="0.3">
      <c r="B1365" s="177">
        <v>42146</v>
      </c>
      <c r="C1365" s="62">
        <v>775.6</v>
      </c>
      <c r="D1365" s="62">
        <f t="shared" si="43"/>
        <v>-0.76991649238345272</v>
      </c>
      <c r="E1365" s="62">
        <v>-2.5779840164982186E-4</v>
      </c>
      <c r="F1365" s="62"/>
      <c r="G1365" s="62">
        <v>1359</v>
      </c>
      <c r="H1365">
        <f t="shared" ca="1" si="44"/>
        <v>1.8677598730310475E-2</v>
      </c>
      <c r="I1365" s="62"/>
    </row>
    <row r="1366" spans="2:9" x14ac:dyDescent="0.3">
      <c r="B1366" s="177">
        <v>45134</v>
      </c>
      <c r="C1366" s="62">
        <v>3370.95</v>
      </c>
      <c r="D1366" s="62">
        <f t="shared" si="43"/>
        <v>1.6100034841856681</v>
      </c>
      <c r="E1366" s="62">
        <v>-2.6691578806889123E-4</v>
      </c>
      <c r="F1366" s="62"/>
      <c r="G1366" s="62">
        <v>1360</v>
      </c>
      <c r="H1366">
        <f t="shared" ca="1" si="44"/>
        <v>2.6874247325028781E-3</v>
      </c>
      <c r="I1366" s="62"/>
    </row>
    <row r="1367" spans="2:9" x14ac:dyDescent="0.3">
      <c r="B1367" s="177">
        <v>43285</v>
      </c>
      <c r="C1367" s="62">
        <v>1291.55</v>
      </c>
      <c r="D1367" s="62">
        <f t="shared" si="43"/>
        <v>-0.47905616617928809</v>
      </c>
      <c r="E1367" s="62">
        <v>-2.7091880176494804E-4</v>
      </c>
      <c r="F1367" s="62"/>
      <c r="G1367" s="62">
        <v>1361</v>
      </c>
      <c r="H1367">
        <f t="shared" ca="1" si="44"/>
        <v>9.0913243447160851E-3</v>
      </c>
      <c r="I1367" s="62"/>
    </row>
    <row r="1368" spans="2:9" x14ac:dyDescent="0.3">
      <c r="B1368" s="177">
        <v>45628</v>
      </c>
      <c r="C1368" s="62">
        <v>2479.25</v>
      </c>
      <c r="D1368" s="62">
        <f t="shared" si="43"/>
        <v>-0.25363136900730038</v>
      </c>
      <c r="E1368" s="62">
        <v>-2.8226375531757421E-4</v>
      </c>
      <c r="F1368" s="62"/>
      <c r="G1368" s="62">
        <v>1362</v>
      </c>
      <c r="H1368">
        <f t="shared" ca="1" si="44"/>
        <v>1.4589621678297365E-2</v>
      </c>
      <c r="I1368" s="62"/>
    </row>
    <row r="1369" spans="2:9" x14ac:dyDescent="0.3">
      <c r="B1369" s="177">
        <v>44482</v>
      </c>
      <c r="C1369" s="62">
        <v>3321.75</v>
      </c>
      <c r="D1369" s="62">
        <f t="shared" si="43"/>
        <v>3.0028318370789902</v>
      </c>
      <c r="E1369" s="62">
        <v>-3.0095553381987811E-4</v>
      </c>
      <c r="F1369" s="62"/>
      <c r="G1369" s="62">
        <v>1363</v>
      </c>
      <c r="H1369">
        <f t="shared" ca="1" si="44"/>
        <v>9.0726018744779688E-3</v>
      </c>
      <c r="I1369" s="62"/>
    </row>
    <row r="1370" spans="2:9" x14ac:dyDescent="0.3">
      <c r="B1370" s="177">
        <v>42080</v>
      </c>
      <c r="C1370" s="62">
        <v>829.85</v>
      </c>
      <c r="D1370" s="62">
        <f t="shared" si="43"/>
        <v>-0.28467373502284277</v>
      </c>
      <c r="E1370" s="62">
        <v>-3.0116853391157688E-4</v>
      </c>
      <c r="F1370" s="62"/>
      <c r="G1370" s="62">
        <v>1364</v>
      </c>
      <c r="H1370">
        <f t="shared" ca="1" si="44"/>
        <v>1.6106446501546707E-2</v>
      </c>
      <c r="I1370" s="62"/>
    </row>
    <row r="1371" spans="2:9" x14ac:dyDescent="0.3">
      <c r="B1371" s="177">
        <v>43020</v>
      </c>
      <c r="C1371" s="62">
        <v>1160.0999999999999</v>
      </c>
      <c r="D1371" s="62">
        <f t="shared" si="43"/>
        <v>-0.35607238010657194</v>
      </c>
      <c r="E1371" s="62">
        <v>-3.0160713516320085E-4</v>
      </c>
      <c r="F1371" s="62"/>
      <c r="G1371" s="62">
        <v>1365</v>
      </c>
      <c r="H1371">
        <f t="shared" ca="1" si="44"/>
        <v>-3.4277324464730276E-3</v>
      </c>
      <c r="I1371" s="62"/>
    </row>
    <row r="1372" spans="2:9" x14ac:dyDescent="0.3">
      <c r="B1372" s="177">
        <v>44057</v>
      </c>
      <c r="C1372" s="62">
        <v>1801.6</v>
      </c>
      <c r="D1372" s="62">
        <f t="shared" si="43"/>
        <v>-0.38433148227253311</v>
      </c>
      <c r="E1372" s="62">
        <v>-3.0519102183513132E-4</v>
      </c>
      <c r="F1372" s="62"/>
      <c r="G1372" s="62">
        <v>1366</v>
      </c>
      <c r="H1372">
        <f t="shared" ca="1" si="44"/>
        <v>-2.5241069031319923E-3</v>
      </c>
      <c r="I1372" s="62"/>
    </row>
    <row r="1373" spans="2:9" x14ac:dyDescent="0.3">
      <c r="B1373" s="177">
        <v>45475</v>
      </c>
      <c r="C1373" s="62">
        <v>2926.25</v>
      </c>
      <c r="D1373" s="62">
        <f t="shared" si="43"/>
        <v>3.4185112383556962E-4</v>
      </c>
      <c r="E1373" s="62">
        <v>-3.0746630681724235E-4</v>
      </c>
      <c r="F1373" s="62"/>
      <c r="G1373" s="62">
        <v>1367</v>
      </c>
      <c r="H1373">
        <f t="shared" ca="1" si="44"/>
        <v>1.5670278444589746E-2</v>
      </c>
      <c r="I1373" s="62"/>
    </row>
    <row r="1374" spans="2:9" x14ac:dyDescent="0.3">
      <c r="B1374" s="177">
        <v>45476</v>
      </c>
      <c r="C1374" s="62">
        <v>2925.25</v>
      </c>
      <c r="D1374" s="62">
        <f t="shared" si="43"/>
        <v>1.277433921133559</v>
      </c>
      <c r="E1374" s="62">
        <v>-3.4173430158052114E-4</v>
      </c>
      <c r="F1374" s="62"/>
      <c r="G1374" s="62">
        <v>1368</v>
      </c>
      <c r="H1374">
        <f t="shared" ca="1" si="44"/>
        <v>1.8591429435287937E-2</v>
      </c>
      <c r="I1374" s="62"/>
    </row>
    <row r="1375" spans="2:9" x14ac:dyDescent="0.3">
      <c r="B1375" s="177">
        <v>43263</v>
      </c>
      <c r="C1375" s="62">
        <v>1284.45</v>
      </c>
      <c r="D1375" s="62">
        <f t="shared" si="43"/>
        <v>-0.4975944613940389</v>
      </c>
      <c r="E1375" s="62">
        <v>-3.5022180714456023E-4</v>
      </c>
      <c r="F1375" s="62"/>
      <c r="G1375" s="62">
        <v>1369</v>
      </c>
      <c r="H1375">
        <f t="shared" ca="1" si="44"/>
        <v>-1.5631540966612685E-2</v>
      </c>
      <c r="I1375" s="62"/>
    </row>
    <row r="1376" spans="2:9" x14ac:dyDescent="0.3">
      <c r="B1376" s="177">
        <v>44327</v>
      </c>
      <c r="C1376" s="62">
        <v>2556.6</v>
      </c>
      <c r="D1376" s="62">
        <f t="shared" si="43"/>
        <v>-1.2533554778779966E-2</v>
      </c>
      <c r="E1376" s="62">
        <v>-3.5190615835780682E-4</v>
      </c>
      <c r="F1376" s="62"/>
      <c r="G1376" s="62">
        <v>1370</v>
      </c>
      <c r="H1376">
        <f t="shared" ca="1" si="44"/>
        <v>-2.3398947327457841E-3</v>
      </c>
      <c r="I1376" s="62"/>
    </row>
    <row r="1377" spans="2:9" x14ac:dyDescent="0.3">
      <c r="B1377" s="177">
        <v>44214</v>
      </c>
      <c r="C1377" s="62">
        <v>2589.0500000000002</v>
      </c>
      <c r="D1377" s="62">
        <f t="shared" si="43"/>
        <v>-0.18611486592688056</v>
      </c>
      <c r="E1377" s="62">
        <v>-3.6679536679529656E-4</v>
      </c>
      <c r="F1377" s="62"/>
      <c r="G1377" s="62">
        <v>1371</v>
      </c>
      <c r="H1377">
        <f t="shared" ca="1" si="44"/>
        <v>1.3474411353536438E-2</v>
      </c>
      <c r="I1377" s="62"/>
    </row>
    <row r="1378" spans="2:9" x14ac:dyDescent="0.3">
      <c r="B1378" s="177">
        <v>44896</v>
      </c>
      <c r="C1378" s="62">
        <v>3181.1</v>
      </c>
      <c r="D1378" s="62">
        <f t="shared" si="43"/>
        <v>5.4024949884859334E-2</v>
      </c>
      <c r="E1378" s="62">
        <v>-3.7708575558566845E-4</v>
      </c>
      <c r="F1378" s="62"/>
      <c r="G1378" s="62">
        <v>1372</v>
      </c>
      <c r="H1378">
        <f t="shared" ca="1" si="44"/>
        <v>5.0160917478355566E-4</v>
      </c>
      <c r="I1378" s="62"/>
    </row>
    <row r="1379" spans="2:9" x14ac:dyDescent="0.3">
      <c r="B1379" s="177">
        <v>44761</v>
      </c>
      <c r="C1379" s="62">
        <v>3018.05</v>
      </c>
      <c r="D1379" s="62">
        <f t="shared" si="43"/>
        <v>1.8142950391644908</v>
      </c>
      <c r="E1379" s="62">
        <v>-3.8089560148371631E-4</v>
      </c>
      <c r="F1379" s="62"/>
      <c r="G1379" s="62">
        <v>1373</v>
      </c>
      <c r="H1379">
        <f t="shared" ca="1" si="44"/>
        <v>-1.0905120126962053E-2</v>
      </c>
      <c r="I1379" s="62"/>
    </row>
    <row r="1380" spans="2:9" x14ac:dyDescent="0.3">
      <c r="B1380" s="177">
        <v>42837</v>
      </c>
      <c r="C1380" s="62">
        <v>1072.4000000000001</v>
      </c>
      <c r="D1380" s="62">
        <f t="shared" si="43"/>
        <v>-0.60244670991658944</v>
      </c>
      <c r="E1380" s="62">
        <v>-4.1944353823909975E-4</v>
      </c>
      <c r="F1380" s="62"/>
      <c r="G1380" s="62">
        <v>1374</v>
      </c>
      <c r="H1380">
        <f t="shared" ca="1" si="44"/>
        <v>-3.6823087587535409E-3</v>
      </c>
      <c r="I1380" s="62"/>
    </row>
    <row r="1381" spans="2:9" x14ac:dyDescent="0.3">
      <c r="B1381" s="177">
        <v>44742</v>
      </c>
      <c r="C1381" s="62">
        <v>2697.5</v>
      </c>
      <c r="D1381" s="62">
        <f t="shared" si="43"/>
        <v>1.0916527740084518</v>
      </c>
      <c r="E1381" s="62">
        <v>-4.2613899542367145E-4</v>
      </c>
      <c r="F1381" s="62"/>
      <c r="G1381" s="62">
        <v>1375</v>
      </c>
      <c r="H1381">
        <f t="shared" ca="1" si="44"/>
        <v>1.2105985076464676E-3</v>
      </c>
      <c r="I1381" s="62"/>
    </row>
    <row r="1382" spans="2:9" x14ac:dyDescent="0.3">
      <c r="B1382" s="177">
        <v>43245</v>
      </c>
      <c r="C1382" s="62">
        <v>1289.6500000000001</v>
      </c>
      <c r="D1382" s="62">
        <f t="shared" si="43"/>
        <v>0.14108122456202446</v>
      </c>
      <c r="E1382" s="62">
        <v>-4.2629049759723649E-4</v>
      </c>
      <c r="F1382" s="62"/>
      <c r="G1382" s="62">
        <v>1376</v>
      </c>
      <c r="H1382">
        <f t="shared" ca="1" si="44"/>
        <v>3.2785803086572425E-2</v>
      </c>
      <c r="I1382" s="62"/>
    </row>
    <row r="1383" spans="2:9" x14ac:dyDescent="0.3">
      <c r="B1383" s="177">
        <v>42927</v>
      </c>
      <c r="C1383" s="62">
        <v>1130.2</v>
      </c>
      <c r="D1383" s="62">
        <f t="shared" si="43"/>
        <v>0.45851077558394643</v>
      </c>
      <c r="E1383" s="62">
        <v>-4.4220394445918453E-4</v>
      </c>
      <c r="F1383" s="62"/>
      <c r="G1383" s="62">
        <v>1377</v>
      </c>
      <c r="H1383">
        <f t="shared" ca="1" si="44"/>
        <v>7.2496413532248481E-4</v>
      </c>
      <c r="I1383" s="62"/>
    </row>
    <row r="1384" spans="2:9" x14ac:dyDescent="0.3">
      <c r="B1384" s="177">
        <v>42009</v>
      </c>
      <c r="C1384" s="62">
        <v>774.9</v>
      </c>
      <c r="D1384" s="62">
        <f t="shared" si="43"/>
        <v>-0.74981031560255063</v>
      </c>
      <c r="E1384" s="62">
        <v>-4.5146726862305419E-4</v>
      </c>
      <c r="F1384" s="62"/>
      <c r="G1384" s="62">
        <v>1378</v>
      </c>
      <c r="H1384">
        <f t="shared" ca="1" si="44"/>
        <v>-6.6515000991675588E-4</v>
      </c>
      <c r="I1384" s="62"/>
    </row>
    <row r="1385" spans="2:9" x14ac:dyDescent="0.3">
      <c r="B1385" s="177">
        <v>44886</v>
      </c>
      <c r="C1385" s="62">
        <v>3097.25</v>
      </c>
      <c r="D1385" s="62">
        <f t="shared" si="43"/>
        <v>2.02141254511755</v>
      </c>
      <c r="E1385" s="62">
        <v>-4.5180965904509737E-4</v>
      </c>
      <c r="F1385" s="62"/>
      <c r="G1385" s="62">
        <v>1379</v>
      </c>
      <c r="H1385">
        <f t="shared" ca="1" si="44"/>
        <v>-1.3367569012846694E-3</v>
      </c>
      <c r="I1385" s="62"/>
    </row>
    <row r="1386" spans="2:9" x14ac:dyDescent="0.3">
      <c r="B1386" s="177">
        <v>42527</v>
      </c>
      <c r="C1386" s="62">
        <v>1025.0999999999999</v>
      </c>
      <c r="D1386" s="62">
        <f t="shared" si="43"/>
        <v>-0.28090912279471086</v>
      </c>
      <c r="E1386" s="62">
        <v>-4.8751950078003122E-4</v>
      </c>
      <c r="F1386" s="62"/>
      <c r="G1386" s="62">
        <v>1380</v>
      </c>
      <c r="H1386">
        <f t="shared" ca="1" si="44"/>
        <v>1.3226127835486469E-2</v>
      </c>
      <c r="I1386" s="62"/>
    </row>
    <row r="1387" spans="2:9" x14ac:dyDescent="0.3">
      <c r="B1387" s="177">
        <v>43628</v>
      </c>
      <c r="C1387" s="62">
        <v>1425.55</v>
      </c>
      <c r="D1387" s="62">
        <f t="shared" si="43"/>
        <v>-0.56038855909336216</v>
      </c>
      <c r="E1387" s="62">
        <v>-4.9079754601230184E-4</v>
      </c>
      <c r="F1387" s="62"/>
      <c r="G1387" s="62">
        <v>1381</v>
      </c>
      <c r="H1387">
        <f t="shared" ca="1" si="44"/>
        <v>1.1736265258046282E-3</v>
      </c>
      <c r="I1387" s="62"/>
    </row>
    <row r="1388" spans="2:9" x14ac:dyDescent="0.3">
      <c r="B1388" s="177">
        <v>45274</v>
      </c>
      <c r="C1388" s="62">
        <v>3242.75</v>
      </c>
      <c r="D1388" s="62">
        <f t="shared" si="43"/>
        <v>2.8905493947614713E-2</v>
      </c>
      <c r="E1388" s="62">
        <v>-4.9316504076314487E-4</v>
      </c>
      <c r="F1388" s="62"/>
      <c r="G1388" s="62">
        <v>1382</v>
      </c>
      <c r="H1388">
        <f t="shared" ca="1" si="44"/>
        <v>2.7470558893157332E-2</v>
      </c>
      <c r="I1388" s="62"/>
    </row>
    <row r="1389" spans="2:9" x14ac:dyDescent="0.3">
      <c r="B1389" s="177">
        <v>45209</v>
      </c>
      <c r="C1389" s="62">
        <v>3151.65</v>
      </c>
      <c r="D1389" s="62">
        <f t="shared" si="43"/>
        <v>-5.7055664427722953E-2</v>
      </c>
      <c r="E1389" s="62">
        <v>-5.0741298660109699E-4</v>
      </c>
      <c r="F1389" s="62"/>
      <c r="G1389" s="62">
        <v>1383</v>
      </c>
      <c r="H1389">
        <f t="shared" ca="1" si="44"/>
        <v>1.7312906146636473E-2</v>
      </c>
      <c r="I1389" s="62"/>
    </row>
    <row r="1390" spans="2:9" x14ac:dyDescent="0.3">
      <c r="B1390" s="177">
        <v>45117</v>
      </c>
      <c r="C1390" s="62">
        <v>3342.35</v>
      </c>
      <c r="D1390" s="62">
        <f t="shared" si="43"/>
        <v>3.1573586827363692E-2</v>
      </c>
      <c r="E1390" s="62">
        <v>-5.0836560458135274E-4</v>
      </c>
      <c r="F1390" s="62"/>
      <c r="G1390" s="62">
        <v>1384</v>
      </c>
      <c r="H1390">
        <f t="shared" ca="1" si="44"/>
        <v>-1.191812250640352E-2</v>
      </c>
      <c r="I1390" s="62"/>
    </row>
    <row r="1391" spans="2:9" x14ac:dyDescent="0.3">
      <c r="B1391" s="177">
        <v>44550</v>
      </c>
      <c r="C1391" s="62">
        <v>3240.05</v>
      </c>
      <c r="D1391" s="62">
        <f t="shared" si="43"/>
        <v>2.7165060793760039</v>
      </c>
      <c r="E1391" s="62">
        <v>-5.0899219545289085E-4</v>
      </c>
      <c r="F1391" s="62"/>
      <c r="G1391" s="62">
        <v>1385</v>
      </c>
      <c r="H1391">
        <f t="shared" ca="1" si="44"/>
        <v>-1.8031553533506113E-2</v>
      </c>
      <c r="I1391" s="62"/>
    </row>
    <row r="1392" spans="2:9" x14ac:dyDescent="0.3">
      <c r="B1392" s="177">
        <v>42431</v>
      </c>
      <c r="C1392" s="62">
        <v>871.8</v>
      </c>
      <c r="D1392" s="62">
        <f t="shared" si="43"/>
        <v>-0.23290805103387596</v>
      </c>
      <c r="E1392" s="62">
        <v>-5.1590713671544335E-4</v>
      </c>
      <c r="F1392" s="62"/>
      <c r="G1392" s="62">
        <v>1386</v>
      </c>
      <c r="H1392">
        <f t="shared" ca="1" si="44"/>
        <v>7.4365335768903284E-3</v>
      </c>
      <c r="I1392" s="62"/>
    </row>
    <row r="1393" spans="2:9" x14ac:dyDescent="0.3">
      <c r="B1393" s="177">
        <v>43091</v>
      </c>
      <c r="C1393" s="62">
        <v>1136.5</v>
      </c>
      <c r="D1393" s="62">
        <f t="shared" si="43"/>
        <v>-3.9388048347561419E-2</v>
      </c>
      <c r="E1393" s="62">
        <v>-5.2765807756565742E-4</v>
      </c>
      <c r="F1393" s="62"/>
      <c r="G1393" s="62">
        <v>1387</v>
      </c>
      <c r="H1393">
        <f t="shared" ca="1" si="44"/>
        <v>-1.1909232576014429E-2</v>
      </c>
      <c r="I1393" s="62"/>
    </row>
    <row r="1394" spans="2:9" x14ac:dyDescent="0.3">
      <c r="B1394" s="177">
        <v>43108</v>
      </c>
      <c r="C1394" s="62">
        <v>1183.0999999999999</v>
      </c>
      <c r="D1394" s="62">
        <f t="shared" si="43"/>
        <v>-0.58856566569873592</v>
      </c>
      <c r="E1394" s="62">
        <v>-5.4910242872235773E-4</v>
      </c>
      <c r="F1394" s="62"/>
      <c r="G1394" s="62">
        <v>1388</v>
      </c>
      <c r="H1394">
        <f t="shared" ca="1" si="44"/>
        <v>6.0625363601644909E-2</v>
      </c>
      <c r="I1394" s="62"/>
    </row>
    <row r="1395" spans="2:9" x14ac:dyDescent="0.3">
      <c r="B1395" s="177">
        <v>45363</v>
      </c>
      <c r="C1395" s="62">
        <v>2875.55</v>
      </c>
      <c r="D1395" s="62">
        <f t="shared" si="43"/>
        <v>1.0853185394684361</v>
      </c>
      <c r="E1395" s="62">
        <v>-5.5610586865471347E-4</v>
      </c>
      <c r="F1395" s="62"/>
      <c r="G1395" s="62">
        <v>1389</v>
      </c>
      <c r="H1395">
        <f t="shared" ca="1" si="44"/>
        <v>-5.5715417139836472E-2</v>
      </c>
      <c r="I1395" s="62"/>
    </row>
    <row r="1396" spans="2:9" x14ac:dyDescent="0.3">
      <c r="B1396" s="177">
        <v>43515</v>
      </c>
      <c r="C1396" s="62">
        <v>1378.95</v>
      </c>
      <c r="D1396" s="62">
        <f t="shared" si="43"/>
        <v>-0.51127060074428499</v>
      </c>
      <c r="E1396" s="62">
        <v>-5.7981518391009572E-4</v>
      </c>
      <c r="F1396" s="62"/>
      <c r="G1396" s="62">
        <v>1390</v>
      </c>
      <c r="H1396">
        <f t="shared" ca="1" si="44"/>
        <v>-1.9144234095925939E-3</v>
      </c>
      <c r="I1396" s="62"/>
    </row>
    <row r="1397" spans="2:9" x14ac:dyDescent="0.3">
      <c r="B1397" s="177">
        <v>45372</v>
      </c>
      <c r="C1397" s="62">
        <v>2821.5</v>
      </c>
      <c r="D1397" s="62">
        <f t="shared" si="43"/>
        <v>-4.0191859575119518E-2</v>
      </c>
      <c r="E1397" s="62">
        <v>-5.8445353594392463E-4</v>
      </c>
      <c r="F1397" s="62"/>
      <c r="G1397" s="62">
        <v>1391</v>
      </c>
      <c r="H1397">
        <f t="shared" ca="1" si="44"/>
        <v>1.6665367603114069E-2</v>
      </c>
      <c r="I1397" s="62"/>
    </row>
    <row r="1398" spans="2:9" x14ac:dyDescent="0.3">
      <c r="B1398" s="177">
        <v>44756</v>
      </c>
      <c r="C1398" s="62">
        <v>2939.65</v>
      </c>
      <c r="D1398" s="62">
        <f t="shared" si="43"/>
        <v>-7.5625363583478766E-2</v>
      </c>
      <c r="E1398" s="62">
        <v>-5.949547834364588E-4</v>
      </c>
      <c r="F1398" s="62"/>
      <c r="G1398" s="62">
        <v>1392</v>
      </c>
      <c r="H1398">
        <f t="shared" ca="1" si="44"/>
        <v>2.202039712563302E-3</v>
      </c>
      <c r="I1398" s="62"/>
    </row>
    <row r="1399" spans="2:9" x14ac:dyDescent="0.3">
      <c r="B1399" s="177">
        <v>45160</v>
      </c>
      <c r="C1399" s="62">
        <v>3180.15</v>
      </c>
      <c r="D1399" s="62">
        <f t="shared" si="43"/>
        <v>2.8437783283978972</v>
      </c>
      <c r="E1399" s="62">
        <v>-5.970993541899376E-4</v>
      </c>
      <c r="F1399" s="62"/>
      <c r="G1399" s="62">
        <v>1393</v>
      </c>
      <c r="H1399">
        <f t="shared" ca="1" si="44"/>
        <v>1.264940153621727E-2</v>
      </c>
      <c r="I1399" s="62"/>
    </row>
    <row r="1400" spans="2:9" x14ac:dyDescent="0.3">
      <c r="B1400" s="177">
        <v>42305</v>
      </c>
      <c r="C1400" s="62">
        <v>827.35</v>
      </c>
      <c r="D1400" s="62">
        <f t="shared" si="43"/>
        <v>-0.42872432245813913</v>
      </c>
      <c r="E1400" s="62">
        <v>-6.0397414990638403E-4</v>
      </c>
      <c r="F1400" s="62"/>
      <c r="G1400" s="62">
        <v>1394</v>
      </c>
      <c r="H1400">
        <f t="shared" ca="1" si="44"/>
        <v>2.0495032202204602E-3</v>
      </c>
      <c r="I1400" s="62"/>
    </row>
    <row r="1401" spans="2:9" x14ac:dyDescent="0.3">
      <c r="B1401" s="177">
        <v>43580</v>
      </c>
      <c r="C1401" s="62">
        <v>1448.25</v>
      </c>
      <c r="D1401" s="62">
        <f t="shared" si="43"/>
        <v>0.41679710428487571</v>
      </c>
      <c r="E1401" s="62">
        <v>-6.2105372114694196E-4</v>
      </c>
      <c r="F1401" s="62"/>
      <c r="G1401" s="62">
        <v>1395</v>
      </c>
      <c r="H1401">
        <f t="shared" ca="1" si="44"/>
        <v>5.6097711335251982E-3</v>
      </c>
      <c r="I1401" s="62"/>
    </row>
    <row r="1402" spans="2:9" x14ac:dyDescent="0.3">
      <c r="B1402" s="177">
        <v>42802</v>
      </c>
      <c r="C1402" s="62">
        <v>1022.2</v>
      </c>
      <c r="D1402" s="62">
        <f t="shared" si="43"/>
        <v>-0.68615771940866743</v>
      </c>
      <c r="E1402" s="62">
        <v>-6.3547929803976853E-4</v>
      </c>
      <c r="F1402" s="62"/>
      <c r="G1402" s="62">
        <v>1396</v>
      </c>
      <c r="H1402">
        <f t="shared" ca="1" si="44"/>
        <v>-2.4356355850635662E-2</v>
      </c>
      <c r="I1402" s="62"/>
    </row>
    <row r="1403" spans="2:9" x14ac:dyDescent="0.3">
      <c r="B1403" s="177">
        <v>45181</v>
      </c>
      <c r="C1403" s="62">
        <v>3257.05</v>
      </c>
      <c r="D1403" s="62">
        <f t="shared" si="43"/>
        <v>1.6961218492612062</v>
      </c>
      <c r="E1403" s="62">
        <v>-6.4433978184493164E-4</v>
      </c>
      <c r="F1403" s="62"/>
      <c r="G1403" s="62">
        <v>1397</v>
      </c>
      <c r="H1403">
        <f t="shared" ca="1" si="44"/>
        <v>9.4215797379879861E-3</v>
      </c>
      <c r="I1403" s="62"/>
    </row>
    <row r="1404" spans="2:9" x14ac:dyDescent="0.3">
      <c r="B1404" s="177">
        <v>42649</v>
      </c>
      <c r="C1404" s="62">
        <v>1208.05</v>
      </c>
      <c r="D1404" s="62">
        <f t="shared" si="43"/>
        <v>0.24438607334157397</v>
      </c>
      <c r="E1404" s="62">
        <v>-6.6178599495384427E-4</v>
      </c>
      <c r="F1404" s="62"/>
      <c r="G1404" s="62">
        <v>1398</v>
      </c>
      <c r="H1404">
        <f t="shared" ca="1" si="44"/>
        <v>-5.9155718126139662E-3</v>
      </c>
      <c r="I1404" s="62"/>
    </row>
    <row r="1405" spans="2:9" x14ac:dyDescent="0.3">
      <c r="B1405" s="177">
        <v>42766</v>
      </c>
      <c r="C1405" s="62">
        <v>970.8</v>
      </c>
      <c r="D1405" s="62">
        <f t="shared" si="43"/>
        <v>0.11183645421748838</v>
      </c>
      <c r="E1405" s="62">
        <v>-6.6910288743640017E-4</v>
      </c>
      <c r="F1405" s="62"/>
      <c r="G1405" s="62">
        <v>1399</v>
      </c>
      <c r="H1405">
        <f t="shared" ca="1" si="44"/>
        <v>-8.4629351851444098E-3</v>
      </c>
      <c r="I1405" s="62"/>
    </row>
    <row r="1406" spans="2:9" x14ac:dyDescent="0.3">
      <c r="B1406" s="177">
        <v>42381</v>
      </c>
      <c r="C1406" s="62">
        <v>873.15</v>
      </c>
      <c r="D1406" s="62">
        <f t="shared" si="43"/>
        <v>-0.24861236607719117</v>
      </c>
      <c r="E1406" s="62">
        <v>-6.8669527896998315E-4</v>
      </c>
      <c r="F1406" s="62"/>
      <c r="G1406" s="62">
        <v>1400</v>
      </c>
      <c r="H1406">
        <f t="shared" ca="1" si="44"/>
        <v>-1.6616748446963602E-2</v>
      </c>
      <c r="I1406" s="62"/>
    </row>
    <row r="1407" spans="2:9" x14ac:dyDescent="0.3">
      <c r="B1407" s="177">
        <v>42891</v>
      </c>
      <c r="C1407" s="62">
        <v>1162.05</v>
      </c>
      <c r="D1407" s="62">
        <f t="shared" si="43"/>
        <v>-0.33104023947959244</v>
      </c>
      <c r="E1407" s="62">
        <v>-6.8796491378935766E-4</v>
      </c>
      <c r="F1407" s="62"/>
      <c r="G1407" s="62">
        <v>1401</v>
      </c>
      <c r="H1407">
        <f t="shared" ca="1" si="44"/>
        <v>5.96297551407077E-3</v>
      </c>
      <c r="I1407" s="62"/>
    </row>
    <row r="1408" spans="2:9" x14ac:dyDescent="0.3">
      <c r="B1408" s="177">
        <v>43802</v>
      </c>
      <c r="C1408" s="62">
        <v>1737.1</v>
      </c>
      <c r="D1408" s="62">
        <f t="shared" si="43"/>
        <v>-0.47429107526556313</v>
      </c>
      <c r="E1408" s="62">
        <v>-6.9032963239949697E-4</v>
      </c>
      <c r="F1408" s="62"/>
      <c r="G1408" s="62">
        <v>1402</v>
      </c>
      <c r="H1408">
        <f t="shared" ca="1" si="44"/>
        <v>-1.5256547669982393E-2</v>
      </c>
      <c r="I1408" s="62"/>
    </row>
    <row r="1409" spans="2:9" x14ac:dyDescent="0.3">
      <c r="B1409" s="177">
        <v>44480</v>
      </c>
      <c r="C1409" s="62">
        <v>3304.3</v>
      </c>
      <c r="D1409" s="62">
        <f t="shared" si="43"/>
        <v>0.15004176527913141</v>
      </c>
      <c r="E1409" s="62">
        <v>-6.9557853988983463E-4</v>
      </c>
      <c r="F1409" s="62"/>
      <c r="G1409" s="62">
        <v>1403</v>
      </c>
      <c r="H1409">
        <f t="shared" ca="1" si="44"/>
        <v>1.247824083212715E-2</v>
      </c>
      <c r="I1409" s="62"/>
    </row>
    <row r="1410" spans="2:9" x14ac:dyDescent="0.3">
      <c r="B1410" s="177">
        <v>45439</v>
      </c>
      <c r="C1410" s="62">
        <v>2873.2</v>
      </c>
      <c r="D1410" s="62">
        <f t="shared" si="43"/>
        <v>1.1169276109780806</v>
      </c>
      <c r="E1410" s="62">
        <v>-7.1298147987137875E-4</v>
      </c>
      <c r="F1410" s="62"/>
      <c r="G1410" s="62">
        <v>1404</v>
      </c>
      <c r="H1410">
        <f t="shared" ca="1" si="44"/>
        <v>7.0812886603372526E-3</v>
      </c>
      <c r="I1410" s="62"/>
    </row>
    <row r="1411" spans="2:9" x14ac:dyDescent="0.3">
      <c r="B1411" s="177">
        <v>43293</v>
      </c>
      <c r="C1411" s="62">
        <v>1357.25</v>
      </c>
      <c r="D1411" s="62">
        <f t="shared" si="43"/>
        <v>-0.58877442811695202</v>
      </c>
      <c r="E1411" s="62">
        <v>-7.7302510491051646E-4</v>
      </c>
      <c r="F1411" s="62"/>
      <c r="G1411" s="62">
        <v>1405</v>
      </c>
      <c r="H1411">
        <f t="shared" ca="1" si="44"/>
        <v>1.1799128166839418E-3</v>
      </c>
      <c r="I1411" s="62"/>
    </row>
    <row r="1412" spans="2:9" x14ac:dyDescent="0.3">
      <c r="B1412" s="177">
        <v>44441</v>
      </c>
      <c r="C1412" s="62">
        <v>3300.5</v>
      </c>
      <c r="D1412" s="62">
        <f t="shared" si="43"/>
        <v>1.4847549499360084</v>
      </c>
      <c r="E1412" s="62">
        <v>-7.8713935394021043E-4</v>
      </c>
      <c r="F1412" s="62"/>
      <c r="G1412" s="62">
        <v>1406</v>
      </c>
      <c r="H1412">
        <f t="shared" ca="1" si="44"/>
        <v>2.4068578391769853E-2</v>
      </c>
      <c r="I1412" s="62"/>
    </row>
    <row r="1413" spans="2:9" x14ac:dyDescent="0.3">
      <c r="B1413" s="177">
        <v>43439</v>
      </c>
      <c r="C1413" s="62">
        <v>1328.3</v>
      </c>
      <c r="D1413" s="62">
        <f t="shared" si="43"/>
        <v>-0.54180751983442565</v>
      </c>
      <c r="E1413" s="62">
        <v>-7.8985970587125637E-4</v>
      </c>
      <c r="F1413" s="62"/>
      <c r="G1413" s="62">
        <v>1407</v>
      </c>
      <c r="H1413">
        <f t="shared" ca="1" si="44"/>
        <v>2.8439615307743497E-4</v>
      </c>
      <c r="I1413" s="62"/>
    </row>
    <row r="1414" spans="2:9" x14ac:dyDescent="0.3">
      <c r="B1414" s="177">
        <v>45048</v>
      </c>
      <c r="C1414" s="62">
        <v>2899</v>
      </c>
      <c r="D1414" s="62">
        <f t="shared" si="43"/>
        <v>-4.5518149641945838E-2</v>
      </c>
      <c r="E1414" s="62">
        <v>-7.9274807844765508E-4</v>
      </c>
      <c r="F1414" s="62"/>
      <c r="G1414" s="62">
        <v>1408</v>
      </c>
      <c r="H1414">
        <f t="shared" ca="1" si="44"/>
        <v>1.5620410780291128E-3</v>
      </c>
      <c r="I1414" s="62"/>
    </row>
    <row r="1415" spans="2:9" x14ac:dyDescent="0.3">
      <c r="B1415" s="177">
        <v>44435</v>
      </c>
      <c r="C1415" s="62">
        <v>3037.25</v>
      </c>
      <c r="D1415" s="62">
        <f t="shared" ref="D1415:D1478" si="45">(C1415-C1416)/C1416</f>
        <v>4.093837823017335E-2</v>
      </c>
      <c r="E1415" s="62">
        <v>-8.0600059216364057E-4</v>
      </c>
      <c r="F1415" s="62"/>
      <c r="G1415" s="62">
        <v>1409</v>
      </c>
      <c r="H1415">
        <f t="shared" ref="H1415:H1478" ca="1" si="46">_xlfn.NORM.INV(RAND(),N$9,N$10)</f>
        <v>8.6858460210387633E-3</v>
      </c>
      <c r="I1415" s="62"/>
    </row>
    <row r="1416" spans="2:9" x14ac:dyDescent="0.3">
      <c r="B1416" s="177">
        <v>45461</v>
      </c>
      <c r="C1416" s="62">
        <v>2917.8</v>
      </c>
      <c r="D1416" s="62">
        <f t="shared" si="45"/>
        <v>0.72988676113120299</v>
      </c>
      <c r="E1416" s="62">
        <v>-8.2186151633437305E-4</v>
      </c>
      <c r="F1416" s="62"/>
      <c r="G1416" s="62">
        <v>1410</v>
      </c>
      <c r="H1416">
        <f t="shared" ca="1" si="46"/>
        <v>2.1087357406534807E-2</v>
      </c>
      <c r="I1416" s="62"/>
    </row>
    <row r="1417" spans="2:9" x14ac:dyDescent="0.3">
      <c r="B1417" s="177">
        <v>44014</v>
      </c>
      <c r="C1417" s="62">
        <v>1686.7</v>
      </c>
      <c r="D1417" s="62">
        <f t="shared" si="45"/>
        <v>0.76405375725566083</v>
      </c>
      <c r="E1417" s="62">
        <v>-8.2933475504997549E-4</v>
      </c>
      <c r="F1417" s="62"/>
      <c r="G1417" s="62">
        <v>1411</v>
      </c>
      <c r="H1417">
        <f t="shared" ca="1" si="46"/>
        <v>2.338933645115635E-3</v>
      </c>
      <c r="I1417" s="62"/>
    </row>
    <row r="1418" spans="2:9" x14ac:dyDescent="0.3">
      <c r="B1418" s="177">
        <v>42510</v>
      </c>
      <c r="C1418" s="62">
        <v>956.15</v>
      </c>
      <c r="D1418" s="62">
        <f t="shared" si="45"/>
        <v>-0.65677106703760202</v>
      </c>
      <c r="E1418" s="62">
        <v>-8.3598934113597177E-4</v>
      </c>
      <c r="F1418" s="62"/>
      <c r="G1418" s="62">
        <v>1412</v>
      </c>
      <c r="H1418">
        <f t="shared" ca="1" si="46"/>
        <v>2.0127900949420175E-2</v>
      </c>
      <c r="I1418" s="62"/>
    </row>
    <row r="1419" spans="2:9" x14ac:dyDescent="0.3">
      <c r="B1419" s="177">
        <v>44949</v>
      </c>
      <c r="C1419" s="62">
        <v>2785.75</v>
      </c>
      <c r="D1419" s="62">
        <f t="shared" si="45"/>
        <v>-0.10177661701167218</v>
      </c>
      <c r="E1419" s="62">
        <v>-8.4286790287289165E-4</v>
      </c>
      <c r="F1419" s="62"/>
      <c r="G1419" s="62">
        <v>1413</v>
      </c>
      <c r="H1419">
        <f t="shared" ca="1" si="46"/>
        <v>1.7908226838795824E-2</v>
      </c>
      <c r="I1419" s="62"/>
    </row>
    <row r="1420" spans="2:9" x14ac:dyDescent="0.3">
      <c r="B1420" s="177">
        <v>44888</v>
      </c>
      <c r="C1420" s="62">
        <v>3101.4</v>
      </c>
      <c r="D1420" s="62">
        <f t="shared" si="45"/>
        <v>1.4927862396013341</v>
      </c>
      <c r="E1420" s="62">
        <v>-8.5372336141495495E-4</v>
      </c>
      <c r="F1420" s="62"/>
      <c r="G1420" s="62">
        <v>1414</v>
      </c>
      <c r="H1420">
        <f t="shared" ca="1" si="46"/>
        <v>-2.6919874359529533E-3</v>
      </c>
      <c r="I1420" s="62"/>
    </row>
    <row r="1421" spans="2:9" x14ac:dyDescent="0.3">
      <c r="B1421" s="177">
        <v>42993</v>
      </c>
      <c r="C1421" s="62">
        <v>1244.1500000000001</v>
      </c>
      <c r="D1421" s="62">
        <f t="shared" si="45"/>
        <v>-0.26266038462678154</v>
      </c>
      <c r="E1421" s="62">
        <v>-8.8335675567147891E-4</v>
      </c>
      <c r="F1421" s="62"/>
      <c r="G1421" s="62">
        <v>1415</v>
      </c>
      <c r="H1421">
        <f t="shared" ca="1" si="46"/>
        <v>-7.953809712467251E-3</v>
      </c>
      <c r="I1421" s="62"/>
    </row>
    <row r="1422" spans="2:9" x14ac:dyDescent="0.3">
      <c r="B1422" s="177">
        <v>44008</v>
      </c>
      <c r="C1422" s="62">
        <v>1687.35</v>
      </c>
      <c r="D1422" s="62">
        <f t="shared" si="45"/>
        <v>0.4598347536445041</v>
      </c>
      <c r="E1422" s="62">
        <v>-8.8817834621191937E-4</v>
      </c>
      <c r="F1422" s="62"/>
      <c r="G1422" s="62">
        <v>1416</v>
      </c>
      <c r="H1422">
        <f t="shared" ca="1" si="46"/>
        <v>-1.5732261266319297E-2</v>
      </c>
      <c r="I1422" s="62"/>
    </row>
    <row r="1423" spans="2:9" x14ac:dyDescent="0.3">
      <c r="B1423" s="177">
        <v>42937</v>
      </c>
      <c r="C1423" s="62">
        <v>1155.8499999999999</v>
      </c>
      <c r="D1423" s="62">
        <f t="shared" si="45"/>
        <v>-0.49753298411111352</v>
      </c>
      <c r="E1423" s="62">
        <v>-9.0759789091553449E-4</v>
      </c>
      <c r="F1423" s="62"/>
      <c r="G1423" s="62">
        <v>1417</v>
      </c>
      <c r="H1423">
        <f t="shared" ca="1" si="46"/>
        <v>1.0359639681753021E-2</v>
      </c>
      <c r="I1423" s="62"/>
    </row>
    <row r="1424" spans="2:9" x14ac:dyDescent="0.3">
      <c r="B1424" s="177">
        <v>45786</v>
      </c>
      <c r="C1424" s="62">
        <v>2300.35</v>
      </c>
      <c r="D1424" s="62">
        <f t="shared" si="45"/>
        <v>-0.11983700330967467</v>
      </c>
      <c r="E1424" s="62">
        <v>-9.3376764386540322E-4</v>
      </c>
      <c r="F1424" s="62"/>
      <c r="G1424" s="62">
        <v>1418</v>
      </c>
      <c r="H1424">
        <f t="shared" ca="1" si="46"/>
        <v>5.9566796697647171E-3</v>
      </c>
      <c r="I1424" s="62"/>
    </row>
    <row r="1425" spans="2:9" x14ac:dyDescent="0.3">
      <c r="B1425" s="177">
        <v>44315</v>
      </c>
      <c r="C1425" s="62">
        <v>2613.5500000000002</v>
      </c>
      <c r="D1425" s="62">
        <f t="shared" si="45"/>
        <v>1.6557768519459406</v>
      </c>
      <c r="E1425" s="62">
        <v>-9.3654434250757578E-4</v>
      </c>
      <c r="F1425" s="62"/>
      <c r="G1425" s="62">
        <v>1419</v>
      </c>
      <c r="H1425">
        <f t="shared" ca="1" si="46"/>
        <v>-3.7981213150652987E-3</v>
      </c>
      <c r="I1425" s="62"/>
    </row>
    <row r="1426" spans="2:9" x14ac:dyDescent="0.3">
      <c r="B1426" s="177">
        <v>42521</v>
      </c>
      <c r="C1426" s="62">
        <v>984.1</v>
      </c>
      <c r="D1426" s="62">
        <f t="shared" si="45"/>
        <v>-0.33972961186218925</v>
      </c>
      <c r="E1426" s="62">
        <v>-9.644180498451163E-4</v>
      </c>
      <c r="F1426" s="62"/>
      <c r="G1426" s="62">
        <v>1420</v>
      </c>
      <c r="H1426">
        <f t="shared" ca="1" si="46"/>
        <v>1.760687707708829E-3</v>
      </c>
      <c r="I1426" s="62"/>
    </row>
    <row r="1427" spans="2:9" x14ac:dyDescent="0.3">
      <c r="B1427" s="177">
        <v>43556</v>
      </c>
      <c r="C1427" s="62">
        <v>1490.45</v>
      </c>
      <c r="D1427" s="62">
        <f t="shared" si="45"/>
        <v>-0.54541434104980624</v>
      </c>
      <c r="E1427" s="62">
        <v>-9.7191500770832189E-4</v>
      </c>
      <c r="F1427" s="62"/>
      <c r="G1427" s="62">
        <v>1421</v>
      </c>
      <c r="H1427">
        <f t="shared" ca="1" si="46"/>
        <v>1.5145623059207402E-2</v>
      </c>
      <c r="I1427" s="62"/>
    </row>
    <row r="1428" spans="2:9" x14ac:dyDescent="0.3">
      <c r="B1428" s="177">
        <v>44543</v>
      </c>
      <c r="C1428" s="62">
        <v>3278.7</v>
      </c>
      <c r="D1428" s="62">
        <f t="shared" si="45"/>
        <v>1.3545421903052064</v>
      </c>
      <c r="E1428" s="62">
        <v>-9.7504494347794659E-4</v>
      </c>
      <c r="F1428" s="62"/>
      <c r="G1428" s="62">
        <v>1422</v>
      </c>
      <c r="H1428">
        <f t="shared" ca="1" si="46"/>
        <v>-2.1574191640402487E-2</v>
      </c>
      <c r="I1428" s="62"/>
    </row>
    <row r="1429" spans="2:9" x14ac:dyDescent="0.3">
      <c r="B1429" s="177">
        <v>43336</v>
      </c>
      <c r="C1429" s="62">
        <v>1392.5</v>
      </c>
      <c r="D1429" s="62">
        <f t="shared" si="45"/>
        <v>-0.56842447815778463</v>
      </c>
      <c r="E1429" s="62">
        <v>-1.0043762106321048E-3</v>
      </c>
      <c r="F1429" s="62"/>
      <c r="G1429" s="62">
        <v>1423</v>
      </c>
      <c r="H1429">
        <f t="shared" ca="1" si="46"/>
        <v>-6.5773871679033367E-3</v>
      </c>
      <c r="I1429" s="62"/>
    </row>
    <row r="1430" spans="2:9" x14ac:dyDescent="0.3">
      <c r="B1430" s="177">
        <v>44518</v>
      </c>
      <c r="C1430" s="62">
        <v>3226.55</v>
      </c>
      <c r="D1430" s="62">
        <f t="shared" si="45"/>
        <v>-3.9231158621921801E-2</v>
      </c>
      <c r="E1430" s="62">
        <v>-1.0062542572295498E-3</v>
      </c>
      <c r="F1430" s="62"/>
      <c r="G1430" s="62">
        <v>1424</v>
      </c>
      <c r="H1430">
        <f t="shared" ca="1" si="46"/>
        <v>-2.1330209008978075E-2</v>
      </c>
      <c r="I1430" s="62"/>
    </row>
    <row r="1431" spans="2:9" x14ac:dyDescent="0.3">
      <c r="B1431" s="177">
        <v>45110</v>
      </c>
      <c r="C1431" s="62">
        <v>3358.3</v>
      </c>
      <c r="D1431" s="62">
        <f t="shared" si="45"/>
        <v>1.9836968593132247</v>
      </c>
      <c r="E1431" s="62">
        <v>-1.0113930451853635E-3</v>
      </c>
      <c r="F1431" s="62"/>
      <c r="G1431" s="62">
        <v>1425</v>
      </c>
      <c r="H1431">
        <f t="shared" ca="1" si="46"/>
        <v>1.0102564300501389E-3</v>
      </c>
      <c r="I1431" s="62"/>
    </row>
    <row r="1432" spans="2:9" x14ac:dyDescent="0.3">
      <c r="B1432" s="177">
        <v>43152</v>
      </c>
      <c r="C1432" s="62">
        <v>1125.55</v>
      </c>
      <c r="D1432" s="62">
        <f t="shared" si="45"/>
        <v>-0.63291097956720976</v>
      </c>
      <c r="E1432" s="62">
        <v>-1.0206798615426387E-3</v>
      </c>
      <c r="F1432" s="62"/>
      <c r="G1432" s="62">
        <v>1426</v>
      </c>
      <c r="H1432">
        <f t="shared" ca="1" si="46"/>
        <v>7.7486815021033566E-3</v>
      </c>
      <c r="I1432" s="62"/>
    </row>
    <row r="1433" spans="2:9" x14ac:dyDescent="0.3">
      <c r="B1433" s="177">
        <v>44764</v>
      </c>
      <c r="C1433" s="62">
        <v>3066.15</v>
      </c>
      <c r="D1433" s="62">
        <f t="shared" si="45"/>
        <v>1.2571775618374557</v>
      </c>
      <c r="E1433" s="62">
        <v>-1.0262926400156683E-3</v>
      </c>
      <c r="F1433" s="62"/>
      <c r="G1433" s="62">
        <v>1427</v>
      </c>
      <c r="H1433">
        <f t="shared" ca="1" si="46"/>
        <v>-7.8677289341664441E-4</v>
      </c>
      <c r="I1433" s="62"/>
    </row>
    <row r="1434" spans="2:9" x14ac:dyDescent="0.3">
      <c r="B1434" s="177">
        <v>43651</v>
      </c>
      <c r="C1434" s="62">
        <v>1358.4</v>
      </c>
      <c r="D1434" s="62">
        <f t="shared" si="45"/>
        <v>0.17098400930994367</v>
      </c>
      <c r="E1434" s="62">
        <v>-1.0295631710544666E-3</v>
      </c>
      <c r="F1434" s="62"/>
      <c r="G1434" s="62">
        <v>1428</v>
      </c>
      <c r="H1434">
        <f t="shared" ca="1" si="46"/>
        <v>3.9858962261416706E-3</v>
      </c>
      <c r="I1434" s="62"/>
    </row>
    <row r="1435" spans="2:9" x14ac:dyDescent="0.3">
      <c r="B1435" s="177">
        <v>43063</v>
      </c>
      <c r="C1435" s="62">
        <v>1160.05</v>
      </c>
      <c r="D1435" s="62">
        <f t="shared" si="45"/>
        <v>8.9584692324417951E-3</v>
      </c>
      <c r="E1435" s="62">
        <v>-1.0333692142088658E-3</v>
      </c>
      <c r="F1435" s="62"/>
      <c r="G1435" s="62">
        <v>1429</v>
      </c>
      <c r="H1435">
        <f t="shared" ca="1" si="46"/>
        <v>1.0683639096253568E-2</v>
      </c>
      <c r="I1435" s="62"/>
    </row>
    <row r="1436" spans="2:9" x14ac:dyDescent="0.3">
      <c r="B1436" s="177">
        <v>43125</v>
      </c>
      <c r="C1436" s="62">
        <v>1149.75</v>
      </c>
      <c r="D1436" s="62">
        <f t="shared" si="45"/>
        <v>1.1319604684574464E-3</v>
      </c>
      <c r="E1436" s="62">
        <v>-1.0426169685912032E-3</v>
      </c>
      <c r="F1436" s="62"/>
      <c r="G1436" s="62">
        <v>1430</v>
      </c>
      <c r="H1436">
        <f t="shared" ca="1" si="46"/>
        <v>1.9664015085521694E-2</v>
      </c>
      <c r="I1436" s="62"/>
    </row>
    <row r="1437" spans="2:9" x14ac:dyDescent="0.3">
      <c r="B1437" s="177">
        <v>43096</v>
      </c>
      <c r="C1437" s="62">
        <v>1148.45</v>
      </c>
      <c r="D1437" s="62">
        <f t="shared" si="45"/>
        <v>1.0425831427063291E-2</v>
      </c>
      <c r="E1437" s="62">
        <v>-1.0437959378941811E-3</v>
      </c>
      <c r="F1437" s="62"/>
      <c r="G1437" s="62">
        <v>1431</v>
      </c>
      <c r="H1437">
        <f t="shared" ca="1" si="46"/>
        <v>-1.6900597091352644E-2</v>
      </c>
      <c r="I1437" s="62"/>
    </row>
    <row r="1438" spans="2:9" x14ac:dyDescent="0.3">
      <c r="B1438" s="177">
        <v>43173</v>
      </c>
      <c r="C1438" s="62">
        <v>1136.5999999999999</v>
      </c>
      <c r="D1438" s="62">
        <f t="shared" si="45"/>
        <v>-0.6515420933227053</v>
      </c>
      <c r="E1438" s="62">
        <v>-1.0546669010371291E-3</v>
      </c>
      <c r="F1438" s="62"/>
      <c r="G1438" s="62">
        <v>1432</v>
      </c>
      <c r="H1438">
        <f t="shared" ca="1" si="46"/>
        <v>9.9218729635413786E-3</v>
      </c>
      <c r="I1438" s="62"/>
    </row>
    <row r="1439" spans="2:9" x14ac:dyDescent="0.3">
      <c r="B1439" s="177">
        <v>44610</v>
      </c>
      <c r="C1439" s="62">
        <v>3261.8</v>
      </c>
      <c r="D1439" s="62">
        <f t="shared" si="45"/>
        <v>2.3150058437928758</v>
      </c>
      <c r="E1439" s="62">
        <v>-1.0871728911141922E-3</v>
      </c>
      <c r="F1439" s="62"/>
      <c r="G1439" s="62">
        <v>1433</v>
      </c>
      <c r="H1439">
        <f t="shared" ca="1" si="46"/>
        <v>1.3784451281551462E-2</v>
      </c>
      <c r="I1439" s="62"/>
    </row>
    <row r="1440" spans="2:9" x14ac:dyDescent="0.3">
      <c r="B1440" s="177">
        <v>42544</v>
      </c>
      <c r="C1440" s="62">
        <v>983.95</v>
      </c>
      <c r="D1440" s="62">
        <f t="shared" si="45"/>
        <v>-0.56651320571843955</v>
      </c>
      <c r="E1440" s="62">
        <v>-1.1166945840311751E-3</v>
      </c>
      <c r="F1440" s="62"/>
      <c r="G1440" s="62">
        <v>1434</v>
      </c>
      <c r="H1440">
        <f t="shared" ca="1" si="46"/>
        <v>3.7116676512091379E-3</v>
      </c>
      <c r="I1440" s="62"/>
    </row>
    <row r="1441" spans="2:9" x14ac:dyDescent="0.3">
      <c r="B1441" s="177">
        <v>45698</v>
      </c>
      <c r="C1441" s="62">
        <v>2269.85</v>
      </c>
      <c r="D1441" s="62">
        <f t="shared" si="45"/>
        <v>-0.3186089097022094</v>
      </c>
      <c r="E1441" s="62">
        <v>-1.1221615912692228E-3</v>
      </c>
      <c r="F1441" s="62"/>
      <c r="G1441" s="62">
        <v>1435</v>
      </c>
      <c r="H1441">
        <f t="shared" ca="1" si="46"/>
        <v>-8.852921786628401E-3</v>
      </c>
      <c r="I1441" s="62"/>
    </row>
    <row r="1442" spans="2:9" x14ac:dyDescent="0.3">
      <c r="B1442" s="177">
        <v>44447</v>
      </c>
      <c r="C1442" s="62">
        <v>3331.2</v>
      </c>
      <c r="D1442" s="62">
        <f t="shared" si="45"/>
        <v>2.4698192802458201</v>
      </c>
      <c r="E1442" s="62">
        <v>-1.1394302848576259E-3</v>
      </c>
      <c r="F1442" s="62"/>
      <c r="G1442" s="62">
        <v>1436</v>
      </c>
      <c r="H1442">
        <f t="shared" ca="1" si="46"/>
        <v>-5.5734917936030087E-3</v>
      </c>
      <c r="I1442" s="62"/>
    </row>
    <row r="1443" spans="2:9" x14ac:dyDescent="0.3">
      <c r="B1443" s="177">
        <v>42754</v>
      </c>
      <c r="C1443" s="62">
        <v>960.05</v>
      </c>
      <c r="D1443" s="62">
        <f t="shared" si="45"/>
        <v>-0.18300570164241339</v>
      </c>
      <c r="E1443" s="62">
        <v>-1.1444623627945927E-3</v>
      </c>
      <c r="F1443" s="62"/>
      <c r="G1443" s="62">
        <v>1437</v>
      </c>
      <c r="H1443">
        <f t="shared" ca="1" si="46"/>
        <v>-2.9332831322485632E-2</v>
      </c>
      <c r="I1443" s="62"/>
    </row>
    <row r="1444" spans="2:9" x14ac:dyDescent="0.3">
      <c r="B1444" s="177">
        <v>43052</v>
      </c>
      <c r="C1444" s="62">
        <v>1175.0999999999999</v>
      </c>
      <c r="D1444" s="62">
        <f t="shared" si="45"/>
        <v>1.0577915376676949E-2</v>
      </c>
      <c r="E1444" s="62">
        <v>-1.1475200816015438E-3</v>
      </c>
      <c r="F1444" s="62"/>
      <c r="G1444" s="62">
        <v>1438</v>
      </c>
      <c r="H1444">
        <f t="shared" ca="1" si="46"/>
        <v>4.567059370186366E-3</v>
      </c>
      <c r="I1444" s="62"/>
    </row>
    <row r="1445" spans="2:9" x14ac:dyDescent="0.3">
      <c r="B1445" s="177">
        <v>43203</v>
      </c>
      <c r="C1445" s="62">
        <v>1162.8</v>
      </c>
      <c r="D1445" s="62">
        <f t="shared" si="45"/>
        <v>-0.64918314703353397</v>
      </c>
      <c r="E1445" s="62">
        <v>-1.1596443757248948E-3</v>
      </c>
      <c r="F1445" s="62"/>
      <c r="G1445" s="62">
        <v>1439</v>
      </c>
      <c r="H1445">
        <f t="shared" ca="1" si="46"/>
        <v>1.1859129277483321E-2</v>
      </c>
      <c r="I1445" s="62"/>
    </row>
    <row r="1446" spans="2:9" x14ac:dyDescent="0.3">
      <c r="B1446" s="177">
        <v>45098</v>
      </c>
      <c r="C1446" s="62">
        <v>3314.55</v>
      </c>
      <c r="D1446" s="62">
        <f t="shared" si="45"/>
        <v>2.2183221672006992</v>
      </c>
      <c r="E1446" s="62">
        <v>-1.1601976856316022E-3</v>
      </c>
      <c r="F1446" s="62"/>
      <c r="G1446" s="62">
        <v>1440</v>
      </c>
      <c r="H1446">
        <f t="shared" ca="1" si="46"/>
        <v>2.6150176602836885E-2</v>
      </c>
      <c r="I1446" s="62"/>
    </row>
    <row r="1447" spans="2:9" x14ac:dyDescent="0.3">
      <c r="B1447" s="177">
        <v>42804</v>
      </c>
      <c r="C1447" s="62">
        <v>1029.9000000000001</v>
      </c>
      <c r="D1447" s="62">
        <f t="shared" si="45"/>
        <v>-0.69624397221689693</v>
      </c>
      <c r="E1447" s="62">
        <v>-1.1638056444571994E-3</v>
      </c>
      <c r="F1447" s="62"/>
      <c r="G1447" s="62">
        <v>1441</v>
      </c>
      <c r="H1447">
        <f t="shared" ca="1" si="46"/>
        <v>1.5545347496529511E-2</v>
      </c>
      <c r="I1447" s="62"/>
    </row>
    <row r="1448" spans="2:9" x14ac:dyDescent="0.3">
      <c r="B1448" s="177">
        <v>45293</v>
      </c>
      <c r="C1448" s="62">
        <v>3390.55</v>
      </c>
      <c r="D1448" s="62">
        <f t="shared" si="45"/>
        <v>0.68303094983991475</v>
      </c>
      <c r="E1448" s="62">
        <v>-1.1783594290848565E-3</v>
      </c>
      <c r="F1448" s="62"/>
      <c r="G1448" s="62">
        <v>1442</v>
      </c>
      <c r="H1448">
        <f t="shared" ca="1" si="46"/>
        <v>6.7250051917437789E-3</v>
      </c>
      <c r="I1448" s="62"/>
    </row>
    <row r="1449" spans="2:9" x14ac:dyDescent="0.3">
      <c r="B1449" s="177">
        <v>44090</v>
      </c>
      <c r="C1449" s="62">
        <v>2014.55</v>
      </c>
      <c r="D1449" s="62">
        <f t="shared" si="45"/>
        <v>-0.39001090050263426</v>
      </c>
      <c r="E1449" s="62">
        <v>-1.1899154664221181E-3</v>
      </c>
      <c r="F1449" s="62"/>
      <c r="G1449" s="62">
        <v>1443</v>
      </c>
      <c r="H1449">
        <f t="shared" ca="1" si="46"/>
        <v>6.0885866470518607E-4</v>
      </c>
      <c r="I1449" s="62"/>
    </row>
    <row r="1450" spans="2:9" x14ac:dyDescent="0.3">
      <c r="B1450" s="177">
        <v>45281</v>
      </c>
      <c r="C1450" s="62">
        <v>3302.6</v>
      </c>
      <c r="D1450" s="62">
        <f t="shared" si="45"/>
        <v>0.24277032493555858</v>
      </c>
      <c r="E1450" s="62">
        <v>-1.1945985997490656E-3</v>
      </c>
      <c r="F1450" s="62"/>
      <c r="G1450" s="62">
        <v>1444</v>
      </c>
      <c r="H1450">
        <f t="shared" ca="1" si="46"/>
        <v>-2.3635846335201535E-2</v>
      </c>
      <c r="I1450" s="62"/>
    </row>
    <row r="1451" spans="2:9" x14ac:dyDescent="0.3">
      <c r="B1451" s="177">
        <v>44728</v>
      </c>
      <c r="C1451" s="62">
        <v>2657.45</v>
      </c>
      <c r="D1451" s="62">
        <f t="shared" si="45"/>
        <v>-0.18832943907392993</v>
      </c>
      <c r="E1451" s="62">
        <v>-1.2027136226111187E-3</v>
      </c>
      <c r="F1451" s="62"/>
      <c r="G1451" s="62">
        <v>1445</v>
      </c>
      <c r="H1451">
        <f t="shared" ca="1" si="46"/>
        <v>-1.3143579513844466E-2</v>
      </c>
      <c r="I1451" s="62"/>
    </row>
    <row r="1452" spans="2:9" x14ac:dyDescent="0.3">
      <c r="B1452" s="177">
        <v>45306</v>
      </c>
      <c r="C1452" s="62">
        <v>3274.05</v>
      </c>
      <c r="D1452" s="62">
        <f t="shared" si="45"/>
        <v>1.8624322433991958</v>
      </c>
      <c r="E1452" s="62">
        <v>-1.205003050640579E-3</v>
      </c>
      <c r="F1452" s="62"/>
      <c r="G1452" s="62">
        <v>1446</v>
      </c>
      <c r="H1452">
        <f t="shared" ca="1" si="46"/>
        <v>1.1243349585516673E-3</v>
      </c>
      <c r="I1452" s="62"/>
    </row>
    <row r="1453" spans="2:9" x14ac:dyDescent="0.3">
      <c r="B1453" s="177">
        <v>43196</v>
      </c>
      <c r="C1453" s="62">
        <v>1143.8</v>
      </c>
      <c r="D1453" s="62">
        <f t="shared" si="45"/>
        <v>0.41253473294226606</v>
      </c>
      <c r="E1453" s="62">
        <v>-1.2224938875306417E-3</v>
      </c>
      <c r="F1453" s="62"/>
      <c r="G1453" s="62">
        <v>1447</v>
      </c>
      <c r="H1453">
        <f t="shared" ca="1" si="46"/>
        <v>-2.123355302033789E-2</v>
      </c>
      <c r="I1453" s="62"/>
    </row>
    <row r="1454" spans="2:9" x14ac:dyDescent="0.3">
      <c r="B1454" s="177">
        <v>42075</v>
      </c>
      <c r="C1454" s="62">
        <v>809.75</v>
      </c>
      <c r="D1454" s="62">
        <f t="shared" si="45"/>
        <v>-0.37321000077405375</v>
      </c>
      <c r="E1454" s="62">
        <v>-1.2334258402713536E-3</v>
      </c>
      <c r="F1454" s="62"/>
      <c r="G1454" s="62">
        <v>1448</v>
      </c>
      <c r="H1454">
        <f t="shared" ca="1" si="46"/>
        <v>-8.6196095732550722E-3</v>
      </c>
      <c r="I1454" s="62"/>
    </row>
    <row r="1455" spans="2:9" x14ac:dyDescent="0.3">
      <c r="B1455" s="177">
        <v>43284</v>
      </c>
      <c r="C1455" s="62">
        <v>1291.9000000000001</v>
      </c>
      <c r="D1455" s="62">
        <f t="shared" si="45"/>
        <v>-0.41682842052995078</v>
      </c>
      <c r="E1455" s="62">
        <v>-1.2369540007730259E-3</v>
      </c>
      <c r="F1455" s="62"/>
      <c r="G1455" s="62">
        <v>1449</v>
      </c>
      <c r="H1455">
        <f t="shared" ca="1" si="46"/>
        <v>4.2031866057464394E-3</v>
      </c>
      <c r="I1455" s="62"/>
    </row>
    <row r="1456" spans="2:9" x14ac:dyDescent="0.3">
      <c r="B1456" s="177">
        <v>45821</v>
      </c>
      <c r="C1456" s="62">
        <v>2215.3000000000002</v>
      </c>
      <c r="D1456" s="62">
        <f t="shared" si="45"/>
        <v>0.6225143736038381</v>
      </c>
      <c r="E1456" s="62">
        <v>-1.2398277766506615E-3</v>
      </c>
      <c r="F1456" s="62"/>
      <c r="G1456" s="62">
        <v>1450</v>
      </c>
      <c r="H1456">
        <f t="shared" ca="1" si="46"/>
        <v>-3.1797600292280195E-2</v>
      </c>
      <c r="I1456" s="62"/>
    </row>
    <row r="1457" spans="2:9" x14ac:dyDescent="0.3">
      <c r="B1457" s="177">
        <v>43462</v>
      </c>
      <c r="C1457" s="62">
        <v>1365.35</v>
      </c>
      <c r="D1457" s="62">
        <f t="shared" si="45"/>
        <v>-0.46808344858484136</v>
      </c>
      <c r="E1457" s="62">
        <v>-1.2435536373944227E-3</v>
      </c>
      <c r="F1457" s="62"/>
      <c r="G1457" s="62">
        <v>1451</v>
      </c>
      <c r="H1457">
        <f t="shared" ca="1" si="46"/>
        <v>1.3919759942912207E-2</v>
      </c>
      <c r="I1457" s="62"/>
    </row>
    <row r="1458" spans="2:9" x14ac:dyDescent="0.3">
      <c r="B1458" s="177">
        <v>45890</v>
      </c>
      <c r="C1458" s="62">
        <v>2566.85</v>
      </c>
      <c r="D1458" s="62">
        <f t="shared" si="45"/>
        <v>0.49010217113665394</v>
      </c>
      <c r="E1458" s="62">
        <v>-1.2451119628023861E-3</v>
      </c>
      <c r="F1458" s="62"/>
      <c r="G1458" s="62">
        <v>1452</v>
      </c>
      <c r="H1458">
        <f t="shared" ca="1" si="46"/>
        <v>6.8753813720566926E-3</v>
      </c>
      <c r="I1458" s="62"/>
    </row>
    <row r="1459" spans="2:9" x14ac:dyDescent="0.3">
      <c r="B1459" s="177">
        <v>43745</v>
      </c>
      <c r="C1459" s="62">
        <v>1722.6</v>
      </c>
      <c r="D1459" s="62">
        <f t="shared" si="45"/>
        <v>0.20272298830511426</v>
      </c>
      <c r="E1459" s="62">
        <v>-1.246557472097458E-3</v>
      </c>
      <c r="F1459" s="62"/>
      <c r="G1459" s="62">
        <v>1453</v>
      </c>
      <c r="H1459">
        <f t="shared" ca="1" si="46"/>
        <v>1.4294244659992518E-2</v>
      </c>
      <c r="I1459" s="62"/>
    </row>
    <row r="1460" spans="2:9" x14ac:dyDescent="0.3">
      <c r="B1460" s="177">
        <v>43539</v>
      </c>
      <c r="C1460" s="62">
        <v>1432.25</v>
      </c>
      <c r="D1460" s="62">
        <f t="shared" si="45"/>
        <v>0.44803356586796073</v>
      </c>
      <c r="E1460" s="62">
        <v>-1.2551863603081862E-3</v>
      </c>
      <c r="F1460" s="62"/>
      <c r="G1460" s="62">
        <v>1454</v>
      </c>
      <c r="H1460">
        <f t="shared" ca="1" si="46"/>
        <v>-2.0833575524165586E-2</v>
      </c>
      <c r="I1460" s="62"/>
    </row>
    <row r="1461" spans="2:9" x14ac:dyDescent="0.3">
      <c r="B1461" s="177">
        <v>42768</v>
      </c>
      <c r="C1461" s="62">
        <v>989.1</v>
      </c>
      <c r="D1461" s="62">
        <f t="shared" si="45"/>
        <v>0.19355617231808853</v>
      </c>
      <c r="E1461" s="62">
        <v>-1.2621800373605291E-3</v>
      </c>
      <c r="F1461" s="62"/>
      <c r="G1461" s="62">
        <v>1455</v>
      </c>
      <c r="H1461">
        <f t="shared" ca="1" si="46"/>
        <v>-8.3494252907807508E-3</v>
      </c>
      <c r="I1461" s="62"/>
    </row>
    <row r="1462" spans="2:9" x14ac:dyDescent="0.3">
      <c r="B1462" s="177">
        <v>42307</v>
      </c>
      <c r="C1462" s="62">
        <v>828.7</v>
      </c>
      <c r="D1462" s="62">
        <f t="shared" si="45"/>
        <v>-0.71122920114992594</v>
      </c>
      <c r="E1462" s="62">
        <v>-1.2654413980113944E-3</v>
      </c>
      <c r="F1462" s="62"/>
      <c r="G1462" s="62">
        <v>1456</v>
      </c>
      <c r="H1462">
        <f t="shared" ca="1" si="46"/>
        <v>2.3625595203695077E-2</v>
      </c>
      <c r="I1462" s="62"/>
    </row>
    <row r="1463" spans="2:9" x14ac:dyDescent="0.3">
      <c r="B1463" s="177">
        <v>45385</v>
      </c>
      <c r="C1463" s="62">
        <v>2869.75</v>
      </c>
      <c r="D1463" s="62">
        <f t="shared" si="45"/>
        <v>1.8630218985384348</v>
      </c>
      <c r="E1463" s="62">
        <v>-1.2702721514582344E-3</v>
      </c>
      <c r="F1463" s="62"/>
      <c r="G1463" s="62">
        <v>1457</v>
      </c>
      <c r="H1463">
        <f t="shared" ca="1" si="46"/>
        <v>2.9001579070901486E-2</v>
      </c>
      <c r="I1463" s="62"/>
    </row>
    <row r="1464" spans="2:9" x14ac:dyDescent="0.3">
      <c r="B1464" s="177">
        <v>42552</v>
      </c>
      <c r="C1464" s="62">
        <v>1002.35</v>
      </c>
      <c r="D1464" s="62">
        <f t="shared" si="45"/>
        <v>-0.41501065102570839</v>
      </c>
      <c r="E1464" s="62">
        <v>-1.2952722562645888E-3</v>
      </c>
      <c r="F1464" s="62"/>
      <c r="G1464" s="62">
        <v>1458</v>
      </c>
      <c r="H1464">
        <f t="shared" ca="1" si="46"/>
        <v>-6.915365588433608E-3</v>
      </c>
      <c r="I1464" s="62"/>
    </row>
    <row r="1465" spans="2:9" x14ac:dyDescent="0.3">
      <c r="B1465" s="177">
        <v>43797</v>
      </c>
      <c r="C1465" s="62">
        <v>1713.45</v>
      </c>
      <c r="D1465" s="62">
        <f t="shared" si="45"/>
        <v>-0.45756299860706601</v>
      </c>
      <c r="E1465" s="62">
        <v>-1.3114180800839308E-3</v>
      </c>
      <c r="F1465" s="62"/>
      <c r="G1465" s="62">
        <v>1459</v>
      </c>
      <c r="H1465">
        <f t="shared" ca="1" si="46"/>
        <v>-1.0912488255927343E-3</v>
      </c>
      <c r="I1465" s="62"/>
    </row>
    <row r="1466" spans="2:9" x14ac:dyDescent="0.3">
      <c r="B1466" s="177">
        <v>44504</v>
      </c>
      <c r="C1466" s="62">
        <v>3158.8</v>
      </c>
      <c r="D1466" s="62">
        <f t="shared" si="45"/>
        <v>0.27788340952303897</v>
      </c>
      <c r="E1466" s="62">
        <v>-1.312066267250395E-3</v>
      </c>
      <c r="F1466" s="62"/>
      <c r="G1466" s="62">
        <v>1460</v>
      </c>
      <c r="H1466">
        <f t="shared" ca="1" si="46"/>
        <v>-1.1957660236550184E-2</v>
      </c>
      <c r="I1466" s="62"/>
    </row>
    <row r="1467" spans="2:9" x14ac:dyDescent="0.3">
      <c r="B1467" s="177">
        <v>45609</v>
      </c>
      <c r="C1467" s="62">
        <v>2471.9</v>
      </c>
      <c r="D1467" s="62">
        <f t="shared" si="45"/>
        <v>-0.21759222624907018</v>
      </c>
      <c r="E1467" s="62">
        <v>-1.313051734238329E-3</v>
      </c>
      <c r="F1467" s="62"/>
      <c r="G1467" s="62">
        <v>1461</v>
      </c>
      <c r="H1467">
        <f t="shared" ca="1" si="46"/>
        <v>-1.7910482708277452E-2</v>
      </c>
      <c r="I1467" s="62"/>
    </row>
    <row r="1468" spans="2:9" x14ac:dyDescent="0.3">
      <c r="B1468" s="177">
        <v>45211</v>
      </c>
      <c r="C1468" s="62">
        <v>3159.35</v>
      </c>
      <c r="D1468" s="62">
        <f t="shared" si="45"/>
        <v>1.3029850202281592</v>
      </c>
      <c r="E1468" s="62">
        <v>-1.3276224494635054E-3</v>
      </c>
      <c r="F1468" s="62"/>
      <c r="G1468" s="62">
        <v>1462</v>
      </c>
      <c r="H1468">
        <f t="shared" ca="1" si="46"/>
        <v>3.5625167952077035E-3</v>
      </c>
      <c r="I1468" s="62"/>
    </row>
    <row r="1469" spans="2:9" x14ac:dyDescent="0.3">
      <c r="B1469" s="177">
        <v>43466</v>
      </c>
      <c r="C1469" s="62">
        <v>1371.85</v>
      </c>
      <c r="D1469" s="62">
        <f t="shared" si="45"/>
        <v>0.37047952047952037</v>
      </c>
      <c r="E1469" s="62">
        <v>-1.3467278153891944E-3</v>
      </c>
      <c r="F1469" s="62"/>
      <c r="G1469" s="62">
        <v>1463</v>
      </c>
      <c r="H1469">
        <f t="shared" ca="1" si="46"/>
        <v>-1.6498958418854213E-2</v>
      </c>
      <c r="I1469" s="62"/>
    </row>
    <row r="1470" spans="2:9" x14ac:dyDescent="0.3">
      <c r="B1470" s="177">
        <v>42555</v>
      </c>
      <c r="C1470" s="62">
        <v>1001</v>
      </c>
      <c r="D1470" s="62">
        <f t="shared" si="45"/>
        <v>-0.70247295208655336</v>
      </c>
      <c r="E1470" s="62">
        <v>-1.3468349378959671E-3</v>
      </c>
      <c r="F1470" s="62"/>
      <c r="G1470" s="62">
        <v>1464</v>
      </c>
      <c r="H1470">
        <f t="shared" ca="1" si="46"/>
        <v>-7.8284490118182108E-3</v>
      </c>
      <c r="I1470" s="62"/>
    </row>
    <row r="1471" spans="2:9" x14ac:dyDescent="0.3">
      <c r="B1471" s="177">
        <v>44560</v>
      </c>
      <c r="C1471" s="62">
        <v>3364.4</v>
      </c>
      <c r="D1471" s="62">
        <f t="shared" si="45"/>
        <v>3.0191136064986264</v>
      </c>
      <c r="E1471" s="62">
        <v>-1.3653903235381149E-3</v>
      </c>
      <c r="F1471" s="62"/>
      <c r="G1471" s="62">
        <v>1465</v>
      </c>
      <c r="H1471">
        <f t="shared" ca="1" si="46"/>
        <v>1.8894410597767811E-2</v>
      </c>
      <c r="I1471" s="62"/>
    </row>
    <row r="1472" spans="2:9" x14ac:dyDescent="0.3">
      <c r="B1472" s="177">
        <v>42067</v>
      </c>
      <c r="C1472" s="62">
        <v>837.1</v>
      </c>
      <c r="D1472" s="62">
        <f t="shared" si="45"/>
        <v>-0.72785201079358886</v>
      </c>
      <c r="E1472" s="62">
        <v>-1.3719057560393406E-3</v>
      </c>
      <c r="F1472" s="62"/>
      <c r="G1472" s="62">
        <v>1466</v>
      </c>
      <c r="H1472">
        <f t="shared" ca="1" si="46"/>
        <v>-1.6170466138937242E-2</v>
      </c>
      <c r="I1472" s="62"/>
    </row>
    <row r="1473" spans="2:9" x14ac:dyDescent="0.3">
      <c r="B1473" s="177">
        <v>45240</v>
      </c>
      <c r="C1473" s="62">
        <v>3075.9</v>
      </c>
      <c r="D1473" s="62">
        <f t="shared" si="45"/>
        <v>4.1160342551535015E-2</v>
      </c>
      <c r="E1473" s="62">
        <v>-1.3798029316754053E-3</v>
      </c>
      <c r="F1473" s="62"/>
      <c r="G1473" s="62">
        <v>1467</v>
      </c>
      <c r="H1473">
        <f t="shared" ca="1" si="46"/>
        <v>1.0535016118404242E-2</v>
      </c>
      <c r="I1473" s="62"/>
    </row>
    <row r="1474" spans="2:9" x14ac:dyDescent="0.3">
      <c r="B1474" s="177">
        <v>45226</v>
      </c>
      <c r="C1474" s="62">
        <v>2954.3</v>
      </c>
      <c r="D1474" s="62">
        <f t="shared" si="45"/>
        <v>1.2913095745918488</v>
      </c>
      <c r="E1474" s="62">
        <v>-1.3858842617630845E-3</v>
      </c>
      <c r="F1474" s="62"/>
      <c r="G1474" s="62">
        <v>1468</v>
      </c>
      <c r="H1474">
        <f t="shared" ca="1" si="46"/>
        <v>8.3860499326330763E-3</v>
      </c>
      <c r="I1474" s="62"/>
    </row>
    <row r="1475" spans="2:9" x14ac:dyDescent="0.3">
      <c r="B1475" s="177">
        <v>43362</v>
      </c>
      <c r="C1475" s="62">
        <v>1289.3499999999999</v>
      </c>
      <c r="D1475" s="62">
        <f t="shared" si="45"/>
        <v>0.16921333031058708</v>
      </c>
      <c r="E1475" s="62">
        <v>-1.3941060295087184E-3</v>
      </c>
      <c r="F1475" s="62"/>
      <c r="G1475" s="62">
        <v>1469</v>
      </c>
      <c r="H1475">
        <f t="shared" ca="1" si="46"/>
        <v>4.8896701942283953E-2</v>
      </c>
      <c r="I1475" s="62"/>
    </row>
    <row r="1476" spans="2:9" x14ac:dyDescent="0.3">
      <c r="B1476" s="177">
        <v>43165</v>
      </c>
      <c r="C1476" s="62">
        <v>1102.75</v>
      </c>
      <c r="D1476" s="62">
        <f t="shared" si="45"/>
        <v>-5.7679982909634692E-2</v>
      </c>
      <c r="E1476" s="62">
        <v>-1.4036040930906046E-3</v>
      </c>
      <c r="F1476" s="62"/>
      <c r="G1476" s="62">
        <v>1470</v>
      </c>
      <c r="H1476">
        <f t="shared" ca="1" si="46"/>
        <v>-9.1972595380226674E-3</v>
      </c>
      <c r="I1476" s="62"/>
    </row>
    <row r="1477" spans="2:9" x14ac:dyDescent="0.3">
      <c r="B1477" s="177">
        <v>43024</v>
      </c>
      <c r="C1477" s="62">
        <v>1170.25</v>
      </c>
      <c r="D1477" s="62">
        <f t="shared" si="45"/>
        <v>-0.65190297009087261</v>
      </c>
      <c r="E1477" s="62">
        <v>-1.4079699633075269E-3</v>
      </c>
      <c r="F1477" s="62"/>
      <c r="G1477" s="62">
        <v>1471</v>
      </c>
      <c r="H1477">
        <f t="shared" ca="1" si="46"/>
        <v>-3.5830406921299423E-3</v>
      </c>
      <c r="I1477" s="62"/>
    </row>
    <row r="1478" spans="2:9" x14ac:dyDescent="0.3">
      <c r="B1478" s="177">
        <v>44453</v>
      </c>
      <c r="C1478" s="62">
        <v>3361.85</v>
      </c>
      <c r="D1478" s="62">
        <f t="shared" si="45"/>
        <v>7.5585487586383421E-2</v>
      </c>
      <c r="E1478" s="62">
        <v>-1.4109190280995664E-3</v>
      </c>
      <c r="F1478" s="62"/>
      <c r="G1478" s="62">
        <v>1472</v>
      </c>
      <c r="H1478">
        <f t="shared" ca="1" si="46"/>
        <v>6.1624790683122979E-3</v>
      </c>
      <c r="I1478" s="62"/>
    </row>
    <row r="1479" spans="2:9" x14ac:dyDescent="0.3">
      <c r="B1479" s="177">
        <v>44677</v>
      </c>
      <c r="C1479" s="62">
        <v>3125.6</v>
      </c>
      <c r="D1479" s="62">
        <f t="shared" ref="D1479:D1542" si="47">(C1479-C1480)/C1480</f>
        <v>2.4386929974145986</v>
      </c>
      <c r="E1479" s="62">
        <v>-1.4217025287136858E-3</v>
      </c>
      <c r="F1479" s="62"/>
      <c r="G1479" s="62">
        <v>1473</v>
      </c>
      <c r="H1479">
        <f t="shared" ref="H1479:H1542" ca="1" si="48">_xlfn.NORM.INV(RAND(),N$9,N$10)</f>
        <v>9.0220939718904554E-3</v>
      </c>
      <c r="I1479" s="62"/>
    </row>
    <row r="1480" spans="2:9" x14ac:dyDescent="0.3">
      <c r="B1480" s="177">
        <v>42717</v>
      </c>
      <c r="C1480" s="62">
        <v>908.95</v>
      </c>
      <c r="D1480" s="62">
        <f t="shared" si="47"/>
        <v>-0.69416732558335159</v>
      </c>
      <c r="E1480" s="62">
        <v>-1.4281790716835535E-3</v>
      </c>
      <c r="F1480" s="62"/>
      <c r="G1480" s="62">
        <v>1474</v>
      </c>
      <c r="H1480">
        <f t="shared" ca="1" si="48"/>
        <v>-1.3331817878926224E-3</v>
      </c>
      <c r="I1480" s="62"/>
    </row>
    <row r="1481" spans="2:9" x14ac:dyDescent="0.3">
      <c r="B1481" s="177">
        <v>44419</v>
      </c>
      <c r="C1481" s="62">
        <v>2972.05</v>
      </c>
      <c r="D1481" s="62">
        <f t="shared" si="47"/>
        <v>2.1863307424283036</v>
      </c>
      <c r="E1481" s="62">
        <v>-1.4447225628705384E-3</v>
      </c>
      <c r="F1481" s="62"/>
      <c r="G1481" s="62">
        <v>1475</v>
      </c>
      <c r="H1481">
        <f t="shared" ca="1" si="48"/>
        <v>-7.9302418628670671E-3</v>
      </c>
      <c r="I1481" s="62"/>
    </row>
    <row r="1482" spans="2:9" x14ac:dyDescent="0.3">
      <c r="B1482" s="177">
        <v>42747</v>
      </c>
      <c r="C1482" s="62">
        <v>932.75</v>
      </c>
      <c r="D1482" s="62">
        <f t="shared" si="47"/>
        <v>-0.60863088994251668</v>
      </c>
      <c r="E1482" s="62">
        <v>-1.4452414088427605E-3</v>
      </c>
      <c r="F1482" s="62"/>
      <c r="G1482" s="62">
        <v>1476</v>
      </c>
      <c r="H1482">
        <f t="shared" ca="1" si="48"/>
        <v>-3.7572183785585579E-3</v>
      </c>
      <c r="I1482" s="62"/>
    </row>
    <row r="1483" spans="2:9" x14ac:dyDescent="0.3">
      <c r="B1483" s="177">
        <v>44263</v>
      </c>
      <c r="C1483" s="62">
        <v>2383.3000000000002</v>
      </c>
      <c r="D1483" s="62">
        <f t="shared" si="47"/>
        <v>1.0453999313422588</v>
      </c>
      <c r="E1483" s="62">
        <v>-1.4454802555775921E-3</v>
      </c>
      <c r="F1483" s="62"/>
      <c r="G1483" s="62">
        <v>1477</v>
      </c>
      <c r="H1483">
        <f t="shared" ca="1" si="48"/>
        <v>1.0087318934506257E-3</v>
      </c>
      <c r="I1483" s="62"/>
    </row>
    <row r="1484" spans="2:9" x14ac:dyDescent="0.3">
      <c r="B1484" s="177">
        <v>42864</v>
      </c>
      <c r="C1484" s="62">
        <v>1165.2</v>
      </c>
      <c r="D1484" s="62">
        <f t="shared" si="47"/>
        <v>-0.59509330368002222</v>
      </c>
      <c r="E1484" s="62">
        <v>-1.4568514868455269E-3</v>
      </c>
      <c r="F1484" s="62"/>
      <c r="G1484" s="62">
        <v>1478</v>
      </c>
      <c r="H1484">
        <f t="shared" ca="1" si="48"/>
        <v>-9.4079777775353205E-3</v>
      </c>
      <c r="I1484" s="62"/>
    </row>
    <row r="1485" spans="2:9" x14ac:dyDescent="0.3">
      <c r="B1485" s="177">
        <v>45443</v>
      </c>
      <c r="C1485" s="62">
        <v>2877.7</v>
      </c>
      <c r="D1485" s="62">
        <f t="shared" si="47"/>
        <v>-0.11290248000123307</v>
      </c>
      <c r="E1485" s="62">
        <v>-1.457371872722951E-3</v>
      </c>
      <c r="F1485" s="62"/>
      <c r="G1485" s="62">
        <v>1479</v>
      </c>
      <c r="H1485">
        <f t="shared" ca="1" si="48"/>
        <v>2.3366723958340236E-2</v>
      </c>
      <c r="I1485" s="62"/>
    </row>
    <row r="1486" spans="2:9" x14ac:dyDescent="0.3">
      <c r="B1486" s="177">
        <v>45560</v>
      </c>
      <c r="C1486" s="62">
        <v>3243.95</v>
      </c>
      <c r="D1486" s="62">
        <f t="shared" si="47"/>
        <v>4.2199447407312185E-2</v>
      </c>
      <c r="E1486" s="62">
        <v>-1.4621233108628067E-3</v>
      </c>
      <c r="F1486" s="62"/>
      <c r="G1486" s="62">
        <v>1480</v>
      </c>
      <c r="H1486">
        <f t="shared" ca="1" si="48"/>
        <v>1.4736049983386469E-2</v>
      </c>
      <c r="I1486" s="62"/>
    </row>
    <row r="1487" spans="2:9" x14ac:dyDescent="0.3">
      <c r="B1487" s="177">
        <v>44589</v>
      </c>
      <c r="C1487" s="62">
        <v>3112.6</v>
      </c>
      <c r="D1487" s="62">
        <f t="shared" si="47"/>
        <v>2.3371930953146771</v>
      </c>
      <c r="E1487" s="62">
        <v>-1.4916994145481085E-3</v>
      </c>
      <c r="F1487" s="62"/>
      <c r="G1487" s="62">
        <v>1481</v>
      </c>
      <c r="H1487">
        <f t="shared" ca="1" si="48"/>
        <v>6.7567966000363936E-3</v>
      </c>
      <c r="I1487" s="62"/>
    </row>
    <row r="1488" spans="2:9" x14ac:dyDescent="0.3">
      <c r="B1488" s="177">
        <v>42711</v>
      </c>
      <c r="C1488" s="62">
        <v>932.7</v>
      </c>
      <c r="D1488" s="62">
        <f t="shared" si="47"/>
        <v>-0.18263079484707728</v>
      </c>
      <c r="E1488" s="62">
        <v>-1.49876886842948E-3</v>
      </c>
      <c r="F1488" s="62"/>
      <c r="G1488" s="62">
        <v>1482</v>
      </c>
      <c r="H1488">
        <f t="shared" ca="1" si="48"/>
        <v>-1.343549641858883E-2</v>
      </c>
      <c r="I1488" s="62"/>
    </row>
    <row r="1489" spans="2:9" x14ac:dyDescent="0.3">
      <c r="B1489" s="177">
        <v>43103</v>
      </c>
      <c r="C1489" s="62">
        <v>1141.0999999999999</v>
      </c>
      <c r="D1489" s="62">
        <f t="shared" si="47"/>
        <v>-0.52520440218861175</v>
      </c>
      <c r="E1489" s="62">
        <v>-1.531259570372315E-3</v>
      </c>
      <c r="F1489" s="62"/>
      <c r="G1489" s="62">
        <v>1483</v>
      </c>
      <c r="H1489">
        <f t="shared" ca="1" si="48"/>
        <v>6.0907594109525735E-3</v>
      </c>
      <c r="I1489" s="62"/>
    </row>
    <row r="1490" spans="2:9" x14ac:dyDescent="0.3">
      <c r="B1490" s="177">
        <v>45642</v>
      </c>
      <c r="C1490" s="62">
        <v>2403.35</v>
      </c>
      <c r="D1490" s="62">
        <f t="shared" si="47"/>
        <v>0.52811953584485771</v>
      </c>
      <c r="E1490" s="62">
        <v>-1.537151284767775E-3</v>
      </c>
      <c r="F1490" s="62"/>
      <c r="G1490" s="62">
        <v>1484</v>
      </c>
      <c r="H1490">
        <f t="shared" ca="1" si="48"/>
        <v>1.6899866649342107E-2</v>
      </c>
      <c r="I1490" s="62"/>
    </row>
    <row r="1491" spans="2:9" x14ac:dyDescent="0.3">
      <c r="B1491" s="177">
        <v>43690</v>
      </c>
      <c r="C1491" s="62">
        <v>1572.75</v>
      </c>
      <c r="D1491" s="62">
        <f t="shared" si="47"/>
        <v>0.35792609221205313</v>
      </c>
      <c r="E1491" s="62">
        <v>-1.5553580497714864E-3</v>
      </c>
      <c r="F1491" s="62"/>
      <c r="G1491" s="62">
        <v>1485</v>
      </c>
      <c r="H1491">
        <f t="shared" ca="1" si="48"/>
        <v>-1.3092619019054718E-2</v>
      </c>
      <c r="I1491" s="62"/>
    </row>
    <row r="1492" spans="2:9" x14ac:dyDescent="0.3">
      <c r="B1492" s="177">
        <v>43066</v>
      </c>
      <c r="C1492" s="62">
        <v>1158.2</v>
      </c>
      <c r="D1492" s="62">
        <f t="shared" si="47"/>
        <v>-9.6849656893325045E-2</v>
      </c>
      <c r="E1492" s="62">
        <v>-1.5947588466013612E-3</v>
      </c>
      <c r="F1492" s="62"/>
      <c r="G1492" s="62">
        <v>1486</v>
      </c>
      <c r="H1492">
        <f t="shared" ca="1" si="48"/>
        <v>3.6538639013112815E-3</v>
      </c>
      <c r="I1492" s="62"/>
    </row>
    <row r="1493" spans="2:9" x14ac:dyDescent="0.3">
      <c r="B1493" s="177">
        <v>43264</v>
      </c>
      <c r="C1493" s="62">
        <v>1282.4000000000001</v>
      </c>
      <c r="D1493" s="62">
        <f t="shared" si="47"/>
        <v>0.32994555353902005</v>
      </c>
      <c r="E1493" s="62">
        <v>-1.5960138580715126E-3</v>
      </c>
      <c r="F1493" s="62"/>
      <c r="G1493" s="62">
        <v>1487</v>
      </c>
      <c r="H1493">
        <f t="shared" ca="1" si="48"/>
        <v>-1.8382967963847991E-2</v>
      </c>
      <c r="I1493" s="62"/>
    </row>
    <row r="1494" spans="2:9" x14ac:dyDescent="0.3">
      <c r="B1494" s="177">
        <v>42758</v>
      </c>
      <c r="C1494" s="62">
        <v>964.25</v>
      </c>
      <c r="D1494" s="62">
        <f t="shared" si="47"/>
        <v>-0.65008890662989438</v>
      </c>
      <c r="E1494" s="62">
        <v>-1.6048871401946102E-3</v>
      </c>
      <c r="F1494" s="62"/>
      <c r="G1494" s="62">
        <v>1488</v>
      </c>
      <c r="H1494">
        <f t="shared" ca="1" si="48"/>
        <v>6.4713343271824647E-3</v>
      </c>
      <c r="I1494" s="62"/>
    </row>
    <row r="1495" spans="2:9" x14ac:dyDescent="0.3">
      <c r="B1495" s="177">
        <v>44963</v>
      </c>
      <c r="C1495" s="62">
        <v>2755.7</v>
      </c>
      <c r="D1495" s="62">
        <f t="shared" si="47"/>
        <v>-0.16742450564224967</v>
      </c>
      <c r="E1495" s="62">
        <v>-1.6122312193178896E-3</v>
      </c>
      <c r="F1495" s="62"/>
      <c r="G1495" s="62">
        <v>1489</v>
      </c>
      <c r="H1495">
        <f t="shared" ca="1" si="48"/>
        <v>-2.2939175613318159E-2</v>
      </c>
      <c r="I1495" s="62"/>
    </row>
    <row r="1496" spans="2:9" x14ac:dyDescent="0.3">
      <c r="B1496" s="177">
        <v>45096</v>
      </c>
      <c r="C1496" s="62">
        <v>3309.85</v>
      </c>
      <c r="D1496" s="62">
        <f t="shared" si="47"/>
        <v>1.9726076608738601</v>
      </c>
      <c r="E1496" s="62">
        <v>-1.6137789575289302E-3</v>
      </c>
      <c r="F1496" s="62"/>
      <c r="G1496" s="62">
        <v>1490</v>
      </c>
      <c r="H1496">
        <f t="shared" ca="1" si="48"/>
        <v>2.400823716753246E-3</v>
      </c>
      <c r="I1496" s="62"/>
    </row>
    <row r="1497" spans="2:9" x14ac:dyDescent="0.3">
      <c r="B1497" s="177">
        <v>42604</v>
      </c>
      <c r="C1497" s="62">
        <v>1113.45</v>
      </c>
      <c r="D1497" s="62">
        <f t="shared" si="47"/>
        <v>-0.60371214008613017</v>
      </c>
      <c r="E1497" s="62">
        <v>-1.613987895090746E-3</v>
      </c>
      <c r="F1497" s="62"/>
      <c r="G1497" s="62">
        <v>1491</v>
      </c>
      <c r="H1497">
        <f t="shared" ca="1" si="48"/>
        <v>2.0611387434288659E-3</v>
      </c>
      <c r="I1497" s="62"/>
    </row>
    <row r="1498" spans="2:9" x14ac:dyDescent="0.3">
      <c r="B1498" s="177">
        <v>45429</v>
      </c>
      <c r="C1498" s="62">
        <v>2809.7</v>
      </c>
      <c r="D1498" s="62">
        <f t="shared" si="47"/>
        <v>-0.13150858538243984</v>
      </c>
      <c r="E1498" s="62">
        <v>-1.616771786444055E-3</v>
      </c>
      <c r="F1498" s="62"/>
      <c r="G1498" s="62">
        <v>1492</v>
      </c>
      <c r="H1498">
        <f t="shared" ca="1" si="48"/>
        <v>2.3296710934654515E-2</v>
      </c>
      <c r="I1498" s="62"/>
    </row>
    <row r="1499" spans="2:9" x14ac:dyDescent="0.3">
      <c r="B1499" s="177">
        <v>45079</v>
      </c>
      <c r="C1499" s="62">
        <v>3235.15</v>
      </c>
      <c r="D1499" s="62">
        <f t="shared" si="47"/>
        <v>1.8168480626904659</v>
      </c>
      <c r="E1499" s="62">
        <v>-1.6355753058987879E-3</v>
      </c>
      <c r="F1499" s="62"/>
      <c r="G1499" s="62">
        <v>1493</v>
      </c>
      <c r="H1499">
        <f t="shared" ca="1" si="48"/>
        <v>3.4249979773352195E-2</v>
      </c>
      <c r="I1499" s="62"/>
    </row>
    <row r="1500" spans="2:9" x14ac:dyDescent="0.3">
      <c r="B1500" s="177">
        <v>42900</v>
      </c>
      <c r="C1500" s="62">
        <v>1148.5</v>
      </c>
      <c r="D1500" s="62">
        <f t="shared" si="47"/>
        <v>0.31444921316165952</v>
      </c>
      <c r="E1500" s="62">
        <v>-1.6515994436718453E-3</v>
      </c>
      <c r="F1500" s="62"/>
      <c r="G1500" s="62">
        <v>1494</v>
      </c>
      <c r="H1500">
        <f t="shared" ca="1" si="48"/>
        <v>-2.2196774151739622E-3</v>
      </c>
      <c r="I1500" s="62"/>
    </row>
    <row r="1501" spans="2:9" x14ac:dyDescent="0.3">
      <c r="B1501" s="177">
        <v>42380</v>
      </c>
      <c r="C1501" s="62">
        <v>873.75</v>
      </c>
      <c r="D1501" s="62">
        <f t="shared" si="47"/>
        <v>-0.68979106385244882</v>
      </c>
      <c r="E1501" s="62">
        <v>-1.6567641681901799E-3</v>
      </c>
      <c r="F1501" s="62"/>
      <c r="G1501" s="62">
        <v>1495</v>
      </c>
      <c r="H1501">
        <f t="shared" ca="1" si="48"/>
        <v>-1.9770295815617307E-2</v>
      </c>
      <c r="I1501" s="62"/>
    </row>
    <row r="1502" spans="2:9" x14ac:dyDescent="0.3">
      <c r="B1502" s="177">
        <v>44335</v>
      </c>
      <c r="C1502" s="62">
        <v>2816.65</v>
      </c>
      <c r="D1502" s="62">
        <f t="shared" si="47"/>
        <v>2.4842281048985653</v>
      </c>
      <c r="E1502" s="62">
        <v>-1.6658691761035739E-3</v>
      </c>
      <c r="F1502" s="62"/>
      <c r="G1502" s="62">
        <v>1496</v>
      </c>
      <c r="H1502">
        <f t="shared" ca="1" si="48"/>
        <v>-1.5791364777369098E-2</v>
      </c>
      <c r="I1502" s="62"/>
    </row>
    <row r="1503" spans="2:9" x14ac:dyDescent="0.3">
      <c r="B1503" s="177">
        <v>42076</v>
      </c>
      <c r="C1503" s="62">
        <v>808.4</v>
      </c>
      <c r="D1503" s="62">
        <f t="shared" si="47"/>
        <v>-0.54464034247732773</v>
      </c>
      <c r="E1503" s="62">
        <v>-1.6671812287743411E-3</v>
      </c>
      <c r="F1503" s="62"/>
      <c r="G1503" s="62">
        <v>1497</v>
      </c>
      <c r="H1503">
        <f t="shared" ca="1" si="48"/>
        <v>-4.3786361641657773E-3</v>
      </c>
      <c r="I1503" s="62"/>
    </row>
    <row r="1504" spans="2:9" x14ac:dyDescent="0.3">
      <c r="B1504" s="177">
        <v>43853</v>
      </c>
      <c r="C1504" s="62">
        <v>1775.3</v>
      </c>
      <c r="D1504" s="62">
        <f t="shared" si="47"/>
        <v>-1.0396053401711357E-2</v>
      </c>
      <c r="E1504" s="62">
        <v>-1.6870044424450318E-3</v>
      </c>
      <c r="F1504" s="62"/>
      <c r="G1504" s="62">
        <v>1498</v>
      </c>
      <c r="H1504">
        <f t="shared" ca="1" si="48"/>
        <v>-7.3060164041404481E-4</v>
      </c>
      <c r="I1504" s="62"/>
    </row>
    <row r="1505" spans="2:9" x14ac:dyDescent="0.3">
      <c r="B1505" s="177">
        <v>43765</v>
      </c>
      <c r="C1505" s="62">
        <v>1793.95</v>
      </c>
      <c r="D1505" s="62">
        <f t="shared" si="47"/>
        <v>0.2538090578697233</v>
      </c>
      <c r="E1505" s="62">
        <v>-1.6972732331663632E-3</v>
      </c>
      <c r="F1505" s="62"/>
      <c r="G1505" s="62">
        <v>1499</v>
      </c>
      <c r="H1505">
        <f t="shared" ca="1" si="48"/>
        <v>2.404110305788382E-2</v>
      </c>
      <c r="I1505" s="62"/>
    </row>
    <row r="1506" spans="2:9" x14ac:dyDescent="0.3">
      <c r="B1506" s="177">
        <v>43311</v>
      </c>
      <c r="C1506" s="62">
        <v>1430.8</v>
      </c>
      <c r="D1506" s="62">
        <f t="shared" si="47"/>
        <v>0.23296996854668439</v>
      </c>
      <c r="E1506" s="62">
        <v>-1.7094017094017411E-3</v>
      </c>
      <c r="F1506" s="62"/>
      <c r="G1506" s="62">
        <v>1500</v>
      </c>
      <c r="H1506">
        <f t="shared" ca="1" si="48"/>
        <v>9.1093385551006337E-3</v>
      </c>
      <c r="I1506" s="62"/>
    </row>
    <row r="1507" spans="2:9" x14ac:dyDescent="0.3">
      <c r="B1507" s="177">
        <v>43019</v>
      </c>
      <c r="C1507" s="62">
        <v>1160.45</v>
      </c>
      <c r="D1507" s="62">
        <f t="shared" si="47"/>
        <v>-0.22216636503787118</v>
      </c>
      <c r="E1507" s="62">
        <v>-1.7205041077035571E-3</v>
      </c>
      <c r="F1507" s="62"/>
      <c r="G1507" s="62">
        <v>1501</v>
      </c>
      <c r="H1507">
        <f t="shared" ca="1" si="48"/>
        <v>1.6225933738785246E-4</v>
      </c>
      <c r="I1507" s="62"/>
    </row>
    <row r="1508" spans="2:9" x14ac:dyDescent="0.3">
      <c r="B1508" s="177">
        <v>43553</v>
      </c>
      <c r="C1508" s="62">
        <v>1491.9</v>
      </c>
      <c r="D1508" s="62">
        <f t="shared" si="47"/>
        <v>-0.13251540876846138</v>
      </c>
      <c r="E1508" s="62">
        <v>-1.7397122783539038E-3</v>
      </c>
      <c r="F1508" s="62"/>
      <c r="G1508" s="62">
        <v>1502</v>
      </c>
      <c r="H1508">
        <f t="shared" ca="1" si="48"/>
        <v>-5.543126075561333E-3</v>
      </c>
      <c r="I1508" s="62"/>
    </row>
    <row r="1509" spans="2:9" x14ac:dyDescent="0.3">
      <c r="B1509" s="177">
        <v>43790</v>
      </c>
      <c r="C1509" s="62">
        <v>1719.8</v>
      </c>
      <c r="D1509" s="62">
        <f t="shared" si="47"/>
        <v>0.54028032779544133</v>
      </c>
      <c r="E1509" s="62">
        <v>-1.7413512885999535E-3</v>
      </c>
      <c r="F1509" s="62"/>
      <c r="G1509" s="62">
        <v>1503</v>
      </c>
      <c r="H1509">
        <f t="shared" ca="1" si="48"/>
        <v>-5.8039179979183181E-4</v>
      </c>
      <c r="I1509" s="62"/>
    </row>
    <row r="1510" spans="2:9" x14ac:dyDescent="0.3">
      <c r="B1510" s="177">
        <v>43082</v>
      </c>
      <c r="C1510" s="62">
        <v>1116.55</v>
      </c>
      <c r="D1510" s="62">
        <f t="shared" si="47"/>
        <v>-0.67387145298146722</v>
      </c>
      <c r="E1510" s="62">
        <v>-1.7434063477872557E-3</v>
      </c>
      <c r="F1510" s="62"/>
      <c r="G1510" s="62">
        <v>1504</v>
      </c>
      <c r="H1510">
        <f t="shared" ca="1" si="48"/>
        <v>-4.3789697967645726E-5</v>
      </c>
      <c r="I1510" s="62"/>
    </row>
    <row r="1511" spans="2:9" x14ac:dyDescent="0.3">
      <c r="B1511" s="177">
        <v>44809</v>
      </c>
      <c r="C1511" s="62">
        <v>3423.65</v>
      </c>
      <c r="D1511" s="62">
        <f t="shared" si="47"/>
        <v>0.50225976305397113</v>
      </c>
      <c r="E1511" s="62">
        <v>-1.7640026824502807E-3</v>
      </c>
      <c r="F1511" s="62"/>
      <c r="G1511" s="62">
        <v>1505</v>
      </c>
      <c r="H1511">
        <f t="shared" ca="1" si="48"/>
        <v>-1.8557956319863775E-2</v>
      </c>
      <c r="I1511" s="62"/>
    </row>
    <row r="1512" spans="2:9" x14ac:dyDescent="0.3">
      <c r="B1512" s="177">
        <v>45649</v>
      </c>
      <c r="C1512" s="62">
        <v>2279</v>
      </c>
      <c r="D1512" s="62">
        <f t="shared" si="47"/>
        <v>-2.0290602699681807E-2</v>
      </c>
      <c r="E1512" s="62">
        <v>-1.7739427520204031E-3</v>
      </c>
      <c r="F1512" s="62"/>
      <c r="G1512" s="62">
        <v>1506</v>
      </c>
      <c r="H1512">
        <f t="shared" ca="1" si="48"/>
        <v>2.571062392941437E-2</v>
      </c>
      <c r="I1512" s="62"/>
    </row>
    <row r="1513" spans="2:9" x14ac:dyDescent="0.3">
      <c r="B1513" s="177">
        <v>45742</v>
      </c>
      <c r="C1513" s="62">
        <v>2326.1999999999998</v>
      </c>
      <c r="D1513" s="62">
        <f t="shared" si="47"/>
        <v>0.1450370406832221</v>
      </c>
      <c r="E1513" s="62">
        <v>-1.7808483704165002E-3</v>
      </c>
      <c r="F1513" s="62"/>
      <c r="G1513" s="62">
        <v>1507</v>
      </c>
      <c r="H1513">
        <f t="shared" ca="1" si="48"/>
        <v>-2.3441721657537957E-2</v>
      </c>
      <c r="I1513" s="62"/>
    </row>
    <row r="1514" spans="2:9" x14ac:dyDescent="0.3">
      <c r="B1514" s="177">
        <v>44088</v>
      </c>
      <c r="C1514" s="62">
        <v>2031.55</v>
      </c>
      <c r="D1514" s="62">
        <f t="shared" si="47"/>
        <v>-0.38413617485676171</v>
      </c>
      <c r="E1514" s="62">
        <v>-1.7934355345912397E-3</v>
      </c>
      <c r="F1514" s="62"/>
      <c r="G1514" s="62">
        <v>1508</v>
      </c>
      <c r="H1514">
        <f t="shared" ca="1" si="48"/>
        <v>3.7043750257109568E-4</v>
      </c>
      <c r="I1514" s="62"/>
    </row>
    <row r="1515" spans="2:9" x14ac:dyDescent="0.3">
      <c r="B1515" s="177">
        <v>44546</v>
      </c>
      <c r="C1515" s="62">
        <v>3298.7</v>
      </c>
      <c r="D1515" s="62">
        <f t="shared" si="47"/>
        <v>2.7566336408153966</v>
      </c>
      <c r="E1515" s="62">
        <v>-1.815595969376948E-3</v>
      </c>
      <c r="F1515" s="62"/>
      <c r="G1515" s="62">
        <v>1509</v>
      </c>
      <c r="H1515">
        <f t="shared" ca="1" si="48"/>
        <v>1.9492725276706231E-3</v>
      </c>
      <c r="I1515" s="62"/>
    </row>
    <row r="1516" spans="2:9" x14ac:dyDescent="0.3">
      <c r="B1516" s="177">
        <v>42361</v>
      </c>
      <c r="C1516" s="62">
        <v>878.1</v>
      </c>
      <c r="D1516" s="62">
        <f t="shared" si="47"/>
        <v>-0.37139380055837928</v>
      </c>
      <c r="E1516" s="62">
        <v>-1.8188018642719367E-3</v>
      </c>
      <c r="F1516" s="62"/>
      <c r="G1516" s="62">
        <v>1510</v>
      </c>
      <c r="H1516">
        <f t="shared" ca="1" si="48"/>
        <v>-1.7754074628732883E-2</v>
      </c>
      <c r="I1516" s="62"/>
    </row>
    <row r="1517" spans="2:9" x14ac:dyDescent="0.3">
      <c r="B1517" s="177">
        <v>43301</v>
      </c>
      <c r="C1517" s="62">
        <v>1396.9</v>
      </c>
      <c r="D1517" s="62">
        <f t="shared" si="47"/>
        <v>-0.56628114569587829</v>
      </c>
      <c r="E1517" s="62">
        <v>-1.8221444138768477E-3</v>
      </c>
      <c r="F1517" s="62"/>
      <c r="G1517" s="62">
        <v>1511</v>
      </c>
      <c r="H1517">
        <f t="shared" ca="1" si="48"/>
        <v>-6.5107170389589507E-3</v>
      </c>
      <c r="I1517" s="62"/>
    </row>
    <row r="1518" spans="2:9" x14ac:dyDescent="0.3">
      <c r="B1518" s="177">
        <v>44903</v>
      </c>
      <c r="C1518" s="62">
        <v>3220.75</v>
      </c>
      <c r="D1518" s="62">
        <f t="shared" si="47"/>
        <v>2.1356179720586086</v>
      </c>
      <c r="E1518" s="62">
        <v>-1.8285218415384659E-3</v>
      </c>
      <c r="F1518" s="62"/>
      <c r="G1518" s="62">
        <v>1512</v>
      </c>
      <c r="H1518">
        <f t="shared" ca="1" si="48"/>
        <v>4.103135005958449E-3</v>
      </c>
      <c r="I1518" s="62"/>
    </row>
    <row r="1519" spans="2:9" x14ac:dyDescent="0.3">
      <c r="B1519" s="177">
        <v>42570</v>
      </c>
      <c r="C1519" s="62">
        <v>1027.1500000000001</v>
      </c>
      <c r="D1519" s="62">
        <f t="shared" si="47"/>
        <v>-0.59002554482318192</v>
      </c>
      <c r="E1519" s="62">
        <v>-1.8463631504784643E-3</v>
      </c>
      <c r="F1519" s="62"/>
      <c r="G1519" s="62">
        <v>1513</v>
      </c>
      <c r="H1519">
        <f t="shared" ca="1" si="48"/>
        <v>-2.8324195339550152E-2</v>
      </c>
      <c r="I1519" s="62"/>
    </row>
    <row r="1520" spans="2:9" x14ac:dyDescent="0.3">
      <c r="B1520" s="177">
        <v>44238</v>
      </c>
      <c r="C1520" s="62">
        <v>2505.4</v>
      </c>
      <c r="D1520" s="62">
        <f t="shared" si="47"/>
        <v>-0.23103601737182142</v>
      </c>
      <c r="E1520" s="62">
        <v>-1.8525527379933031E-3</v>
      </c>
      <c r="F1520" s="62"/>
      <c r="G1520" s="62">
        <v>1514</v>
      </c>
      <c r="H1520">
        <f t="shared" ca="1" si="48"/>
        <v>1.1923982624244852E-2</v>
      </c>
      <c r="I1520" s="62"/>
    </row>
    <row r="1521" spans="2:9" x14ac:dyDescent="0.3">
      <c r="B1521" s="177">
        <v>44608</v>
      </c>
      <c r="C1521" s="62">
        <v>3258.15</v>
      </c>
      <c r="D1521" s="62">
        <f t="shared" si="47"/>
        <v>0.75400392990767418</v>
      </c>
      <c r="E1521" s="62">
        <v>-1.853440352919468E-3</v>
      </c>
      <c r="F1521" s="62"/>
      <c r="G1521" s="62">
        <v>1515</v>
      </c>
      <c r="H1521">
        <f t="shared" ca="1" si="48"/>
        <v>-4.4519044509708427E-3</v>
      </c>
      <c r="I1521" s="62"/>
    </row>
    <row r="1522" spans="2:9" x14ac:dyDescent="0.3">
      <c r="B1522" s="177">
        <v>43868</v>
      </c>
      <c r="C1522" s="62">
        <v>1857.55</v>
      </c>
      <c r="D1522" s="62">
        <f t="shared" si="47"/>
        <v>-0.41838875320934316</v>
      </c>
      <c r="E1522" s="62">
        <v>-1.8538420204191539E-3</v>
      </c>
      <c r="F1522" s="62"/>
      <c r="G1522" s="62">
        <v>1516</v>
      </c>
      <c r="H1522">
        <f t="shared" ca="1" si="48"/>
        <v>-1.929940713899579E-4</v>
      </c>
      <c r="I1522" s="62"/>
    </row>
    <row r="1523" spans="2:9" x14ac:dyDescent="0.3">
      <c r="B1523" s="177">
        <v>45154</v>
      </c>
      <c r="C1523" s="62">
        <v>3193.8</v>
      </c>
      <c r="D1523" s="62">
        <f t="shared" si="47"/>
        <v>6.557677871382106E-2</v>
      </c>
      <c r="E1523" s="62">
        <v>-1.8751171948246765E-3</v>
      </c>
      <c r="F1523" s="62"/>
      <c r="G1523" s="62">
        <v>1517</v>
      </c>
      <c r="H1523">
        <f t="shared" ca="1" si="48"/>
        <v>2.7367885972544683E-4</v>
      </c>
      <c r="I1523" s="62"/>
    </row>
    <row r="1524" spans="2:9" x14ac:dyDescent="0.3">
      <c r="B1524" s="177">
        <v>44406</v>
      </c>
      <c r="C1524" s="62">
        <v>2997.25</v>
      </c>
      <c r="D1524" s="62">
        <f t="shared" si="47"/>
        <v>5.9773000495014564E-2</v>
      </c>
      <c r="E1524" s="62">
        <v>-1.8815145359486133E-3</v>
      </c>
      <c r="F1524" s="62"/>
      <c r="G1524" s="62">
        <v>1518</v>
      </c>
      <c r="H1524">
        <f t="shared" ca="1" si="48"/>
        <v>-2.4332818163765629E-2</v>
      </c>
      <c r="I1524" s="62"/>
    </row>
    <row r="1525" spans="2:9" x14ac:dyDescent="0.3">
      <c r="B1525" s="177">
        <v>44988</v>
      </c>
      <c r="C1525" s="62">
        <v>2828.2</v>
      </c>
      <c r="D1525" s="62">
        <f t="shared" si="47"/>
        <v>0.57248894943148643</v>
      </c>
      <c r="E1525" s="62">
        <v>-1.8880909106951927E-3</v>
      </c>
      <c r="F1525" s="62"/>
      <c r="G1525" s="62">
        <v>1519</v>
      </c>
      <c r="H1525">
        <f t="shared" ca="1" si="48"/>
        <v>-1.9406985814802165E-2</v>
      </c>
      <c r="I1525" s="62"/>
    </row>
    <row r="1526" spans="2:9" x14ac:dyDescent="0.3">
      <c r="B1526" s="177">
        <v>43819</v>
      </c>
      <c r="C1526" s="62">
        <v>1798.55</v>
      </c>
      <c r="D1526" s="62">
        <f t="shared" si="47"/>
        <v>1.5900361500225859E-2</v>
      </c>
      <c r="E1526" s="62">
        <v>-1.9145394006659521E-3</v>
      </c>
      <c r="F1526" s="62"/>
      <c r="G1526" s="62">
        <v>1520</v>
      </c>
      <c r="H1526">
        <f t="shared" ca="1" si="48"/>
        <v>4.9213630552481253E-3</v>
      </c>
      <c r="I1526" s="62"/>
    </row>
    <row r="1527" spans="2:9" x14ac:dyDescent="0.3">
      <c r="B1527" s="177">
        <v>43782</v>
      </c>
      <c r="C1527" s="62">
        <v>1770.4</v>
      </c>
      <c r="D1527" s="62">
        <f t="shared" si="47"/>
        <v>-0.25261735900033772</v>
      </c>
      <c r="E1527" s="62">
        <v>-1.9167888149734264E-3</v>
      </c>
      <c r="F1527" s="62"/>
      <c r="G1527" s="62">
        <v>1521</v>
      </c>
      <c r="H1527">
        <f t="shared" ca="1" si="48"/>
        <v>-1.2067767890475088E-2</v>
      </c>
      <c r="I1527" s="62"/>
    </row>
    <row r="1528" spans="2:9" x14ac:dyDescent="0.3">
      <c r="B1528" s="177">
        <v>44251</v>
      </c>
      <c r="C1528" s="62">
        <v>2368.8000000000002</v>
      </c>
      <c r="D1528" s="62">
        <f t="shared" si="47"/>
        <v>-0.29759221919108048</v>
      </c>
      <c r="E1528" s="62">
        <v>-1.9171213685296004E-3</v>
      </c>
      <c r="F1528" s="62"/>
      <c r="G1528" s="62">
        <v>1522</v>
      </c>
      <c r="H1528">
        <f t="shared" ca="1" si="48"/>
        <v>-4.9615382594460434E-3</v>
      </c>
      <c r="I1528" s="62"/>
    </row>
    <row r="1529" spans="2:9" x14ac:dyDescent="0.3">
      <c r="B1529" s="177">
        <v>44579</v>
      </c>
      <c r="C1529" s="62">
        <v>3372.4</v>
      </c>
      <c r="D1529" s="62">
        <f t="shared" si="47"/>
        <v>1.8893077450308429</v>
      </c>
      <c r="E1529" s="62">
        <v>-1.9237029802598479E-3</v>
      </c>
      <c r="F1529" s="62"/>
      <c r="G1529" s="62">
        <v>1523</v>
      </c>
      <c r="H1529">
        <f t="shared" ca="1" si="48"/>
        <v>-1.9173121146465515E-2</v>
      </c>
      <c r="I1529" s="62"/>
    </row>
    <row r="1530" spans="2:9" x14ac:dyDescent="0.3">
      <c r="B1530" s="177">
        <v>42663</v>
      </c>
      <c r="C1530" s="62">
        <v>1167.2</v>
      </c>
      <c r="D1530" s="62">
        <f t="shared" si="47"/>
        <v>-0.48853004973598302</v>
      </c>
      <c r="E1530" s="62">
        <v>-1.9239813587583906E-3</v>
      </c>
      <c r="F1530" s="62"/>
      <c r="G1530" s="62">
        <v>1524</v>
      </c>
      <c r="H1530">
        <f t="shared" ca="1" si="48"/>
        <v>3.6138055685840443E-3</v>
      </c>
      <c r="I1530" s="62"/>
    </row>
    <row r="1531" spans="2:9" x14ac:dyDescent="0.3">
      <c r="B1531" s="177">
        <v>45657</v>
      </c>
      <c r="C1531" s="62">
        <v>2282.0500000000002</v>
      </c>
      <c r="D1531" s="62">
        <f t="shared" si="47"/>
        <v>-0.35110965779035208</v>
      </c>
      <c r="E1531" s="62">
        <v>-1.9243805899974355E-3</v>
      </c>
      <c r="F1531" s="62"/>
      <c r="G1531" s="62">
        <v>1525</v>
      </c>
      <c r="H1531">
        <f t="shared" ca="1" si="48"/>
        <v>8.599662905942683E-3</v>
      </c>
      <c r="I1531" s="62"/>
    </row>
    <row r="1532" spans="2:9" x14ac:dyDescent="0.3">
      <c r="B1532" s="177">
        <v>45128</v>
      </c>
      <c r="C1532" s="62">
        <v>3516.85</v>
      </c>
      <c r="D1532" s="62">
        <f t="shared" si="47"/>
        <v>0.17498580067488559</v>
      </c>
      <c r="E1532" s="62">
        <v>-1.9439793398983766E-3</v>
      </c>
      <c r="F1532" s="62"/>
      <c r="G1532" s="62">
        <v>1526</v>
      </c>
      <c r="H1532">
        <f t="shared" ca="1" si="48"/>
        <v>3.1873378921527168E-2</v>
      </c>
      <c r="I1532" s="62"/>
    </row>
    <row r="1533" spans="2:9" x14ac:dyDescent="0.3">
      <c r="B1533" s="177">
        <v>44390</v>
      </c>
      <c r="C1533" s="62">
        <v>2993.1</v>
      </c>
      <c r="D1533" s="62">
        <f t="shared" si="47"/>
        <v>0.67188940092165894</v>
      </c>
      <c r="E1533" s="62">
        <v>-1.9506827389586053E-3</v>
      </c>
      <c r="F1533" s="62"/>
      <c r="G1533" s="62">
        <v>1527</v>
      </c>
      <c r="H1533">
        <f t="shared" ca="1" si="48"/>
        <v>-8.0038220293450774E-3</v>
      </c>
      <c r="I1533" s="62"/>
    </row>
    <row r="1534" spans="2:9" x14ac:dyDescent="0.3">
      <c r="B1534" s="177">
        <v>43832</v>
      </c>
      <c r="C1534" s="62">
        <v>1790.25</v>
      </c>
      <c r="D1534" s="62">
        <f t="shared" si="47"/>
        <v>0.55363186670137987</v>
      </c>
      <c r="E1534" s="62">
        <v>-1.9512195121951219E-3</v>
      </c>
      <c r="F1534" s="62"/>
      <c r="G1534" s="62">
        <v>1528</v>
      </c>
      <c r="H1534">
        <f t="shared" ca="1" si="48"/>
        <v>-2.3917294987645999E-3</v>
      </c>
      <c r="I1534" s="62"/>
    </row>
    <row r="1535" spans="2:9" x14ac:dyDescent="0.3">
      <c r="B1535" s="177">
        <v>43013</v>
      </c>
      <c r="C1535" s="62">
        <v>1152.3</v>
      </c>
      <c r="D1535" s="62">
        <f t="shared" si="47"/>
        <v>-0.59731613985427479</v>
      </c>
      <c r="E1535" s="62">
        <v>-1.9920318725099211E-3</v>
      </c>
      <c r="F1535" s="62"/>
      <c r="G1535" s="62">
        <v>1529</v>
      </c>
      <c r="H1535">
        <f t="shared" ca="1" si="48"/>
        <v>-1.2507164152229685E-2</v>
      </c>
      <c r="I1535" s="62"/>
    </row>
    <row r="1536" spans="2:9" x14ac:dyDescent="0.3">
      <c r="B1536" s="177">
        <v>45407</v>
      </c>
      <c r="C1536" s="62">
        <v>2861.55</v>
      </c>
      <c r="D1536" s="62">
        <f t="shared" si="47"/>
        <v>1.1766629901494694</v>
      </c>
      <c r="E1536" s="62">
        <v>-2.0053709064276498E-3</v>
      </c>
      <c r="F1536" s="62"/>
      <c r="G1536" s="62">
        <v>1530</v>
      </c>
      <c r="H1536">
        <f t="shared" ca="1" si="48"/>
        <v>1.7284353166295716E-2</v>
      </c>
      <c r="I1536" s="62"/>
    </row>
    <row r="1537" spans="2:9" x14ac:dyDescent="0.3">
      <c r="B1537" s="177">
        <v>43349</v>
      </c>
      <c r="C1537" s="62">
        <v>1314.65</v>
      </c>
      <c r="D1537" s="62">
        <f t="shared" si="47"/>
        <v>0.52706469973283787</v>
      </c>
      <c r="E1537" s="62">
        <v>-2.0116905792149577E-3</v>
      </c>
      <c r="F1537" s="62"/>
      <c r="G1537" s="62">
        <v>1531</v>
      </c>
      <c r="H1537">
        <f t="shared" ca="1" si="48"/>
        <v>2.3105091822606633E-2</v>
      </c>
      <c r="I1537" s="62"/>
    </row>
    <row r="1538" spans="2:9" x14ac:dyDescent="0.3">
      <c r="B1538" s="177">
        <v>42426</v>
      </c>
      <c r="C1538" s="62">
        <v>860.9</v>
      </c>
      <c r="D1538" s="62">
        <f t="shared" si="47"/>
        <v>-0.38311060155494248</v>
      </c>
      <c r="E1538" s="62">
        <v>-2.0286327015591491E-3</v>
      </c>
      <c r="F1538" s="62"/>
      <c r="G1538" s="62">
        <v>1532</v>
      </c>
      <c r="H1538">
        <f t="shared" ca="1" si="48"/>
        <v>-1.3348188787671819E-2</v>
      </c>
      <c r="I1538" s="62"/>
    </row>
    <row r="1539" spans="2:9" x14ac:dyDescent="0.3">
      <c r="B1539" s="177">
        <v>43326</v>
      </c>
      <c r="C1539" s="62">
        <v>1395.55</v>
      </c>
      <c r="D1539" s="62">
        <f t="shared" si="47"/>
        <v>-0.2379041065967672</v>
      </c>
      <c r="E1539" s="62">
        <v>-2.0380434782609671E-3</v>
      </c>
      <c r="F1539" s="62"/>
      <c r="G1539" s="62">
        <v>1533</v>
      </c>
      <c r="H1539">
        <f t="shared" ca="1" si="48"/>
        <v>-5.1335023850681534E-3</v>
      </c>
      <c r="I1539" s="62"/>
    </row>
    <row r="1540" spans="2:9" x14ac:dyDescent="0.3">
      <c r="B1540" s="177">
        <v>43847</v>
      </c>
      <c r="C1540" s="62">
        <v>1831.2</v>
      </c>
      <c r="D1540" s="62">
        <f t="shared" si="47"/>
        <v>-0.37461152283050436</v>
      </c>
      <c r="E1540" s="62">
        <v>-2.0436524155971552E-3</v>
      </c>
      <c r="F1540" s="62"/>
      <c r="G1540" s="62">
        <v>1534</v>
      </c>
      <c r="H1540">
        <f t="shared" ca="1" si="48"/>
        <v>3.9924867652709334E-3</v>
      </c>
      <c r="I1540" s="62"/>
    </row>
    <row r="1541" spans="2:9" x14ac:dyDescent="0.3">
      <c r="B1541" s="177">
        <v>44355</v>
      </c>
      <c r="C1541" s="62">
        <v>2928.1</v>
      </c>
      <c r="D1541" s="62">
        <f t="shared" si="47"/>
        <v>-2.6058077152346388E-3</v>
      </c>
      <c r="E1541" s="62">
        <v>-2.0449200777069628E-3</v>
      </c>
      <c r="F1541" s="62"/>
      <c r="G1541" s="62">
        <v>1535</v>
      </c>
      <c r="H1541">
        <f t="shared" ca="1" si="48"/>
        <v>1.1787890179986682E-2</v>
      </c>
      <c r="I1541" s="62"/>
    </row>
    <row r="1542" spans="2:9" x14ac:dyDescent="0.3">
      <c r="B1542" s="177">
        <v>45478</v>
      </c>
      <c r="C1542" s="62">
        <v>2935.75</v>
      </c>
      <c r="D1542" s="62">
        <f t="shared" si="47"/>
        <v>1.5880460175430866</v>
      </c>
      <c r="E1542" s="62">
        <v>-2.0565640084302746E-3</v>
      </c>
      <c r="F1542" s="62"/>
      <c r="G1542" s="62">
        <v>1536</v>
      </c>
      <c r="H1542">
        <f t="shared" ca="1" si="48"/>
        <v>2.4046106539353424E-2</v>
      </c>
      <c r="I1542" s="62"/>
    </row>
    <row r="1543" spans="2:9" x14ac:dyDescent="0.3">
      <c r="B1543" s="177">
        <v>43089</v>
      </c>
      <c r="C1543" s="62">
        <v>1134.3499999999999</v>
      </c>
      <c r="D1543" s="62">
        <f t="shared" ref="D1543:D1606" si="49">(C1543-C1544)/C1544</f>
        <v>-0.64139162873039957</v>
      </c>
      <c r="E1543" s="62">
        <v>-2.0673880531363914E-3</v>
      </c>
      <c r="F1543" s="62"/>
      <c r="G1543" s="62">
        <v>1537</v>
      </c>
      <c r="H1543">
        <f t="shared" ref="H1543:H1606" ca="1" si="50">_xlfn.NORM.INV(RAND(),N$9,N$10)</f>
        <v>1.423046455032637E-2</v>
      </c>
      <c r="I1543" s="62"/>
    </row>
    <row r="1544" spans="2:9" x14ac:dyDescent="0.3">
      <c r="B1544" s="177">
        <v>45531</v>
      </c>
      <c r="C1544" s="62">
        <v>3163.2</v>
      </c>
      <c r="D1544" s="62">
        <f t="shared" si="49"/>
        <v>5.0286378351456731E-2</v>
      </c>
      <c r="E1544" s="62">
        <v>-2.0821502933940196E-3</v>
      </c>
      <c r="F1544" s="62"/>
      <c r="G1544" s="62">
        <v>1538</v>
      </c>
      <c r="H1544">
        <f t="shared" ca="1" si="50"/>
        <v>-1.3236965165829808E-2</v>
      </c>
      <c r="I1544" s="62"/>
    </row>
    <row r="1545" spans="2:9" x14ac:dyDescent="0.3">
      <c r="B1545" s="177">
        <v>44762</v>
      </c>
      <c r="C1545" s="62">
        <v>3011.75</v>
      </c>
      <c r="D1545" s="62">
        <f t="shared" si="49"/>
        <v>1.3044110333218562</v>
      </c>
      <c r="E1545" s="62">
        <v>-2.0874405659283913E-3</v>
      </c>
      <c r="F1545" s="62"/>
      <c r="G1545" s="62">
        <v>1539</v>
      </c>
      <c r="H1545">
        <f t="shared" ca="1" si="50"/>
        <v>-5.3526457219248633E-3</v>
      </c>
      <c r="I1545" s="62"/>
    </row>
    <row r="1546" spans="2:9" x14ac:dyDescent="0.3">
      <c r="B1546" s="177">
        <v>43238</v>
      </c>
      <c r="C1546" s="62">
        <v>1306.95</v>
      </c>
      <c r="D1546" s="62">
        <f t="shared" si="49"/>
        <v>-0.47458240366640531</v>
      </c>
      <c r="E1546" s="62">
        <v>-2.0997174925555472E-3</v>
      </c>
      <c r="F1546" s="62"/>
      <c r="G1546" s="62">
        <v>1540</v>
      </c>
      <c r="H1546">
        <f t="shared" ca="1" si="50"/>
        <v>-1.2223015478294774E-3</v>
      </c>
      <c r="I1546" s="62"/>
    </row>
    <row r="1547" spans="2:9" x14ac:dyDescent="0.3">
      <c r="B1547" s="177">
        <v>45895</v>
      </c>
      <c r="C1547" s="62">
        <v>2487.4499999999998</v>
      </c>
      <c r="D1547" s="62">
        <f t="shared" si="49"/>
        <v>1.1067587024646395</v>
      </c>
      <c r="E1547" s="62">
        <v>-2.1061499578770011E-3</v>
      </c>
      <c r="F1547" s="62"/>
      <c r="G1547" s="62">
        <v>1541</v>
      </c>
      <c r="H1547">
        <f t="shared" ca="1" si="50"/>
        <v>2.1548552205584624E-2</v>
      </c>
      <c r="I1547" s="62"/>
    </row>
    <row r="1548" spans="2:9" x14ac:dyDescent="0.3">
      <c r="B1548" s="177">
        <v>43039</v>
      </c>
      <c r="C1548" s="62">
        <v>1180.7</v>
      </c>
      <c r="D1548" s="62">
        <f t="shared" si="49"/>
        <v>-0.58656792198469809</v>
      </c>
      <c r="E1548" s="62">
        <v>-2.1129141311697092E-3</v>
      </c>
      <c r="F1548" s="62"/>
      <c r="G1548" s="62">
        <v>1542</v>
      </c>
      <c r="H1548">
        <f t="shared" ca="1" si="50"/>
        <v>-7.545388532022114E-3</v>
      </c>
      <c r="I1548" s="62"/>
    </row>
    <row r="1549" spans="2:9" x14ac:dyDescent="0.3">
      <c r="B1549" s="177">
        <v>45005</v>
      </c>
      <c r="C1549" s="62">
        <v>2855.85</v>
      </c>
      <c r="D1549" s="62">
        <f t="shared" si="49"/>
        <v>2.2452840909090908</v>
      </c>
      <c r="E1549" s="62">
        <v>-2.1139802229288868E-3</v>
      </c>
      <c r="F1549" s="62"/>
      <c r="G1549" s="62">
        <v>1543</v>
      </c>
      <c r="H1549">
        <f t="shared" ca="1" si="50"/>
        <v>-1.7888600936964767E-2</v>
      </c>
      <c r="I1549" s="62"/>
    </row>
    <row r="1550" spans="2:9" x14ac:dyDescent="0.3">
      <c r="B1550" s="177">
        <v>42366</v>
      </c>
      <c r="C1550" s="62">
        <v>880</v>
      </c>
      <c r="D1550" s="62">
        <f t="shared" si="49"/>
        <v>-0.69157437263423527</v>
      </c>
      <c r="E1550" s="62">
        <v>-2.1544392788297737E-3</v>
      </c>
      <c r="F1550" s="62"/>
      <c r="G1550" s="62">
        <v>1544</v>
      </c>
      <c r="H1550">
        <f t="shared" ca="1" si="50"/>
        <v>8.0816027106620728E-3</v>
      </c>
      <c r="I1550" s="62"/>
    </row>
    <row r="1551" spans="2:9" x14ac:dyDescent="0.3">
      <c r="B1551" s="177">
        <v>44994</v>
      </c>
      <c r="C1551" s="62">
        <v>2853.2</v>
      </c>
      <c r="D1551" s="62">
        <f t="shared" si="49"/>
        <v>1.5875844556296193</v>
      </c>
      <c r="E1551" s="62">
        <v>-2.1682870532280453E-3</v>
      </c>
      <c r="F1551" s="62"/>
      <c r="G1551" s="62">
        <v>1545</v>
      </c>
      <c r="H1551">
        <f t="shared" ca="1" si="50"/>
        <v>-3.6856081269678125E-3</v>
      </c>
      <c r="I1551" s="62"/>
    </row>
    <row r="1552" spans="2:9" x14ac:dyDescent="0.3">
      <c r="B1552" s="177">
        <v>42852</v>
      </c>
      <c r="C1552" s="62">
        <v>1102.6500000000001</v>
      </c>
      <c r="D1552" s="62">
        <f t="shared" si="49"/>
        <v>-0.6485633695080556</v>
      </c>
      <c r="E1552" s="62">
        <v>-2.1718474277180795E-3</v>
      </c>
      <c r="F1552" s="62"/>
      <c r="G1552" s="62">
        <v>1546</v>
      </c>
      <c r="H1552">
        <f t="shared" ca="1" si="50"/>
        <v>5.0343253692940694E-3</v>
      </c>
      <c r="I1552" s="62"/>
    </row>
    <row r="1553" spans="2:9" x14ac:dyDescent="0.3">
      <c r="B1553" s="177">
        <v>44531</v>
      </c>
      <c r="C1553" s="62">
        <v>3137.55</v>
      </c>
      <c r="D1553" s="62">
        <f t="shared" si="49"/>
        <v>3.5050968231451853E-2</v>
      </c>
      <c r="E1553" s="62">
        <v>-2.1784760208624567E-3</v>
      </c>
      <c r="F1553" s="62"/>
      <c r="G1553" s="62">
        <v>1547</v>
      </c>
      <c r="H1553">
        <f t="shared" ca="1" si="50"/>
        <v>-3.4363753231192828E-3</v>
      </c>
      <c r="I1553" s="62"/>
    </row>
    <row r="1554" spans="2:9" x14ac:dyDescent="0.3">
      <c r="B1554" s="177">
        <v>44537</v>
      </c>
      <c r="C1554" s="62">
        <v>3031.3</v>
      </c>
      <c r="D1554" s="62">
        <f t="shared" si="49"/>
        <v>-0.116831279317076</v>
      </c>
      <c r="E1554" s="62">
        <v>-2.2053982883475372E-3</v>
      </c>
      <c r="F1554" s="62"/>
      <c r="G1554" s="62">
        <v>1548</v>
      </c>
      <c r="H1554">
        <f t="shared" ca="1" si="50"/>
        <v>1.1539400991038179E-2</v>
      </c>
      <c r="I1554" s="62"/>
    </row>
    <row r="1555" spans="2:9" x14ac:dyDescent="0.3">
      <c r="B1555" s="177">
        <v>44816</v>
      </c>
      <c r="C1555" s="62">
        <v>3432.3</v>
      </c>
      <c r="D1555" s="62">
        <f t="shared" si="49"/>
        <v>8.0472260565655641E-3</v>
      </c>
      <c r="E1555" s="62">
        <v>-2.2093665513532104E-3</v>
      </c>
      <c r="F1555" s="62"/>
      <c r="G1555" s="62">
        <v>1549</v>
      </c>
      <c r="H1555">
        <f t="shared" ca="1" si="50"/>
        <v>-9.9580526220977694E-3</v>
      </c>
      <c r="I1555" s="62"/>
    </row>
    <row r="1556" spans="2:9" x14ac:dyDescent="0.3">
      <c r="B1556" s="177">
        <v>44784</v>
      </c>
      <c r="C1556" s="62">
        <v>3404.9</v>
      </c>
      <c r="D1556" s="62">
        <f t="shared" si="49"/>
        <v>2.7863775368362527</v>
      </c>
      <c r="E1556" s="62">
        <v>-2.2124866298406506E-3</v>
      </c>
      <c r="F1556" s="62"/>
      <c r="G1556" s="62">
        <v>1550</v>
      </c>
      <c r="H1556">
        <f t="shared" ca="1" si="50"/>
        <v>-1.0397052317603163E-2</v>
      </c>
      <c r="I1556" s="62"/>
    </row>
    <row r="1557" spans="2:9" x14ac:dyDescent="0.3">
      <c r="B1557" s="177">
        <v>42235</v>
      </c>
      <c r="C1557" s="62">
        <v>899.25</v>
      </c>
      <c r="D1557" s="62">
        <f t="shared" si="49"/>
        <v>-0.73509007084886069</v>
      </c>
      <c r="E1557" s="62">
        <v>-2.2191400832177531E-3</v>
      </c>
      <c r="F1557" s="62"/>
      <c r="G1557" s="62">
        <v>1551</v>
      </c>
      <c r="H1557">
        <f t="shared" ca="1" si="50"/>
        <v>1.3332684274049669E-2</v>
      </c>
      <c r="I1557" s="62"/>
    </row>
    <row r="1558" spans="2:9" x14ac:dyDescent="0.3">
      <c r="B1558" s="177">
        <v>45292</v>
      </c>
      <c r="C1558" s="62">
        <v>3394.55</v>
      </c>
      <c r="D1558" s="62">
        <f t="shared" si="49"/>
        <v>1.7090299668808109</v>
      </c>
      <c r="E1558" s="62">
        <v>-2.219217542106266E-3</v>
      </c>
      <c r="F1558" s="62"/>
      <c r="G1558" s="62">
        <v>1552</v>
      </c>
      <c r="H1558">
        <f t="shared" ca="1" si="50"/>
        <v>-1.0809615801791596E-3</v>
      </c>
      <c r="I1558" s="62"/>
    </row>
    <row r="1559" spans="2:9" x14ac:dyDescent="0.3">
      <c r="B1559" s="177">
        <v>42997</v>
      </c>
      <c r="C1559" s="62">
        <v>1253.05</v>
      </c>
      <c r="D1559" s="62">
        <f t="shared" si="49"/>
        <v>-0.55382862433014646</v>
      </c>
      <c r="E1559" s="62">
        <v>-2.2295656328382807E-3</v>
      </c>
      <c r="F1559" s="62"/>
      <c r="G1559" s="62">
        <v>1553</v>
      </c>
      <c r="H1559">
        <f t="shared" ca="1" si="50"/>
        <v>2.3536541805231164E-2</v>
      </c>
      <c r="I1559" s="62"/>
    </row>
    <row r="1560" spans="2:9" x14ac:dyDescent="0.3">
      <c r="B1560" s="177">
        <v>45401</v>
      </c>
      <c r="C1560" s="62">
        <v>2808.45</v>
      </c>
      <c r="D1560" s="62">
        <f t="shared" si="49"/>
        <v>0.55730841743373605</v>
      </c>
      <c r="E1560" s="62">
        <v>-2.2382094324541013E-3</v>
      </c>
      <c r="F1560" s="62"/>
      <c r="G1560" s="62">
        <v>1554</v>
      </c>
      <c r="H1560">
        <f t="shared" ca="1" si="50"/>
        <v>2.7513837513988282E-2</v>
      </c>
      <c r="I1560" s="62"/>
    </row>
    <row r="1561" spans="2:9" x14ac:dyDescent="0.3">
      <c r="B1561" s="177">
        <v>43823</v>
      </c>
      <c r="C1561" s="62">
        <v>1803.4</v>
      </c>
      <c r="D1561" s="62">
        <f t="shared" si="49"/>
        <v>-0.40657134865660832</v>
      </c>
      <c r="E1561" s="62">
        <v>-2.2407258845334333E-3</v>
      </c>
      <c r="F1561" s="62"/>
      <c r="G1561" s="62">
        <v>1555</v>
      </c>
      <c r="H1561">
        <f t="shared" ca="1" si="50"/>
        <v>-4.8233208127415658E-3</v>
      </c>
      <c r="I1561" s="62"/>
    </row>
    <row r="1562" spans="2:9" x14ac:dyDescent="0.3">
      <c r="B1562" s="177">
        <v>44433</v>
      </c>
      <c r="C1562" s="62">
        <v>3038.95</v>
      </c>
      <c r="D1562" s="62">
        <f t="shared" si="49"/>
        <v>4.4599890004124849E-2</v>
      </c>
      <c r="E1562" s="62">
        <v>-2.2489986210520595E-3</v>
      </c>
      <c r="F1562" s="62"/>
      <c r="G1562" s="62">
        <v>1556</v>
      </c>
      <c r="H1562">
        <f t="shared" ca="1" si="50"/>
        <v>-2.568187826671204E-2</v>
      </c>
      <c r="I1562" s="62"/>
    </row>
    <row r="1563" spans="2:9" x14ac:dyDescent="0.3">
      <c r="B1563" s="177">
        <v>44939</v>
      </c>
      <c r="C1563" s="62">
        <v>2909.2</v>
      </c>
      <c r="D1563" s="62">
        <f t="shared" si="49"/>
        <v>-3.3408090372954627E-2</v>
      </c>
      <c r="E1563" s="62">
        <v>-2.2635297345498192E-3</v>
      </c>
      <c r="F1563" s="62"/>
      <c r="G1563" s="62">
        <v>1557</v>
      </c>
      <c r="H1563">
        <f t="shared" ca="1" si="50"/>
        <v>-4.4087891145661471E-3</v>
      </c>
      <c r="I1563" s="62"/>
    </row>
    <row r="1564" spans="2:9" x14ac:dyDescent="0.3">
      <c r="B1564" s="177">
        <v>44690</v>
      </c>
      <c r="C1564" s="62">
        <v>3009.75</v>
      </c>
      <c r="D1564" s="62">
        <f t="shared" si="49"/>
        <v>2.5282222612976963</v>
      </c>
      <c r="E1564" s="62">
        <v>-2.2707684147715672E-3</v>
      </c>
      <c r="F1564" s="62"/>
      <c r="G1564" s="62">
        <v>1558</v>
      </c>
      <c r="H1564">
        <f t="shared" ca="1" si="50"/>
        <v>-2.7673428290931321E-2</v>
      </c>
      <c r="I1564" s="62"/>
    </row>
    <row r="1565" spans="2:9" x14ac:dyDescent="0.3">
      <c r="B1565" s="177">
        <v>42283</v>
      </c>
      <c r="C1565" s="62">
        <v>853.05</v>
      </c>
      <c r="D1565" s="62">
        <f t="shared" si="49"/>
        <v>-0.61761212094044871</v>
      </c>
      <c r="E1565" s="62">
        <v>-2.2807017543860181E-3</v>
      </c>
      <c r="F1565" s="62"/>
      <c r="G1565" s="62">
        <v>1559</v>
      </c>
      <c r="H1565">
        <f t="shared" ca="1" si="50"/>
        <v>-1.4407425983505605E-2</v>
      </c>
      <c r="I1565" s="62"/>
    </row>
    <row r="1566" spans="2:9" x14ac:dyDescent="0.3">
      <c r="B1566" s="177">
        <v>45702</v>
      </c>
      <c r="C1566" s="62">
        <v>2230.85</v>
      </c>
      <c r="D1566" s="62">
        <f t="shared" si="49"/>
        <v>0.42169327342828905</v>
      </c>
      <c r="E1566" s="62">
        <v>-2.2809096804489856E-3</v>
      </c>
      <c r="F1566" s="62"/>
      <c r="G1566" s="62">
        <v>1560</v>
      </c>
      <c r="H1566">
        <f t="shared" ca="1" si="50"/>
        <v>4.9432784401711215E-3</v>
      </c>
      <c r="I1566" s="62"/>
    </row>
    <row r="1567" spans="2:9" x14ac:dyDescent="0.3">
      <c r="B1567" s="177">
        <v>43691</v>
      </c>
      <c r="C1567" s="62">
        <v>1569.15</v>
      </c>
      <c r="D1567" s="62">
        <f t="shared" si="49"/>
        <v>0.1269795669192374</v>
      </c>
      <c r="E1567" s="62">
        <v>-2.2889842632331323E-3</v>
      </c>
      <c r="F1567" s="62"/>
      <c r="G1567" s="62">
        <v>1561</v>
      </c>
      <c r="H1567">
        <f t="shared" ca="1" si="50"/>
        <v>5.5946160155715503E-3</v>
      </c>
      <c r="I1567" s="62"/>
    </row>
    <row r="1568" spans="2:9" x14ac:dyDescent="0.3">
      <c r="B1568" s="177">
        <v>43328</v>
      </c>
      <c r="C1568" s="62">
        <v>1392.35</v>
      </c>
      <c r="D1568" s="62">
        <f t="shared" si="49"/>
        <v>-0.42578769383041909</v>
      </c>
      <c r="E1568" s="62">
        <v>-2.2930027587689766E-3</v>
      </c>
      <c r="F1568" s="62"/>
      <c r="G1568" s="62">
        <v>1562</v>
      </c>
      <c r="H1568">
        <f t="shared" ca="1" si="50"/>
        <v>-2.2734157356395286E-2</v>
      </c>
      <c r="I1568" s="62"/>
    </row>
    <row r="1569" spans="2:9" x14ac:dyDescent="0.3">
      <c r="B1569" s="177">
        <v>45842</v>
      </c>
      <c r="C1569" s="62">
        <v>2424.8000000000002</v>
      </c>
      <c r="D1569" s="62">
        <f t="shared" si="49"/>
        <v>-0.28580475089465851</v>
      </c>
      <c r="E1569" s="62">
        <v>-2.3041474654377507E-3</v>
      </c>
      <c r="F1569" s="62"/>
      <c r="G1569" s="62">
        <v>1563</v>
      </c>
      <c r="H1569">
        <f t="shared" ca="1" si="50"/>
        <v>-4.5876177197728338E-3</v>
      </c>
      <c r="I1569" s="62"/>
    </row>
    <row r="1570" spans="2:9" x14ac:dyDescent="0.3">
      <c r="B1570" s="177">
        <v>45288</v>
      </c>
      <c r="C1570" s="62">
        <v>3395.15</v>
      </c>
      <c r="D1570" s="62">
        <f t="shared" si="49"/>
        <v>8.3915972288733487E-2</v>
      </c>
      <c r="E1570" s="62">
        <v>-2.3067881281222183E-3</v>
      </c>
      <c r="F1570" s="62"/>
      <c r="G1570" s="62">
        <v>1564</v>
      </c>
      <c r="H1570">
        <f t="shared" ca="1" si="50"/>
        <v>-6.714299025335599E-3</v>
      </c>
      <c r="I1570" s="62"/>
    </row>
    <row r="1571" spans="2:9" x14ac:dyDescent="0.3">
      <c r="B1571" s="177">
        <v>45251</v>
      </c>
      <c r="C1571" s="62">
        <v>3132.3</v>
      </c>
      <c r="D1571" s="62">
        <f t="shared" si="49"/>
        <v>3.1935617794526234E-4</v>
      </c>
      <c r="E1571" s="62">
        <v>-2.3251369601222215E-3</v>
      </c>
      <c r="F1571" s="62"/>
      <c r="G1571" s="62">
        <v>1565</v>
      </c>
      <c r="H1571">
        <f t="shared" ca="1" si="50"/>
        <v>-9.1721459613104076E-3</v>
      </c>
      <c r="I1571" s="62"/>
    </row>
    <row r="1572" spans="2:9" x14ac:dyDescent="0.3">
      <c r="B1572" s="177">
        <v>45058</v>
      </c>
      <c r="C1572" s="62">
        <v>3131.3</v>
      </c>
      <c r="D1572" s="62">
        <f t="shared" si="49"/>
        <v>1.6645960090201251</v>
      </c>
      <c r="E1572" s="62">
        <v>-2.3258777799017804E-3</v>
      </c>
      <c r="F1572" s="62"/>
      <c r="G1572" s="62">
        <v>1566</v>
      </c>
      <c r="H1572">
        <f t="shared" ca="1" si="50"/>
        <v>1.282232422839728E-3</v>
      </c>
      <c r="I1572" s="62"/>
    </row>
    <row r="1573" spans="2:9" x14ac:dyDescent="0.3">
      <c r="B1573" s="177">
        <v>43207</v>
      </c>
      <c r="C1573" s="62">
        <v>1175.1500000000001</v>
      </c>
      <c r="D1573" s="62">
        <f t="shared" si="49"/>
        <v>-0.44420271005273482</v>
      </c>
      <c r="E1573" s="62">
        <v>-2.3346633839884537E-3</v>
      </c>
      <c r="F1573" s="62"/>
      <c r="G1573" s="62">
        <v>1567</v>
      </c>
      <c r="H1573">
        <f t="shared" ca="1" si="50"/>
        <v>4.0622925839326153E-3</v>
      </c>
      <c r="I1573" s="62"/>
    </row>
    <row r="1574" spans="2:9" x14ac:dyDescent="0.3">
      <c r="B1574" s="177">
        <v>44125</v>
      </c>
      <c r="C1574" s="62">
        <v>2114.35</v>
      </c>
      <c r="D1574" s="62">
        <f t="shared" si="49"/>
        <v>-0.26115595624978161</v>
      </c>
      <c r="E1574" s="62">
        <v>-2.3356768744398019E-3</v>
      </c>
      <c r="F1574" s="62"/>
      <c r="G1574" s="62">
        <v>1568</v>
      </c>
      <c r="H1574">
        <f t="shared" ca="1" si="50"/>
        <v>3.2495162338999552E-2</v>
      </c>
      <c r="I1574" s="62"/>
    </row>
    <row r="1575" spans="2:9" x14ac:dyDescent="0.3">
      <c r="B1575" s="177">
        <v>45349</v>
      </c>
      <c r="C1575" s="62">
        <v>2861.7</v>
      </c>
      <c r="D1575" s="62">
        <f t="shared" si="49"/>
        <v>1.285246556198842</v>
      </c>
      <c r="E1575" s="62">
        <v>-2.3357969599777828E-3</v>
      </c>
      <c r="F1575" s="62"/>
      <c r="G1575" s="62">
        <v>1569</v>
      </c>
      <c r="H1575">
        <f t="shared" ca="1" si="50"/>
        <v>-1.3767925860896027E-2</v>
      </c>
      <c r="I1575" s="62"/>
    </row>
    <row r="1576" spans="2:9" x14ac:dyDescent="0.3">
      <c r="B1576" s="177">
        <v>42991</v>
      </c>
      <c r="C1576" s="62">
        <v>1252.25</v>
      </c>
      <c r="D1576" s="62">
        <f t="shared" si="49"/>
        <v>0.56727158948685852</v>
      </c>
      <c r="E1576" s="62">
        <v>-2.3502230720204311E-3</v>
      </c>
      <c r="F1576" s="62"/>
      <c r="G1576" s="62">
        <v>1570</v>
      </c>
      <c r="H1576">
        <f t="shared" ca="1" si="50"/>
        <v>-1.8934962481839072E-3</v>
      </c>
      <c r="I1576" s="62"/>
    </row>
    <row r="1577" spans="2:9" x14ac:dyDescent="0.3">
      <c r="B1577" s="177">
        <v>42194</v>
      </c>
      <c r="C1577" s="62">
        <v>799</v>
      </c>
      <c r="D1577" s="62">
        <f t="shared" si="49"/>
        <v>-0.30840474335670387</v>
      </c>
      <c r="E1577" s="62">
        <v>-2.3723311274815549E-3</v>
      </c>
      <c r="F1577" s="62"/>
      <c r="G1577" s="62">
        <v>1571</v>
      </c>
      <c r="H1577">
        <f t="shared" ca="1" si="50"/>
        <v>1.45289080674514E-2</v>
      </c>
      <c r="I1577" s="62"/>
    </row>
    <row r="1578" spans="2:9" x14ac:dyDescent="0.3">
      <c r="B1578" s="177">
        <v>43200</v>
      </c>
      <c r="C1578" s="62">
        <v>1155.3</v>
      </c>
      <c r="D1578" s="62">
        <f t="shared" si="49"/>
        <v>0.41053659727733349</v>
      </c>
      <c r="E1578" s="62">
        <v>-2.374681576788567E-3</v>
      </c>
      <c r="F1578" s="62"/>
      <c r="G1578" s="62">
        <v>1572</v>
      </c>
      <c r="H1578">
        <f t="shared" ca="1" si="50"/>
        <v>-1.2313884733423789E-2</v>
      </c>
      <c r="I1578" s="62"/>
    </row>
    <row r="1579" spans="2:9" x14ac:dyDescent="0.3">
      <c r="B1579" s="177">
        <v>42111</v>
      </c>
      <c r="C1579" s="62">
        <v>819.05</v>
      </c>
      <c r="D1579" s="62">
        <f t="shared" si="49"/>
        <v>-0.64346501251496357</v>
      </c>
      <c r="E1579" s="62">
        <v>-2.3751522533496292E-3</v>
      </c>
      <c r="F1579" s="62"/>
      <c r="G1579" s="62">
        <v>1573</v>
      </c>
      <c r="H1579">
        <f t="shared" ca="1" si="50"/>
        <v>-1.5705192435162892E-2</v>
      </c>
      <c r="I1579" s="62"/>
    </row>
    <row r="1580" spans="2:9" x14ac:dyDescent="0.3">
      <c r="B1580" s="177">
        <v>45806</v>
      </c>
      <c r="C1580" s="62">
        <v>2297.25</v>
      </c>
      <c r="D1580" s="62">
        <f t="shared" si="49"/>
        <v>0.40551867600721953</v>
      </c>
      <c r="E1580" s="62">
        <v>-2.4101094319959101E-3</v>
      </c>
      <c r="F1580" s="62"/>
      <c r="G1580" s="62">
        <v>1574</v>
      </c>
      <c r="H1580">
        <f t="shared" ca="1" si="50"/>
        <v>-2.0885260011352389E-3</v>
      </c>
      <c r="I1580" s="62"/>
    </row>
    <row r="1581" spans="2:9" x14ac:dyDescent="0.3">
      <c r="B1581" s="177">
        <v>43990</v>
      </c>
      <c r="C1581" s="62">
        <v>1634.45</v>
      </c>
      <c r="D1581" s="62">
        <f t="shared" si="49"/>
        <v>0.20188984484153241</v>
      </c>
      <c r="E1581" s="62">
        <v>-2.4108886718750278E-3</v>
      </c>
      <c r="F1581" s="62"/>
      <c r="G1581" s="62">
        <v>1575</v>
      </c>
      <c r="H1581">
        <f t="shared" ca="1" si="50"/>
        <v>9.585409613306969E-3</v>
      </c>
      <c r="I1581" s="62"/>
    </row>
    <row r="1582" spans="2:9" x14ac:dyDescent="0.3">
      <c r="B1582" s="177">
        <v>43642</v>
      </c>
      <c r="C1582" s="62">
        <v>1359.9</v>
      </c>
      <c r="D1582" s="62">
        <f t="shared" si="49"/>
        <v>0.32247398619080048</v>
      </c>
      <c r="E1582" s="62">
        <v>-2.4207746478872904E-3</v>
      </c>
      <c r="F1582" s="62"/>
      <c r="G1582" s="62">
        <v>1576</v>
      </c>
      <c r="H1582">
        <f t="shared" ca="1" si="50"/>
        <v>-1.7644646325586436E-2</v>
      </c>
      <c r="I1582" s="62"/>
    </row>
    <row r="1583" spans="2:9" x14ac:dyDescent="0.3">
      <c r="B1583" s="177">
        <v>42796</v>
      </c>
      <c r="C1583" s="62">
        <v>1028.3</v>
      </c>
      <c r="D1583" s="62">
        <f t="shared" si="49"/>
        <v>-6.844227023599217E-2</v>
      </c>
      <c r="E1583" s="62">
        <v>-2.4253007372914241E-3</v>
      </c>
      <c r="F1583" s="62"/>
      <c r="G1583" s="62">
        <v>1577</v>
      </c>
      <c r="H1583">
        <f t="shared" ca="1" si="50"/>
        <v>-4.0160122128174167E-3</v>
      </c>
      <c r="I1583" s="62"/>
    </row>
    <row r="1584" spans="2:9" x14ac:dyDescent="0.3">
      <c r="B1584" s="177">
        <v>43180</v>
      </c>
      <c r="C1584" s="62">
        <v>1103.8499999999999</v>
      </c>
      <c r="D1584" s="62">
        <f t="shared" si="49"/>
        <v>-0.61310504363674601</v>
      </c>
      <c r="E1584" s="62">
        <v>-2.4400162667751529E-3</v>
      </c>
      <c r="F1584" s="62"/>
      <c r="G1584" s="62">
        <v>1578</v>
      </c>
      <c r="H1584">
        <f t="shared" ca="1" si="50"/>
        <v>-8.6708060442297254E-3</v>
      </c>
      <c r="I1584" s="62"/>
    </row>
    <row r="1585" spans="2:9" x14ac:dyDescent="0.3">
      <c r="B1585" s="177">
        <v>44713</v>
      </c>
      <c r="C1585" s="62">
        <v>2853.1</v>
      </c>
      <c r="D1585" s="62">
        <f t="shared" si="49"/>
        <v>-4.9523942384822909E-3</v>
      </c>
      <c r="E1585" s="62">
        <v>-2.4474668717876999E-3</v>
      </c>
      <c r="F1585" s="62"/>
      <c r="G1585" s="62">
        <v>1579</v>
      </c>
      <c r="H1585">
        <f t="shared" ca="1" si="50"/>
        <v>-1.3601583026990119E-3</v>
      </c>
      <c r="I1585" s="62"/>
    </row>
    <row r="1586" spans="2:9" x14ac:dyDescent="0.3">
      <c r="B1586" s="177">
        <v>45406</v>
      </c>
      <c r="C1586" s="62">
        <v>2867.3</v>
      </c>
      <c r="D1586" s="62">
        <f t="shared" si="49"/>
        <v>1.4915710809871396</v>
      </c>
      <c r="E1586" s="62">
        <v>-2.4527284429522248E-3</v>
      </c>
      <c r="F1586" s="62"/>
      <c r="G1586" s="62">
        <v>1580</v>
      </c>
      <c r="H1586">
        <f t="shared" ca="1" si="50"/>
        <v>-4.4963892476044829E-3</v>
      </c>
      <c r="I1586" s="62"/>
    </row>
    <row r="1587" spans="2:9" x14ac:dyDescent="0.3">
      <c r="B1587" s="177">
        <v>42906</v>
      </c>
      <c r="C1587" s="62">
        <v>1150.8</v>
      </c>
      <c r="D1587" s="62">
        <f t="shared" si="49"/>
        <v>-0.62962843763577558</v>
      </c>
      <c r="E1587" s="62">
        <v>-2.4704199713952552E-3</v>
      </c>
      <c r="F1587" s="62"/>
      <c r="G1587" s="62">
        <v>1581</v>
      </c>
      <c r="H1587">
        <f t="shared" ca="1" si="50"/>
        <v>-1.1713107167042776E-2</v>
      </c>
      <c r="I1587" s="62"/>
    </row>
    <row r="1588" spans="2:9" x14ac:dyDescent="0.3">
      <c r="B1588" s="177">
        <v>44890</v>
      </c>
      <c r="C1588" s="62">
        <v>3107.15</v>
      </c>
      <c r="D1588" s="62">
        <f t="shared" si="49"/>
        <v>3.7896248789123919E-2</v>
      </c>
      <c r="E1588" s="62">
        <v>-2.4720291506813547E-3</v>
      </c>
      <c r="F1588" s="62"/>
      <c r="G1588" s="62">
        <v>1582</v>
      </c>
      <c r="H1588">
        <f t="shared" ca="1" si="50"/>
        <v>-9.1271397941272338E-3</v>
      </c>
      <c r="I1588" s="62"/>
    </row>
    <row r="1589" spans="2:9" x14ac:dyDescent="0.3">
      <c r="B1589" s="177">
        <v>45594</v>
      </c>
      <c r="C1589" s="62">
        <v>2993.7</v>
      </c>
      <c r="D1589" s="62">
        <f t="shared" si="49"/>
        <v>-7.5062178487015976E-2</v>
      </c>
      <c r="E1589" s="62">
        <v>-2.4823817536611874E-3</v>
      </c>
      <c r="F1589" s="62"/>
      <c r="G1589" s="62">
        <v>1583</v>
      </c>
      <c r="H1589">
        <f t="shared" ca="1" si="50"/>
        <v>5.9156015999613084E-3</v>
      </c>
      <c r="I1589" s="62"/>
    </row>
    <row r="1590" spans="2:9" x14ac:dyDescent="0.3">
      <c r="B1590" s="177">
        <v>45177</v>
      </c>
      <c r="C1590" s="62">
        <v>3236.65</v>
      </c>
      <c r="D1590" s="62">
        <f t="shared" si="49"/>
        <v>0.44271100314248163</v>
      </c>
      <c r="E1590" s="62">
        <v>-2.4963402419292424E-3</v>
      </c>
      <c r="F1590" s="62"/>
      <c r="G1590" s="62">
        <v>1584</v>
      </c>
      <c r="H1590">
        <f t="shared" ca="1" si="50"/>
        <v>-1.712970852989722E-2</v>
      </c>
      <c r="I1590" s="62"/>
    </row>
    <row r="1591" spans="2:9" x14ac:dyDescent="0.3">
      <c r="B1591" s="177">
        <v>45813</v>
      </c>
      <c r="C1591" s="62">
        <v>2243.4499999999998</v>
      </c>
      <c r="D1591" s="62">
        <f t="shared" si="49"/>
        <v>0.88628242317232098</v>
      </c>
      <c r="E1591" s="62">
        <v>-2.5121159574941492E-3</v>
      </c>
      <c r="F1591" s="62"/>
      <c r="G1591" s="62">
        <v>1585</v>
      </c>
      <c r="H1591">
        <f t="shared" ca="1" si="50"/>
        <v>-3.0028061065009441E-3</v>
      </c>
      <c r="I1591" s="62"/>
    </row>
    <row r="1592" spans="2:9" x14ac:dyDescent="0.3">
      <c r="B1592" s="177">
        <v>42636</v>
      </c>
      <c r="C1592" s="62">
        <v>1189.3499999999999</v>
      </c>
      <c r="D1592" s="62">
        <f t="shared" si="49"/>
        <v>-0.4994528849795884</v>
      </c>
      <c r="E1592" s="62">
        <v>-2.5160397534281045E-3</v>
      </c>
      <c r="F1592" s="62"/>
      <c r="G1592" s="62">
        <v>1586</v>
      </c>
      <c r="H1592">
        <f t="shared" ca="1" si="50"/>
        <v>8.072263515256849E-3</v>
      </c>
      <c r="I1592" s="62"/>
    </row>
    <row r="1593" spans="2:9" x14ac:dyDescent="0.3">
      <c r="B1593" s="177">
        <v>45859</v>
      </c>
      <c r="C1593" s="62">
        <v>2376.1</v>
      </c>
      <c r="D1593" s="62">
        <f t="shared" si="49"/>
        <v>-0.30085917730830342</v>
      </c>
      <c r="E1593" s="62">
        <v>-2.5187859451744261E-3</v>
      </c>
      <c r="F1593" s="62"/>
      <c r="G1593" s="62">
        <v>1587</v>
      </c>
      <c r="H1593">
        <f t="shared" ca="1" si="50"/>
        <v>3.2456157593341035E-2</v>
      </c>
      <c r="I1593" s="62"/>
    </row>
    <row r="1594" spans="2:9" x14ac:dyDescent="0.3">
      <c r="B1594" s="177">
        <v>45120</v>
      </c>
      <c r="C1594" s="62">
        <v>3398.6</v>
      </c>
      <c r="D1594" s="62">
        <f t="shared" si="49"/>
        <v>0.18894525100577222</v>
      </c>
      <c r="E1594" s="62">
        <v>-2.5240666823197668E-3</v>
      </c>
      <c r="F1594" s="62"/>
      <c r="G1594" s="62">
        <v>1588</v>
      </c>
      <c r="H1594">
        <f t="shared" ca="1" si="50"/>
        <v>-2.2181935020440802E-2</v>
      </c>
      <c r="I1594" s="62"/>
    </row>
    <row r="1595" spans="2:9" x14ac:dyDescent="0.3">
      <c r="B1595" s="177">
        <v>45447</v>
      </c>
      <c r="C1595" s="62">
        <v>2858.5</v>
      </c>
      <c r="D1595" s="62">
        <f t="shared" si="49"/>
        <v>1.4471363753103332</v>
      </c>
      <c r="E1595" s="62">
        <v>-2.5472817363389566E-3</v>
      </c>
      <c r="F1595" s="62"/>
      <c r="G1595" s="62">
        <v>1589</v>
      </c>
      <c r="H1595">
        <f t="shared" ca="1" si="50"/>
        <v>6.5991425407567897E-3</v>
      </c>
      <c r="I1595" s="62"/>
    </row>
    <row r="1596" spans="2:9" x14ac:dyDescent="0.3">
      <c r="B1596" s="177">
        <v>43059</v>
      </c>
      <c r="C1596" s="62">
        <v>1168.0999999999999</v>
      </c>
      <c r="D1596" s="62">
        <f t="shared" si="49"/>
        <v>-0.13739246021489507</v>
      </c>
      <c r="E1596" s="62">
        <v>-2.5616941337204338E-3</v>
      </c>
      <c r="F1596" s="62"/>
      <c r="G1596" s="62">
        <v>1590</v>
      </c>
      <c r="H1596">
        <f t="shared" ca="1" si="50"/>
        <v>-5.2176191026535633E-3</v>
      </c>
      <c r="I1596" s="62"/>
    </row>
    <row r="1597" spans="2:9" x14ac:dyDescent="0.3">
      <c r="B1597" s="177">
        <v>43647</v>
      </c>
      <c r="C1597" s="62">
        <v>1354.15</v>
      </c>
      <c r="D1597" s="62">
        <f t="shared" si="49"/>
        <v>-0.5925836780744641</v>
      </c>
      <c r="E1597" s="62">
        <v>-2.5779840164990974E-3</v>
      </c>
      <c r="F1597" s="62"/>
      <c r="G1597" s="62">
        <v>1591</v>
      </c>
      <c r="H1597">
        <f t="shared" ca="1" si="50"/>
        <v>-5.162305560767389E-3</v>
      </c>
      <c r="I1597" s="62"/>
    </row>
    <row r="1598" spans="2:9" x14ac:dyDescent="0.3">
      <c r="B1598" s="177">
        <v>44774</v>
      </c>
      <c r="C1598" s="62">
        <v>3323.75</v>
      </c>
      <c r="D1598" s="62">
        <f t="shared" si="49"/>
        <v>8.4810209210483337E-2</v>
      </c>
      <c r="E1598" s="62">
        <v>-2.5807613245907271E-3</v>
      </c>
      <c r="F1598" s="62"/>
      <c r="G1598" s="62">
        <v>1592</v>
      </c>
      <c r="H1598">
        <f t="shared" ca="1" si="50"/>
        <v>-1.4821975441171595E-2</v>
      </c>
      <c r="I1598" s="62"/>
    </row>
    <row r="1599" spans="2:9" x14ac:dyDescent="0.3">
      <c r="B1599" s="177">
        <v>45572</v>
      </c>
      <c r="C1599" s="62">
        <v>3063.9</v>
      </c>
      <c r="D1599" s="62">
        <f t="shared" si="49"/>
        <v>1.6590583640702974</v>
      </c>
      <c r="E1599" s="62">
        <v>-2.5880169930171779E-3</v>
      </c>
      <c r="F1599" s="62"/>
      <c r="G1599" s="62">
        <v>1593</v>
      </c>
      <c r="H1599">
        <f t="shared" ca="1" si="50"/>
        <v>9.5717727059108169E-3</v>
      </c>
      <c r="I1599" s="62"/>
    </row>
    <row r="1600" spans="2:9" x14ac:dyDescent="0.3">
      <c r="B1600" s="177">
        <v>42957</v>
      </c>
      <c r="C1600" s="62">
        <v>1152.25</v>
      </c>
      <c r="D1600" s="62">
        <f t="shared" si="49"/>
        <v>-0.23931341805578479</v>
      </c>
      <c r="E1600" s="62">
        <v>-2.5968405107119671E-3</v>
      </c>
      <c r="F1600" s="62"/>
      <c r="G1600" s="62">
        <v>1594</v>
      </c>
      <c r="H1600">
        <f t="shared" ca="1" si="50"/>
        <v>2.9751813499528197E-3</v>
      </c>
      <c r="I1600" s="62"/>
    </row>
    <row r="1601" spans="2:9" x14ac:dyDescent="0.3">
      <c r="B1601" s="177">
        <v>43560</v>
      </c>
      <c r="C1601" s="62">
        <v>1514.75</v>
      </c>
      <c r="D1601" s="62">
        <f t="shared" si="49"/>
        <v>-0.52085343286886931</v>
      </c>
      <c r="E1601" s="62">
        <v>-2.6009086718904624E-3</v>
      </c>
      <c r="F1601" s="62"/>
      <c r="G1601" s="62">
        <v>1595</v>
      </c>
      <c r="H1601">
        <f t="shared" ca="1" si="50"/>
        <v>-7.4204254224878204E-3</v>
      </c>
      <c r="I1601" s="62"/>
    </row>
    <row r="1602" spans="2:9" x14ac:dyDescent="0.3">
      <c r="B1602" s="177">
        <v>45198</v>
      </c>
      <c r="C1602" s="62">
        <v>3161.35</v>
      </c>
      <c r="D1602" s="62">
        <f t="shared" si="49"/>
        <v>3.162135474952275</v>
      </c>
      <c r="E1602" s="62">
        <v>-2.602852094901565E-3</v>
      </c>
      <c r="F1602" s="62"/>
      <c r="G1602" s="62">
        <v>1596</v>
      </c>
      <c r="H1602">
        <f t="shared" ca="1" si="50"/>
        <v>1.4252349956791354E-2</v>
      </c>
      <c r="I1602" s="62"/>
    </row>
    <row r="1603" spans="2:9" x14ac:dyDescent="0.3">
      <c r="B1603" s="177">
        <v>42159</v>
      </c>
      <c r="C1603" s="62">
        <v>759.55</v>
      </c>
      <c r="D1603" s="62">
        <f t="shared" si="49"/>
        <v>-0.39913772644569256</v>
      </c>
      <c r="E1603" s="62">
        <v>-2.6262228350075506E-3</v>
      </c>
      <c r="F1603" s="62"/>
      <c r="G1603" s="62">
        <v>1597</v>
      </c>
      <c r="H1603">
        <f t="shared" ca="1" si="50"/>
        <v>-8.2083920974610879E-3</v>
      </c>
      <c r="I1603" s="62"/>
    </row>
    <row r="1604" spans="2:9" x14ac:dyDescent="0.3">
      <c r="B1604" s="177">
        <v>43280</v>
      </c>
      <c r="C1604" s="62">
        <v>1264.0999999999999</v>
      </c>
      <c r="D1604" s="62">
        <f t="shared" si="49"/>
        <v>-0.55791424774428211</v>
      </c>
      <c r="E1604" s="62">
        <v>-2.6431022920037368E-3</v>
      </c>
      <c r="F1604" s="62"/>
      <c r="G1604" s="62">
        <v>1598</v>
      </c>
      <c r="H1604">
        <f t="shared" ca="1" si="50"/>
        <v>-1.4813691743185822E-2</v>
      </c>
      <c r="I1604" s="62"/>
    </row>
    <row r="1605" spans="2:9" x14ac:dyDescent="0.3">
      <c r="B1605" s="177">
        <v>44993</v>
      </c>
      <c r="C1605" s="62">
        <v>2859.4</v>
      </c>
      <c r="D1605" s="62">
        <f t="shared" si="49"/>
        <v>-4.9306779266549104E-2</v>
      </c>
      <c r="E1605" s="62">
        <v>-2.6508545517962712E-3</v>
      </c>
      <c r="F1605" s="62"/>
      <c r="G1605" s="62">
        <v>1599</v>
      </c>
      <c r="H1605">
        <f t="shared" ca="1" si="50"/>
        <v>-5.3698220947142215E-3</v>
      </c>
      <c r="I1605" s="62"/>
    </row>
    <row r="1606" spans="2:9" x14ac:dyDescent="0.3">
      <c r="B1606" s="177">
        <v>45338</v>
      </c>
      <c r="C1606" s="62">
        <v>3007.7</v>
      </c>
      <c r="D1606" s="62">
        <f t="shared" si="49"/>
        <v>8.9095287237701992E-2</v>
      </c>
      <c r="E1606" s="62">
        <v>-2.6527837649633584E-3</v>
      </c>
      <c r="F1606" s="62"/>
      <c r="G1606" s="62">
        <v>1600</v>
      </c>
      <c r="H1606">
        <f t="shared" ca="1" si="50"/>
        <v>-2.6555716668822449E-2</v>
      </c>
      <c r="I1606" s="62"/>
    </row>
    <row r="1607" spans="2:9" x14ac:dyDescent="0.3">
      <c r="B1607" s="177">
        <v>45016</v>
      </c>
      <c r="C1607" s="62">
        <v>2761.65</v>
      </c>
      <c r="D1607" s="62">
        <f t="shared" ref="D1607:D1670" si="51">(C1607-C1608)/C1608</f>
        <v>-0.17031440116567276</v>
      </c>
      <c r="E1607" s="62">
        <v>-2.6543878656554386E-3</v>
      </c>
      <c r="F1607" s="62"/>
      <c r="G1607" s="62">
        <v>1601</v>
      </c>
      <c r="H1607">
        <f t="shared" ref="H1607:H1670" ca="1" si="52">_xlfn.NORM.INV(RAND(),N$9,N$10)</f>
        <v>-1.401348151354386E-2</v>
      </c>
      <c r="I1607" s="62"/>
    </row>
    <row r="1608" spans="2:9" x14ac:dyDescent="0.3">
      <c r="B1608" s="177">
        <v>44840</v>
      </c>
      <c r="C1608" s="62">
        <v>3328.55</v>
      </c>
      <c r="D1608" s="62">
        <f t="shared" si="51"/>
        <v>2.9679918936639451</v>
      </c>
      <c r="E1608" s="62">
        <v>-2.6667066173274917E-3</v>
      </c>
      <c r="F1608" s="62"/>
      <c r="G1608" s="62">
        <v>1602</v>
      </c>
      <c r="H1608">
        <f t="shared" ca="1" si="52"/>
        <v>2.2756993181846163E-2</v>
      </c>
      <c r="I1608" s="62"/>
    </row>
    <row r="1609" spans="2:9" x14ac:dyDescent="0.3">
      <c r="B1609" s="177">
        <v>42278</v>
      </c>
      <c r="C1609" s="62">
        <v>838.85</v>
      </c>
      <c r="D1609" s="62">
        <f t="shared" si="51"/>
        <v>-0.39596759675967597</v>
      </c>
      <c r="E1609" s="62">
        <v>-2.675068362858162E-3</v>
      </c>
      <c r="F1609" s="62"/>
      <c r="G1609" s="62">
        <v>1603</v>
      </c>
      <c r="H1609">
        <f t="shared" ca="1" si="52"/>
        <v>7.6323965715289835E-3</v>
      </c>
      <c r="I1609" s="62"/>
    </row>
    <row r="1610" spans="2:9" x14ac:dyDescent="0.3">
      <c r="B1610" s="177">
        <v>43495</v>
      </c>
      <c r="C1610" s="62">
        <v>1388.75</v>
      </c>
      <c r="D1610" s="62">
        <f t="shared" si="51"/>
        <v>0.21192948773889508</v>
      </c>
      <c r="E1610" s="62">
        <v>-2.6929982046678637E-3</v>
      </c>
      <c r="F1610" s="62"/>
      <c r="G1610" s="62">
        <v>1604</v>
      </c>
      <c r="H1610">
        <f t="shared" ca="1" si="52"/>
        <v>7.5808985205693272E-3</v>
      </c>
      <c r="I1610" s="62"/>
    </row>
    <row r="1611" spans="2:9" x14ac:dyDescent="0.3">
      <c r="B1611" s="177">
        <v>42591</v>
      </c>
      <c r="C1611" s="62">
        <v>1145.9000000000001</v>
      </c>
      <c r="D1611" s="62">
        <f t="shared" si="51"/>
        <v>-0.32088778261771406</v>
      </c>
      <c r="E1611" s="62">
        <v>-2.6979982593558828E-3</v>
      </c>
      <c r="F1611" s="62"/>
      <c r="G1611" s="62">
        <v>1605</v>
      </c>
      <c r="H1611">
        <f t="shared" ca="1" si="52"/>
        <v>3.7679646098662165E-3</v>
      </c>
      <c r="I1611" s="62"/>
    </row>
    <row r="1612" spans="2:9" x14ac:dyDescent="0.3">
      <c r="B1612" s="177">
        <v>44012</v>
      </c>
      <c r="C1612" s="62">
        <v>1687.35</v>
      </c>
      <c r="D1612" s="62">
        <f t="shared" si="51"/>
        <v>0.36213925327951557</v>
      </c>
      <c r="E1612" s="62">
        <v>-2.718756464434609E-3</v>
      </c>
      <c r="F1612" s="62"/>
      <c r="G1612" s="62">
        <v>1606</v>
      </c>
      <c r="H1612">
        <f t="shared" ca="1" si="52"/>
        <v>-2.5017807246484131E-2</v>
      </c>
      <c r="I1612" s="62"/>
    </row>
    <row r="1613" spans="2:9" x14ac:dyDescent="0.3">
      <c r="B1613" s="177">
        <v>43410</v>
      </c>
      <c r="C1613" s="62">
        <v>1238.75</v>
      </c>
      <c r="D1613" s="62">
        <f t="shared" si="51"/>
        <v>-0.56282754848158678</v>
      </c>
      <c r="E1613" s="62">
        <v>-2.7371895503764364E-3</v>
      </c>
      <c r="F1613" s="62"/>
      <c r="G1613" s="62">
        <v>1607</v>
      </c>
      <c r="H1613">
        <f t="shared" ca="1" si="52"/>
        <v>2.1065798522927715E-2</v>
      </c>
      <c r="I1613" s="62"/>
    </row>
    <row r="1614" spans="2:9" x14ac:dyDescent="0.3">
      <c r="B1614" s="177">
        <v>44987</v>
      </c>
      <c r="C1614" s="62">
        <v>2833.55</v>
      </c>
      <c r="D1614" s="62">
        <f t="shared" si="51"/>
        <v>2.2708645965600835</v>
      </c>
      <c r="E1614" s="62">
        <v>-2.7627226015344225E-3</v>
      </c>
      <c r="F1614" s="62"/>
      <c r="G1614" s="62">
        <v>1608</v>
      </c>
      <c r="H1614">
        <f t="shared" ca="1" si="52"/>
        <v>3.9613388284682749E-3</v>
      </c>
      <c r="I1614" s="62"/>
    </row>
    <row r="1615" spans="2:9" x14ac:dyDescent="0.3">
      <c r="B1615" s="177">
        <v>42725</v>
      </c>
      <c r="C1615" s="62">
        <v>866.3</v>
      </c>
      <c r="D1615" s="62">
        <f t="shared" si="51"/>
        <v>-0.74816128375824886</v>
      </c>
      <c r="E1615" s="62">
        <v>-2.7627489351906192E-3</v>
      </c>
      <c r="F1615" s="62"/>
      <c r="G1615" s="62">
        <v>1609</v>
      </c>
      <c r="H1615">
        <f t="shared" ca="1" si="52"/>
        <v>-3.6163095690031409E-3</v>
      </c>
      <c r="I1615" s="62"/>
    </row>
    <row r="1616" spans="2:9" x14ac:dyDescent="0.3">
      <c r="B1616" s="177">
        <v>44813</v>
      </c>
      <c r="C1616" s="62">
        <v>3439.9</v>
      </c>
      <c r="D1616" s="62">
        <f t="shared" si="51"/>
        <v>6.1926959528293121E-2</v>
      </c>
      <c r="E1616" s="62">
        <v>-2.7685573062371472E-3</v>
      </c>
      <c r="F1616" s="62"/>
      <c r="G1616" s="62">
        <v>1610</v>
      </c>
      <c r="H1616">
        <f t="shared" ca="1" si="52"/>
        <v>1.6589241673913512E-3</v>
      </c>
      <c r="I1616" s="62"/>
    </row>
    <row r="1617" spans="2:9" x14ac:dyDescent="0.3">
      <c r="B1617" s="177">
        <v>44680</v>
      </c>
      <c r="C1617" s="62">
        <v>3239.3</v>
      </c>
      <c r="D1617" s="62">
        <f t="shared" si="51"/>
        <v>3.9803550219882515E-2</v>
      </c>
      <c r="E1617" s="62">
        <v>-2.7706800480251205E-3</v>
      </c>
      <c r="F1617" s="62"/>
      <c r="G1617" s="62">
        <v>1611</v>
      </c>
      <c r="H1617">
        <f t="shared" ca="1" si="52"/>
        <v>1.0731757903561808E-2</v>
      </c>
      <c r="I1617" s="62"/>
    </row>
    <row r="1618" spans="2:9" x14ac:dyDescent="0.3">
      <c r="B1618" s="177">
        <v>44924</v>
      </c>
      <c r="C1618" s="62">
        <v>3115.3</v>
      </c>
      <c r="D1618" s="62">
        <f t="shared" si="51"/>
        <v>8.5304067725280007E-3</v>
      </c>
      <c r="E1618" s="62">
        <v>-2.7848911651727972E-3</v>
      </c>
      <c r="F1618" s="62"/>
      <c r="G1618" s="62">
        <v>1612</v>
      </c>
      <c r="H1618">
        <f t="shared" ca="1" si="52"/>
        <v>-9.1971824329966203E-6</v>
      </c>
      <c r="I1618" s="62"/>
    </row>
    <row r="1619" spans="2:9" x14ac:dyDescent="0.3">
      <c r="B1619" s="177">
        <v>45243</v>
      </c>
      <c r="C1619" s="62">
        <v>3088.95</v>
      </c>
      <c r="D1619" s="62">
        <f t="shared" si="51"/>
        <v>9.2524802376783885E-2</v>
      </c>
      <c r="E1619" s="62">
        <v>-2.7924845041322607E-3</v>
      </c>
      <c r="F1619" s="62"/>
      <c r="G1619" s="62">
        <v>1613</v>
      </c>
      <c r="H1619">
        <f t="shared" ca="1" si="52"/>
        <v>2.1070245575574895E-2</v>
      </c>
      <c r="I1619" s="62"/>
    </row>
    <row r="1620" spans="2:9" x14ac:dyDescent="0.3">
      <c r="B1620" s="177">
        <v>44977</v>
      </c>
      <c r="C1620" s="62">
        <v>2827.35</v>
      </c>
      <c r="D1620" s="62">
        <f t="shared" si="51"/>
        <v>2.7502984480700357</v>
      </c>
      <c r="E1620" s="62">
        <v>-2.8039360914189934E-3</v>
      </c>
      <c r="F1620" s="62"/>
      <c r="G1620" s="62">
        <v>1614</v>
      </c>
      <c r="H1620">
        <f t="shared" ca="1" si="52"/>
        <v>3.9675267029415921E-2</v>
      </c>
      <c r="I1620" s="62"/>
    </row>
    <row r="1621" spans="2:9" x14ac:dyDescent="0.3">
      <c r="B1621" s="177">
        <v>42179</v>
      </c>
      <c r="C1621" s="62">
        <v>753.9</v>
      </c>
      <c r="D1621" s="62">
        <f t="shared" si="51"/>
        <v>-0.75805908120858134</v>
      </c>
      <c r="E1621" s="62">
        <v>-2.8437272667151342E-3</v>
      </c>
      <c r="F1621" s="62"/>
      <c r="G1621" s="62">
        <v>1615</v>
      </c>
      <c r="H1621">
        <f t="shared" ca="1" si="52"/>
        <v>-7.3554041738076552E-3</v>
      </c>
      <c r="I1621" s="62"/>
    </row>
    <row r="1622" spans="2:9" x14ac:dyDescent="0.3">
      <c r="B1622" s="177">
        <v>45533</v>
      </c>
      <c r="C1622" s="62">
        <v>3116.05</v>
      </c>
      <c r="D1622" s="62">
        <f t="shared" si="51"/>
        <v>-7.0446274088658084E-2</v>
      </c>
      <c r="E1622" s="62">
        <v>-2.8639999999999417E-3</v>
      </c>
      <c r="F1622" s="62"/>
      <c r="G1622" s="62">
        <v>1616</v>
      </c>
      <c r="H1622">
        <f t="shared" ca="1" si="52"/>
        <v>1.8614347096828901E-3</v>
      </c>
      <c r="I1622" s="62"/>
    </row>
    <row r="1623" spans="2:9" x14ac:dyDescent="0.3">
      <c r="B1623" s="177">
        <v>44454</v>
      </c>
      <c r="C1623" s="62">
        <v>3352.2</v>
      </c>
      <c r="D1623" s="62">
        <f t="shared" si="51"/>
        <v>-2.0511921458625605E-2</v>
      </c>
      <c r="E1623" s="62">
        <v>-2.8704433570802064E-3</v>
      </c>
      <c r="F1623" s="62"/>
      <c r="G1623" s="62">
        <v>1617</v>
      </c>
      <c r="H1623">
        <f t="shared" ca="1" si="52"/>
        <v>6.0378083009045838E-3</v>
      </c>
      <c r="I1623" s="62"/>
    </row>
    <row r="1624" spans="2:9" x14ac:dyDescent="0.3">
      <c r="B1624" s="177">
        <v>44817</v>
      </c>
      <c r="C1624" s="62">
        <v>3422.4</v>
      </c>
      <c r="D1624" s="62">
        <f t="shared" si="51"/>
        <v>1.9710912405590761</v>
      </c>
      <c r="E1624" s="62">
        <v>-2.8843632549602569E-3</v>
      </c>
      <c r="F1624" s="62"/>
      <c r="G1624" s="62">
        <v>1618</v>
      </c>
      <c r="H1624">
        <f t="shared" ca="1" si="52"/>
        <v>1.3427545077856493E-2</v>
      </c>
      <c r="I1624" s="62"/>
    </row>
    <row r="1625" spans="2:9" x14ac:dyDescent="0.3">
      <c r="B1625" s="177">
        <v>42976</v>
      </c>
      <c r="C1625" s="62">
        <v>1151.9000000000001</v>
      </c>
      <c r="D1625" s="62">
        <f t="shared" si="51"/>
        <v>-0.53027769848713457</v>
      </c>
      <c r="E1625" s="62">
        <v>-2.899805236961618E-3</v>
      </c>
      <c r="F1625" s="62"/>
      <c r="G1625" s="62">
        <v>1619</v>
      </c>
      <c r="H1625">
        <f t="shared" ca="1" si="52"/>
        <v>5.9553357863730318E-3</v>
      </c>
      <c r="I1625" s="62"/>
    </row>
    <row r="1626" spans="2:9" x14ac:dyDescent="0.3">
      <c r="B1626" s="177">
        <v>45631</v>
      </c>
      <c r="C1626" s="62">
        <v>2452.3000000000002</v>
      </c>
      <c r="D1626" s="62">
        <f t="shared" si="51"/>
        <v>1.8634983652498833</v>
      </c>
      <c r="E1626" s="62">
        <v>-2.9679622702877407E-3</v>
      </c>
      <c r="F1626" s="62"/>
      <c r="G1626" s="62">
        <v>1620</v>
      </c>
      <c r="H1626">
        <f t="shared" ca="1" si="52"/>
        <v>7.1803647618320903E-3</v>
      </c>
      <c r="I1626" s="62"/>
    </row>
    <row r="1627" spans="2:9" x14ac:dyDescent="0.3">
      <c r="B1627" s="177">
        <v>42349</v>
      </c>
      <c r="C1627" s="62">
        <v>856.4</v>
      </c>
      <c r="D1627" s="62">
        <f t="shared" si="51"/>
        <v>-0.73433016394968276</v>
      </c>
      <c r="E1627" s="62">
        <v>-2.9687409045928959E-3</v>
      </c>
      <c r="F1627" s="62"/>
      <c r="G1627" s="62">
        <v>1621</v>
      </c>
      <c r="H1627">
        <f t="shared" ca="1" si="52"/>
        <v>5.7886712523952241E-3</v>
      </c>
      <c r="I1627" s="62"/>
    </row>
    <row r="1628" spans="2:9" x14ac:dyDescent="0.3">
      <c r="B1628" s="177">
        <v>45272</v>
      </c>
      <c r="C1628" s="62">
        <v>3223.55</v>
      </c>
      <c r="D1628" s="62">
        <f t="shared" si="51"/>
        <v>0.24968017057569303</v>
      </c>
      <c r="E1628" s="62">
        <v>-2.9692405239472061E-3</v>
      </c>
      <c r="F1628" s="62"/>
      <c r="G1628" s="62">
        <v>1622</v>
      </c>
      <c r="H1628">
        <f t="shared" ca="1" si="52"/>
        <v>-7.3687560888894745E-3</v>
      </c>
      <c r="I1628" s="62"/>
    </row>
    <row r="1629" spans="2:9" x14ac:dyDescent="0.3">
      <c r="B1629" s="177">
        <v>45888</v>
      </c>
      <c r="C1629" s="62">
        <v>2579.5</v>
      </c>
      <c r="D1629" s="62">
        <f t="shared" si="51"/>
        <v>-0.21308724832214765</v>
      </c>
      <c r="E1629" s="62">
        <v>-2.9761904761904062E-3</v>
      </c>
      <c r="F1629" s="62"/>
      <c r="G1629" s="62">
        <v>1623</v>
      </c>
      <c r="H1629">
        <f t="shared" ca="1" si="52"/>
        <v>1.7625034318690599E-2</v>
      </c>
      <c r="I1629" s="62"/>
    </row>
    <row r="1630" spans="2:9" x14ac:dyDescent="0.3">
      <c r="B1630" s="177">
        <v>45303</v>
      </c>
      <c r="C1630" s="62">
        <v>3278</v>
      </c>
      <c r="D1630" s="62">
        <f t="shared" si="51"/>
        <v>1.349399749148898</v>
      </c>
      <c r="E1630" s="62">
        <v>-2.9958787657587511E-3</v>
      </c>
      <c r="F1630" s="62"/>
      <c r="G1630" s="62">
        <v>1624</v>
      </c>
      <c r="H1630">
        <f t="shared" ca="1" si="52"/>
        <v>2.234912118702961E-2</v>
      </c>
      <c r="I1630" s="62"/>
    </row>
    <row r="1631" spans="2:9" x14ac:dyDescent="0.3">
      <c r="B1631" s="177">
        <v>43511</v>
      </c>
      <c r="C1631" s="62">
        <v>1395.25</v>
      </c>
      <c r="D1631" s="62">
        <f t="shared" si="51"/>
        <v>-0.55654260560022883</v>
      </c>
      <c r="E1631" s="62">
        <v>-3.0011790346207764E-3</v>
      </c>
      <c r="F1631" s="62"/>
      <c r="G1631" s="62">
        <v>1625</v>
      </c>
      <c r="H1631">
        <f t="shared" ca="1" si="52"/>
        <v>-4.2569491440391308E-3</v>
      </c>
      <c r="I1631" s="62"/>
    </row>
    <row r="1632" spans="2:9" x14ac:dyDescent="0.3">
      <c r="B1632" s="177">
        <v>44586</v>
      </c>
      <c r="C1632" s="62">
        <v>3146.3</v>
      </c>
      <c r="D1632" s="62">
        <f t="shared" si="51"/>
        <v>0.3989151216041974</v>
      </c>
      <c r="E1632" s="62">
        <v>-3.0103301856898405E-3</v>
      </c>
      <c r="F1632" s="62"/>
      <c r="G1632" s="62">
        <v>1626</v>
      </c>
      <c r="H1632">
        <f t="shared" ca="1" si="52"/>
        <v>-2.4800303473153269E-2</v>
      </c>
      <c r="I1632" s="62"/>
    </row>
    <row r="1633" spans="2:9" x14ac:dyDescent="0.3">
      <c r="B1633" s="177">
        <v>45812</v>
      </c>
      <c r="C1633" s="62">
        <v>2249.1</v>
      </c>
      <c r="D1633" s="62">
        <f t="shared" si="51"/>
        <v>-0.23710186221634275</v>
      </c>
      <c r="E1633" s="62">
        <v>-3.0143180105501937E-3</v>
      </c>
      <c r="F1633" s="62"/>
      <c r="G1633" s="62">
        <v>1627</v>
      </c>
      <c r="H1633">
        <f t="shared" ca="1" si="52"/>
        <v>-1.0699456273829245E-2</v>
      </c>
      <c r="I1633" s="62"/>
    </row>
    <row r="1634" spans="2:9" x14ac:dyDescent="0.3">
      <c r="B1634" s="177">
        <v>44361</v>
      </c>
      <c r="C1634" s="62">
        <v>2948.1</v>
      </c>
      <c r="D1634" s="62">
        <f t="shared" si="51"/>
        <v>1.5775737704918031</v>
      </c>
      <c r="E1634" s="62">
        <v>-3.0435223698894189E-3</v>
      </c>
      <c r="F1634" s="62"/>
      <c r="G1634" s="62">
        <v>1628</v>
      </c>
      <c r="H1634">
        <f t="shared" ca="1" si="52"/>
        <v>4.9426507156767512E-3</v>
      </c>
      <c r="I1634" s="62"/>
    </row>
    <row r="1635" spans="2:9" x14ac:dyDescent="0.3">
      <c r="B1635" s="177">
        <v>42871</v>
      </c>
      <c r="C1635" s="62">
        <v>1143.75</v>
      </c>
      <c r="D1635" s="62">
        <f t="shared" si="51"/>
        <v>-0.43051682931686919</v>
      </c>
      <c r="E1635" s="62">
        <v>-3.0507735890172149E-3</v>
      </c>
      <c r="F1635" s="62"/>
      <c r="G1635" s="62">
        <v>1629</v>
      </c>
      <c r="H1635">
        <f t="shared" ca="1" si="52"/>
        <v>6.2958881845240899E-3</v>
      </c>
      <c r="I1635" s="62"/>
    </row>
    <row r="1636" spans="2:9" x14ac:dyDescent="0.3">
      <c r="B1636" s="177">
        <v>44091</v>
      </c>
      <c r="C1636" s="62">
        <v>2008.4</v>
      </c>
      <c r="D1636" s="62">
        <f t="shared" si="51"/>
        <v>-0.21973581973581971</v>
      </c>
      <c r="E1636" s="62">
        <v>-3.0527909458687367E-3</v>
      </c>
      <c r="F1636" s="62"/>
      <c r="G1636" s="62">
        <v>1630</v>
      </c>
      <c r="H1636">
        <f t="shared" ca="1" si="52"/>
        <v>-2.3056819656509488E-2</v>
      </c>
      <c r="I1636" s="62"/>
    </row>
    <row r="1637" spans="2:9" x14ac:dyDescent="0.3">
      <c r="B1637" s="177">
        <v>44182</v>
      </c>
      <c r="C1637" s="62">
        <v>2574</v>
      </c>
      <c r="D1637" s="62">
        <f t="shared" si="51"/>
        <v>-0.23115983153618688</v>
      </c>
      <c r="E1637" s="62">
        <v>-3.0597621906348388E-3</v>
      </c>
      <c r="F1637" s="62"/>
      <c r="G1637" s="62">
        <v>1631</v>
      </c>
      <c r="H1637">
        <f t="shared" ca="1" si="52"/>
        <v>-9.5434008269575689E-3</v>
      </c>
      <c r="I1637" s="62"/>
    </row>
    <row r="1638" spans="2:9" x14ac:dyDescent="0.3">
      <c r="B1638" s="177">
        <v>45111</v>
      </c>
      <c r="C1638" s="62">
        <v>3347.9</v>
      </c>
      <c r="D1638" s="62">
        <f t="shared" si="51"/>
        <v>1.4659521968106655</v>
      </c>
      <c r="E1638" s="62">
        <v>-3.0968049310663402E-3</v>
      </c>
      <c r="F1638" s="62"/>
      <c r="G1638" s="62">
        <v>1632</v>
      </c>
      <c r="H1638">
        <f t="shared" ca="1" si="52"/>
        <v>2.1484135407030557E-2</v>
      </c>
      <c r="I1638" s="62"/>
    </row>
    <row r="1639" spans="2:9" x14ac:dyDescent="0.3">
      <c r="B1639" s="177">
        <v>43644</v>
      </c>
      <c r="C1639" s="62">
        <v>1357.65</v>
      </c>
      <c r="D1639" s="62">
        <f t="shared" si="51"/>
        <v>0.5478850758180368</v>
      </c>
      <c r="E1639" s="62">
        <v>-3.1206402819590278E-3</v>
      </c>
      <c r="F1639" s="62"/>
      <c r="G1639" s="62">
        <v>1633</v>
      </c>
      <c r="H1639">
        <f t="shared" ca="1" si="52"/>
        <v>1.2890698403269047E-2</v>
      </c>
      <c r="I1639" s="62"/>
    </row>
    <row r="1640" spans="2:9" x14ac:dyDescent="0.3">
      <c r="B1640" s="177">
        <v>42368</v>
      </c>
      <c r="C1640" s="62">
        <v>877.1</v>
      </c>
      <c r="D1640" s="62">
        <f t="shared" si="51"/>
        <v>-0.64200000000000002</v>
      </c>
      <c r="E1640" s="62">
        <v>-3.1255327612661247E-3</v>
      </c>
      <c r="F1640" s="62"/>
      <c r="G1640" s="62">
        <v>1634</v>
      </c>
      <c r="H1640">
        <f t="shared" ca="1" si="52"/>
        <v>-3.821427332309314E-4</v>
      </c>
      <c r="I1640" s="62"/>
    </row>
    <row r="1641" spans="2:9" x14ac:dyDescent="0.3">
      <c r="B1641" s="177">
        <v>44243</v>
      </c>
      <c r="C1641" s="62">
        <v>2450</v>
      </c>
      <c r="D1641" s="62">
        <f t="shared" si="51"/>
        <v>-0.20422249289484368</v>
      </c>
      <c r="E1641" s="62">
        <v>-3.1330105383081007E-3</v>
      </c>
      <c r="F1641" s="62"/>
      <c r="G1641" s="62">
        <v>1635</v>
      </c>
      <c r="H1641">
        <f t="shared" ca="1" si="52"/>
        <v>-1.3418333235830986E-2</v>
      </c>
      <c r="I1641" s="62"/>
    </row>
    <row r="1642" spans="2:9" x14ac:dyDescent="0.3">
      <c r="B1642" s="177">
        <v>45574</v>
      </c>
      <c r="C1642" s="62">
        <v>3078.75</v>
      </c>
      <c r="D1642" s="62">
        <f t="shared" si="51"/>
        <v>1.3833946197019547</v>
      </c>
      <c r="E1642" s="62">
        <v>-3.140734025158192E-3</v>
      </c>
      <c r="F1642" s="62"/>
      <c r="G1642" s="62">
        <v>1636</v>
      </c>
      <c r="H1642">
        <f t="shared" ca="1" si="52"/>
        <v>-1.6566478072486526E-2</v>
      </c>
      <c r="I1642" s="62"/>
    </row>
    <row r="1643" spans="2:9" x14ac:dyDescent="0.3">
      <c r="B1643" s="177">
        <v>43355</v>
      </c>
      <c r="C1643" s="62">
        <v>1291.75</v>
      </c>
      <c r="D1643" s="62">
        <f t="shared" si="51"/>
        <v>0.13028831430196447</v>
      </c>
      <c r="E1643" s="62">
        <v>-3.1639464444186511E-3</v>
      </c>
      <c r="F1643" s="62"/>
      <c r="G1643" s="62">
        <v>1637</v>
      </c>
      <c r="H1643">
        <f t="shared" ca="1" si="52"/>
        <v>2.7870143941717735E-2</v>
      </c>
      <c r="I1643" s="62"/>
    </row>
    <row r="1644" spans="2:9" x14ac:dyDescent="0.3">
      <c r="B1644" s="177">
        <v>43102</v>
      </c>
      <c r="C1644" s="62">
        <v>1142.8499999999999</v>
      </c>
      <c r="D1644" s="62">
        <f t="shared" si="51"/>
        <v>-6.3469982176239462E-3</v>
      </c>
      <c r="E1644" s="62">
        <v>-3.1836022677715578E-3</v>
      </c>
      <c r="F1644" s="62"/>
      <c r="G1644" s="62">
        <v>1638</v>
      </c>
      <c r="H1644">
        <f t="shared" ca="1" si="52"/>
        <v>1.9974489544870258E-2</v>
      </c>
      <c r="I1644" s="62"/>
    </row>
    <row r="1645" spans="2:9" x14ac:dyDescent="0.3">
      <c r="B1645" s="177">
        <v>42873</v>
      </c>
      <c r="C1645" s="62">
        <v>1150.1500000000001</v>
      </c>
      <c r="D1645" s="62">
        <f t="shared" si="51"/>
        <v>-7.4065129010183944E-2</v>
      </c>
      <c r="E1645" s="62">
        <v>-3.2066559778132497E-3</v>
      </c>
      <c r="F1645" s="62"/>
      <c r="G1645" s="62">
        <v>1639</v>
      </c>
      <c r="H1645">
        <f t="shared" ca="1" si="52"/>
        <v>7.3469456925183488E-3</v>
      </c>
      <c r="I1645" s="62"/>
    </row>
    <row r="1646" spans="2:9" x14ac:dyDescent="0.3">
      <c r="B1646" s="177">
        <v>43409</v>
      </c>
      <c r="C1646" s="62">
        <v>1242.1500000000001</v>
      </c>
      <c r="D1646" s="62">
        <f t="shared" si="51"/>
        <v>-0.2408324165749908</v>
      </c>
      <c r="E1646" s="62">
        <v>-3.2098864502668216E-3</v>
      </c>
      <c r="F1646" s="62"/>
      <c r="G1646" s="62">
        <v>1640</v>
      </c>
      <c r="H1646">
        <f t="shared" ca="1" si="52"/>
        <v>3.9075654638233452E-3</v>
      </c>
      <c r="I1646" s="62"/>
    </row>
    <row r="1647" spans="2:9" x14ac:dyDescent="0.3">
      <c r="B1647" s="177">
        <v>43992</v>
      </c>
      <c r="C1647" s="62">
        <v>1636.2</v>
      </c>
      <c r="D1647" s="62">
        <f t="shared" si="51"/>
        <v>0.37831690674753615</v>
      </c>
      <c r="E1647" s="62">
        <v>-3.2591148609545303E-3</v>
      </c>
      <c r="F1647" s="62"/>
      <c r="G1647" s="62">
        <v>1641</v>
      </c>
      <c r="H1647">
        <f t="shared" ca="1" si="52"/>
        <v>-8.636061063303448E-3</v>
      </c>
      <c r="I1647" s="62"/>
    </row>
    <row r="1648" spans="2:9" x14ac:dyDescent="0.3">
      <c r="B1648" s="177">
        <v>43035</v>
      </c>
      <c r="C1648" s="62">
        <v>1187.0999999999999</v>
      </c>
      <c r="D1648" s="62">
        <f t="shared" si="51"/>
        <v>-0.59098661429531241</v>
      </c>
      <c r="E1648" s="62">
        <v>-3.2745591939547362E-3</v>
      </c>
      <c r="F1648" s="62"/>
      <c r="G1648" s="62">
        <v>1642</v>
      </c>
      <c r="H1648">
        <f t="shared" ca="1" si="52"/>
        <v>-1.1942012681359342E-2</v>
      </c>
      <c r="I1648" s="62"/>
    </row>
    <row r="1649" spans="2:9" x14ac:dyDescent="0.3">
      <c r="B1649" s="177">
        <v>45498</v>
      </c>
      <c r="C1649" s="62">
        <v>2902.35</v>
      </c>
      <c r="D1649" s="62">
        <f t="shared" si="51"/>
        <v>1.4529665314401621</v>
      </c>
      <c r="E1649" s="62">
        <v>-3.2796455922250701E-3</v>
      </c>
      <c r="F1649" s="62"/>
      <c r="G1649" s="62">
        <v>1643</v>
      </c>
      <c r="H1649">
        <f t="shared" ca="1" si="52"/>
        <v>-2.8274743052619646E-2</v>
      </c>
      <c r="I1649" s="62"/>
    </row>
    <row r="1650" spans="2:9" x14ac:dyDescent="0.3">
      <c r="B1650" s="177">
        <v>43038</v>
      </c>
      <c r="C1650" s="62">
        <v>1183.2</v>
      </c>
      <c r="D1650" s="62">
        <f t="shared" si="51"/>
        <v>-0.21543664213248451</v>
      </c>
      <c r="E1650" s="62">
        <v>-3.2853171594641258E-3</v>
      </c>
      <c r="F1650" s="62"/>
      <c r="G1650" s="62">
        <v>1644</v>
      </c>
      <c r="H1650">
        <f t="shared" ca="1" si="52"/>
        <v>-3.6343258176836882E-2</v>
      </c>
      <c r="I1650" s="62"/>
    </row>
    <row r="1651" spans="2:9" x14ac:dyDescent="0.3">
      <c r="B1651" s="177">
        <v>43676</v>
      </c>
      <c r="C1651" s="62">
        <v>1508.1</v>
      </c>
      <c r="D1651" s="62">
        <f t="shared" si="51"/>
        <v>-0.46805170984638728</v>
      </c>
      <c r="E1651" s="62">
        <v>-3.3044742581455292E-3</v>
      </c>
      <c r="F1651" s="62"/>
      <c r="G1651" s="62">
        <v>1645</v>
      </c>
      <c r="H1651">
        <f t="shared" ca="1" si="52"/>
        <v>-6.7461089557257154E-3</v>
      </c>
      <c r="I1651" s="62"/>
    </row>
    <row r="1652" spans="2:9" x14ac:dyDescent="0.3">
      <c r="B1652" s="177">
        <v>44708</v>
      </c>
      <c r="C1652" s="62">
        <v>2835.05</v>
      </c>
      <c r="D1652" s="62">
        <f t="shared" si="51"/>
        <v>-5.4274038862480133E-2</v>
      </c>
      <c r="E1652" s="62">
        <v>-3.3046810455447054E-3</v>
      </c>
      <c r="F1652" s="62"/>
      <c r="G1652" s="62">
        <v>1646</v>
      </c>
      <c r="H1652">
        <f t="shared" ca="1" si="52"/>
        <v>3.7515349206526387E-3</v>
      </c>
      <c r="I1652" s="62"/>
    </row>
    <row r="1653" spans="2:9" x14ac:dyDescent="0.3">
      <c r="B1653" s="177">
        <v>45341</v>
      </c>
      <c r="C1653" s="62">
        <v>2997.75</v>
      </c>
      <c r="D1653" s="62">
        <f t="shared" si="51"/>
        <v>1.5594450373532551</v>
      </c>
      <c r="E1653" s="62">
        <v>-3.3081756824150741E-3</v>
      </c>
      <c r="F1653" s="62"/>
      <c r="G1653" s="62">
        <v>1647</v>
      </c>
      <c r="H1653">
        <f t="shared" ca="1" si="52"/>
        <v>-3.9470159752053565E-3</v>
      </c>
      <c r="I1653" s="62"/>
    </row>
    <row r="1654" spans="2:9" x14ac:dyDescent="0.3">
      <c r="B1654" s="177">
        <v>43208</v>
      </c>
      <c r="C1654" s="62">
        <v>1171.25</v>
      </c>
      <c r="D1654" s="62">
        <f t="shared" si="51"/>
        <v>-0.3169956555966994</v>
      </c>
      <c r="E1654" s="62">
        <v>-3.3187252691146583E-3</v>
      </c>
      <c r="F1654" s="62"/>
      <c r="G1654" s="62">
        <v>1648</v>
      </c>
      <c r="H1654">
        <f t="shared" ca="1" si="52"/>
        <v>-1.9284387145871728E-2</v>
      </c>
      <c r="I1654" s="62"/>
    </row>
    <row r="1655" spans="2:9" x14ac:dyDescent="0.3">
      <c r="B1655" s="177">
        <v>43804</v>
      </c>
      <c r="C1655" s="62">
        <v>1714.85</v>
      </c>
      <c r="D1655" s="62">
        <f t="shared" si="51"/>
        <v>0.49820898130351221</v>
      </c>
      <c r="E1655" s="62">
        <v>-3.3418574915727072E-3</v>
      </c>
      <c r="F1655" s="62"/>
      <c r="G1655" s="62">
        <v>1649</v>
      </c>
      <c r="H1655">
        <f t="shared" ca="1" si="52"/>
        <v>-1.4131537851985633E-2</v>
      </c>
      <c r="I1655" s="62"/>
    </row>
    <row r="1656" spans="2:9" x14ac:dyDescent="0.3">
      <c r="B1656" s="177">
        <v>43097</v>
      </c>
      <c r="C1656" s="62">
        <v>1144.5999999999999</v>
      </c>
      <c r="D1656" s="62">
        <f t="shared" si="51"/>
        <v>-0.52167826323157607</v>
      </c>
      <c r="E1656" s="62">
        <v>-3.3523444642780584E-3</v>
      </c>
      <c r="F1656" s="62"/>
      <c r="G1656" s="62">
        <v>1650</v>
      </c>
      <c r="H1656">
        <f t="shared" ca="1" si="52"/>
        <v>4.9993115859857439E-4</v>
      </c>
      <c r="I1656" s="62"/>
    </row>
    <row r="1657" spans="2:9" x14ac:dyDescent="0.3">
      <c r="B1657" s="177">
        <v>45853</v>
      </c>
      <c r="C1657" s="62">
        <v>2392.9499999999998</v>
      </c>
      <c r="D1657" s="62">
        <f t="shared" si="51"/>
        <v>-0.218271209695861</v>
      </c>
      <c r="E1657" s="62">
        <v>-3.3527696793003675E-3</v>
      </c>
      <c r="F1657" s="62"/>
      <c r="G1657" s="62">
        <v>1651</v>
      </c>
      <c r="H1657">
        <f t="shared" ca="1" si="52"/>
        <v>3.4753091078391404E-2</v>
      </c>
      <c r="I1657" s="62"/>
    </row>
    <row r="1658" spans="2:9" x14ac:dyDescent="0.3">
      <c r="B1658" s="177">
        <v>45224</v>
      </c>
      <c r="C1658" s="62">
        <v>3061.1</v>
      </c>
      <c r="D1658" s="62">
        <f t="shared" si="51"/>
        <v>-2.7836443032949611E-2</v>
      </c>
      <c r="E1658" s="62">
        <v>-3.3535195676239441E-3</v>
      </c>
      <c r="F1658" s="62"/>
      <c r="G1658" s="62">
        <v>1652</v>
      </c>
      <c r="H1658">
        <f t="shared" ca="1" si="52"/>
        <v>2.6175822833830447E-3</v>
      </c>
      <c r="I1658" s="62"/>
    </row>
    <row r="1659" spans="2:9" x14ac:dyDescent="0.3">
      <c r="B1659" s="177">
        <v>45212</v>
      </c>
      <c r="C1659" s="62">
        <v>3148.75</v>
      </c>
      <c r="D1659" s="62">
        <f t="shared" si="51"/>
        <v>1.7253646081274074</v>
      </c>
      <c r="E1659" s="62">
        <v>-3.355120515295839E-3</v>
      </c>
      <c r="F1659" s="62"/>
      <c r="G1659" s="62">
        <v>1653</v>
      </c>
      <c r="H1659">
        <f t="shared" ca="1" si="52"/>
        <v>3.3988769478123253E-4</v>
      </c>
      <c r="I1659" s="62"/>
    </row>
    <row r="1660" spans="2:9" x14ac:dyDescent="0.3">
      <c r="B1660" s="177">
        <v>42614</v>
      </c>
      <c r="C1660" s="62">
        <v>1155.3499999999999</v>
      </c>
      <c r="D1660" s="62">
        <f t="shared" si="51"/>
        <v>-0.61531930478790708</v>
      </c>
      <c r="E1660" s="62">
        <v>-3.3642441233556965E-3</v>
      </c>
      <c r="F1660" s="62"/>
      <c r="G1660" s="62">
        <v>1654</v>
      </c>
      <c r="H1660">
        <f t="shared" ca="1" si="52"/>
        <v>2.301375461522151E-2</v>
      </c>
      <c r="I1660" s="62"/>
    </row>
    <row r="1661" spans="2:9" x14ac:dyDescent="0.3">
      <c r="B1661" s="177">
        <v>44426</v>
      </c>
      <c r="C1661" s="62">
        <v>3003.4</v>
      </c>
      <c r="D1661" s="62">
        <f t="shared" si="51"/>
        <v>-2.1996450609746081E-2</v>
      </c>
      <c r="E1661" s="62">
        <v>-3.3681206550414265E-3</v>
      </c>
      <c r="F1661" s="62"/>
      <c r="G1661" s="62">
        <v>1655</v>
      </c>
      <c r="H1661">
        <f t="shared" ca="1" si="52"/>
        <v>-5.9142233104766797E-3</v>
      </c>
      <c r="I1661" s="62"/>
    </row>
    <row r="1662" spans="2:9" x14ac:dyDescent="0.3">
      <c r="B1662" s="177">
        <v>44916</v>
      </c>
      <c r="C1662" s="62">
        <v>3070.95</v>
      </c>
      <c r="D1662" s="62">
        <f t="shared" si="51"/>
        <v>1.6694627955493737</v>
      </c>
      <c r="E1662" s="62">
        <v>-3.3751440115534072E-3</v>
      </c>
      <c r="F1662" s="62"/>
      <c r="G1662" s="62">
        <v>1656</v>
      </c>
      <c r="H1662">
        <f t="shared" ca="1" si="52"/>
        <v>-2.3272671056536326E-2</v>
      </c>
      <c r="I1662" s="62"/>
    </row>
    <row r="1663" spans="2:9" x14ac:dyDescent="0.3">
      <c r="B1663" s="177">
        <v>42898</v>
      </c>
      <c r="C1663" s="62">
        <v>1150.4000000000001</v>
      </c>
      <c r="D1663" s="62">
        <f t="shared" si="51"/>
        <v>0.30106310789414165</v>
      </c>
      <c r="E1663" s="62">
        <v>-3.3786710560511682E-3</v>
      </c>
      <c r="F1663" s="62"/>
      <c r="G1663" s="62">
        <v>1657</v>
      </c>
      <c r="H1663">
        <f t="shared" ca="1" si="52"/>
        <v>5.1693477026085793E-3</v>
      </c>
      <c r="I1663" s="62"/>
    </row>
    <row r="1664" spans="2:9" x14ac:dyDescent="0.3">
      <c r="B1664" s="177">
        <v>42409</v>
      </c>
      <c r="C1664" s="62">
        <v>884.2</v>
      </c>
      <c r="D1664" s="62">
        <f t="shared" si="51"/>
        <v>-0.30743322628651992</v>
      </c>
      <c r="E1664" s="62">
        <v>-3.381424706943192E-3</v>
      </c>
      <c r="F1664" s="62"/>
      <c r="G1664" s="62">
        <v>1658</v>
      </c>
      <c r="H1664">
        <f t="shared" ca="1" si="52"/>
        <v>-9.4835351964774849E-3</v>
      </c>
      <c r="I1664" s="62"/>
    </row>
    <row r="1665" spans="2:9" x14ac:dyDescent="0.3">
      <c r="B1665" s="177">
        <v>43269</v>
      </c>
      <c r="C1665" s="62">
        <v>1276.7</v>
      </c>
      <c r="D1665" s="62">
        <f t="shared" si="51"/>
        <v>-0.59105032191934403</v>
      </c>
      <c r="E1665" s="62">
        <v>-3.3956520042152214E-3</v>
      </c>
      <c r="F1665" s="62"/>
      <c r="G1665" s="62">
        <v>1659</v>
      </c>
      <c r="H1665">
        <f t="shared" ca="1" si="52"/>
        <v>-2.3990181763873197E-2</v>
      </c>
      <c r="I1665" s="62"/>
    </row>
    <row r="1666" spans="2:9" x14ac:dyDescent="0.3">
      <c r="B1666" s="177">
        <v>45253</v>
      </c>
      <c r="C1666" s="62">
        <v>3121.9</v>
      </c>
      <c r="D1666" s="62">
        <f t="shared" si="51"/>
        <v>1.7473049676596122</v>
      </c>
      <c r="E1666" s="62">
        <v>-3.4156930345399408E-3</v>
      </c>
      <c r="F1666" s="62"/>
      <c r="G1666" s="62">
        <v>1660</v>
      </c>
      <c r="H1666">
        <f t="shared" ca="1" si="52"/>
        <v>2.5233111983606412E-3</v>
      </c>
      <c r="I1666" s="62"/>
    </row>
    <row r="1667" spans="2:9" x14ac:dyDescent="0.3">
      <c r="B1667" s="177">
        <v>42971</v>
      </c>
      <c r="C1667" s="62">
        <v>1136.3499999999999</v>
      </c>
      <c r="D1667" s="62">
        <f t="shared" si="51"/>
        <v>-0.64297720596320906</v>
      </c>
      <c r="E1667" s="62">
        <v>-3.4203025652270037E-3</v>
      </c>
      <c r="F1667" s="62"/>
      <c r="G1667" s="62">
        <v>1661</v>
      </c>
      <c r="H1667">
        <f t="shared" ca="1" si="52"/>
        <v>-3.0917525076511906E-2</v>
      </c>
      <c r="I1667" s="62"/>
    </row>
    <row r="1668" spans="2:9" x14ac:dyDescent="0.3">
      <c r="B1668" s="177">
        <v>45155</v>
      </c>
      <c r="C1668" s="62">
        <v>3182.85</v>
      </c>
      <c r="D1668" s="62">
        <f t="shared" si="51"/>
        <v>1.7782045127220352</v>
      </c>
      <c r="E1668" s="62">
        <v>-3.4285177531468069E-3</v>
      </c>
      <c r="F1668" s="62"/>
      <c r="G1668" s="62">
        <v>1662</v>
      </c>
      <c r="H1668">
        <f t="shared" ca="1" si="52"/>
        <v>6.5313160125428892E-3</v>
      </c>
      <c r="I1668" s="62"/>
    </row>
    <row r="1669" spans="2:9" x14ac:dyDescent="0.3">
      <c r="B1669" s="177">
        <v>42955</v>
      </c>
      <c r="C1669" s="62">
        <v>1145.6500000000001</v>
      </c>
      <c r="D1669" s="62">
        <f t="shared" si="51"/>
        <v>7.873669393859457E-3</v>
      </c>
      <c r="E1669" s="62">
        <v>-3.4359777313846714E-3</v>
      </c>
      <c r="F1669" s="62"/>
      <c r="G1669" s="62">
        <v>1663</v>
      </c>
      <c r="H1669">
        <f t="shared" ca="1" si="52"/>
        <v>-1.0996854999259835E-2</v>
      </c>
      <c r="I1669" s="62"/>
    </row>
    <row r="1670" spans="2:9" x14ac:dyDescent="0.3">
      <c r="B1670" s="177">
        <v>43146</v>
      </c>
      <c r="C1670" s="62">
        <v>1136.7</v>
      </c>
      <c r="D1670" s="62">
        <f t="shared" si="51"/>
        <v>2.071671001013917E-3</v>
      </c>
      <c r="E1670" s="62">
        <v>-3.4629377986236313E-3</v>
      </c>
      <c r="F1670" s="62"/>
      <c r="G1670" s="62">
        <v>1664</v>
      </c>
      <c r="H1670">
        <f t="shared" ca="1" si="52"/>
        <v>-8.2511721948100025E-3</v>
      </c>
      <c r="I1670" s="62"/>
    </row>
    <row r="1671" spans="2:9" x14ac:dyDescent="0.3">
      <c r="B1671" s="177">
        <v>43136</v>
      </c>
      <c r="C1671" s="62">
        <v>1134.3499999999999</v>
      </c>
      <c r="D1671" s="62">
        <f t="shared" ref="D1671:D1734" si="53">(C1671-C1672)/C1672</f>
        <v>1.6715963072510408E-2</v>
      </c>
      <c r="E1671" s="62">
        <v>-3.4700869718000929E-3</v>
      </c>
      <c r="F1671" s="62"/>
      <c r="G1671" s="62">
        <v>1665</v>
      </c>
      <c r="H1671">
        <f t="shared" ref="H1671:H1734" ca="1" si="54">_xlfn.NORM.INV(RAND(),N$9,N$10)</f>
        <v>-7.7504735383739885E-3</v>
      </c>
      <c r="I1671" s="62"/>
    </row>
    <row r="1672" spans="2:9" x14ac:dyDescent="0.3">
      <c r="B1672" s="177">
        <v>42857</v>
      </c>
      <c r="C1672" s="62">
        <v>1115.7</v>
      </c>
      <c r="D1672" s="62">
        <f t="shared" si="53"/>
        <v>-0.666008082622362</v>
      </c>
      <c r="E1672" s="62">
        <v>-3.4833869239012717E-3</v>
      </c>
      <c r="F1672" s="62"/>
      <c r="G1672" s="62">
        <v>1666</v>
      </c>
      <c r="H1672">
        <f t="shared" ca="1" si="54"/>
        <v>-2.6182385173213418E-2</v>
      </c>
      <c r="I1672" s="62"/>
    </row>
    <row r="1673" spans="2:9" x14ac:dyDescent="0.3">
      <c r="B1673" s="177">
        <v>44455</v>
      </c>
      <c r="C1673" s="62">
        <v>3340.5</v>
      </c>
      <c r="D1673" s="62">
        <f t="shared" si="53"/>
        <v>0.93584840055632834</v>
      </c>
      <c r="E1673" s="62">
        <v>-3.4902452120994625E-3</v>
      </c>
      <c r="F1673" s="62"/>
      <c r="G1673" s="62">
        <v>1667</v>
      </c>
      <c r="H1673">
        <f t="shared" ca="1" si="54"/>
        <v>-1.6576953976289416E-2</v>
      </c>
      <c r="I1673" s="62"/>
    </row>
    <row r="1674" spans="2:9" x14ac:dyDescent="0.3">
      <c r="B1674" s="177">
        <v>43942</v>
      </c>
      <c r="C1674" s="62">
        <v>1725.6</v>
      </c>
      <c r="D1674" s="62">
        <f t="shared" si="53"/>
        <v>-0.43416457626284988</v>
      </c>
      <c r="E1674" s="62">
        <v>-3.4937776109491996E-3</v>
      </c>
      <c r="F1674" s="62"/>
      <c r="G1674" s="62">
        <v>1668</v>
      </c>
      <c r="H1674">
        <f t="shared" ca="1" si="54"/>
        <v>-1.4042060235721957E-3</v>
      </c>
      <c r="I1674" s="62"/>
    </row>
    <row r="1675" spans="2:9" x14ac:dyDescent="0.3">
      <c r="B1675" s="177">
        <v>44365</v>
      </c>
      <c r="C1675" s="62">
        <v>3049.65</v>
      </c>
      <c r="D1675" s="62">
        <f t="shared" si="53"/>
        <v>0.91868256315077546</v>
      </c>
      <c r="E1675" s="62">
        <v>-3.4963321188752326E-3</v>
      </c>
      <c r="F1675" s="62"/>
      <c r="G1675" s="62">
        <v>1669</v>
      </c>
      <c r="H1675">
        <f t="shared" ca="1" si="54"/>
        <v>1.1036287115432052E-2</v>
      </c>
      <c r="I1675" s="62"/>
    </row>
    <row r="1676" spans="2:9" x14ac:dyDescent="0.3">
      <c r="B1676" s="177">
        <v>43698</v>
      </c>
      <c r="C1676" s="62">
        <v>1589.45</v>
      </c>
      <c r="D1676" s="62">
        <f t="shared" si="53"/>
        <v>-0.46856244880217995</v>
      </c>
      <c r="E1676" s="62">
        <v>-3.5108617284724049E-3</v>
      </c>
      <c r="F1676" s="62"/>
      <c r="G1676" s="62">
        <v>1670</v>
      </c>
      <c r="H1676">
        <f t="shared" ca="1" si="54"/>
        <v>1.7272281284382247E-2</v>
      </c>
      <c r="I1676" s="62"/>
    </row>
    <row r="1677" spans="2:9" x14ac:dyDescent="0.3">
      <c r="B1677" s="177">
        <v>44377</v>
      </c>
      <c r="C1677" s="62">
        <v>2990.85</v>
      </c>
      <c r="D1677" s="62">
        <f t="shared" si="53"/>
        <v>0.99330200939718072</v>
      </c>
      <c r="E1677" s="62">
        <v>-3.5150263210502373E-3</v>
      </c>
      <c r="F1677" s="62"/>
      <c r="G1677" s="62">
        <v>1671</v>
      </c>
      <c r="H1677">
        <f t="shared" ca="1" si="54"/>
        <v>2.2294272380283579E-2</v>
      </c>
      <c r="I1677" s="62"/>
    </row>
    <row r="1678" spans="2:9" x14ac:dyDescent="0.3">
      <c r="B1678" s="177">
        <v>43971</v>
      </c>
      <c r="C1678" s="62">
        <v>1500.45</v>
      </c>
      <c r="D1678" s="62">
        <f t="shared" si="53"/>
        <v>0.73945049849292832</v>
      </c>
      <c r="E1678" s="62">
        <v>-3.5198406109911702E-3</v>
      </c>
      <c r="F1678" s="62"/>
      <c r="G1678" s="62">
        <v>1672</v>
      </c>
      <c r="H1678">
        <f t="shared" ca="1" si="54"/>
        <v>5.8348952273357844E-3</v>
      </c>
      <c r="I1678" s="62"/>
    </row>
    <row r="1679" spans="2:9" x14ac:dyDescent="0.3">
      <c r="B1679" s="177">
        <v>42291</v>
      </c>
      <c r="C1679" s="62">
        <v>862.6</v>
      </c>
      <c r="D1679" s="62">
        <f t="shared" si="53"/>
        <v>-0.37087010429582079</v>
      </c>
      <c r="E1679" s="62">
        <v>-3.5233639461675673E-3</v>
      </c>
      <c r="F1679" s="62"/>
      <c r="G1679" s="62">
        <v>1673</v>
      </c>
      <c r="H1679">
        <f t="shared" ca="1" si="54"/>
        <v>-1.4213238287751661E-2</v>
      </c>
      <c r="I1679" s="62"/>
    </row>
    <row r="1680" spans="2:9" x14ac:dyDescent="0.3">
      <c r="B1680" s="177">
        <v>43343</v>
      </c>
      <c r="C1680" s="62">
        <v>1371.1</v>
      </c>
      <c r="D1680" s="62">
        <f t="shared" si="53"/>
        <v>0.19024263205868297</v>
      </c>
      <c r="E1680" s="62">
        <v>-3.5248373850794985E-3</v>
      </c>
      <c r="F1680" s="62"/>
      <c r="G1680" s="62">
        <v>1674</v>
      </c>
      <c r="H1680">
        <f t="shared" ca="1" si="54"/>
        <v>1.590898772005549E-2</v>
      </c>
      <c r="I1680" s="62"/>
    </row>
    <row r="1681" spans="2:9" x14ac:dyDescent="0.3">
      <c r="B1681" s="177">
        <v>42941</v>
      </c>
      <c r="C1681" s="62">
        <v>1151.95</v>
      </c>
      <c r="D1681" s="62">
        <f t="shared" si="53"/>
        <v>-0.64266215838942831</v>
      </c>
      <c r="E1681" s="62">
        <v>-3.546559404869953E-3</v>
      </c>
      <c r="F1681" s="62"/>
      <c r="G1681" s="62">
        <v>1675</v>
      </c>
      <c r="H1681">
        <f t="shared" ca="1" si="54"/>
        <v>1.9476593574196847E-2</v>
      </c>
      <c r="I1681" s="62"/>
    </row>
    <row r="1682" spans="2:9" x14ac:dyDescent="0.3">
      <c r="B1682" s="177">
        <v>45174</v>
      </c>
      <c r="C1682" s="62">
        <v>3223.7</v>
      </c>
      <c r="D1682" s="62">
        <f t="shared" si="53"/>
        <v>0.27914451234029047</v>
      </c>
      <c r="E1682" s="62">
        <v>-3.5546488625123641E-3</v>
      </c>
      <c r="F1682" s="62"/>
      <c r="G1682" s="62">
        <v>1676</v>
      </c>
      <c r="H1682">
        <f t="shared" ca="1" si="54"/>
        <v>8.711374071206349E-3</v>
      </c>
      <c r="I1682" s="62"/>
    </row>
    <row r="1683" spans="2:9" x14ac:dyDescent="0.3">
      <c r="B1683" s="177">
        <v>44176</v>
      </c>
      <c r="C1683" s="62">
        <v>2520.1999999999998</v>
      </c>
      <c r="D1683" s="62">
        <f t="shared" si="53"/>
        <v>-0.21589247378737442</v>
      </c>
      <c r="E1683" s="62">
        <v>-3.558437450577258E-3</v>
      </c>
      <c r="F1683" s="62"/>
      <c r="G1683" s="62">
        <v>1677</v>
      </c>
      <c r="H1683">
        <f t="shared" ca="1" si="54"/>
        <v>7.7587144865158926E-3</v>
      </c>
      <c r="I1683" s="62"/>
    </row>
    <row r="1684" spans="2:9" x14ac:dyDescent="0.3">
      <c r="B1684" s="177">
        <v>44853</v>
      </c>
      <c r="C1684" s="62">
        <v>3214.1</v>
      </c>
      <c r="D1684" s="62">
        <f t="shared" si="53"/>
        <v>2.6563335418918155</v>
      </c>
      <c r="E1684" s="62">
        <v>-3.5652281746031745E-3</v>
      </c>
      <c r="F1684" s="62"/>
      <c r="G1684" s="62">
        <v>1678</v>
      </c>
      <c r="H1684">
        <f t="shared" ca="1" si="54"/>
        <v>1.7371037695209833E-2</v>
      </c>
      <c r="I1684" s="62"/>
    </row>
    <row r="1685" spans="2:9" x14ac:dyDescent="0.3">
      <c r="B1685" s="177">
        <v>42296</v>
      </c>
      <c r="C1685" s="62">
        <v>879.05</v>
      </c>
      <c r="D1685" s="62">
        <f t="shared" si="53"/>
        <v>-0.6948113944485913</v>
      </c>
      <c r="E1685" s="62">
        <v>-3.5706189072773641E-3</v>
      </c>
      <c r="F1685" s="62"/>
      <c r="G1685" s="62">
        <v>1679</v>
      </c>
      <c r="H1685">
        <f t="shared" ca="1" si="54"/>
        <v>-1.2550028317925526E-2</v>
      </c>
      <c r="I1685" s="62"/>
    </row>
    <row r="1686" spans="2:9" x14ac:dyDescent="0.3">
      <c r="B1686" s="177">
        <v>44750</v>
      </c>
      <c r="C1686" s="62">
        <v>2880.35</v>
      </c>
      <c r="D1686" s="62">
        <f t="shared" si="53"/>
        <v>-9.0999463502382652E-2</v>
      </c>
      <c r="E1686" s="62">
        <v>-3.5804476424395161E-3</v>
      </c>
      <c r="F1686" s="62"/>
      <c r="G1686" s="62">
        <v>1680</v>
      </c>
      <c r="H1686">
        <f t="shared" ca="1" si="54"/>
        <v>1.4524342406752563E-2</v>
      </c>
      <c r="I1686" s="62"/>
    </row>
    <row r="1687" spans="2:9" x14ac:dyDescent="0.3">
      <c r="B1687" s="177">
        <v>45161</v>
      </c>
      <c r="C1687" s="62">
        <v>3168.7</v>
      </c>
      <c r="D1687" s="62">
        <f t="shared" si="53"/>
        <v>-9.8187096223354309E-2</v>
      </c>
      <c r="E1687" s="62">
        <v>-3.6004590978413824E-3</v>
      </c>
      <c r="F1687" s="62"/>
      <c r="G1687" s="62">
        <v>1681</v>
      </c>
      <c r="H1687">
        <f t="shared" ca="1" si="54"/>
        <v>5.2627263135930314E-3</v>
      </c>
      <c r="I1687" s="62"/>
    </row>
    <row r="1688" spans="2:9" x14ac:dyDescent="0.3">
      <c r="B1688" s="177">
        <v>44567</v>
      </c>
      <c r="C1688" s="62">
        <v>3513.7</v>
      </c>
      <c r="D1688" s="62">
        <f t="shared" si="53"/>
        <v>0.16492333195192699</v>
      </c>
      <c r="E1688" s="62">
        <v>-3.615534035644912E-3</v>
      </c>
      <c r="F1688" s="62"/>
      <c r="G1688" s="62">
        <v>1682</v>
      </c>
      <c r="H1688">
        <f t="shared" ca="1" si="54"/>
        <v>-2.2780912180102961E-2</v>
      </c>
      <c r="I1688" s="62"/>
    </row>
    <row r="1689" spans="2:9" x14ac:dyDescent="0.3">
      <c r="B1689" s="177">
        <v>44412</v>
      </c>
      <c r="C1689" s="62">
        <v>3016.25</v>
      </c>
      <c r="D1689" s="62">
        <f t="shared" si="53"/>
        <v>7.0731274405395811E-2</v>
      </c>
      <c r="E1689" s="62">
        <v>-3.650117266210875E-3</v>
      </c>
      <c r="F1689" s="62"/>
      <c r="G1689" s="62">
        <v>1683</v>
      </c>
      <c r="H1689">
        <f t="shared" ca="1" si="54"/>
        <v>-1.46337456577832E-3</v>
      </c>
      <c r="I1689" s="62"/>
    </row>
    <row r="1690" spans="2:9" x14ac:dyDescent="0.3">
      <c r="B1690" s="177">
        <v>44978</v>
      </c>
      <c r="C1690" s="62">
        <v>2817</v>
      </c>
      <c r="D1690" s="62">
        <f t="shared" si="53"/>
        <v>9.6087624754382137E-2</v>
      </c>
      <c r="E1690" s="62">
        <v>-3.6606716536685974E-3</v>
      </c>
      <c r="F1690" s="62"/>
      <c r="G1690" s="62">
        <v>1684</v>
      </c>
      <c r="H1690">
        <f t="shared" ca="1" si="54"/>
        <v>3.9335026418069644E-2</v>
      </c>
      <c r="I1690" s="62"/>
    </row>
    <row r="1691" spans="2:9" x14ac:dyDescent="0.3">
      <c r="B1691" s="177">
        <v>45889</v>
      </c>
      <c r="C1691" s="62">
        <v>2570.0500000000002</v>
      </c>
      <c r="D1691" s="62">
        <f t="shared" si="53"/>
        <v>-0.19526247397178773</v>
      </c>
      <c r="E1691" s="62">
        <v>-3.6635006784259808E-3</v>
      </c>
      <c r="F1691" s="62"/>
      <c r="G1691" s="62">
        <v>1685</v>
      </c>
      <c r="H1691">
        <f t="shared" ca="1" si="54"/>
        <v>1.6479547524411321E-2</v>
      </c>
      <c r="I1691" s="62"/>
    </row>
    <row r="1692" spans="2:9" x14ac:dyDescent="0.3">
      <c r="B1692" s="177">
        <v>45205</v>
      </c>
      <c r="C1692" s="62">
        <v>3193.65</v>
      </c>
      <c r="D1692" s="62">
        <f t="shared" si="53"/>
        <v>1.6843034250893045</v>
      </c>
      <c r="E1692" s="62">
        <v>-3.6656891495601171E-3</v>
      </c>
      <c r="F1692" s="62"/>
      <c r="G1692" s="62">
        <v>1686</v>
      </c>
      <c r="H1692">
        <f t="shared" ca="1" si="54"/>
        <v>6.2897539425792767E-4</v>
      </c>
      <c r="I1692" s="62"/>
    </row>
    <row r="1693" spans="2:9" x14ac:dyDescent="0.3">
      <c r="B1693" s="177">
        <v>43118</v>
      </c>
      <c r="C1693" s="62">
        <v>1189.75</v>
      </c>
      <c r="D1693" s="62">
        <f t="shared" si="53"/>
        <v>-0.61566416849722183</v>
      </c>
      <c r="E1693" s="62">
        <v>-3.6846292341833863E-3</v>
      </c>
      <c r="F1693" s="62"/>
      <c r="G1693" s="62">
        <v>1687</v>
      </c>
      <c r="H1693">
        <f t="shared" ca="1" si="54"/>
        <v>-7.3034583316715952E-3</v>
      </c>
      <c r="I1693" s="62"/>
    </row>
    <row r="1694" spans="2:9" x14ac:dyDescent="0.3">
      <c r="B1694" s="177">
        <v>45509</v>
      </c>
      <c r="C1694" s="62">
        <v>3095.6</v>
      </c>
      <c r="D1694" s="62">
        <f t="shared" si="53"/>
        <v>1.1612790616490958</v>
      </c>
      <c r="E1694" s="62">
        <v>-3.6851676027100538E-3</v>
      </c>
      <c r="F1694" s="62"/>
      <c r="G1694" s="62">
        <v>1688</v>
      </c>
      <c r="H1694">
        <f t="shared" ca="1" si="54"/>
        <v>-1.9711460576309386E-2</v>
      </c>
      <c r="I1694" s="62"/>
    </row>
    <row r="1695" spans="2:9" x14ac:dyDescent="0.3">
      <c r="B1695" s="177">
        <v>43570</v>
      </c>
      <c r="C1695" s="62">
        <v>1432.3</v>
      </c>
      <c r="D1695" s="62">
        <f t="shared" si="53"/>
        <v>-0.21943377203738526</v>
      </c>
      <c r="E1695" s="62">
        <v>-3.6867000556482714E-3</v>
      </c>
      <c r="F1695" s="62"/>
      <c r="G1695" s="62">
        <v>1689</v>
      </c>
      <c r="H1695">
        <f t="shared" ca="1" si="54"/>
        <v>-3.1493335368388255E-2</v>
      </c>
      <c r="I1695" s="62"/>
    </row>
    <row r="1696" spans="2:9" x14ac:dyDescent="0.3">
      <c r="B1696" s="177">
        <v>43846</v>
      </c>
      <c r="C1696" s="62">
        <v>1834.95</v>
      </c>
      <c r="D1696" s="62">
        <f t="shared" si="53"/>
        <v>-0.34580555456522516</v>
      </c>
      <c r="E1696" s="62">
        <v>-3.6921406271209199E-3</v>
      </c>
      <c r="F1696" s="62"/>
      <c r="G1696" s="62">
        <v>1690</v>
      </c>
      <c r="H1696">
        <f t="shared" ca="1" si="54"/>
        <v>2.8233009691058759E-2</v>
      </c>
      <c r="I1696" s="62"/>
    </row>
    <row r="1697" spans="2:9" x14ac:dyDescent="0.3">
      <c r="B1697" s="177">
        <v>44967</v>
      </c>
      <c r="C1697" s="62">
        <v>2804.9</v>
      </c>
      <c r="D1697" s="62">
        <f t="shared" si="53"/>
        <v>-6.6557955339611966E-2</v>
      </c>
      <c r="E1697" s="62">
        <v>-3.6941000959045539E-3</v>
      </c>
      <c r="F1697" s="62"/>
      <c r="G1697" s="62">
        <v>1691</v>
      </c>
      <c r="H1697">
        <f t="shared" ca="1" si="54"/>
        <v>2.6522460262505272E-2</v>
      </c>
      <c r="I1697" s="62"/>
    </row>
    <row r="1698" spans="2:9" x14ac:dyDescent="0.3">
      <c r="B1698" s="177">
        <v>44931</v>
      </c>
      <c r="C1698" s="62">
        <v>3004.9</v>
      </c>
      <c r="D1698" s="62">
        <f t="shared" si="53"/>
        <v>3.6726526246787169E-2</v>
      </c>
      <c r="E1698" s="62">
        <v>-3.6968883141858025E-3</v>
      </c>
      <c r="F1698" s="62"/>
      <c r="G1698" s="62">
        <v>1692</v>
      </c>
      <c r="H1698">
        <f t="shared" ca="1" si="54"/>
        <v>1.9656813036593307E-2</v>
      </c>
      <c r="I1698" s="62"/>
    </row>
    <row r="1699" spans="2:9" x14ac:dyDescent="0.3">
      <c r="B1699" s="177">
        <v>45043</v>
      </c>
      <c r="C1699" s="62">
        <v>2898.45</v>
      </c>
      <c r="D1699" s="62">
        <f t="shared" si="53"/>
        <v>-8.7380300957592954E-3</v>
      </c>
      <c r="E1699" s="62">
        <v>-3.7122969837587632E-3</v>
      </c>
      <c r="F1699" s="62"/>
      <c r="G1699" s="62">
        <v>1693</v>
      </c>
      <c r="H1699">
        <f t="shared" ca="1" si="54"/>
        <v>2.2803019349728528E-2</v>
      </c>
      <c r="I1699" s="62"/>
    </row>
    <row r="1700" spans="2:9" x14ac:dyDescent="0.3">
      <c r="B1700" s="177">
        <v>44351</v>
      </c>
      <c r="C1700" s="62">
        <v>2924</v>
      </c>
      <c r="D1700" s="62">
        <f t="shared" si="53"/>
        <v>1.1822524068960369</v>
      </c>
      <c r="E1700" s="62">
        <v>-3.7139255170534229E-3</v>
      </c>
      <c r="F1700" s="62"/>
      <c r="G1700" s="62">
        <v>1694</v>
      </c>
      <c r="H1700">
        <f t="shared" ca="1" si="54"/>
        <v>3.4813029109985278E-3</v>
      </c>
      <c r="I1700" s="62"/>
    </row>
    <row r="1701" spans="2:9" x14ac:dyDescent="0.3">
      <c r="B1701" s="177">
        <v>43437</v>
      </c>
      <c r="C1701" s="62">
        <v>1339.9</v>
      </c>
      <c r="D1701" s="62">
        <f t="shared" si="53"/>
        <v>-0.53790177955580076</v>
      </c>
      <c r="E1701" s="62">
        <v>-3.7177485314893299E-3</v>
      </c>
      <c r="F1701" s="62"/>
      <c r="G1701" s="62">
        <v>1695</v>
      </c>
      <c r="H1701">
        <f t="shared" ca="1" si="54"/>
        <v>3.2817630907133653E-2</v>
      </c>
      <c r="I1701" s="62"/>
    </row>
    <row r="1702" spans="2:9" x14ac:dyDescent="0.3">
      <c r="B1702" s="177">
        <v>45441</v>
      </c>
      <c r="C1702" s="62">
        <v>2899.6</v>
      </c>
      <c r="D1702" s="62">
        <f t="shared" si="53"/>
        <v>1.2634557589477382</v>
      </c>
      <c r="E1702" s="62">
        <v>-3.7279458502980328E-3</v>
      </c>
      <c r="F1702" s="62"/>
      <c r="G1702" s="62">
        <v>1696</v>
      </c>
      <c r="H1702">
        <f t="shared" ca="1" si="54"/>
        <v>2.5789125078546044E-2</v>
      </c>
      <c r="I1702" s="62"/>
    </row>
    <row r="1703" spans="2:9" x14ac:dyDescent="0.3">
      <c r="B1703" s="177">
        <v>43266</v>
      </c>
      <c r="C1703" s="62">
        <v>1281.05</v>
      </c>
      <c r="D1703" s="62">
        <f t="shared" si="53"/>
        <v>-0.45119417371746817</v>
      </c>
      <c r="E1703" s="62">
        <v>-3.7329393008515418E-3</v>
      </c>
      <c r="F1703" s="62"/>
      <c r="G1703" s="62">
        <v>1697</v>
      </c>
      <c r="H1703">
        <f t="shared" ca="1" si="54"/>
        <v>1.9308864691674767E-3</v>
      </c>
      <c r="I1703" s="62"/>
    </row>
    <row r="1704" spans="2:9" x14ac:dyDescent="0.3">
      <c r="B1704" s="177">
        <v>45660</v>
      </c>
      <c r="C1704" s="62">
        <v>2334.25</v>
      </c>
      <c r="D1704" s="62">
        <f t="shared" si="53"/>
        <v>-0.2402024607772931</v>
      </c>
      <c r="E1704" s="62">
        <v>-3.7345283824157063E-3</v>
      </c>
      <c r="F1704" s="62"/>
      <c r="G1704" s="62">
        <v>1698</v>
      </c>
      <c r="H1704">
        <f t="shared" ca="1" si="54"/>
        <v>-3.168572623111033E-2</v>
      </c>
      <c r="I1704" s="62"/>
    </row>
    <row r="1705" spans="2:9" x14ac:dyDescent="0.3">
      <c r="B1705" s="177">
        <v>44882</v>
      </c>
      <c r="C1705" s="62">
        <v>3072.2</v>
      </c>
      <c r="D1705" s="62">
        <f t="shared" si="53"/>
        <v>0.33188823618667751</v>
      </c>
      <c r="E1705" s="62">
        <v>-3.7615928400027122E-3</v>
      </c>
      <c r="F1705" s="62"/>
      <c r="G1705" s="62">
        <v>1699</v>
      </c>
      <c r="H1705">
        <f t="shared" ca="1" si="54"/>
        <v>1.2784559330438603E-2</v>
      </c>
      <c r="I1705" s="62"/>
    </row>
    <row r="1706" spans="2:9" x14ac:dyDescent="0.3">
      <c r="B1706" s="177">
        <v>45749</v>
      </c>
      <c r="C1706" s="62">
        <v>2306.65</v>
      </c>
      <c r="D1706" s="62">
        <f t="shared" si="53"/>
        <v>1.0167431693989071</v>
      </c>
      <c r="E1706" s="62">
        <v>-3.7790446575105812E-3</v>
      </c>
      <c r="F1706" s="62"/>
      <c r="G1706" s="62">
        <v>1700</v>
      </c>
      <c r="H1706">
        <f t="shared" ca="1" si="54"/>
        <v>7.2535532206917273E-3</v>
      </c>
      <c r="I1706" s="62"/>
    </row>
    <row r="1707" spans="2:9" x14ac:dyDescent="0.3">
      <c r="B1707" s="177">
        <v>42949</v>
      </c>
      <c r="C1707" s="62">
        <v>1143.75</v>
      </c>
      <c r="D1707" s="62">
        <f t="shared" si="53"/>
        <v>0.16075506165321965</v>
      </c>
      <c r="E1707" s="62">
        <v>-3.7888685654558917E-3</v>
      </c>
      <c r="F1707" s="62"/>
      <c r="G1707" s="62">
        <v>1701</v>
      </c>
      <c r="H1707">
        <f t="shared" ca="1" si="54"/>
        <v>1.3027620624671285E-3</v>
      </c>
      <c r="I1707" s="62"/>
    </row>
    <row r="1708" spans="2:9" x14ac:dyDescent="0.3">
      <c r="B1708" s="177">
        <v>42769</v>
      </c>
      <c r="C1708" s="62">
        <v>985.35</v>
      </c>
      <c r="D1708" s="62">
        <f t="shared" si="53"/>
        <v>-3.6662267194603311E-2</v>
      </c>
      <c r="E1708" s="62">
        <v>-3.7913254473764028E-3</v>
      </c>
      <c r="F1708" s="62"/>
      <c r="G1708" s="62">
        <v>1702</v>
      </c>
      <c r="H1708">
        <f t="shared" ca="1" si="54"/>
        <v>1.7010677831199302E-2</v>
      </c>
      <c r="I1708" s="62"/>
    </row>
    <row r="1709" spans="2:9" x14ac:dyDescent="0.3">
      <c r="B1709" s="177">
        <v>42801</v>
      </c>
      <c r="C1709" s="62">
        <v>1022.85</v>
      </c>
      <c r="D1709" s="62">
        <f t="shared" si="53"/>
        <v>-0.12337161467260879</v>
      </c>
      <c r="E1709" s="62">
        <v>-3.7983929875821548E-3</v>
      </c>
      <c r="F1709" s="62"/>
      <c r="G1709" s="62">
        <v>1703</v>
      </c>
      <c r="H1709">
        <f t="shared" ca="1" si="54"/>
        <v>-1.0852825910631827E-3</v>
      </c>
      <c r="I1709" s="62"/>
    </row>
    <row r="1710" spans="2:9" x14ac:dyDescent="0.3">
      <c r="B1710" s="177">
        <v>43209</v>
      </c>
      <c r="C1710" s="62">
        <v>1166.8</v>
      </c>
      <c r="D1710" s="62">
        <f t="shared" si="53"/>
        <v>-0.52561392096275816</v>
      </c>
      <c r="E1710" s="62">
        <v>-3.7993596584845637E-3</v>
      </c>
      <c r="F1710" s="62"/>
      <c r="G1710" s="62">
        <v>1704</v>
      </c>
      <c r="H1710">
        <f t="shared" ca="1" si="54"/>
        <v>1.3136025816973762E-2</v>
      </c>
      <c r="I1710" s="62"/>
    </row>
    <row r="1711" spans="2:9" x14ac:dyDescent="0.3">
      <c r="B1711" s="177">
        <v>45630</v>
      </c>
      <c r="C1711" s="62">
        <v>2459.6</v>
      </c>
      <c r="D1711" s="62">
        <f t="shared" si="53"/>
        <v>0.75993703266430535</v>
      </c>
      <c r="E1711" s="62">
        <v>-3.8072093965168452E-3</v>
      </c>
      <c r="F1711" s="62"/>
      <c r="G1711" s="62">
        <v>1705</v>
      </c>
      <c r="H1711">
        <f t="shared" ca="1" si="54"/>
        <v>2.5873830839634078E-2</v>
      </c>
      <c r="I1711" s="62"/>
    </row>
    <row r="1712" spans="2:9" x14ac:dyDescent="0.3">
      <c r="B1712" s="177">
        <v>43475</v>
      </c>
      <c r="C1712" s="62">
        <v>1397.55</v>
      </c>
      <c r="D1712" s="62">
        <f t="shared" si="53"/>
        <v>-0.53398689541339472</v>
      </c>
      <c r="E1712" s="62">
        <v>-3.81352911825514E-3</v>
      </c>
      <c r="F1712" s="62"/>
      <c r="G1712" s="62">
        <v>1706</v>
      </c>
      <c r="H1712">
        <f t="shared" ca="1" si="54"/>
        <v>-1.8625674912296889E-2</v>
      </c>
      <c r="I1712" s="62"/>
    </row>
    <row r="1713" spans="2:9" x14ac:dyDescent="0.3">
      <c r="B1713" s="177">
        <v>44389</v>
      </c>
      <c r="C1713" s="62">
        <v>2998.95</v>
      </c>
      <c r="D1713" s="62">
        <f t="shared" si="53"/>
        <v>2.0068368509668533E-2</v>
      </c>
      <c r="E1713" s="62">
        <v>-3.8200269062764703E-3</v>
      </c>
      <c r="F1713" s="62"/>
      <c r="G1713" s="62">
        <v>1707</v>
      </c>
      <c r="H1713">
        <f t="shared" ca="1" si="54"/>
        <v>-2.4884697214592667E-2</v>
      </c>
      <c r="I1713" s="62"/>
    </row>
    <row r="1714" spans="2:9" x14ac:dyDescent="0.3">
      <c r="B1714" s="177">
        <v>44344</v>
      </c>
      <c r="C1714" s="62">
        <v>2939.95</v>
      </c>
      <c r="D1714" s="62">
        <f t="shared" si="53"/>
        <v>-2.3418425816738364E-2</v>
      </c>
      <c r="E1714" s="62">
        <v>-3.8288860652266605E-3</v>
      </c>
      <c r="F1714" s="62"/>
      <c r="G1714" s="62">
        <v>1708</v>
      </c>
      <c r="H1714">
        <f t="shared" ca="1" si="54"/>
        <v>-1.9600405001758577E-2</v>
      </c>
      <c r="I1714" s="62"/>
    </row>
    <row r="1715" spans="2:9" x14ac:dyDescent="0.3">
      <c r="B1715" s="177">
        <v>44386</v>
      </c>
      <c r="C1715" s="62">
        <v>3010.45</v>
      </c>
      <c r="D1715" s="62">
        <f t="shared" si="53"/>
        <v>0.33890013120149437</v>
      </c>
      <c r="E1715" s="62">
        <v>-3.8384540295495983E-3</v>
      </c>
      <c r="F1715" s="62"/>
      <c r="G1715" s="62">
        <v>1709</v>
      </c>
      <c r="H1715">
        <f t="shared" ca="1" si="54"/>
        <v>-1.3461537685012922E-2</v>
      </c>
      <c r="I1715" s="62"/>
    </row>
    <row r="1716" spans="2:9" x14ac:dyDescent="0.3">
      <c r="B1716" s="177">
        <v>45712</v>
      </c>
      <c r="C1716" s="62">
        <v>2248.4499999999998</v>
      </c>
      <c r="D1716" s="62">
        <f t="shared" si="53"/>
        <v>0.68442147057721836</v>
      </c>
      <c r="E1716" s="62">
        <v>-3.8764841396420348E-3</v>
      </c>
      <c r="F1716" s="62"/>
      <c r="G1716" s="62">
        <v>1710</v>
      </c>
      <c r="H1716">
        <f t="shared" ca="1" si="54"/>
        <v>-1.6055365784887116E-2</v>
      </c>
      <c r="I1716" s="62"/>
    </row>
    <row r="1717" spans="2:9" x14ac:dyDescent="0.3">
      <c r="B1717" s="177">
        <v>43451</v>
      </c>
      <c r="C1717" s="62">
        <v>1334.85</v>
      </c>
      <c r="D1717" s="62">
        <f t="shared" si="53"/>
        <v>0.17561319300717765</v>
      </c>
      <c r="E1717" s="62">
        <v>-3.8804522219320517E-3</v>
      </c>
      <c r="F1717" s="62"/>
      <c r="G1717" s="62">
        <v>1711</v>
      </c>
      <c r="H1717">
        <f t="shared" ca="1" si="54"/>
        <v>1.3143600080967084E-2</v>
      </c>
      <c r="I1717" s="62"/>
    </row>
    <row r="1718" spans="2:9" x14ac:dyDescent="0.3">
      <c r="B1718" s="177">
        <v>42968</v>
      </c>
      <c r="C1718" s="62">
        <v>1135.45</v>
      </c>
      <c r="D1718" s="62">
        <f t="shared" si="53"/>
        <v>-0.57445891501920732</v>
      </c>
      <c r="E1718" s="62">
        <v>-3.903851215018901E-3</v>
      </c>
      <c r="F1718" s="62"/>
      <c r="G1718" s="62">
        <v>1712</v>
      </c>
      <c r="H1718">
        <f t="shared" ca="1" si="54"/>
        <v>-5.7800963870315728E-3</v>
      </c>
      <c r="I1718" s="62"/>
    </row>
    <row r="1719" spans="2:9" x14ac:dyDescent="0.3">
      <c r="B1719" s="177">
        <v>44734</v>
      </c>
      <c r="C1719" s="62">
        <v>2668.25</v>
      </c>
      <c r="D1719" s="62">
        <f t="shared" si="53"/>
        <v>-0.22206186769293568</v>
      </c>
      <c r="E1719" s="62">
        <v>-3.9383305957892273E-3</v>
      </c>
      <c r="F1719" s="62"/>
      <c r="G1719" s="62">
        <v>1713</v>
      </c>
      <c r="H1719">
        <f t="shared" ca="1" si="54"/>
        <v>7.7200952528793491E-3</v>
      </c>
      <c r="I1719" s="62"/>
    </row>
    <row r="1720" spans="2:9" x14ac:dyDescent="0.3">
      <c r="B1720" s="177">
        <v>44466</v>
      </c>
      <c r="C1720" s="62">
        <v>3429.9</v>
      </c>
      <c r="D1720" s="62">
        <f t="shared" si="53"/>
        <v>0.96668577981651382</v>
      </c>
      <c r="E1720" s="62">
        <v>-3.9783947032175099E-3</v>
      </c>
      <c r="F1720" s="62"/>
      <c r="G1720" s="62">
        <v>1714</v>
      </c>
      <c r="H1720">
        <f t="shared" ca="1" si="54"/>
        <v>3.3121834813683785E-3</v>
      </c>
      <c r="I1720" s="62"/>
    </row>
    <row r="1721" spans="2:9" x14ac:dyDescent="0.3">
      <c r="B1721" s="177">
        <v>43812</v>
      </c>
      <c r="C1721" s="62">
        <v>1744</v>
      </c>
      <c r="D1721" s="62">
        <f t="shared" si="53"/>
        <v>0.61384352010364118</v>
      </c>
      <c r="E1721" s="62">
        <v>-3.9977155910908054E-3</v>
      </c>
      <c r="F1721" s="62"/>
      <c r="G1721" s="62">
        <v>1715</v>
      </c>
      <c r="H1721">
        <f t="shared" ca="1" si="54"/>
        <v>1.6345917831155715E-2</v>
      </c>
      <c r="I1721" s="62"/>
    </row>
    <row r="1722" spans="2:9" x14ac:dyDescent="0.3">
      <c r="B1722" s="177">
        <v>42832</v>
      </c>
      <c r="C1722" s="62">
        <v>1080.6500000000001</v>
      </c>
      <c r="D1722" s="62">
        <f t="shared" si="53"/>
        <v>-0.63483535235778121</v>
      </c>
      <c r="E1722" s="62">
        <v>-4.0092165898616677E-3</v>
      </c>
      <c r="F1722" s="62"/>
      <c r="G1722" s="62">
        <v>1716</v>
      </c>
      <c r="H1722">
        <f t="shared" ca="1" si="54"/>
        <v>-8.5457566499356416E-3</v>
      </c>
      <c r="I1722" s="62"/>
    </row>
    <row r="1723" spans="2:9" x14ac:dyDescent="0.3">
      <c r="B1723" s="177">
        <v>45590</v>
      </c>
      <c r="C1723" s="62">
        <v>2959.35</v>
      </c>
      <c r="D1723" s="62">
        <f t="shared" si="53"/>
        <v>2.5261840929401251</v>
      </c>
      <c r="E1723" s="62">
        <v>-4.0218086359506853E-3</v>
      </c>
      <c r="F1723" s="62"/>
      <c r="G1723" s="62">
        <v>1717</v>
      </c>
      <c r="H1723">
        <f t="shared" ca="1" si="54"/>
        <v>8.9527546543810791E-3</v>
      </c>
      <c r="I1723" s="62"/>
    </row>
    <row r="1724" spans="2:9" x14ac:dyDescent="0.3">
      <c r="B1724" s="177">
        <v>42019</v>
      </c>
      <c r="C1724" s="62">
        <v>839.25</v>
      </c>
      <c r="D1724" s="62">
        <f t="shared" si="53"/>
        <v>-0.35768406551354659</v>
      </c>
      <c r="E1724" s="62">
        <v>-4.0348899305761316E-3</v>
      </c>
      <c r="F1724" s="62"/>
      <c r="G1724" s="62">
        <v>1718</v>
      </c>
      <c r="H1724">
        <f t="shared" ca="1" si="54"/>
        <v>-2.8793619146845695E-2</v>
      </c>
      <c r="I1724" s="62"/>
    </row>
    <row r="1725" spans="2:9" x14ac:dyDescent="0.3">
      <c r="B1725" s="177">
        <v>43424</v>
      </c>
      <c r="C1725" s="62">
        <v>1306.5999999999999</v>
      </c>
      <c r="D1725" s="62">
        <f t="shared" si="53"/>
        <v>-0.59779597365018777</v>
      </c>
      <c r="E1725" s="62">
        <v>-4.0399420687553785E-3</v>
      </c>
      <c r="F1725" s="62"/>
      <c r="G1725" s="62">
        <v>1719</v>
      </c>
      <c r="H1725">
        <f t="shared" ca="1" si="54"/>
        <v>-4.3908834680346709E-3</v>
      </c>
      <c r="I1725" s="62"/>
    </row>
    <row r="1726" spans="2:9" x14ac:dyDescent="0.3">
      <c r="B1726" s="177">
        <v>44613</v>
      </c>
      <c r="C1726" s="62">
        <v>3248.6</v>
      </c>
      <c r="D1726" s="62">
        <f t="shared" si="53"/>
        <v>1.1788522930779385E-2</v>
      </c>
      <c r="E1726" s="62">
        <v>-4.0468453001411102E-3</v>
      </c>
      <c r="F1726" s="62"/>
      <c r="G1726" s="62">
        <v>1720</v>
      </c>
      <c r="H1726">
        <f t="shared" ca="1" si="54"/>
        <v>2.1466313874718434E-2</v>
      </c>
      <c r="I1726" s="62"/>
    </row>
    <row r="1727" spans="2:9" x14ac:dyDescent="0.3">
      <c r="B1727" s="177">
        <v>45085</v>
      </c>
      <c r="C1727" s="62">
        <v>3210.75</v>
      </c>
      <c r="D1727" s="62">
        <f t="shared" si="53"/>
        <v>2.2752728756503111</v>
      </c>
      <c r="E1727" s="62">
        <v>-4.0634644912138935E-3</v>
      </c>
      <c r="F1727" s="62"/>
      <c r="G1727" s="62">
        <v>1721</v>
      </c>
      <c r="H1727">
        <f t="shared" ca="1" si="54"/>
        <v>2.4902185759508901E-3</v>
      </c>
      <c r="I1727" s="62"/>
    </row>
    <row r="1728" spans="2:9" x14ac:dyDescent="0.3">
      <c r="B1728" s="177">
        <v>42780</v>
      </c>
      <c r="C1728" s="62">
        <v>980.3</v>
      </c>
      <c r="D1728" s="62">
        <f t="shared" si="53"/>
        <v>-0.70851297909666688</v>
      </c>
      <c r="E1728" s="62">
        <v>-4.0638016864776999E-3</v>
      </c>
      <c r="F1728" s="62"/>
      <c r="G1728" s="62">
        <v>1722</v>
      </c>
      <c r="H1728">
        <f t="shared" ca="1" si="54"/>
        <v>1.9154785937542353E-2</v>
      </c>
      <c r="I1728" s="62"/>
    </row>
    <row r="1729" spans="2:9" x14ac:dyDescent="0.3">
      <c r="B1729" s="177">
        <v>44798</v>
      </c>
      <c r="C1729" s="62">
        <v>3363.1</v>
      </c>
      <c r="D1729" s="62">
        <f t="shared" si="53"/>
        <v>2.6003639867251898</v>
      </c>
      <c r="E1729" s="62">
        <v>-4.0718421013666581E-3</v>
      </c>
      <c r="F1729" s="62"/>
      <c r="G1729" s="62">
        <v>1723</v>
      </c>
      <c r="H1729">
        <f t="shared" ca="1" si="54"/>
        <v>-7.9084823629243222E-3</v>
      </c>
      <c r="I1729" s="62"/>
    </row>
    <row r="1730" spans="2:9" x14ac:dyDescent="0.3">
      <c r="B1730" s="177">
        <v>42710</v>
      </c>
      <c r="C1730" s="62">
        <v>934.1</v>
      </c>
      <c r="D1730" s="62">
        <f t="shared" si="53"/>
        <v>-0.69029028033354889</v>
      </c>
      <c r="E1730" s="62">
        <v>-4.1046964123887444E-3</v>
      </c>
      <c r="F1730" s="62"/>
      <c r="G1730" s="62">
        <v>1724</v>
      </c>
      <c r="H1730">
        <f t="shared" ca="1" si="54"/>
        <v>-3.984758367386389E-4</v>
      </c>
      <c r="I1730" s="62"/>
    </row>
    <row r="1731" spans="2:9" x14ac:dyDescent="0.3">
      <c r="B1731" s="177">
        <v>44930</v>
      </c>
      <c r="C1731" s="62">
        <v>3016.05</v>
      </c>
      <c r="D1731" s="62">
        <f t="shared" si="53"/>
        <v>6.9483351654196765E-2</v>
      </c>
      <c r="E1731" s="62">
        <v>-4.1109460128776025E-3</v>
      </c>
      <c r="F1731" s="62"/>
      <c r="G1731" s="62">
        <v>1725</v>
      </c>
      <c r="H1731">
        <f t="shared" ca="1" si="54"/>
        <v>1.4651130083645752E-2</v>
      </c>
      <c r="I1731" s="62"/>
    </row>
    <row r="1732" spans="2:9" x14ac:dyDescent="0.3">
      <c r="B1732" s="177">
        <v>45356</v>
      </c>
      <c r="C1732" s="62">
        <v>2820.1</v>
      </c>
      <c r="D1732" s="62">
        <f t="shared" si="53"/>
        <v>-5.9950999183319698E-2</v>
      </c>
      <c r="E1732" s="62">
        <v>-4.1140637415026365E-3</v>
      </c>
      <c r="F1732" s="62"/>
      <c r="G1732" s="62">
        <v>1726</v>
      </c>
      <c r="H1732">
        <f t="shared" ca="1" si="54"/>
        <v>-5.931005438013069E-3</v>
      </c>
      <c r="I1732" s="62"/>
    </row>
    <row r="1733" spans="2:9" x14ac:dyDescent="0.3">
      <c r="B1733" s="177">
        <v>45343</v>
      </c>
      <c r="C1733" s="62">
        <v>2999.95</v>
      </c>
      <c r="D1733" s="62">
        <f t="shared" si="53"/>
        <v>2.598572542433875</v>
      </c>
      <c r="E1733" s="62">
        <v>-4.116387537968726E-3</v>
      </c>
      <c r="F1733" s="62"/>
      <c r="G1733" s="62">
        <v>1727</v>
      </c>
      <c r="H1733">
        <f t="shared" ca="1" si="54"/>
        <v>1.2966212484605309E-2</v>
      </c>
      <c r="I1733" s="62"/>
    </row>
    <row r="1734" spans="2:9" x14ac:dyDescent="0.3">
      <c r="B1734" s="177">
        <v>42068</v>
      </c>
      <c r="C1734" s="62">
        <v>833.65</v>
      </c>
      <c r="D1734" s="62">
        <f t="shared" si="53"/>
        <v>-0.72934759670795246</v>
      </c>
      <c r="E1734" s="62">
        <v>-4.1213714012663305E-3</v>
      </c>
      <c r="F1734" s="62"/>
      <c r="G1734" s="62">
        <v>1728</v>
      </c>
      <c r="H1734">
        <f t="shared" ca="1" si="54"/>
        <v>-2.3509167482711644E-3</v>
      </c>
      <c r="I1734" s="62"/>
    </row>
    <row r="1735" spans="2:9" x14ac:dyDescent="0.3">
      <c r="B1735" s="177">
        <v>45239</v>
      </c>
      <c r="C1735" s="62">
        <v>3080.15</v>
      </c>
      <c r="D1735" s="62">
        <f t="shared" ref="D1735:D1798" si="55">(C1735-C1736)/C1736</f>
        <v>0.24752936411502635</v>
      </c>
      <c r="E1735" s="62">
        <v>-4.1223447250153577E-3</v>
      </c>
      <c r="F1735" s="62"/>
      <c r="G1735" s="62">
        <v>1729</v>
      </c>
      <c r="H1735">
        <f t="shared" ref="H1735:H1798" ca="1" si="56">_xlfn.NORM.INV(RAND(),N$9,N$10)</f>
        <v>1.1066250679160105E-2</v>
      </c>
      <c r="I1735" s="62"/>
    </row>
    <row r="1736" spans="2:9" x14ac:dyDescent="0.3">
      <c r="B1736" s="177">
        <v>45629</v>
      </c>
      <c r="C1736" s="62">
        <v>2469</v>
      </c>
      <c r="D1736" s="62">
        <f t="shared" si="55"/>
        <v>-0.13846046479168125</v>
      </c>
      <c r="E1736" s="62">
        <v>-4.1343148129474637E-3</v>
      </c>
      <c r="F1736" s="62"/>
      <c r="G1736" s="62">
        <v>1730</v>
      </c>
      <c r="H1736">
        <f t="shared" ca="1" si="56"/>
        <v>-9.4045978543225613E-3</v>
      </c>
      <c r="I1736" s="62"/>
    </row>
    <row r="1737" spans="2:9" x14ac:dyDescent="0.3">
      <c r="B1737" s="177">
        <v>45446</v>
      </c>
      <c r="C1737" s="62">
        <v>2865.8</v>
      </c>
      <c r="D1737" s="62">
        <f t="shared" si="55"/>
        <v>1.3726456099681255</v>
      </c>
      <c r="E1737" s="62">
        <v>-4.1352468985646996E-3</v>
      </c>
      <c r="F1737" s="62"/>
      <c r="G1737" s="62">
        <v>1731</v>
      </c>
      <c r="H1737">
        <f t="shared" ca="1" si="56"/>
        <v>6.4392431264437893E-3</v>
      </c>
      <c r="I1737" s="62"/>
    </row>
    <row r="1738" spans="2:9" x14ac:dyDescent="0.3">
      <c r="B1738" s="177">
        <v>42657</v>
      </c>
      <c r="C1738" s="62">
        <v>1207.8499999999999</v>
      </c>
      <c r="D1738" s="62">
        <f t="shared" si="55"/>
        <v>-0.63028772574227121</v>
      </c>
      <c r="E1738" s="62">
        <v>-4.1635749031248923E-3</v>
      </c>
      <c r="F1738" s="62"/>
      <c r="G1738" s="62">
        <v>1732</v>
      </c>
      <c r="H1738">
        <f t="shared" ca="1" si="56"/>
        <v>-2.3617593106624417E-2</v>
      </c>
      <c r="I1738" s="62"/>
    </row>
    <row r="1739" spans="2:9" x14ac:dyDescent="0.3">
      <c r="B1739" s="177">
        <v>44553</v>
      </c>
      <c r="C1739" s="62">
        <v>3267</v>
      </c>
      <c r="D1739" s="62">
        <f t="shared" si="55"/>
        <v>2.7118672953473841</v>
      </c>
      <c r="E1739" s="62">
        <v>-4.1759380619989083E-3</v>
      </c>
      <c r="F1739" s="62"/>
      <c r="G1739" s="62">
        <v>1733</v>
      </c>
      <c r="H1739">
        <f t="shared" ca="1" si="56"/>
        <v>8.5987659430671916E-3</v>
      </c>
      <c r="I1739" s="62"/>
    </row>
    <row r="1740" spans="2:9" x14ac:dyDescent="0.3">
      <c r="B1740" s="177">
        <v>42370</v>
      </c>
      <c r="C1740" s="62">
        <v>880.15</v>
      </c>
      <c r="D1740" s="62">
        <f t="shared" si="55"/>
        <v>-0.22837855608644203</v>
      </c>
      <c r="E1740" s="62">
        <v>-4.1862306952537712E-3</v>
      </c>
      <c r="F1740" s="62"/>
      <c r="G1740" s="62">
        <v>1734</v>
      </c>
      <c r="H1740">
        <f t="shared" ca="1" si="56"/>
        <v>-1.5092535874469069E-2</v>
      </c>
      <c r="I1740" s="62"/>
    </row>
    <row r="1741" spans="2:9" x14ac:dyDescent="0.3">
      <c r="B1741" s="177">
        <v>43145</v>
      </c>
      <c r="C1741" s="62">
        <v>1140.6500000000001</v>
      </c>
      <c r="D1741" s="62">
        <f t="shared" si="55"/>
        <v>-0.53497900444371971</v>
      </c>
      <c r="E1741" s="62">
        <v>-4.1904928194159098E-3</v>
      </c>
      <c r="F1741" s="62"/>
      <c r="G1741" s="62">
        <v>1735</v>
      </c>
      <c r="H1741">
        <f t="shared" ca="1" si="56"/>
        <v>1.2542265381219046E-2</v>
      </c>
      <c r="I1741" s="62"/>
    </row>
    <row r="1742" spans="2:9" x14ac:dyDescent="0.3">
      <c r="B1742" s="177">
        <v>44230</v>
      </c>
      <c r="C1742" s="62">
        <v>2452.9</v>
      </c>
      <c r="D1742" s="62">
        <f t="shared" si="55"/>
        <v>-0.12124957457860885</v>
      </c>
      <c r="E1742" s="62">
        <v>-4.2017659596061746E-3</v>
      </c>
      <c r="F1742" s="62"/>
      <c r="G1742" s="62">
        <v>1736</v>
      </c>
      <c r="H1742">
        <f t="shared" ca="1" si="56"/>
        <v>4.1171757201518035E-3</v>
      </c>
      <c r="I1742" s="62"/>
    </row>
    <row r="1743" spans="2:9" x14ac:dyDescent="0.3">
      <c r="B1743" s="177">
        <v>44203</v>
      </c>
      <c r="C1743" s="62">
        <v>2791.35</v>
      </c>
      <c r="D1743" s="62">
        <f t="shared" si="55"/>
        <v>-6.6641031213950208E-2</v>
      </c>
      <c r="E1743" s="62">
        <v>-4.2095499705688891E-3</v>
      </c>
      <c r="F1743" s="62"/>
      <c r="G1743" s="62">
        <v>1737</v>
      </c>
      <c r="H1743">
        <f t="shared" ca="1" si="56"/>
        <v>-1.6715590494860676E-3</v>
      </c>
      <c r="I1743" s="62"/>
    </row>
    <row r="1744" spans="2:9" x14ac:dyDescent="0.3">
      <c r="B1744" s="177">
        <v>45588</v>
      </c>
      <c r="C1744" s="62">
        <v>2990.65</v>
      </c>
      <c r="D1744" s="62">
        <f t="shared" si="55"/>
        <v>5.1731110759437988E-2</v>
      </c>
      <c r="E1744" s="62">
        <v>-4.2120334298938137E-3</v>
      </c>
      <c r="F1744" s="62"/>
      <c r="G1744" s="62">
        <v>1738</v>
      </c>
      <c r="H1744">
        <f t="shared" ca="1" si="56"/>
        <v>2.4746155915197791E-2</v>
      </c>
      <c r="I1744" s="62"/>
    </row>
    <row r="1745" spans="2:9" x14ac:dyDescent="0.3">
      <c r="B1745" s="177">
        <v>45397</v>
      </c>
      <c r="C1745" s="62">
        <v>2843.55</v>
      </c>
      <c r="D1745" s="62">
        <f t="shared" si="55"/>
        <v>2.270703933747412</v>
      </c>
      <c r="E1745" s="62">
        <v>-4.2372139442858571E-3</v>
      </c>
      <c r="F1745" s="62"/>
      <c r="G1745" s="62">
        <v>1739</v>
      </c>
      <c r="H1745">
        <f t="shared" ca="1" si="56"/>
        <v>2.8407476114714166E-2</v>
      </c>
      <c r="I1745" s="62"/>
    </row>
    <row r="1746" spans="2:9" x14ac:dyDescent="0.3">
      <c r="B1746" s="177">
        <v>42382</v>
      </c>
      <c r="C1746" s="62">
        <v>869.4</v>
      </c>
      <c r="D1746" s="62">
        <f t="shared" si="55"/>
        <v>-0.61919362256630384</v>
      </c>
      <c r="E1746" s="62">
        <v>-4.2947947088129192E-3</v>
      </c>
      <c r="F1746" s="62"/>
      <c r="G1746" s="62">
        <v>1740</v>
      </c>
      <c r="H1746">
        <f t="shared" ca="1" si="56"/>
        <v>-2.1318110964673367E-3</v>
      </c>
      <c r="I1746" s="62"/>
    </row>
    <row r="1747" spans="2:9" x14ac:dyDescent="0.3">
      <c r="B1747" s="177">
        <v>45646</v>
      </c>
      <c r="C1747" s="62">
        <v>2283.0500000000002</v>
      </c>
      <c r="D1747" s="62">
        <f t="shared" si="55"/>
        <v>0.94567070052837909</v>
      </c>
      <c r="E1747" s="62">
        <v>-4.2958698591303189E-3</v>
      </c>
      <c r="F1747" s="62"/>
      <c r="G1747" s="62">
        <v>1741</v>
      </c>
      <c r="H1747">
        <f t="shared" ca="1" si="56"/>
        <v>2.4015006003628214E-2</v>
      </c>
      <c r="I1747" s="62"/>
    </row>
    <row r="1748" spans="2:9" x14ac:dyDescent="0.3">
      <c r="B1748" s="177">
        <v>43042</v>
      </c>
      <c r="C1748" s="62">
        <v>1173.4000000000001</v>
      </c>
      <c r="D1748" s="62">
        <f t="shared" si="55"/>
        <v>-0.52662578667096982</v>
      </c>
      <c r="E1748" s="62">
        <v>-4.3275350021212636E-3</v>
      </c>
      <c r="F1748" s="62"/>
      <c r="G1748" s="62">
        <v>1742</v>
      </c>
      <c r="H1748">
        <f t="shared" ca="1" si="56"/>
        <v>1.1647939418223676E-2</v>
      </c>
      <c r="I1748" s="62"/>
    </row>
    <row r="1749" spans="2:9" x14ac:dyDescent="0.3">
      <c r="B1749" s="177">
        <v>45881</v>
      </c>
      <c r="C1749" s="62">
        <v>2478.8000000000002</v>
      </c>
      <c r="D1749" s="62">
        <f t="shared" si="55"/>
        <v>1.2360741509178659</v>
      </c>
      <c r="E1749" s="62">
        <v>-4.3380462724934635E-3</v>
      </c>
      <c r="F1749" s="62"/>
      <c r="G1749" s="62">
        <v>1743</v>
      </c>
      <c r="H1749">
        <f t="shared" ca="1" si="56"/>
        <v>1.7041973047584006E-3</v>
      </c>
      <c r="I1749" s="62"/>
    </row>
    <row r="1750" spans="2:9" x14ac:dyDescent="0.3">
      <c r="B1750" s="177">
        <v>42600</v>
      </c>
      <c r="C1750" s="62">
        <v>1108.55</v>
      </c>
      <c r="D1750" s="62">
        <f t="shared" si="55"/>
        <v>-0.63095079565883216</v>
      </c>
      <c r="E1750" s="62">
        <v>-4.3560265852345395E-3</v>
      </c>
      <c r="F1750" s="62"/>
      <c r="G1750" s="62">
        <v>1744</v>
      </c>
      <c r="H1750">
        <f t="shared" ca="1" si="56"/>
        <v>1.5746420969253275E-2</v>
      </c>
      <c r="I1750" s="62"/>
    </row>
    <row r="1751" spans="2:9" x14ac:dyDescent="0.3">
      <c r="B1751" s="177">
        <v>44383</v>
      </c>
      <c r="C1751" s="62">
        <v>3003.8</v>
      </c>
      <c r="D1751" s="62">
        <f t="shared" si="55"/>
        <v>-8.247296719408638E-2</v>
      </c>
      <c r="E1751" s="62">
        <v>-4.3587066408126212E-3</v>
      </c>
      <c r="F1751" s="62"/>
      <c r="G1751" s="62">
        <v>1745</v>
      </c>
      <c r="H1751">
        <f t="shared" ca="1" si="56"/>
        <v>1.9827177841414873E-2</v>
      </c>
      <c r="I1751" s="62"/>
    </row>
    <row r="1752" spans="2:9" x14ac:dyDescent="0.3">
      <c r="B1752" s="177">
        <v>44557</v>
      </c>
      <c r="C1752" s="62">
        <v>3273.8</v>
      </c>
      <c r="D1752" s="62">
        <f t="shared" si="55"/>
        <v>9.883028177287001E-2</v>
      </c>
      <c r="E1752" s="62">
        <v>-4.3641561364292716E-3</v>
      </c>
      <c r="F1752" s="62"/>
      <c r="G1752" s="62">
        <v>1746</v>
      </c>
      <c r="H1752">
        <f t="shared" ca="1" si="56"/>
        <v>-2.3459728351833933E-2</v>
      </c>
      <c r="I1752" s="62"/>
    </row>
    <row r="1753" spans="2:9" x14ac:dyDescent="0.3">
      <c r="B1753" s="177">
        <v>44396</v>
      </c>
      <c r="C1753" s="62">
        <v>2979.35</v>
      </c>
      <c r="D1753" s="62">
        <f t="shared" si="55"/>
        <v>-0.11721655135631637</v>
      </c>
      <c r="E1753" s="62">
        <v>-4.4442216764406734E-3</v>
      </c>
      <c r="F1753" s="62"/>
      <c r="G1753" s="62">
        <v>1747</v>
      </c>
      <c r="H1753">
        <f t="shared" ca="1" si="56"/>
        <v>-7.9092466199869906E-3</v>
      </c>
      <c r="I1753" s="62"/>
    </row>
    <row r="1754" spans="2:9" x14ac:dyDescent="0.3">
      <c r="B1754" s="177">
        <v>45138</v>
      </c>
      <c r="C1754" s="62">
        <v>3374.95</v>
      </c>
      <c r="D1754" s="62">
        <f t="shared" si="55"/>
        <v>0.49887860013767665</v>
      </c>
      <c r="E1754" s="62">
        <v>-4.4688947228695586E-3</v>
      </c>
      <c r="F1754" s="62"/>
      <c r="G1754" s="62">
        <v>1748</v>
      </c>
      <c r="H1754">
        <f t="shared" ca="1" si="56"/>
        <v>-1.2038451435205844E-2</v>
      </c>
      <c r="I1754" s="62"/>
    </row>
    <row r="1755" spans="2:9" x14ac:dyDescent="0.3">
      <c r="B1755" s="177">
        <v>45684</v>
      </c>
      <c r="C1755" s="62">
        <v>2251.65</v>
      </c>
      <c r="D1755" s="62">
        <f t="shared" si="55"/>
        <v>0.27931024686798678</v>
      </c>
      <c r="E1755" s="62">
        <v>-4.4875762666902862E-3</v>
      </c>
      <c r="F1755" s="62"/>
      <c r="G1755" s="62">
        <v>1749</v>
      </c>
      <c r="H1755">
        <f t="shared" ca="1" si="56"/>
        <v>-1.9411074262074859E-2</v>
      </c>
      <c r="I1755" s="62"/>
    </row>
    <row r="1756" spans="2:9" x14ac:dyDescent="0.3">
      <c r="B1756" s="177">
        <v>43951</v>
      </c>
      <c r="C1756" s="62">
        <v>1760.05</v>
      </c>
      <c r="D1756" s="62">
        <f t="shared" si="55"/>
        <v>0.57154337247198528</v>
      </c>
      <c r="E1756" s="62">
        <v>-4.4966063348416546E-3</v>
      </c>
      <c r="F1756" s="62"/>
      <c r="G1756" s="62">
        <v>1750</v>
      </c>
      <c r="H1756">
        <f t="shared" ca="1" si="56"/>
        <v>1.5452979516201129E-2</v>
      </c>
      <c r="I1756" s="62"/>
    </row>
    <row r="1757" spans="2:9" x14ac:dyDescent="0.3">
      <c r="B1757" s="177">
        <v>43084</v>
      </c>
      <c r="C1757" s="62">
        <v>1119.95</v>
      </c>
      <c r="D1757" s="62">
        <f t="shared" si="55"/>
        <v>-0.61809687814359515</v>
      </c>
      <c r="E1757" s="62">
        <v>-4.5331318608061054E-3</v>
      </c>
      <c r="F1757" s="62"/>
      <c r="G1757" s="62">
        <v>1751</v>
      </c>
      <c r="H1757">
        <f t="shared" ca="1" si="56"/>
        <v>5.5380043253738433E-3</v>
      </c>
      <c r="I1757" s="62"/>
    </row>
    <row r="1758" spans="2:9" x14ac:dyDescent="0.3">
      <c r="B1758" s="177">
        <v>45495</v>
      </c>
      <c r="C1758" s="62">
        <v>2932.55</v>
      </c>
      <c r="D1758" s="62">
        <f t="shared" si="55"/>
        <v>5.5899614733734199E-2</v>
      </c>
      <c r="E1758" s="62">
        <v>-4.5486175936453902E-3</v>
      </c>
      <c r="F1758" s="62"/>
      <c r="G1758" s="62">
        <v>1752</v>
      </c>
      <c r="H1758">
        <f t="shared" ca="1" si="56"/>
        <v>-1.8829700887958174E-2</v>
      </c>
      <c r="I1758" s="62"/>
    </row>
    <row r="1759" spans="2:9" x14ac:dyDescent="0.3">
      <c r="B1759" s="177">
        <v>44971</v>
      </c>
      <c r="C1759" s="62">
        <v>2777.3</v>
      </c>
      <c r="D1759" s="62">
        <f t="shared" si="55"/>
        <v>0.13842433185768171</v>
      </c>
      <c r="E1759" s="62">
        <v>-4.5698105768713819E-3</v>
      </c>
      <c r="F1759" s="62"/>
      <c r="G1759" s="62">
        <v>1753</v>
      </c>
      <c r="H1759">
        <f t="shared" ca="1" si="56"/>
        <v>-2.4348223553982019E-3</v>
      </c>
      <c r="I1759" s="62"/>
    </row>
    <row r="1760" spans="2:9" x14ac:dyDescent="0.3">
      <c r="B1760" s="177">
        <v>45849</v>
      </c>
      <c r="C1760" s="62">
        <v>2439.6</v>
      </c>
      <c r="D1760" s="62">
        <f t="shared" si="55"/>
        <v>-0.13811803359771077</v>
      </c>
      <c r="E1760" s="62">
        <v>-4.569936347315273E-3</v>
      </c>
      <c r="F1760" s="62"/>
      <c r="G1760" s="62">
        <v>1754</v>
      </c>
      <c r="H1760">
        <f t="shared" ca="1" si="56"/>
        <v>1.3253063032093932E-2</v>
      </c>
      <c r="I1760" s="62"/>
    </row>
    <row r="1761" spans="2:9" x14ac:dyDescent="0.3">
      <c r="B1761" s="177">
        <v>45398</v>
      </c>
      <c r="C1761" s="62">
        <v>2830.55</v>
      </c>
      <c r="D1761" s="62">
        <f t="shared" si="55"/>
        <v>0.13553576443214202</v>
      </c>
      <c r="E1761" s="62">
        <v>-4.5717501011060119E-3</v>
      </c>
      <c r="F1761" s="62"/>
      <c r="G1761" s="62">
        <v>1755</v>
      </c>
      <c r="H1761">
        <f t="shared" ca="1" si="56"/>
        <v>1.8071360220082381E-3</v>
      </c>
      <c r="I1761" s="62"/>
    </row>
    <row r="1762" spans="2:9" x14ac:dyDescent="0.3">
      <c r="B1762" s="177">
        <v>45894</v>
      </c>
      <c r="C1762" s="62">
        <v>2492.6999999999998</v>
      </c>
      <c r="D1762" s="62">
        <f t="shared" si="55"/>
        <v>5.3928926283745099E-2</v>
      </c>
      <c r="E1762" s="62">
        <v>-4.5922849612650748E-3</v>
      </c>
      <c r="F1762" s="62"/>
      <c r="G1762" s="62">
        <v>1756</v>
      </c>
      <c r="H1762">
        <f t="shared" ca="1" si="56"/>
        <v>2.3771831203987371E-3</v>
      </c>
      <c r="I1762" s="62"/>
    </row>
    <row r="1763" spans="2:9" x14ac:dyDescent="0.3">
      <c r="B1763" s="177">
        <v>45860</v>
      </c>
      <c r="C1763" s="62">
        <v>2365.15</v>
      </c>
      <c r="D1763" s="62">
        <f t="shared" si="55"/>
        <v>5.5281650864472988E-2</v>
      </c>
      <c r="E1763" s="62">
        <v>-4.6083919026976214E-3</v>
      </c>
      <c r="F1763" s="62"/>
      <c r="G1763" s="62">
        <v>1757</v>
      </c>
      <c r="H1763">
        <f t="shared" ca="1" si="56"/>
        <v>-2.0001563651582421E-4</v>
      </c>
      <c r="I1763" s="62"/>
    </row>
    <row r="1764" spans="2:9" x14ac:dyDescent="0.3">
      <c r="B1764" s="177">
        <v>45685</v>
      </c>
      <c r="C1764" s="62">
        <v>2241.25</v>
      </c>
      <c r="D1764" s="62">
        <f t="shared" si="55"/>
        <v>-0.21787758235622554</v>
      </c>
      <c r="E1764" s="62">
        <v>-4.6188350764994959E-3</v>
      </c>
      <c r="F1764" s="62"/>
      <c r="G1764" s="62">
        <v>1758</v>
      </c>
      <c r="H1764">
        <f t="shared" ca="1" si="56"/>
        <v>5.0313948596960945E-3</v>
      </c>
      <c r="I1764" s="62"/>
    </row>
    <row r="1765" spans="2:9" x14ac:dyDescent="0.3">
      <c r="B1765" s="177">
        <v>45426</v>
      </c>
      <c r="C1765" s="62">
        <v>2865.6</v>
      </c>
      <c r="D1765" s="62">
        <f t="shared" si="55"/>
        <v>1.4706643100400916</v>
      </c>
      <c r="E1765" s="62">
        <v>-4.619820070165751E-3</v>
      </c>
      <c r="F1765" s="62"/>
      <c r="G1765" s="62">
        <v>1759</v>
      </c>
      <c r="H1765">
        <f t="shared" ca="1" si="56"/>
        <v>-5.6470868533800116E-3</v>
      </c>
      <c r="I1765" s="62"/>
    </row>
    <row r="1766" spans="2:9" x14ac:dyDescent="0.3">
      <c r="B1766" s="177">
        <v>43216</v>
      </c>
      <c r="C1766" s="62">
        <v>1159.8499999999999</v>
      </c>
      <c r="D1766" s="62">
        <f t="shared" si="55"/>
        <v>0.3522793517546926</v>
      </c>
      <c r="E1766" s="62">
        <v>-4.6341986698134226E-3</v>
      </c>
      <c r="F1766" s="62"/>
      <c r="G1766" s="62">
        <v>1760</v>
      </c>
      <c r="H1766">
        <f t="shared" ca="1" si="56"/>
        <v>-4.8569311393650205E-3</v>
      </c>
      <c r="I1766" s="62"/>
    </row>
    <row r="1767" spans="2:9" x14ac:dyDescent="0.3">
      <c r="B1767" s="177">
        <v>42335</v>
      </c>
      <c r="C1767" s="62">
        <v>857.7</v>
      </c>
      <c r="D1767" s="62">
        <f t="shared" si="55"/>
        <v>-0.44983964079538163</v>
      </c>
      <c r="E1767" s="62">
        <v>-4.6419867703377041E-3</v>
      </c>
      <c r="F1767" s="62"/>
      <c r="G1767" s="62">
        <v>1761</v>
      </c>
      <c r="H1767">
        <f t="shared" ca="1" si="56"/>
        <v>-1.9338595074003085E-2</v>
      </c>
      <c r="I1767" s="62"/>
    </row>
    <row r="1768" spans="2:9" x14ac:dyDescent="0.3">
      <c r="B1768" s="177">
        <v>43684</v>
      </c>
      <c r="C1768" s="62">
        <v>1559</v>
      </c>
      <c r="D1768" s="62">
        <f t="shared" si="55"/>
        <v>0.32895746313187291</v>
      </c>
      <c r="E1768" s="62">
        <v>-4.6606652620825861E-3</v>
      </c>
      <c r="F1768" s="62"/>
      <c r="G1768" s="62">
        <v>1762</v>
      </c>
      <c r="H1768">
        <f t="shared" ca="1" si="56"/>
        <v>3.8892490291753002E-3</v>
      </c>
      <c r="I1768" s="62"/>
    </row>
    <row r="1769" spans="2:9" x14ac:dyDescent="0.3">
      <c r="B1769" s="177">
        <v>43214</v>
      </c>
      <c r="C1769" s="62">
        <v>1173.0999999999999</v>
      </c>
      <c r="D1769" s="62">
        <f t="shared" si="55"/>
        <v>-0.34047337943441847</v>
      </c>
      <c r="E1769" s="62">
        <v>-4.6665535380960464E-3</v>
      </c>
      <c r="F1769" s="62"/>
      <c r="G1769" s="62">
        <v>1763</v>
      </c>
      <c r="H1769">
        <f t="shared" ca="1" si="56"/>
        <v>-9.223956445503308E-3</v>
      </c>
      <c r="I1769" s="62"/>
    </row>
    <row r="1770" spans="2:9" x14ac:dyDescent="0.3">
      <c r="B1770" s="177">
        <v>43858</v>
      </c>
      <c r="C1770" s="62">
        <v>1778.7</v>
      </c>
      <c r="D1770" s="62">
        <f t="shared" si="55"/>
        <v>-0.18096422157756586</v>
      </c>
      <c r="E1770" s="62">
        <v>-4.6725049662851683E-3</v>
      </c>
      <c r="F1770" s="62"/>
      <c r="G1770" s="62">
        <v>1764</v>
      </c>
      <c r="H1770">
        <f t="shared" ca="1" si="56"/>
        <v>9.7707524371834827E-3</v>
      </c>
      <c r="I1770" s="62"/>
    </row>
    <row r="1771" spans="2:9" x14ac:dyDescent="0.3">
      <c r="B1771" s="177">
        <v>44147</v>
      </c>
      <c r="C1771" s="62">
        <v>2171.6999999999998</v>
      </c>
      <c r="D1771" s="62">
        <f t="shared" si="55"/>
        <v>-0.10769167556906908</v>
      </c>
      <c r="E1771" s="62">
        <v>-4.674824694074097E-3</v>
      </c>
      <c r="F1771" s="62"/>
      <c r="G1771" s="62">
        <v>1765</v>
      </c>
      <c r="H1771">
        <f t="shared" ca="1" si="56"/>
        <v>1.9132042042132928E-2</v>
      </c>
      <c r="I1771" s="62"/>
    </row>
    <row r="1772" spans="2:9" x14ac:dyDescent="0.3">
      <c r="B1772" s="177">
        <v>45769</v>
      </c>
      <c r="C1772" s="62">
        <v>2433.8000000000002</v>
      </c>
      <c r="D1772" s="62">
        <f t="shared" si="55"/>
        <v>1.863294117647059</v>
      </c>
      <c r="E1772" s="62">
        <v>-4.6825477967487247E-3</v>
      </c>
      <c r="F1772" s="62"/>
      <c r="G1772" s="62">
        <v>1766</v>
      </c>
      <c r="H1772">
        <f t="shared" ca="1" si="56"/>
        <v>-6.8167281449844413E-3</v>
      </c>
      <c r="I1772" s="62"/>
    </row>
    <row r="1773" spans="2:9" x14ac:dyDescent="0.3">
      <c r="B1773" s="177">
        <v>42452</v>
      </c>
      <c r="C1773" s="62">
        <v>850</v>
      </c>
      <c r="D1773" s="62">
        <f t="shared" si="55"/>
        <v>-0.40187178945886987</v>
      </c>
      <c r="E1773" s="62">
        <v>-4.6838407494145199E-3</v>
      </c>
      <c r="F1773" s="62"/>
      <c r="G1773" s="62">
        <v>1767</v>
      </c>
      <c r="H1773">
        <f t="shared" ca="1" si="56"/>
        <v>-3.5577100867340548E-3</v>
      </c>
      <c r="I1773" s="62"/>
    </row>
    <row r="1774" spans="2:9" x14ac:dyDescent="0.3">
      <c r="B1774" s="177">
        <v>43623</v>
      </c>
      <c r="C1774" s="62">
        <v>1421.1</v>
      </c>
      <c r="D1774" s="62">
        <f t="shared" si="55"/>
        <v>3.2438519379563269E-2</v>
      </c>
      <c r="E1774" s="62">
        <v>-4.6925339683429376E-3</v>
      </c>
      <c r="F1774" s="62"/>
      <c r="G1774" s="62">
        <v>1768</v>
      </c>
      <c r="H1774">
        <f t="shared" ca="1" si="56"/>
        <v>-1.9161647851057159E-2</v>
      </c>
      <c r="I1774" s="62"/>
    </row>
    <row r="1775" spans="2:9" x14ac:dyDescent="0.3">
      <c r="B1775" s="177">
        <v>43640</v>
      </c>
      <c r="C1775" s="62">
        <v>1376.45</v>
      </c>
      <c r="D1775" s="62">
        <f t="shared" si="55"/>
        <v>-0.42625205810633376</v>
      </c>
      <c r="E1775" s="62">
        <v>-4.7000976174120541E-3</v>
      </c>
      <c r="F1775" s="62"/>
      <c r="G1775" s="62">
        <v>1769</v>
      </c>
      <c r="H1775">
        <f t="shared" ca="1" si="56"/>
        <v>-2.7632092491457459E-2</v>
      </c>
      <c r="I1775" s="62"/>
    </row>
    <row r="1776" spans="2:9" x14ac:dyDescent="0.3">
      <c r="B1776" s="177">
        <v>45855</v>
      </c>
      <c r="C1776" s="62">
        <v>2399.0500000000002</v>
      </c>
      <c r="D1776" s="62">
        <f t="shared" si="55"/>
        <v>2.2743743871765514E-2</v>
      </c>
      <c r="E1776" s="62">
        <v>-4.7087620311981031E-3</v>
      </c>
      <c r="F1776" s="62"/>
      <c r="G1776" s="62">
        <v>1770</v>
      </c>
      <c r="H1776">
        <f t="shared" ca="1" si="56"/>
        <v>1.1453203038078588E-2</v>
      </c>
      <c r="I1776" s="62"/>
    </row>
    <row r="1777" spans="2:9" x14ac:dyDescent="0.3">
      <c r="B1777" s="177">
        <v>45644</v>
      </c>
      <c r="C1777" s="62">
        <v>2345.6999999999998</v>
      </c>
      <c r="D1777" s="62">
        <f t="shared" si="55"/>
        <v>-0.16788165806417285</v>
      </c>
      <c r="E1777" s="62">
        <v>-4.7097759674135957E-3</v>
      </c>
      <c r="F1777" s="62"/>
      <c r="G1777" s="62">
        <v>1771</v>
      </c>
      <c r="H1777">
        <f t="shared" ca="1" si="56"/>
        <v>1.3360493819464612E-2</v>
      </c>
      <c r="I1777" s="62"/>
    </row>
    <row r="1778" spans="2:9" x14ac:dyDescent="0.3">
      <c r="B1778" s="177">
        <v>44340</v>
      </c>
      <c r="C1778" s="62">
        <v>2818.95</v>
      </c>
      <c r="D1778" s="62">
        <f t="shared" si="55"/>
        <v>-0.15357014172471783</v>
      </c>
      <c r="E1778" s="62">
        <v>-4.7134837411292457E-3</v>
      </c>
      <c r="F1778" s="62"/>
      <c r="G1778" s="62">
        <v>1772</v>
      </c>
      <c r="H1778">
        <f t="shared" ca="1" si="56"/>
        <v>-6.6407655282740303E-3</v>
      </c>
      <c r="I1778" s="62"/>
    </row>
    <row r="1779" spans="2:9" x14ac:dyDescent="0.3">
      <c r="B1779" s="177">
        <v>45147</v>
      </c>
      <c r="C1779" s="62">
        <v>3330.4</v>
      </c>
      <c r="D1779" s="62">
        <f t="shared" si="55"/>
        <v>5.9388618506855069E-2</v>
      </c>
      <c r="E1779" s="62">
        <v>-4.7366454986925389E-3</v>
      </c>
      <c r="F1779" s="62"/>
      <c r="G1779" s="62">
        <v>1773</v>
      </c>
      <c r="H1779">
        <f t="shared" ca="1" si="56"/>
        <v>-7.8626795876624647E-3</v>
      </c>
      <c r="I1779" s="62"/>
    </row>
    <row r="1780" spans="2:9" x14ac:dyDescent="0.3">
      <c r="B1780" s="177">
        <v>44525</v>
      </c>
      <c r="C1780" s="62">
        <v>3143.7</v>
      </c>
      <c r="D1780" s="62">
        <f t="shared" si="55"/>
        <v>1.2420568412794635</v>
      </c>
      <c r="E1780" s="62">
        <v>-4.7487890587900091E-3</v>
      </c>
      <c r="F1780" s="62"/>
      <c r="G1780" s="62">
        <v>1774</v>
      </c>
      <c r="H1780">
        <f t="shared" ca="1" si="56"/>
        <v>5.456844072079494E-3</v>
      </c>
      <c r="I1780" s="62"/>
    </row>
    <row r="1781" spans="2:9" x14ac:dyDescent="0.3">
      <c r="B1781" s="177">
        <v>43333</v>
      </c>
      <c r="C1781" s="62">
        <v>1402.15</v>
      </c>
      <c r="D1781" s="62">
        <f t="shared" si="55"/>
        <v>0.35127451452802</v>
      </c>
      <c r="E1781" s="62">
        <v>-4.7909716800340688E-3</v>
      </c>
      <c r="F1781" s="62"/>
      <c r="G1781" s="62">
        <v>1775</v>
      </c>
      <c r="H1781">
        <f t="shared" ca="1" si="56"/>
        <v>-1.6806767140232493E-2</v>
      </c>
      <c r="I1781" s="62"/>
    </row>
    <row r="1782" spans="2:9" x14ac:dyDescent="0.3">
      <c r="B1782" s="177">
        <v>42681</v>
      </c>
      <c r="C1782" s="62">
        <v>1037.6500000000001</v>
      </c>
      <c r="D1782" s="62">
        <f t="shared" si="55"/>
        <v>-0.1350033344448148</v>
      </c>
      <c r="E1782" s="62">
        <v>-4.7954730734186927E-3</v>
      </c>
      <c r="F1782" s="62"/>
      <c r="G1782" s="62">
        <v>1776</v>
      </c>
      <c r="H1782">
        <f t="shared" ca="1" si="56"/>
        <v>2.8295414073030142E-2</v>
      </c>
      <c r="I1782" s="62"/>
    </row>
    <row r="1783" spans="2:9" x14ac:dyDescent="0.3">
      <c r="B1783" s="177">
        <v>42985</v>
      </c>
      <c r="C1783" s="62">
        <v>1199.5999999999999</v>
      </c>
      <c r="D1783" s="62">
        <f t="shared" si="55"/>
        <v>-0.60531683884977305</v>
      </c>
      <c r="E1783" s="62">
        <v>-4.8116807698690735E-3</v>
      </c>
      <c r="F1783" s="62"/>
      <c r="G1783" s="62">
        <v>1777</v>
      </c>
      <c r="H1783">
        <f t="shared" ca="1" si="56"/>
        <v>4.1857391338296435E-3</v>
      </c>
      <c r="I1783" s="62"/>
    </row>
    <row r="1784" spans="2:9" x14ac:dyDescent="0.3">
      <c r="B1784" s="177">
        <v>44693</v>
      </c>
      <c r="C1784" s="62">
        <v>3039.4</v>
      </c>
      <c r="D1784" s="62">
        <f t="shared" si="55"/>
        <v>0.62582577763513336</v>
      </c>
      <c r="E1784" s="62">
        <v>-4.813201925280711E-3</v>
      </c>
      <c r="F1784" s="62"/>
      <c r="G1784" s="62">
        <v>1778</v>
      </c>
      <c r="H1784">
        <f t="shared" ca="1" si="56"/>
        <v>-1.1682036228286976E-2</v>
      </c>
      <c r="I1784" s="62"/>
    </row>
    <row r="1785" spans="2:9" x14ac:dyDescent="0.3">
      <c r="B1785" s="177">
        <v>43899</v>
      </c>
      <c r="C1785" s="62">
        <v>1869.45</v>
      </c>
      <c r="D1785" s="62">
        <f t="shared" si="55"/>
        <v>-0.41001688416202486</v>
      </c>
      <c r="E1785" s="62">
        <v>-4.8176736758051399E-3</v>
      </c>
      <c r="F1785" s="62"/>
      <c r="G1785" s="62">
        <v>1779</v>
      </c>
      <c r="H1785">
        <f t="shared" ca="1" si="56"/>
        <v>1.6519227820857754E-2</v>
      </c>
      <c r="I1785" s="62"/>
    </row>
    <row r="1786" spans="2:9" x14ac:dyDescent="0.3">
      <c r="B1786" s="177">
        <v>44489</v>
      </c>
      <c r="C1786" s="62">
        <v>3168.65</v>
      </c>
      <c r="D1786" s="62">
        <f t="shared" si="55"/>
        <v>0.29974568275975222</v>
      </c>
      <c r="E1786" s="62">
        <v>-4.8366074653350575E-3</v>
      </c>
      <c r="F1786" s="62"/>
      <c r="G1786" s="62">
        <v>1780</v>
      </c>
      <c r="H1786">
        <f t="shared" ca="1" si="56"/>
        <v>1.5886371176752869E-2</v>
      </c>
      <c r="I1786" s="62"/>
    </row>
    <row r="1787" spans="2:9" x14ac:dyDescent="0.3">
      <c r="B1787" s="177">
        <v>45874</v>
      </c>
      <c r="C1787" s="62">
        <v>2437.9</v>
      </c>
      <c r="D1787" s="62">
        <f t="shared" si="55"/>
        <v>1.1786416443252905</v>
      </c>
      <c r="E1787" s="62">
        <v>-4.8372282886008401E-3</v>
      </c>
      <c r="F1787" s="62"/>
      <c r="G1787" s="62">
        <v>1781</v>
      </c>
      <c r="H1787">
        <f t="shared" ca="1" si="56"/>
        <v>-5.3802974769595032E-3</v>
      </c>
      <c r="I1787" s="62"/>
    </row>
    <row r="1788" spans="2:9" x14ac:dyDescent="0.3">
      <c r="B1788" s="177">
        <v>42606</v>
      </c>
      <c r="C1788" s="62">
        <v>1119</v>
      </c>
      <c r="D1788" s="62">
        <f t="shared" si="55"/>
        <v>-0.17343773083173286</v>
      </c>
      <c r="E1788" s="62">
        <v>-4.8468139979545959E-3</v>
      </c>
      <c r="F1788" s="62"/>
      <c r="G1788" s="62">
        <v>1782</v>
      </c>
      <c r="H1788">
        <f t="shared" ca="1" si="56"/>
        <v>-3.1807468568017536E-3</v>
      </c>
      <c r="I1788" s="62"/>
    </row>
    <row r="1789" spans="2:9" x14ac:dyDescent="0.3">
      <c r="B1789" s="177">
        <v>43661</v>
      </c>
      <c r="C1789" s="62">
        <v>1353.8</v>
      </c>
      <c r="D1789" s="62">
        <f t="shared" si="55"/>
        <v>0.15006583697914441</v>
      </c>
      <c r="E1789" s="62">
        <v>-4.8515142605117141E-3</v>
      </c>
      <c r="F1789" s="62"/>
      <c r="G1789" s="62">
        <v>1783</v>
      </c>
      <c r="H1789">
        <f t="shared" ca="1" si="56"/>
        <v>-2.149523338718989E-3</v>
      </c>
      <c r="I1789" s="62"/>
    </row>
    <row r="1790" spans="2:9" x14ac:dyDescent="0.3">
      <c r="B1790" s="177">
        <v>42661</v>
      </c>
      <c r="C1790" s="62">
        <v>1177.1500000000001</v>
      </c>
      <c r="D1790" s="62">
        <f t="shared" si="55"/>
        <v>0.10644797443368736</v>
      </c>
      <c r="E1790" s="62">
        <v>-4.8609349902781294E-3</v>
      </c>
      <c r="F1790" s="62"/>
      <c r="G1790" s="62">
        <v>1784</v>
      </c>
      <c r="H1790">
        <f t="shared" ca="1" si="56"/>
        <v>2.6483412483702017E-2</v>
      </c>
      <c r="I1790" s="62"/>
    </row>
    <row r="1791" spans="2:9" x14ac:dyDescent="0.3">
      <c r="B1791" s="177">
        <v>42809</v>
      </c>
      <c r="C1791" s="62">
        <v>1063.9000000000001</v>
      </c>
      <c r="D1791" s="62">
        <f t="shared" si="55"/>
        <v>-0.69220309561695359</v>
      </c>
      <c r="E1791" s="62">
        <v>-4.8639042185013737E-3</v>
      </c>
      <c r="F1791" s="62"/>
      <c r="G1791" s="62">
        <v>1785</v>
      </c>
      <c r="H1791">
        <f t="shared" ca="1" si="56"/>
        <v>1.2166095225884166E-2</v>
      </c>
      <c r="I1791" s="62"/>
    </row>
    <row r="1792" spans="2:9" x14ac:dyDescent="0.3">
      <c r="B1792" s="177">
        <v>44781</v>
      </c>
      <c r="C1792" s="62">
        <v>3456.5</v>
      </c>
      <c r="D1792" s="62">
        <f t="shared" si="55"/>
        <v>1.1460946231218181</v>
      </c>
      <c r="E1792" s="62">
        <v>-4.8798744763850982E-3</v>
      </c>
      <c r="F1792" s="62"/>
      <c r="G1792" s="62">
        <v>1786</v>
      </c>
      <c r="H1792">
        <f t="shared" ca="1" si="56"/>
        <v>7.6444909600180736E-4</v>
      </c>
      <c r="I1792" s="62"/>
    </row>
    <row r="1793" spans="2:9" x14ac:dyDescent="0.3">
      <c r="B1793" s="177">
        <v>43957</v>
      </c>
      <c r="C1793" s="62">
        <v>1610.6</v>
      </c>
      <c r="D1793" s="62">
        <f t="shared" si="55"/>
        <v>0.45927335326628599</v>
      </c>
      <c r="E1793" s="62">
        <v>-4.9118037749838099E-3</v>
      </c>
      <c r="F1793" s="62"/>
      <c r="G1793" s="62">
        <v>1787</v>
      </c>
      <c r="H1793">
        <f t="shared" ca="1" si="56"/>
        <v>-2.4609227332881146E-4</v>
      </c>
      <c r="I1793" s="62"/>
    </row>
    <row r="1794" spans="2:9" x14ac:dyDescent="0.3">
      <c r="B1794" s="177">
        <v>42915</v>
      </c>
      <c r="C1794" s="62">
        <v>1103.7</v>
      </c>
      <c r="D1794" s="62">
        <f t="shared" si="55"/>
        <v>4.9843051460097113E-2</v>
      </c>
      <c r="E1794" s="62">
        <v>-4.913672632195866E-3</v>
      </c>
      <c r="F1794" s="62"/>
      <c r="G1794" s="62">
        <v>1788</v>
      </c>
      <c r="H1794">
        <f t="shared" ca="1" si="56"/>
        <v>-1.2424580656149308E-2</v>
      </c>
      <c r="I1794" s="62"/>
    </row>
    <row r="1795" spans="2:9" x14ac:dyDescent="0.3">
      <c r="B1795" s="177">
        <v>42683</v>
      </c>
      <c r="C1795" s="62">
        <v>1051.3</v>
      </c>
      <c r="D1795" s="62">
        <f t="shared" si="55"/>
        <v>0.30022880465029994</v>
      </c>
      <c r="E1795" s="62">
        <v>-4.9219119734974399E-3</v>
      </c>
      <c r="F1795" s="62"/>
      <c r="G1795" s="62">
        <v>1789</v>
      </c>
      <c r="H1795">
        <f t="shared" ca="1" si="56"/>
        <v>-1.0789528248822801E-4</v>
      </c>
      <c r="I1795" s="62"/>
    </row>
    <row r="1796" spans="2:9" x14ac:dyDescent="0.3">
      <c r="B1796" s="177">
        <v>42088</v>
      </c>
      <c r="C1796" s="62">
        <v>808.55</v>
      </c>
      <c r="D1796" s="62">
        <f t="shared" si="55"/>
        <v>-0.28437403195114391</v>
      </c>
      <c r="E1796" s="62">
        <v>-4.9227739831394996E-3</v>
      </c>
      <c r="F1796" s="62"/>
      <c r="G1796" s="62">
        <v>1790</v>
      </c>
      <c r="H1796">
        <f t="shared" ca="1" si="56"/>
        <v>6.2116062243704603E-3</v>
      </c>
      <c r="I1796" s="62"/>
    </row>
    <row r="1797" spans="2:9" x14ac:dyDescent="0.3">
      <c r="B1797" s="177">
        <v>42969</v>
      </c>
      <c r="C1797" s="62">
        <v>1129.8499999999999</v>
      </c>
      <c r="D1797" s="62">
        <f t="shared" si="55"/>
        <v>-0.49503910614525143</v>
      </c>
      <c r="E1797" s="62">
        <v>-4.9319653001014012E-3</v>
      </c>
      <c r="F1797" s="62"/>
      <c r="G1797" s="62">
        <v>1791</v>
      </c>
      <c r="H1797">
        <f t="shared" ca="1" si="56"/>
        <v>9.7568001902799215E-3</v>
      </c>
      <c r="I1797" s="62"/>
    </row>
    <row r="1798" spans="2:9" x14ac:dyDescent="0.3">
      <c r="B1798" s="177">
        <v>45706</v>
      </c>
      <c r="C1798" s="62">
        <v>2237.5</v>
      </c>
      <c r="D1798" s="62">
        <f t="shared" si="55"/>
        <v>3.9935385443776771E-3</v>
      </c>
      <c r="E1798" s="62">
        <v>-4.9585306739599721E-3</v>
      </c>
      <c r="F1798" s="62"/>
      <c r="G1798" s="62">
        <v>1792</v>
      </c>
      <c r="H1798">
        <f t="shared" ca="1" si="56"/>
        <v>1.4392965173409433E-2</v>
      </c>
      <c r="I1798" s="62"/>
    </row>
    <row r="1799" spans="2:9" x14ac:dyDescent="0.3">
      <c r="B1799" s="177">
        <v>45672</v>
      </c>
      <c r="C1799" s="62">
        <v>2228.6</v>
      </c>
      <c r="D1799" s="62">
        <f t="shared" ref="D1799:D1862" si="57">(C1799-C1800)/C1800</f>
        <v>-1.2101600248238033E-2</v>
      </c>
      <c r="E1799" s="62">
        <v>-4.9782341779216832E-3</v>
      </c>
      <c r="F1799" s="62"/>
      <c r="G1799" s="62">
        <v>1793</v>
      </c>
      <c r="H1799">
        <f t="shared" ref="H1799:H1862" ca="1" si="58">_xlfn.NORM.INV(RAND(),N$9,N$10)</f>
        <v>-7.8844500370913138E-3</v>
      </c>
      <c r="I1799" s="62"/>
    </row>
    <row r="1800" spans="2:9" x14ac:dyDescent="0.3">
      <c r="B1800" s="177">
        <v>45811</v>
      </c>
      <c r="C1800" s="62">
        <v>2255.9</v>
      </c>
      <c r="D1800" s="62">
        <f t="shared" si="57"/>
        <v>1.8971046569402412E-2</v>
      </c>
      <c r="E1800" s="62">
        <v>-4.9841213832038317E-3</v>
      </c>
      <c r="F1800" s="62"/>
      <c r="G1800" s="62">
        <v>1794</v>
      </c>
      <c r="H1800">
        <f t="shared" ca="1" si="58"/>
        <v>2.3192754114304227E-3</v>
      </c>
      <c r="I1800" s="62"/>
    </row>
    <row r="1801" spans="2:9" x14ac:dyDescent="0.3">
      <c r="B1801" s="177">
        <v>45715</v>
      </c>
      <c r="C1801" s="62">
        <v>2213.9</v>
      </c>
      <c r="D1801" s="62">
        <f t="shared" si="57"/>
        <v>-0.35449164649969378</v>
      </c>
      <c r="E1801" s="62">
        <v>-4.9887640449437793E-3</v>
      </c>
      <c r="F1801" s="62"/>
      <c r="G1801" s="62">
        <v>1795</v>
      </c>
      <c r="H1801">
        <f t="shared" ca="1" si="58"/>
        <v>1.6598897012660443E-2</v>
      </c>
      <c r="I1801" s="62"/>
    </row>
    <row r="1802" spans="2:9" x14ac:dyDescent="0.3">
      <c r="B1802" s="177">
        <v>44806</v>
      </c>
      <c r="C1802" s="62">
        <v>3429.7</v>
      </c>
      <c r="D1802" s="62">
        <f t="shared" si="57"/>
        <v>2.9104954107519525</v>
      </c>
      <c r="E1802" s="62">
        <v>-4.9899910064116369E-3</v>
      </c>
      <c r="F1802" s="62"/>
      <c r="G1802" s="62">
        <v>1796</v>
      </c>
      <c r="H1802">
        <f t="shared" ca="1" si="58"/>
        <v>9.1653051194069204E-3</v>
      </c>
      <c r="I1802" s="62"/>
    </row>
    <row r="1803" spans="2:9" x14ac:dyDescent="0.3">
      <c r="B1803" s="177">
        <v>42219</v>
      </c>
      <c r="C1803" s="62">
        <v>877.05</v>
      </c>
      <c r="D1803" s="62">
        <f t="shared" si="57"/>
        <v>-0.60489683755293278</v>
      </c>
      <c r="E1803" s="62">
        <v>-4.9917749163311482E-3</v>
      </c>
      <c r="F1803" s="62"/>
      <c r="G1803" s="62">
        <v>1797</v>
      </c>
      <c r="H1803">
        <f t="shared" ca="1" si="58"/>
        <v>1.9835708751817401E-2</v>
      </c>
      <c r="I1803" s="62"/>
    </row>
    <row r="1804" spans="2:9" x14ac:dyDescent="0.3">
      <c r="B1804" s="177">
        <v>45733</v>
      </c>
      <c r="C1804" s="62">
        <v>2219.8000000000002</v>
      </c>
      <c r="D1804" s="62">
        <f t="shared" si="57"/>
        <v>-0.295759902285814</v>
      </c>
      <c r="E1804" s="62">
        <v>-4.9978708621885911E-3</v>
      </c>
      <c r="F1804" s="62"/>
      <c r="G1804" s="62">
        <v>1798</v>
      </c>
      <c r="H1804">
        <f t="shared" ca="1" si="58"/>
        <v>-3.0477350229069825E-3</v>
      </c>
      <c r="I1804" s="62"/>
    </row>
    <row r="1805" spans="2:9" x14ac:dyDescent="0.3">
      <c r="B1805" s="177">
        <v>44516</v>
      </c>
      <c r="C1805" s="62">
        <v>3152.05</v>
      </c>
      <c r="D1805" s="62">
        <f t="shared" si="57"/>
        <v>2.6037843708912138</v>
      </c>
      <c r="E1805" s="62">
        <v>-5.0033144985636886E-3</v>
      </c>
      <c r="F1805" s="62"/>
      <c r="G1805" s="62">
        <v>1799</v>
      </c>
      <c r="H1805">
        <f t="shared" ca="1" si="58"/>
        <v>-9.8382316740967275E-3</v>
      </c>
      <c r="I1805" s="62"/>
    </row>
    <row r="1806" spans="2:9" x14ac:dyDescent="0.3">
      <c r="B1806" s="177">
        <v>42297</v>
      </c>
      <c r="C1806" s="62">
        <v>874.65</v>
      </c>
      <c r="D1806" s="62">
        <f t="shared" si="57"/>
        <v>-0.38027420554787966</v>
      </c>
      <c r="E1806" s="62">
        <v>-5.0054035606620527E-3</v>
      </c>
      <c r="F1806" s="62"/>
      <c r="G1806" s="62">
        <v>1800</v>
      </c>
      <c r="H1806">
        <f t="shared" ca="1" si="58"/>
        <v>-2.543724606140968E-2</v>
      </c>
      <c r="I1806" s="62"/>
    </row>
    <row r="1807" spans="2:9" x14ac:dyDescent="0.3">
      <c r="B1807" s="177">
        <v>43315</v>
      </c>
      <c r="C1807" s="62">
        <v>1411.35</v>
      </c>
      <c r="D1807" s="62">
        <f t="shared" si="57"/>
        <v>0.21448240254711301</v>
      </c>
      <c r="E1807" s="62">
        <v>-5.0054637103881961E-3</v>
      </c>
      <c r="F1807" s="62"/>
      <c r="G1807" s="62">
        <v>1801</v>
      </c>
      <c r="H1807">
        <f t="shared" ca="1" si="58"/>
        <v>1.9061793088486191E-2</v>
      </c>
      <c r="I1807" s="62"/>
    </row>
    <row r="1808" spans="2:9" x14ac:dyDescent="0.3">
      <c r="B1808" s="177">
        <v>42643</v>
      </c>
      <c r="C1808" s="62">
        <v>1162.0999999999999</v>
      </c>
      <c r="D1808" s="62">
        <f t="shared" si="57"/>
        <v>-0.47379383730670832</v>
      </c>
      <c r="E1808" s="62">
        <v>-5.0087760606191498E-3</v>
      </c>
      <c r="F1808" s="62"/>
      <c r="G1808" s="62">
        <v>1802</v>
      </c>
      <c r="H1808">
        <f t="shared" ca="1" si="58"/>
        <v>-5.4509164017773112E-3</v>
      </c>
      <c r="I1808" s="62"/>
    </row>
    <row r="1809" spans="2:9" x14ac:dyDescent="0.3">
      <c r="B1809" s="177">
        <v>45819</v>
      </c>
      <c r="C1809" s="62">
        <v>2208.4499999999998</v>
      </c>
      <c r="D1809" s="62">
        <f t="shared" si="57"/>
        <v>1.7780992515252527</v>
      </c>
      <c r="E1809" s="62">
        <v>-5.0682524665495339E-3</v>
      </c>
      <c r="F1809" s="62"/>
      <c r="G1809" s="62">
        <v>1803</v>
      </c>
      <c r="H1809">
        <f t="shared" ca="1" si="58"/>
        <v>-1.5351636134715655E-2</v>
      </c>
      <c r="I1809" s="62"/>
    </row>
    <row r="1810" spans="2:9" x14ac:dyDescent="0.3">
      <c r="B1810" s="177">
        <v>42195</v>
      </c>
      <c r="C1810" s="62">
        <v>794.95</v>
      </c>
      <c r="D1810" s="62">
        <f t="shared" si="57"/>
        <v>-0.32327402741125394</v>
      </c>
      <c r="E1810" s="62">
        <v>-5.0688360450562636E-3</v>
      </c>
      <c r="F1810" s="62"/>
      <c r="G1810" s="62">
        <v>1804</v>
      </c>
      <c r="H1810">
        <f t="shared" ca="1" si="58"/>
        <v>2.2687713444310954E-2</v>
      </c>
      <c r="I1810" s="62"/>
    </row>
    <row r="1811" spans="2:9" x14ac:dyDescent="0.3">
      <c r="B1811" s="177">
        <v>43040</v>
      </c>
      <c r="C1811" s="62">
        <v>1174.7</v>
      </c>
      <c r="D1811" s="62">
        <f t="shared" si="57"/>
        <v>-0.13583698090999366</v>
      </c>
      <c r="E1811" s="62">
        <v>-5.0817311764207668E-3</v>
      </c>
      <c r="F1811" s="62"/>
      <c r="G1811" s="62">
        <v>1805</v>
      </c>
      <c r="H1811">
        <f t="shared" ca="1" si="58"/>
        <v>2.1187022263151434E-2</v>
      </c>
      <c r="I1811" s="62"/>
    </row>
    <row r="1812" spans="2:9" x14ac:dyDescent="0.3">
      <c r="B1812" s="177">
        <v>43614</v>
      </c>
      <c r="C1812" s="62">
        <v>1359.35</v>
      </c>
      <c r="D1812" s="62">
        <f t="shared" si="57"/>
        <v>0.17937706055873678</v>
      </c>
      <c r="E1812" s="62">
        <v>-5.0867305862548826E-3</v>
      </c>
      <c r="F1812" s="62"/>
      <c r="G1812" s="62">
        <v>1806</v>
      </c>
      <c r="H1812">
        <f t="shared" ca="1" si="58"/>
        <v>3.1188173497648793E-2</v>
      </c>
      <c r="I1812" s="62"/>
    </row>
    <row r="1813" spans="2:9" x14ac:dyDescent="0.3">
      <c r="B1813" s="177">
        <v>42886</v>
      </c>
      <c r="C1813" s="62">
        <v>1152.5999999999999</v>
      </c>
      <c r="D1813" s="62">
        <f t="shared" si="57"/>
        <v>0.22917777540791281</v>
      </c>
      <c r="E1813" s="62">
        <v>-5.0927924039707306E-3</v>
      </c>
      <c r="F1813" s="62"/>
      <c r="G1813" s="62">
        <v>1807</v>
      </c>
      <c r="H1813">
        <f t="shared" ca="1" si="58"/>
        <v>-6.5777131664674689E-3</v>
      </c>
      <c r="I1813" s="62"/>
    </row>
    <row r="1814" spans="2:9" x14ac:dyDescent="0.3">
      <c r="B1814" s="177">
        <v>42698</v>
      </c>
      <c r="C1814" s="62">
        <v>937.7</v>
      </c>
      <c r="D1814" s="62">
        <f t="shared" si="57"/>
        <v>-0.69808587021266311</v>
      </c>
      <c r="E1814" s="62">
        <v>-5.0928381962864243E-3</v>
      </c>
      <c r="F1814" s="62"/>
      <c r="G1814" s="62">
        <v>1808</v>
      </c>
      <c r="H1814">
        <f t="shared" ca="1" si="58"/>
        <v>1.6524015596104679E-2</v>
      </c>
      <c r="I1814" s="62"/>
    </row>
    <row r="1815" spans="2:9" x14ac:dyDescent="0.3">
      <c r="B1815" s="177">
        <v>44502</v>
      </c>
      <c r="C1815" s="62">
        <v>3105.85</v>
      </c>
      <c r="D1815" s="62">
        <f t="shared" si="57"/>
        <v>-0.12185984703903191</v>
      </c>
      <c r="E1815" s="62">
        <v>-5.0932970289100958E-3</v>
      </c>
      <c r="F1815" s="62"/>
      <c r="G1815" s="62">
        <v>1809</v>
      </c>
      <c r="H1815">
        <f t="shared" ca="1" si="58"/>
        <v>4.2959117099489741E-2</v>
      </c>
      <c r="I1815" s="62"/>
    </row>
    <row r="1816" spans="2:9" x14ac:dyDescent="0.3">
      <c r="B1816" s="177">
        <v>44572</v>
      </c>
      <c r="C1816" s="62">
        <v>3536.85</v>
      </c>
      <c r="D1816" s="62">
        <f t="shared" si="57"/>
        <v>1.5574677320221264</v>
      </c>
      <c r="E1816" s="62">
        <v>-5.1054852320675361E-3</v>
      </c>
      <c r="F1816" s="62"/>
      <c r="G1816" s="62">
        <v>1810</v>
      </c>
      <c r="H1816">
        <f t="shared" ca="1" si="58"/>
        <v>-4.3323456896855895E-3</v>
      </c>
      <c r="I1816" s="62"/>
    </row>
    <row r="1817" spans="2:9" x14ac:dyDescent="0.3">
      <c r="B1817" s="177">
        <v>43637</v>
      </c>
      <c r="C1817" s="62">
        <v>1382.95</v>
      </c>
      <c r="D1817" s="62">
        <f t="shared" si="57"/>
        <v>0.79370946822308697</v>
      </c>
      <c r="E1817" s="62">
        <v>-5.1435148550463021E-3</v>
      </c>
      <c r="F1817" s="62"/>
      <c r="G1817" s="62">
        <v>1811</v>
      </c>
      <c r="H1817">
        <f t="shared" ca="1" si="58"/>
        <v>2.6927310677493318E-2</v>
      </c>
      <c r="I1817" s="62"/>
    </row>
    <row r="1818" spans="2:9" x14ac:dyDescent="0.3">
      <c r="B1818" s="177">
        <v>42144</v>
      </c>
      <c r="C1818" s="62">
        <v>771</v>
      </c>
      <c r="D1818" s="62">
        <f t="shared" si="57"/>
        <v>-0.7509730140017119</v>
      </c>
      <c r="E1818" s="62">
        <v>-5.1612903225806452E-3</v>
      </c>
      <c r="F1818" s="62"/>
      <c r="G1818" s="62">
        <v>1812</v>
      </c>
      <c r="H1818">
        <f t="shared" ca="1" si="58"/>
        <v>-1.3517719109569965E-2</v>
      </c>
      <c r="I1818" s="62"/>
    </row>
    <row r="1819" spans="2:9" x14ac:dyDescent="0.3">
      <c r="B1819" s="177">
        <v>45217</v>
      </c>
      <c r="C1819" s="62">
        <v>3096.05</v>
      </c>
      <c r="D1819" s="62">
        <f t="shared" si="57"/>
        <v>-1.9181173436491998E-3</v>
      </c>
      <c r="E1819" s="62">
        <v>-5.1732724965056019E-3</v>
      </c>
      <c r="F1819" s="62"/>
      <c r="G1819" s="62">
        <v>1813</v>
      </c>
      <c r="H1819">
        <f t="shared" ca="1" si="58"/>
        <v>1.4473126429190415E-2</v>
      </c>
      <c r="I1819" s="62"/>
    </row>
    <row r="1820" spans="2:9" x14ac:dyDescent="0.3">
      <c r="B1820" s="177">
        <v>45070</v>
      </c>
      <c r="C1820" s="62">
        <v>3102</v>
      </c>
      <c r="D1820" s="62">
        <f t="shared" si="57"/>
        <v>3.1362757517167812</v>
      </c>
      <c r="E1820" s="62">
        <v>-5.2272071320912617E-3</v>
      </c>
      <c r="F1820" s="62"/>
      <c r="G1820" s="62">
        <v>1814</v>
      </c>
      <c r="H1820">
        <f t="shared" ca="1" si="58"/>
        <v>-1.3913278862053421E-3</v>
      </c>
      <c r="I1820" s="62"/>
    </row>
    <row r="1821" spans="2:9" x14ac:dyDescent="0.3">
      <c r="B1821" s="177">
        <v>42180</v>
      </c>
      <c r="C1821" s="62">
        <v>749.95</v>
      </c>
      <c r="D1821" s="62">
        <f t="shared" si="57"/>
        <v>-0.72916215240158899</v>
      </c>
      <c r="E1821" s="62">
        <v>-5.2394216739619732E-3</v>
      </c>
      <c r="F1821" s="62"/>
      <c r="G1821" s="62">
        <v>1815</v>
      </c>
      <c r="H1821">
        <f t="shared" ca="1" si="58"/>
        <v>-6.6332028219296185E-3</v>
      </c>
      <c r="I1821" s="62"/>
    </row>
    <row r="1822" spans="2:9" x14ac:dyDescent="0.3">
      <c r="B1822" s="177">
        <v>45014</v>
      </c>
      <c r="C1822" s="62">
        <v>2769</v>
      </c>
      <c r="D1822" s="62">
        <f t="shared" si="57"/>
        <v>0.25121438738392704</v>
      </c>
      <c r="E1822" s="62">
        <v>-5.2807414592089012E-3</v>
      </c>
      <c r="F1822" s="62"/>
      <c r="G1822" s="62">
        <v>1816</v>
      </c>
      <c r="H1822">
        <f t="shared" ca="1" si="58"/>
        <v>8.8216569862485279E-3</v>
      </c>
      <c r="I1822" s="62"/>
    </row>
    <row r="1823" spans="2:9" x14ac:dyDescent="0.3">
      <c r="B1823" s="177">
        <v>44134</v>
      </c>
      <c r="C1823" s="62">
        <v>2213.0500000000002</v>
      </c>
      <c r="D1823" s="62">
        <f t="shared" si="57"/>
        <v>-6.7323444267408713E-3</v>
      </c>
      <c r="E1823" s="62">
        <v>-5.2813736066163247E-3</v>
      </c>
      <c r="F1823" s="62"/>
      <c r="G1823" s="62">
        <v>1817</v>
      </c>
      <c r="H1823">
        <f t="shared" ca="1" si="58"/>
        <v>2.0065755224095653E-2</v>
      </c>
      <c r="I1823" s="62"/>
    </row>
    <row r="1824" spans="2:9" x14ac:dyDescent="0.3">
      <c r="B1824" s="177">
        <v>45700</v>
      </c>
      <c r="C1824" s="62">
        <v>2228.0500000000002</v>
      </c>
      <c r="D1824" s="62">
        <f t="shared" si="57"/>
        <v>-0.20143008189817385</v>
      </c>
      <c r="E1824" s="62">
        <v>-5.2904147506584705E-3</v>
      </c>
      <c r="F1824" s="62"/>
      <c r="G1824" s="62">
        <v>1818</v>
      </c>
      <c r="H1824">
        <f t="shared" ca="1" si="58"/>
        <v>7.6887711982581352E-3</v>
      </c>
      <c r="I1824" s="62"/>
    </row>
    <row r="1825" spans="2:9" x14ac:dyDescent="0.3">
      <c r="B1825" s="177">
        <v>44970</v>
      </c>
      <c r="C1825" s="62">
        <v>2790.05</v>
      </c>
      <c r="D1825" s="62">
        <f t="shared" si="57"/>
        <v>0.28668603578675522</v>
      </c>
      <c r="E1825" s="62">
        <v>-5.2943063923847223E-3</v>
      </c>
      <c r="F1825" s="62"/>
      <c r="G1825" s="62">
        <v>1819</v>
      </c>
      <c r="H1825">
        <f t="shared" ca="1" si="58"/>
        <v>-2.2302924389885376E-2</v>
      </c>
      <c r="I1825" s="62"/>
    </row>
    <row r="1826" spans="2:9" x14ac:dyDescent="0.3">
      <c r="B1826" s="177">
        <v>45719</v>
      </c>
      <c r="C1826" s="62">
        <v>2168.4</v>
      </c>
      <c r="D1826" s="62">
        <f t="shared" si="57"/>
        <v>0.55580269058295972</v>
      </c>
      <c r="E1826" s="62">
        <v>-5.2982866579507461E-3</v>
      </c>
      <c r="F1826" s="62"/>
      <c r="G1826" s="62">
        <v>1820</v>
      </c>
      <c r="H1826">
        <f t="shared" ca="1" si="58"/>
        <v>-2.1536062783167265E-2</v>
      </c>
      <c r="I1826" s="62"/>
    </row>
    <row r="1827" spans="2:9" x14ac:dyDescent="0.3">
      <c r="B1827" s="177">
        <v>43530</v>
      </c>
      <c r="C1827" s="62">
        <v>1393.75</v>
      </c>
      <c r="D1827" s="62">
        <f t="shared" si="57"/>
        <v>7.2115384615384609E-2</v>
      </c>
      <c r="E1827" s="62">
        <v>-5.3168712532115654E-3</v>
      </c>
      <c r="F1827" s="62"/>
      <c r="G1827" s="62">
        <v>1821</v>
      </c>
      <c r="H1827">
        <f t="shared" ca="1" si="58"/>
        <v>-2.8803792398334187E-2</v>
      </c>
      <c r="I1827" s="62"/>
    </row>
    <row r="1828" spans="2:9" x14ac:dyDescent="0.3">
      <c r="B1828" s="177">
        <v>43241</v>
      </c>
      <c r="C1828" s="62">
        <v>1300</v>
      </c>
      <c r="D1828" s="62">
        <f t="shared" si="57"/>
        <v>-0.27315423108104331</v>
      </c>
      <c r="E1828" s="62">
        <v>-5.3177244730097132E-3</v>
      </c>
      <c r="F1828" s="62"/>
      <c r="G1828" s="62">
        <v>1822</v>
      </c>
      <c r="H1828">
        <f t="shared" ca="1" si="58"/>
        <v>-1.5173168000365523E-2</v>
      </c>
      <c r="I1828" s="62"/>
    </row>
    <row r="1829" spans="2:9" x14ac:dyDescent="0.3">
      <c r="B1829" s="177">
        <v>43892</v>
      </c>
      <c r="C1829" s="62">
        <v>1788.55</v>
      </c>
      <c r="D1829" s="62">
        <f t="shared" si="57"/>
        <v>0.59963330650210189</v>
      </c>
      <c r="E1829" s="62">
        <v>-5.3664775886998611E-3</v>
      </c>
      <c r="F1829" s="62"/>
      <c r="G1829" s="62">
        <v>1823</v>
      </c>
      <c r="H1829">
        <f t="shared" ca="1" si="58"/>
        <v>-7.3247314639672302E-3</v>
      </c>
      <c r="I1829" s="62"/>
    </row>
    <row r="1830" spans="2:9" x14ac:dyDescent="0.3">
      <c r="B1830" s="177">
        <v>42930</v>
      </c>
      <c r="C1830" s="62">
        <v>1118.0999999999999</v>
      </c>
      <c r="D1830" s="62">
        <f t="shared" si="57"/>
        <v>-0.62382666621808036</v>
      </c>
      <c r="E1830" s="62">
        <v>-5.3818440599565729E-3</v>
      </c>
      <c r="F1830" s="62"/>
      <c r="G1830" s="62">
        <v>1824</v>
      </c>
      <c r="H1830">
        <f t="shared" ca="1" si="58"/>
        <v>-3.2148783933624845E-3</v>
      </c>
      <c r="I1830" s="62"/>
    </row>
    <row r="1831" spans="2:9" x14ac:dyDescent="0.3">
      <c r="B1831" s="177">
        <v>44424</v>
      </c>
      <c r="C1831" s="62">
        <v>2972.3</v>
      </c>
      <c r="D1831" s="62">
        <f t="shared" si="57"/>
        <v>2.705185739217153</v>
      </c>
      <c r="E1831" s="62">
        <v>-5.3874983268638434E-3</v>
      </c>
      <c r="F1831" s="62"/>
      <c r="G1831" s="62">
        <v>1825</v>
      </c>
      <c r="H1831">
        <f t="shared" ca="1" si="58"/>
        <v>-3.3290649237073373E-2</v>
      </c>
      <c r="I1831" s="62"/>
    </row>
    <row r="1832" spans="2:9" x14ac:dyDescent="0.3">
      <c r="B1832" s="177">
        <v>42314</v>
      </c>
      <c r="C1832" s="62">
        <v>802.2</v>
      </c>
      <c r="D1832" s="62">
        <f t="shared" si="57"/>
        <v>-0.64556962025316456</v>
      </c>
      <c r="E1832" s="62">
        <v>-5.3933420122743905E-3</v>
      </c>
      <c r="F1832" s="62"/>
      <c r="G1832" s="62">
        <v>1826</v>
      </c>
      <c r="H1832">
        <f t="shared" ca="1" si="58"/>
        <v>2.4312956666127676E-3</v>
      </c>
      <c r="I1832" s="62"/>
    </row>
    <row r="1833" spans="2:9" x14ac:dyDescent="0.3">
      <c r="B1833" s="177">
        <v>45694</v>
      </c>
      <c r="C1833" s="62">
        <v>2263.35</v>
      </c>
      <c r="D1833" s="62">
        <f t="shared" si="57"/>
        <v>1.5123210123210122</v>
      </c>
      <c r="E1833" s="62">
        <v>-5.4050491068486726E-3</v>
      </c>
      <c r="F1833" s="62"/>
      <c r="G1833" s="62">
        <v>1827</v>
      </c>
      <c r="H1833">
        <f t="shared" ca="1" si="58"/>
        <v>1.2541489711235653E-3</v>
      </c>
      <c r="I1833" s="62"/>
    </row>
    <row r="1834" spans="2:9" x14ac:dyDescent="0.3">
      <c r="B1834" s="177">
        <v>42720</v>
      </c>
      <c r="C1834" s="62">
        <v>900.9</v>
      </c>
      <c r="D1834" s="62">
        <f t="shared" si="57"/>
        <v>6.5712426805465129E-2</v>
      </c>
      <c r="E1834" s="62">
        <v>-5.4095826893353696E-3</v>
      </c>
      <c r="F1834" s="62"/>
      <c r="G1834" s="62">
        <v>1828</v>
      </c>
      <c r="H1834">
        <f t="shared" ca="1" si="58"/>
        <v>1.1416056198974684E-3</v>
      </c>
      <c r="I1834" s="62"/>
    </row>
    <row r="1835" spans="2:9" x14ac:dyDescent="0.3">
      <c r="B1835" s="177">
        <v>42457</v>
      </c>
      <c r="C1835" s="62">
        <v>845.35</v>
      </c>
      <c r="D1835" s="62">
        <f t="shared" si="57"/>
        <v>-0.61859321422125979</v>
      </c>
      <c r="E1835" s="62">
        <v>-5.4705882352940908E-3</v>
      </c>
      <c r="F1835" s="62"/>
      <c r="G1835" s="62">
        <v>1829</v>
      </c>
      <c r="H1835">
        <f t="shared" ca="1" si="58"/>
        <v>2.3423572956807637E-2</v>
      </c>
      <c r="I1835" s="62"/>
    </row>
    <row r="1836" spans="2:9" x14ac:dyDescent="0.3">
      <c r="B1836" s="177">
        <v>45673</v>
      </c>
      <c r="C1836" s="62">
        <v>2216.4</v>
      </c>
      <c r="D1836" s="62">
        <f t="shared" si="57"/>
        <v>-0.25532951433803142</v>
      </c>
      <c r="E1836" s="62">
        <v>-5.4742887911692628E-3</v>
      </c>
      <c r="F1836" s="62"/>
      <c r="G1836" s="62">
        <v>1830</v>
      </c>
      <c r="H1836">
        <f t="shared" ca="1" si="58"/>
        <v>-1.3434703051312068E-2</v>
      </c>
      <c r="I1836" s="62"/>
    </row>
    <row r="1837" spans="2:9" x14ac:dyDescent="0.3">
      <c r="B1837" s="177">
        <v>44418</v>
      </c>
      <c r="C1837" s="62">
        <v>2976.35</v>
      </c>
      <c r="D1837" s="62">
        <f t="shared" si="57"/>
        <v>0.89667038394137322</v>
      </c>
      <c r="E1837" s="62">
        <v>-5.4799097819731319E-3</v>
      </c>
      <c r="F1837" s="62"/>
      <c r="G1837" s="62">
        <v>1831</v>
      </c>
      <c r="H1837">
        <f t="shared" ca="1" si="58"/>
        <v>-2.4451582305753052E-3</v>
      </c>
      <c r="I1837" s="62"/>
    </row>
    <row r="1838" spans="2:9" x14ac:dyDescent="0.3">
      <c r="B1838" s="177">
        <v>43962</v>
      </c>
      <c r="C1838" s="62">
        <v>1569.25</v>
      </c>
      <c r="D1838" s="62">
        <f t="shared" si="57"/>
        <v>0.84130243473159283</v>
      </c>
      <c r="E1838" s="62">
        <v>-5.4819697065720836E-3</v>
      </c>
      <c r="F1838" s="62"/>
      <c r="G1838" s="62">
        <v>1832</v>
      </c>
      <c r="H1838">
        <f t="shared" ca="1" si="58"/>
        <v>-1.7095920764667583E-2</v>
      </c>
      <c r="I1838" s="62"/>
    </row>
    <row r="1839" spans="2:9" x14ac:dyDescent="0.3">
      <c r="B1839" s="177">
        <v>42468</v>
      </c>
      <c r="C1839" s="62">
        <v>852.25</v>
      </c>
      <c r="D1839" s="62">
        <f t="shared" si="57"/>
        <v>-0.76026722925457102</v>
      </c>
      <c r="E1839" s="62">
        <v>-5.484567360989609E-3</v>
      </c>
      <c r="F1839" s="62"/>
      <c r="G1839" s="62">
        <v>1833</v>
      </c>
      <c r="H1839">
        <f t="shared" ca="1" si="58"/>
        <v>1.8966621347874826E-2</v>
      </c>
      <c r="I1839" s="62"/>
    </row>
    <row r="1840" spans="2:9" x14ac:dyDescent="0.3">
      <c r="B1840" s="177">
        <v>44571</v>
      </c>
      <c r="C1840" s="62">
        <v>3555</v>
      </c>
      <c r="D1840" s="62">
        <f t="shared" si="57"/>
        <v>3.093971324926585</v>
      </c>
      <c r="E1840" s="62">
        <v>-5.4970416684151152E-3</v>
      </c>
      <c r="F1840" s="62"/>
      <c r="G1840" s="62">
        <v>1834</v>
      </c>
      <c r="H1840">
        <f t="shared" ca="1" si="58"/>
        <v>3.2042738739143942E-2</v>
      </c>
      <c r="I1840" s="62"/>
    </row>
    <row r="1841" spans="2:9" x14ac:dyDescent="0.3">
      <c r="B1841" s="177">
        <v>42495</v>
      </c>
      <c r="C1841" s="62">
        <v>868.35</v>
      </c>
      <c r="D1841" s="62">
        <f t="shared" si="57"/>
        <v>-0.23025441007002917</v>
      </c>
      <c r="E1841" s="62">
        <v>-5.4973372272804841E-3</v>
      </c>
      <c r="F1841" s="62"/>
      <c r="G1841" s="62">
        <v>1835</v>
      </c>
      <c r="H1841">
        <f t="shared" ca="1" si="58"/>
        <v>1.9014475918272541E-2</v>
      </c>
      <c r="I1841" s="62"/>
    </row>
    <row r="1842" spans="2:9" x14ac:dyDescent="0.3">
      <c r="B1842" s="177">
        <v>43080</v>
      </c>
      <c r="C1842" s="62">
        <v>1128.0999999999999</v>
      </c>
      <c r="D1842" s="62">
        <f t="shared" si="57"/>
        <v>-0.33796948356807516</v>
      </c>
      <c r="E1842" s="62">
        <v>-5.5097633005686082E-3</v>
      </c>
      <c r="F1842" s="62"/>
      <c r="G1842" s="62">
        <v>1836</v>
      </c>
      <c r="H1842">
        <f t="shared" ca="1" si="58"/>
        <v>4.3249861960696573E-3</v>
      </c>
      <c r="I1842" s="62"/>
    </row>
    <row r="1843" spans="2:9" x14ac:dyDescent="0.3">
      <c r="B1843" s="177">
        <v>43798</v>
      </c>
      <c r="C1843" s="62">
        <v>1704</v>
      </c>
      <c r="D1843" s="62">
        <f t="shared" si="57"/>
        <v>0.89638862611985992</v>
      </c>
      <c r="E1843" s="62">
        <v>-5.5151886544690804E-3</v>
      </c>
      <c r="F1843" s="62"/>
      <c r="G1843" s="62">
        <v>1837</v>
      </c>
      <c r="H1843">
        <f t="shared" ca="1" si="58"/>
        <v>1.0740628831897562E-2</v>
      </c>
      <c r="I1843" s="62"/>
    </row>
    <row r="1844" spans="2:9" x14ac:dyDescent="0.3">
      <c r="B1844" s="177">
        <v>42738</v>
      </c>
      <c r="C1844" s="62">
        <v>898.55</v>
      </c>
      <c r="D1844" s="62">
        <f t="shared" si="57"/>
        <v>-0.60913065228266305</v>
      </c>
      <c r="E1844" s="62">
        <v>-5.5337280726025125E-3</v>
      </c>
      <c r="F1844" s="62"/>
      <c r="G1844" s="62">
        <v>1838</v>
      </c>
      <c r="H1844">
        <f t="shared" ca="1" si="58"/>
        <v>-7.1106339045591662E-3</v>
      </c>
      <c r="I1844" s="62"/>
    </row>
    <row r="1845" spans="2:9" x14ac:dyDescent="0.3">
      <c r="B1845" s="177">
        <v>45799</v>
      </c>
      <c r="C1845" s="62">
        <v>2298.85</v>
      </c>
      <c r="D1845" s="62">
        <f t="shared" si="57"/>
        <v>0.22588988134915339</v>
      </c>
      <c r="E1845" s="62">
        <v>-5.5371704193974787E-3</v>
      </c>
      <c r="F1845" s="62"/>
      <c r="G1845" s="62">
        <v>1839</v>
      </c>
      <c r="H1845">
        <f t="shared" ca="1" si="58"/>
        <v>2.1065406716603438E-2</v>
      </c>
      <c r="I1845" s="62"/>
    </row>
    <row r="1846" spans="2:9" x14ac:dyDescent="0.3">
      <c r="B1846" s="177">
        <v>44063</v>
      </c>
      <c r="C1846" s="62">
        <v>1875.25</v>
      </c>
      <c r="D1846" s="62">
        <f t="shared" si="57"/>
        <v>-0.41999288619457809</v>
      </c>
      <c r="E1846" s="62">
        <v>-5.5417086493079731E-3</v>
      </c>
      <c r="F1846" s="62"/>
      <c r="G1846" s="62">
        <v>1840</v>
      </c>
      <c r="H1846">
        <f t="shared" ca="1" si="58"/>
        <v>-3.0041262135274537E-3</v>
      </c>
      <c r="I1846" s="62"/>
    </row>
    <row r="1847" spans="2:9" x14ac:dyDescent="0.3">
      <c r="B1847" s="177">
        <v>45268</v>
      </c>
      <c r="C1847" s="62">
        <v>3233.15</v>
      </c>
      <c r="D1847" s="62">
        <f t="shared" si="57"/>
        <v>2.7403401203146691</v>
      </c>
      <c r="E1847" s="62">
        <v>-5.5670895809303836E-3</v>
      </c>
      <c r="F1847" s="62"/>
      <c r="G1847" s="62">
        <v>1841</v>
      </c>
      <c r="H1847">
        <f t="shared" ca="1" si="58"/>
        <v>9.2468140241896046E-4</v>
      </c>
      <c r="I1847" s="62"/>
    </row>
    <row r="1848" spans="2:9" x14ac:dyDescent="0.3">
      <c r="B1848" s="177">
        <v>42466</v>
      </c>
      <c r="C1848" s="62">
        <v>864.4</v>
      </c>
      <c r="D1848" s="62">
        <f t="shared" si="57"/>
        <v>-0.33090796501277198</v>
      </c>
      <c r="E1848" s="62">
        <v>-5.5795225769341645E-3</v>
      </c>
      <c r="F1848" s="62"/>
      <c r="G1848" s="62">
        <v>1842</v>
      </c>
      <c r="H1848">
        <f t="shared" ca="1" si="58"/>
        <v>2.7369350388087386E-3</v>
      </c>
      <c r="I1848" s="62"/>
    </row>
    <row r="1849" spans="2:9" x14ac:dyDescent="0.3">
      <c r="B1849" s="177">
        <v>43250</v>
      </c>
      <c r="C1849" s="62">
        <v>1291.9000000000001</v>
      </c>
      <c r="D1849" s="62">
        <f t="shared" si="57"/>
        <v>-0.54102495781152848</v>
      </c>
      <c r="E1849" s="62">
        <v>-5.5805719124042636E-3</v>
      </c>
      <c r="F1849" s="62"/>
      <c r="G1849" s="62">
        <v>1843</v>
      </c>
      <c r="H1849">
        <f t="shared" ca="1" si="58"/>
        <v>1.6030938858266147E-2</v>
      </c>
      <c r="I1849" s="62"/>
    </row>
    <row r="1850" spans="2:9" x14ac:dyDescent="0.3">
      <c r="B1850" s="177">
        <v>45400</v>
      </c>
      <c r="C1850" s="62">
        <v>2814.75</v>
      </c>
      <c r="D1850" s="62">
        <f t="shared" si="57"/>
        <v>-0.16515897496737453</v>
      </c>
      <c r="E1850" s="62">
        <v>-5.5819540372013142E-3</v>
      </c>
      <c r="F1850" s="62"/>
      <c r="G1850" s="62">
        <v>1844</v>
      </c>
      <c r="H1850">
        <f t="shared" ca="1" si="58"/>
        <v>-1.1733189916023972E-2</v>
      </c>
      <c r="I1850" s="62"/>
    </row>
    <row r="1851" spans="2:9" x14ac:dyDescent="0.3">
      <c r="B1851" s="177">
        <v>45294</v>
      </c>
      <c r="C1851" s="62">
        <v>3371.6</v>
      </c>
      <c r="D1851" s="62">
        <f t="shared" si="57"/>
        <v>1.7075687612929129</v>
      </c>
      <c r="E1851" s="62">
        <v>-5.5890637212252505E-3</v>
      </c>
      <c r="F1851" s="62"/>
      <c r="G1851" s="62">
        <v>1845</v>
      </c>
      <c r="H1851">
        <f t="shared" ca="1" si="58"/>
        <v>2.1746129762946657E-2</v>
      </c>
      <c r="I1851" s="62"/>
    </row>
    <row r="1852" spans="2:9" x14ac:dyDescent="0.3">
      <c r="B1852" s="177">
        <v>42992</v>
      </c>
      <c r="C1852" s="62">
        <v>1245.25</v>
      </c>
      <c r="D1852" s="62">
        <f t="shared" si="57"/>
        <v>0.57626582278481009</v>
      </c>
      <c r="E1852" s="62">
        <v>-5.5899381113994808E-3</v>
      </c>
      <c r="F1852" s="62"/>
      <c r="G1852" s="62">
        <v>1846</v>
      </c>
      <c r="H1852">
        <f t="shared" ca="1" si="58"/>
        <v>2.5394084415814366E-2</v>
      </c>
      <c r="I1852" s="62"/>
    </row>
    <row r="1853" spans="2:9" x14ac:dyDescent="0.3">
      <c r="B1853" s="177">
        <v>42139</v>
      </c>
      <c r="C1853" s="62">
        <v>790</v>
      </c>
      <c r="D1853" s="62">
        <f t="shared" si="57"/>
        <v>-0.55994986770644761</v>
      </c>
      <c r="E1853" s="62">
        <v>-5.6013594310529869E-3</v>
      </c>
      <c r="F1853" s="62"/>
      <c r="G1853" s="62">
        <v>1847</v>
      </c>
      <c r="H1853">
        <f t="shared" ca="1" si="58"/>
        <v>-7.6505545774578319E-3</v>
      </c>
      <c r="I1853" s="62"/>
    </row>
    <row r="1854" spans="2:9" x14ac:dyDescent="0.3">
      <c r="B1854" s="177">
        <v>43861</v>
      </c>
      <c r="C1854" s="62">
        <v>1795.25</v>
      </c>
      <c r="D1854" s="62">
        <f t="shared" si="57"/>
        <v>1.5406878007359186</v>
      </c>
      <c r="E1854" s="62">
        <v>-5.6220228204276563E-3</v>
      </c>
      <c r="F1854" s="62"/>
      <c r="G1854" s="62">
        <v>1848</v>
      </c>
      <c r="H1854">
        <f t="shared" ca="1" si="58"/>
        <v>9.9529113001130386E-3</v>
      </c>
      <c r="I1854" s="62"/>
    </row>
    <row r="1855" spans="2:9" x14ac:dyDescent="0.3">
      <c r="B1855" s="177">
        <v>42167</v>
      </c>
      <c r="C1855" s="62">
        <v>706.6</v>
      </c>
      <c r="D1855" s="62">
        <f t="shared" si="57"/>
        <v>-0.68848917691663369</v>
      </c>
      <c r="E1855" s="62">
        <v>-5.6290458767238949E-3</v>
      </c>
      <c r="F1855" s="62"/>
      <c r="G1855" s="62">
        <v>1849</v>
      </c>
      <c r="H1855">
        <f t="shared" ca="1" si="58"/>
        <v>1.7353756780069399E-2</v>
      </c>
      <c r="I1855" s="62"/>
    </row>
    <row r="1856" spans="2:9" x14ac:dyDescent="0.3">
      <c r="B1856" s="177">
        <v>45827</v>
      </c>
      <c r="C1856" s="62">
        <v>2268.3000000000002</v>
      </c>
      <c r="D1856" s="62">
        <f t="shared" si="57"/>
        <v>0.42021726199793386</v>
      </c>
      <c r="E1856" s="62">
        <v>-5.6331236437761256E-3</v>
      </c>
      <c r="F1856" s="62"/>
      <c r="G1856" s="62">
        <v>1850</v>
      </c>
      <c r="H1856">
        <f t="shared" ca="1" si="58"/>
        <v>1.5448599864410025E-2</v>
      </c>
      <c r="I1856" s="62"/>
    </row>
    <row r="1857" spans="2:9" x14ac:dyDescent="0.3">
      <c r="B1857" s="177">
        <v>43920</v>
      </c>
      <c r="C1857" s="62">
        <v>1597.15</v>
      </c>
      <c r="D1857" s="62">
        <f t="shared" si="57"/>
        <v>0.40353266839492069</v>
      </c>
      <c r="E1857" s="62">
        <v>-5.6344166355372649E-3</v>
      </c>
      <c r="F1857" s="62"/>
      <c r="G1857" s="62">
        <v>1851</v>
      </c>
      <c r="H1857">
        <f t="shared" ca="1" si="58"/>
        <v>-6.6213153748396949E-3</v>
      </c>
      <c r="I1857" s="62"/>
    </row>
    <row r="1858" spans="2:9" x14ac:dyDescent="0.3">
      <c r="B1858" s="177">
        <v>42594</v>
      </c>
      <c r="C1858" s="62">
        <v>1137.95</v>
      </c>
      <c r="D1858" s="62">
        <f t="shared" si="57"/>
        <v>-0.52771379360434945</v>
      </c>
      <c r="E1858" s="62">
        <v>-5.6795840796889331E-3</v>
      </c>
      <c r="F1858" s="62"/>
      <c r="G1858" s="62">
        <v>1852</v>
      </c>
      <c r="H1858">
        <f t="shared" ca="1" si="58"/>
        <v>1.5773359517931261E-2</v>
      </c>
      <c r="I1858" s="62"/>
    </row>
    <row r="1859" spans="2:9" x14ac:dyDescent="0.3">
      <c r="B1859" s="177">
        <v>45779</v>
      </c>
      <c r="C1859" s="62">
        <v>2409.4499999999998</v>
      </c>
      <c r="D1859" s="62">
        <f t="shared" si="57"/>
        <v>1.9216078574026916</v>
      </c>
      <c r="E1859" s="62">
        <v>-5.7153468410846217E-3</v>
      </c>
      <c r="F1859" s="62"/>
      <c r="G1859" s="62">
        <v>1853</v>
      </c>
      <c r="H1859">
        <f t="shared" ca="1" si="58"/>
        <v>3.5595218038750424E-2</v>
      </c>
      <c r="I1859" s="62"/>
    </row>
    <row r="1860" spans="2:9" x14ac:dyDescent="0.3">
      <c r="B1860" s="177">
        <v>42263</v>
      </c>
      <c r="C1860" s="62">
        <v>824.7</v>
      </c>
      <c r="D1860" s="62">
        <f t="shared" si="57"/>
        <v>-0.73683286796968495</v>
      </c>
      <c r="E1860" s="62">
        <v>-5.7266863584302845E-3</v>
      </c>
      <c r="F1860" s="62"/>
      <c r="G1860" s="62">
        <v>1854</v>
      </c>
      <c r="H1860">
        <f t="shared" ca="1" si="58"/>
        <v>2.532071625039667E-3</v>
      </c>
      <c r="I1860" s="62"/>
    </row>
    <row r="1861" spans="2:9" x14ac:dyDescent="0.3">
      <c r="B1861" s="177">
        <v>44894</v>
      </c>
      <c r="C1861" s="62">
        <v>3133.75</v>
      </c>
      <c r="D1861" s="62">
        <f t="shared" si="57"/>
        <v>1.3300988921109376</v>
      </c>
      <c r="E1861" s="62">
        <v>-5.726886223745219E-3</v>
      </c>
      <c r="F1861" s="62"/>
      <c r="G1861" s="62">
        <v>1855</v>
      </c>
      <c r="H1861">
        <f t="shared" ca="1" si="58"/>
        <v>2.6225758192756382E-2</v>
      </c>
      <c r="I1861" s="62"/>
    </row>
    <row r="1862" spans="2:9" x14ac:dyDescent="0.3">
      <c r="B1862" s="177">
        <v>43434</v>
      </c>
      <c r="C1862" s="62">
        <v>1344.9</v>
      </c>
      <c r="D1862" s="62">
        <f t="shared" si="57"/>
        <v>-0.55497096341887131</v>
      </c>
      <c r="E1862" s="62">
        <v>-5.7294939563079872E-3</v>
      </c>
      <c r="F1862" s="62"/>
      <c r="G1862" s="62">
        <v>1856</v>
      </c>
      <c r="H1862">
        <f t="shared" ca="1" si="58"/>
        <v>3.5889095664805692E-2</v>
      </c>
      <c r="I1862" s="62"/>
    </row>
    <row r="1863" spans="2:9" x14ac:dyDescent="0.3">
      <c r="B1863" s="177">
        <v>44385</v>
      </c>
      <c r="C1863" s="62">
        <v>3022.05</v>
      </c>
      <c r="D1863" s="62">
        <f t="shared" ref="D1863:D1926" si="59">(C1863-C1864)/C1864</f>
        <v>2.9797853427273329</v>
      </c>
      <c r="E1863" s="62">
        <v>-5.7574311986971754E-3</v>
      </c>
      <c r="F1863" s="62"/>
      <c r="G1863" s="62">
        <v>1857</v>
      </c>
      <c r="H1863">
        <f t="shared" ref="H1863:H1926" ca="1" si="60">_xlfn.NORM.INV(RAND(),N$9,N$10)</f>
        <v>-1.4286388380599421E-3</v>
      </c>
      <c r="I1863" s="62"/>
    </row>
    <row r="1864" spans="2:9" x14ac:dyDescent="0.3">
      <c r="B1864" s="177">
        <v>42151</v>
      </c>
      <c r="C1864" s="62">
        <v>759.35</v>
      </c>
      <c r="D1864" s="62">
        <f t="shared" si="59"/>
        <v>-0.69507077602650336</v>
      </c>
      <c r="E1864" s="62">
        <v>-5.7610474631750929E-3</v>
      </c>
      <c r="F1864" s="62"/>
      <c r="G1864" s="62">
        <v>1858</v>
      </c>
      <c r="H1864">
        <f t="shared" ca="1" si="60"/>
        <v>1.07523195142116E-3</v>
      </c>
      <c r="I1864" s="62"/>
    </row>
    <row r="1865" spans="2:9" x14ac:dyDescent="0.3">
      <c r="B1865" s="177">
        <v>45623</v>
      </c>
      <c r="C1865" s="62">
        <v>2490.25</v>
      </c>
      <c r="D1865" s="62">
        <f t="shared" si="59"/>
        <v>0.11184283960263422</v>
      </c>
      <c r="E1865" s="62">
        <v>-5.7691539904977914E-3</v>
      </c>
      <c r="F1865" s="62"/>
      <c r="G1865" s="62">
        <v>1859</v>
      </c>
      <c r="H1865">
        <f t="shared" ca="1" si="60"/>
        <v>2.4425531667708326E-2</v>
      </c>
      <c r="I1865" s="62"/>
    </row>
    <row r="1866" spans="2:9" x14ac:dyDescent="0.3">
      <c r="B1866" s="177">
        <v>45671</v>
      </c>
      <c r="C1866" s="62">
        <v>2239.75</v>
      </c>
      <c r="D1866" s="62">
        <f t="shared" si="59"/>
        <v>0.928574503810221</v>
      </c>
      <c r="E1866" s="62">
        <v>-5.7707246698479632E-3</v>
      </c>
      <c r="F1866" s="62"/>
      <c r="G1866" s="62">
        <v>1860</v>
      </c>
      <c r="H1866">
        <f t="shared" ca="1" si="60"/>
        <v>3.7299387864286283E-3</v>
      </c>
      <c r="I1866" s="62"/>
    </row>
    <row r="1867" spans="2:9" x14ac:dyDescent="0.3">
      <c r="B1867" s="177">
        <v>43060</v>
      </c>
      <c r="C1867" s="62">
        <v>1161.3499999999999</v>
      </c>
      <c r="D1867" s="62">
        <f t="shared" si="59"/>
        <v>-0.51067057113362968</v>
      </c>
      <c r="E1867" s="62">
        <v>-5.7786148446194677E-3</v>
      </c>
      <c r="F1867" s="62"/>
      <c r="G1867" s="62">
        <v>1861</v>
      </c>
      <c r="H1867">
        <f t="shared" ca="1" si="60"/>
        <v>-1.3888367781712701E-3</v>
      </c>
      <c r="I1867" s="62"/>
    </row>
    <row r="1868" spans="2:9" x14ac:dyDescent="0.3">
      <c r="B1868" s="177">
        <v>44250</v>
      </c>
      <c r="C1868" s="62">
        <v>2373.35</v>
      </c>
      <c r="D1868" s="62">
        <f t="shared" si="59"/>
        <v>0.31069998619356615</v>
      </c>
      <c r="E1868" s="62">
        <v>-5.7809521814717055E-3</v>
      </c>
      <c r="F1868" s="62"/>
      <c r="G1868" s="62">
        <v>1862</v>
      </c>
      <c r="H1868">
        <f t="shared" ca="1" si="60"/>
        <v>1.6540569779778035E-2</v>
      </c>
      <c r="I1868" s="62"/>
    </row>
    <row r="1869" spans="2:9" x14ac:dyDescent="0.3">
      <c r="B1869" s="177">
        <v>43769</v>
      </c>
      <c r="C1869" s="62">
        <v>1810.75</v>
      </c>
      <c r="D1869" s="62">
        <f t="shared" si="59"/>
        <v>0.37988188226328823</v>
      </c>
      <c r="E1869" s="62">
        <v>-5.7925657497391722E-3</v>
      </c>
      <c r="F1869" s="62"/>
      <c r="G1869" s="62">
        <v>1863</v>
      </c>
      <c r="H1869">
        <f t="shared" ca="1" si="60"/>
        <v>-1.873485054763914E-2</v>
      </c>
      <c r="I1869" s="62"/>
    </row>
    <row r="1870" spans="2:9" x14ac:dyDescent="0.3">
      <c r="B1870" s="177">
        <v>43419</v>
      </c>
      <c r="C1870" s="62">
        <v>1312.25</v>
      </c>
      <c r="D1870" s="62">
        <f t="shared" si="59"/>
        <v>-0.27194296493564141</v>
      </c>
      <c r="E1870" s="62">
        <v>-5.7958936283052428E-3</v>
      </c>
      <c r="F1870" s="62"/>
      <c r="G1870" s="62">
        <v>1864</v>
      </c>
      <c r="H1870">
        <f t="shared" ca="1" si="60"/>
        <v>1.1954339484663843E-2</v>
      </c>
      <c r="I1870" s="62"/>
    </row>
    <row r="1871" spans="2:9" x14ac:dyDescent="0.3">
      <c r="B1871" s="177">
        <v>43829</v>
      </c>
      <c r="C1871" s="62">
        <v>1802.4</v>
      </c>
      <c r="D1871" s="62">
        <f t="shared" si="59"/>
        <v>-0.12706138757718849</v>
      </c>
      <c r="E1871" s="62">
        <v>-5.8192448771339274E-3</v>
      </c>
      <c r="F1871" s="62"/>
      <c r="G1871" s="62">
        <v>1865</v>
      </c>
      <c r="H1871">
        <f t="shared" ca="1" si="60"/>
        <v>-2.3608158454979117E-2</v>
      </c>
      <c r="I1871" s="62"/>
    </row>
    <row r="1872" spans="2:9" x14ac:dyDescent="0.3">
      <c r="B1872" s="177">
        <v>44117</v>
      </c>
      <c r="C1872" s="62">
        <v>2064.75</v>
      </c>
      <c r="D1872" s="62">
        <f t="shared" si="59"/>
        <v>-0.31822684497275877</v>
      </c>
      <c r="E1872" s="62">
        <v>-5.8500650007222736E-3</v>
      </c>
      <c r="F1872" s="62"/>
      <c r="G1872" s="62">
        <v>1866</v>
      </c>
      <c r="H1872">
        <f t="shared" ca="1" si="60"/>
        <v>-7.3201774019193699E-3</v>
      </c>
      <c r="I1872" s="62"/>
    </row>
    <row r="1873" spans="2:9" x14ac:dyDescent="0.3">
      <c r="B1873" s="177">
        <v>44929</v>
      </c>
      <c r="C1873" s="62">
        <v>3028.5</v>
      </c>
      <c r="D1873" s="62">
        <f t="shared" si="59"/>
        <v>-3.2242602415798585E-2</v>
      </c>
      <c r="E1873" s="62">
        <v>-5.8594711704170266E-3</v>
      </c>
      <c r="F1873" s="62"/>
      <c r="G1873" s="62">
        <v>1867</v>
      </c>
      <c r="H1873">
        <f t="shared" ca="1" si="60"/>
        <v>-2.2838679668820406E-2</v>
      </c>
      <c r="I1873" s="62"/>
    </row>
    <row r="1874" spans="2:9" x14ac:dyDescent="0.3">
      <c r="B1874" s="177">
        <v>44910</v>
      </c>
      <c r="C1874" s="62">
        <v>3129.4</v>
      </c>
      <c r="D1874" s="62">
        <f t="shared" si="59"/>
        <v>1.8631290027447394</v>
      </c>
      <c r="E1874" s="62">
        <v>-5.8611433200437815E-3</v>
      </c>
      <c r="F1874" s="62"/>
      <c r="G1874" s="62">
        <v>1868</v>
      </c>
      <c r="H1874">
        <f t="shared" ca="1" si="60"/>
        <v>-8.7415880366716742E-3</v>
      </c>
      <c r="I1874" s="62"/>
    </row>
    <row r="1875" spans="2:9" x14ac:dyDescent="0.3">
      <c r="B1875" s="177">
        <v>42879</v>
      </c>
      <c r="C1875" s="62">
        <v>1093</v>
      </c>
      <c r="D1875" s="62">
        <f t="shared" si="59"/>
        <v>-0.24537420602043639</v>
      </c>
      <c r="E1875" s="62">
        <v>-5.8665696484606353E-3</v>
      </c>
      <c r="F1875" s="62"/>
      <c r="G1875" s="62">
        <v>1869</v>
      </c>
      <c r="H1875">
        <f t="shared" ca="1" si="60"/>
        <v>-3.8713410610984107E-2</v>
      </c>
      <c r="I1875" s="62"/>
    </row>
    <row r="1876" spans="2:9" x14ac:dyDescent="0.3">
      <c r="B1876" s="177">
        <v>43500</v>
      </c>
      <c r="C1876" s="62">
        <v>1448.4</v>
      </c>
      <c r="D1876" s="62">
        <f t="shared" si="59"/>
        <v>3.9098931056747256E-2</v>
      </c>
      <c r="E1876" s="62">
        <v>-5.8684237619684642E-3</v>
      </c>
      <c r="F1876" s="62"/>
      <c r="G1876" s="62">
        <v>1870</v>
      </c>
      <c r="H1876">
        <f t="shared" ca="1" si="60"/>
        <v>1.0680794550628082E-3</v>
      </c>
      <c r="I1876" s="62"/>
    </row>
    <row r="1877" spans="2:9" x14ac:dyDescent="0.3">
      <c r="B1877" s="177">
        <v>43335</v>
      </c>
      <c r="C1877" s="62">
        <v>1393.9</v>
      </c>
      <c r="D1877" s="62">
        <f t="shared" si="59"/>
        <v>-0.50998382900935102</v>
      </c>
      <c r="E1877" s="62">
        <v>-5.8838212744713476E-3</v>
      </c>
      <c r="F1877" s="62"/>
      <c r="G1877" s="62">
        <v>1871</v>
      </c>
      <c r="H1877">
        <f t="shared" ca="1" si="60"/>
        <v>2.647648675668042E-2</v>
      </c>
      <c r="I1877" s="62"/>
    </row>
    <row r="1878" spans="2:9" x14ac:dyDescent="0.3">
      <c r="B1878" s="177">
        <v>45408</v>
      </c>
      <c r="C1878" s="62">
        <v>2844.6</v>
      </c>
      <c r="D1878" s="62">
        <f t="shared" si="59"/>
        <v>-7.855268698778789E-2</v>
      </c>
      <c r="E1878" s="62">
        <v>-5.9233632122452067E-3</v>
      </c>
      <c r="F1878" s="62"/>
      <c r="G1878" s="62">
        <v>1872</v>
      </c>
      <c r="H1878">
        <f t="shared" ca="1" si="60"/>
        <v>-6.0196031583533843E-3</v>
      </c>
      <c r="I1878" s="62"/>
    </row>
    <row r="1879" spans="2:9" x14ac:dyDescent="0.3">
      <c r="B1879" s="177">
        <v>44874</v>
      </c>
      <c r="C1879" s="62">
        <v>3087.1</v>
      </c>
      <c r="D1879" s="62">
        <f t="shared" si="59"/>
        <v>2.1123097086399838</v>
      </c>
      <c r="E1879" s="62">
        <v>-5.9409766385987257E-3</v>
      </c>
      <c r="F1879" s="62"/>
      <c r="G1879" s="62">
        <v>1873</v>
      </c>
      <c r="H1879">
        <f t="shared" ca="1" si="60"/>
        <v>3.2263454639345338E-2</v>
      </c>
      <c r="I1879" s="62"/>
    </row>
    <row r="1880" spans="2:9" x14ac:dyDescent="0.3">
      <c r="B1880" s="177">
        <v>42541</v>
      </c>
      <c r="C1880" s="62">
        <v>991.9</v>
      </c>
      <c r="D1880" s="62">
        <f t="shared" si="59"/>
        <v>-0.68004257927163636</v>
      </c>
      <c r="E1880" s="62">
        <v>-5.9628200631357871E-3</v>
      </c>
      <c r="F1880" s="62"/>
      <c r="G1880" s="62">
        <v>1874</v>
      </c>
      <c r="H1880">
        <f t="shared" ca="1" si="60"/>
        <v>3.0261338550051968E-2</v>
      </c>
      <c r="I1880" s="62"/>
    </row>
    <row r="1881" spans="2:9" x14ac:dyDescent="0.3">
      <c r="B1881" s="177">
        <v>44498</v>
      </c>
      <c r="C1881" s="62">
        <v>3100.1</v>
      </c>
      <c r="D1881" s="62">
        <f t="shared" si="59"/>
        <v>1.3005260922131728E-2</v>
      </c>
      <c r="E1881" s="62">
        <v>-5.9799599198397087E-3</v>
      </c>
      <c r="F1881" s="62"/>
      <c r="G1881" s="62">
        <v>1875</v>
      </c>
      <c r="H1881">
        <f t="shared" ca="1" si="60"/>
        <v>1.965230612910988E-2</v>
      </c>
      <c r="I1881" s="62"/>
    </row>
    <row r="1882" spans="2:9" x14ac:dyDescent="0.3">
      <c r="B1882" s="177">
        <v>45575</v>
      </c>
      <c r="C1882" s="62">
        <v>3060.3</v>
      </c>
      <c r="D1882" s="62">
        <f t="shared" si="59"/>
        <v>1.2959711906369571</v>
      </c>
      <c r="E1882" s="62">
        <v>-5.9926918392204038E-3</v>
      </c>
      <c r="F1882" s="62"/>
      <c r="G1882" s="62">
        <v>1876</v>
      </c>
      <c r="H1882">
        <f t="shared" ca="1" si="60"/>
        <v>4.3111984667081008E-2</v>
      </c>
      <c r="I1882" s="62"/>
    </row>
    <row r="1883" spans="2:9" x14ac:dyDescent="0.3">
      <c r="B1883" s="177">
        <v>43598</v>
      </c>
      <c r="C1883" s="62">
        <v>1332.9</v>
      </c>
      <c r="D1883" s="62">
        <f t="shared" si="59"/>
        <v>0.10559057730590593</v>
      </c>
      <c r="E1883" s="62">
        <v>-6.0032066818300114E-3</v>
      </c>
      <c r="F1883" s="62"/>
      <c r="G1883" s="62">
        <v>1877</v>
      </c>
      <c r="H1883">
        <f t="shared" ca="1" si="60"/>
        <v>-4.4585152553699731E-3</v>
      </c>
      <c r="I1883" s="62"/>
    </row>
    <row r="1884" spans="2:9" x14ac:dyDescent="0.3">
      <c r="B1884" s="177">
        <v>43228</v>
      </c>
      <c r="C1884" s="62">
        <v>1205.5999999999999</v>
      </c>
      <c r="D1884" s="62">
        <f t="shared" si="59"/>
        <v>-0.35217624932831815</v>
      </c>
      <c r="E1884" s="62">
        <v>-6.0186330282794801E-3</v>
      </c>
      <c r="F1884" s="62"/>
      <c r="G1884" s="62">
        <v>1878</v>
      </c>
      <c r="H1884">
        <f t="shared" ca="1" si="60"/>
        <v>-1.2334533076373229E-2</v>
      </c>
      <c r="I1884" s="62"/>
    </row>
    <row r="1885" spans="2:9" x14ac:dyDescent="0.3">
      <c r="B1885" s="177">
        <v>43867</v>
      </c>
      <c r="C1885" s="62">
        <v>1861</v>
      </c>
      <c r="D1885" s="62">
        <f t="shared" si="59"/>
        <v>0.38266651807273666</v>
      </c>
      <c r="E1885" s="62">
        <v>-6.0353575815841236E-3</v>
      </c>
      <c r="F1885" s="62"/>
      <c r="G1885" s="62">
        <v>1879</v>
      </c>
      <c r="H1885">
        <f t="shared" ca="1" si="60"/>
        <v>-9.2889663792795236E-3</v>
      </c>
      <c r="I1885" s="62"/>
    </row>
    <row r="1886" spans="2:9" x14ac:dyDescent="0.3">
      <c r="B1886" s="177">
        <v>43648</v>
      </c>
      <c r="C1886" s="62">
        <v>1345.95</v>
      </c>
      <c r="D1886" s="62">
        <f t="shared" si="59"/>
        <v>0.39621369294605813</v>
      </c>
      <c r="E1886" s="62">
        <v>-6.0554591441125761E-3</v>
      </c>
      <c r="F1886" s="62"/>
      <c r="G1886" s="62">
        <v>1880</v>
      </c>
      <c r="H1886">
        <f t="shared" ca="1" si="60"/>
        <v>1.0558354146240484E-2</v>
      </c>
      <c r="I1886" s="62"/>
    </row>
    <row r="1887" spans="2:9" x14ac:dyDescent="0.3">
      <c r="B1887" s="177">
        <v>42508</v>
      </c>
      <c r="C1887" s="62">
        <v>964</v>
      </c>
      <c r="D1887" s="62">
        <f t="shared" si="59"/>
        <v>-0.6654984558798015</v>
      </c>
      <c r="E1887" s="62">
        <v>-6.0831013506546837E-3</v>
      </c>
      <c r="F1887" s="62"/>
      <c r="G1887" s="62">
        <v>1881</v>
      </c>
      <c r="H1887">
        <f t="shared" ca="1" si="60"/>
        <v>-2.5312778025108108E-2</v>
      </c>
      <c r="I1887" s="62"/>
    </row>
    <row r="1888" spans="2:9" x14ac:dyDescent="0.3">
      <c r="B1888" s="177">
        <v>45442</v>
      </c>
      <c r="C1888" s="62">
        <v>2881.9</v>
      </c>
      <c r="D1888" s="62">
        <f t="shared" si="59"/>
        <v>-1.2083711842037605E-2</v>
      </c>
      <c r="E1888" s="62">
        <v>-6.104290246930549E-3</v>
      </c>
      <c r="F1888" s="62"/>
      <c r="G1888" s="62">
        <v>1882</v>
      </c>
      <c r="H1888">
        <f t="shared" ca="1" si="60"/>
        <v>8.6963894708762517E-3</v>
      </c>
      <c r="I1888" s="62"/>
    </row>
    <row r="1889" spans="2:9" x14ac:dyDescent="0.3">
      <c r="B1889" s="177">
        <v>45327</v>
      </c>
      <c r="C1889" s="62">
        <v>2917.15</v>
      </c>
      <c r="D1889" s="62">
        <f t="shared" si="59"/>
        <v>1.2822328274135504</v>
      </c>
      <c r="E1889" s="62">
        <v>-6.1156349017068646E-3</v>
      </c>
      <c r="F1889" s="62"/>
      <c r="G1889" s="62">
        <v>1883</v>
      </c>
      <c r="H1889">
        <f t="shared" ca="1" si="60"/>
        <v>1.4742893246593485E-2</v>
      </c>
      <c r="I1889" s="62"/>
    </row>
    <row r="1890" spans="2:9" x14ac:dyDescent="0.3">
      <c r="B1890" s="177">
        <v>43243</v>
      </c>
      <c r="C1890" s="62">
        <v>1278.2</v>
      </c>
      <c r="D1890" s="62">
        <f t="shared" si="59"/>
        <v>0.48154158215010145</v>
      </c>
      <c r="E1890" s="62">
        <v>-6.1426016639451551E-3</v>
      </c>
      <c r="F1890" s="62"/>
      <c r="G1890" s="62">
        <v>1884</v>
      </c>
      <c r="H1890">
        <f t="shared" ca="1" si="60"/>
        <v>-2.0028527352690981E-2</v>
      </c>
      <c r="I1890" s="62"/>
    </row>
    <row r="1891" spans="2:9" x14ac:dyDescent="0.3">
      <c r="B1891" s="177">
        <v>42492</v>
      </c>
      <c r="C1891" s="62">
        <v>862.75</v>
      </c>
      <c r="D1891" s="62">
        <f t="shared" si="59"/>
        <v>6.630824372759854E-2</v>
      </c>
      <c r="E1891" s="62">
        <v>-6.1628844603156575E-3</v>
      </c>
      <c r="F1891" s="62"/>
      <c r="G1891" s="62">
        <v>1885</v>
      </c>
      <c r="H1891">
        <f t="shared" ca="1" si="60"/>
        <v>1.4021739044338226E-2</v>
      </c>
      <c r="I1891" s="62"/>
    </row>
    <row r="1892" spans="2:9" x14ac:dyDescent="0.3">
      <c r="B1892" s="177">
        <v>42073</v>
      </c>
      <c r="C1892" s="62">
        <v>809.1</v>
      </c>
      <c r="D1892" s="62">
        <f t="shared" si="59"/>
        <v>-0.71687021030898979</v>
      </c>
      <c r="E1892" s="62">
        <v>-6.2027881839955227E-3</v>
      </c>
      <c r="F1892" s="62"/>
      <c r="G1892" s="62">
        <v>1886</v>
      </c>
      <c r="H1892">
        <f t="shared" ca="1" si="60"/>
        <v>8.2884837832729909E-3</v>
      </c>
      <c r="I1892" s="62"/>
    </row>
    <row r="1893" spans="2:9" x14ac:dyDescent="0.3">
      <c r="B1893" s="177">
        <v>45364</v>
      </c>
      <c r="C1893" s="62">
        <v>2857.7</v>
      </c>
      <c r="D1893" s="62">
        <f t="shared" si="59"/>
        <v>1.485821155184412</v>
      </c>
      <c r="E1893" s="62">
        <v>-6.2075081288798187E-3</v>
      </c>
      <c r="F1893" s="62"/>
      <c r="G1893" s="62">
        <v>1887</v>
      </c>
      <c r="H1893">
        <f t="shared" ca="1" si="60"/>
        <v>-6.7015183983052196E-3</v>
      </c>
      <c r="I1893" s="62"/>
    </row>
    <row r="1894" spans="2:9" x14ac:dyDescent="0.3">
      <c r="B1894" s="177">
        <v>42954</v>
      </c>
      <c r="C1894" s="62">
        <v>1149.5999999999999</v>
      </c>
      <c r="D1894" s="62">
        <f t="shared" si="59"/>
        <v>-0.61736757143570375</v>
      </c>
      <c r="E1894" s="62">
        <v>-6.2240663900415332E-3</v>
      </c>
      <c r="F1894" s="62"/>
      <c r="G1894" s="62">
        <v>1888</v>
      </c>
      <c r="H1894">
        <f t="shared" ca="1" si="60"/>
        <v>-1.7109705108027534E-2</v>
      </c>
      <c r="I1894" s="62"/>
    </row>
    <row r="1895" spans="2:9" x14ac:dyDescent="0.3">
      <c r="B1895" s="177">
        <v>44379</v>
      </c>
      <c r="C1895" s="62">
        <v>3004.45</v>
      </c>
      <c r="D1895" s="62">
        <f t="shared" si="59"/>
        <v>6.0987022159441975E-2</v>
      </c>
      <c r="E1895" s="62">
        <v>-6.2349088744088786E-3</v>
      </c>
      <c r="F1895" s="62"/>
      <c r="G1895" s="62">
        <v>1889</v>
      </c>
      <c r="H1895">
        <f t="shared" ca="1" si="60"/>
        <v>3.2771439492496638E-3</v>
      </c>
      <c r="I1895" s="62"/>
    </row>
    <row r="1896" spans="2:9" x14ac:dyDescent="0.3">
      <c r="B1896" s="177">
        <v>45355</v>
      </c>
      <c r="C1896" s="62">
        <v>2831.75</v>
      </c>
      <c r="D1896" s="62">
        <f t="shared" si="59"/>
        <v>-5.1228787294992743E-2</v>
      </c>
      <c r="E1896" s="62">
        <v>-6.2466003404046885E-3</v>
      </c>
      <c r="F1896" s="62"/>
      <c r="G1896" s="62">
        <v>1890</v>
      </c>
      <c r="H1896">
        <f t="shared" ca="1" si="60"/>
        <v>1.9243308182632216E-2</v>
      </c>
      <c r="I1896" s="62"/>
    </row>
    <row r="1897" spans="2:9" x14ac:dyDescent="0.3">
      <c r="B1897" s="177">
        <v>44491</v>
      </c>
      <c r="C1897" s="62">
        <v>2984.65</v>
      </c>
      <c r="D1897" s="62">
        <f t="shared" si="59"/>
        <v>-7.5444520166036727E-2</v>
      </c>
      <c r="E1897" s="62">
        <v>-6.2760113201264884E-3</v>
      </c>
      <c r="F1897" s="62"/>
      <c r="G1897" s="62">
        <v>1891</v>
      </c>
      <c r="H1897">
        <f t="shared" ca="1" si="60"/>
        <v>2.5372541895591961E-3</v>
      </c>
      <c r="I1897" s="62"/>
    </row>
    <row r="1898" spans="2:9" x14ac:dyDescent="0.3">
      <c r="B1898" s="177">
        <v>44614</v>
      </c>
      <c r="C1898" s="62">
        <v>3228.2</v>
      </c>
      <c r="D1898" s="62">
        <f t="shared" si="59"/>
        <v>1.8948571940994481</v>
      </c>
      <c r="E1898" s="62">
        <v>-6.2796281475097247E-3</v>
      </c>
      <c r="F1898" s="62"/>
      <c r="G1898" s="62">
        <v>1892</v>
      </c>
      <c r="H1898">
        <f t="shared" ca="1" si="60"/>
        <v>4.7390624638092215E-3</v>
      </c>
      <c r="I1898" s="62"/>
    </row>
    <row r="1899" spans="2:9" x14ac:dyDescent="0.3">
      <c r="B1899" s="177">
        <v>42877</v>
      </c>
      <c r="C1899" s="62">
        <v>1115.1500000000001</v>
      </c>
      <c r="D1899" s="62">
        <f t="shared" si="59"/>
        <v>-0.12099475820754345</v>
      </c>
      <c r="E1899" s="62">
        <v>-6.2823026198538176E-3</v>
      </c>
      <c r="F1899" s="62"/>
      <c r="G1899" s="62">
        <v>1893</v>
      </c>
      <c r="H1899">
        <f t="shared" ca="1" si="60"/>
        <v>-1.9419151856733437E-2</v>
      </c>
      <c r="I1899" s="62"/>
    </row>
    <row r="1900" spans="2:9" x14ac:dyDescent="0.3">
      <c r="B1900" s="177">
        <v>43270</v>
      </c>
      <c r="C1900" s="62">
        <v>1268.6500000000001</v>
      </c>
      <c r="D1900" s="62">
        <f t="shared" si="59"/>
        <v>-0.55480497604969026</v>
      </c>
      <c r="E1900" s="62">
        <v>-6.3053183989973793E-3</v>
      </c>
      <c r="F1900" s="62"/>
      <c r="G1900" s="62">
        <v>1894</v>
      </c>
      <c r="H1900">
        <f t="shared" ca="1" si="60"/>
        <v>-6.8117018802312159E-3</v>
      </c>
      <c r="I1900" s="62"/>
    </row>
    <row r="1901" spans="2:9" x14ac:dyDescent="0.3">
      <c r="B1901" s="177">
        <v>45369</v>
      </c>
      <c r="C1901" s="62">
        <v>2849.65</v>
      </c>
      <c r="D1901" s="62">
        <f t="shared" si="59"/>
        <v>0.11503922681118306</v>
      </c>
      <c r="E1901" s="62">
        <v>-6.3288932282586268E-3</v>
      </c>
      <c r="F1901" s="62"/>
      <c r="G1901" s="62">
        <v>1895</v>
      </c>
      <c r="H1901">
        <f t="shared" ca="1" si="60"/>
        <v>1.8162937780194247E-2</v>
      </c>
      <c r="I1901" s="62"/>
    </row>
    <row r="1902" spans="2:9" x14ac:dyDescent="0.3">
      <c r="B1902" s="177">
        <v>44306</v>
      </c>
      <c r="C1902" s="62">
        <v>2555.65</v>
      </c>
      <c r="D1902" s="62">
        <f t="shared" si="59"/>
        <v>0.22244810102362966</v>
      </c>
      <c r="E1902" s="62">
        <v>-6.3376037636811476E-3</v>
      </c>
      <c r="F1902" s="62"/>
      <c r="G1902" s="62">
        <v>1896</v>
      </c>
      <c r="H1902">
        <f t="shared" ca="1" si="60"/>
        <v>8.4598919355157627E-3</v>
      </c>
      <c r="I1902" s="62"/>
    </row>
    <row r="1903" spans="2:9" x14ac:dyDescent="0.3">
      <c r="B1903" s="177">
        <v>44112</v>
      </c>
      <c r="C1903" s="62">
        <v>2090.6</v>
      </c>
      <c r="D1903" s="62">
        <f t="shared" si="59"/>
        <v>1.473497397065783</v>
      </c>
      <c r="E1903" s="62">
        <v>-6.3452078233797908E-3</v>
      </c>
      <c r="F1903" s="62"/>
      <c r="G1903" s="62">
        <v>1897</v>
      </c>
      <c r="H1903">
        <f t="shared" ca="1" si="60"/>
        <v>-5.5144160140636238E-3</v>
      </c>
      <c r="I1903" s="62"/>
    </row>
    <row r="1904" spans="2:9" x14ac:dyDescent="0.3">
      <c r="B1904" s="177">
        <v>42388</v>
      </c>
      <c r="C1904" s="62">
        <v>845.2</v>
      </c>
      <c r="D1904" s="62">
        <f t="shared" si="59"/>
        <v>-0.64921455103861869</v>
      </c>
      <c r="E1904" s="62">
        <v>-6.3484599106512782E-3</v>
      </c>
      <c r="F1904" s="62"/>
      <c r="G1904" s="62">
        <v>1898</v>
      </c>
      <c r="H1904">
        <f t="shared" ca="1" si="60"/>
        <v>3.5642213821193043E-3</v>
      </c>
      <c r="I1904" s="62"/>
    </row>
    <row r="1905" spans="2:9" x14ac:dyDescent="0.3">
      <c r="B1905" s="177">
        <v>44278</v>
      </c>
      <c r="C1905" s="62">
        <v>2409.4499999999998</v>
      </c>
      <c r="D1905" s="62">
        <f t="shared" si="59"/>
        <v>1.1113301787592007</v>
      </c>
      <c r="E1905" s="62">
        <v>-6.3509083036064461E-3</v>
      </c>
      <c r="F1905" s="62"/>
      <c r="G1905" s="62">
        <v>1899</v>
      </c>
      <c r="H1905">
        <f t="shared" ca="1" si="60"/>
        <v>-7.8919722061018202E-3</v>
      </c>
      <c r="I1905" s="62"/>
    </row>
    <row r="1906" spans="2:9" x14ac:dyDescent="0.3">
      <c r="B1906" s="177">
        <v>42901</v>
      </c>
      <c r="C1906" s="62">
        <v>1141.2</v>
      </c>
      <c r="D1906" s="62">
        <f t="shared" si="59"/>
        <v>-0.59783623773192607</v>
      </c>
      <c r="E1906" s="62">
        <v>-6.3561166739224684E-3</v>
      </c>
      <c r="F1906" s="62"/>
      <c r="G1906" s="62">
        <v>1900</v>
      </c>
      <c r="H1906">
        <f t="shared" ca="1" si="60"/>
        <v>1.8723698981038702E-2</v>
      </c>
      <c r="I1906" s="62"/>
    </row>
    <row r="1907" spans="2:9" x14ac:dyDescent="0.3">
      <c r="B1907" s="177">
        <v>45006</v>
      </c>
      <c r="C1907" s="62">
        <v>2837.65</v>
      </c>
      <c r="D1907" s="62">
        <f t="shared" si="59"/>
        <v>1.4576909752295171</v>
      </c>
      <c r="E1907" s="62">
        <v>-6.3728837298877104E-3</v>
      </c>
      <c r="F1907" s="62"/>
      <c r="G1907" s="62">
        <v>1901</v>
      </c>
      <c r="H1907">
        <f t="shared" ca="1" si="60"/>
        <v>8.5457421519746311E-3</v>
      </c>
      <c r="I1907" s="62"/>
    </row>
    <row r="1908" spans="2:9" x14ac:dyDescent="0.3">
      <c r="B1908" s="177">
        <v>42892</v>
      </c>
      <c r="C1908" s="62">
        <v>1154.5999999999999</v>
      </c>
      <c r="D1908" s="62">
        <f t="shared" si="59"/>
        <v>-0.61290755175592992</v>
      </c>
      <c r="E1908" s="62">
        <v>-6.4110838604191263E-3</v>
      </c>
      <c r="F1908" s="62"/>
      <c r="G1908" s="62">
        <v>1902</v>
      </c>
      <c r="H1908">
        <f t="shared" ca="1" si="60"/>
        <v>-4.6838464896552133E-3</v>
      </c>
      <c r="I1908" s="62"/>
    </row>
    <row r="1909" spans="2:9" x14ac:dyDescent="0.3">
      <c r="B1909" s="177">
        <v>44392</v>
      </c>
      <c r="C1909" s="62">
        <v>2982.75</v>
      </c>
      <c r="D1909" s="62">
        <f t="shared" si="59"/>
        <v>0.24582323949544743</v>
      </c>
      <c r="E1909" s="62">
        <v>-6.4123917388407732E-3</v>
      </c>
      <c r="F1909" s="62"/>
      <c r="G1909" s="62">
        <v>1903</v>
      </c>
      <c r="H1909">
        <f t="shared" ca="1" si="60"/>
        <v>-5.8177636947555067E-3</v>
      </c>
      <c r="I1909" s="62"/>
    </row>
    <row r="1910" spans="2:9" x14ac:dyDescent="0.3">
      <c r="B1910" s="177">
        <v>45758</v>
      </c>
      <c r="C1910" s="62">
        <v>2394.1999999999998</v>
      </c>
      <c r="D1910" s="62">
        <f t="shared" si="59"/>
        <v>-0.20899960354169431</v>
      </c>
      <c r="E1910" s="62">
        <v>-6.432335975432627E-3</v>
      </c>
      <c r="F1910" s="62"/>
      <c r="G1910" s="62">
        <v>1904</v>
      </c>
      <c r="H1910">
        <f t="shared" ca="1" si="60"/>
        <v>-1.0672884204477203E-2</v>
      </c>
      <c r="I1910" s="62"/>
    </row>
    <row r="1911" spans="2:9" x14ac:dyDescent="0.3">
      <c r="B1911" s="177">
        <v>44648</v>
      </c>
      <c r="C1911" s="62">
        <v>3026.8</v>
      </c>
      <c r="D1911" s="62">
        <f t="shared" si="59"/>
        <v>1.2927697610120061</v>
      </c>
      <c r="E1911" s="62">
        <v>-6.4338235294117349E-3</v>
      </c>
      <c r="F1911" s="62"/>
      <c r="G1911" s="62">
        <v>1905</v>
      </c>
      <c r="H1911">
        <f t="shared" ca="1" si="60"/>
        <v>-3.2643627323389766E-3</v>
      </c>
      <c r="I1911" s="62"/>
    </row>
    <row r="1912" spans="2:9" x14ac:dyDescent="0.3">
      <c r="B1912" s="177">
        <v>43447</v>
      </c>
      <c r="C1912" s="62">
        <v>1320.15</v>
      </c>
      <c r="D1912" s="62">
        <f t="shared" si="59"/>
        <v>-0.41632770359890353</v>
      </c>
      <c r="E1912" s="62">
        <v>-6.4348611424700488E-3</v>
      </c>
      <c r="F1912" s="62"/>
      <c r="G1912" s="62">
        <v>1906</v>
      </c>
      <c r="H1912">
        <f t="shared" ca="1" si="60"/>
        <v>2.109070030416103E-2</v>
      </c>
      <c r="I1912" s="62"/>
    </row>
    <row r="1913" spans="2:9" x14ac:dyDescent="0.3">
      <c r="B1913" s="177">
        <v>45681</v>
      </c>
      <c r="C1913" s="62">
        <v>2261.8000000000002</v>
      </c>
      <c r="D1913" s="62">
        <f t="shared" si="59"/>
        <v>-0.26164593738778441</v>
      </c>
      <c r="E1913" s="62">
        <v>-6.4354587186187433E-3</v>
      </c>
      <c r="F1913" s="62"/>
      <c r="G1913" s="62">
        <v>1907</v>
      </c>
      <c r="H1913">
        <f t="shared" ca="1" si="60"/>
        <v>-2.1915804711041265E-3</v>
      </c>
      <c r="I1913" s="62"/>
    </row>
    <row r="1914" spans="2:9" x14ac:dyDescent="0.3">
      <c r="B1914" s="177">
        <v>44403</v>
      </c>
      <c r="C1914" s="62">
        <v>3063.3</v>
      </c>
      <c r="D1914" s="62">
        <f t="shared" si="59"/>
        <v>2.5870023419203747</v>
      </c>
      <c r="E1914" s="62">
        <v>-6.4543331603527628E-3</v>
      </c>
      <c r="F1914" s="62"/>
      <c r="G1914" s="62">
        <v>1908</v>
      </c>
      <c r="H1914">
        <f t="shared" ca="1" si="60"/>
        <v>5.635594095678432E-3</v>
      </c>
      <c r="I1914" s="62"/>
    </row>
    <row r="1915" spans="2:9" x14ac:dyDescent="0.3">
      <c r="B1915" s="177">
        <v>42451</v>
      </c>
      <c r="C1915" s="62">
        <v>854</v>
      </c>
      <c r="D1915" s="62">
        <f t="shared" si="59"/>
        <v>-0.72788682131022175</v>
      </c>
      <c r="E1915" s="62">
        <v>-6.4568669652724734E-3</v>
      </c>
      <c r="F1915" s="62"/>
      <c r="G1915" s="62">
        <v>1909</v>
      </c>
      <c r="H1915">
        <f t="shared" ca="1" si="60"/>
        <v>-1.0753955763665266E-2</v>
      </c>
      <c r="I1915" s="62"/>
    </row>
    <row r="1916" spans="2:9" x14ac:dyDescent="0.3">
      <c r="B1916" s="177">
        <v>44508</v>
      </c>
      <c r="C1916" s="62">
        <v>3138.4</v>
      </c>
      <c r="D1916" s="62">
        <f t="shared" si="59"/>
        <v>5.6238010298522496E-2</v>
      </c>
      <c r="E1916" s="62">
        <v>-6.4581486640496672E-3</v>
      </c>
      <c r="F1916" s="62"/>
      <c r="G1916" s="62">
        <v>1910</v>
      </c>
      <c r="H1916">
        <f t="shared" ca="1" si="60"/>
        <v>-4.1831864460186883E-3</v>
      </c>
      <c r="I1916" s="62"/>
    </row>
    <row r="1917" spans="2:9" x14ac:dyDescent="0.3">
      <c r="B1917" s="177">
        <v>45589</v>
      </c>
      <c r="C1917" s="62">
        <v>2971.3</v>
      </c>
      <c r="D1917" s="62">
        <f t="shared" si="59"/>
        <v>1.2648829941306501</v>
      </c>
      <c r="E1917" s="62">
        <v>-6.4701653486699913E-3</v>
      </c>
      <c r="F1917" s="62"/>
      <c r="G1917" s="62">
        <v>1911</v>
      </c>
      <c r="H1917">
        <f t="shared" ca="1" si="60"/>
        <v>-1.0427427469401529E-2</v>
      </c>
      <c r="I1917" s="62"/>
    </row>
    <row r="1918" spans="2:9" x14ac:dyDescent="0.3">
      <c r="B1918" s="177">
        <v>43423</v>
      </c>
      <c r="C1918" s="62">
        <v>1311.9</v>
      </c>
      <c r="D1918" s="62">
        <f t="shared" si="59"/>
        <v>-0.60398460493547657</v>
      </c>
      <c r="E1918" s="62">
        <v>-6.4750653186413376E-3</v>
      </c>
      <c r="F1918" s="62"/>
      <c r="G1918" s="62">
        <v>1912</v>
      </c>
      <c r="H1918">
        <f t="shared" ca="1" si="60"/>
        <v>2.7762785843665752E-3</v>
      </c>
      <c r="I1918" s="62"/>
    </row>
    <row r="1919" spans="2:9" x14ac:dyDescent="0.3">
      <c r="B1919" s="177">
        <v>45552</v>
      </c>
      <c r="C1919" s="62">
        <v>3312.75</v>
      </c>
      <c r="D1919" s="62">
        <f t="shared" si="59"/>
        <v>1.8616162052433807</v>
      </c>
      <c r="E1919" s="62">
        <v>-6.4780242026181746E-3</v>
      </c>
      <c r="F1919" s="62"/>
      <c r="G1919" s="62">
        <v>1913</v>
      </c>
      <c r="H1919">
        <f t="shared" ca="1" si="60"/>
        <v>-1.3445759469577274E-2</v>
      </c>
      <c r="I1919" s="62"/>
    </row>
    <row r="1920" spans="2:9" x14ac:dyDescent="0.3">
      <c r="B1920" s="177">
        <v>42865</v>
      </c>
      <c r="C1920" s="62">
        <v>1157.6500000000001</v>
      </c>
      <c r="D1920" s="62">
        <f t="shared" si="59"/>
        <v>-1.0090213348155077E-2</v>
      </c>
      <c r="E1920" s="62">
        <v>-6.4795743220047667E-3</v>
      </c>
      <c r="F1920" s="62"/>
      <c r="G1920" s="62">
        <v>1914</v>
      </c>
      <c r="H1920">
        <f t="shared" ca="1" si="60"/>
        <v>-4.920001487195156E-3</v>
      </c>
      <c r="I1920" s="62"/>
    </row>
    <row r="1921" spans="2:9" x14ac:dyDescent="0.3">
      <c r="B1921" s="177">
        <v>42662</v>
      </c>
      <c r="C1921" s="62">
        <v>1169.45</v>
      </c>
      <c r="D1921" s="62">
        <f t="shared" si="59"/>
        <v>-0.2628974819577069</v>
      </c>
      <c r="E1921" s="62">
        <v>-6.5412224440386055E-3</v>
      </c>
      <c r="F1921" s="62"/>
      <c r="G1921" s="62">
        <v>1915</v>
      </c>
      <c r="H1921">
        <f t="shared" ca="1" si="60"/>
        <v>-1.2922513123108272E-2</v>
      </c>
      <c r="I1921" s="62"/>
    </row>
    <row r="1922" spans="2:9" x14ac:dyDescent="0.3">
      <c r="B1922" s="177">
        <v>43696</v>
      </c>
      <c r="C1922" s="62">
        <v>1586.55</v>
      </c>
      <c r="D1922" s="62">
        <f t="shared" si="59"/>
        <v>-0.40971072458375968</v>
      </c>
      <c r="E1922" s="62">
        <v>-6.5435190983093583E-3</v>
      </c>
      <c r="F1922" s="62"/>
      <c r="G1922" s="62">
        <v>1916</v>
      </c>
      <c r="H1922">
        <f t="shared" ca="1" si="60"/>
        <v>-1.7323491581882344E-2</v>
      </c>
      <c r="I1922" s="62"/>
    </row>
    <row r="1923" spans="2:9" x14ac:dyDescent="0.3">
      <c r="B1923" s="177">
        <v>44721</v>
      </c>
      <c r="C1923" s="62">
        <v>2687.75</v>
      </c>
      <c r="D1923" s="62">
        <f t="shared" si="59"/>
        <v>0.65936101250192936</v>
      </c>
      <c r="E1923" s="62">
        <v>-6.5790689508603353E-3</v>
      </c>
      <c r="F1923" s="62"/>
      <c r="G1923" s="62">
        <v>1917</v>
      </c>
      <c r="H1923">
        <f t="shared" ca="1" si="60"/>
        <v>-7.2780258795383833E-4</v>
      </c>
      <c r="I1923" s="62"/>
    </row>
    <row r="1924" spans="2:9" x14ac:dyDescent="0.3">
      <c r="B1924" s="177">
        <v>43978</v>
      </c>
      <c r="C1924" s="62">
        <v>1619.75</v>
      </c>
      <c r="D1924" s="62">
        <f t="shared" si="59"/>
        <v>0.39742041238892256</v>
      </c>
      <c r="E1924" s="62">
        <v>-6.5930696105489118E-3</v>
      </c>
      <c r="F1924" s="62"/>
      <c r="G1924" s="62">
        <v>1918</v>
      </c>
      <c r="H1924">
        <f t="shared" ca="1" si="60"/>
        <v>-6.425495677958879E-3</v>
      </c>
      <c r="I1924" s="62"/>
    </row>
    <row r="1925" spans="2:9" x14ac:dyDescent="0.3">
      <c r="B1925" s="177">
        <v>43210</v>
      </c>
      <c r="C1925" s="62">
        <v>1159.0999999999999</v>
      </c>
      <c r="D1925" s="62">
        <f t="shared" si="59"/>
        <v>-1.1344251108836729E-2</v>
      </c>
      <c r="E1925" s="62">
        <v>-6.5992458004799845E-3</v>
      </c>
      <c r="F1925" s="62"/>
      <c r="G1925" s="62">
        <v>1919</v>
      </c>
      <c r="H1925">
        <f t="shared" ca="1" si="60"/>
        <v>-1.938964267374626E-3</v>
      </c>
      <c r="I1925" s="62"/>
    </row>
    <row r="1926" spans="2:9" x14ac:dyDescent="0.3">
      <c r="B1926" s="177">
        <v>43031</v>
      </c>
      <c r="C1926" s="62">
        <v>1172.4000000000001</v>
      </c>
      <c r="D1926" s="62">
        <f t="shared" si="59"/>
        <v>-7.338470657972726E-2</v>
      </c>
      <c r="E1926" s="62">
        <v>-6.6090493136756094E-3</v>
      </c>
      <c r="F1926" s="62"/>
      <c r="G1926" s="62">
        <v>1920</v>
      </c>
      <c r="H1926">
        <f t="shared" ca="1" si="60"/>
        <v>-1.2065051114178136E-2</v>
      </c>
      <c r="I1926" s="62"/>
    </row>
    <row r="1927" spans="2:9" x14ac:dyDescent="0.3">
      <c r="B1927" s="177">
        <v>43278</v>
      </c>
      <c r="C1927" s="62">
        <v>1265.25</v>
      </c>
      <c r="D1927" s="62">
        <f t="shared" ref="D1927:D1990" si="61">(C1927-C1928)/C1928</f>
        <v>0.44591737614993437</v>
      </c>
      <c r="E1927" s="62">
        <v>-6.6342152783230319E-3</v>
      </c>
      <c r="F1927" s="62"/>
      <c r="G1927" s="62">
        <v>1921</v>
      </c>
      <c r="H1927">
        <f t="shared" ref="H1927:H1990" ca="1" si="62">_xlfn.NORM.INV(RAND(),N$9,N$10)</f>
        <v>-5.2029833254544919E-3</v>
      </c>
      <c r="I1927" s="62"/>
    </row>
    <row r="1928" spans="2:9" x14ac:dyDescent="0.3">
      <c r="B1928" s="177">
        <v>42359</v>
      </c>
      <c r="C1928" s="62">
        <v>875.05</v>
      </c>
      <c r="D1928" s="62">
        <f t="shared" si="61"/>
        <v>-0.58335912391381983</v>
      </c>
      <c r="E1928" s="62">
        <v>-6.64093540697017E-3</v>
      </c>
      <c r="F1928" s="62"/>
      <c r="G1928" s="62">
        <v>1922</v>
      </c>
      <c r="H1928">
        <f t="shared" ca="1" si="62"/>
        <v>-5.4159945495470983E-3</v>
      </c>
      <c r="I1928" s="62"/>
    </row>
    <row r="1929" spans="2:9" x14ac:dyDescent="0.3">
      <c r="B1929" s="177">
        <v>44126</v>
      </c>
      <c r="C1929" s="62">
        <v>2100.25</v>
      </c>
      <c r="D1929" s="62">
        <f t="shared" si="61"/>
        <v>1.4367676064508643</v>
      </c>
      <c r="E1929" s="62">
        <v>-6.6687161539006829E-3</v>
      </c>
      <c r="F1929" s="62"/>
      <c r="G1929" s="62">
        <v>1923</v>
      </c>
      <c r="H1929">
        <f t="shared" ca="1" si="62"/>
        <v>1.982433477883478E-2</v>
      </c>
      <c r="I1929" s="62"/>
    </row>
    <row r="1930" spans="2:9" x14ac:dyDescent="0.3">
      <c r="B1930" s="177">
        <v>42027</v>
      </c>
      <c r="C1930" s="62">
        <v>861.9</v>
      </c>
      <c r="D1930" s="62">
        <f t="shared" si="61"/>
        <v>-0.26033040120145895</v>
      </c>
      <c r="E1930" s="62">
        <v>-6.6843379048058867E-3</v>
      </c>
      <c r="F1930" s="62"/>
      <c r="G1930" s="62">
        <v>1924</v>
      </c>
      <c r="H1930">
        <f t="shared" ca="1" si="62"/>
        <v>1.4641387723496404E-2</v>
      </c>
      <c r="I1930" s="62"/>
    </row>
    <row r="1931" spans="2:9" x14ac:dyDescent="0.3">
      <c r="B1931" s="177">
        <v>43215</v>
      </c>
      <c r="C1931" s="62">
        <v>1165.25</v>
      </c>
      <c r="D1931" s="62">
        <f t="shared" si="61"/>
        <v>-0.64872482816833477</v>
      </c>
      <c r="E1931" s="62">
        <v>-6.6916716392463639E-3</v>
      </c>
      <c r="F1931" s="62"/>
      <c r="G1931" s="62">
        <v>1925</v>
      </c>
      <c r="H1931">
        <f t="shared" ca="1" si="62"/>
        <v>-7.352582870137226E-3</v>
      </c>
      <c r="I1931" s="62"/>
    </row>
    <row r="1932" spans="2:9" x14ac:dyDescent="0.3">
      <c r="B1932" s="177">
        <v>44823</v>
      </c>
      <c r="C1932" s="62">
        <v>3317.2</v>
      </c>
      <c r="D1932" s="62">
        <f t="shared" si="61"/>
        <v>4.9265368739027982E-2</v>
      </c>
      <c r="E1932" s="62">
        <v>-6.6925184530851048E-3</v>
      </c>
      <c r="F1932" s="62"/>
      <c r="G1932" s="62">
        <v>1926</v>
      </c>
      <c r="H1932">
        <f t="shared" ca="1" si="62"/>
        <v>5.5813078556106878E-2</v>
      </c>
      <c r="I1932" s="62"/>
    </row>
    <row r="1933" spans="2:9" x14ac:dyDescent="0.3">
      <c r="B1933" s="177">
        <v>45156</v>
      </c>
      <c r="C1933" s="62">
        <v>3161.45</v>
      </c>
      <c r="D1933" s="62">
        <f t="shared" si="61"/>
        <v>1.7624186290357811</v>
      </c>
      <c r="E1933" s="62">
        <v>-6.7235339397081519E-3</v>
      </c>
      <c r="F1933" s="62"/>
      <c r="G1933" s="62">
        <v>1927</v>
      </c>
      <c r="H1933">
        <f t="shared" ca="1" si="62"/>
        <v>1.9015541597987361E-2</v>
      </c>
      <c r="I1933" s="62"/>
    </row>
    <row r="1934" spans="2:9" x14ac:dyDescent="0.3">
      <c r="B1934" s="177">
        <v>42958</v>
      </c>
      <c r="C1934" s="62">
        <v>1144.45</v>
      </c>
      <c r="D1934" s="62">
        <f t="shared" si="61"/>
        <v>-0.43542499136697743</v>
      </c>
      <c r="E1934" s="62">
        <v>-6.7693642872640094E-3</v>
      </c>
      <c r="F1934" s="62"/>
      <c r="G1934" s="62">
        <v>1928</v>
      </c>
      <c r="H1934">
        <f t="shared" ca="1" si="62"/>
        <v>-1.1210727752001841E-2</v>
      </c>
      <c r="I1934" s="62"/>
    </row>
    <row r="1935" spans="2:9" x14ac:dyDescent="0.3">
      <c r="B1935" s="177">
        <v>44109</v>
      </c>
      <c r="C1935" s="62">
        <v>2027.1</v>
      </c>
      <c r="D1935" s="62">
        <f t="shared" si="61"/>
        <v>-0.32041503930804432</v>
      </c>
      <c r="E1935" s="62">
        <v>-6.7860555133639417E-3</v>
      </c>
      <c r="F1935" s="62"/>
      <c r="G1935" s="62">
        <v>1929</v>
      </c>
      <c r="H1935">
        <f t="shared" ca="1" si="62"/>
        <v>-4.350416140756228E-3</v>
      </c>
      <c r="I1935" s="62"/>
    </row>
    <row r="1936" spans="2:9" x14ac:dyDescent="0.3">
      <c r="B1936" s="177">
        <v>44375</v>
      </c>
      <c r="C1936" s="62">
        <v>2982.85</v>
      </c>
      <c r="D1936" s="62">
        <f t="shared" si="61"/>
        <v>2.4360672733556039</v>
      </c>
      <c r="E1936" s="62">
        <v>-6.7926413052526733E-3</v>
      </c>
      <c r="F1936" s="62"/>
      <c r="G1936" s="62">
        <v>1930</v>
      </c>
      <c r="H1936">
        <f t="shared" ca="1" si="62"/>
        <v>1.6153816110578194E-2</v>
      </c>
      <c r="I1936" s="62"/>
    </row>
    <row r="1937" spans="2:9" x14ac:dyDescent="0.3">
      <c r="B1937" s="177">
        <v>42489</v>
      </c>
      <c r="C1937" s="62">
        <v>868.1</v>
      </c>
      <c r="D1937" s="62">
        <f t="shared" si="61"/>
        <v>-0.70757751840061989</v>
      </c>
      <c r="E1937" s="62">
        <v>-6.8073908815284388E-3</v>
      </c>
      <c r="F1937" s="62"/>
      <c r="G1937" s="62">
        <v>1931</v>
      </c>
      <c r="H1937">
        <f t="shared" ca="1" si="62"/>
        <v>8.5670670083773173E-3</v>
      </c>
      <c r="I1937" s="62"/>
    </row>
    <row r="1938" spans="2:9" x14ac:dyDescent="0.3">
      <c r="B1938" s="177">
        <v>44414</v>
      </c>
      <c r="C1938" s="62">
        <v>2968.65</v>
      </c>
      <c r="D1938" s="62">
        <f t="shared" si="61"/>
        <v>0.74119475644447053</v>
      </c>
      <c r="E1938" s="62">
        <v>-6.8082970893275042E-3</v>
      </c>
      <c r="F1938" s="62"/>
      <c r="G1938" s="62">
        <v>1932</v>
      </c>
      <c r="H1938">
        <f t="shared" ca="1" si="62"/>
        <v>1.7082779225587402E-2</v>
      </c>
      <c r="I1938" s="62"/>
    </row>
    <row r="1939" spans="2:9" x14ac:dyDescent="0.3">
      <c r="B1939" s="177">
        <v>44046</v>
      </c>
      <c r="C1939" s="62">
        <v>1704.95</v>
      </c>
      <c r="D1939" s="62">
        <f t="shared" si="61"/>
        <v>0.33926397234986849</v>
      </c>
      <c r="E1939" s="62">
        <v>-6.815600151457807E-3</v>
      </c>
      <c r="F1939" s="62"/>
      <c r="G1939" s="62">
        <v>1933</v>
      </c>
      <c r="H1939">
        <f t="shared" ca="1" si="62"/>
        <v>1.5060897466548422E-2</v>
      </c>
      <c r="I1939" s="62"/>
    </row>
    <row r="1940" spans="2:9" x14ac:dyDescent="0.3">
      <c r="B1940" s="177">
        <v>43256</v>
      </c>
      <c r="C1940" s="62">
        <v>1273.05</v>
      </c>
      <c r="D1940" s="62">
        <f t="shared" si="61"/>
        <v>0.57682541648603447</v>
      </c>
      <c r="E1940" s="62">
        <v>-6.8263379622405997E-3</v>
      </c>
      <c r="F1940" s="62"/>
      <c r="G1940" s="62">
        <v>1934</v>
      </c>
      <c r="H1940">
        <f t="shared" ca="1" si="62"/>
        <v>1.6140145747693138E-2</v>
      </c>
      <c r="I1940" s="62"/>
    </row>
    <row r="1941" spans="2:9" x14ac:dyDescent="0.3">
      <c r="B1941" s="177">
        <v>42016</v>
      </c>
      <c r="C1941" s="62">
        <v>807.35</v>
      </c>
      <c r="D1941" s="62">
        <f t="shared" si="61"/>
        <v>-0.65482374569785584</v>
      </c>
      <c r="E1941" s="62">
        <v>-6.8274080452699649E-3</v>
      </c>
      <c r="F1941" s="62"/>
      <c r="G1941" s="62">
        <v>1935</v>
      </c>
      <c r="H1941">
        <f t="shared" ca="1" si="62"/>
        <v>2.7456193195386794E-2</v>
      </c>
      <c r="I1941" s="62"/>
    </row>
    <row r="1942" spans="2:9" x14ac:dyDescent="0.3">
      <c r="B1942" s="177">
        <v>45754</v>
      </c>
      <c r="C1942" s="62">
        <v>2338.9499999999998</v>
      </c>
      <c r="D1942" s="62">
        <f t="shared" si="61"/>
        <v>0.78022605320242033</v>
      </c>
      <c r="E1942" s="62">
        <v>-6.8363729007878231E-3</v>
      </c>
      <c r="F1942" s="62"/>
      <c r="G1942" s="62">
        <v>1936</v>
      </c>
      <c r="H1942">
        <f t="shared" ca="1" si="62"/>
        <v>1.7986437463500812E-2</v>
      </c>
      <c r="I1942" s="62"/>
    </row>
    <row r="1943" spans="2:9" x14ac:dyDescent="0.3">
      <c r="B1943" s="177">
        <v>43426</v>
      </c>
      <c r="C1943" s="62">
        <v>1313.85</v>
      </c>
      <c r="D1943" s="62">
        <f t="shared" si="61"/>
        <v>-0.57386805915931505</v>
      </c>
      <c r="E1943" s="62">
        <v>-6.8410310681080817E-3</v>
      </c>
      <c r="F1943" s="62"/>
      <c r="G1943" s="62">
        <v>1937</v>
      </c>
      <c r="H1943">
        <f t="shared" ca="1" si="62"/>
        <v>3.8612069965185888E-3</v>
      </c>
      <c r="I1943" s="62"/>
    </row>
    <row r="1944" spans="2:9" x14ac:dyDescent="0.3">
      <c r="B1944" s="177">
        <v>44400</v>
      </c>
      <c r="C1944" s="62">
        <v>3083.2</v>
      </c>
      <c r="D1944" s="62">
        <f t="shared" si="61"/>
        <v>0.10759061680497181</v>
      </c>
      <c r="E1944" s="62">
        <v>-6.8450128042004225E-3</v>
      </c>
      <c r="F1944" s="62"/>
      <c r="G1944" s="62">
        <v>1938</v>
      </c>
      <c r="H1944">
        <f t="shared" ca="1" si="62"/>
        <v>1.4790055586345574E-2</v>
      </c>
      <c r="I1944" s="62"/>
    </row>
    <row r="1945" spans="2:9" x14ac:dyDescent="0.3">
      <c r="B1945" s="177">
        <v>45013</v>
      </c>
      <c r="C1945" s="62">
        <v>2783.7</v>
      </c>
      <c r="D1945" s="62">
        <f t="shared" si="61"/>
        <v>-5.321157083822263E-2</v>
      </c>
      <c r="E1945" s="62">
        <v>-6.8500481644012531E-3</v>
      </c>
      <c r="F1945" s="62"/>
      <c r="G1945" s="62">
        <v>1939</v>
      </c>
      <c r="H1945">
        <f t="shared" ca="1" si="62"/>
        <v>8.2342851791277535E-3</v>
      </c>
      <c r="I1945" s="62"/>
    </row>
    <row r="1946" spans="2:9" x14ac:dyDescent="0.3">
      <c r="B1946" s="177">
        <v>44937</v>
      </c>
      <c r="C1946" s="62">
        <v>2940.15</v>
      </c>
      <c r="D1946" s="62">
        <f t="shared" si="61"/>
        <v>2.871929940080332</v>
      </c>
      <c r="E1946" s="62">
        <v>-6.8570656488033E-3</v>
      </c>
      <c r="F1946" s="62"/>
      <c r="G1946" s="62">
        <v>1940</v>
      </c>
      <c r="H1946">
        <f t="shared" ca="1" si="62"/>
        <v>7.5206635513145378E-4</v>
      </c>
      <c r="I1946" s="62"/>
    </row>
    <row r="1947" spans="2:9" x14ac:dyDescent="0.3">
      <c r="B1947" s="177">
        <v>42132</v>
      </c>
      <c r="C1947" s="62">
        <v>759.35</v>
      </c>
      <c r="D1947" s="62">
        <f t="shared" si="61"/>
        <v>-9.531184845416095E-2</v>
      </c>
      <c r="E1947" s="62">
        <v>-6.8663353387392097E-3</v>
      </c>
      <c r="F1947" s="62"/>
      <c r="G1947" s="62">
        <v>1941</v>
      </c>
      <c r="H1947">
        <f t="shared" ca="1" si="62"/>
        <v>-1.0322063747992901E-2</v>
      </c>
      <c r="I1947" s="62"/>
    </row>
    <row r="1948" spans="2:9" x14ac:dyDescent="0.3">
      <c r="B1948" s="177">
        <v>42389</v>
      </c>
      <c r="C1948" s="62">
        <v>839.35</v>
      </c>
      <c r="D1948" s="62">
        <f t="shared" si="61"/>
        <v>-0.40694552391719069</v>
      </c>
      <c r="E1948" s="62">
        <v>-6.921438712730741E-3</v>
      </c>
      <c r="F1948" s="62"/>
      <c r="G1948" s="62">
        <v>1942</v>
      </c>
      <c r="H1948">
        <f t="shared" ca="1" si="62"/>
        <v>-1.2870262513722874E-2</v>
      </c>
      <c r="I1948" s="62"/>
    </row>
    <row r="1949" spans="2:9" x14ac:dyDescent="0.3">
      <c r="B1949" s="177">
        <v>43321</v>
      </c>
      <c r="C1949" s="62">
        <v>1415.3</v>
      </c>
      <c r="D1949" s="62">
        <f t="shared" si="61"/>
        <v>-0.39404448440476958</v>
      </c>
      <c r="E1949" s="62">
        <v>-6.9463934886332375E-3</v>
      </c>
      <c r="F1949" s="62"/>
      <c r="G1949" s="62">
        <v>1943</v>
      </c>
      <c r="H1949">
        <f t="shared" ca="1" si="62"/>
        <v>-6.7188513973548691E-3</v>
      </c>
      <c r="I1949" s="62"/>
    </row>
    <row r="1950" spans="2:9" x14ac:dyDescent="0.3">
      <c r="B1950" s="177">
        <v>45863</v>
      </c>
      <c r="C1950" s="62">
        <v>2335.65</v>
      </c>
      <c r="D1950" s="62">
        <f t="shared" si="61"/>
        <v>1.2034433962264153</v>
      </c>
      <c r="E1950" s="62">
        <v>-6.9726408877362686E-3</v>
      </c>
      <c r="F1950" s="62"/>
      <c r="G1950" s="62">
        <v>1944</v>
      </c>
      <c r="H1950">
        <f t="shared" ca="1" si="62"/>
        <v>-1.2398914775660357E-3</v>
      </c>
      <c r="I1950" s="62"/>
    </row>
    <row r="1951" spans="2:9" x14ac:dyDescent="0.3">
      <c r="B1951" s="177">
        <v>42816</v>
      </c>
      <c r="C1951" s="62">
        <v>1060</v>
      </c>
      <c r="D1951" s="62">
        <f t="shared" si="61"/>
        <v>-0.68439700474893184</v>
      </c>
      <c r="E1951" s="62">
        <v>-6.9792496135650806E-3</v>
      </c>
      <c r="F1951" s="62"/>
      <c r="G1951" s="62">
        <v>1945</v>
      </c>
      <c r="H1951">
        <f t="shared" ca="1" si="62"/>
        <v>3.171048172906489E-2</v>
      </c>
      <c r="I1951" s="62"/>
    </row>
    <row r="1952" spans="2:9" x14ac:dyDescent="0.3">
      <c r="B1952" s="177">
        <v>45548</v>
      </c>
      <c r="C1952" s="62">
        <v>3358.65</v>
      </c>
      <c r="D1952" s="62">
        <f t="shared" si="61"/>
        <v>4.4746173945502024E-2</v>
      </c>
      <c r="E1952" s="62">
        <v>-6.9922833574786649E-3</v>
      </c>
      <c r="F1952" s="62"/>
      <c r="G1952" s="62">
        <v>1946</v>
      </c>
      <c r="H1952">
        <f t="shared" ca="1" si="62"/>
        <v>-9.4249684354573097E-3</v>
      </c>
      <c r="I1952" s="62"/>
    </row>
    <row r="1953" spans="2:9" x14ac:dyDescent="0.3">
      <c r="B1953" s="177">
        <v>44603</v>
      </c>
      <c r="C1953" s="62">
        <v>3214.8</v>
      </c>
      <c r="D1953" s="62">
        <f t="shared" si="61"/>
        <v>0.10415414469955865</v>
      </c>
      <c r="E1953" s="62">
        <v>-7.0115830115829551E-3</v>
      </c>
      <c r="F1953" s="62"/>
      <c r="G1953" s="62">
        <v>1947</v>
      </c>
      <c r="H1953">
        <f t="shared" ca="1" si="62"/>
        <v>-5.8465391165886229E-3</v>
      </c>
      <c r="I1953" s="62"/>
    </row>
    <row r="1954" spans="2:9" x14ac:dyDescent="0.3">
      <c r="B1954" s="177">
        <v>45419</v>
      </c>
      <c r="C1954" s="62">
        <v>2911.55</v>
      </c>
      <c r="D1954" s="62">
        <f t="shared" si="61"/>
        <v>-0.13230517061540747</v>
      </c>
      <c r="E1954" s="62">
        <v>-7.0424936907440274E-3</v>
      </c>
      <c r="F1954" s="62"/>
      <c r="G1954" s="62">
        <v>1948</v>
      </c>
      <c r="H1954">
        <f t="shared" ca="1" si="62"/>
        <v>-1.1836679091360174E-2</v>
      </c>
      <c r="I1954" s="62"/>
    </row>
    <row r="1955" spans="2:9" x14ac:dyDescent="0.3">
      <c r="B1955" s="177">
        <v>45296</v>
      </c>
      <c r="C1955" s="62">
        <v>3355.5</v>
      </c>
      <c r="D1955" s="62">
        <f t="shared" si="61"/>
        <v>0.40863103983879773</v>
      </c>
      <c r="E1955" s="62">
        <v>-7.0575702427981444E-3</v>
      </c>
      <c r="F1955" s="62"/>
      <c r="G1955" s="62">
        <v>1949</v>
      </c>
      <c r="H1955">
        <f t="shared" ca="1" si="62"/>
        <v>-1.6138690641607317E-2</v>
      </c>
      <c r="I1955" s="62"/>
    </row>
    <row r="1956" spans="2:9" x14ac:dyDescent="0.3">
      <c r="B1956" s="177">
        <v>45856</v>
      </c>
      <c r="C1956" s="62">
        <v>2382.1</v>
      </c>
      <c r="D1956" s="62">
        <f t="shared" si="61"/>
        <v>0.35062652378522413</v>
      </c>
      <c r="E1956" s="62">
        <v>-7.0652966799359214E-3</v>
      </c>
      <c r="F1956" s="62"/>
      <c r="G1956" s="62">
        <v>1950</v>
      </c>
      <c r="H1956">
        <f t="shared" ca="1" si="62"/>
        <v>-2.0211985563416898E-2</v>
      </c>
      <c r="I1956" s="62"/>
    </row>
    <row r="1957" spans="2:9" x14ac:dyDescent="0.3">
      <c r="B1957" s="177">
        <v>43738</v>
      </c>
      <c r="C1957" s="62">
        <v>1763.7</v>
      </c>
      <c r="D1957" s="62">
        <f t="shared" si="61"/>
        <v>1.8508359079490631E-2</v>
      </c>
      <c r="E1957" s="62">
        <v>-7.0654468684025074E-3</v>
      </c>
      <c r="F1957" s="62"/>
      <c r="G1957" s="62">
        <v>1951</v>
      </c>
      <c r="H1957">
        <f t="shared" ca="1" si="62"/>
        <v>-1.9434434191064855E-2</v>
      </c>
      <c r="I1957" s="62"/>
    </row>
    <row r="1958" spans="2:9" x14ac:dyDescent="0.3">
      <c r="B1958" s="177">
        <v>43815</v>
      </c>
      <c r="C1958" s="62">
        <v>1731.65</v>
      </c>
      <c r="D1958" s="62">
        <f t="shared" si="61"/>
        <v>1.1641567206148848</v>
      </c>
      <c r="E1958" s="62">
        <v>-7.0814220183485713E-3</v>
      </c>
      <c r="F1958" s="62"/>
      <c r="G1958" s="62">
        <v>1952</v>
      </c>
      <c r="H1958">
        <f t="shared" ca="1" si="62"/>
        <v>-1.9758609732692157E-2</v>
      </c>
      <c r="I1958" s="62"/>
    </row>
    <row r="1959" spans="2:9" x14ac:dyDescent="0.3">
      <c r="B1959" s="177">
        <v>42321</v>
      </c>
      <c r="C1959" s="62">
        <v>800.15</v>
      </c>
      <c r="D1959" s="62">
        <f t="shared" si="61"/>
        <v>-0.75861652865137186</v>
      </c>
      <c r="E1959" s="62">
        <v>-7.1348802580965386E-3</v>
      </c>
      <c r="F1959" s="62"/>
      <c r="G1959" s="62">
        <v>1953</v>
      </c>
      <c r="H1959">
        <f t="shared" ca="1" si="62"/>
        <v>4.6541279908753376E-3</v>
      </c>
      <c r="I1959" s="62"/>
    </row>
    <row r="1960" spans="2:9" x14ac:dyDescent="0.3">
      <c r="B1960" s="177">
        <v>44445</v>
      </c>
      <c r="C1960" s="62">
        <v>3314.85</v>
      </c>
      <c r="D1960" s="62">
        <f t="shared" si="61"/>
        <v>0.64349636827883683</v>
      </c>
      <c r="E1960" s="62">
        <v>-7.1583676525646097E-3</v>
      </c>
      <c r="F1960" s="62"/>
      <c r="G1960" s="62">
        <v>1954</v>
      </c>
      <c r="H1960">
        <f t="shared" ca="1" si="62"/>
        <v>-1.4729022135033088E-2</v>
      </c>
      <c r="I1960" s="62"/>
    </row>
    <row r="1961" spans="2:9" x14ac:dyDescent="0.3">
      <c r="B1961" s="177">
        <v>44089</v>
      </c>
      <c r="C1961" s="62">
        <v>2016.95</v>
      </c>
      <c r="D1961" s="62">
        <f t="shared" si="61"/>
        <v>1.0138285657231292</v>
      </c>
      <c r="E1961" s="62">
        <v>-7.1866308975904649E-3</v>
      </c>
      <c r="F1961" s="62"/>
      <c r="G1961" s="62">
        <v>1955</v>
      </c>
      <c r="H1961">
        <f t="shared" ca="1" si="62"/>
        <v>-1.7400917036685414E-2</v>
      </c>
      <c r="I1961" s="62"/>
    </row>
    <row r="1962" spans="2:9" x14ac:dyDescent="0.3">
      <c r="B1962" s="177">
        <v>42793</v>
      </c>
      <c r="C1962" s="62">
        <v>1001.55</v>
      </c>
      <c r="D1962" s="62">
        <f t="shared" si="61"/>
        <v>-0.67035299925944214</v>
      </c>
      <c r="E1962" s="62">
        <v>-7.186756542426646E-3</v>
      </c>
      <c r="F1962" s="62"/>
      <c r="G1962" s="62">
        <v>1956</v>
      </c>
      <c r="H1962">
        <f t="shared" ca="1" si="62"/>
        <v>1.7357847561030527E-2</v>
      </c>
      <c r="I1962" s="62"/>
    </row>
    <row r="1963" spans="2:9" x14ac:dyDescent="0.3">
      <c r="B1963" s="177">
        <v>45576</v>
      </c>
      <c r="C1963" s="62">
        <v>3038.25</v>
      </c>
      <c r="D1963" s="62">
        <f t="shared" si="61"/>
        <v>1.1129037866407037</v>
      </c>
      <c r="E1963" s="62">
        <v>-7.2051759631409276E-3</v>
      </c>
      <c r="F1963" s="62"/>
      <c r="G1963" s="62">
        <v>1957</v>
      </c>
      <c r="H1963">
        <f t="shared" ca="1" si="62"/>
        <v>6.5139862302768924E-3</v>
      </c>
      <c r="I1963" s="62"/>
    </row>
    <row r="1964" spans="2:9" x14ac:dyDescent="0.3">
      <c r="B1964" s="177">
        <v>43507</v>
      </c>
      <c r="C1964" s="62">
        <v>1437.95</v>
      </c>
      <c r="D1964" s="62">
        <f t="shared" si="61"/>
        <v>0.16925516344121003</v>
      </c>
      <c r="E1964" s="62">
        <v>-7.2148577740955844E-3</v>
      </c>
      <c r="F1964" s="62"/>
      <c r="G1964" s="62">
        <v>1958</v>
      </c>
      <c r="H1964">
        <f t="shared" ca="1" si="62"/>
        <v>-2.3485942990298009E-2</v>
      </c>
      <c r="I1964" s="62"/>
    </row>
    <row r="1965" spans="2:9" x14ac:dyDescent="0.3">
      <c r="B1965" s="177">
        <v>42999</v>
      </c>
      <c r="C1965" s="62">
        <v>1229.8</v>
      </c>
      <c r="D1965" s="62">
        <f t="shared" si="61"/>
        <v>-9.4803474164581153E-2</v>
      </c>
      <c r="E1965" s="62">
        <v>-7.225025227043427E-3</v>
      </c>
      <c r="F1965" s="62"/>
      <c r="G1965" s="62">
        <v>1959</v>
      </c>
      <c r="H1965">
        <f t="shared" ca="1" si="62"/>
        <v>-8.4372417316604612E-3</v>
      </c>
      <c r="I1965" s="62"/>
    </row>
    <row r="1966" spans="2:9" x14ac:dyDescent="0.3">
      <c r="B1966" s="177">
        <v>43297</v>
      </c>
      <c r="C1966" s="62">
        <v>1358.6</v>
      </c>
      <c r="D1966" s="62">
        <f t="shared" si="61"/>
        <v>-0.59254427399643106</v>
      </c>
      <c r="E1966" s="62">
        <v>-7.234198027036968E-3</v>
      </c>
      <c r="F1966" s="62"/>
      <c r="G1966" s="62">
        <v>1960</v>
      </c>
      <c r="H1966">
        <f t="shared" ca="1" si="62"/>
        <v>-1.1943749087144292E-2</v>
      </c>
      <c r="I1966" s="62"/>
    </row>
    <row r="1967" spans="2:9" x14ac:dyDescent="0.3">
      <c r="B1967" s="177">
        <v>45551</v>
      </c>
      <c r="C1967" s="62">
        <v>3334.35</v>
      </c>
      <c r="D1967" s="62">
        <f t="shared" si="61"/>
        <v>0.12843291537641505</v>
      </c>
      <c r="E1967" s="62">
        <v>-7.2350497967934085E-3</v>
      </c>
      <c r="F1967" s="62"/>
      <c r="G1967" s="62">
        <v>1961</v>
      </c>
      <c r="H1967">
        <f t="shared" ca="1" si="62"/>
        <v>-5.7765503824573766E-3</v>
      </c>
      <c r="I1967" s="62"/>
    </row>
    <row r="1968" spans="2:9" x14ac:dyDescent="0.3">
      <c r="B1968" s="177">
        <v>45321</v>
      </c>
      <c r="C1968" s="62">
        <v>2954.85</v>
      </c>
      <c r="D1968" s="62">
        <f t="shared" si="61"/>
        <v>7.2618701902134347E-2</v>
      </c>
      <c r="E1968" s="62">
        <v>-7.2569671924607873E-3</v>
      </c>
      <c r="F1968" s="62"/>
      <c r="G1968" s="62">
        <v>1962</v>
      </c>
      <c r="H1968">
        <f t="shared" ca="1" si="62"/>
        <v>-7.1346773620708081E-3</v>
      </c>
      <c r="I1968" s="62"/>
    </row>
    <row r="1969" spans="2:9" x14ac:dyDescent="0.3">
      <c r="B1969" s="177">
        <v>44200</v>
      </c>
      <c r="C1969" s="62">
        <v>2754.8</v>
      </c>
      <c r="D1969" s="62">
        <f t="shared" si="61"/>
        <v>0.91604938271604952</v>
      </c>
      <c r="E1969" s="62">
        <v>-7.2792792792792139E-3</v>
      </c>
      <c r="F1969" s="62"/>
      <c r="G1969" s="62">
        <v>1963</v>
      </c>
      <c r="H1969">
        <f t="shared" ca="1" si="62"/>
        <v>-1.1308645963001062E-2</v>
      </c>
      <c r="I1969" s="62"/>
    </row>
    <row r="1970" spans="2:9" x14ac:dyDescent="0.3">
      <c r="B1970" s="177">
        <v>43313</v>
      </c>
      <c r="C1970" s="62">
        <v>1437.75</v>
      </c>
      <c r="D1970" s="62">
        <f t="shared" si="61"/>
        <v>0.13768545994065282</v>
      </c>
      <c r="E1970" s="62">
        <v>-7.284402402817065E-3</v>
      </c>
      <c r="F1970" s="62"/>
      <c r="G1970" s="62">
        <v>1964</v>
      </c>
      <c r="H1970">
        <f t="shared" ca="1" si="62"/>
        <v>1.1203245520306073E-2</v>
      </c>
      <c r="I1970" s="62"/>
    </row>
    <row r="1971" spans="2:9" x14ac:dyDescent="0.3">
      <c r="B1971" s="177">
        <v>43257</v>
      </c>
      <c r="C1971" s="62">
        <v>1263.75</v>
      </c>
      <c r="D1971" s="62">
        <f t="shared" si="61"/>
        <v>0.10106730559790895</v>
      </c>
      <c r="E1971" s="62">
        <v>-7.3052904442087547E-3</v>
      </c>
      <c r="F1971" s="62"/>
      <c r="G1971" s="62">
        <v>1965</v>
      </c>
      <c r="H1971">
        <f t="shared" ca="1" si="62"/>
        <v>6.7300781842108233E-3</v>
      </c>
      <c r="I1971" s="62"/>
    </row>
    <row r="1972" spans="2:9" x14ac:dyDescent="0.3">
      <c r="B1972" s="177">
        <v>43069</v>
      </c>
      <c r="C1972" s="62">
        <v>1147.75</v>
      </c>
      <c r="D1972" s="62">
        <f t="shared" si="61"/>
        <v>0.19938345786091222</v>
      </c>
      <c r="E1972" s="62">
        <v>-7.3084241480713069E-3</v>
      </c>
      <c r="F1972" s="62"/>
      <c r="G1972" s="62">
        <v>1966</v>
      </c>
      <c r="H1972">
        <f t="shared" ca="1" si="62"/>
        <v>1.5081050822257909E-3</v>
      </c>
      <c r="I1972" s="62"/>
    </row>
    <row r="1973" spans="2:9" x14ac:dyDescent="0.3">
      <c r="B1973" s="177">
        <v>42509</v>
      </c>
      <c r="C1973" s="62">
        <v>956.95</v>
      </c>
      <c r="D1973" s="62">
        <f t="shared" si="61"/>
        <v>-0.62455617239147065</v>
      </c>
      <c r="E1973" s="62">
        <v>-7.3132780082987084E-3</v>
      </c>
      <c r="F1973" s="62"/>
      <c r="G1973" s="62">
        <v>1967</v>
      </c>
      <c r="H1973">
        <f t="shared" ca="1" si="62"/>
        <v>1.8108094649604032E-2</v>
      </c>
      <c r="I1973" s="62"/>
    </row>
    <row r="1974" spans="2:9" x14ac:dyDescent="0.3">
      <c r="B1974" s="177">
        <v>44322</v>
      </c>
      <c r="C1974" s="62">
        <v>2548.85</v>
      </c>
      <c r="D1974" s="62">
        <f t="shared" si="61"/>
        <v>-0.11712850710079671</v>
      </c>
      <c r="E1974" s="62">
        <v>-7.3218701925886242E-3</v>
      </c>
      <c r="F1974" s="62"/>
      <c r="G1974" s="62">
        <v>1968</v>
      </c>
      <c r="H1974">
        <f t="shared" ca="1" si="62"/>
        <v>3.5712386787433797E-3</v>
      </c>
      <c r="I1974" s="62"/>
    </row>
    <row r="1975" spans="2:9" x14ac:dyDescent="0.3">
      <c r="B1975" s="177">
        <v>44715</v>
      </c>
      <c r="C1975" s="62">
        <v>2887</v>
      </c>
      <c r="D1975" s="62">
        <f t="shared" si="61"/>
        <v>2.2780742591120697</v>
      </c>
      <c r="E1975" s="62">
        <v>-7.3409321436553061E-3</v>
      </c>
      <c r="F1975" s="62"/>
      <c r="G1975" s="62">
        <v>1969</v>
      </c>
      <c r="H1975">
        <f t="shared" ca="1" si="62"/>
        <v>2.2113440966292561E-2</v>
      </c>
      <c r="I1975" s="62"/>
    </row>
    <row r="1976" spans="2:9" x14ac:dyDescent="0.3">
      <c r="B1976" s="177">
        <v>42402</v>
      </c>
      <c r="C1976" s="62">
        <v>880.7</v>
      </c>
      <c r="D1976" s="62">
        <f t="shared" si="61"/>
        <v>4.5155165252477383E-2</v>
      </c>
      <c r="E1976" s="62">
        <v>-7.3823612285150234E-3</v>
      </c>
      <c r="F1976" s="62"/>
      <c r="G1976" s="62">
        <v>1970</v>
      </c>
      <c r="H1976">
        <f t="shared" ca="1" si="62"/>
        <v>-2.2092286188780633E-2</v>
      </c>
      <c r="I1976" s="62"/>
    </row>
    <row r="1977" spans="2:9" x14ac:dyDescent="0.3">
      <c r="B1977" s="177">
        <v>42341</v>
      </c>
      <c r="C1977" s="62">
        <v>842.65</v>
      </c>
      <c r="D1977" s="62">
        <f t="shared" si="61"/>
        <v>-0.65754287572136871</v>
      </c>
      <c r="E1977" s="62">
        <v>-7.4209317392073364E-3</v>
      </c>
      <c r="F1977" s="62"/>
      <c r="G1977" s="62">
        <v>1971</v>
      </c>
      <c r="H1977">
        <f t="shared" ca="1" si="62"/>
        <v>-1.7841357838013199E-2</v>
      </c>
      <c r="I1977" s="62"/>
    </row>
    <row r="1978" spans="2:9" x14ac:dyDescent="0.3">
      <c r="B1978" s="177">
        <v>45621</v>
      </c>
      <c r="C1978" s="62">
        <v>2460.6</v>
      </c>
      <c r="D1978" s="62">
        <f t="shared" si="61"/>
        <v>-0.17664380123807932</v>
      </c>
      <c r="E1978" s="62">
        <v>-7.4223477208552203E-3</v>
      </c>
      <c r="F1978" s="62"/>
      <c r="G1978" s="62">
        <v>1972</v>
      </c>
      <c r="H1978">
        <f t="shared" ca="1" si="62"/>
        <v>9.19716609228281E-4</v>
      </c>
      <c r="I1978" s="62"/>
    </row>
    <row r="1979" spans="2:9" x14ac:dyDescent="0.3">
      <c r="B1979" s="177">
        <v>44370</v>
      </c>
      <c r="C1979" s="62">
        <v>2988.5</v>
      </c>
      <c r="D1979" s="62">
        <f t="shared" si="61"/>
        <v>1.1406826403065793</v>
      </c>
      <c r="E1979" s="62">
        <v>-7.4231529302356174E-3</v>
      </c>
      <c r="F1979" s="62"/>
      <c r="G1979" s="62">
        <v>1973</v>
      </c>
      <c r="H1979">
        <f t="shared" ca="1" si="62"/>
        <v>1.1709199897524001E-2</v>
      </c>
      <c r="I1979" s="62"/>
    </row>
    <row r="1980" spans="2:9" x14ac:dyDescent="0.3">
      <c r="B1980" s="177">
        <v>43488</v>
      </c>
      <c r="C1980" s="62">
        <v>1396.05</v>
      </c>
      <c r="D1980" s="62">
        <f t="shared" si="61"/>
        <v>-0.57655676544632839</v>
      </c>
      <c r="E1980" s="62">
        <v>-7.4650741175215952E-3</v>
      </c>
      <c r="F1980" s="62"/>
      <c r="G1980" s="62">
        <v>1974</v>
      </c>
      <c r="H1980">
        <f t="shared" ca="1" si="62"/>
        <v>7.9507865372067527E-3</v>
      </c>
      <c r="I1980" s="62"/>
    </row>
    <row r="1981" spans="2:9" x14ac:dyDescent="0.3">
      <c r="B1981" s="177">
        <v>44483</v>
      </c>
      <c r="C1981" s="62">
        <v>3296.9</v>
      </c>
      <c r="D1981" s="62">
        <f t="shared" si="61"/>
        <v>0.17919095818877642</v>
      </c>
      <c r="E1981" s="62">
        <v>-7.4809964627078826E-3</v>
      </c>
      <c r="F1981" s="62"/>
      <c r="G1981" s="62">
        <v>1975</v>
      </c>
      <c r="H1981">
        <f t="shared" ca="1" si="62"/>
        <v>-1.9124347803716784E-2</v>
      </c>
      <c r="I1981" s="62"/>
    </row>
    <row r="1982" spans="2:9" x14ac:dyDescent="0.3">
      <c r="B1982" s="177">
        <v>44979</v>
      </c>
      <c r="C1982" s="62">
        <v>2795.9</v>
      </c>
      <c r="D1982" s="62">
        <f t="shared" si="61"/>
        <v>-7.3898641934415338E-2</v>
      </c>
      <c r="E1982" s="62">
        <v>-7.4902378416755091E-3</v>
      </c>
      <c r="F1982" s="62"/>
      <c r="G1982" s="62">
        <v>1976</v>
      </c>
      <c r="H1982">
        <f t="shared" ca="1" si="62"/>
        <v>4.7240856203282057E-3</v>
      </c>
      <c r="I1982" s="62"/>
    </row>
    <row r="1983" spans="2:9" x14ac:dyDescent="0.3">
      <c r="B1983" s="177">
        <v>44363</v>
      </c>
      <c r="C1983" s="62">
        <v>3019</v>
      </c>
      <c r="D1983" s="62">
        <f t="shared" si="61"/>
        <v>1.557607590647238</v>
      </c>
      <c r="E1983" s="62">
        <v>-7.5118759965152491E-3</v>
      </c>
      <c r="F1983" s="62"/>
      <c r="G1983" s="62">
        <v>1977</v>
      </c>
      <c r="H1983">
        <f t="shared" ca="1" si="62"/>
        <v>-1.9772739635946519E-2</v>
      </c>
      <c r="I1983" s="62"/>
    </row>
    <row r="1984" spans="2:9" x14ac:dyDescent="0.3">
      <c r="B1984" s="177">
        <v>42639</v>
      </c>
      <c r="C1984" s="62">
        <v>1180.4000000000001</v>
      </c>
      <c r="D1984" s="62">
        <f t="shared" si="61"/>
        <v>-0.60127683291391509</v>
      </c>
      <c r="E1984" s="62">
        <v>-7.5251187623490302E-3</v>
      </c>
      <c r="F1984" s="62"/>
      <c r="G1984" s="62">
        <v>1978</v>
      </c>
      <c r="H1984">
        <f t="shared" ca="1" si="62"/>
        <v>3.4436748827622481E-2</v>
      </c>
      <c r="I1984" s="62"/>
    </row>
    <row r="1985" spans="2:9" x14ac:dyDescent="0.3">
      <c r="B1985" s="177">
        <v>44936</v>
      </c>
      <c r="C1985" s="62">
        <v>2960.45</v>
      </c>
      <c r="D1985" s="62">
        <f t="shared" si="61"/>
        <v>0.6759793931159418</v>
      </c>
      <c r="E1985" s="62">
        <v>-7.5262328606390668E-3</v>
      </c>
      <c r="F1985" s="62"/>
      <c r="G1985" s="62">
        <v>1979</v>
      </c>
      <c r="H1985">
        <f t="shared" ca="1" si="62"/>
        <v>-2.9685995242331818E-2</v>
      </c>
      <c r="I1985" s="62"/>
    </row>
    <row r="1986" spans="2:9" x14ac:dyDescent="0.3">
      <c r="B1986" s="177">
        <v>43761</v>
      </c>
      <c r="C1986" s="62">
        <v>1766.4</v>
      </c>
      <c r="D1986" s="62">
        <f t="shared" si="61"/>
        <v>0.16740466591765263</v>
      </c>
      <c r="E1986" s="62">
        <v>-7.5289358354870568E-3</v>
      </c>
      <c r="F1986" s="62"/>
      <c r="G1986" s="62">
        <v>1980</v>
      </c>
      <c r="H1986">
        <f t="shared" ca="1" si="62"/>
        <v>-3.6937319511183474E-2</v>
      </c>
      <c r="I1986" s="62"/>
    </row>
    <row r="1987" spans="2:9" x14ac:dyDescent="0.3">
      <c r="B1987" s="177">
        <v>43675</v>
      </c>
      <c r="C1987" s="62">
        <v>1513.1</v>
      </c>
      <c r="D1987" s="62">
        <f t="shared" si="61"/>
        <v>-0.51060870690212823</v>
      </c>
      <c r="E1987" s="62">
        <v>-7.5429620884166345E-3</v>
      </c>
      <c r="F1987" s="62"/>
      <c r="G1987" s="62">
        <v>1981</v>
      </c>
      <c r="H1987">
        <f t="shared" ca="1" si="62"/>
        <v>-4.3999593833293667E-3</v>
      </c>
      <c r="I1987" s="62"/>
    </row>
    <row r="1988" spans="2:9" x14ac:dyDescent="0.3">
      <c r="B1988" s="177">
        <v>44925</v>
      </c>
      <c r="C1988" s="62">
        <v>3091.8</v>
      </c>
      <c r="D1988" s="62">
        <f t="shared" si="61"/>
        <v>1.7503447048881375</v>
      </c>
      <c r="E1988" s="62">
        <v>-7.5434147594132181E-3</v>
      </c>
      <c r="F1988" s="62"/>
      <c r="G1988" s="62">
        <v>1982</v>
      </c>
      <c r="H1988">
        <f t="shared" ca="1" si="62"/>
        <v>9.178135517427246E-4</v>
      </c>
      <c r="I1988" s="62"/>
    </row>
    <row r="1989" spans="2:9" x14ac:dyDescent="0.3">
      <c r="B1989" s="177">
        <v>42929</v>
      </c>
      <c r="C1989" s="62">
        <v>1124.1500000000001</v>
      </c>
      <c r="D1989" s="62">
        <f t="shared" si="61"/>
        <v>0.29637317649772255</v>
      </c>
      <c r="E1989" s="62">
        <v>-7.5483358347311329E-3</v>
      </c>
      <c r="F1989" s="62"/>
      <c r="G1989" s="62">
        <v>1983</v>
      </c>
      <c r="H1989">
        <f t="shared" ca="1" si="62"/>
        <v>9.4628307781908141E-3</v>
      </c>
      <c r="I1989" s="62"/>
    </row>
    <row r="1990" spans="2:9" x14ac:dyDescent="0.3">
      <c r="B1990" s="177">
        <v>42730</v>
      </c>
      <c r="C1990" s="62">
        <v>867.15</v>
      </c>
      <c r="D1990" s="62">
        <f t="shared" si="61"/>
        <v>-0.49390101552468779</v>
      </c>
      <c r="E1990" s="62">
        <v>-7.553648068669554E-3</v>
      </c>
      <c r="F1990" s="62"/>
      <c r="G1990" s="62">
        <v>1984</v>
      </c>
      <c r="H1990">
        <f t="shared" ca="1" si="62"/>
        <v>-4.3295356763398702E-3</v>
      </c>
      <c r="I1990" s="62"/>
    </row>
    <row r="1991" spans="2:9" x14ac:dyDescent="0.3">
      <c r="B1991" s="177">
        <v>43809</v>
      </c>
      <c r="C1991" s="62">
        <v>1713.4</v>
      </c>
      <c r="D1991" s="62">
        <f t="shared" ref="D1991:D2054" si="63">(C1991-C1992)/C1992</f>
        <v>0.82665245202558646</v>
      </c>
      <c r="E1991" s="62">
        <v>-7.5588635639607018E-3</v>
      </c>
      <c r="F1991" s="62"/>
      <c r="G1991" s="62">
        <v>1985</v>
      </c>
      <c r="H1991">
        <f t="shared" ref="H1991:H2054" ca="1" si="64">_xlfn.NORM.INV(RAND(),N$9,N$10)</f>
        <v>5.296243985887847E-3</v>
      </c>
      <c r="I1991" s="62"/>
    </row>
    <row r="1992" spans="2:9" x14ac:dyDescent="0.3">
      <c r="B1992" s="177">
        <v>42702</v>
      </c>
      <c r="C1992" s="62">
        <v>938</v>
      </c>
      <c r="D1992" s="62">
        <f t="shared" si="63"/>
        <v>-0.46754463145346697</v>
      </c>
      <c r="E1992" s="62">
        <v>-7.5649367825212687E-3</v>
      </c>
      <c r="F1992" s="62"/>
      <c r="G1992" s="62">
        <v>1986</v>
      </c>
      <c r="H1992">
        <f t="shared" ca="1" si="64"/>
        <v>-3.4980007633362803E-3</v>
      </c>
      <c r="I1992" s="62"/>
    </row>
    <row r="1993" spans="2:9" x14ac:dyDescent="0.3">
      <c r="B1993" s="177">
        <v>43784</v>
      </c>
      <c r="C1993" s="62">
        <v>1761.65</v>
      </c>
      <c r="D1993" s="62">
        <f t="shared" si="63"/>
        <v>0.5042694902228676</v>
      </c>
      <c r="E1993" s="62">
        <v>-7.5770379133568919E-3</v>
      </c>
      <c r="F1993" s="62"/>
      <c r="G1993" s="62">
        <v>1987</v>
      </c>
      <c r="H1993">
        <f t="shared" ca="1" si="64"/>
        <v>4.1582904565034516E-3</v>
      </c>
      <c r="I1993" s="62"/>
    </row>
    <row r="1994" spans="2:9" x14ac:dyDescent="0.3">
      <c r="B1994" s="177">
        <v>43056</v>
      </c>
      <c r="C1994" s="62">
        <v>1171.0999999999999</v>
      </c>
      <c r="D1994" s="62">
        <f t="shared" si="63"/>
        <v>-0.49981848079099667</v>
      </c>
      <c r="E1994" s="62">
        <v>-7.584424388797124E-3</v>
      </c>
      <c r="F1994" s="62"/>
      <c r="G1994" s="62">
        <v>1988</v>
      </c>
      <c r="H1994">
        <f t="shared" ca="1" si="64"/>
        <v>-3.0709165466689243E-2</v>
      </c>
      <c r="I1994" s="62"/>
    </row>
    <row r="1995" spans="2:9" x14ac:dyDescent="0.3">
      <c r="B1995" s="177">
        <v>45838</v>
      </c>
      <c r="C1995" s="62">
        <v>2341.35</v>
      </c>
      <c r="D1995" s="62">
        <f t="shared" si="63"/>
        <v>-0.27628894658753705</v>
      </c>
      <c r="E1995" s="62">
        <v>-7.587156935466818E-3</v>
      </c>
      <c r="F1995" s="62"/>
      <c r="G1995" s="62">
        <v>1989</v>
      </c>
      <c r="H1995">
        <f t="shared" ca="1" si="64"/>
        <v>-2.9576771964442158E-4</v>
      </c>
      <c r="I1995" s="62"/>
    </row>
    <row r="1996" spans="2:9" x14ac:dyDescent="0.3">
      <c r="B1996" s="177">
        <v>45173</v>
      </c>
      <c r="C1996" s="62">
        <v>3235.2</v>
      </c>
      <c r="D1996" s="62">
        <f t="shared" si="63"/>
        <v>0.34561713632109797</v>
      </c>
      <c r="E1996" s="62">
        <v>-7.59214098375742E-3</v>
      </c>
      <c r="F1996" s="62"/>
      <c r="G1996" s="62">
        <v>1990</v>
      </c>
      <c r="H1996">
        <f t="shared" ca="1" si="64"/>
        <v>2.272407214875297E-3</v>
      </c>
      <c r="I1996" s="62"/>
    </row>
    <row r="1997" spans="2:9" x14ac:dyDescent="0.3">
      <c r="B1997" s="177">
        <v>44273</v>
      </c>
      <c r="C1997" s="62">
        <v>2404.25</v>
      </c>
      <c r="D1997" s="62">
        <f t="shared" si="63"/>
        <v>1.6291760074361636</v>
      </c>
      <c r="E1997" s="62">
        <v>-7.5949889583720679E-3</v>
      </c>
      <c r="F1997" s="62"/>
      <c r="G1997" s="62">
        <v>1991</v>
      </c>
      <c r="H1997">
        <f t="shared" ca="1" si="64"/>
        <v>1.7993475009940835E-2</v>
      </c>
      <c r="I1997" s="62"/>
    </row>
    <row r="1998" spans="2:9" x14ac:dyDescent="0.3">
      <c r="B1998" s="177">
        <v>42222</v>
      </c>
      <c r="C1998" s="62">
        <v>914.45</v>
      </c>
      <c r="D1998" s="62">
        <f t="shared" si="63"/>
        <v>-0.19025059771539884</v>
      </c>
      <c r="E1998" s="62">
        <v>-7.5967225568397629E-3</v>
      </c>
      <c r="F1998" s="62"/>
      <c r="G1998" s="62">
        <v>1992</v>
      </c>
      <c r="H1998">
        <f t="shared" ca="1" si="64"/>
        <v>-3.6080057103844852E-3</v>
      </c>
      <c r="I1998" s="62"/>
    </row>
    <row r="1999" spans="2:9" x14ac:dyDescent="0.3">
      <c r="B1999" s="177">
        <v>42598</v>
      </c>
      <c r="C1999" s="62">
        <v>1129.3</v>
      </c>
      <c r="D1999" s="62">
        <f t="shared" si="63"/>
        <v>1.3506843168050217E-2</v>
      </c>
      <c r="E1999" s="62">
        <v>-7.6013884617075356E-3</v>
      </c>
      <c r="F1999" s="62"/>
      <c r="G1999" s="62">
        <v>1993</v>
      </c>
      <c r="H1999">
        <f t="shared" ca="1" si="64"/>
        <v>-1.355508411958304E-2</v>
      </c>
      <c r="I1999" s="62"/>
    </row>
    <row r="2000" spans="2:9" x14ac:dyDescent="0.3">
      <c r="B2000" s="177">
        <v>43074</v>
      </c>
      <c r="C2000" s="62">
        <v>1114.25</v>
      </c>
      <c r="D2000" s="62">
        <f t="shared" si="63"/>
        <v>-0.60137020606754432</v>
      </c>
      <c r="E2000" s="62">
        <v>-7.6148913430708542E-3</v>
      </c>
      <c r="F2000" s="62"/>
      <c r="G2000" s="62">
        <v>1994</v>
      </c>
      <c r="H2000">
        <f t="shared" ca="1" si="64"/>
        <v>-1.6015727001015945E-2</v>
      </c>
      <c r="I2000" s="62"/>
    </row>
    <row r="2001" spans="2:9" x14ac:dyDescent="0.3">
      <c r="B2001" s="177">
        <v>44336</v>
      </c>
      <c r="C2001" s="62">
        <v>2795.2</v>
      </c>
      <c r="D2001" s="62">
        <f t="shared" si="63"/>
        <v>1.3937655219662581</v>
      </c>
      <c r="E2001" s="62">
        <v>-7.615429677098778E-3</v>
      </c>
      <c r="F2001" s="62"/>
      <c r="G2001" s="62">
        <v>1995</v>
      </c>
      <c r="H2001">
        <f t="shared" ca="1" si="64"/>
        <v>-4.0932554559844053E-3</v>
      </c>
      <c r="I2001" s="62"/>
    </row>
    <row r="2002" spans="2:9" x14ac:dyDescent="0.3">
      <c r="B2002" s="177">
        <v>43123</v>
      </c>
      <c r="C2002" s="62">
        <v>1167.7</v>
      </c>
      <c r="D2002" s="62">
        <f t="shared" si="63"/>
        <v>0.10092867581200202</v>
      </c>
      <c r="E2002" s="62">
        <v>-7.6485085408345369E-3</v>
      </c>
      <c r="F2002" s="62"/>
      <c r="G2002" s="62">
        <v>1996</v>
      </c>
      <c r="H2002">
        <f t="shared" ca="1" si="64"/>
        <v>7.2418962173272034E-3</v>
      </c>
      <c r="I2002" s="62"/>
    </row>
    <row r="2003" spans="2:9" x14ac:dyDescent="0.3">
      <c r="B2003" s="177">
        <v>42577</v>
      </c>
      <c r="C2003" s="62">
        <v>1060.6500000000001</v>
      </c>
      <c r="D2003" s="62">
        <f t="shared" si="63"/>
        <v>-0.12682143739194859</v>
      </c>
      <c r="E2003" s="62">
        <v>-7.6717967909433679E-3</v>
      </c>
      <c r="F2003" s="62"/>
      <c r="G2003" s="62">
        <v>1997</v>
      </c>
      <c r="H2003">
        <f t="shared" ca="1" si="64"/>
        <v>2.0866532316647333E-3</v>
      </c>
      <c r="I2003" s="62"/>
    </row>
    <row r="2004" spans="2:9" x14ac:dyDescent="0.3">
      <c r="B2004" s="177">
        <v>43230</v>
      </c>
      <c r="C2004" s="62">
        <v>1214.7</v>
      </c>
      <c r="D2004" s="62">
        <f t="shared" si="63"/>
        <v>-0.13347125124839487</v>
      </c>
      <c r="E2004" s="62">
        <v>-7.6791111837267089E-3</v>
      </c>
      <c r="F2004" s="62"/>
      <c r="G2004" s="62">
        <v>1998</v>
      </c>
      <c r="H2004">
        <f t="shared" ca="1" si="64"/>
        <v>-8.6871492449832801E-3</v>
      </c>
      <c r="I2004" s="62"/>
    </row>
    <row r="2005" spans="2:9" x14ac:dyDescent="0.3">
      <c r="B2005" s="177">
        <v>43633</v>
      </c>
      <c r="C2005" s="62">
        <v>1401.8</v>
      </c>
      <c r="D2005" s="62">
        <f t="shared" si="63"/>
        <v>0.23659139026111509</v>
      </c>
      <c r="E2005" s="62">
        <v>-7.6806002902347617E-3</v>
      </c>
      <c r="F2005" s="62"/>
      <c r="G2005" s="62">
        <v>1999</v>
      </c>
      <c r="H2005">
        <f t="shared" ca="1" si="64"/>
        <v>-1.0451249666425522E-3</v>
      </c>
      <c r="I2005" s="62"/>
    </row>
    <row r="2006" spans="2:9" x14ac:dyDescent="0.3">
      <c r="B2006" s="177">
        <v>42964</v>
      </c>
      <c r="C2006" s="62">
        <v>1133.5999999999999</v>
      </c>
      <c r="D2006" s="62">
        <f t="shared" si="63"/>
        <v>-0.15352449223416975</v>
      </c>
      <c r="E2006" s="62">
        <v>-7.7030812324931554E-3</v>
      </c>
      <c r="F2006" s="62"/>
      <c r="G2006" s="62">
        <v>2000</v>
      </c>
      <c r="H2006">
        <f t="shared" ca="1" si="64"/>
        <v>1.2305049279034624E-2</v>
      </c>
      <c r="I2006" s="62"/>
    </row>
    <row r="2007" spans="2:9" x14ac:dyDescent="0.3">
      <c r="B2007" s="177">
        <v>43431</v>
      </c>
      <c r="C2007" s="62">
        <v>1339.2</v>
      </c>
      <c r="D2007" s="62">
        <f t="shared" si="63"/>
        <v>-0.46130329847144003</v>
      </c>
      <c r="E2007" s="62">
        <v>-7.7059869590988921E-3</v>
      </c>
      <c r="F2007" s="62"/>
      <c r="G2007" s="62">
        <v>2001</v>
      </c>
      <c r="H2007">
        <f t="shared" ca="1" si="64"/>
        <v>1.2861063264762142E-2</v>
      </c>
      <c r="I2007" s="62"/>
    </row>
    <row r="2008" spans="2:9" x14ac:dyDescent="0.3">
      <c r="B2008" s="177">
        <v>44239</v>
      </c>
      <c r="C2008" s="62">
        <v>2486</v>
      </c>
      <c r="D2008" s="62">
        <f t="shared" si="63"/>
        <v>1.9733285492166008</v>
      </c>
      <c r="E2008" s="62">
        <v>-7.743274527021669E-3</v>
      </c>
      <c r="F2008" s="62"/>
      <c r="G2008" s="62">
        <v>2002</v>
      </c>
      <c r="H2008">
        <f t="shared" ca="1" si="64"/>
        <v>-3.3733289606932703E-3</v>
      </c>
      <c r="I2008" s="62"/>
    </row>
    <row r="2009" spans="2:9" x14ac:dyDescent="0.3">
      <c r="B2009" s="177">
        <v>42342</v>
      </c>
      <c r="C2009" s="62">
        <v>836.1</v>
      </c>
      <c r="D2009" s="62">
        <f t="shared" si="63"/>
        <v>-0.43234435467445176</v>
      </c>
      <c r="E2009" s="62">
        <v>-7.7730967780216638E-3</v>
      </c>
      <c r="F2009" s="62"/>
      <c r="G2009" s="62">
        <v>2003</v>
      </c>
      <c r="H2009">
        <f t="shared" ca="1" si="64"/>
        <v>-5.6175079339034154E-3</v>
      </c>
      <c r="I2009" s="62"/>
    </row>
    <row r="2010" spans="2:9" x14ac:dyDescent="0.3">
      <c r="B2010" s="177">
        <v>43551</v>
      </c>
      <c r="C2010" s="62">
        <v>1472.9</v>
      </c>
      <c r="D2010" s="62">
        <f t="shared" si="63"/>
        <v>-0.51831382039374718</v>
      </c>
      <c r="E2010" s="62">
        <v>-7.7806595035197915E-3</v>
      </c>
      <c r="F2010" s="62"/>
      <c r="G2010" s="62">
        <v>2004</v>
      </c>
      <c r="H2010">
        <f t="shared" ca="1" si="64"/>
        <v>4.2259028441514676E-3</v>
      </c>
      <c r="I2010" s="62"/>
    </row>
    <row r="2011" spans="2:9" x14ac:dyDescent="0.3">
      <c r="B2011" s="177">
        <v>45582</v>
      </c>
      <c r="C2011" s="62">
        <v>3057.8</v>
      </c>
      <c r="D2011" s="62">
        <f t="shared" si="63"/>
        <v>-5.9329334698720758E-3</v>
      </c>
      <c r="E2011" s="62">
        <v>-7.7876565643455117E-3</v>
      </c>
      <c r="F2011" s="62"/>
      <c r="G2011" s="62">
        <v>2005</v>
      </c>
      <c r="H2011">
        <f t="shared" ca="1" si="64"/>
        <v>2.0478263446146974E-2</v>
      </c>
      <c r="I2011" s="62"/>
    </row>
    <row r="2012" spans="2:9" x14ac:dyDescent="0.3">
      <c r="B2012" s="177">
        <v>44686</v>
      </c>
      <c r="C2012" s="62">
        <v>3076.05</v>
      </c>
      <c r="D2012" s="62">
        <f t="shared" si="63"/>
        <v>2.1017948976504992</v>
      </c>
      <c r="E2012" s="62">
        <v>-7.7898200116120371E-3</v>
      </c>
      <c r="F2012" s="62"/>
      <c r="G2012" s="62">
        <v>2006</v>
      </c>
      <c r="H2012">
        <f t="shared" ca="1" si="64"/>
        <v>1.3720686476512034E-2</v>
      </c>
      <c r="I2012" s="62"/>
    </row>
    <row r="2013" spans="2:9" x14ac:dyDescent="0.3">
      <c r="B2013" s="177">
        <v>42531</v>
      </c>
      <c r="C2013" s="62">
        <v>991.7</v>
      </c>
      <c r="D2013" s="62">
        <f t="shared" si="63"/>
        <v>-0.66937822970495076</v>
      </c>
      <c r="E2013" s="62">
        <v>-7.853534090340562E-3</v>
      </c>
      <c r="F2013" s="62"/>
      <c r="G2013" s="62">
        <v>2007</v>
      </c>
      <c r="H2013">
        <f t="shared" ca="1" si="64"/>
        <v>-1.0675201268399652E-2</v>
      </c>
      <c r="I2013" s="62"/>
    </row>
    <row r="2014" spans="2:9" x14ac:dyDescent="0.3">
      <c r="B2014" s="177">
        <v>45485</v>
      </c>
      <c r="C2014" s="62">
        <v>2999.5</v>
      </c>
      <c r="D2014" s="62">
        <f t="shared" si="63"/>
        <v>0.39191164528179318</v>
      </c>
      <c r="E2014" s="62">
        <v>-7.8557843380468034E-3</v>
      </c>
      <c r="F2014" s="62"/>
      <c r="G2014" s="62">
        <v>2008</v>
      </c>
      <c r="H2014">
        <f t="shared" ca="1" si="64"/>
        <v>1.0693556700443037E-2</v>
      </c>
      <c r="I2014" s="62"/>
    </row>
    <row r="2015" spans="2:9" x14ac:dyDescent="0.3">
      <c r="B2015" s="177">
        <v>44138</v>
      </c>
      <c r="C2015" s="62">
        <v>2154.9499999999998</v>
      </c>
      <c r="D2015" s="62">
        <f t="shared" si="63"/>
        <v>0.62105540301651185</v>
      </c>
      <c r="E2015" s="62">
        <v>-7.872746944131287E-3</v>
      </c>
      <c r="F2015" s="62"/>
      <c r="G2015" s="62">
        <v>2009</v>
      </c>
      <c r="H2015">
        <f t="shared" ca="1" si="64"/>
        <v>-8.0992333245313193E-3</v>
      </c>
      <c r="I2015" s="62"/>
    </row>
    <row r="2016" spans="2:9" x14ac:dyDescent="0.3">
      <c r="B2016" s="177">
        <v>43438</v>
      </c>
      <c r="C2016" s="62">
        <v>1329.35</v>
      </c>
      <c r="D2016" s="62">
        <f t="shared" si="63"/>
        <v>0.17190461497774057</v>
      </c>
      <c r="E2016" s="62">
        <v>-7.8737219195463698E-3</v>
      </c>
      <c r="F2016" s="62"/>
      <c r="G2016" s="62">
        <v>2010</v>
      </c>
      <c r="H2016">
        <f t="shared" ca="1" si="64"/>
        <v>1.5232355709230705E-2</v>
      </c>
      <c r="I2016" s="62"/>
    </row>
    <row r="2017" spans="2:9" x14ac:dyDescent="0.3">
      <c r="B2017" s="177">
        <v>43077</v>
      </c>
      <c r="C2017" s="62">
        <v>1134.3499999999999</v>
      </c>
      <c r="D2017" s="62">
        <f t="shared" si="63"/>
        <v>-0.55821470994878586</v>
      </c>
      <c r="E2017" s="62">
        <v>-7.9149903795698636E-3</v>
      </c>
      <c r="F2017" s="62"/>
      <c r="G2017" s="62">
        <v>2011</v>
      </c>
      <c r="H2017">
        <f t="shared" ca="1" si="64"/>
        <v>4.2510433536263388E-2</v>
      </c>
      <c r="I2017" s="62"/>
    </row>
    <row r="2018" spans="2:9" x14ac:dyDescent="0.3">
      <c r="B2018" s="177">
        <v>44321</v>
      </c>
      <c r="C2018" s="62">
        <v>2567.65</v>
      </c>
      <c r="D2018" s="62">
        <f t="shared" si="63"/>
        <v>7.1640233722871496E-2</v>
      </c>
      <c r="E2018" s="62">
        <v>-7.9207155690357977E-3</v>
      </c>
      <c r="F2018" s="62"/>
      <c r="G2018" s="62">
        <v>2012</v>
      </c>
      <c r="H2018">
        <f t="shared" ca="1" si="64"/>
        <v>-2.0354835697613777E-2</v>
      </c>
      <c r="I2018" s="62"/>
    </row>
    <row r="2019" spans="2:9" x14ac:dyDescent="0.3">
      <c r="B2019" s="177">
        <v>45869</v>
      </c>
      <c r="C2019" s="62">
        <v>2396</v>
      </c>
      <c r="D2019" s="62">
        <f t="shared" si="63"/>
        <v>-9.0779379226203268E-3</v>
      </c>
      <c r="E2019" s="62">
        <v>-7.9291141336977379E-3</v>
      </c>
      <c r="F2019" s="62"/>
      <c r="G2019" s="62">
        <v>2013</v>
      </c>
      <c r="H2019">
        <f t="shared" ca="1" si="64"/>
        <v>-2.7907224050131105E-2</v>
      </c>
      <c r="I2019" s="62"/>
    </row>
    <row r="2020" spans="2:9" x14ac:dyDescent="0.3">
      <c r="B2020" s="177">
        <v>45783</v>
      </c>
      <c r="C2020" s="62">
        <v>2417.9499999999998</v>
      </c>
      <c r="D2020" s="62">
        <f t="shared" si="63"/>
        <v>-0.21595680863827235</v>
      </c>
      <c r="E2020" s="62">
        <v>-7.9391129528578186E-3</v>
      </c>
      <c r="F2020" s="62"/>
      <c r="G2020" s="62">
        <v>2014</v>
      </c>
      <c r="H2020">
        <f t="shared" ca="1" si="64"/>
        <v>4.7854880520159775E-3</v>
      </c>
      <c r="I2020" s="62"/>
    </row>
    <row r="2021" spans="2:9" x14ac:dyDescent="0.3">
      <c r="B2021" s="177">
        <v>45065</v>
      </c>
      <c r="C2021" s="62">
        <v>3083.95</v>
      </c>
      <c r="D2021" s="62">
        <f t="shared" si="63"/>
        <v>-1.7959781553011638E-2</v>
      </c>
      <c r="E2021" s="62">
        <v>-7.9615273265352081E-3</v>
      </c>
      <c r="F2021" s="62"/>
      <c r="G2021" s="62">
        <v>2015</v>
      </c>
      <c r="H2021">
        <f t="shared" ca="1" si="64"/>
        <v>-3.5739041811466729E-3</v>
      </c>
      <c r="I2021" s="62"/>
    </row>
    <row r="2022" spans="2:9" x14ac:dyDescent="0.3">
      <c r="B2022" s="177">
        <v>45311</v>
      </c>
      <c r="C2022" s="62">
        <v>3140.35</v>
      </c>
      <c r="D2022" s="62">
        <f t="shared" si="63"/>
        <v>-1.4204545454545456E-2</v>
      </c>
      <c r="E2022" s="62">
        <v>-7.9763709881223149E-3</v>
      </c>
      <c r="F2022" s="62"/>
      <c r="G2022" s="62">
        <v>2016</v>
      </c>
      <c r="H2022">
        <f t="shared" ca="1" si="64"/>
        <v>3.112119541878889E-3</v>
      </c>
      <c r="I2022" s="62"/>
    </row>
    <row r="2023" spans="2:9" x14ac:dyDescent="0.3">
      <c r="B2023" s="177">
        <v>44848</v>
      </c>
      <c r="C2023" s="62">
        <v>3185.6</v>
      </c>
      <c r="D2023" s="62">
        <f t="shared" si="63"/>
        <v>1.3022331430223313</v>
      </c>
      <c r="E2023" s="62">
        <v>-7.987543791358534E-3</v>
      </c>
      <c r="F2023" s="62"/>
      <c r="G2023" s="62">
        <v>2017</v>
      </c>
      <c r="H2023">
        <f t="shared" ca="1" si="64"/>
        <v>-1.7653872093392812E-2</v>
      </c>
      <c r="I2023" s="62"/>
    </row>
    <row r="2024" spans="2:9" x14ac:dyDescent="0.3">
      <c r="B2024" s="177">
        <v>43664</v>
      </c>
      <c r="C2024" s="62">
        <v>1383.7</v>
      </c>
      <c r="D2024" s="62">
        <f t="shared" si="63"/>
        <v>8.32159073117269E-2</v>
      </c>
      <c r="E2024" s="62">
        <v>-7.9936910778935829E-3</v>
      </c>
      <c r="F2024" s="62"/>
      <c r="G2024" s="62">
        <v>2018</v>
      </c>
      <c r="H2024">
        <f t="shared" ca="1" si="64"/>
        <v>-2.3076315886734599E-2</v>
      </c>
      <c r="I2024" s="62"/>
    </row>
    <row r="2025" spans="2:9" x14ac:dyDescent="0.3">
      <c r="B2025" s="177">
        <v>43259</v>
      </c>
      <c r="C2025" s="62">
        <v>1277.4000000000001</v>
      </c>
      <c r="D2025" s="62">
        <f t="shared" si="63"/>
        <v>-0.24993394204515421</v>
      </c>
      <c r="E2025" s="62">
        <v>-7.9987574745670215E-3</v>
      </c>
      <c r="F2025" s="62"/>
      <c r="G2025" s="62">
        <v>2019</v>
      </c>
      <c r="H2025">
        <f t="shared" ca="1" si="64"/>
        <v>-1.3254393093046803E-2</v>
      </c>
      <c r="I2025" s="62"/>
    </row>
    <row r="2026" spans="2:9" x14ac:dyDescent="0.3">
      <c r="B2026" s="177">
        <v>44022</v>
      </c>
      <c r="C2026" s="62">
        <v>1703.05</v>
      </c>
      <c r="D2026" s="62">
        <f t="shared" si="63"/>
        <v>1.0950301390084882</v>
      </c>
      <c r="E2026" s="62">
        <v>-8.0090866728797765E-3</v>
      </c>
      <c r="F2026" s="62"/>
      <c r="G2026" s="62">
        <v>2020</v>
      </c>
      <c r="H2026">
        <f t="shared" ca="1" si="64"/>
        <v>-1.4679274614868971E-2</v>
      </c>
      <c r="I2026" s="62"/>
    </row>
    <row r="2027" spans="2:9" x14ac:dyDescent="0.3">
      <c r="B2027" s="177">
        <v>42013</v>
      </c>
      <c r="C2027" s="62">
        <v>812.9</v>
      </c>
      <c r="D2027" s="62">
        <f t="shared" si="63"/>
        <v>-0.36519464292686737</v>
      </c>
      <c r="E2027" s="62">
        <v>-8.0536912751678121E-3</v>
      </c>
      <c r="F2027" s="62"/>
      <c r="G2027" s="62">
        <v>2021</v>
      </c>
      <c r="H2027">
        <f t="shared" ca="1" si="64"/>
        <v>1.8721100241867621E-2</v>
      </c>
      <c r="I2027" s="62"/>
    </row>
    <row r="2028" spans="2:9" x14ac:dyDescent="0.3">
      <c r="B2028" s="177">
        <v>43369</v>
      </c>
      <c r="C2028" s="62">
        <v>1280.55</v>
      </c>
      <c r="D2028" s="62">
        <f t="shared" si="63"/>
        <v>-0.41310325862780151</v>
      </c>
      <c r="E2028" s="62">
        <v>-8.0560827297727188E-3</v>
      </c>
      <c r="F2028" s="62"/>
      <c r="G2028" s="62">
        <v>2022</v>
      </c>
      <c r="H2028">
        <f t="shared" ca="1" si="64"/>
        <v>-5.9238606956764474E-3</v>
      </c>
      <c r="I2028" s="62"/>
    </row>
    <row r="2029" spans="2:9" x14ac:dyDescent="0.3">
      <c r="B2029" s="177">
        <v>44146</v>
      </c>
      <c r="C2029" s="62">
        <v>2181.9</v>
      </c>
      <c r="D2029" s="62">
        <f t="shared" si="63"/>
        <v>0.79425188109041578</v>
      </c>
      <c r="E2029" s="62">
        <v>-8.0694655967994897E-3</v>
      </c>
      <c r="F2029" s="62"/>
      <c r="G2029" s="62">
        <v>2023</v>
      </c>
      <c r="H2029">
        <f t="shared" ca="1" si="64"/>
        <v>7.4658586700667934E-3</v>
      </c>
      <c r="I2029" s="62"/>
    </row>
    <row r="2030" spans="2:9" x14ac:dyDescent="0.3">
      <c r="B2030" s="177">
        <v>43384</v>
      </c>
      <c r="C2030" s="62">
        <v>1216.05</v>
      </c>
      <c r="D2030" s="62">
        <f t="shared" si="63"/>
        <v>-0.61170272212022037</v>
      </c>
      <c r="E2030" s="62">
        <v>-8.0753701211306265E-3</v>
      </c>
      <c r="F2030" s="62"/>
      <c r="G2030" s="62">
        <v>2024</v>
      </c>
      <c r="H2030">
        <f t="shared" ca="1" si="64"/>
        <v>-4.5463700528732606E-3</v>
      </c>
      <c r="I2030" s="62"/>
    </row>
    <row r="2031" spans="2:9" x14ac:dyDescent="0.3">
      <c r="B2031" s="177">
        <v>44663</v>
      </c>
      <c r="C2031" s="62">
        <v>3131.75</v>
      </c>
      <c r="D2031" s="62">
        <f t="shared" si="63"/>
        <v>4.2908521762296419E-2</v>
      </c>
      <c r="E2031" s="62">
        <v>-8.0923573939759227E-3</v>
      </c>
      <c r="F2031" s="62"/>
      <c r="G2031" s="62">
        <v>2025</v>
      </c>
      <c r="H2031">
        <f t="shared" ca="1" si="64"/>
        <v>1.8234570397289044E-2</v>
      </c>
      <c r="I2031" s="62"/>
    </row>
    <row r="2032" spans="2:9" x14ac:dyDescent="0.3">
      <c r="B2032" s="177">
        <v>44405</v>
      </c>
      <c r="C2032" s="62">
        <v>3002.9</v>
      </c>
      <c r="D2032" s="62">
        <f t="shared" si="63"/>
        <v>1.21077817860561</v>
      </c>
      <c r="E2032" s="62">
        <v>-8.1091347503673816E-3</v>
      </c>
      <c r="F2032" s="62"/>
      <c r="G2032" s="62">
        <v>2026</v>
      </c>
      <c r="H2032">
        <f t="shared" ca="1" si="64"/>
        <v>-1.8067224755046675E-3</v>
      </c>
      <c r="I2032" s="62"/>
    </row>
    <row r="2033" spans="2:9" x14ac:dyDescent="0.3">
      <c r="B2033" s="177">
        <v>43292</v>
      </c>
      <c r="C2033" s="62">
        <v>1358.3</v>
      </c>
      <c r="D2033" s="62">
        <f t="shared" si="63"/>
        <v>-0.56621850349695024</v>
      </c>
      <c r="E2033" s="62">
        <v>-8.1419547993720771E-3</v>
      </c>
      <c r="F2033" s="62"/>
      <c r="G2033" s="62">
        <v>2027</v>
      </c>
      <c r="H2033">
        <f t="shared" ca="1" si="64"/>
        <v>-4.0373711788482172E-3</v>
      </c>
      <c r="I2033" s="62"/>
    </row>
    <row r="2034" spans="2:9" x14ac:dyDescent="0.3">
      <c r="B2034" s="177">
        <v>44867</v>
      </c>
      <c r="C2034" s="62">
        <v>3131.3</v>
      </c>
      <c r="D2034" s="62">
        <f t="shared" si="63"/>
        <v>2.4569441377787591</v>
      </c>
      <c r="E2034" s="62">
        <v>-8.156348489887711E-3</v>
      </c>
      <c r="F2034" s="62"/>
      <c r="G2034" s="62">
        <v>2028</v>
      </c>
      <c r="H2034">
        <f t="shared" ca="1" si="64"/>
        <v>8.2699247637759467E-3</v>
      </c>
      <c r="I2034" s="62"/>
    </row>
    <row r="2035" spans="2:9" x14ac:dyDescent="0.3">
      <c r="B2035" s="177">
        <v>42719</v>
      </c>
      <c r="C2035" s="62">
        <v>905.8</v>
      </c>
      <c r="D2035" s="62">
        <f t="shared" si="63"/>
        <v>-0.18860572401128675</v>
      </c>
      <c r="E2035" s="62">
        <v>-8.1576786203121227E-3</v>
      </c>
      <c r="F2035" s="62"/>
      <c r="G2035" s="62">
        <v>2029</v>
      </c>
      <c r="H2035">
        <f t="shared" ca="1" si="64"/>
        <v>-8.3888592602282524E-3</v>
      </c>
      <c r="I2035" s="62"/>
    </row>
    <row r="2036" spans="2:9" x14ac:dyDescent="0.3">
      <c r="B2036" s="177">
        <v>43153</v>
      </c>
      <c r="C2036" s="62">
        <v>1116.3499999999999</v>
      </c>
      <c r="D2036" s="62">
        <f t="shared" si="63"/>
        <v>9.591125509252435E-2</v>
      </c>
      <c r="E2036" s="62">
        <v>-8.1737817067211987E-3</v>
      </c>
      <c r="F2036" s="62"/>
      <c r="G2036" s="62">
        <v>2030</v>
      </c>
      <c r="H2036">
        <f t="shared" ca="1" si="64"/>
        <v>7.7771154902610915E-3</v>
      </c>
      <c r="I2036" s="62"/>
    </row>
    <row r="2037" spans="2:9" x14ac:dyDescent="0.3">
      <c r="B2037" s="177">
        <v>42563</v>
      </c>
      <c r="C2037" s="62">
        <v>1018.65</v>
      </c>
      <c r="D2037" s="62">
        <f t="shared" si="63"/>
        <v>-0.16312027604337828</v>
      </c>
      <c r="E2037" s="62">
        <v>-8.1787644223747409E-3</v>
      </c>
      <c r="F2037" s="62"/>
      <c r="G2037" s="62">
        <v>2031</v>
      </c>
      <c r="H2037">
        <f t="shared" ca="1" si="64"/>
        <v>3.506404524596126E-2</v>
      </c>
      <c r="I2037" s="62"/>
    </row>
    <row r="2038" spans="2:9" x14ac:dyDescent="0.3">
      <c r="B2038" s="177">
        <v>43405</v>
      </c>
      <c r="C2038" s="62">
        <v>1217.2</v>
      </c>
      <c r="D2038" s="62">
        <f t="shared" si="63"/>
        <v>0.38799247391527453</v>
      </c>
      <c r="E2038" s="62">
        <v>-8.1890405377876997E-3</v>
      </c>
      <c r="F2038" s="62"/>
      <c r="G2038" s="62">
        <v>2032</v>
      </c>
      <c r="H2038">
        <f t="shared" ca="1" si="64"/>
        <v>-1.5306648403471927E-2</v>
      </c>
      <c r="I2038" s="62"/>
    </row>
    <row r="2039" spans="2:9" x14ac:dyDescent="0.3">
      <c r="B2039" s="177">
        <v>42410</v>
      </c>
      <c r="C2039" s="62">
        <v>876.95</v>
      </c>
      <c r="D2039" s="62">
        <f t="shared" si="63"/>
        <v>-0.68153178508525047</v>
      </c>
      <c r="E2039" s="62">
        <v>-8.1995023750282732E-3</v>
      </c>
      <c r="F2039" s="62"/>
      <c r="G2039" s="62">
        <v>2033</v>
      </c>
      <c r="H2039">
        <f t="shared" ca="1" si="64"/>
        <v>2.1858644105297441E-2</v>
      </c>
      <c r="I2039" s="62"/>
    </row>
    <row r="2040" spans="2:9" x14ac:dyDescent="0.3">
      <c r="B2040" s="177">
        <v>45027</v>
      </c>
      <c r="C2040" s="62">
        <v>2753.65</v>
      </c>
      <c r="D2040" s="62">
        <f t="shared" si="63"/>
        <v>0.57135927870349235</v>
      </c>
      <c r="E2040" s="62">
        <v>-8.211925300293443E-3</v>
      </c>
      <c r="F2040" s="62"/>
      <c r="G2040" s="62">
        <v>2034</v>
      </c>
      <c r="H2040">
        <f t="shared" ca="1" si="64"/>
        <v>-3.3905112415989753E-3</v>
      </c>
      <c r="I2040" s="62"/>
    </row>
    <row r="2041" spans="2:9" x14ac:dyDescent="0.3">
      <c r="B2041" s="177">
        <v>43733</v>
      </c>
      <c r="C2041" s="62">
        <v>1752.4</v>
      </c>
      <c r="D2041" s="62">
        <f t="shared" si="63"/>
        <v>-0.47462937146797379</v>
      </c>
      <c r="E2041" s="62">
        <v>-8.2345284246865807E-3</v>
      </c>
      <c r="F2041" s="62"/>
      <c r="G2041" s="62">
        <v>2035</v>
      </c>
      <c r="H2041">
        <f t="shared" ca="1" si="64"/>
        <v>2.089432656918323E-2</v>
      </c>
      <c r="I2041" s="62"/>
    </row>
    <row r="2042" spans="2:9" x14ac:dyDescent="0.3">
      <c r="B2042" s="177">
        <v>45141</v>
      </c>
      <c r="C2042" s="62">
        <v>3335.55</v>
      </c>
      <c r="D2042" s="62">
        <f t="shared" si="63"/>
        <v>-1.7626789185368412E-2</v>
      </c>
      <c r="E2042" s="62">
        <v>-8.2360811714858595E-3</v>
      </c>
      <c r="F2042" s="62"/>
      <c r="G2042" s="62">
        <v>2036</v>
      </c>
      <c r="H2042">
        <f t="shared" ca="1" si="64"/>
        <v>-6.9288578890354564E-3</v>
      </c>
      <c r="I2042" s="62"/>
    </row>
    <row r="2043" spans="2:9" x14ac:dyDescent="0.3">
      <c r="B2043" s="177">
        <v>44810</v>
      </c>
      <c r="C2043" s="62">
        <v>3395.4</v>
      </c>
      <c r="D2043" s="62">
        <f t="shared" si="63"/>
        <v>2.7783341679185445</v>
      </c>
      <c r="E2043" s="62">
        <v>-8.2514275699910912E-3</v>
      </c>
      <c r="F2043" s="62"/>
      <c r="G2043" s="62">
        <v>2037</v>
      </c>
      <c r="H2043">
        <f t="shared" ca="1" si="64"/>
        <v>1.0359238710239084E-2</v>
      </c>
      <c r="I2043" s="62"/>
    </row>
    <row r="2044" spans="2:9" x14ac:dyDescent="0.3">
      <c r="B2044" s="177">
        <v>42500</v>
      </c>
      <c r="C2044" s="62">
        <v>898.65</v>
      </c>
      <c r="D2044" s="62">
        <f t="shared" si="63"/>
        <v>-0.37214420456927266</v>
      </c>
      <c r="E2044" s="62">
        <v>-8.2767753683165041E-3</v>
      </c>
      <c r="F2044" s="62"/>
      <c r="G2044" s="62">
        <v>2038</v>
      </c>
      <c r="H2044">
        <f t="shared" ca="1" si="64"/>
        <v>-8.6316695646691081E-3</v>
      </c>
      <c r="I2044" s="62"/>
    </row>
    <row r="2045" spans="2:9" x14ac:dyDescent="0.3">
      <c r="B2045" s="177">
        <v>43578</v>
      </c>
      <c r="C2045" s="62">
        <v>1431.3</v>
      </c>
      <c r="D2045" s="62">
        <f t="shared" si="63"/>
        <v>-0.45549997146824417</v>
      </c>
      <c r="E2045" s="62">
        <v>-8.2799237831283883E-3</v>
      </c>
      <c r="F2045" s="62"/>
      <c r="G2045" s="62">
        <v>2039</v>
      </c>
      <c r="H2045">
        <f t="shared" ca="1" si="64"/>
        <v>8.1329586803098042E-3</v>
      </c>
      <c r="I2045" s="62"/>
    </row>
    <row r="2046" spans="2:9" x14ac:dyDescent="0.3">
      <c r="B2046" s="177">
        <v>44295</v>
      </c>
      <c r="C2046" s="62">
        <v>2628.65</v>
      </c>
      <c r="D2046" s="62">
        <f t="shared" si="63"/>
        <v>-9.8480691405446213E-2</v>
      </c>
      <c r="E2046" s="62">
        <v>-8.2811438919489239E-3</v>
      </c>
      <c r="F2046" s="62"/>
      <c r="G2046" s="62">
        <v>2040</v>
      </c>
      <c r="H2046">
        <f t="shared" ca="1" si="64"/>
        <v>-2.8043617052033277E-2</v>
      </c>
      <c r="I2046" s="62"/>
    </row>
    <row r="2047" spans="2:9" x14ac:dyDescent="0.3">
      <c r="B2047" s="177">
        <v>44938</v>
      </c>
      <c r="C2047" s="62">
        <v>2915.8</v>
      </c>
      <c r="D2047" s="62">
        <f t="shared" si="63"/>
        <v>3.0481878743969886E-2</v>
      </c>
      <c r="E2047" s="62">
        <v>-8.2818903797424997E-3</v>
      </c>
      <c r="F2047" s="62"/>
      <c r="G2047" s="62">
        <v>2041</v>
      </c>
      <c r="H2047">
        <f t="shared" ca="1" si="64"/>
        <v>-5.9046522243302573E-3</v>
      </c>
      <c r="I2047" s="62"/>
    </row>
    <row r="2048" spans="2:9" x14ac:dyDescent="0.3">
      <c r="B2048" s="177">
        <v>44995</v>
      </c>
      <c r="C2048" s="62">
        <v>2829.55</v>
      </c>
      <c r="D2048" s="62">
        <f t="shared" si="63"/>
        <v>1.9197709214735323</v>
      </c>
      <c r="E2048" s="62">
        <v>-8.2889387354548004E-3</v>
      </c>
      <c r="F2048" s="62"/>
      <c r="G2048" s="62">
        <v>2042</v>
      </c>
      <c r="H2048">
        <f t="shared" ca="1" si="64"/>
        <v>1.1496717460998086E-3</v>
      </c>
      <c r="I2048" s="62"/>
    </row>
    <row r="2049" spans="2:9" x14ac:dyDescent="0.3">
      <c r="B2049" s="177">
        <v>42762</v>
      </c>
      <c r="C2049" s="62">
        <v>969.1</v>
      </c>
      <c r="D2049" s="62">
        <f t="shared" si="63"/>
        <v>-0.71259101086940402</v>
      </c>
      <c r="E2049" s="62">
        <v>-8.2889889480147593E-3</v>
      </c>
      <c r="F2049" s="62"/>
      <c r="G2049" s="62">
        <v>2043</v>
      </c>
      <c r="H2049">
        <f t="shared" ca="1" si="64"/>
        <v>3.1244018567458714E-2</v>
      </c>
      <c r="I2049" s="62"/>
    </row>
    <row r="2050" spans="2:9" x14ac:dyDescent="0.3">
      <c r="B2050" s="177">
        <v>45133</v>
      </c>
      <c r="C2050" s="62">
        <v>3371.85</v>
      </c>
      <c r="D2050" s="62">
        <f t="shared" si="63"/>
        <v>2.7477492497499161</v>
      </c>
      <c r="E2050" s="62">
        <v>-8.3085791594364865E-3</v>
      </c>
      <c r="F2050" s="62"/>
      <c r="G2050" s="62">
        <v>2044</v>
      </c>
      <c r="H2050">
        <f t="shared" ca="1" si="64"/>
        <v>-5.1129056056696568E-3</v>
      </c>
      <c r="I2050" s="62"/>
    </row>
    <row r="2051" spans="2:9" x14ac:dyDescent="0.3">
      <c r="B2051" s="177">
        <v>42695</v>
      </c>
      <c r="C2051" s="62">
        <v>899.7</v>
      </c>
      <c r="D2051" s="62">
        <f t="shared" si="63"/>
        <v>-0.28379238974685561</v>
      </c>
      <c r="E2051" s="62">
        <v>-8.3218517497932812E-3</v>
      </c>
      <c r="F2051" s="62"/>
      <c r="G2051" s="62">
        <v>2045</v>
      </c>
      <c r="H2051">
        <f t="shared" ca="1" si="64"/>
        <v>-5.4173645294284707E-3</v>
      </c>
      <c r="I2051" s="62"/>
    </row>
    <row r="2052" spans="2:9" x14ac:dyDescent="0.3">
      <c r="B2052" s="177">
        <v>43390</v>
      </c>
      <c r="C2052" s="62">
        <v>1256.2</v>
      </c>
      <c r="D2052" s="62">
        <f t="shared" si="63"/>
        <v>8.8608691884397073E-2</v>
      </c>
      <c r="E2052" s="62">
        <v>-8.3675402589200414E-3</v>
      </c>
      <c r="F2052" s="62"/>
      <c r="G2052" s="62">
        <v>2046</v>
      </c>
      <c r="H2052">
        <f t="shared" ca="1" si="64"/>
        <v>-1.7482779543867475E-3</v>
      </c>
      <c r="I2052" s="62"/>
    </row>
    <row r="2053" spans="2:9" x14ac:dyDescent="0.3">
      <c r="B2053" s="177">
        <v>42909</v>
      </c>
      <c r="C2053" s="62">
        <v>1153.95</v>
      </c>
      <c r="D2053" s="62">
        <f t="shared" si="63"/>
        <v>-0.11892036344200961</v>
      </c>
      <c r="E2053" s="62">
        <v>-8.378448053622067E-3</v>
      </c>
      <c r="F2053" s="62"/>
      <c r="G2053" s="62">
        <v>2047</v>
      </c>
      <c r="H2053">
        <f t="shared" ca="1" si="64"/>
        <v>-9.8093911831196486E-3</v>
      </c>
      <c r="I2053" s="62"/>
    </row>
    <row r="2054" spans="2:9" x14ac:dyDescent="0.3">
      <c r="B2054" s="177">
        <v>43237</v>
      </c>
      <c r="C2054" s="62">
        <v>1309.7</v>
      </c>
      <c r="D2054" s="62">
        <f t="shared" si="63"/>
        <v>-0.18296943231441046</v>
      </c>
      <c r="E2054" s="62">
        <v>-8.4039975772258555E-3</v>
      </c>
      <c r="F2054" s="62"/>
      <c r="G2054" s="62">
        <v>2048</v>
      </c>
      <c r="H2054">
        <f t="shared" ca="1" si="64"/>
        <v>1.8090771373900926E-2</v>
      </c>
      <c r="I2054" s="62"/>
    </row>
    <row r="2055" spans="2:9" x14ac:dyDescent="0.3">
      <c r="B2055" s="177">
        <v>43909</v>
      </c>
      <c r="C2055" s="62">
        <v>1603</v>
      </c>
      <c r="D2055" s="62">
        <f t="shared" ref="D2055:D2118" si="65">(C2055-C2056)/C2056</f>
        <v>0.44577226606538894</v>
      </c>
      <c r="E2055" s="62">
        <v>-8.4433860142888624E-3</v>
      </c>
      <c r="F2055" s="62"/>
      <c r="G2055" s="62">
        <v>2049</v>
      </c>
      <c r="H2055">
        <f t="shared" ref="H2055:H2118" ca="1" si="66">_xlfn.NORM.INV(RAND(),N$9,N$10)</f>
        <v>8.6253886141084441E-3</v>
      </c>
      <c r="I2055" s="62"/>
    </row>
    <row r="2056" spans="2:9" x14ac:dyDescent="0.3">
      <c r="B2056" s="177">
        <v>42920</v>
      </c>
      <c r="C2056" s="62">
        <v>1108.75</v>
      </c>
      <c r="D2056" s="62">
        <f t="shared" si="65"/>
        <v>0.12643502997053749</v>
      </c>
      <c r="E2056" s="62">
        <v>-8.4510820962261177E-3</v>
      </c>
      <c r="F2056" s="62"/>
      <c r="G2056" s="62">
        <v>2050</v>
      </c>
      <c r="H2056">
        <f t="shared" ca="1" si="66"/>
        <v>1.4779991796691363E-2</v>
      </c>
      <c r="I2056" s="62"/>
    </row>
    <row r="2057" spans="2:9" x14ac:dyDescent="0.3">
      <c r="B2057" s="177">
        <v>42779</v>
      </c>
      <c r="C2057" s="62">
        <v>984.3</v>
      </c>
      <c r="D2057" s="62">
        <f t="shared" si="65"/>
        <v>-0.65945889842236372</v>
      </c>
      <c r="E2057" s="62">
        <v>-8.4617709277728329E-3</v>
      </c>
      <c r="F2057" s="62"/>
      <c r="G2057" s="62">
        <v>2051</v>
      </c>
      <c r="H2057">
        <f t="shared" ca="1" si="66"/>
        <v>1.6318024907931765E-2</v>
      </c>
      <c r="I2057" s="62"/>
    </row>
    <row r="2058" spans="2:9" x14ac:dyDescent="0.3">
      <c r="B2058" s="177">
        <v>45464</v>
      </c>
      <c r="C2058" s="62">
        <v>2890.4</v>
      </c>
      <c r="D2058" s="62">
        <f t="shared" si="65"/>
        <v>1.1261539593217846</v>
      </c>
      <c r="E2058" s="62">
        <v>-8.4731227059105414E-3</v>
      </c>
      <c r="F2058" s="62"/>
      <c r="G2058" s="62">
        <v>2052</v>
      </c>
      <c r="H2058">
        <f t="shared" ca="1" si="66"/>
        <v>-6.6015386105298095E-3</v>
      </c>
      <c r="I2058" s="62"/>
    </row>
    <row r="2059" spans="2:9" x14ac:dyDescent="0.3">
      <c r="B2059" s="177">
        <v>43346</v>
      </c>
      <c r="C2059" s="62">
        <v>1359.45</v>
      </c>
      <c r="D2059" s="62">
        <f t="shared" si="65"/>
        <v>0.21542244076888695</v>
      </c>
      <c r="E2059" s="62">
        <v>-8.4968273648894053E-3</v>
      </c>
      <c r="F2059" s="62"/>
      <c r="G2059" s="62">
        <v>2053</v>
      </c>
      <c r="H2059">
        <f t="shared" ca="1" si="66"/>
        <v>2.0841001736246843E-3</v>
      </c>
      <c r="I2059" s="62"/>
    </row>
    <row r="2060" spans="2:9" x14ac:dyDescent="0.3">
      <c r="B2060" s="177">
        <v>43081</v>
      </c>
      <c r="C2060" s="62">
        <v>1118.5</v>
      </c>
      <c r="D2060" s="62">
        <f t="shared" si="65"/>
        <v>-0.62457624274158363</v>
      </c>
      <c r="E2060" s="62">
        <v>-8.5098838755428684E-3</v>
      </c>
      <c r="F2060" s="62"/>
      <c r="G2060" s="62">
        <v>2054</v>
      </c>
      <c r="H2060">
        <f t="shared" ca="1" si="66"/>
        <v>1.6383358340894476E-3</v>
      </c>
      <c r="I2060" s="62"/>
    </row>
    <row r="2061" spans="2:9" x14ac:dyDescent="0.3">
      <c r="B2061" s="177">
        <v>44932</v>
      </c>
      <c r="C2061" s="62">
        <v>2979.3</v>
      </c>
      <c r="D2061" s="62">
        <f t="shared" si="65"/>
        <v>2.2075850357639194E-2</v>
      </c>
      <c r="E2061" s="62">
        <v>-8.5194182834703019E-3</v>
      </c>
      <c r="F2061" s="62"/>
      <c r="G2061" s="62">
        <v>2055</v>
      </c>
      <c r="H2061">
        <f t="shared" ca="1" si="66"/>
        <v>2.0963920094054379E-2</v>
      </c>
      <c r="I2061" s="62"/>
    </row>
    <row r="2062" spans="2:9" x14ac:dyDescent="0.3">
      <c r="B2062" s="177">
        <v>45600</v>
      </c>
      <c r="C2062" s="62">
        <v>2914.95</v>
      </c>
      <c r="D2062" s="62">
        <f t="shared" si="65"/>
        <v>1.6441174419415453E-2</v>
      </c>
      <c r="E2062" s="62">
        <v>-8.5204081632653684E-3</v>
      </c>
      <c r="F2062" s="62"/>
      <c r="G2062" s="62">
        <v>2056</v>
      </c>
      <c r="H2062">
        <f t="shared" ca="1" si="66"/>
        <v>-3.8303956787132079E-3</v>
      </c>
      <c r="I2062" s="62"/>
    </row>
    <row r="2063" spans="2:9" x14ac:dyDescent="0.3">
      <c r="B2063" s="177">
        <v>45366</v>
      </c>
      <c r="C2063" s="62">
        <v>2867.8</v>
      </c>
      <c r="D2063" s="62">
        <f t="shared" si="65"/>
        <v>-0.1172468987595037</v>
      </c>
      <c r="E2063" s="62">
        <v>-8.5564640196366514E-3</v>
      </c>
      <c r="F2063" s="62"/>
      <c r="G2063" s="62">
        <v>2057</v>
      </c>
      <c r="H2063">
        <f t="shared" ca="1" si="66"/>
        <v>1.7094146615886045E-2</v>
      </c>
      <c r="I2063" s="62"/>
    </row>
    <row r="2064" spans="2:9" x14ac:dyDescent="0.3">
      <c r="B2064" s="177">
        <v>45559</v>
      </c>
      <c r="C2064" s="62">
        <v>3248.7</v>
      </c>
      <c r="D2064" s="62">
        <f t="shared" si="65"/>
        <v>2.7910029756695254</v>
      </c>
      <c r="E2064" s="62">
        <v>-8.6056944062987192E-3</v>
      </c>
      <c r="F2064" s="62"/>
      <c r="G2064" s="62">
        <v>2058</v>
      </c>
      <c r="H2064">
        <f t="shared" ca="1" si="66"/>
        <v>-1.4204113515617683E-2</v>
      </c>
      <c r="I2064" s="62"/>
    </row>
    <row r="2065" spans="2:9" x14ac:dyDescent="0.3">
      <c r="B2065" s="177">
        <v>42467</v>
      </c>
      <c r="C2065" s="62">
        <v>856.95</v>
      </c>
      <c r="D2065" s="62">
        <f t="shared" si="65"/>
        <v>-0.70374915734706933</v>
      </c>
      <c r="E2065" s="62">
        <v>-8.6186950485885368E-3</v>
      </c>
      <c r="F2065" s="62"/>
      <c r="G2065" s="62">
        <v>2059</v>
      </c>
      <c r="H2065">
        <f t="shared" ca="1" si="66"/>
        <v>2.5908648118005118E-3</v>
      </c>
      <c r="I2065" s="62"/>
    </row>
    <row r="2066" spans="2:9" x14ac:dyDescent="0.3">
      <c r="B2066" s="177">
        <v>45462</v>
      </c>
      <c r="C2066" s="62">
        <v>2892.65</v>
      </c>
      <c r="D2066" s="62">
        <f t="shared" si="65"/>
        <v>0.61885440859613294</v>
      </c>
      <c r="E2066" s="62">
        <v>-8.6195078483789454E-3</v>
      </c>
      <c r="F2066" s="62"/>
      <c r="G2066" s="62">
        <v>2060</v>
      </c>
      <c r="H2066">
        <f t="shared" ca="1" si="66"/>
        <v>-1.5263334210639251E-2</v>
      </c>
      <c r="I2066" s="62"/>
    </row>
    <row r="2067" spans="2:9" x14ac:dyDescent="0.3">
      <c r="B2067" s="177">
        <v>43830</v>
      </c>
      <c r="C2067" s="62">
        <v>1786.85</v>
      </c>
      <c r="D2067" s="62">
        <f t="shared" si="65"/>
        <v>-0.45960290937684301</v>
      </c>
      <c r="E2067" s="62">
        <v>-8.6273857079450633E-3</v>
      </c>
      <c r="F2067" s="62"/>
      <c r="G2067" s="62">
        <v>2061</v>
      </c>
      <c r="H2067">
        <f t="shared" ca="1" si="66"/>
        <v>6.9945957190603548E-5</v>
      </c>
      <c r="I2067" s="62"/>
    </row>
    <row r="2068" spans="2:9" x14ac:dyDescent="0.3">
      <c r="B2068" s="177">
        <v>45280</v>
      </c>
      <c r="C2068" s="62">
        <v>3306.55</v>
      </c>
      <c r="D2068" s="62">
        <f t="shared" si="65"/>
        <v>0.30841066022990327</v>
      </c>
      <c r="E2068" s="62">
        <v>-8.6942183448007072E-3</v>
      </c>
      <c r="F2068" s="62"/>
      <c r="G2068" s="62">
        <v>2062</v>
      </c>
      <c r="H2068">
        <f t="shared" ca="1" si="66"/>
        <v>2.0681760370701723E-2</v>
      </c>
      <c r="I2068" s="62"/>
    </row>
    <row r="2069" spans="2:9" x14ac:dyDescent="0.3">
      <c r="B2069" s="177">
        <v>44180</v>
      </c>
      <c r="C2069" s="62">
        <v>2527.15</v>
      </c>
      <c r="D2069" s="62">
        <f t="shared" si="65"/>
        <v>0.13751040893029956</v>
      </c>
      <c r="E2069" s="62">
        <v>-8.7275437357809682E-3</v>
      </c>
      <c r="F2069" s="62"/>
      <c r="G2069" s="62">
        <v>2063</v>
      </c>
      <c r="H2069">
        <f t="shared" ca="1" si="66"/>
        <v>4.6592117041842299E-3</v>
      </c>
      <c r="I2069" s="62"/>
    </row>
    <row r="2070" spans="2:9" x14ac:dyDescent="0.3">
      <c r="B2070" s="177">
        <v>45686</v>
      </c>
      <c r="C2070" s="62">
        <v>2221.65</v>
      </c>
      <c r="D2070" s="62">
        <f t="shared" si="65"/>
        <v>0.27005859654137493</v>
      </c>
      <c r="E2070" s="62">
        <v>-8.7451199107640414E-3</v>
      </c>
      <c r="F2070" s="62"/>
      <c r="G2070" s="62">
        <v>2064</v>
      </c>
      <c r="H2070">
        <f t="shared" ca="1" si="66"/>
        <v>2.891466296127395E-2</v>
      </c>
      <c r="I2070" s="62"/>
    </row>
    <row r="2071" spans="2:9" x14ac:dyDescent="0.3">
      <c r="B2071" s="177">
        <v>43741</v>
      </c>
      <c r="C2071" s="62">
        <v>1749.25</v>
      </c>
      <c r="D2071" s="62">
        <f t="shared" si="65"/>
        <v>-0.36763429976140549</v>
      </c>
      <c r="E2071" s="62">
        <v>-8.7550291834306362E-3</v>
      </c>
      <c r="F2071" s="62"/>
      <c r="G2071" s="62">
        <v>2065</v>
      </c>
      <c r="H2071">
        <f t="shared" ca="1" si="66"/>
        <v>3.597929719192048E-2</v>
      </c>
      <c r="I2071" s="62"/>
    </row>
    <row r="2072" spans="2:9" x14ac:dyDescent="0.3">
      <c r="B2072" s="177">
        <v>44747</v>
      </c>
      <c r="C2072" s="62">
        <v>2766.2</v>
      </c>
      <c r="D2072" s="62">
        <f t="shared" si="65"/>
        <v>-0.11893234806981784</v>
      </c>
      <c r="E2072" s="62">
        <v>-8.7969183911135659E-3</v>
      </c>
      <c r="F2072" s="62"/>
      <c r="G2072" s="62">
        <v>2066</v>
      </c>
      <c r="H2072">
        <f t="shared" ca="1" si="66"/>
        <v>-2.0149346958154637E-2</v>
      </c>
      <c r="I2072" s="62"/>
    </row>
    <row r="2073" spans="2:9" x14ac:dyDescent="0.3">
      <c r="B2073" s="177">
        <v>45250</v>
      </c>
      <c r="C2073" s="62">
        <v>3139.6</v>
      </c>
      <c r="D2073" s="62">
        <f t="shared" si="65"/>
        <v>1.9124304267161409</v>
      </c>
      <c r="E2073" s="62">
        <v>-8.8082083662194451E-3</v>
      </c>
      <c r="F2073" s="62"/>
      <c r="G2073" s="62">
        <v>2067</v>
      </c>
      <c r="H2073">
        <f t="shared" ca="1" si="66"/>
        <v>1.625667346636046E-2</v>
      </c>
      <c r="I2073" s="62"/>
    </row>
    <row r="2074" spans="2:9" x14ac:dyDescent="0.3">
      <c r="B2074" s="177">
        <v>42811</v>
      </c>
      <c r="C2074" s="62">
        <v>1078</v>
      </c>
      <c r="D2074" s="62">
        <f t="shared" si="65"/>
        <v>-0.65872035964162468</v>
      </c>
      <c r="E2074" s="62">
        <v>-8.8267745494666327E-3</v>
      </c>
      <c r="F2074" s="62"/>
      <c r="G2074" s="62">
        <v>2068</v>
      </c>
      <c r="H2074">
        <f t="shared" ca="1" si="66"/>
        <v>5.9185297882493838E-3</v>
      </c>
      <c r="I2074" s="62"/>
    </row>
    <row r="2075" spans="2:9" x14ac:dyDescent="0.3">
      <c r="B2075" s="177">
        <v>44524</v>
      </c>
      <c r="C2075" s="62">
        <v>3158.7</v>
      </c>
      <c r="D2075" s="62">
        <f t="shared" si="65"/>
        <v>-4.1031012341181318E-2</v>
      </c>
      <c r="E2075" s="62">
        <v>-8.8487244657818789E-3</v>
      </c>
      <c r="F2075" s="62"/>
      <c r="G2075" s="62">
        <v>2069</v>
      </c>
      <c r="H2075">
        <f t="shared" ca="1" si="66"/>
        <v>-2.0010305845043546E-3</v>
      </c>
      <c r="I2075" s="62"/>
    </row>
    <row r="2076" spans="2:9" x14ac:dyDescent="0.3">
      <c r="B2076" s="177">
        <v>45195</v>
      </c>
      <c r="C2076" s="62">
        <v>3293.85</v>
      </c>
      <c r="D2076" s="62">
        <f t="shared" si="65"/>
        <v>1.5198714761121521</v>
      </c>
      <c r="E2076" s="62">
        <v>-8.861673637649406E-3</v>
      </c>
      <c r="F2076" s="62"/>
      <c r="G2076" s="62">
        <v>2070</v>
      </c>
      <c r="H2076">
        <f t="shared" ca="1" si="66"/>
        <v>-4.6909791416448361E-3</v>
      </c>
      <c r="I2076" s="62"/>
    </row>
    <row r="2077" spans="2:9" x14ac:dyDescent="0.3">
      <c r="B2077" s="177">
        <v>43600</v>
      </c>
      <c r="C2077" s="62">
        <v>1307.1500000000001</v>
      </c>
      <c r="D2077" s="62">
        <f t="shared" si="65"/>
        <v>0.30996642781981265</v>
      </c>
      <c r="E2077" s="62">
        <v>-8.8713652045341162E-3</v>
      </c>
      <c r="F2077" s="62"/>
      <c r="G2077" s="62">
        <v>2071</v>
      </c>
      <c r="H2077">
        <f t="shared" ca="1" si="66"/>
        <v>5.4580370862264173E-3</v>
      </c>
      <c r="I2077" s="62"/>
    </row>
    <row r="2078" spans="2:9" x14ac:dyDescent="0.3">
      <c r="B2078" s="177">
        <v>42538</v>
      </c>
      <c r="C2078" s="62">
        <v>997.85</v>
      </c>
      <c r="D2078" s="62">
        <f t="shared" si="65"/>
        <v>-0.38006336978131205</v>
      </c>
      <c r="E2078" s="62">
        <v>-8.8895510528406163E-3</v>
      </c>
      <c r="F2078" s="62"/>
      <c r="G2078" s="62">
        <v>2072</v>
      </c>
      <c r="H2078">
        <f t="shared" ca="1" si="66"/>
        <v>-1.8734178728517716E-2</v>
      </c>
      <c r="I2078" s="62"/>
    </row>
    <row r="2079" spans="2:9" x14ac:dyDescent="0.3">
      <c r="B2079" s="177">
        <v>43929</v>
      </c>
      <c r="C2079" s="62">
        <v>1609.6</v>
      </c>
      <c r="D2079" s="62">
        <f t="shared" si="65"/>
        <v>-0.27851363768798043</v>
      </c>
      <c r="E2079" s="62">
        <v>-8.8975093131369396E-3</v>
      </c>
      <c r="F2079" s="62"/>
      <c r="G2079" s="62">
        <v>2073</v>
      </c>
      <c r="H2079">
        <f t="shared" ca="1" si="66"/>
        <v>-1.7593845849112784E-2</v>
      </c>
      <c r="I2079" s="62"/>
    </row>
    <row r="2080" spans="2:9" x14ac:dyDescent="0.3">
      <c r="B2080" s="177">
        <v>45729</v>
      </c>
      <c r="C2080" s="62">
        <v>2230.9499999999998</v>
      </c>
      <c r="D2080" s="62">
        <f t="shared" si="65"/>
        <v>1.2634302237102417</v>
      </c>
      <c r="E2080" s="62">
        <v>-8.9071523767215374E-3</v>
      </c>
      <c r="F2080" s="62"/>
      <c r="G2080" s="62">
        <v>2074</v>
      </c>
      <c r="H2080">
        <f t="shared" ca="1" si="66"/>
        <v>1.9430013901759979E-2</v>
      </c>
      <c r="I2080" s="62"/>
    </row>
    <row r="2081" spans="2:9" x14ac:dyDescent="0.3">
      <c r="B2081" s="177">
        <v>42535</v>
      </c>
      <c r="C2081" s="62">
        <v>985.65</v>
      </c>
      <c r="D2081" s="62">
        <f t="shared" si="65"/>
        <v>-0.56380412895802445</v>
      </c>
      <c r="E2081" s="62">
        <v>-8.9487708008646905E-3</v>
      </c>
      <c r="F2081" s="62"/>
      <c r="G2081" s="62">
        <v>2075</v>
      </c>
      <c r="H2081">
        <f t="shared" ca="1" si="66"/>
        <v>-3.0178482854955235E-2</v>
      </c>
      <c r="I2081" s="62"/>
    </row>
    <row r="2082" spans="2:9" x14ac:dyDescent="0.3">
      <c r="B2082" s="177">
        <v>45678</v>
      </c>
      <c r="C2082" s="62">
        <v>2259.65</v>
      </c>
      <c r="D2082" s="62">
        <f t="shared" si="65"/>
        <v>-0.3083092275433521</v>
      </c>
      <c r="E2082" s="62">
        <v>-8.9689048725932283E-3</v>
      </c>
      <c r="F2082" s="62"/>
      <c r="G2082" s="62">
        <v>2076</v>
      </c>
      <c r="H2082">
        <f t="shared" ca="1" si="66"/>
        <v>-2.968620415605152E-2</v>
      </c>
      <c r="I2082" s="62"/>
    </row>
    <row r="2083" spans="2:9" x14ac:dyDescent="0.3">
      <c r="B2083" s="177">
        <v>45300</v>
      </c>
      <c r="C2083" s="62">
        <v>3266.85</v>
      </c>
      <c r="D2083" s="62">
        <f t="shared" si="65"/>
        <v>2.2361069836552749</v>
      </c>
      <c r="E2083" s="62">
        <v>-8.9793565805639138E-3</v>
      </c>
      <c r="F2083" s="62"/>
      <c r="G2083" s="62">
        <v>2077</v>
      </c>
      <c r="H2083">
        <f t="shared" ca="1" si="66"/>
        <v>1.0950223415940588E-2</v>
      </c>
      <c r="I2083" s="62"/>
    </row>
    <row r="2084" spans="2:9" x14ac:dyDescent="0.3">
      <c r="B2084" s="177">
        <v>42564</v>
      </c>
      <c r="C2084" s="62">
        <v>1009.5</v>
      </c>
      <c r="D2084" s="62">
        <f t="shared" si="65"/>
        <v>0.18960641055856703</v>
      </c>
      <c r="E2084" s="62">
        <v>-8.9824768075393684E-3</v>
      </c>
      <c r="F2084" s="62"/>
      <c r="G2084" s="62">
        <v>2078</v>
      </c>
      <c r="H2084">
        <f t="shared" ca="1" si="66"/>
        <v>-1.4747282255348628E-2</v>
      </c>
      <c r="I2084" s="62"/>
    </row>
    <row r="2085" spans="2:9" x14ac:dyDescent="0.3">
      <c r="B2085" s="177">
        <v>42247</v>
      </c>
      <c r="C2085" s="62">
        <v>848.6</v>
      </c>
      <c r="D2085" s="62">
        <f t="shared" si="65"/>
        <v>-0.62523461479011644</v>
      </c>
      <c r="E2085" s="62">
        <v>-8.9921756393786436E-3</v>
      </c>
      <c r="F2085" s="62"/>
      <c r="G2085" s="62">
        <v>2079</v>
      </c>
      <c r="H2085">
        <f t="shared" ca="1" si="66"/>
        <v>2.1317460618354298E-2</v>
      </c>
      <c r="I2085" s="62"/>
    </row>
    <row r="2086" spans="2:9" x14ac:dyDescent="0.3">
      <c r="B2086" s="177">
        <v>45831</v>
      </c>
      <c r="C2086" s="62">
        <v>2264.35</v>
      </c>
      <c r="D2086" s="62">
        <f t="shared" si="65"/>
        <v>-0.24243894279023087</v>
      </c>
      <c r="E2086" s="62">
        <v>-9.0155145626818582E-3</v>
      </c>
      <c r="F2086" s="62"/>
      <c r="G2086" s="62">
        <v>2080</v>
      </c>
      <c r="H2086">
        <f t="shared" ca="1" si="66"/>
        <v>5.9673635423169134E-3</v>
      </c>
      <c r="I2086" s="62"/>
    </row>
    <row r="2087" spans="2:9" x14ac:dyDescent="0.3">
      <c r="B2087" s="177">
        <v>44413</v>
      </c>
      <c r="C2087" s="62">
        <v>2989</v>
      </c>
      <c r="D2087" s="62">
        <f t="shared" si="65"/>
        <v>1.3318770479013888</v>
      </c>
      <c r="E2087" s="62">
        <v>-9.0343970161624529E-3</v>
      </c>
      <c r="F2087" s="62"/>
      <c r="G2087" s="62">
        <v>2081</v>
      </c>
      <c r="H2087">
        <f t="shared" ca="1" si="66"/>
        <v>1.768878685956423E-2</v>
      </c>
      <c r="I2087" s="62"/>
    </row>
    <row r="2088" spans="2:9" x14ac:dyDescent="0.3">
      <c r="B2088" s="177">
        <v>43255</v>
      </c>
      <c r="C2088" s="62">
        <v>1281.8</v>
      </c>
      <c r="D2088" s="62">
        <f t="shared" si="65"/>
        <v>0.16089299461123927</v>
      </c>
      <c r="E2088" s="62">
        <v>-9.0452261306533006E-3</v>
      </c>
      <c r="F2088" s="62"/>
      <c r="G2088" s="62">
        <v>2082</v>
      </c>
      <c r="H2088">
        <f t="shared" ca="1" si="66"/>
        <v>1.0759691771303711E-3</v>
      </c>
      <c r="I2088" s="62"/>
    </row>
    <row r="2089" spans="2:9" x14ac:dyDescent="0.3">
      <c r="B2089" s="177">
        <v>43075</v>
      </c>
      <c r="C2089" s="62">
        <v>1104.1500000000001</v>
      </c>
      <c r="D2089" s="62">
        <f t="shared" si="65"/>
        <v>0.14901919975024719</v>
      </c>
      <c r="E2089" s="62">
        <v>-9.0643930895220187E-3</v>
      </c>
      <c r="F2089" s="62"/>
      <c r="G2089" s="62">
        <v>2083</v>
      </c>
      <c r="H2089">
        <f t="shared" ca="1" si="66"/>
        <v>-7.23524270262272E-4</v>
      </c>
      <c r="I2089" s="62"/>
    </row>
    <row r="2090" spans="2:9" x14ac:dyDescent="0.3">
      <c r="B2090" s="177">
        <v>42783</v>
      </c>
      <c r="C2090" s="62">
        <v>960.95</v>
      </c>
      <c r="D2090" s="62">
        <f t="shared" si="65"/>
        <v>-0.6844999671679034</v>
      </c>
      <c r="E2090" s="62">
        <v>-9.0745037380767762E-3</v>
      </c>
      <c r="F2090" s="62"/>
      <c r="G2090" s="62">
        <v>2084</v>
      </c>
      <c r="H2090">
        <f t="shared" ca="1" si="66"/>
        <v>-6.7425453432771202E-3</v>
      </c>
      <c r="I2090" s="62"/>
    </row>
    <row r="2091" spans="2:9" x14ac:dyDescent="0.3">
      <c r="B2091" s="177">
        <v>44432</v>
      </c>
      <c r="C2091" s="62">
        <v>3045.8</v>
      </c>
      <c r="D2091" s="62">
        <f t="shared" si="65"/>
        <v>5.4493837418640105E-2</v>
      </c>
      <c r="E2091" s="62">
        <v>-9.0770081660538245E-3</v>
      </c>
      <c r="F2091" s="62"/>
      <c r="G2091" s="62">
        <v>2085</v>
      </c>
      <c r="H2091">
        <f t="shared" ca="1" si="66"/>
        <v>1.3219158606891067E-2</v>
      </c>
      <c r="I2091" s="62"/>
    </row>
    <row r="2092" spans="2:9" x14ac:dyDescent="0.3">
      <c r="B2092" s="177">
        <v>45601</v>
      </c>
      <c r="C2092" s="62">
        <v>2888.4</v>
      </c>
      <c r="D2092" s="62">
        <f t="shared" si="65"/>
        <v>1.0747764249542076</v>
      </c>
      <c r="E2092" s="62">
        <v>-9.1082179797251171E-3</v>
      </c>
      <c r="F2092" s="62"/>
      <c r="G2092" s="62">
        <v>2086</v>
      </c>
      <c r="H2092">
        <f t="shared" ca="1" si="66"/>
        <v>5.5383653483047036E-3</v>
      </c>
      <c r="I2092" s="62"/>
    </row>
    <row r="2093" spans="2:9" x14ac:dyDescent="0.3">
      <c r="B2093" s="177">
        <v>43525</v>
      </c>
      <c r="C2093" s="62">
        <v>1392.15</v>
      </c>
      <c r="D2093" s="62">
        <f t="shared" si="65"/>
        <v>-0.5534044430186863</v>
      </c>
      <c r="E2093" s="62">
        <v>-9.1811679299668089E-3</v>
      </c>
      <c r="F2093" s="62"/>
      <c r="G2093" s="62">
        <v>2087</v>
      </c>
      <c r="H2093">
        <f t="shared" ca="1" si="66"/>
        <v>-6.5284026927425794E-3</v>
      </c>
      <c r="I2093" s="62"/>
    </row>
    <row r="2094" spans="2:9" x14ac:dyDescent="0.3">
      <c r="B2094" s="177">
        <v>44588</v>
      </c>
      <c r="C2094" s="62">
        <v>3117.25</v>
      </c>
      <c r="D2094" s="62">
        <f t="shared" si="65"/>
        <v>0.28303012841620023</v>
      </c>
      <c r="E2094" s="62">
        <v>-9.2330674125163468E-3</v>
      </c>
      <c r="F2094" s="62"/>
      <c r="G2094" s="62">
        <v>2088</v>
      </c>
      <c r="H2094">
        <f t="shared" ca="1" si="66"/>
        <v>2.1033238428526804E-2</v>
      </c>
      <c r="I2094" s="62"/>
    </row>
    <row r="2095" spans="2:9" x14ac:dyDescent="0.3">
      <c r="B2095" s="177">
        <v>45632</v>
      </c>
      <c r="C2095" s="62">
        <v>2429.6</v>
      </c>
      <c r="D2095" s="62">
        <f t="shared" si="65"/>
        <v>0.87831465017394661</v>
      </c>
      <c r="E2095" s="62">
        <v>-9.2566162378176688E-3</v>
      </c>
      <c r="F2095" s="62"/>
      <c r="G2095" s="62">
        <v>2089</v>
      </c>
      <c r="H2095">
        <f t="shared" ca="1" si="66"/>
        <v>2.6069340817840712E-2</v>
      </c>
      <c r="I2095" s="62"/>
    </row>
    <row r="2096" spans="2:9" x14ac:dyDescent="0.3">
      <c r="B2096" s="177">
        <v>43252</v>
      </c>
      <c r="C2096" s="62">
        <v>1293.5</v>
      </c>
      <c r="D2096" s="62">
        <f t="shared" si="65"/>
        <v>8.7477405523561272E-2</v>
      </c>
      <c r="E2096" s="62">
        <v>-9.2677696078430679E-3</v>
      </c>
      <c r="F2096" s="62"/>
      <c r="G2096" s="62">
        <v>2090</v>
      </c>
      <c r="H2096">
        <f t="shared" ca="1" si="66"/>
        <v>2.0007414933156841E-2</v>
      </c>
      <c r="I2096" s="62"/>
    </row>
    <row r="2097" spans="2:9" x14ac:dyDescent="0.3">
      <c r="B2097" s="177">
        <v>43399</v>
      </c>
      <c r="C2097" s="62">
        <v>1189.45</v>
      </c>
      <c r="D2097" s="62">
        <f t="shared" si="65"/>
        <v>-0.58631423354490908</v>
      </c>
      <c r="E2097" s="62">
        <v>-9.2870231550890095E-3</v>
      </c>
      <c r="F2097" s="62"/>
      <c r="G2097" s="62">
        <v>2091</v>
      </c>
      <c r="H2097">
        <f t="shared" ca="1" si="66"/>
        <v>-7.7031668223596778E-3</v>
      </c>
      <c r="I2097" s="62"/>
    </row>
    <row r="2098" spans="2:9" x14ac:dyDescent="0.3">
      <c r="B2098" s="177">
        <v>45436</v>
      </c>
      <c r="C2098" s="62">
        <v>2875.25</v>
      </c>
      <c r="D2098" s="62">
        <f t="shared" si="65"/>
        <v>1.4735461114934616</v>
      </c>
      <c r="E2098" s="62">
        <v>-9.3713931333872479E-3</v>
      </c>
      <c r="F2098" s="62"/>
      <c r="G2098" s="62">
        <v>2092</v>
      </c>
      <c r="H2098">
        <f t="shared" ca="1" si="66"/>
        <v>2.0373495015169728E-2</v>
      </c>
      <c r="I2098" s="62"/>
    </row>
    <row r="2099" spans="2:9" x14ac:dyDescent="0.3">
      <c r="B2099" s="177">
        <v>43045</v>
      </c>
      <c r="C2099" s="62">
        <v>1162.4000000000001</v>
      </c>
      <c r="D2099" s="62">
        <f t="shared" si="65"/>
        <v>-0.50579281903020767</v>
      </c>
      <c r="E2099" s="62">
        <v>-9.3744673598091018E-3</v>
      </c>
      <c r="F2099" s="62"/>
      <c r="G2099" s="62">
        <v>2093</v>
      </c>
      <c r="H2099">
        <f t="shared" ca="1" si="66"/>
        <v>1.2873215806078715E-2</v>
      </c>
      <c r="I2099" s="62"/>
    </row>
    <row r="2100" spans="2:9" x14ac:dyDescent="0.3">
      <c r="B2100" s="177">
        <v>45862</v>
      </c>
      <c r="C2100" s="62">
        <v>2352.0500000000002</v>
      </c>
      <c r="D2100" s="62">
        <f t="shared" si="65"/>
        <v>1.4832919812067784</v>
      </c>
      <c r="E2100" s="62">
        <v>-9.3920441383956565E-3</v>
      </c>
      <c r="F2100" s="62"/>
      <c r="G2100" s="62">
        <v>2094</v>
      </c>
      <c r="H2100">
        <f t="shared" ca="1" si="66"/>
        <v>8.2153002827443176E-3</v>
      </c>
      <c r="I2100" s="62"/>
    </row>
    <row r="2101" spans="2:9" x14ac:dyDescent="0.3">
      <c r="B2101" s="177">
        <v>42513</v>
      </c>
      <c r="C2101" s="62">
        <v>947.15</v>
      </c>
      <c r="D2101" s="62">
        <f t="shared" si="65"/>
        <v>-0.20430965682362326</v>
      </c>
      <c r="E2101" s="62">
        <v>-9.4127490456518328E-3</v>
      </c>
      <c r="F2101" s="62"/>
      <c r="G2101" s="62">
        <v>2095</v>
      </c>
      <c r="H2101">
        <f t="shared" ca="1" si="66"/>
        <v>-1.1419726296918682E-2</v>
      </c>
      <c r="I2101" s="62"/>
    </row>
    <row r="2102" spans="2:9" x14ac:dyDescent="0.3">
      <c r="B2102" s="177">
        <v>43116</v>
      </c>
      <c r="C2102" s="62">
        <v>1190.3499999999999</v>
      </c>
      <c r="D2102" s="62">
        <f t="shared" si="65"/>
        <v>-0.62572317947428002</v>
      </c>
      <c r="E2102" s="62">
        <v>-9.4449529832738091E-3</v>
      </c>
      <c r="F2102" s="62"/>
      <c r="G2102" s="62">
        <v>2096</v>
      </c>
      <c r="H2102">
        <f t="shared" ca="1" si="66"/>
        <v>-1.2128176682834826E-2</v>
      </c>
      <c r="I2102" s="62"/>
    </row>
    <row r="2103" spans="2:9" x14ac:dyDescent="0.3">
      <c r="B2103" s="177">
        <v>45086</v>
      </c>
      <c r="C2103" s="62">
        <v>3180.4</v>
      </c>
      <c r="D2103" s="62">
        <f t="shared" si="65"/>
        <v>1.9358974358974389E-2</v>
      </c>
      <c r="E2103" s="62">
        <v>-9.4526201043369645E-3</v>
      </c>
      <c r="F2103" s="62"/>
      <c r="G2103" s="62">
        <v>2097</v>
      </c>
      <c r="H2103">
        <f t="shared" ca="1" si="66"/>
        <v>7.222433695171203E-3</v>
      </c>
      <c r="I2103" s="62"/>
    </row>
    <row r="2104" spans="2:9" x14ac:dyDescent="0.3">
      <c r="B2104" s="177">
        <v>45260</v>
      </c>
      <c r="C2104" s="62">
        <v>3120</v>
      </c>
      <c r="D2104" s="62">
        <f t="shared" si="65"/>
        <v>7.3880943776137159E-2</v>
      </c>
      <c r="E2104" s="62">
        <v>-9.4766417448449644E-3</v>
      </c>
      <c r="F2104" s="62"/>
      <c r="G2104" s="62">
        <v>2098</v>
      </c>
      <c r="H2104">
        <f t="shared" ca="1" si="66"/>
        <v>-4.3628693226738556E-3</v>
      </c>
      <c r="I2104" s="62"/>
    </row>
    <row r="2105" spans="2:9" x14ac:dyDescent="0.3">
      <c r="B2105" s="177">
        <v>44349</v>
      </c>
      <c r="C2105" s="62">
        <v>2905.35</v>
      </c>
      <c r="D2105" s="62">
        <f t="shared" si="65"/>
        <v>0.68856794141578526</v>
      </c>
      <c r="E2105" s="62">
        <v>-9.4778650938411538E-3</v>
      </c>
      <c r="F2105" s="62"/>
      <c r="G2105" s="62">
        <v>2099</v>
      </c>
      <c r="H2105">
        <f t="shared" ca="1" si="66"/>
        <v>2.4837257524299244E-2</v>
      </c>
      <c r="I2105" s="62"/>
    </row>
    <row r="2106" spans="2:9" x14ac:dyDescent="0.3">
      <c r="B2106" s="177">
        <v>43803</v>
      </c>
      <c r="C2106" s="62">
        <v>1720.6</v>
      </c>
      <c r="D2106" s="62">
        <f t="shared" si="65"/>
        <v>-8.1881486619887436E-2</v>
      </c>
      <c r="E2106" s="62">
        <v>-9.4985896033619264E-3</v>
      </c>
      <c r="F2106" s="62"/>
      <c r="G2106" s="62">
        <v>2100</v>
      </c>
      <c r="H2106">
        <f t="shared" ca="1" si="66"/>
        <v>-1.6557184526022691E-3</v>
      </c>
      <c r="I2106" s="62"/>
    </row>
    <row r="2107" spans="2:9" x14ac:dyDescent="0.3">
      <c r="B2107" s="177">
        <v>43874</v>
      </c>
      <c r="C2107" s="62">
        <v>1874.05</v>
      </c>
      <c r="D2107" s="62">
        <f t="shared" si="65"/>
        <v>9.5327157427160289E-2</v>
      </c>
      <c r="E2107" s="62">
        <v>-9.5134906582807002E-3</v>
      </c>
      <c r="F2107" s="62"/>
      <c r="G2107" s="62">
        <v>2101</v>
      </c>
      <c r="H2107">
        <f t="shared" ca="1" si="66"/>
        <v>1.0224417278153174E-2</v>
      </c>
      <c r="I2107" s="62"/>
    </row>
    <row r="2108" spans="2:9" x14ac:dyDescent="0.3">
      <c r="B2108" s="177">
        <v>44036</v>
      </c>
      <c r="C2108" s="62">
        <v>1710.95</v>
      </c>
      <c r="D2108" s="62">
        <f t="shared" si="65"/>
        <v>-0.26105640494083099</v>
      </c>
      <c r="E2108" s="62">
        <v>-9.522982517077715E-3</v>
      </c>
      <c r="F2108" s="62"/>
      <c r="G2108" s="62">
        <v>2102</v>
      </c>
      <c r="H2108">
        <f t="shared" ca="1" si="66"/>
        <v>8.8355837604581471E-4</v>
      </c>
      <c r="I2108" s="62"/>
    </row>
    <row r="2109" spans="2:9" x14ac:dyDescent="0.3">
      <c r="B2109" s="177">
        <v>45748</v>
      </c>
      <c r="C2109" s="62">
        <v>2315.4</v>
      </c>
      <c r="D2109" s="62">
        <f t="shared" si="65"/>
        <v>-0.26445033912035193</v>
      </c>
      <c r="E2109" s="62">
        <v>-9.53929075587104E-3</v>
      </c>
      <c r="F2109" s="62"/>
      <c r="G2109" s="62">
        <v>2103</v>
      </c>
      <c r="H2109">
        <f t="shared" ca="1" si="66"/>
        <v>1.2049551331113293E-2</v>
      </c>
      <c r="I2109" s="62"/>
    </row>
    <row r="2110" spans="2:9" x14ac:dyDescent="0.3">
      <c r="B2110" s="177">
        <v>44909</v>
      </c>
      <c r="C2110" s="62">
        <v>3147.85</v>
      </c>
      <c r="D2110" s="62">
        <f t="shared" si="65"/>
        <v>4.1541210336498602E-2</v>
      </c>
      <c r="E2110" s="62">
        <v>-9.5494304952488552E-3</v>
      </c>
      <c r="F2110" s="62"/>
      <c r="G2110" s="62">
        <v>2104</v>
      </c>
      <c r="H2110">
        <f t="shared" ca="1" si="66"/>
        <v>-1.7550846332426744E-2</v>
      </c>
      <c r="I2110" s="62"/>
    </row>
    <row r="2111" spans="2:9" x14ac:dyDescent="0.3">
      <c r="B2111" s="177">
        <v>45517</v>
      </c>
      <c r="C2111" s="62">
        <v>3022.3</v>
      </c>
      <c r="D2111" s="62">
        <f t="shared" si="65"/>
        <v>1.6031869078380707</v>
      </c>
      <c r="E2111" s="62">
        <v>-9.5528355372035065E-3</v>
      </c>
      <c r="F2111" s="62"/>
      <c r="G2111" s="62">
        <v>2105</v>
      </c>
      <c r="H2111">
        <f t="shared" ca="1" si="66"/>
        <v>-1.454912912423509E-2</v>
      </c>
      <c r="I2111" s="62"/>
    </row>
    <row r="2112" spans="2:9" x14ac:dyDescent="0.3">
      <c r="B2112" s="177">
        <v>43005</v>
      </c>
      <c r="C2112" s="62">
        <v>1161</v>
      </c>
      <c r="D2112" s="62">
        <f t="shared" si="65"/>
        <v>-0.20293834958121648</v>
      </c>
      <c r="E2112" s="62">
        <v>-9.5546835011090635E-3</v>
      </c>
      <c r="F2112" s="62"/>
      <c r="G2112" s="62">
        <v>2106</v>
      </c>
      <c r="H2112">
        <f t="shared" ca="1" si="66"/>
        <v>-1.9906347448944647E-2</v>
      </c>
      <c r="I2112" s="62"/>
    </row>
    <row r="2113" spans="2:9" x14ac:dyDescent="0.3">
      <c r="B2113" s="177">
        <v>43549</v>
      </c>
      <c r="C2113" s="62">
        <v>1456.6</v>
      </c>
      <c r="D2113" s="62">
        <f t="shared" si="65"/>
        <v>-0.21826866312456397</v>
      </c>
      <c r="E2113" s="62">
        <v>-9.5872713673761725E-3</v>
      </c>
      <c r="F2113" s="62"/>
      <c r="G2113" s="62">
        <v>2107</v>
      </c>
      <c r="H2113">
        <f t="shared" ca="1" si="66"/>
        <v>7.4601206550328905E-3</v>
      </c>
      <c r="I2113" s="62"/>
    </row>
    <row r="2114" spans="2:9" x14ac:dyDescent="0.3">
      <c r="B2114" s="177">
        <v>43879</v>
      </c>
      <c r="C2114" s="62">
        <v>1863.3</v>
      </c>
      <c r="D2114" s="62">
        <f t="shared" si="65"/>
        <v>-0.38990209881798238</v>
      </c>
      <c r="E2114" s="62">
        <v>-9.5941743960453688E-3</v>
      </c>
      <c r="F2114" s="62"/>
      <c r="G2114" s="62">
        <v>2108</v>
      </c>
      <c r="H2114">
        <f t="shared" ca="1" si="66"/>
        <v>-8.9046117328220216E-3</v>
      </c>
      <c r="I2114" s="62"/>
    </row>
    <row r="2115" spans="2:9" x14ac:dyDescent="0.3">
      <c r="B2115" s="177">
        <v>44692</v>
      </c>
      <c r="C2115" s="62">
        <v>3054.1</v>
      </c>
      <c r="D2115" s="62">
        <f t="shared" si="65"/>
        <v>1.0090780515080746</v>
      </c>
      <c r="E2115" s="62">
        <v>-9.5988585141226161E-3</v>
      </c>
      <c r="F2115" s="62"/>
      <c r="G2115" s="62">
        <v>2109</v>
      </c>
      <c r="H2115">
        <f t="shared" ca="1" si="66"/>
        <v>-2.7506261258040638E-2</v>
      </c>
      <c r="I2115" s="62"/>
    </row>
    <row r="2116" spans="2:9" x14ac:dyDescent="0.3">
      <c r="B2116" s="177">
        <v>43713</v>
      </c>
      <c r="C2116" s="62">
        <v>1520.15</v>
      </c>
      <c r="D2116" s="62">
        <f t="shared" si="65"/>
        <v>0.11513350938967139</v>
      </c>
      <c r="E2116" s="62">
        <v>-9.6097465632940249E-3</v>
      </c>
      <c r="F2116" s="62"/>
      <c r="G2116" s="62">
        <v>2110</v>
      </c>
      <c r="H2116">
        <f t="shared" ca="1" si="66"/>
        <v>2.0176552891464458E-2</v>
      </c>
      <c r="I2116" s="62"/>
    </row>
    <row r="2117" spans="2:9" x14ac:dyDescent="0.3">
      <c r="B2117" s="177">
        <v>43641</v>
      </c>
      <c r="C2117" s="62">
        <v>1363.2</v>
      </c>
      <c r="D2117" s="62">
        <f t="shared" si="65"/>
        <v>0.37322453913569054</v>
      </c>
      <c r="E2117" s="62">
        <v>-9.6262123578771466E-3</v>
      </c>
      <c r="F2117" s="62"/>
      <c r="G2117" s="62">
        <v>2111</v>
      </c>
      <c r="H2117">
        <f t="shared" ca="1" si="66"/>
        <v>-1.6875798953949705E-2</v>
      </c>
      <c r="I2117" s="62"/>
    </row>
    <row r="2118" spans="2:9" x14ac:dyDescent="0.3">
      <c r="B2118" s="177">
        <v>42776</v>
      </c>
      <c r="C2118" s="62">
        <v>992.7</v>
      </c>
      <c r="D2118" s="62">
        <f t="shared" si="65"/>
        <v>-0.16649874055415614</v>
      </c>
      <c r="E2118" s="62">
        <v>-9.6273756671820983E-3</v>
      </c>
      <c r="F2118" s="62"/>
      <c r="G2118" s="62">
        <v>2112</v>
      </c>
      <c r="H2118">
        <f t="shared" ca="1" si="66"/>
        <v>4.8518768945140633E-3</v>
      </c>
      <c r="I2118" s="62"/>
    </row>
    <row r="2119" spans="2:9" x14ac:dyDescent="0.3">
      <c r="B2119" s="177">
        <v>43034</v>
      </c>
      <c r="C2119" s="62">
        <v>1191</v>
      </c>
      <c r="D2119" s="62">
        <f t="shared" ref="D2119:D2182" si="67">(C2119-C2120)/C2120</f>
        <v>0.11574312614173961</v>
      </c>
      <c r="E2119" s="62">
        <v>-9.6457675037418169E-3</v>
      </c>
      <c r="F2119" s="62"/>
      <c r="G2119" s="62">
        <v>2113</v>
      </c>
      <c r="H2119">
        <f t="shared" ref="H2119:H2182" ca="1" si="68">_xlfn.NORM.INV(RAND(),N$9,N$10)</f>
        <v>2.8815657278931928E-2</v>
      </c>
      <c r="I2119" s="62"/>
    </row>
    <row r="2120" spans="2:9" x14ac:dyDescent="0.3">
      <c r="B2120" s="177">
        <v>42815</v>
      </c>
      <c r="C2120" s="62">
        <v>1067.45</v>
      </c>
      <c r="D2120" s="62">
        <f t="shared" si="67"/>
        <v>-0.67425005340413191</v>
      </c>
      <c r="E2120" s="62">
        <v>-9.6488379644661722E-3</v>
      </c>
      <c r="F2120" s="62"/>
      <c r="G2120" s="62">
        <v>2114</v>
      </c>
      <c r="H2120">
        <f t="shared" ca="1" si="68"/>
        <v>2.9463051858629907E-2</v>
      </c>
      <c r="I2120" s="62"/>
    </row>
    <row r="2121" spans="2:9" x14ac:dyDescent="0.3">
      <c r="B2121" s="177">
        <v>45558</v>
      </c>
      <c r="C2121" s="62">
        <v>3276.9</v>
      </c>
      <c r="D2121" s="62">
        <f t="shared" si="67"/>
        <v>2.0329029571012076</v>
      </c>
      <c r="E2121" s="62">
        <v>-9.7457050904310779E-3</v>
      </c>
      <c r="F2121" s="62"/>
      <c r="G2121" s="62">
        <v>2115</v>
      </c>
      <c r="H2121">
        <f t="shared" ca="1" si="68"/>
        <v>-4.6868197285556594E-3</v>
      </c>
      <c r="I2121" s="62"/>
    </row>
    <row r="2122" spans="2:9" x14ac:dyDescent="0.3">
      <c r="B2122" s="177">
        <v>42830</v>
      </c>
      <c r="C2122" s="62">
        <v>1080.45</v>
      </c>
      <c r="D2122" s="62">
        <f t="shared" si="67"/>
        <v>-3.5915053091817611E-2</v>
      </c>
      <c r="E2122" s="62">
        <v>-9.760791861424126E-3</v>
      </c>
      <c r="F2122" s="62"/>
      <c r="G2122" s="62">
        <v>2116</v>
      </c>
      <c r="H2122">
        <f t="shared" ca="1" si="68"/>
        <v>-9.0663340384654068E-3</v>
      </c>
      <c r="I2122" s="62"/>
    </row>
    <row r="2123" spans="2:9" x14ac:dyDescent="0.3">
      <c r="B2123" s="177">
        <v>43187</v>
      </c>
      <c r="C2123" s="62">
        <v>1120.7</v>
      </c>
      <c r="D2123" s="62">
        <f t="shared" si="67"/>
        <v>-0.19001156403584843</v>
      </c>
      <c r="E2123" s="62">
        <v>-9.7636403799425259E-3</v>
      </c>
      <c r="F2123" s="62"/>
      <c r="G2123" s="62">
        <v>2117</v>
      </c>
      <c r="H2123">
        <f t="shared" ca="1" si="68"/>
        <v>-7.7671248711658047E-3</v>
      </c>
      <c r="I2123" s="62"/>
    </row>
    <row r="2124" spans="2:9" x14ac:dyDescent="0.3">
      <c r="B2124" s="177">
        <v>43532</v>
      </c>
      <c r="C2124" s="62">
        <v>1383.6</v>
      </c>
      <c r="D2124" s="62">
        <f t="shared" si="67"/>
        <v>0.205121505095375</v>
      </c>
      <c r="E2124" s="62">
        <v>-9.7691894793344725E-3</v>
      </c>
      <c r="F2124" s="62"/>
      <c r="G2124" s="62">
        <v>2118</v>
      </c>
      <c r="H2124">
        <f t="shared" ca="1" si="68"/>
        <v>1.3000869750932493E-2</v>
      </c>
      <c r="I2124" s="62"/>
    </row>
    <row r="2125" spans="2:9" x14ac:dyDescent="0.3">
      <c r="B2125" s="177">
        <v>42948</v>
      </c>
      <c r="C2125" s="62">
        <v>1148.0999999999999</v>
      </c>
      <c r="D2125" s="62">
        <f t="shared" si="67"/>
        <v>-0.65644777593249248</v>
      </c>
      <c r="E2125" s="62">
        <v>-9.7891241536936791E-3</v>
      </c>
      <c r="F2125" s="62"/>
      <c r="G2125" s="62">
        <v>2119</v>
      </c>
      <c r="H2125">
        <f t="shared" ca="1" si="68"/>
        <v>1.2837619875276114E-4</v>
      </c>
      <c r="I2125" s="62"/>
    </row>
    <row r="2126" spans="2:9" x14ac:dyDescent="0.3">
      <c r="B2126" s="177">
        <v>45139</v>
      </c>
      <c r="C2126" s="62">
        <v>3341.85</v>
      </c>
      <c r="D2126" s="62">
        <f t="shared" si="67"/>
        <v>0.78489024194840573</v>
      </c>
      <c r="E2126" s="62">
        <v>-9.8075527044844853E-3</v>
      </c>
      <c r="F2126" s="62"/>
      <c r="G2126" s="62">
        <v>2120</v>
      </c>
      <c r="H2126">
        <f t="shared" ca="1" si="68"/>
        <v>-2.849191455176665E-2</v>
      </c>
      <c r="I2126" s="62"/>
    </row>
    <row r="2127" spans="2:9" x14ac:dyDescent="0.3">
      <c r="B2127" s="177">
        <v>43866</v>
      </c>
      <c r="C2127" s="62">
        <v>1872.3</v>
      </c>
      <c r="D2127" s="62">
        <f t="shared" si="67"/>
        <v>0.3485306828003456</v>
      </c>
      <c r="E2127" s="62">
        <v>-9.8104027289314093E-3</v>
      </c>
      <c r="F2127" s="62"/>
      <c r="G2127" s="62">
        <v>2121</v>
      </c>
      <c r="H2127">
        <f t="shared" ca="1" si="68"/>
        <v>-1.9928363271333811E-2</v>
      </c>
      <c r="I2127" s="62"/>
    </row>
    <row r="2128" spans="2:9" x14ac:dyDescent="0.3">
      <c r="B2128" s="177">
        <v>43479</v>
      </c>
      <c r="C2128" s="62">
        <v>1388.4</v>
      </c>
      <c r="D2128" s="62">
        <f t="shared" si="67"/>
        <v>-0.55973426773001855</v>
      </c>
      <c r="E2128" s="62">
        <v>-9.8416773641420291E-3</v>
      </c>
      <c r="F2128" s="62"/>
      <c r="G2128" s="62">
        <v>2122</v>
      </c>
      <c r="H2128">
        <f t="shared" ca="1" si="68"/>
        <v>-1.2197874383179959E-2</v>
      </c>
      <c r="I2128" s="62"/>
    </row>
    <row r="2129" spans="2:9" x14ac:dyDescent="0.3">
      <c r="B2129" s="177">
        <v>45527</v>
      </c>
      <c r="C2129" s="62">
        <v>3153.55</v>
      </c>
      <c r="D2129" s="62">
        <f t="shared" si="67"/>
        <v>1.7505887483645881</v>
      </c>
      <c r="E2129" s="62">
        <v>-9.8433231812615485E-3</v>
      </c>
      <c r="F2129" s="62"/>
      <c r="G2129" s="62">
        <v>2123</v>
      </c>
      <c r="H2129">
        <f t="shared" ca="1" si="68"/>
        <v>-1.9826964224028052E-2</v>
      </c>
      <c r="I2129" s="62"/>
    </row>
    <row r="2130" spans="2:9" x14ac:dyDescent="0.3">
      <c r="B2130" s="177">
        <v>43101</v>
      </c>
      <c r="C2130" s="62">
        <v>1146.5</v>
      </c>
      <c r="D2130" s="62">
        <f t="shared" si="67"/>
        <v>-0.53113178611593903</v>
      </c>
      <c r="E2130" s="62">
        <v>-9.8454097935919242E-3</v>
      </c>
      <c r="F2130" s="62"/>
      <c r="G2130" s="62">
        <v>2124</v>
      </c>
      <c r="H2130">
        <f t="shared" ca="1" si="68"/>
        <v>-9.0851015998376118E-3</v>
      </c>
      <c r="I2130" s="62"/>
    </row>
    <row r="2131" spans="2:9" x14ac:dyDescent="0.3">
      <c r="B2131" s="177">
        <v>45768</v>
      </c>
      <c r="C2131" s="62">
        <v>2445.25</v>
      </c>
      <c r="D2131" s="62">
        <f t="shared" si="67"/>
        <v>0.73847357008282688</v>
      </c>
      <c r="E2131" s="62">
        <v>-9.8799425019739998E-3</v>
      </c>
      <c r="F2131" s="62"/>
      <c r="G2131" s="62">
        <v>2125</v>
      </c>
      <c r="H2131">
        <f t="shared" ca="1" si="68"/>
        <v>-2.4676907724396251E-4</v>
      </c>
      <c r="I2131" s="62"/>
    </row>
    <row r="2132" spans="2:9" x14ac:dyDescent="0.3">
      <c r="B2132" s="177">
        <v>43487</v>
      </c>
      <c r="C2132" s="62">
        <v>1406.55</v>
      </c>
      <c r="D2132" s="62">
        <f t="shared" si="67"/>
        <v>-0.51971931981151398</v>
      </c>
      <c r="E2132" s="62">
        <v>-9.9250343152783131E-3</v>
      </c>
      <c r="F2132" s="62"/>
      <c r="G2132" s="62">
        <v>2126</v>
      </c>
      <c r="H2132">
        <f t="shared" ca="1" si="68"/>
        <v>-1.7984300984170799E-2</v>
      </c>
      <c r="I2132" s="62"/>
    </row>
    <row r="2133" spans="2:9" x14ac:dyDescent="0.3">
      <c r="B2133" s="177">
        <v>45323</v>
      </c>
      <c r="C2133" s="62">
        <v>2928.6</v>
      </c>
      <c r="D2133" s="62">
        <f t="shared" si="67"/>
        <v>0.29503847174316783</v>
      </c>
      <c r="E2133" s="62">
        <v>-9.9391480730223435E-3</v>
      </c>
      <c r="F2133" s="62"/>
      <c r="G2133" s="62">
        <v>2127</v>
      </c>
      <c r="H2133">
        <f t="shared" ca="1" si="68"/>
        <v>1.500865100757641E-3</v>
      </c>
      <c r="I2133" s="62"/>
    </row>
    <row r="2134" spans="2:9" x14ac:dyDescent="0.3">
      <c r="B2134" s="177">
        <v>45652</v>
      </c>
      <c r="C2134" s="62">
        <v>2261.4</v>
      </c>
      <c r="D2134" s="62">
        <f t="shared" si="67"/>
        <v>2.2326495604317063</v>
      </c>
      <c r="E2134" s="62">
        <v>-9.9599413348510375E-3</v>
      </c>
      <c r="F2134" s="62"/>
      <c r="G2134" s="62">
        <v>2128</v>
      </c>
      <c r="H2134">
        <f t="shared" ca="1" si="68"/>
        <v>-1.0973565610209735E-2</v>
      </c>
      <c r="I2134" s="62"/>
    </row>
    <row r="2135" spans="2:9" x14ac:dyDescent="0.3">
      <c r="B2135" s="177">
        <v>42170</v>
      </c>
      <c r="C2135" s="62">
        <v>699.55</v>
      </c>
      <c r="D2135" s="62">
        <f t="shared" si="67"/>
        <v>-0.73455138786119489</v>
      </c>
      <c r="E2135" s="62">
        <v>-9.9773563543731503E-3</v>
      </c>
      <c r="F2135" s="62"/>
      <c r="G2135" s="62">
        <v>2129</v>
      </c>
      <c r="H2135">
        <f t="shared" ca="1" si="68"/>
        <v>9.2321835278371765E-3</v>
      </c>
      <c r="I2135" s="62"/>
    </row>
    <row r="2136" spans="2:9" x14ac:dyDescent="0.3">
      <c r="B2136" s="177">
        <v>44726</v>
      </c>
      <c r="C2136" s="62">
        <v>2635.35</v>
      </c>
      <c r="D2136" s="62">
        <f t="shared" si="67"/>
        <v>-0.19521468270933856</v>
      </c>
      <c r="E2136" s="62">
        <v>-9.9926745430980717E-3</v>
      </c>
      <c r="F2136" s="62"/>
      <c r="G2136" s="62">
        <v>2130</v>
      </c>
      <c r="H2136">
        <f t="shared" ca="1" si="68"/>
        <v>3.9577943106514669E-3</v>
      </c>
      <c r="I2136" s="62"/>
    </row>
    <row r="2137" spans="2:9" x14ac:dyDescent="0.3">
      <c r="B2137" s="177">
        <v>44582</v>
      </c>
      <c r="C2137" s="62">
        <v>3274.6</v>
      </c>
      <c r="D2137" s="62">
        <f t="shared" si="67"/>
        <v>1.8664215686274506</v>
      </c>
      <c r="E2137" s="62">
        <v>-1.0006953472201201E-2</v>
      </c>
      <c r="F2137" s="62"/>
      <c r="G2137" s="62">
        <v>2131</v>
      </c>
      <c r="H2137">
        <f t="shared" ca="1" si="68"/>
        <v>2.1276023689717344E-3</v>
      </c>
      <c r="I2137" s="62"/>
    </row>
    <row r="2138" spans="2:9" x14ac:dyDescent="0.3">
      <c r="B2138" s="177">
        <v>42963</v>
      </c>
      <c r="C2138" s="62">
        <v>1142.4000000000001</v>
      </c>
      <c r="D2138" s="62">
        <f t="shared" si="67"/>
        <v>-2.4923181973369596E-2</v>
      </c>
      <c r="E2138" s="62">
        <v>-1.0051993067590909E-2</v>
      </c>
      <c r="F2138" s="62"/>
      <c r="G2138" s="62">
        <v>2132</v>
      </c>
      <c r="H2138">
        <f t="shared" ca="1" si="68"/>
        <v>-8.8926100302309206E-3</v>
      </c>
      <c r="I2138" s="62"/>
    </row>
    <row r="2139" spans="2:9" x14ac:dyDescent="0.3">
      <c r="B2139" s="177">
        <v>42622</v>
      </c>
      <c r="C2139" s="62">
        <v>1171.5999999999999</v>
      </c>
      <c r="D2139" s="62">
        <f t="shared" si="67"/>
        <v>-0.25749413777805957</v>
      </c>
      <c r="E2139" s="62">
        <v>-1.0054921841994162E-2</v>
      </c>
      <c r="F2139" s="62"/>
      <c r="G2139" s="62">
        <v>2133</v>
      </c>
      <c r="H2139">
        <f t="shared" ca="1" si="68"/>
        <v>1.9961736597132462E-2</v>
      </c>
      <c r="I2139" s="62"/>
    </row>
    <row r="2140" spans="2:9" x14ac:dyDescent="0.3">
      <c r="B2140" s="177">
        <v>43959</v>
      </c>
      <c r="C2140" s="62">
        <v>1577.9</v>
      </c>
      <c r="D2140" s="62">
        <f t="shared" si="67"/>
        <v>-6.5474251532470579E-2</v>
      </c>
      <c r="E2140" s="62">
        <v>-1.006932463377142E-2</v>
      </c>
      <c r="F2140" s="62"/>
      <c r="G2140" s="62">
        <v>2134</v>
      </c>
      <c r="H2140">
        <f t="shared" ca="1" si="68"/>
        <v>1.8284420287040488E-2</v>
      </c>
      <c r="I2140" s="62"/>
    </row>
    <row r="2141" spans="2:9" x14ac:dyDescent="0.3">
      <c r="B2141" s="177">
        <v>44026</v>
      </c>
      <c r="C2141" s="62">
        <v>1688.45</v>
      </c>
      <c r="D2141" s="62">
        <f t="shared" si="67"/>
        <v>-0.4894006290068949</v>
      </c>
      <c r="E2141" s="62">
        <v>-1.0084132149034119E-2</v>
      </c>
      <c r="F2141" s="62"/>
      <c r="G2141" s="62">
        <v>2135</v>
      </c>
      <c r="H2141">
        <f t="shared" ca="1" si="68"/>
        <v>1.9948900517320855E-2</v>
      </c>
      <c r="I2141" s="62"/>
    </row>
    <row r="2142" spans="2:9" x14ac:dyDescent="0.3">
      <c r="B2142" s="177">
        <v>44456</v>
      </c>
      <c r="C2142" s="62">
        <v>3306.8</v>
      </c>
      <c r="D2142" s="62">
        <f t="shared" si="67"/>
        <v>0.41959302824761746</v>
      </c>
      <c r="E2142" s="62">
        <v>-1.0088310133213537E-2</v>
      </c>
      <c r="F2142" s="62"/>
      <c r="G2142" s="62">
        <v>2136</v>
      </c>
      <c r="H2142">
        <f t="shared" ca="1" si="68"/>
        <v>-5.4210531160698754E-3</v>
      </c>
      <c r="I2142" s="62"/>
    </row>
    <row r="2143" spans="2:9" x14ac:dyDescent="0.3">
      <c r="B2143" s="177">
        <v>45796</v>
      </c>
      <c r="C2143" s="62">
        <v>2329.4</v>
      </c>
      <c r="D2143" s="62">
        <f t="shared" si="67"/>
        <v>-0.172048552488937</v>
      </c>
      <c r="E2143" s="62">
        <v>-1.0092854259184497E-2</v>
      </c>
      <c r="F2143" s="62"/>
      <c r="G2143" s="62">
        <v>2137</v>
      </c>
      <c r="H2143">
        <f t="shared" ca="1" si="68"/>
        <v>-1.9293558759663396E-3</v>
      </c>
      <c r="I2143" s="62"/>
    </row>
    <row r="2144" spans="2:9" x14ac:dyDescent="0.3">
      <c r="B2144" s="177">
        <v>45377</v>
      </c>
      <c r="C2144" s="62">
        <v>2813.45</v>
      </c>
      <c r="D2144" s="62">
        <f t="shared" si="67"/>
        <v>1.4764105272423202</v>
      </c>
      <c r="E2144" s="62">
        <v>-1.0132817310229636E-2</v>
      </c>
      <c r="F2144" s="62"/>
      <c r="G2144" s="62">
        <v>2138</v>
      </c>
      <c r="H2144">
        <f t="shared" ca="1" si="68"/>
        <v>2.4699262217085266E-2</v>
      </c>
      <c r="I2144" s="62"/>
    </row>
    <row r="2145" spans="2:9" x14ac:dyDescent="0.3">
      <c r="B2145" s="177">
        <v>43070</v>
      </c>
      <c r="C2145" s="62">
        <v>1136.0999999999999</v>
      </c>
      <c r="D2145" s="62">
        <f t="shared" si="67"/>
        <v>-4.8691647477496415E-2</v>
      </c>
      <c r="E2145" s="62">
        <v>-1.0150294053583177E-2</v>
      </c>
      <c r="F2145" s="62"/>
      <c r="G2145" s="62">
        <v>2139</v>
      </c>
      <c r="H2145">
        <f t="shared" ca="1" si="68"/>
        <v>1.6152843922130736E-2</v>
      </c>
      <c r="I2145" s="62"/>
    </row>
    <row r="2146" spans="2:9" x14ac:dyDescent="0.3">
      <c r="B2146" s="177">
        <v>43224</v>
      </c>
      <c r="C2146" s="62">
        <v>1194.25</v>
      </c>
      <c r="D2146" s="62">
        <f t="shared" si="67"/>
        <v>0.38423645320197042</v>
      </c>
      <c r="E2146" s="62">
        <v>-1.0153336096145877E-2</v>
      </c>
      <c r="F2146" s="62"/>
      <c r="G2146" s="62">
        <v>2140</v>
      </c>
      <c r="H2146">
        <f t="shared" ca="1" si="68"/>
        <v>-1.283220216180349E-2</v>
      </c>
      <c r="I2146" s="62"/>
    </row>
    <row r="2147" spans="2:9" x14ac:dyDescent="0.3">
      <c r="B2147" s="177">
        <v>42485</v>
      </c>
      <c r="C2147" s="62">
        <v>862.75</v>
      </c>
      <c r="D2147" s="62">
        <f t="shared" si="67"/>
        <v>-0.48378507748459282</v>
      </c>
      <c r="E2147" s="62">
        <v>-1.0153740247820127E-2</v>
      </c>
      <c r="F2147" s="62"/>
      <c r="G2147" s="62">
        <v>2141</v>
      </c>
      <c r="H2147">
        <f t="shared" ca="1" si="68"/>
        <v>2.5186975731496138E-2</v>
      </c>
      <c r="I2147" s="62"/>
    </row>
    <row r="2148" spans="2:9" x14ac:dyDescent="0.3">
      <c r="B2148" s="177">
        <v>44027</v>
      </c>
      <c r="C2148" s="62">
        <v>1671.3</v>
      </c>
      <c r="D2148" s="62">
        <f t="shared" si="67"/>
        <v>0.18309560046720691</v>
      </c>
      <c r="E2148" s="62">
        <v>-1.0157244810329053E-2</v>
      </c>
      <c r="F2148" s="62"/>
      <c r="G2148" s="62">
        <v>2142</v>
      </c>
      <c r="H2148">
        <f t="shared" ca="1" si="68"/>
        <v>1.3023128672265158E-3</v>
      </c>
      <c r="I2148" s="62"/>
    </row>
    <row r="2149" spans="2:9" x14ac:dyDescent="0.3">
      <c r="B2149" s="177">
        <v>43630</v>
      </c>
      <c r="C2149" s="62">
        <v>1412.65</v>
      </c>
      <c r="D2149" s="62">
        <f t="shared" si="67"/>
        <v>-0.19717549443055229</v>
      </c>
      <c r="E2149" s="62">
        <v>-1.0160109308762218E-2</v>
      </c>
      <c r="F2149" s="62"/>
      <c r="G2149" s="62">
        <v>2143</v>
      </c>
      <c r="H2149">
        <f t="shared" ca="1" si="68"/>
        <v>-1.1611596527154168E-2</v>
      </c>
      <c r="I2149" s="62"/>
    </row>
    <row r="2150" spans="2:9" x14ac:dyDescent="0.3">
      <c r="B2150" s="177">
        <v>44040</v>
      </c>
      <c r="C2150" s="62">
        <v>1759.6</v>
      </c>
      <c r="D2150" s="62">
        <f t="shared" si="67"/>
        <v>2.2428820453224817E-2</v>
      </c>
      <c r="E2150" s="62">
        <v>-1.0209534523976988E-2</v>
      </c>
      <c r="F2150" s="62"/>
      <c r="G2150" s="62">
        <v>2144</v>
      </c>
      <c r="H2150">
        <f t="shared" ca="1" si="68"/>
        <v>2.2634144315356951E-2</v>
      </c>
      <c r="I2150" s="62"/>
    </row>
    <row r="2151" spans="2:9" x14ac:dyDescent="0.3">
      <c r="B2151" s="177">
        <v>43788</v>
      </c>
      <c r="C2151" s="62">
        <v>1721</v>
      </c>
      <c r="D2151" s="62">
        <f t="shared" si="67"/>
        <v>0.23210194730813291</v>
      </c>
      <c r="E2151" s="62">
        <v>-1.0236945019553689E-2</v>
      </c>
      <c r="F2151" s="62"/>
      <c r="G2151" s="62">
        <v>2145</v>
      </c>
      <c r="H2151">
        <f t="shared" ca="1" si="68"/>
        <v>4.2192968568687105E-3</v>
      </c>
      <c r="I2151" s="62"/>
    </row>
    <row r="2152" spans="2:9" x14ac:dyDescent="0.3">
      <c r="B2152" s="177">
        <v>43318</v>
      </c>
      <c r="C2152" s="62">
        <v>1396.8</v>
      </c>
      <c r="D2152" s="62">
        <f t="shared" si="67"/>
        <v>-0.12368643934878766</v>
      </c>
      <c r="E2152" s="62">
        <v>-1.0309278350515432E-2</v>
      </c>
      <c r="F2152" s="62"/>
      <c r="G2152" s="62">
        <v>2146</v>
      </c>
      <c r="H2152">
        <f t="shared" ca="1" si="68"/>
        <v>1.4675344325540648E-2</v>
      </c>
      <c r="I2152" s="62"/>
    </row>
    <row r="2153" spans="2:9" x14ac:dyDescent="0.3">
      <c r="B2153" s="177">
        <v>43958</v>
      </c>
      <c r="C2153" s="62">
        <v>1593.95</v>
      </c>
      <c r="D2153" s="62">
        <f t="shared" si="67"/>
        <v>0.17327297486290538</v>
      </c>
      <c r="E2153" s="62">
        <v>-1.0337762324599443E-2</v>
      </c>
      <c r="F2153" s="62"/>
      <c r="G2153" s="62">
        <v>2147</v>
      </c>
      <c r="H2153">
        <f t="shared" ca="1" si="68"/>
        <v>1.4435713107435522E-2</v>
      </c>
      <c r="I2153" s="62"/>
    </row>
    <row r="2154" spans="2:9" x14ac:dyDescent="0.3">
      <c r="B2154" s="177">
        <v>43606</v>
      </c>
      <c r="C2154" s="62">
        <v>1358.55</v>
      </c>
      <c r="D2154" s="62">
        <f t="shared" si="67"/>
        <v>-0.58486501352156584</v>
      </c>
      <c r="E2154" s="62">
        <v>-1.0344199599344414E-2</v>
      </c>
      <c r="F2154" s="62"/>
      <c r="G2154" s="62">
        <v>2148</v>
      </c>
      <c r="H2154">
        <f t="shared" ca="1" si="68"/>
        <v>1.3420395029346947E-2</v>
      </c>
      <c r="I2154" s="62"/>
    </row>
    <row r="2155" spans="2:9" x14ac:dyDescent="0.3">
      <c r="B2155" s="177">
        <v>44459</v>
      </c>
      <c r="C2155" s="62">
        <v>3272.55</v>
      </c>
      <c r="D2155" s="62">
        <f t="shared" si="67"/>
        <v>2.9674486270230953</v>
      </c>
      <c r="E2155" s="62">
        <v>-1.0357445264303858E-2</v>
      </c>
      <c r="F2155" s="62"/>
      <c r="G2155" s="62">
        <v>2149</v>
      </c>
      <c r="H2155">
        <f t="shared" ca="1" si="68"/>
        <v>2.1329107744334743E-2</v>
      </c>
      <c r="I2155" s="62"/>
    </row>
    <row r="2156" spans="2:9" x14ac:dyDescent="0.3">
      <c r="B2156" s="177">
        <v>42055</v>
      </c>
      <c r="C2156" s="62">
        <v>824.85</v>
      </c>
      <c r="D2156" s="62">
        <f t="shared" si="67"/>
        <v>-0.62928089887640448</v>
      </c>
      <c r="E2156" s="62">
        <v>-1.037792441511695E-2</v>
      </c>
      <c r="F2156" s="62"/>
      <c r="G2156" s="62">
        <v>2150</v>
      </c>
      <c r="H2156">
        <f t="shared" ca="1" si="68"/>
        <v>-1.0097292451867733E-2</v>
      </c>
      <c r="I2156" s="62"/>
    </row>
    <row r="2157" spans="2:9" x14ac:dyDescent="0.3">
      <c r="B2157" s="177">
        <v>45713</v>
      </c>
      <c r="C2157" s="62">
        <v>2225</v>
      </c>
      <c r="D2157" s="62">
        <f t="shared" si="67"/>
        <v>1.0093922152984738</v>
      </c>
      <c r="E2157" s="62">
        <v>-1.0429406924770318E-2</v>
      </c>
      <c r="F2157" s="62"/>
      <c r="G2157" s="62">
        <v>2151</v>
      </c>
      <c r="H2157">
        <f t="shared" ca="1" si="68"/>
        <v>5.72364215090038E-3</v>
      </c>
      <c r="I2157" s="62"/>
    </row>
    <row r="2158" spans="2:9" x14ac:dyDescent="0.3">
      <c r="B2158" s="177">
        <v>42607</v>
      </c>
      <c r="C2158" s="62">
        <v>1107.3</v>
      </c>
      <c r="D2158" s="62">
        <f t="shared" si="67"/>
        <v>-0.53412150790979473</v>
      </c>
      <c r="E2158" s="62">
        <v>-1.0455764075067065E-2</v>
      </c>
      <c r="F2158" s="62"/>
      <c r="G2158" s="62">
        <v>2152</v>
      </c>
      <c r="H2158">
        <f t="shared" ca="1" si="68"/>
        <v>-9.36504025639881E-3</v>
      </c>
      <c r="I2158" s="62"/>
    </row>
    <row r="2159" spans="2:9" x14ac:dyDescent="0.3">
      <c r="B2159" s="177">
        <v>44232</v>
      </c>
      <c r="C2159" s="62">
        <v>2376.8000000000002</v>
      </c>
      <c r="D2159" s="62">
        <f t="shared" si="67"/>
        <v>1.7410909929650562</v>
      </c>
      <c r="E2159" s="62">
        <v>-1.0491257285595261E-2</v>
      </c>
      <c r="F2159" s="62"/>
      <c r="G2159" s="62">
        <v>2153</v>
      </c>
      <c r="H2159">
        <f t="shared" ca="1" si="68"/>
        <v>-1.9114252621571119E-2</v>
      </c>
      <c r="I2159" s="62"/>
    </row>
    <row r="2160" spans="2:9" x14ac:dyDescent="0.3">
      <c r="B2160" s="177">
        <v>42354</v>
      </c>
      <c r="C2160" s="62">
        <v>867.1</v>
      </c>
      <c r="D2160" s="62">
        <f t="shared" si="67"/>
        <v>-0.34253326761951697</v>
      </c>
      <c r="E2160" s="62">
        <v>-1.0498687664041918E-2</v>
      </c>
      <c r="F2160" s="62"/>
      <c r="G2160" s="62">
        <v>2154</v>
      </c>
      <c r="H2160">
        <f t="shared" ca="1" si="68"/>
        <v>2.7590473240529642E-2</v>
      </c>
      <c r="I2160" s="62"/>
    </row>
    <row r="2161" spans="2:9" x14ac:dyDescent="0.3">
      <c r="B2161" s="177">
        <v>43599</v>
      </c>
      <c r="C2161" s="62">
        <v>1318.85</v>
      </c>
      <c r="D2161" s="62">
        <f t="shared" si="67"/>
        <v>0.18687005039596818</v>
      </c>
      <c r="E2161" s="62">
        <v>-1.0540925800885424E-2</v>
      </c>
      <c r="F2161" s="62"/>
      <c r="G2161" s="62">
        <v>2155</v>
      </c>
      <c r="H2161">
        <f t="shared" ca="1" si="68"/>
        <v>-1.107672934476419E-2</v>
      </c>
      <c r="I2161" s="62"/>
    </row>
    <row r="2162" spans="2:9" x14ac:dyDescent="0.3">
      <c r="B2162" s="177">
        <v>42611</v>
      </c>
      <c r="C2162" s="62">
        <v>1111.2</v>
      </c>
      <c r="D2162" s="62">
        <f t="shared" si="67"/>
        <v>-0.57272220406436847</v>
      </c>
      <c r="E2162" s="62">
        <v>-1.0639718648444148E-2</v>
      </c>
      <c r="F2162" s="62"/>
      <c r="G2162" s="62">
        <v>2156</v>
      </c>
      <c r="H2162">
        <f t="shared" ca="1" si="68"/>
        <v>-2.7160635457409692E-2</v>
      </c>
      <c r="I2162" s="62"/>
    </row>
    <row r="2163" spans="2:9" x14ac:dyDescent="0.3">
      <c r="B2163" s="177">
        <v>44298</v>
      </c>
      <c r="C2163" s="62">
        <v>2600.65</v>
      </c>
      <c r="D2163" s="62">
        <f t="shared" si="67"/>
        <v>1.0221211414353475</v>
      </c>
      <c r="E2163" s="62">
        <v>-1.0651855515188404E-2</v>
      </c>
      <c r="F2163" s="62"/>
      <c r="G2163" s="62">
        <v>2157</v>
      </c>
      <c r="H2163">
        <f t="shared" ca="1" si="68"/>
        <v>1.4233072173676505E-2</v>
      </c>
      <c r="I2163" s="62"/>
    </row>
    <row r="2164" spans="2:9" x14ac:dyDescent="0.3">
      <c r="B2164" s="177">
        <v>43242</v>
      </c>
      <c r="C2164" s="62">
        <v>1286.0999999999999</v>
      </c>
      <c r="D2164" s="62">
        <f t="shared" si="67"/>
        <v>0.1513361085000671</v>
      </c>
      <c r="E2164" s="62">
        <v>-1.0692307692307763E-2</v>
      </c>
      <c r="F2164" s="62"/>
      <c r="G2164" s="62">
        <v>2158</v>
      </c>
      <c r="H2164">
        <f t="shared" ca="1" si="68"/>
        <v>-1.2803377561826701E-2</v>
      </c>
      <c r="I2164" s="62"/>
    </row>
    <row r="2165" spans="2:9" x14ac:dyDescent="0.3">
      <c r="B2165" s="177">
        <v>43007</v>
      </c>
      <c r="C2165" s="62">
        <v>1117.05</v>
      </c>
      <c r="D2165" s="62">
        <f t="shared" si="67"/>
        <v>-0.13484103318746862</v>
      </c>
      <c r="E2165" s="62">
        <v>-1.080363072835957E-2</v>
      </c>
      <c r="F2165" s="62"/>
      <c r="G2165" s="62">
        <v>2159</v>
      </c>
      <c r="H2165">
        <f t="shared" ca="1" si="68"/>
        <v>-6.3650227201023342E-3</v>
      </c>
      <c r="I2165" s="62"/>
    </row>
    <row r="2166" spans="2:9" x14ac:dyDescent="0.3">
      <c r="B2166" s="177">
        <v>43361</v>
      </c>
      <c r="C2166" s="62">
        <v>1291.1500000000001</v>
      </c>
      <c r="D2166" s="62">
        <f t="shared" si="67"/>
        <v>0.15829371131246078</v>
      </c>
      <c r="E2166" s="62">
        <v>-1.0840419826859621E-2</v>
      </c>
      <c r="F2166" s="62"/>
      <c r="G2166" s="62">
        <v>2160</v>
      </c>
      <c r="H2166">
        <f t="shared" ca="1" si="68"/>
        <v>-2.6049410269001986E-3</v>
      </c>
      <c r="I2166" s="62"/>
    </row>
    <row r="2167" spans="2:9" x14ac:dyDescent="0.3">
      <c r="B2167" s="177">
        <v>42580</v>
      </c>
      <c r="C2167" s="62">
        <v>1114.7</v>
      </c>
      <c r="D2167" s="62">
        <f t="shared" si="67"/>
        <v>-0.63707104252132574</v>
      </c>
      <c r="E2167" s="62">
        <v>-1.0870047473268557E-2</v>
      </c>
      <c r="F2167" s="62"/>
      <c r="G2167" s="62">
        <v>2161</v>
      </c>
      <c r="H2167">
        <f t="shared" ca="1" si="68"/>
        <v>5.6632005997605433E-4</v>
      </c>
      <c r="I2167" s="62"/>
    </row>
    <row r="2168" spans="2:9" x14ac:dyDescent="0.3">
      <c r="B2168" s="177">
        <v>45222</v>
      </c>
      <c r="C2168" s="62">
        <v>3071.4</v>
      </c>
      <c r="D2168" s="62">
        <f t="shared" si="67"/>
        <v>1.2064655172413794</v>
      </c>
      <c r="E2168" s="62">
        <v>-1.0932745101196264E-2</v>
      </c>
      <c r="F2168" s="62"/>
      <c r="G2168" s="62">
        <v>2162</v>
      </c>
      <c r="H2168">
        <f t="shared" ca="1" si="68"/>
        <v>6.1733827552655062E-3</v>
      </c>
      <c r="I2168" s="62"/>
    </row>
    <row r="2169" spans="2:9" x14ac:dyDescent="0.3">
      <c r="B2169" s="177">
        <v>43341</v>
      </c>
      <c r="C2169" s="62">
        <v>1392</v>
      </c>
      <c r="D2169" s="62">
        <f t="shared" si="67"/>
        <v>3.807002498228864E-2</v>
      </c>
      <c r="E2169" s="62">
        <v>-1.0942162853488766E-2</v>
      </c>
      <c r="F2169" s="62"/>
      <c r="G2169" s="62">
        <v>2163</v>
      </c>
      <c r="H2169">
        <f t="shared" ca="1" si="68"/>
        <v>-3.4847944378132273E-3</v>
      </c>
      <c r="I2169" s="62"/>
    </row>
    <row r="2170" spans="2:9" x14ac:dyDescent="0.3">
      <c r="B2170" s="177">
        <v>43595</v>
      </c>
      <c r="C2170" s="62">
        <v>1340.95</v>
      </c>
      <c r="D2170" s="62">
        <f t="shared" si="67"/>
        <v>-0.57158831328573023</v>
      </c>
      <c r="E2170" s="62">
        <v>-1.0952942911933846E-2</v>
      </c>
      <c r="F2170" s="62"/>
      <c r="G2170" s="62">
        <v>2164</v>
      </c>
      <c r="H2170">
        <f t="shared" ca="1" si="68"/>
        <v>9.1149010221468745E-3</v>
      </c>
      <c r="I2170" s="62"/>
    </row>
    <row r="2171" spans="2:9" x14ac:dyDescent="0.3">
      <c r="B2171" s="177">
        <v>44676</v>
      </c>
      <c r="C2171" s="62">
        <v>3130.05</v>
      </c>
      <c r="D2171" s="62">
        <f t="shared" si="67"/>
        <v>2.1027458366375895</v>
      </c>
      <c r="E2171" s="62">
        <v>-1.0964531163598964E-2</v>
      </c>
      <c r="F2171" s="62"/>
      <c r="G2171" s="62">
        <v>2165</v>
      </c>
      <c r="H2171">
        <f t="shared" ca="1" si="68"/>
        <v>2.3372061925243399E-2</v>
      </c>
      <c r="I2171" s="62"/>
    </row>
    <row r="2172" spans="2:9" x14ac:dyDescent="0.3">
      <c r="B2172" s="177">
        <v>42789</v>
      </c>
      <c r="C2172" s="62">
        <v>1008.8</v>
      </c>
      <c r="D2172" s="62">
        <f t="shared" si="67"/>
        <v>-0.66997628199885506</v>
      </c>
      <c r="E2172" s="62">
        <v>-1.1028871133767952E-2</v>
      </c>
      <c r="F2172" s="62"/>
      <c r="G2172" s="62">
        <v>2166</v>
      </c>
      <c r="H2172">
        <f t="shared" ca="1" si="68"/>
        <v>-7.0618601664437083E-3</v>
      </c>
      <c r="I2172" s="62"/>
    </row>
    <row r="2173" spans="2:9" x14ac:dyDescent="0.3">
      <c r="B2173" s="177">
        <v>44918</v>
      </c>
      <c r="C2173" s="62">
        <v>3056.75</v>
      </c>
      <c r="D2173" s="62">
        <f t="shared" si="67"/>
        <v>2.1161119323105155</v>
      </c>
      <c r="E2173" s="62">
        <v>-1.1032563857838429E-2</v>
      </c>
      <c r="F2173" s="62"/>
      <c r="G2173" s="62">
        <v>2167</v>
      </c>
      <c r="H2173">
        <f t="shared" ca="1" si="68"/>
        <v>-1.7891090010786283E-2</v>
      </c>
      <c r="I2173" s="62"/>
    </row>
    <row r="2174" spans="2:9" x14ac:dyDescent="0.3">
      <c r="B2174" s="177">
        <v>42542</v>
      </c>
      <c r="C2174" s="62">
        <v>980.95</v>
      </c>
      <c r="D2174" s="62">
        <f t="shared" si="67"/>
        <v>-0.34796769583568743</v>
      </c>
      <c r="E2174" s="62">
        <v>-1.1039419296299962E-2</v>
      </c>
      <c r="F2174" s="62"/>
      <c r="G2174" s="62">
        <v>2168</v>
      </c>
      <c r="H2174">
        <f t="shared" ca="1" si="68"/>
        <v>1.8099981299353769E-2</v>
      </c>
      <c r="I2174" s="62"/>
    </row>
    <row r="2175" spans="2:9" x14ac:dyDescent="0.3">
      <c r="B2175" s="177">
        <v>43678</v>
      </c>
      <c r="C2175" s="62">
        <v>1504.45</v>
      </c>
      <c r="D2175" s="62">
        <f t="shared" si="67"/>
        <v>-0.44251755507383322</v>
      </c>
      <c r="E2175" s="62">
        <v>-1.104354971240753E-2</v>
      </c>
      <c r="F2175" s="62"/>
      <c r="G2175" s="62">
        <v>2169</v>
      </c>
      <c r="H2175">
        <f t="shared" ca="1" si="68"/>
        <v>-5.1386891104599614E-4</v>
      </c>
      <c r="I2175" s="62"/>
    </row>
    <row r="2176" spans="2:9" x14ac:dyDescent="0.3">
      <c r="B2176" s="177">
        <v>44741</v>
      </c>
      <c r="C2176" s="62">
        <v>2698.65</v>
      </c>
      <c r="D2176" s="62">
        <f t="shared" si="67"/>
        <v>2.0417605951307483</v>
      </c>
      <c r="E2176" s="62">
        <v>-1.1085052585290776E-2</v>
      </c>
      <c r="F2176" s="62"/>
      <c r="G2176" s="62">
        <v>2170</v>
      </c>
      <c r="H2176">
        <f t="shared" ca="1" si="68"/>
        <v>-9.109852108815408E-3</v>
      </c>
      <c r="I2176" s="62"/>
    </row>
    <row r="2177" spans="2:9" x14ac:dyDescent="0.3">
      <c r="B2177" s="177">
        <v>42408</v>
      </c>
      <c r="C2177" s="62">
        <v>887.2</v>
      </c>
      <c r="D2177" s="62">
        <f t="shared" si="67"/>
        <v>-0.35698496104366728</v>
      </c>
      <c r="E2177" s="62">
        <v>-1.109067602964937E-2</v>
      </c>
      <c r="F2177" s="62"/>
      <c r="G2177" s="62">
        <v>2171</v>
      </c>
      <c r="H2177">
        <f t="shared" ca="1" si="68"/>
        <v>-3.2740122648253892E-2</v>
      </c>
      <c r="I2177" s="62"/>
    </row>
    <row r="2178" spans="2:9" x14ac:dyDescent="0.3">
      <c r="B2178" s="177">
        <v>43514</v>
      </c>
      <c r="C2178" s="62">
        <v>1379.75</v>
      </c>
      <c r="D2178" s="62">
        <f t="shared" si="67"/>
        <v>-0.58871136018123826</v>
      </c>
      <c r="E2178" s="62">
        <v>-1.1109120229349579E-2</v>
      </c>
      <c r="F2178" s="62"/>
      <c r="G2178" s="62">
        <v>2172</v>
      </c>
      <c r="H2178">
        <f t="shared" ca="1" si="68"/>
        <v>6.7782228010841005E-3</v>
      </c>
      <c r="I2178" s="62"/>
    </row>
    <row r="2179" spans="2:9" x14ac:dyDescent="0.3">
      <c r="B2179" s="177">
        <v>44825</v>
      </c>
      <c r="C2179" s="62">
        <v>3354.7</v>
      </c>
      <c r="D2179" s="62">
        <f t="shared" si="67"/>
        <v>0.23858224109285575</v>
      </c>
      <c r="E2179" s="62">
        <v>-1.1113076288173644E-2</v>
      </c>
      <c r="F2179" s="62"/>
      <c r="G2179" s="62">
        <v>2173</v>
      </c>
      <c r="H2179">
        <f t="shared" ca="1" si="68"/>
        <v>7.4271169542516847E-6</v>
      </c>
      <c r="I2179" s="62"/>
    </row>
    <row r="2180" spans="2:9" x14ac:dyDescent="0.3">
      <c r="B2180" s="177">
        <v>44627</v>
      </c>
      <c r="C2180" s="62">
        <v>2708.5</v>
      </c>
      <c r="D2180" s="62">
        <f t="shared" si="67"/>
        <v>1.3324004305705059</v>
      </c>
      <c r="E2180" s="62">
        <v>-1.111739900326761E-2</v>
      </c>
      <c r="F2180" s="62"/>
      <c r="G2180" s="62">
        <v>2174</v>
      </c>
      <c r="H2180">
        <f t="shared" ca="1" si="68"/>
        <v>-1.0507446232965557E-2</v>
      </c>
      <c r="I2180" s="62"/>
    </row>
    <row r="2181" spans="2:9" x14ac:dyDescent="0.3">
      <c r="B2181" s="177">
        <v>43062</v>
      </c>
      <c r="C2181" s="62">
        <v>1161.25</v>
      </c>
      <c r="D2181" s="62">
        <f t="shared" si="67"/>
        <v>-7.4000239224911252E-2</v>
      </c>
      <c r="E2181" s="62">
        <v>-1.1155107080512547E-2</v>
      </c>
      <c r="F2181" s="62"/>
      <c r="G2181" s="62">
        <v>2175</v>
      </c>
      <c r="H2181">
        <f t="shared" ca="1" si="68"/>
        <v>3.4482784934663044E-2</v>
      </c>
      <c r="I2181" s="62"/>
    </row>
    <row r="2182" spans="2:9" x14ac:dyDescent="0.3">
      <c r="B2182" s="177">
        <v>43276</v>
      </c>
      <c r="C2182" s="62">
        <v>1254.05</v>
      </c>
      <c r="D2182" s="62">
        <f t="shared" si="67"/>
        <v>-0.60799299792125794</v>
      </c>
      <c r="E2182" s="62">
        <v>-1.115754612837099E-2</v>
      </c>
      <c r="F2182" s="62"/>
      <c r="G2182" s="62">
        <v>2176</v>
      </c>
      <c r="H2182">
        <f t="shared" ca="1" si="68"/>
        <v>1.3392533082642382E-2</v>
      </c>
      <c r="I2182" s="62"/>
    </row>
    <row r="2183" spans="2:9" x14ac:dyDescent="0.3">
      <c r="B2183" s="177">
        <v>45082</v>
      </c>
      <c r="C2183" s="62">
        <v>3199.05</v>
      </c>
      <c r="D2183" s="62">
        <f t="shared" ref="D2183:D2246" si="69">(C2183-C2184)/C2184</f>
        <v>7.1780353792548907E-2</v>
      </c>
      <c r="E2183" s="62">
        <v>-1.115867888660492E-2</v>
      </c>
      <c r="F2183" s="62"/>
      <c r="G2183" s="62">
        <v>2177</v>
      </c>
      <c r="H2183">
        <f t="shared" ref="H2183:H2246" ca="1" si="70">_xlfn.NORM.INV(RAND(),N$9,N$10)</f>
        <v>2.7088069365266147E-2</v>
      </c>
      <c r="I2183" s="62"/>
    </row>
    <row r="2184" spans="2:9" x14ac:dyDescent="0.3">
      <c r="B2184" s="177">
        <v>45345</v>
      </c>
      <c r="C2184" s="62">
        <v>2984.8</v>
      </c>
      <c r="D2184" s="62">
        <f t="shared" si="69"/>
        <v>1.0580569537337106</v>
      </c>
      <c r="E2184" s="62">
        <v>-1.1180864984843716E-2</v>
      </c>
      <c r="F2184" s="62"/>
      <c r="G2184" s="62">
        <v>2178</v>
      </c>
      <c r="H2184">
        <f t="shared" ca="1" si="70"/>
        <v>1.8034607273042336E-2</v>
      </c>
      <c r="I2184" s="62"/>
    </row>
    <row r="2185" spans="2:9" x14ac:dyDescent="0.3">
      <c r="B2185" s="177">
        <v>43306</v>
      </c>
      <c r="C2185" s="62">
        <v>1450.3</v>
      </c>
      <c r="D2185" s="62">
        <f t="shared" si="69"/>
        <v>-0.37020149383359396</v>
      </c>
      <c r="E2185" s="62">
        <v>-1.118156405536244E-2</v>
      </c>
      <c r="F2185" s="62"/>
      <c r="G2185" s="62">
        <v>2179</v>
      </c>
      <c r="H2185">
        <f t="shared" ca="1" si="70"/>
        <v>3.3669940347148819E-2</v>
      </c>
      <c r="I2185" s="62"/>
    </row>
    <row r="2186" spans="2:9" x14ac:dyDescent="0.3">
      <c r="B2186" s="177">
        <v>45805</v>
      </c>
      <c r="C2186" s="62">
        <v>2302.8000000000002</v>
      </c>
      <c r="D2186" s="62">
        <f t="shared" si="69"/>
        <v>-0.28289606850914745</v>
      </c>
      <c r="E2186" s="62">
        <v>-1.1185778388474881E-2</v>
      </c>
      <c r="F2186" s="62"/>
      <c r="G2186" s="62">
        <v>2180</v>
      </c>
      <c r="H2186">
        <f t="shared" ca="1" si="70"/>
        <v>-5.8158963452675932E-3</v>
      </c>
      <c r="I2186" s="62"/>
    </row>
    <row r="2187" spans="2:9" x14ac:dyDescent="0.3">
      <c r="B2187" s="177">
        <v>44847</v>
      </c>
      <c r="C2187" s="62">
        <v>3211.25</v>
      </c>
      <c r="D2187" s="62">
        <f t="shared" si="69"/>
        <v>0.24878475597900057</v>
      </c>
      <c r="E2187" s="62">
        <v>-1.1192880896662124E-2</v>
      </c>
      <c r="F2187" s="62"/>
      <c r="G2187" s="62">
        <v>2181</v>
      </c>
      <c r="H2187">
        <f t="shared" ca="1" si="70"/>
        <v>1.1126344189429061E-2</v>
      </c>
      <c r="I2187" s="62"/>
    </row>
    <row r="2188" spans="2:9" x14ac:dyDescent="0.3">
      <c r="B2188" s="177">
        <v>44299</v>
      </c>
      <c r="C2188" s="62">
        <v>2571.5</v>
      </c>
      <c r="D2188" s="62">
        <f t="shared" si="69"/>
        <v>-0.13952048720908827</v>
      </c>
      <c r="E2188" s="62">
        <v>-1.120873627746913E-2</v>
      </c>
      <c r="F2188" s="62"/>
      <c r="G2188" s="62">
        <v>2182</v>
      </c>
      <c r="H2188">
        <f t="shared" ca="1" si="70"/>
        <v>-1.0265775176739739E-2</v>
      </c>
      <c r="I2188" s="62"/>
    </row>
    <row r="2189" spans="2:9" x14ac:dyDescent="0.3">
      <c r="B2189" s="177">
        <v>44670</v>
      </c>
      <c r="C2189" s="62">
        <v>2988.45</v>
      </c>
      <c r="D2189" s="62">
        <f t="shared" si="69"/>
        <v>2.7496235884567124</v>
      </c>
      <c r="E2189" s="62">
        <v>-1.1216437540324612E-2</v>
      </c>
      <c r="F2189" s="62"/>
      <c r="G2189" s="62">
        <v>2183</v>
      </c>
      <c r="H2189">
        <f t="shared" ca="1" si="70"/>
        <v>-1.6183477540346741E-2</v>
      </c>
      <c r="I2189" s="62"/>
    </row>
    <row r="2190" spans="2:9" x14ac:dyDescent="0.3">
      <c r="B2190" s="177">
        <v>42275</v>
      </c>
      <c r="C2190" s="62">
        <v>797</v>
      </c>
      <c r="D2190" s="62">
        <f t="shared" si="69"/>
        <v>-3.9122309964434318E-2</v>
      </c>
      <c r="E2190" s="62">
        <v>-1.1227591340487507E-2</v>
      </c>
      <c r="F2190" s="62"/>
      <c r="G2190" s="62">
        <v>2184</v>
      </c>
      <c r="H2190">
        <f t="shared" ca="1" si="70"/>
        <v>-1.0725184550729093E-2</v>
      </c>
      <c r="I2190" s="62"/>
    </row>
    <row r="2191" spans="2:9" x14ac:dyDescent="0.3">
      <c r="B2191" s="177">
        <v>42262</v>
      </c>
      <c r="C2191" s="62">
        <v>829.45</v>
      </c>
      <c r="D2191" s="62">
        <f t="shared" si="69"/>
        <v>-0.74394949682039879</v>
      </c>
      <c r="E2191" s="62">
        <v>-1.1323678407533226E-2</v>
      </c>
      <c r="F2191" s="62"/>
      <c r="G2191" s="62">
        <v>2185</v>
      </c>
      <c r="H2191">
        <f t="shared" ca="1" si="70"/>
        <v>-1.7948752639648822E-2</v>
      </c>
      <c r="I2191" s="62"/>
    </row>
    <row r="2192" spans="2:9" x14ac:dyDescent="0.3">
      <c r="B2192" s="177">
        <v>45183</v>
      </c>
      <c r="C2192" s="62">
        <v>3239.4</v>
      </c>
      <c r="D2192" s="62">
        <f t="shared" si="69"/>
        <v>1.3679824561403509</v>
      </c>
      <c r="E2192" s="62">
        <v>-1.1338145305275393E-2</v>
      </c>
      <c r="F2192" s="62"/>
      <c r="G2192" s="62">
        <v>2186</v>
      </c>
      <c r="H2192">
        <f t="shared" ca="1" si="70"/>
        <v>-3.6838976013729382E-3</v>
      </c>
      <c r="I2192" s="62"/>
    </row>
    <row r="2193" spans="2:9" x14ac:dyDescent="0.3">
      <c r="B2193" s="177">
        <v>43665</v>
      </c>
      <c r="C2193" s="62">
        <v>1368</v>
      </c>
      <c r="D2193" s="62">
        <f t="shared" si="69"/>
        <v>-0.30061349693251532</v>
      </c>
      <c r="E2193" s="62">
        <v>-1.1346390113463934E-2</v>
      </c>
      <c r="F2193" s="62"/>
      <c r="G2193" s="62">
        <v>2187</v>
      </c>
      <c r="H2193">
        <f t="shared" ca="1" si="70"/>
        <v>3.6963905924511979E-2</v>
      </c>
      <c r="I2193" s="62"/>
    </row>
    <row r="2194" spans="2:9" x14ac:dyDescent="0.3">
      <c r="B2194" s="177">
        <v>44078</v>
      </c>
      <c r="C2194" s="62">
        <v>1956</v>
      </c>
      <c r="D2194" s="62">
        <f t="shared" si="69"/>
        <v>-0.11076762212170121</v>
      </c>
      <c r="E2194" s="62">
        <v>-1.1347266799767518E-2</v>
      </c>
      <c r="F2194" s="62"/>
      <c r="G2194" s="62">
        <v>2188</v>
      </c>
      <c r="H2194">
        <f t="shared" ca="1" si="70"/>
        <v>3.0461011107338131E-2</v>
      </c>
      <c r="I2194" s="62"/>
    </row>
    <row r="2195" spans="2:9" x14ac:dyDescent="0.3">
      <c r="B2195" s="177">
        <v>44145</v>
      </c>
      <c r="C2195" s="62">
        <v>2199.65</v>
      </c>
      <c r="D2195" s="62">
        <f t="shared" si="69"/>
        <v>-0.10499654148187319</v>
      </c>
      <c r="E2195" s="62">
        <v>-1.137104204588855E-2</v>
      </c>
      <c r="F2195" s="62"/>
      <c r="G2195" s="62">
        <v>2189</v>
      </c>
      <c r="H2195">
        <f t="shared" ca="1" si="70"/>
        <v>-1.7229361895855638E-3</v>
      </c>
      <c r="I2195" s="62"/>
    </row>
    <row r="2196" spans="2:9" x14ac:dyDescent="0.3">
      <c r="B2196" s="177">
        <v>44242</v>
      </c>
      <c r="C2196" s="62">
        <v>2457.6999999999998</v>
      </c>
      <c r="D2196" s="62">
        <f t="shared" si="69"/>
        <v>0.98401614530776982</v>
      </c>
      <c r="E2196" s="62">
        <v>-1.1383748994368536E-2</v>
      </c>
      <c r="F2196" s="62"/>
      <c r="G2196" s="62">
        <v>2190</v>
      </c>
      <c r="H2196">
        <f t="shared" ca="1" si="70"/>
        <v>-1.9328104683909025E-2</v>
      </c>
      <c r="I2196" s="62"/>
    </row>
    <row r="2197" spans="2:9" x14ac:dyDescent="0.3">
      <c r="B2197" s="177">
        <v>42998</v>
      </c>
      <c r="C2197" s="62">
        <v>1238.75</v>
      </c>
      <c r="D2197" s="62">
        <f t="shared" si="69"/>
        <v>-0.56715818162759013</v>
      </c>
      <c r="E2197" s="62">
        <v>-1.1412154343402063E-2</v>
      </c>
      <c r="F2197" s="62"/>
      <c r="G2197" s="62">
        <v>2191</v>
      </c>
      <c r="H2197">
        <f t="shared" ca="1" si="70"/>
        <v>2.4395484703221743E-2</v>
      </c>
      <c r="I2197" s="62"/>
    </row>
    <row r="2198" spans="2:9" x14ac:dyDescent="0.3">
      <c r="B2198" s="177">
        <v>45002</v>
      </c>
      <c r="C2198" s="62">
        <v>2861.9</v>
      </c>
      <c r="D2198" s="62">
        <f t="shared" si="69"/>
        <v>-7.9301248230600946E-2</v>
      </c>
      <c r="E2198" s="62">
        <v>-1.1416432062729832E-2</v>
      </c>
      <c r="F2198" s="62"/>
      <c r="G2198" s="62">
        <v>2192</v>
      </c>
      <c r="H2198">
        <f t="shared" ca="1" si="70"/>
        <v>1.5559916028090202E-3</v>
      </c>
      <c r="I2198" s="62"/>
    </row>
    <row r="2199" spans="2:9" x14ac:dyDescent="0.3">
      <c r="B2199" s="177">
        <v>44510</v>
      </c>
      <c r="C2199" s="62">
        <v>3108.4</v>
      </c>
      <c r="D2199" s="62">
        <f t="shared" si="69"/>
        <v>-1.3493542376147973E-3</v>
      </c>
      <c r="E2199" s="62">
        <v>-1.1417485608879589E-2</v>
      </c>
      <c r="F2199" s="62"/>
      <c r="G2199" s="62">
        <v>2193</v>
      </c>
      <c r="H2199">
        <f t="shared" ca="1" si="70"/>
        <v>-1.8357784454055639E-2</v>
      </c>
      <c r="I2199" s="62"/>
    </row>
    <row r="2200" spans="2:9" x14ac:dyDescent="0.3">
      <c r="B2200" s="177">
        <v>45215</v>
      </c>
      <c r="C2200" s="62">
        <v>3112.6</v>
      </c>
      <c r="D2200" s="62">
        <f t="shared" si="69"/>
        <v>1.2621461535666265</v>
      </c>
      <c r="E2200" s="62">
        <v>-1.1480746327907928E-2</v>
      </c>
      <c r="F2200" s="62"/>
      <c r="G2200" s="62">
        <v>2194</v>
      </c>
      <c r="H2200">
        <f t="shared" ca="1" si="70"/>
        <v>1.0197769382237837E-2</v>
      </c>
      <c r="I2200" s="62"/>
    </row>
    <row r="2201" spans="2:9" x14ac:dyDescent="0.3">
      <c r="B2201" s="177">
        <v>43342</v>
      </c>
      <c r="C2201" s="62">
        <v>1375.95</v>
      </c>
      <c r="D2201" s="62">
        <f t="shared" si="69"/>
        <v>-0.22429247942270827</v>
      </c>
      <c r="E2201" s="62">
        <v>-1.1530172413793071E-2</v>
      </c>
      <c r="F2201" s="62"/>
      <c r="G2201" s="62">
        <v>2195</v>
      </c>
      <c r="H2201">
        <f t="shared" ca="1" si="70"/>
        <v>-1.0517667286989904E-2</v>
      </c>
      <c r="I2201" s="62"/>
    </row>
    <row r="2202" spans="2:9" x14ac:dyDescent="0.3">
      <c r="B2202" s="177">
        <v>43780</v>
      </c>
      <c r="C2202" s="62">
        <v>1773.8</v>
      </c>
      <c r="D2202" s="62">
        <f t="shared" si="69"/>
        <v>0.34008234805273285</v>
      </c>
      <c r="E2202" s="62">
        <v>-1.1562787328299575E-2</v>
      </c>
      <c r="F2202" s="62"/>
      <c r="G2202" s="62">
        <v>2196</v>
      </c>
      <c r="H2202">
        <f t="shared" ca="1" si="70"/>
        <v>-7.4131559454657786E-4</v>
      </c>
      <c r="I2202" s="62"/>
    </row>
    <row r="2203" spans="2:9" x14ac:dyDescent="0.3">
      <c r="B2203" s="177">
        <v>43432</v>
      </c>
      <c r="C2203" s="62">
        <v>1323.65</v>
      </c>
      <c r="D2203" s="62">
        <f t="shared" si="69"/>
        <v>-0.59573330889988385</v>
      </c>
      <c r="E2203" s="62">
        <v>-1.1611409796893634E-2</v>
      </c>
      <c r="F2203" s="62"/>
      <c r="G2203" s="62">
        <v>2197</v>
      </c>
      <c r="H2203">
        <f t="shared" ca="1" si="70"/>
        <v>-1.5827917925973895E-2</v>
      </c>
      <c r="I2203" s="62"/>
    </row>
    <row r="2204" spans="2:9" x14ac:dyDescent="0.3">
      <c r="B2204" s="177">
        <v>45553</v>
      </c>
      <c r="C2204" s="62">
        <v>3274.2</v>
      </c>
      <c r="D2204" s="62">
        <f t="shared" si="69"/>
        <v>8.5556089717023262E-2</v>
      </c>
      <c r="E2204" s="62">
        <v>-1.1636857595653213E-2</v>
      </c>
      <c r="F2204" s="62"/>
      <c r="G2204" s="62">
        <v>2198</v>
      </c>
      <c r="H2204">
        <f t="shared" ca="1" si="70"/>
        <v>1.5787331568717384E-3</v>
      </c>
      <c r="I2204" s="62"/>
    </row>
    <row r="2205" spans="2:9" x14ac:dyDescent="0.3">
      <c r="B2205" s="177">
        <v>44643</v>
      </c>
      <c r="C2205" s="62">
        <v>3016.15</v>
      </c>
      <c r="D2205" s="62">
        <f t="shared" si="69"/>
        <v>-3.7325141620835117E-3</v>
      </c>
      <c r="E2205" s="62">
        <v>-1.1649244683291192E-2</v>
      </c>
      <c r="F2205" s="62"/>
      <c r="G2205" s="62">
        <v>2199</v>
      </c>
      <c r="H2205">
        <f t="shared" ca="1" si="70"/>
        <v>-4.3792604987071806E-4</v>
      </c>
      <c r="I2205" s="62"/>
    </row>
    <row r="2206" spans="2:9" x14ac:dyDescent="0.3">
      <c r="B2206" s="177">
        <v>44404</v>
      </c>
      <c r="C2206" s="62">
        <v>3027.45</v>
      </c>
      <c r="D2206" s="62">
        <f t="shared" si="69"/>
        <v>0.24930879379358709</v>
      </c>
      <c r="E2206" s="62">
        <v>-1.1703065321711998E-2</v>
      </c>
      <c r="F2206" s="62"/>
      <c r="G2206" s="62">
        <v>2200</v>
      </c>
      <c r="H2206">
        <f t="shared" ca="1" si="70"/>
        <v>3.0103300621721656E-2</v>
      </c>
      <c r="I2206" s="62"/>
    </row>
    <row r="2207" spans="2:9" x14ac:dyDescent="0.3">
      <c r="B2207" s="177">
        <v>45777</v>
      </c>
      <c r="C2207" s="62">
        <v>2423.3000000000002</v>
      </c>
      <c r="D2207" s="62">
        <f t="shared" si="69"/>
        <v>1.1582650516565731</v>
      </c>
      <c r="E2207" s="62">
        <v>-1.1704730831973825E-2</v>
      </c>
      <c r="F2207" s="62"/>
      <c r="G2207" s="62">
        <v>2201</v>
      </c>
      <c r="H2207">
        <f t="shared" ca="1" si="70"/>
        <v>-1.5822938936932467E-2</v>
      </c>
      <c r="I2207" s="62"/>
    </row>
    <row r="2208" spans="2:9" x14ac:dyDescent="0.3">
      <c r="B2208" s="177">
        <v>43073</v>
      </c>
      <c r="C2208" s="62">
        <v>1122.8</v>
      </c>
      <c r="D2208" s="62">
        <f t="shared" si="69"/>
        <v>-0.59559869617677252</v>
      </c>
      <c r="E2208" s="62">
        <v>-1.1706715958102241E-2</v>
      </c>
      <c r="F2208" s="62"/>
      <c r="G2208" s="62">
        <v>2202</v>
      </c>
      <c r="H2208">
        <f t="shared" ca="1" si="70"/>
        <v>-6.663049000210591E-3</v>
      </c>
      <c r="I2208" s="62"/>
    </row>
    <row r="2209" spans="2:9" x14ac:dyDescent="0.3">
      <c r="B2209" s="177">
        <v>45026</v>
      </c>
      <c r="C2209" s="62">
        <v>2776.45</v>
      </c>
      <c r="D2209" s="62">
        <f t="shared" si="69"/>
        <v>1.406978760294755</v>
      </c>
      <c r="E2209" s="62">
        <v>-1.1710893979034329E-2</v>
      </c>
      <c r="F2209" s="62"/>
      <c r="G2209" s="62">
        <v>2203</v>
      </c>
      <c r="H2209">
        <f t="shared" ca="1" si="70"/>
        <v>-8.7413636404960282E-4</v>
      </c>
      <c r="I2209" s="62"/>
    </row>
    <row r="2210" spans="2:9" x14ac:dyDescent="0.3">
      <c r="B2210" s="177">
        <v>42664</v>
      </c>
      <c r="C2210" s="62">
        <v>1153.5</v>
      </c>
      <c r="D2210" s="62">
        <f t="shared" si="69"/>
        <v>-2.3352361183186692E-3</v>
      </c>
      <c r="E2210" s="62">
        <v>-1.1737491432488045E-2</v>
      </c>
      <c r="F2210" s="62"/>
      <c r="G2210" s="62">
        <v>2204</v>
      </c>
      <c r="H2210">
        <f t="shared" ca="1" si="70"/>
        <v>3.6554439310934467E-2</v>
      </c>
      <c r="I2210" s="62"/>
    </row>
    <row r="2211" spans="2:9" x14ac:dyDescent="0.3">
      <c r="B2211" s="177">
        <v>43068</v>
      </c>
      <c r="C2211" s="62">
        <v>1156.2</v>
      </c>
      <c r="D2211" s="62">
        <f t="shared" si="69"/>
        <v>-0.60161943319838052</v>
      </c>
      <c r="E2211" s="62">
        <v>-1.1752639001666737E-2</v>
      </c>
      <c r="F2211" s="62"/>
      <c r="G2211" s="62">
        <v>2205</v>
      </c>
      <c r="H2211">
        <f t="shared" ca="1" si="70"/>
        <v>1.8063621440077546E-2</v>
      </c>
      <c r="I2211" s="62"/>
    </row>
    <row r="2212" spans="2:9" x14ac:dyDescent="0.3">
      <c r="B2212" s="177">
        <v>45454</v>
      </c>
      <c r="C2212" s="62">
        <v>2902.25</v>
      </c>
      <c r="D2212" s="62">
        <f t="shared" si="69"/>
        <v>-0.1267094949373373</v>
      </c>
      <c r="E2212" s="62">
        <v>-1.1798154516667264E-2</v>
      </c>
      <c r="F2212" s="62"/>
      <c r="G2212" s="62">
        <v>2206</v>
      </c>
      <c r="H2212">
        <f t="shared" ca="1" si="70"/>
        <v>1.7168934049966295E-2</v>
      </c>
      <c r="I2212" s="62"/>
    </row>
    <row r="2213" spans="2:9" x14ac:dyDescent="0.3">
      <c r="B2213" s="177">
        <v>44799</v>
      </c>
      <c r="C2213" s="62">
        <v>3323.35</v>
      </c>
      <c r="D2213" s="62">
        <f t="shared" si="69"/>
        <v>2.4270172724929107</v>
      </c>
      <c r="E2213" s="62">
        <v>-1.1819452291041005E-2</v>
      </c>
      <c r="F2213" s="62"/>
      <c r="G2213" s="62">
        <v>2207</v>
      </c>
      <c r="H2213">
        <f t="shared" ca="1" si="70"/>
        <v>2.2252150444472436E-2</v>
      </c>
      <c r="I2213" s="62"/>
    </row>
    <row r="2214" spans="2:9" x14ac:dyDescent="0.3">
      <c r="B2214" s="177">
        <v>42782</v>
      </c>
      <c r="C2214" s="62">
        <v>969.75</v>
      </c>
      <c r="D2214" s="62">
        <f t="shared" si="69"/>
        <v>-0.68568187343002995</v>
      </c>
      <c r="E2214" s="62">
        <v>-1.1820451418963696E-2</v>
      </c>
      <c r="F2214" s="62"/>
      <c r="G2214" s="62">
        <v>2208</v>
      </c>
      <c r="H2214">
        <f t="shared" ca="1" si="70"/>
        <v>-4.3755234311608337E-3</v>
      </c>
      <c r="I2214" s="62"/>
    </row>
    <row r="2215" spans="2:9" x14ac:dyDescent="0.3">
      <c r="B2215" s="177">
        <v>44859</v>
      </c>
      <c r="C2215" s="62">
        <v>3085.25</v>
      </c>
      <c r="D2215" s="62">
        <f t="shared" si="69"/>
        <v>6.9540498847347129E-2</v>
      </c>
      <c r="E2215" s="62">
        <v>-1.183460380500923E-2</v>
      </c>
      <c r="F2215" s="62"/>
      <c r="G2215" s="62">
        <v>2209</v>
      </c>
      <c r="H2215">
        <f t="shared" ca="1" si="70"/>
        <v>-2.1336091422486246E-3</v>
      </c>
      <c r="I2215" s="62"/>
    </row>
    <row r="2216" spans="2:9" x14ac:dyDescent="0.3">
      <c r="B2216" s="177">
        <v>45387</v>
      </c>
      <c r="C2216" s="62">
        <v>2884.65</v>
      </c>
      <c r="D2216" s="62">
        <f t="shared" si="69"/>
        <v>1.3141069351409893</v>
      </c>
      <c r="E2216" s="62">
        <v>-1.1835434365579519E-2</v>
      </c>
      <c r="F2216" s="62"/>
      <c r="G2216" s="62">
        <v>2210</v>
      </c>
      <c r="H2216">
        <f t="shared" ca="1" si="70"/>
        <v>2.0259356969026275E-2</v>
      </c>
      <c r="I2216" s="62"/>
    </row>
    <row r="2217" spans="2:9" x14ac:dyDescent="0.3">
      <c r="B2217" s="177">
        <v>43388</v>
      </c>
      <c r="C2217" s="62">
        <v>1246.55</v>
      </c>
      <c r="D2217" s="62">
        <f t="shared" si="69"/>
        <v>-0.47820172042110548</v>
      </c>
      <c r="E2217" s="62">
        <v>-1.1850971066191079E-2</v>
      </c>
      <c r="F2217" s="62"/>
      <c r="G2217" s="62">
        <v>2211</v>
      </c>
      <c r="H2217">
        <f t="shared" ca="1" si="70"/>
        <v>8.5809418082355583E-3</v>
      </c>
      <c r="I2217" s="62"/>
    </row>
    <row r="2218" spans="2:9" x14ac:dyDescent="0.3">
      <c r="B2218" s="177">
        <v>45638</v>
      </c>
      <c r="C2218" s="62">
        <v>2388.9499999999998</v>
      </c>
      <c r="D2218" s="62">
        <f t="shared" si="69"/>
        <v>0.96597127926593396</v>
      </c>
      <c r="E2218" s="62">
        <v>-1.1871031787066066E-2</v>
      </c>
      <c r="F2218" s="62"/>
      <c r="G2218" s="62">
        <v>2212</v>
      </c>
      <c r="H2218">
        <f t="shared" ca="1" si="70"/>
        <v>1.0513230646095219E-2</v>
      </c>
      <c r="I2218" s="62"/>
    </row>
    <row r="2219" spans="2:9" x14ac:dyDescent="0.3">
      <c r="B2219" s="177">
        <v>43000</v>
      </c>
      <c r="C2219" s="62">
        <v>1215.1500000000001</v>
      </c>
      <c r="D2219" s="62">
        <f t="shared" si="69"/>
        <v>-4.9624589394650261E-2</v>
      </c>
      <c r="E2219" s="62">
        <v>-1.1912506098552499E-2</v>
      </c>
      <c r="F2219" s="62"/>
      <c r="G2219" s="62">
        <v>2213</v>
      </c>
      <c r="H2219">
        <f t="shared" ca="1" si="70"/>
        <v>2.2134292450277235E-2</v>
      </c>
      <c r="I2219" s="62"/>
    </row>
    <row r="2220" spans="2:9" x14ac:dyDescent="0.3">
      <c r="B2220" s="177">
        <v>43374</v>
      </c>
      <c r="C2220" s="62">
        <v>1278.5999999999999</v>
      </c>
      <c r="D2220" s="62">
        <f t="shared" si="69"/>
        <v>-0.59320416149661159</v>
      </c>
      <c r="E2220" s="62">
        <v>-1.1939260461342333E-2</v>
      </c>
      <c r="F2220" s="62"/>
      <c r="G2220" s="62">
        <v>2214</v>
      </c>
      <c r="H2220">
        <f t="shared" ca="1" si="70"/>
        <v>2.6472438866818424E-2</v>
      </c>
      <c r="I2220" s="62"/>
    </row>
    <row r="2221" spans="2:9" x14ac:dyDescent="0.3">
      <c r="B2221" s="177">
        <v>44897</v>
      </c>
      <c r="C2221" s="62">
        <v>3143.1</v>
      </c>
      <c r="D2221" s="62">
        <f t="shared" si="69"/>
        <v>2.8984186046511629</v>
      </c>
      <c r="E2221" s="62">
        <v>-1.1945553424915909E-2</v>
      </c>
      <c r="F2221" s="62"/>
      <c r="G2221" s="62">
        <v>2215</v>
      </c>
      <c r="H2221">
        <f t="shared" ca="1" si="70"/>
        <v>-7.3079653663653699E-3</v>
      </c>
      <c r="I2221" s="62"/>
    </row>
    <row r="2222" spans="2:9" x14ac:dyDescent="0.3">
      <c r="B2222" s="177">
        <v>42249</v>
      </c>
      <c r="C2222" s="62">
        <v>806.25</v>
      </c>
      <c r="D2222" s="62">
        <f t="shared" si="69"/>
        <v>-0.11132543400385782</v>
      </c>
      <c r="E2222" s="62">
        <v>-1.1948529411764705E-2</v>
      </c>
      <c r="F2222" s="62"/>
      <c r="G2222" s="62">
        <v>2216</v>
      </c>
      <c r="H2222">
        <f t="shared" ca="1" si="70"/>
        <v>-1.4396004519843289E-2</v>
      </c>
      <c r="I2222" s="62"/>
    </row>
    <row r="2223" spans="2:9" x14ac:dyDescent="0.3">
      <c r="B2223" s="177">
        <v>42692</v>
      </c>
      <c r="C2223" s="62">
        <v>907.25</v>
      </c>
      <c r="D2223" s="62">
        <f t="shared" si="69"/>
        <v>-0.66454058051395826</v>
      </c>
      <c r="E2223" s="62">
        <v>-1.197930846719303E-2</v>
      </c>
      <c r="F2223" s="62"/>
      <c r="G2223" s="62">
        <v>2217</v>
      </c>
      <c r="H2223">
        <f t="shared" ca="1" si="70"/>
        <v>-1.5492882466707869E-3</v>
      </c>
      <c r="I2223" s="62"/>
    </row>
    <row r="2224" spans="2:9" x14ac:dyDescent="0.3">
      <c r="B2224" s="177">
        <v>44209</v>
      </c>
      <c r="C2224" s="62">
        <v>2704.5</v>
      </c>
      <c r="D2224" s="62">
        <f t="shared" si="69"/>
        <v>1.4208924495367674</v>
      </c>
      <c r="E2224" s="62">
        <v>-1.198261060168786E-2</v>
      </c>
      <c r="F2224" s="62"/>
      <c r="G2224" s="62">
        <v>2218</v>
      </c>
      <c r="H2224">
        <f t="shared" ca="1" si="70"/>
        <v>7.9627750115030286E-5</v>
      </c>
      <c r="I2224" s="62"/>
    </row>
    <row r="2225" spans="2:9" x14ac:dyDescent="0.3">
      <c r="B2225" s="177">
        <v>42923</v>
      </c>
      <c r="C2225" s="62">
        <v>1117.1500000000001</v>
      </c>
      <c r="D2225" s="62">
        <f t="shared" si="69"/>
        <v>0.29833226799930274</v>
      </c>
      <c r="E2225" s="62">
        <v>-1.1983726894843861E-2</v>
      </c>
      <c r="F2225" s="62"/>
      <c r="G2225" s="62">
        <v>2219</v>
      </c>
      <c r="H2225">
        <f t="shared" ca="1" si="70"/>
        <v>-1.7475270882860973E-2</v>
      </c>
      <c r="I2225" s="62"/>
    </row>
    <row r="2226" spans="2:9" x14ac:dyDescent="0.3">
      <c r="B2226" s="177">
        <v>42346</v>
      </c>
      <c r="C2226" s="62">
        <v>860.45</v>
      </c>
      <c r="D2226" s="62">
        <f t="shared" si="69"/>
        <v>-0.56058013941730711</v>
      </c>
      <c r="E2226" s="62">
        <v>-1.1999081410035518E-2</v>
      </c>
      <c r="F2226" s="62"/>
      <c r="G2226" s="62">
        <v>2220</v>
      </c>
      <c r="H2226">
        <f t="shared" ca="1" si="70"/>
        <v>-6.0794225894648633E-3</v>
      </c>
      <c r="I2226" s="62"/>
    </row>
    <row r="2227" spans="2:9" x14ac:dyDescent="0.3">
      <c r="B2227" s="177">
        <v>44082</v>
      </c>
      <c r="C2227" s="62">
        <v>1958.15</v>
      </c>
      <c r="D2227" s="62">
        <f t="shared" si="69"/>
        <v>0.2469513165854747</v>
      </c>
      <c r="E2227" s="62">
        <v>-1.2008375589696993E-2</v>
      </c>
      <c r="F2227" s="62"/>
      <c r="G2227" s="62">
        <v>2221</v>
      </c>
      <c r="H2227">
        <f t="shared" ca="1" si="70"/>
        <v>-8.2000070481150888E-3</v>
      </c>
      <c r="I2227" s="62"/>
    </row>
    <row r="2228" spans="2:9" x14ac:dyDescent="0.3">
      <c r="B2228" s="177">
        <v>43699</v>
      </c>
      <c r="C2228" s="62">
        <v>1570.35</v>
      </c>
      <c r="D2228" s="62">
        <f t="shared" si="69"/>
        <v>0.78550312677657752</v>
      </c>
      <c r="E2228" s="62">
        <v>-1.2016735348705612E-2</v>
      </c>
      <c r="F2228" s="62"/>
      <c r="G2228" s="62">
        <v>2222</v>
      </c>
      <c r="H2228">
        <f t="shared" ca="1" si="70"/>
        <v>1.7340989841967327E-2</v>
      </c>
      <c r="I2228" s="62"/>
    </row>
    <row r="2229" spans="2:9" x14ac:dyDescent="0.3">
      <c r="B2229" s="177">
        <v>42384</v>
      </c>
      <c r="C2229" s="62">
        <v>879.5</v>
      </c>
      <c r="D2229" s="62">
        <f t="shared" si="69"/>
        <v>-0.7336382083043097</v>
      </c>
      <c r="E2229" s="62">
        <v>-1.201977083801398E-2</v>
      </c>
      <c r="F2229" s="62"/>
      <c r="G2229" s="62">
        <v>2223</v>
      </c>
      <c r="H2229">
        <f t="shared" ca="1" si="70"/>
        <v>-5.1260488322061324E-3</v>
      </c>
      <c r="I2229" s="62"/>
    </row>
    <row r="2230" spans="2:9" x14ac:dyDescent="0.3">
      <c r="B2230" s="177">
        <v>44837</v>
      </c>
      <c r="C2230" s="62">
        <v>3301.9</v>
      </c>
      <c r="D2230" s="62">
        <f t="shared" si="69"/>
        <v>3.1286652078774617</v>
      </c>
      <c r="E2230" s="62">
        <v>-1.2043145879149649E-2</v>
      </c>
      <c r="F2230" s="62"/>
      <c r="G2230" s="62">
        <v>2224</v>
      </c>
      <c r="H2230">
        <f t="shared" ca="1" si="70"/>
        <v>5.1264078574506837E-4</v>
      </c>
      <c r="I2230" s="62"/>
    </row>
    <row r="2231" spans="2:9" x14ac:dyDescent="0.3">
      <c r="B2231" s="177">
        <v>42059</v>
      </c>
      <c r="C2231" s="62">
        <v>799.75</v>
      </c>
      <c r="D2231" s="62">
        <f t="shared" si="69"/>
        <v>-0.32224576271186439</v>
      </c>
      <c r="E2231" s="62">
        <v>-1.2044471896232242E-2</v>
      </c>
      <c r="F2231" s="62"/>
      <c r="G2231" s="62">
        <v>2225</v>
      </c>
      <c r="H2231">
        <f t="shared" ca="1" si="70"/>
        <v>-9.6553472532010017E-3</v>
      </c>
      <c r="I2231" s="62"/>
    </row>
    <row r="2232" spans="2:9" x14ac:dyDescent="0.3">
      <c r="B2232" s="177">
        <v>43026</v>
      </c>
      <c r="C2232" s="62">
        <v>1180</v>
      </c>
      <c r="D2232" s="62">
        <f t="shared" si="69"/>
        <v>-0.58085427581919902</v>
      </c>
      <c r="E2232" s="62">
        <v>-1.2056262558606907E-2</v>
      </c>
      <c r="F2232" s="62"/>
      <c r="G2232" s="62">
        <v>2226</v>
      </c>
      <c r="H2232">
        <f t="shared" ca="1" si="70"/>
        <v>-1.0322998043719084E-2</v>
      </c>
      <c r="I2232" s="62"/>
    </row>
    <row r="2233" spans="2:9" x14ac:dyDescent="0.3">
      <c r="B2233" s="177">
        <v>45370</v>
      </c>
      <c r="C2233" s="62">
        <v>2815.25</v>
      </c>
      <c r="D2233" s="62">
        <f t="shared" si="69"/>
        <v>-9.912E-2</v>
      </c>
      <c r="E2233" s="62">
        <v>-1.2071657922902844E-2</v>
      </c>
      <c r="F2233" s="62"/>
      <c r="G2233" s="62">
        <v>2227</v>
      </c>
      <c r="H2233">
        <f t="shared" ca="1" si="70"/>
        <v>1.40907926270042E-2</v>
      </c>
      <c r="I2233" s="62"/>
    </row>
    <row r="2234" spans="2:9" x14ac:dyDescent="0.3">
      <c r="B2234" s="177">
        <v>45532</v>
      </c>
      <c r="C2234" s="62">
        <v>3125</v>
      </c>
      <c r="D2234" s="62">
        <f t="shared" si="69"/>
        <v>7.8683488376106656E-2</v>
      </c>
      <c r="E2234" s="62">
        <v>-1.2076378351036868E-2</v>
      </c>
      <c r="F2234" s="62"/>
      <c r="G2234" s="62">
        <v>2228</v>
      </c>
      <c r="H2234">
        <f t="shared" ca="1" si="70"/>
        <v>1.8710211662127905E-2</v>
      </c>
      <c r="I2234" s="62"/>
    </row>
    <row r="2235" spans="2:9" x14ac:dyDescent="0.3">
      <c r="B2235" s="177">
        <v>45496</v>
      </c>
      <c r="C2235" s="62">
        <v>2897.05</v>
      </c>
      <c r="D2235" s="62">
        <f t="shared" si="69"/>
        <v>0.93601309810211175</v>
      </c>
      <c r="E2235" s="62">
        <v>-1.210550544747745E-2</v>
      </c>
      <c r="F2235" s="62"/>
      <c r="G2235" s="62">
        <v>2229</v>
      </c>
      <c r="H2235">
        <f t="shared" ca="1" si="70"/>
        <v>2.3961008557559088E-2</v>
      </c>
      <c r="I2235" s="62"/>
    </row>
    <row r="2236" spans="2:9" x14ac:dyDescent="0.3">
      <c r="B2236" s="177">
        <v>43563</v>
      </c>
      <c r="C2236" s="62">
        <v>1496.4</v>
      </c>
      <c r="D2236" s="62">
        <f t="shared" si="69"/>
        <v>7.7321814254859678E-2</v>
      </c>
      <c r="E2236" s="62">
        <v>-1.2114210265720356E-2</v>
      </c>
      <c r="F2236" s="62"/>
      <c r="G2236" s="62">
        <v>2230</v>
      </c>
      <c r="H2236">
        <f t="shared" ca="1" si="70"/>
        <v>1.4550864767765022E-2</v>
      </c>
      <c r="I2236" s="62"/>
    </row>
    <row r="2237" spans="2:9" x14ac:dyDescent="0.3">
      <c r="B2237" s="177">
        <v>43481</v>
      </c>
      <c r="C2237" s="62">
        <v>1389</v>
      </c>
      <c r="D2237" s="62">
        <f t="shared" si="69"/>
        <v>-0.14155928432372297</v>
      </c>
      <c r="E2237" s="62">
        <v>-1.2126169055154479E-2</v>
      </c>
      <c r="F2237" s="62"/>
      <c r="G2237" s="62">
        <v>2231</v>
      </c>
      <c r="H2237">
        <f t="shared" ca="1" si="70"/>
        <v>-2.3042332765556013E-4</v>
      </c>
      <c r="I2237" s="62"/>
    </row>
    <row r="2238" spans="2:9" x14ac:dyDescent="0.3">
      <c r="B2238" s="177">
        <v>43997</v>
      </c>
      <c r="C2238" s="62">
        <v>1618.05</v>
      </c>
      <c r="D2238" s="62">
        <f t="shared" si="69"/>
        <v>0.3742568370986919</v>
      </c>
      <c r="E2238" s="62">
        <v>-1.2149333007723124E-2</v>
      </c>
      <c r="F2238" s="62"/>
      <c r="G2238" s="62">
        <v>2232</v>
      </c>
      <c r="H2238">
        <f t="shared" ca="1" si="70"/>
        <v>-2.7739299573316948E-2</v>
      </c>
      <c r="I2238" s="62"/>
    </row>
    <row r="2239" spans="2:9" x14ac:dyDescent="0.3">
      <c r="B2239" s="177">
        <v>43110</v>
      </c>
      <c r="C2239" s="62">
        <v>1177.4000000000001</v>
      </c>
      <c r="D2239" s="62">
        <f t="shared" si="69"/>
        <v>-0.65306813996316759</v>
      </c>
      <c r="E2239" s="62">
        <v>-1.21654501216545E-2</v>
      </c>
      <c r="F2239" s="62"/>
      <c r="G2239" s="62">
        <v>2233</v>
      </c>
      <c r="H2239">
        <f t="shared" ca="1" si="70"/>
        <v>-4.0266714544528199E-3</v>
      </c>
      <c r="I2239" s="62"/>
    </row>
    <row r="2240" spans="2:9" x14ac:dyDescent="0.3">
      <c r="B2240" s="177">
        <v>44827</v>
      </c>
      <c r="C2240" s="62">
        <v>3393.75</v>
      </c>
      <c r="D2240" s="62">
        <f t="shared" si="69"/>
        <v>0.37099054698230582</v>
      </c>
      <c r="E2240" s="62">
        <v>-1.2195654388543678E-2</v>
      </c>
      <c r="F2240" s="62"/>
      <c r="G2240" s="62">
        <v>2234</v>
      </c>
      <c r="H2240">
        <f t="shared" ca="1" si="70"/>
        <v>-6.3986335499646519E-3</v>
      </c>
      <c r="I2240" s="62"/>
    </row>
    <row r="2241" spans="2:9" x14ac:dyDescent="0.3">
      <c r="B2241" s="177">
        <v>45877</v>
      </c>
      <c r="C2241" s="62">
        <v>2475.4</v>
      </c>
      <c r="D2241" s="62">
        <f t="shared" si="69"/>
        <v>1.4285293829098402</v>
      </c>
      <c r="E2241" s="62">
        <v>-1.2250109732253231E-2</v>
      </c>
      <c r="F2241" s="62"/>
      <c r="G2241" s="62">
        <v>2235</v>
      </c>
      <c r="H2241">
        <f t="shared" ca="1" si="70"/>
        <v>1.6127936209775727E-3</v>
      </c>
      <c r="I2241" s="62"/>
    </row>
    <row r="2242" spans="2:9" x14ac:dyDescent="0.3">
      <c r="B2242" s="177">
        <v>42529</v>
      </c>
      <c r="C2242" s="62">
        <v>1019.3</v>
      </c>
      <c r="D2242" s="62">
        <f t="shared" si="69"/>
        <v>-0.47933799867191096</v>
      </c>
      <c r="E2242" s="62">
        <v>-1.2258345850089723E-2</v>
      </c>
      <c r="F2242" s="62"/>
      <c r="G2242" s="62">
        <v>2236</v>
      </c>
      <c r="H2242">
        <f t="shared" ca="1" si="70"/>
        <v>1.5243390320921719E-2</v>
      </c>
      <c r="I2242" s="62"/>
    </row>
    <row r="2243" spans="2:9" x14ac:dyDescent="0.3">
      <c r="B2243" s="177">
        <v>44071</v>
      </c>
      <c r="C2243" s="62">
        <v>1957.7</v>
      </c>
      <c r="D2243" s="62">
        <f t="shared" si="69"/>
        <v>0.69358536268869753</v>
      </c>
      <c r="E2243" s="62">
        <v>-1.2260343087790088E-2</v>
      </c>
      <c r="F2243" s="62"/>
      <c r="G2243" s="62">
        <v>2237</v>
      </c>
      <c r="H2243">
        <f t="shared" ca="1" si="70"/>
        <v>-1.6250910121264086E-2</v>
      </c>
      <c r="I2243" s="62"/>
    </row>
    <row r="2244" spans="2:9" x14ac:dyDescent="0.3">
      <c r="B2244" s="177">
        <v>42629</v>
      </c>
      <c r="C2244" s="62">
        <v>1155.95</v>
      </c>
      <c r="D2244" s="62">
        <f t="shared" si="69"/>
        <v>-0.19305410122164046</v>
      </c>
      <c r="E2244" s="62">
        <v>-1.2261813210287882E-2</v>
      </c>
      <c r="F2244" s="62"/>
      <c r="G2244" s="62">
        <v>2238</v>
      </c>
      <c r="H2244">
        <f t="shared" ca="1" si="70"/>
        <v>-1.2269636856586115E-2</v>
      </c>
      <c r="I2244" s="62"/>
    </row>
    <row r="2245" spans="2:9" x14ac:dyDescent="0.3">
      <c r="B2245" s="177">
        <v>43307</v>
      </c>
      <c r="C2245" s="62">
        <v>1432.5</v>
      </c>
      <c r="D2245" s="62">
        <f t="shared" si="69"/>
        <v>0.25845559167179133</v>
      </c>
      <c r="E2245" s="62">
        <v>-1.2273322760808078E-2</v>
      </c>
      <c r="F2245" s="62"/>
      <c r="G2245" s="62">
        <v>2239</v>
      </c>
      <c r="H2245">
        <f t="shared" ca="1" si="70"/>
        <v>6.7597123238110042E-3</v>
      </c>
      <c r="I2245" s="62"/>
    </row>
    <row r="2246" spans="2:9" x14ac:dyDescent="0.3">
      <c r="B2246" s="177">
        <v>43133</v>
      </c>
      <c r="C2246" s="62">
        <v>1138.3</v>
      </c>
      <c r="D2246" s="62">
        <f t="shared" si="69"/>
        <v>-0.52609338246008452</v>
      </c>
      <c r="E2246" s="62">
        <v>-1.227818994316464E-2</v>
      </c>
      <c r="F2246" s="62"/>
      <c r="G2246" s="62">
        <v>2240</v>
      </c>
      <c r="H2246">
        <f t="shared" ca="1" si="70"/>
        <v>1.9433580395050359E-2</v>
      </c>
      <c r="I2246" s="62"/>
    </row>
    <row r="2247" spans="2:9" x14ac:dyDescent="0.3">
      <c r="B2247" s="177">
        <v>44267</v>
      </c>
      <c r="C2247" s="62">
        <v>2401.9499999999998</v>
      </c>
      <c r="D2247" s="62">
        <f t="shared" ref="D2247:D2310" si="71">(C2247-C2248)/C2248</f>
        <v>3.305234183475976E-2</v>
      </c>
      <c r="E2247" s="62">
        <v>-1.2315473498088026E-2</v>
      </c>
      <c r="F2247" s="62"/>
      <c r="G2247" s="62">
        <v>2241</v>
      </c>
      <c r="H2247">
        <f t="shared" ref="H2247:H2310" ca="1" si="72">_xlfn.NORM.INV(RAND(),N$9,N$10)</f>
        <v>1.9432221985681033E-2</v>
      </c>
      <c r="I2247" s="62"/>
    </row>
    <row r="2248" spans="2:9" x14ac:dyDescent="0.3">
      <c r="B2248" s="177">
        <v>45790</v>
      </c>
      <c r="C2248" s="62">
        <v>2325.1</v>
      </c>
      <c r="D2248" s="62">
        <f t="shared" si="71"/>
        <v>1.9605908193798942</v>
      </c>
      <c r="E2248" s="62">
        <v>-1.2318932925534175E-2</v>
      </c>
      <c r="F2248" s="62"/>
      <c r="G2248" s="62">
        <v>2242</v>
      </c>
      <c r="H2248">
        <f t="shared" ca="1" si="72"/>
        <v>-1.6200486257144101E-2</v>
      </c>
      <c r="I2248" s="62"/>
    </row>
    <row r="2249" spans="2:9" x14ac:dyDescent="0.3">
      <c r="B2249" s="177">
        <v>42116</v>
      </c>
      <c r="C2249" s="62">
        <v>785.35</v>
      </c>
      <c r="D2249" s="62">
        <f t="shared" si="71"/>
        <v>-1.0956488886090212E-2</v>
      </c>
      <c r="E2249" s="62">
        <v>-1.2324718606552166E-2</v>
      </c>
      <c r="F2249" s="62"/>
      <c r="G2249" s="62">
        <v>2243</v>
      </c>
      <c r="H2249">
        <f t="shared" ca="1" si="72"/>
        <v>1.0988944949005765E-2</v>
      </c>
      <c r="I2249" s="62"/>
    </row>
    <row r="2250" spans="2:9" x14ac:dyDescent="0.3">
      <c r="B2250" s="177">
        <v>42270</v>
      </c>
      <c r="C2250" s="62">
        <v>794.05</v>
      </c>
      <c r="D2250" s="62">
        <f t="shared" si="71"/>
        <v>-0.46955476134807445</v>
      </c>
      <c r="E2250" s="62">
        <v>-1.237562189054732E-2</v>
      </c>
      <c r="F2250" s="62"/>
      <c r="G2250" s="62">
        <v>2244</v>
      </c>
      <c r="H2250">
        <f t="shared" ca="1" si="72"/>
        <v>5.8520224578701976E-3</v>
      </c>
      <c r="I2250" s="62"/>
    </row>
    <row r="2251" spans="2:9" x14ac:dyDescent="0.3">
      <c r="B2251" s="177">
        <v>43558</v>
      </c>
      <c r="C2251" s="62">
        <v>1496.95</v>
      </c>
      <c r="D2251" s="62">
        <f t="shared" si="71"/>
        <v>0.68936914569461683</v>
      </c>
      <c r="E2251" s="62">
        <v>-1.2403100775193769E-2</v>
      </c>
      <c r="F2251" s="62"/>
      <c r="G2251" s="62">
        <v>2245</v>
      </c>
      <c r="H2251">
        <f t="shared" ca="1" si="72"/>
        <v>-3.3178686716559399E-3</v>
      </c>
      <c r="I2251" s="62"/>
    </row>
    <row r="2252" spans="2:9" x14ac:dyDescent="0.3">
      <c r="B2252" s="177">
        <v>42444</v>
      </c>
      <c r="C2252" s="62">
        <v>886.1</v>
      </c>
      <c r="D2252" s="62">
        <f t="shared" si="71"/>
        <v>-0.26556154164939905</v>
      </c>
      <c r="E2252" s="62">
        <v>-1.2481890114788735E-2</v>
      </c>
      <c r="F2252" s="62"/>
      <c r="G2252" s="62">
        <v>2246</v>
      </c>
      <c r="H2252">
        <f t="shared" ca="1" si="72"/>
        <v>-1.4239055267149695E-2</v>
      </c>
      <c r="I2252" s="62"/>
    </row>
    <row r="2253" spans="2:9" x14ac:dyDescent="0.3">
      <c r="B2253" s="177">
        <v>43223</v>
      </c>
      <c r="C2253" s="62">
        <v>1206.5</v>
      </c>
      <c r="D2253" s="62">
        <f t="shared" si="71"/>
        <v>0.38885691262806488</v>
      </c>
      <c r="E2253" s="62">
        <v>-1.2482095355023532E-2</v>
      </c>
      <c r="F2253" s="62"/>
      <c r="G2253" s="62">
        <v>2247</v>
      </c>
      <c r="H2253">
        <f t="shared" ca="1" si="72"/>
        <v>2.377729899477677E-2</v>
      </c>
      <c r="I2253" s="62"/>
    </row>
    <row r="2254" spans="2:9" x14ac:dyDescent="0.3">
      <c r="B2254" s="177">
        <v>42724</v>
      </c>
      <c r="C2254" s="62">
        <v>868.7</v>
      </c>
      <c r="D2254" s="62">
        <f t="shared" si="71"/>
        <v>-0.51263710061993317</v>
      </c>
      <c r="E2254" s="62">
        <v>-1.2504262816869387E-2</v>
      </c>
      <c r="F2254" s="62"/>
      <c r="G2254" s="62">
        <v>2248</v>
      </c>
      <c r="H2254">
        <f t="shared" ca="1" si="72"/>
        <v>4.8817845587660336E-3</v>
      </c>
      <c r="I2254" s="62"/>
    </row>
    <row r="2255" spans="2:9" x14ac:dyDescent="0.3">
      <c r="B2255" s="177">
        <v>44053</v>
      </c>
      <c r="C2255" s="62">
        <v>1782.45</v>
      </c>
      <c r="D2255" s="62">
        <f t="shared" si="71"/>
        <v>-0.42009630087516669</v>
      </c>
      <c r="E2255" s="62">
        <v>-1.2520428796986184E-2</v>
      </c>
      <c r="F2255" s="62"/>
      <c r="G2255" s="62">
        <v>2249</v>
      </c>
      <c r="H2255">
        <f t="shared" ca="1" si="72"/>
        <v>-4.7133297106578158E-4</v>
      </c>
      <c r="I2255" s="62"/>
    </row>
    <row r="2256" spans="2:9" x14ac:dyDescent="0.3">
      <c r="B2256" s="177">
        <v>44431</v>
      </c>
      <c r="C2256" s="62">
        <v>3073.7</v>
      </c>
      <c r="D2256" s="62">
        <f t="shared" si="71"/>
        <v>2.735658726300437</v>
      </c>
      <c r="E2256" s="62">
        <v>-1.2529315385356765E-2</v>
      </c>
      <c r="F2256" s="62"/>
      <c r="G2256" s="62">
        <v>2250</v>
      </c>
      <c r="H2256">
        <f t="shared" ca="1" si="72"/>
        <v>-1.0435598013538354E-2</v>
      </c>
      <c r="I2256" s="62"/>
    </row>
    <row r="2257" spans="2:9" x14ac:dyDescent="0.3">
      <c r="B2257" s="177">
        <v>42053</v>
      </c>
      <c r="C2257" s="62">
        <v>822.8</v>
      </c>
      <c r="D2257" s="62">
        <f t="shared" si="71"/>
        <v>-0.742766479608585</v>
      </c>
      <c r="E2257" s="62">
        <v>-1.2541254125412595E-2</v>
      </c>
      <c r="F2257" s="62"/>
      <c r="G2257" s="62">
        <v>2251</v>
      </c>
      <c r="H2257">
        <f t="shared" ca="1" si="72"/>
        <v>7.0190324970340594E-3</v>
      </c>
      <c r="I2257" s="62"/>
    </row>
    <row r="2258" spans="2:9" x14ac:dyDescent="0.3">
      <c r="B2258" s="177">
        <v>44683</v>
      </c>
      <c r="C2258" s="62">
        <v>3198.65</v>
      </c>
      <c r="D2258" s="62">
        <f t="shared" si="71"/>
        <v>0.84100261878039662</v>
      </c>
      <c r="E2258" s="62">
        <v>-1.2549007501620748E-2</v>
      </c>
      <c r="F2258" s="62"/>
      <c r="G2258" s="62">
        <v>2252</v>
      </c>
      <c r="H2258">
        <f t="shared" ca="1" si="72"/>
        <v>-5.1253988147627822E-3</v>
      </c>
      <c r="I2258" s="62"/>
    </row>
    <row r="2259" spans="2:9" x14ac:dyDescent="0.3">
      <c r="B2259" s="177">
        <v>44041</v>
      </c>
      <c r="C2259" s="62">
        <v>1737.45</v>
      </c>
      <c r="D2259" s="62">
        <f t="shared" si="71"/>
        <v>-0.48014002962165075</v>
      </c>
      <c r="E2259" s="62">
        <v>-1.2588088201863983E-2</v>
      </c>
      <c r="F2259" s="62"/>
      <c r="G2259" s="62">
        <v>2253</v>
      </c>
      <c r="H2259">
        <f t="shared" ca="1" si="72"/>
        <v>5.5503274124007662E-3</v>
      </c>
      <c r="I2259" s="62"/>
    </row>
    <row r="2260" spans="2:9" x14ac:dyDescent="0.3">
      <c r="B2260" s="177">
        <v>44834</v>
      </c>
      <c r="C2260" s="62">
        <v>3342.15</v>
      </c>
      <c r="D2260" s="62">
        <f t="shared" si="71"/>
        <v>0.35923297476462585</v>
      </c>
      <c r="E2260" s="62">
        <v>-1.2600449066414585E-2</v>
      </c>
      <c r="F2260" s="62"/>
      <c r="G2260" s="62">
        <v>2254</v>
      </c>
      <c r="H2260">
        <f t="shared" ca="1" si="72"/>
        <v>1.1604518366359427E-2</v>
      </c>
      <c r="I2260" s="62"/>
    </row>
    <row r="2261" spans="2:9" x14ac:dyDescent="0.3">
      <c r="B2261" s="177">
        <v>45624</v>
      </c>
      <c r="C2261" s="62">
        <v>2458.85</v>
      </c>
      <c r="D2261" s="62">
        <f t="shared" si="71"/>
        <v>-0.13946488879556232</v>
      </c>
      <c r="E2261" s="62">
        <v>-1.2609175785563734E-2</v>
      </c>
      <c r="F2261" s="62"/>
      <c r="G2261" s="62">
        <v>2255</v>
      </c>
      <c r="H2261">
        <f t="shared" ca="1" si="72"/>
        <v>-7.3882543777180603E-3</v>
      </c>
      <c r="I2261" s="62"/>
    </row>
    <row r="2262" spans="2:9" x14ac:dyDescent="0.3">
      <c r="B2262" s="177">
        <v>45391</v>
      </c>
      <c r="C2262" s="62">
        <v>2857.35</v>
      </c>
      <c r="D2262" s="62">
        <f t="shared" si="71"/>
        <v>-9.3839689209545732E-2</v>
      </c>
      <c r="E2262" s="62">
        <v>-1.2630014858841073E-2</v>
      </c>
      <c r="F2262" s="62"/>
      <c r="G2262" s="62">
        <v>2256</v>
      </c>
      <c r="H2262">
        <f t="shared" ca="1" si="72"/>
        <v>-8.0946235566866243E-3</v>
      </c>
      <c r="I2262" s="62"/>
    </row>
    <row r="2263" spans="2:9" x14ac:dyDescent="0.3">
      <c r="B2263" s="177">
        <v>45208</v>
      </c>
      <c r="C2263" s="62">
        <v>3153.25</v>
      </c>
      <c r="D2263" s="62">
        <f t="shared" si="71"/>
        <v>0.42057485245753945</v>
      </c>
      <c r="E2263" s="62">
        <v>-1.2650102547242211E-2</v>
      </c>
      <c r="F2263" s="62"/>
      <c r="G2263" s="62">
        <v>2257</v>
      </c>
      <c r="H2263">
        <f t="shared" ca="1" si="72"/>
        <v>1.3811748861838214E-2</v>
      </c>
      <c r="I2263" s="62"/>
    </row>
    <row r="2264" spans="2:9" x14ac:dyDescent="0.3">
      <c r="B2264" s="177">
        <v>45818</v>
      </c>
      <c r="C2264" s="62">
        <v>2219.6999999999998</v>
      </c>
      <c r="D2264" s="62">
        <f t="shared" si="71"/>
        <v>-0.34952893082682535</v>
      </c>
      <c r="E2264" s="62">
        <v>-1.2720722323533497E-2</v>
      </c>
      <c r="F2264" s="62"/>
      <c r="G2264" s="62">
        <v>2258</v>
      </c>
      <c r="H2264">
        <f t="shared" ca="1" si="72"/>
        <v>7.790730704405037E-3</v>
      </c>
      <c r="I2264" s="62"/>
    </row>
    <row r="2265" spans="2:9" x14ac:dyDescent="0.3">
      <c r="B2265" s="177">
        <v>44783</v>
      </c>
      <c r="C2265" s="62">
        <v>3412.45</v>
      </c>
      <c r="D2265" s="62">
        <f t="shared" si="71"/>
        <v>2.2130784802975376</v>
      </c>
      <c r="E2265" s="62">
        <v>-1.2744105308838473E-2</v>
      </c>
      <c r="F2265" s="62"/>
      <c r="G2265" s="62">
        <v>2259</v>
      </c>
      <c r="H2265">
        <f t="shared" ca="1" si="72"/>
        <v>2.7548997375334977E-2</v>
      </c>
      <c r="I2265" s="62"/>
    </row>
    <row r="2266" spans="2:9" x14ac:dyDescent="0.3">
      <c r="B2266" s="177">
        <v>42676</v>
      </c>
      <c r="C2266" s="62">
        <v>1062.05</v>
      </c>
      <c r="D2266" s="62">
        <f t="shared" si="71"/>
        <v>-0.55502252016340214</v>
      </c>
      <c r="E2266" s="62">
        <v>-1.278118609406953E-2</v>
      </c>
      <c r="F2266" s="62"/>
      <c r="G2266" s="62">
        <v>2260</v>
      </c>
      <c r="H2266">
        <f t="shared" ca="1" si="72"/>
        <v>-2.9000245263898546E-3</v>
      </c>
      <c r="I2266" s="62"/>
    </row>
    <row r="2267" spans="2:9" x14ac:dyDescent="0.3">
      <c r="B2267" s="177">
        <v>44260</v>
      </c>
      <c r="C2267" s="62">
        <v>2386.75</v>
      </c>
      <c r="D2267" s="62">
        <f t="shared" si="71"/>
        <v>-0.16504871350859707</v>
      </c>
      <c r="E2267" s="62">
        <v>-1.2883080358989243E-2</v>
      </c>
      <c r="F2267" s="62"/>
      <c r="G2267" s="62">
        <v>2261</v>
      </c>
      <c r="H2267">
        <f t="shared" ca="1" si="72"/>
        <v>2.4524804639447732E-2</v>
      </c>
      <c r="I2267" s="62"/>
    </row>
    <row r="2268" spans="2:9" x14ac:dyDescent="0.3">
      <c r="B2268" s="177">
        <v>45468</v>
      </c>
      <c r="C2268" s="62">
        <v>2858.55</v>
      </c>
      <c r="D2268" s="62">
        <f t="shared" si="71"/>
        <v>-3.3800341383447972E-2</v>
      </c>
      <c r="E2268" s="62">
        <v>-1.2897544804723889E-2</v>
      </c>
      <c r="F2268" s="62"/>
      <c r="G2268" s="62">
        <v>2262</v>
      </c>
      <c r="H2268">
        <f t="shared" ca="1" si="72"/>
        <v>-9.9843635696188378E-3</v>
      </c>
      <c r="I2268" s="62"/>
    </row>
    <row r="2269" spans="2:9" x14ac:dyDescent="0.3">
      <c r="B2269" s="177">
        <v>44407</v>
      </c>
      <c r="C2269" s="62">
        <v>2958.55</v>
      </c>
      <c r="D2269" s="62">
        <f t="shared" si="71"/>
        <v>6.6528478731074328E-2</v>
      </c>
      <c r="E2269" s="62">
        <v>-1.2911835849528675E-2</v>
      </c>
      <c r="F2269" s="62"/>
      <c r="G2269" s="62">
        <v>2263</v>
      </c>
      <c r="H2269">
        <f t="shared" ca="1" si="72"/>
        <v>8.6406011027879738E-3</v>
      </c>
      <c r="I2269" s="62"/>
    </row>
    <row r="2270" spans="2:9" x14ac:dyDescent="0.3">
      <c r="B2270" s="177">
        <v>44951</v>
      </c>
      <c r="C2270" s="62">
        <v>2774</v>
      </c>
      <c r="D2270" s="62">
        <f t="shared" si="71"/>
        <v>0.20477741585233442</v>
      </c>
      <c r="E2270" s="62">
        <v>-1.2916770451553278E-2</v>
      </c>
      <c r="F2270" s="62"/>
      <c r="G2270" s="62">
        <v>2264</v>
      </c>
      <c r="H2270">
        <f t="shared" ca="1" si="72"/>
        <v>-5.3677806278767193E-3</v>
      </c>
      <c r="I2270" s="62"/>
    </row>
    <row r="2271" spans="2:9" x14ac:dyDescent="0.3">
      <c r="B2271" s="177">
        <v>45785</v>
      </c>
      <c r="C2271" s="62">
        <v>2302.5</v>
      </c>
      <c r="D2271" s="62">
        <f t="shared" si="71"/>
        <v>1.0895725564933296</v>
      </c>
      <c r="E2271" s="62">
        <v>-1.292521381261659E-2</v>
      </c>
      <c r="F2271" s="62"/>
      <c r="G2271" s="62">
        <v>2265</v>
      </c>
      <c r="H2271">
        <f t="shared" ca="1" si="72"/>
        <v>1.6367867467245882E-2</v>
      </c>
      <c r="I2271" s="62"/>
    </row>
    <row r="2272" spans="2:9" x14ac:dyDescent="0.3">
      <c r="B2272" s="177">
        <v>43154</v>
      </c>
      <c r="C2272" s="62">
        <v>1101.9000000000001</v>
      </c>
      <c r="D2272" s="62">
        <f t="shared" si="71"/>
        <v>0.37001118985453207</v>
      </c>
      <c r="E2272" s="62">
        <v>-1.294396918529119E-2</v>
      </c>
      <c r="F2272" s="62"/>
      <c r="G2272" s="62">
        <v>2266</v>
      </c>
      <c r="H2272">
        <f t="shared" ca="1" si="72"/>
        <v>5.1196253398445172E-3</v>
      </c>
      <c r="I2272" s="62"/>
    </row>
    <row r="2273" spans="2:9" x14ac:dyDescent="0.3">
      <c r="B2273" s="177">
        <v>42039</v>
      </c>
      <c r="C2273" s="62">
        <v>804.3</v>
      </c>
      <c r="D2273" s="62">
        <f t="shared" si="71"/>
        <v>-0.5374396135265701</v>
      </c>
      <c r="E2273" s="62">
        <v>-1.2947168190464585E-2</v>
      </c>
      <c r="F2273" s="62"/>
      <c r="G2273" s="62">
        <v>2267</v>
      </c>
      <c r="H2273">
        <f t="shared" ca="1" si="72"/>
        <v>3.2463432623826413E-3</v>
      </c>
      <c r="I2273" s="62"/>
    </row>
    <row r="2274" spans="2:9" x14ac:dyDescent="0.3">
      <c r="B2274" s="177">
        <v>43787</v>
      </c>
      <c r="C2274" s="62">
        <v>1738.8</v>
      </c>
      <c r="D2274" s="62">
        <f t="shared" si="71"/>
        <v>-0.48770678962332253</v>
      </c>
      <c r="E2274" s="62">
        <v>-1.2970794425680547E-2</v>
      </c>
      <c r="F2274" s="62"/>
      <c r="G2274" s="62">
        <v>2268</v>
      </c>
      <c r="H2274">
        <f t="shared" ca="1" si="72"/>
        <v>-1.644470423061735E-4</v>
      </c>
      <c r="I2274" s="62"/>
    </row>
    <row r="2275" spans="2:9" x14ac:dyDescent="0.3">
      <c r="B2275" s="177">
        <v>44819</v>
      </c>
      <c r="C2275" s="62">
        <v>3394.15</v>
      </c>
      <c r="D2275" s="62">
        <f t="shared" si="71"/>
        <v>2.4456626567179334</v>
      </c>
      <c r="E2275" s="62">
        <v>-1.298418052809122E-2</v>
      </c>
      <c r="F2275" s="62"/>
      <c r="G2275" s="62">
        <v>2269</v>
      </c>
      <c r="H2275">
        <f t="shared" ca="1" si="72"/>
        <v>-8.9029233261583417E-3</v>
      </c>
      <c r="I2275" s="62"/>
    </row>
    <row r="2276" spans="2:9" x14ac:dyDescent="0.3">
      <c r="B2276" s="177">
        <v>42520</v>
      </c>
      <c r="C2276" s="62">
        <v>985.05</v>
      </c>
      <c r="D2276" s="62">
        <f t="shared" si="71"/>
        <v>-0.67200532756180809</v>
      </c>
      <c r="E2276" s="62">
        <v>-1.3025399529081711E-2</v>
      </c>
      <c r="F2276" s="62"/>
      <c r="G2276" s="62">
        <v>2270</v>
      </c>
      <c r="H2276">
        <f t="shared" ca="1" si="72"/>
        <v>-1.8437417268626411E-3</v>
      </c>
      <c r="I2276" s="62"/>
    </row>
    <row r="2277" spans="2:9" x14ac:dyDescent="0.3">
      <c r="B2277" s="177">
        <v>44372</v>
      </c>
      <c r="C2277" s="62">
        <v>3003.25</v>
      </c>
      <c r="D2277" s="62">
        <f t="shared" si="71"/>
        <v>0.65127147766323024</v>
      </c>
      <c r="E2277" s="62">
        <v>-1.3030332906109334E-2</v>
      </c>
      <c r="F2277" s="62"/>
      <c r="G2277" s="62">
        <v>2271</v>
      </c>
      <c r="H2277">
        <f t="shared" ca="1" si="72"/>
        <v>-5.2960332400153317E-3</v>
      </c>
      <c r="I2277" s="62"/>
    </row>
    <row r="2278" spans="2:9" x14ac:dyDescent="0.3">
      <c r="B2278" s="177">
        <v>43885</v>
      </c>
      <c r="C2278" s="62">
        <v>1818.75</v>
      </c>
      <c r="D2278" s="62">
        <f t="shared" si="71"/>
        <v>5.0298847919614184E-2</v>
      </c>
      <c r="E2278" s="62">
        <v>-1.307757006810099E-2</v>
      </c>
      <c r="F2278" s="62"/>
      <c r="G2278" s="62">
        <v>2272</v>
      </c>
      <c r="H2278">
        <f t="shared" ca="1" si="72"/>
        <v>2.9139246536998981E-3</v>
      </c>
      <c r="I2278" s="62"/>
    </row>
    <row r="2279" spans="2:9" x14ac:dyDescent="0.3">
      <c r="B2279" s="177">
        <v>43941</v>
      </c>
      <c r="C2279" s="62">
        <v>1731.65</v>
      </c>
      <c r="D2279" s="62">
        <f t="shared" si="71"/>
        <v>-0.40232285231077208</v>
      </c>
      <c r="E2279" s="62">
        <v>-1.3079904251681191E-2</v>
      </c>
      <c r="F2279" s="62"/>
      <c r="G2279" s="62">
        <v>2273</v>
      </c>
      <c r="H2279">
        <f t="shared" ca="1" si="72"/>
        <v>2.5305801624623408E-2</v>
      </c>
      <c r="I2279" s="62"/>
    </row>
    <row r="2280" spans="2:9" x14ac:dyDescent="0.3">
      <c r="B2280" s="177">
        <v>45481</v>
      </c>
      <c r="C2280" s="62">
        <v>2897.3</v>
      </c>
      <c r="D2280" s="62">
        <f t="shared" si="71"/>
        <v>0.21370672140418492</v>
      </c>
      <c r="E2280" s="62">
        <v>-1.3097164268074536E-2</v>
      </c>
      <c r="F2280" s="62"/>
      <c r="G2280" s="62">
        <v>2274</v>
      </c>
      <c r="H2280">
        <f t="shared" ca="1" si="72"/>
        <v>8.3714067994036818E-3</v>
      </c>
      <c r="I2280" s="62"/>
    </row>
    <row r="2281" spans="2:9" x14ac:dyDescent="0.3">
      <c r="B2281" s="177">
        <v>44249</v>
      </c>
      <c r="C2281" s="62">
        <v>2387.15</v>
      </c>
      <c r="D2281" s="62">
        <f t="shared" si="71"/>
        <v>2.9077035823598E-2</v>
      </c>
      <c r="E2281" s="62">
        <v>-1.312580098391831E-2</v>
      </c>
      <c r="F2281" s="62"/>
      <c r="G2281" s="62">
        <v>2275</v>
      </c>
      <c r="H2281">
        <f t="shared" ca="1" si="72"/>
        <v>-4.7539712046231006E-3</v>
      </c>
      <c r="I2281" s="62"/>
    </row>
    <row r="2282" spans="2:9" x14ac:dyDescent="0.3">
      <c r="B2282" s="177">
        <v>45667</v>
      </c>
      <c r="C2282" s="62">
        <v>2319.6999999999998</v>
      </c>
      <c r="D2282" s="62">
        <f t="shared" si="71"/>
        <v>-0.23809367404585172</v>
      </c>
      <c r="E2282" s="62">
        <v>-1.3145579851952732E-2</v>
      </c>
      <c r="F2282" s="62"/>
      <c r="G2282" s="62">
        <v>2276</v>
      </c>
      <c r="H2282">
        <f t="shared" ca="1" si="72"/>
        <v>-1.5768855677413946E-2</v>
      </c>
      <c r="I2282" s="62"/>
    </row>
    <row r="2283" spans="2:9" x14ac:dyDescent="0.3">
      <c r="B2283" s="177">
        <v>44861</v>
      </c>
      <c r="C2283" s="62">
        <v>3044.6</v>
      </c>
      <c r="D2283" s="62">
        <f t="shared" si="71"/>
        <v>0.35925710969239688</v>
      </c>
      <c r="E2283" s="62">
        <v>-1.3175593549955462E-2</v>
      </c>
      <c r="F2283" s="62"/>
      <c r="G2283" s="62">
        <v>2277</v>
      </c>
      <c r="H2283">
        <f t="shared" ca="1" si="72"/>
        <v>-1.3099451406792446E-3</v>
      </c>
      <c r="I2283" s="62"/>
    </row>
    <row r="2284" spans="2:9" x14ac:dyDescent="0.3">
      <c r="B2284" s="177">
        <v>45699</v>
      </c>
      <c r="C2284" s="62">
        <v>2239.9</v>
      </c>
      <c r="D2284" s="62">
        <f t="shared" si="71"/>
        <v>-0.29928674216354872</v>
      </c>
      <c r="E2284" s="62">
        <v>-1.319470449589172E-2</v>
      </c>
      <c r="F2284" s="62"/>
      <c r="G2284" s="62">
        <v>2278</v>
      </c>
      <c r="H2284">
        <f t="shared" ca="1" si="72"/>
        <v>-1.1979662684007504E-2</v>
      </c>
      <c r="I2284" s="62"/>
    </row>
    <row r="2285" spans="2:9" x14ac:dyDescent="0.3">
      <c r="B2285" s="177">
        <v>45184</v>
      </c>
      <c r="C2285" s="62">
        <v>3196.6</v>
      </c>
      <c r="D2285" s="62">
        <f t="shared" si="71"/>
        <v>0.16398725534820205</v>
      </c>
      <c r="E2285" s="62">
        <v>-1.3212323269741366E-2</v>
      </c>
      <c r="F2285" s="62"/>
      <c r="G2285" s="62">
        <v>2279</v>
      </c>
      <c r="H2285">
        <f t="shared" ca="1" si="72"/>
        <v>2.6385480740933276E-2</v>
      </c>
      <c r="I2285" s="62"/>
    </row>
    <row r="2286" spans="2:9" x14ac:dyDescent="0.3">
      <c r="B2286" s="177">
        <v>44999</v>
      </c>
      <c r="C2286" s="62">
        <v>2746.25</v>
      </c>
      <c r="D2286" s="62">
        <f t="shared" si="71"/>
        <v>0.33199951497514246</v>
      </c>
      <c r="E2286" s="62">
        <v>-1.3222902930238471E-2</v>
      </c>
      <c r="F2286" s="62"/>
      <c r="G2286" s="62">
        <v>2280</v>
      </c>
      <c r="H2286">
        <f t="shared" ca="1" si="72"/>
        <v>-1.2625187574589995E-2</v>
      </c>
      <c r="I2286" s="62"/>
    </row>
    <row r="2287" spans="2:9" x14ac:dyDescent="0.3">
      <c r="B2287" s="177">
        <v>44120</v>
      </c>
      <c r="C2287" s="62">
        <v>2061.75</v>
      </c>
      <c r="D2287" s="62">
        <f t="shared" si="71"/>
        <v>-0.36574223616815099</v>
      </c>
      <c r="E2287" s="62">
        <v>-1.3233464152388288E-2</v>
      </c>
      <c r="F2287" s="62"/>
      <c r="G2287" s="62">
        <v>2281</v>
      </c>
      <c r="H2287">
        <f t="shared" ca="1" si="72"/>
        <v>8.6121383316982089E-3</v>
      </c>
      <c r="I2287" s="62"/>
    </row>
    <row r="2288" spans="2:9" x14ac:dyDescent="0.3">
      <c r="B2288" s="177">
        <v>45169</v>
      </c>
      <c r="C2288" s="62">
        <v>3250.65</v>
      </c>
      <c r="D2288" s="62">
        <f t="shared" si="71"/>
        <v>1.8574630801687766</v>
      </c>
      <c r="E2288" s="62">
        <v>-1.3250159366177971E-2</v>
      </c>
      <c r="F2288" s="62"/>
      <c r="G2288" s="62">
        <v>2282</v>
      </c>
      <c r="H2288">
        <f t="shared" ca="1" si="72"/>
        <v>4.9259095225006547E-3</v>
      </c>
      <c r="I2288" s="62"/>
    </row>
    <row r="2289" spans="2:9" x14ac:dyDescent="0.3">
      <c r="B2289" s="177">
        <v>43194</v>
      </c>
      <c r="C2289" s="62">
        <v>1137.5999999999999</v>
      </c>
      <c r="D2289" s="62">
        <f t="shared" si="71"/>
        <v>0.40765946915795326</v>
      </c>
      <c r="E2289" s="62">
        <v>-1.3270882123341297E-2</v>
      </c>
      <c r="F2289" s="62"/>
      <c r="G2289" s="62">
        <v>2283</v>
      </c>
      <c r="H2289">
        <f t="shared" ca="1" si="72"/>
        <v>-1.4557148290177091E-2</v>
      </c>
      <c r="I2289" s="62"/>
    </row>
    <row r="2290" spans="2:9" x14ac:dyDescent="0.3">
      <c r="B2290" s="177">
        <v>42114</v>
      </c>
      <c r="C2290" s="62">
        <v>808.15</v>
      </c>
      <c r="D2290" s="62">
        <f t="shared" si="71"/>
        <v>-0.7346804773551765</v>
      </c>
      <c r="E2290" s="62">
        <v>-1.3308100848544018E-2</v>
      </c>
      <c r="F2290" s="62"/>
      <c r="G2290" s="62">
        <v>2284</v>
      </c>
      <c r="H2290">
        <f t="shared" ca="1" si="72"/>
        <v>-1.8787202763631793E-2</v>
      </c>
      <c r="I2290" s="62"/>
    </row>
    <row r="2291" spans="2:9" x14ac:dyDescent="0.3">
      <c r="B2291" s="177">
        <v>44875</v>
      </c>
      <c r="C2291" s="62">
        <v>3045.95</v>
      </c>
      <c r="D2291" s="62">
        <f t="shared" si="71"/>
        <v>0.99786829332283877</v>
      </c>
      <c r="E2291" s="62">
        <v>-1.3329662142463831E-2</v>
      </c>
      <c r="F2291" s="62"/>
      <c r="G2291" s="62">
        <v>2285</v>
      </c>
      <c r="H2291">
        <f t="shared" ca="1" si="72"/>
        <v>6.0782015469728837E-3</v>
      </c>
      <c r="I2291" s="62"/>
    </row>
    <row r="2292" spans="2:9" x14ac:dyDescent="0.3">
      <c r="B2292" s="177">
        <v>43682</v>
      </c>
      <c r="C2292" s="62">
        <v>1524.6</v>
      </c>
      <c r="D2292" s="62">
        <f t="shared" si="71"/>
        <v>-0.3096515655776676</v>
      </c>
      <c r="E2292" s="62">
        <v>-1.3331607558892141E-2</v>
      </c>
      <c r="F2292" s="62"/>
      <c r="G2292" s="62">
        <v>2286</v>
      </c>
      <c r="H2292">
        <f t="shared" ca="1" si="72"/>
        <v>-8.5112155203490372E-3</v>
      </c>
      <c r="I2292" s="62"/>
    </row>
    <row r="2293" spans="2:9" x14ac:dyDescent="0.3">
      <c r="B2293" s="177">
        <v>44141</v>
      </c>
      <c r="C2293" s="62">
        <v>2208.4499999999998</v>
      </c>
      <c r="D2293" s="62">
        <f t="shared" si="71"/>
        <v>1.1768851651059633</v>
      </c>
      <c r="E2293" s="62">
        <v>-1.3402130938819274E-2</v>
      </c>
      <c r="F2293" s="62"/>
      <c r="G2293" s="62">
        <v>2287</v>
      </c>
      <c r="H2293">
        <f t="shared" ca="1" si="72"/>
        <v>2.4107374936945224E-2</v>
      </c>
      <c r="I2293" s="62"/>
    </row>
    <row r="2294" spans="2:9" x14ac:dyDescent="0.3">
      <c r="B2294" s="177">
        <v>42797</v>
      </c>
      <c r="C2294" s="62">
        <v>1014.5</v>
      </c>
      <c r="D2294" s="62">
        <f t="shared" si="71"/>
        <v>-0.28478268532553142</v>
      </c>
      <c r="E2294" s="62">
        <v>-1.3420208110473553E-2</v>
      </c>
      <c r="F2294" s="62"/>
      <c r="G2294" s="62">
        <v>2288</v>
      </c>
      <c r="H2294">
        <f t="shared" ca="1" si="72"/>
        <v>-9.5880189622655557E-3</v>
      </c>
      <c r="I2294" s="62"/>
    </row>
    <row r="2295" spans="2:9" x14ac:dyDescent="0.3">
      <c r="B2295" s="177">
        <v>43314</v>
      </c>
      <c r="C2295" s="62">
        <v>1418.45</v>
      </c>
      <c r="D2295" s="62">
        <f t="shared" si="71"/>
        <v>-0.30304147012578614</v>
      </c>
      <c r="E2295" s="62">
        <v>-1.342375239088851E-2</v>
      </c>
      <c r="F2295" s="62"/>
      <c r="G2295" s="62">
        <v>2289</v>
      </c>
      <c r="H2295">
        <f t="shared" ca="1" si="72"/>
        <v>2.3735545600206538E-2</v>
      </c>
      <c r="I2295" s="62"/>
    </row>
    <row r="2296" spans="2:9" x14ac:dyDescent="0.3">
      <c r="B2296" s="177">
        <v>44085</v>
      </c>
      <c r="C2296" s="62">
        <v>2035.2</v>
      </c>
      <c r="D2296" s="62">
        <f t="shared" si="71"/>
        <v>0.80058391577457322</v>
      </c>
      <c r="E2296" s="62">
        <v>-1.3427698870522102E-2</v>
      </c>
      <c r="F2296" s="62"/>
      <c r="G2296" s="62">
        <v>2290</v>
      </c>
      <c r="H2296">
        <f t="shared" ca="1" si="72"/>
        <v>1.9623506975655857E-2</v>
      </c>
      <c r="I2296" s="62"/>
    </row>
    <row r="2297" spans="2:9" x14ac:dyDescent="0.3">
      <c r="B2297" s="177">
        <v>42592</v>
      </c>
      <c r="C2297" s="62">
        <v>1130.3</v>
      </c>
      <c r="D2297" s="62">
        <f t="shared" si="71"/>
        <v>-0.60919699196127586</v>
      </c>
      <c r="E2297" s="62">
        <v>-1.3613753381621551E-2</v>
      </c>
      <c r="F2297" s="62"/>
      <c r="G2297" s="62">
        <v>2291</v>
      </c>
      <c r="H2297">
        <f t="shared" ca="1" si="72"/>
        <v>2.6297101910587565E-4</v>
      </c>
      <c r="I2297" s="62"/>
    </row>
    <row r="2298" spans="2:9" x14ac:dyDescent="0.3">
      <c r="B2298" s="177">
        <v>44754</v>
      </c>
      <c r="C2298" s="62">
        <v>2892.25</v>
      </c>
      <c r="D2298" s="62">
        <f t="shared" si="71"/>
        <v>1.6190799601557548</v>
      </c>
      <c r="E2298" s="62">
        <v>-1.3624582224950488E-2</v>
      </c>
      <c r="F2298" s="62"/>
      <c r="G2298" s="62">
        <v>2292</v>
      </c>
      <c r="H2298">
        <f t="shared" ca="1" si="72"/>
        <v>-1.1098016100470554E-2</v>
      </c>
      <c r="I2298" s="62"/>
    </row>
    <row r="2299" spans="2:9" x14ac:dyDescent="0.3">
      <c r="B2299" s="177">
        <v>43164</v>
      </c>
      <c r="C2299" s="62">
        <v>1104.3</v>
      </c>
      <c r="D2299" s="62">
        <f t="shared" si="71"/>
        <v>-0.17574174286247438</v>
      </c>
      <c r="E2299" s="62">
        <v>-1.3665594855305427E-2</v>
      </c>
      <c r="F2299" s="62"/>
      <c r="G2299" s="62">
        <v>2293</v>
      </c>
      <c r="H2299">
        <f t="shared" ca="1" si="72"/>
        <v>-1.4358478393025013E-2</v>
      </c>
      <c r="I2299" s="62"/>
    </row>
    <row r="2300" spans="2:9" x14ac:dyDescent="0.3">
      <c r="B2300" s="177">
        <v>43654</v>
      </c>
      <c r="C2300" s="62">
        <v>1339.75</v>
      </c>
      <c r="D2300" s="62">
        <f t="shared" si="71"/>
        <v>-0.58265840134571056</v>
      </c>
      <c r="E2300" s="62">
        <v>-1.372938751472327E-2</v>
      </c>
      <c r="F2300" s="62"/>
      <c r="G2300" s="62">
        <v>2294</v>
      </c>
      <c r="H2300">
        <f t="shared" ca="1" si="72"/>
        <v>2.2056713142478254E-2</v>
      </c>
      <c r="I2300" s="62"/>
    </row>
    <row r="2301" spans="2:9" x14ac:dyDescent="0.3">
      <c r="B2301" s="177">
        <v>44475</v>
      </c>
      <c r="C2301" s="62">
        <v>3210.2</v>
      </c>
      <c r="D2301" s="62">
        <f t="shared" si="71"/>
        <v>0.1863924459966369</v>
      </c>
      <c r="E2301" s="62">
        <v>-1.3763440860215109E-2</v>
      </c>
      <c r="F2301" s="62"/>
      <c r="G2301" s="62">
        <v>2295</v>
      </c>
      <c r="H2301">
        <f t="shared" ca="1" si="72"/>
        <v>1.0236809221100766E-2</v>
      </c>
      <c r="I2301" s="62"/>
    </row>
    <row r="2302" spans="2:9" x14ac:dyDescent="0.3">
      <c r="B2302" s="177">
        <v>44959</v>
      </c>
      <c r="C2302" s="62">
        <v>2705.85</v>
      </c>
      <c r="D2302" s="62">
        <f t="shared" si="71"/>
        <v>0.10947782766467803</v>
      </c>
      <c r="E2302" s="62">
        <v>-1.3795240004373623E-2</v>
      </c>
      <c r="F2302" s="62"/>
      <c r="G2302" s="62">
        <v>2296</v>
      </c>
      <c r="H2302">
        <f t="shared" ca="1" si="72"/>
        <v>-1.3130195643016393E-2</v>
      </c>
      <c r="I2302" s="62"/>
    </row>
    <row r="2303" spans="2:9" x14ac:dyDescent="0.3">
      <c r="B2303" s="177">
        <v>44173</v>
      </c>
      <c r="C2303" s="62">
        <v>2438.85</v>
      </c>
      <c r="D2303" s="62">
        <f t="shared" si="71"/>
        <v>0.74402889016018292</v>
      </c>
      <c r="E2303" s="62">
        <v>-1.3849015405766043E-2</v>
      </c>
      <c r="F2303" s="62"/>
      <c r="G2303" s="62">
        <v>2297</v>
      </c>
      <c r="H2303">
        <f t="shared" ca="1" si="72"/>
        <v>1.3803212431321949E-2</v>
      </c>
      <c r="I2303" s="62"/>
    </row>
    <row r="2304" spans="2:9" x14ac:dyDescent="0.3">
      <c r="B2304" s="177">
        <v>43325</v>
      </c>
      <c r="C2304" s="62">
        <v>1398.4</v>
      </c>
      <c r="D2304" s="62">
        <f t="shared" si="71"/>
        <v>-9.1712133021563932E-2</v>
      </c>
      <c r="E2304" s="62">
        <v>-1.3891827092588547E-2</v>
      </c>
      <c r="F2304" s="62"/>
      <c r="G2304" s="62">
        <v>2298</v>
      </c>
      <c r="H2304">
        <f t="shared" ca="1" si="72"/>
        <v>-1.8427381579114117E-2</v>
      </c>
      <c r="I2304" s="62"/>
    </row>
    <row r="2305" spans="2:9" x14ac:dyDescent="0.3">
      <c r="B2305" s="177">
        <v>43720</v>
      </c>
      <c r="C2305" s="62">
        <v>1539.6</v>
      </c>
      <c r="D2305" s="62">
        <f t="shared" si="71"/>
        <v>0.85583413693346178</v>
      </c>
      <c r="E2305" s="62">
        <v>-1.389867418177163E-2</v>
      </c>
      <c r="F2305" s="62"/>
      <c r="G2305" s="62">
        <v>2299</v>
      </c>
      <c r="H2305">
        <f t="shared" ca="1" si="72"/>
        <v>-2.5432197582789577E-2</v>
      </c>
      <c r="I2305" s="62"/>
    </row>
    <row r="2306" spans="2:9" x14ac:dyDescent="0.3">
      <c r="B2306" s="177">
        <v>42268</v>
      </c>
      <c r="C2306" s="62">
        <v>829.6</v>
      </c>
      <c r="D2306" s="62">
        <f t="shared" si="71"/>
        <v>-0.33864795918367352</v>
      </c>
      <c r="E2306" s="62">
        <v>-1.3907048615238241E-2</v>
      </c>
      <c r="F2306" s="62"/>
      <c r="G2306" s="62">
        <v>2300</v>
      </c>
      <c r="H2306">
        <f t="shared" ca="1" si="72"/>
        <v>8.4892418269876032E-3</v>
      </c>
      <c r="I2306" s="62"/>
    </row>
    <row r="2307" spans="2:9" x14ac:dyDescent="0.3">
      <c r="B2307" s="177">
        <v>43272</v>
      </c>
      <c r="C2307" s="62">
        <v>1254.4000000000001</v>
      </c>
      <c r="D2307" s="62">
        <f t="shared" si="71"/>
        <v>-0.48382849148218249</v>
      </c>
      <c r="E2307" s="62">
        <v>-1.391400047166089E-2</v>
      </c>
      <c r="F2307" s="62"/>
      <c r="G2307" s="62">
        <v>2301</v>
      </c>
      <c r="H2307">
        <f t="shared" ca="1" si="72"/>
        <v>2.0009932628402505E-2</v>
      </c>
      <c r="I2307" s="62"/>
    </row>
    <row r="2308" spans="2:9" x14ac:dyDescent="0.3">
      <c r="B2308" s="177">
        <v>45772</v>
      </c>
      <c r="C2308" s="62">
        <v>2430.1999999999998</v>
      </c>
      <c r="D2308" s="62">
        <f t="shared" si="71"/>
        <v>-0.14898534484268039</v>
      </c>
      <c r="E2308" s="62">
        <v>-1.3957640185019918E-2</v>
      </c>
      <c r="F2308" s="62"/>
      <c r="G2308" s="62">
        <v>2302</v>
      </c>
      <c r="H2308">
        <f t="shared" ca="1" si="72"/>
        <v>1.1158755600117127E-2</v>
      </c>
      <c r="I2308" s="62"/>
    </row>
    <row r="2309" spans="2:9" x14ac:dyDescent="0.3">
      <c r="B2309" s="177">
        <v>45394</v>
      </c>
      <c r="C2309" s="62">
        <v>2855.65</v>
      </c>
      <c r="D2309" s="62">
        <f t="shared" si="71"/>
        <v>1.4268292682926829</v>
      </c>
      <c r="E2309" s="62">
        <v>-1.3967059148510003E-2</v>
      </c>
      <c r="F2309" s="62"/>
      <c r="G2309" s="62">
        <v>2303</v>
      </c>
      <c r="H2309">
        <f t="shared" ca="1" si="72"/>
        <v>1.033106049577049E-2</v>
      </c>
      <c r="I2309" s="62"/>
    </row>
    <row r="2310" spans="2:9" x14ac:dyDescent="0.3">
      <c r="B2310" s="177">
        <v>43122</v>
      </c>
      <c r="C2310" s="62">
        <v>1176.7</v>
      </c>
      <c r="D2310" s="62">
        <f t="shared" si="71"/>
        <v>-0.31775619655022463</v>
      </c>
      <c r="E2310" s="62">
        <v>-1.3993631640690502E-2</v>
      </c>
      <c r="F2310" s="62"/>
      <c r="G2310" s="62">
        <v>2304</v>
      </c>
      <c r="H2310">
        <f t="shared" ca="1" si="72"/>
        <v>-3.0214540258825334E-2</v>
      </c>
      <c r="I2310" s="62"/>
    </row>
    <row r="2311" spans="2:9" x14ac:dyDescent="0.3">
      <c r="B2311" s="177">
        <v>43742</v>
      </c>
      <c r="C2311" s="62">
        <v>1724.75</v>
      </c>
      <c r="D2311" s="62">
        <f t="shared" ref="D2311:D2374" si="73">(C2311-C2312)/C2312</f>
        <v>-0.10131825760733641</v>
      </c>
      <c r="E2311" s="62">
        <v>-1.4006002572531085E-2</v>
      </c>
      <c r="F2311" s="62"/>
      <c r="G2311" s="62">
        <v>2305</v>
      </c>
      <c r="H2311">
        <f t="shared" ref="H2311:H2374" ca="1" si="74">_xlfn.NORM.INV(RAND(),N$9,N$10)</f>
        <v>-1.4506672113197209E-2</v>
      </c>
      <c r="I2311" s="62"/>
    </row>
    <row r="2312" spans="2:9" x14ac:dyDescent="0.3">
      <c r="B2312" s="177">
        <v>44098</v>
      </c>
      <c r="C2312" s="62">
        <v>1919.2</v>
      </c>
      <c r="D2312" s="62">
        <f t="shared" si="73"/>
        <v>1.307701557145434</v>
      </c>
      <c r="E2312" s="62">
        <v>-1.4025173388132523E-2</v>
      </c>
      <c r="F2312" s="62"/>
      <c r="G2312" s="62">
        <v>2306</v>
      </c>
      <c r="H2312">
        <f t="shared" ca="1" si="74"/>
        <v>-2.3789921006880561E-2</v>
      </c>
      <c r="I2312" s="62"/>
    </row>
    <row r="2313" spans="2:9" x14ac:dyDescent="0.3">
      <c r="B2313" s="177">
        <v>42023</v>
      </c>
      <c r="C2313" s="62">
        <v>831.65</v>
      </c>
      <c r="D2313" s="62">
        <f t="shared" si="73"/>
        <v>-0.72863575553887816</v>
      </c>
      <c r="E2313" s="62">
        <v>-1.4048606994665112E-2</v>
      </c>
      <c r="F2313" s="62"/>
      <c r="G2313" s="62">
        <v>2307</v>
      </c>
      <c r="H2313">
        <f t="shared" ca="1" si="74"/>
        <v>5.1741656884027867E-3</v>
      </c>
      <c r="I2313" s="62"/>
    </row>
    <row r="2314" spans="2:9" x14ac:dyDescent="0.3">
      <c r="B2314" s="177">
        <v>44511</v>
      </c>
      <c r="C2314" s="62">
        <v>3064.7</v>
      </c>
      <c r="D2314" s="62">
        <f t="shared" si="73"/>
        <v>1.7874846514166172</v>
      </c>
      <c r="E2314" s="62">
        <v>-1.4058679706601554E-2</v>
      </c>
      <c r="F2314" s="62"/>
      <c r="G2314" s="62">
        <v>2308</v>
      </c>
      <c r="H2314">
        <f t="shared" ca="1" si="74"/>
        <v>-2.2310477870916823E-2</v>
      </c>
      <c r="I2314" s="62"/>
    </row>
    <row r="2315" spans="2:9" x14ac:dyDescent="0.3">
      <c r="B2315" s="177">
        <v>42878</v>
      </c>
      <c r="C2315" s="62">
        <v>1099.45</v>
      </c>
      <c r="D2315" s="62">
        <f t="shared" si="73"/>
        <v>-1.2529189868870168E-2</v>
      </c>
      <c r="E2315" s="62">
        <v>-1.4078823476662372E-2</v>
      </c>
      <c r="F2315" s="62"/>
      <c r="G2315" s="62">
        <v>2309</v>
      </c>
      <c r="H2315">
        <f t="shared" ca="1" si="74"/>
        <v>1.1677175482519181E-2</v>
      </c>
      <c r="I2315" s="62"/>
    </row>
    <row r="2316" spans="2:9" x14ac:dyDescent="0.3">
      <c r="B2316" s="177">
        <v>42599</v>
      </c>
      <c r="C2316" s="62">
        <v>1113.4000000000001</v>
      </c>
      <c r="D2316" s="62">
        <f t="shared" si="73"/>
        <v>-0.59165260764321859</v>
      </c>
      <c r="E2316" s="62">
        <v>-1.4079518285663565E-2</v>
      </c>
      <c r="F2316" s="62"/>
      <c r="G2316" s="62">
        <v>2310</v>
      </c>
      <c r="H2316">
        <f t="shared" ca="1" si="74"/>
        <v>-8.267072389637635E-3</v>
      </c>
      <c r="I2316" s="62"/>
    </row>
    <row r="2317" spans="2:9" x14ac:dyDescent="0.3">
      <c r="B2317" s="177">
        <v>44957</v>
      </c>
      <c r="C2317" s="62">
        <v>2726.6</v>
      </c>
      <c r="D2317" s="62">
        <f t="shared" si="73"/>
        <v>0.99648531888408864</v>
      </c>
      <c r="E2317" s="62">
        <v>-1.4315667702986014E-2</v>
      </c>
      <c r="F2317" s="62"/>
      <c r="G2317" s="62">
        <v>2311</v>
      </c>
      <c r="H2317">
        <f t="shared" ca="1" si="74"/>
        <v>1.60103358661151E-2</v>
      </c>
      <c r="I2317" s="62"/>
    </row>
    <row r="2318" spans="2:9" x14ac:dyDescent="0.3">
      <c r="B2318" s="177">
        <v>43612</v>
      </c>
      <c r="C2318" s="62">
        <v>1365.7</v>
      </c>
      <c r="D2318" s="62">
        <f t="shared" si="73"/>
        <v>0.18658499500412701</v>
      </c>
      <c r="E2318" s="62">
        <v>-1.4326440763595618E-2</v>
      </c>
      <c r="F2318" s="62"/>
      <c r="G2318" s="62">
        <v>2312</v>
      </c>
      <c r="H2318">
        <f t="shared" ca="1" si="74"/>
        <v>2.5206557676730263E-2</v>
      </c>
      <c r="I2318" s="62"/>
    </row>
    <row r="2319" spans="2:9" x14ac:dyDescent="0.3">
      <c r="B2319" s="177">
        <v>43124</v>
      </c>
      <c r="C2319" s="62">
        <v>1150.95</v>
      </c>
      <c r="D2319" s="62">
        <f t="shared" si="73"/>
        <v>0.35637263567261812</v>
      </c>
      <c r="E2319" s="62">
        <v>-1.4344437783677314E-2</v>
      </c>
      <c r="F2319" s="62"/>
      <c r="G2319" s="62">
        <v>2313</v>
      </c>
      <c r="H2319">
        <f t="shared" ca="1" si="74"/>
        <v>1.1958181181049125E-2</v>
      </c>
      <c r="I2319" s="62"/>
    </row>
    <row r="2320" spans="2:9" x14ac:dyDescent="0.3">
      <c r="B2320" s="177">
        <v>42429</v>
      </c>
      <c r="C2320" s="62">
        <v>848.55</v>
      </c>
      <c r="D2320" s="62">
        <f t="shared" si="73"/>
        <v>-0.71298347680495178</v>
      </c>
      <c r="E2320" s="62">
        <v>-1.4345452433499852E-2</v>
      </c>
      <c r="F2320" s="62"/>
      <c r="G2320" s="62">
        <v>2314</v>
      </c>
      <c r="H2320">
        <f t="shared" ca="1" si="74"/>
        <v>1.4722508102777023E-2</v>
      </c>
      <c r="I2320" s="62"/>
    </row>
    <row r="2321" spans="2:9" x14ac:dyDescent="0.3">
      <c r="B2321" s="177">
        <v>45488</v>
      </c>
      <c r="C2321" s="62">
        <v>2956.45</v>
      </c>
      <c r="D2321" s="62">
        <f t="shared" si="73"/>
        <v>-4.4148076301325632E-2</v>
      </c>
      <c r="E2321" s="62">
        <v>-1.4352392065344284E-2</v>
      </c>
      <c r="F2321" s="62"/>
      <c r="G2321" s="62">
        <v>2315</v>
      </c>
      <c r="H2321">
        <f t="shared" ca="1" si="74"/>
        <v>-1.89409187179118E-2</v>
      </c>
      <c r="I2321" s="62"/>
    </row>
    <row r="2322" spans="2:9" x14ac:dyDescent="0.3">
      <c r="B2322" s="177">
        <v>45063</v>
      </c>
      <c r="C2322" s="62">
        <v>3093</v>
      </c>
      <c r="D2322" s="62">
        <f t="shared" si="73"/>
        <v>1.3423832784278087</v>
      </c>
      <c r="E2322" s="62">
        <v>-1.4371753608871581E-2</v>
      </c>
      <c r="F2322" s="62"/>
      <c r="G2322" s="62">
        <v>2316</v>
      </c>
      <c r="H2322">
        <f t="shared" ca="1" si="74"/>
        <v>1.326509001462182E-2</v>
      </c>
      <c r="I2322" s="62"/>
    </row>
    <row r="2323" spans="2:9" x14ac:dyDescent="0.3">
      <c r="B2323" s="177">
        <v>43655</v>
      </c>
      <c r="C2323" s="62">
        <v>1320.45</v>
      </c>
      <c r="D2323" s="62">
        <f t="shared" si="73"/>
        <v>0.64286158631415247</v>
      </c>
      <c r="E2323" s="62">
        <v>-1.4405672700130587E-2</v>
      </c>
      <c r="F2323" s="62"/>
      <c r="G2323" s="62">
        <v>2317</v>
      </c>
      <c r="H2323">
        <f t="shared" ca="1" si="74"/>
        <v>7.9714258220885351E-3</v>
      </c>
      <c r="I2323" s="62"/>
    </row>
    <row r="2324" spans="2:9" x14ac:dyDescent="0.3">
      <c r="B2324" s="177">
        <v>42312</v>
      </c>
      <c r="C2324" s="62">
        <v>803.75</v>
      </c>
      <c r="D2324" s="62">
        <f t="shared" si="73"/>
        <v>-7.4766893058593353E-2</v>
      </c>
      <c r="E2324" s="62">
        <v>-1.4408338442673207E-2</v>
      </c>
      <c r="F2324" s="62"/>
      <c r="G2324" s="62">
        <v>2318</v>
      </c>
      <c r="H2324">
        <f t="shared" ca="1" si="74"/>
        <v>2.9945486715283087E-3</v>
      </c>
      <c r="I2324" s="62"/>
    </row>
    <row r="2325" spans="2:9" x14ac:dyDescent="0.3">
      <c r="B2325" s="177">
        <v>42460</v>
      </c>
      <c r="C2325" s="62">
        <v>868.7</v>
      </c>
      <c r="D2325" s="62">
        <f t="shared" si="73"/>
        <v>-0.45915826173577384</v>
      </c>
      <c r="E2325" s="62">
        <v>-1.4408894939868314E-2</v>
      </c>
      <c r="F2325" s="62"/>
      <c r="G2325" s="62">
        <v>2319</v>
      </c>
      <c r="H2325">
        <f t="shared" ca="1" si="74"/>
        <v>2.3046013351185964E-3</v>
      </c>
      <c r="I2325" s="62"/>
    </row>
    <row r="2326" spans="2:9" x14ac:dyDescent="0.3">
      <c r="B2326" s="177">
        <v>43917</v>
      </c>
      <c r="C2326" s="62">
        <v>1606.2</v>
      </c>
      <c r="D2326" s="62">
        <f t="shared" si="73"/>
        <v>-0.40633142983866499</v>
      </c>
      <c r="E2326" s="62">
        <v>-1.4419831870896484E-2</v>
      </c>
      <c r="F2326" s="62"/>
      <c r="G2326" s="62">
        <v>2320</v>
      </c>
      <c r="H2326">
        <f t="shared" ca="1" si="74"/>
        <v>-1.3202862294537501E-2</v>
      </c>
      <c r="I2326" s="62"/>
    </row>
    <row r="2327" spans="2:9" x14ac:dyDescent="0.3">
      <c r="B2327" s="177">
        <v>44720</v>
      </c>
      <c r="C2327" s="62">
        <v>2705.55</v>
      </c>
      <c r="D2327" s="62">
        <f t="shared" si="73"/>
        <v>0.17850375694217585</v>
      </c>
      <c r="E2327" s="62">
        <v>-1.442544123271949E-2</v>
      </c>
      <c r="F2327" s="62"/>
      <c r="G2327" s="62">
        <v>2321</v>
      </c>
      <c r="H2327">
        <f t="shared" ca="1" si="74"/>
        <v>9.1943470417799981E-3</v>
      </c>
      <c r="I2327" s="62"/>
    </row>
    <row r="2328" spans="2:9" x14ac:dyDescent="0.3">
      <c r="B2328" s="177">
        <v>45797</v>
      </c>
      <c r="C2328" s="62">
        <v>2295.75</v>
      </c>
      <c r="D2328" s="62">
        <f t="shared" si="73"/>
        <v>-0.32084430376002132</v>
      </c>
      <c r="E2328" s="62">
        <v>-1.4445780029192105E-2</v>
      </c>
      <c r="F2328" s="62"/>
      <c r="G2328" s="62">
        <v>2322</v>
      </c>
      <c r="H2328">
        <f t="shared" ca="1" si="74"/>
        <v>1.8704403533473819E-2</v>
      </c>
      <c r="I2328" s="62"/>
    </row>
    <row r="2329" spans="2:9" x14ac:dyDescent="0.3">
      <c r="B2329" s="177">
        <v>44467</v>
      </c>
      <c r="C2329" s="62">
        <v>3380.3</v>
      </c>
      <c r="D2329" s="62">
        <f t="shared" si="73"/>
        <v>0.40415809915467227</v>
      </c>
      <c r="E2329" s="62">
        <v>-1.4461063004752299E-2</v>
      </c>
      <c r="F2329" s="62"/>
      <c r="G2329" s="62">
        <v>2323</v>
      </c>
      <c r="H2329">
        <f t="shared" ca="1" si="74"/>
        <v>8.6105271571912008E-3</v>
      </c>
      <c r="I2329" s="62"/>
    </row>
    <row r="2330" spans="2:9" x14ac:dyDescent="0.3">
      <c r="B2330" s="177">
        <v>44225</v>
      </c>
      <c r="C2330" s="62">
        <v>2407.35</v>
      </c>
      <c r="D2330" s="62">
        <f t="shared" si="73"/>
        <v>0.94462619653459334</v>
      </c>
      <c r="E2330" s="62">
        <v>-1.4471691161419704E-2</v>
      </c>
      <c r="F2330" s="62"/>
      <c r="G2330" s="62">
        <v>2324</v>
      </c>
      <c r="H2330">
        <f t="shared" ca="1" si="74"/>
        <v>-3.2105893353785286E-3</v>
      </c>
      <c r="I2330" s="62"/>
    </row>
    <row r="2331" spans="2:9" x14ac:dyDescent="0.3">
      <c r="B2331" s="177">
        <v>43392</v>
      </c>
      <c r="C2331" s="62">
        <v>1237.95</v>
      </c>
      <c r="D2331" s="62">
        <f t="shared" si="73"/>
        <v>0.64097295864263004</v>
      </c>
      <c r="E2331" s="62">
        <v>-1.4527941410603406E-2</v>
      </c>
      <c r="F2331" s="62"/>
      <c r="G2331" s="62">
        <v>2325</v>
      </c>
      <c r="H2331">
        <f t="shared" ca="1" si="74"/>
        <v>1.4327430770388865E-3</v>
      </c>
      <c r="I2331" s="62"/>
    </row>
    <row r="2332" spans="2:9" x14ac:dyDescent="0.3">
      <c r="B2332" s="177">
        <v>42123</v>
      </c>
      <c r="C2332" s="62">
        <v>754.4</v>
      </c>
      <c r="D2332" s="62">
        <f t="shared" si="73"/>
        <v>-0.33043401082808205</v>
      </c>
      <c r="E2332" s="62">
        <v>-1.4564692051466236E-2</v>
      </c>
      <c r="F2332" s="62"/>
      <c r="G2332" s="62">
        <v>2326</v>
      </c>
      <c r="H2332">
        <f t="shared" ca="1" si="74"/>
        <v>-1.4112294204774835E-3</v>
      </c>
      <c r="I2332" s="62"/>
    </row>
    <row r="2333" spans="2:9" x14ac:dyDescent="0.3">
      <c r="B2333" s="177">
        <v>42586</v>
      </c>
      <c r="C2333" s="62">
        <v>1126.7</v>
      </c>
      <c r="D2333" s="62">
        <f t="shared" si="73"/>
        <v>-2.4037420416648619E-2</v>
      </c>
      <c r="E2333" s="62">
        <v>-1.4605562357880046E-2</v>
      </c>
      <c r="F2333" s="62"/>
      <c r="G2333" s="62">
        <v>2327</v>
      </c>
      <c r="H2333">
        <f t="shared" ca="1" si="74"/>
        <v>3.2605051536959248E-3</v>
      </c>
      <c r="I2333" s="62"/>
    </row>
    <row r="2334" spans="2:9" x14ac:dyDescent="0.3">
      <c r="B2334" s="177">
        <v>42625</v>
      </c>
      <c r="C2334" s="62">
        <v>1154.45</v>
      </c>
      <c r="D2334" s="62">
        <f t="shared" si="73"/>
        <v>-4.0038250457342314E-2</v>
      </c>
      <c r="E2334" s="62">
        <v>-1.4638101741208488E-2</v>
      </c>
      <c r="F2334" s="62"/>
      <c r="G2334" s="62">
        <v>2328</v>
      </c>
      <c r="H2334">
        <f t="shared" ca="1" si="74"/>
        <v>-5.6759453153203392E-3</v>
      </c>
      <c r="I2334" s="62"/>
    </row>
    <row r="2335" spans="2:9" x14ac:dyDescent="0.3">
      <c r="B2335" s="177">
        <v>43033</v>
      </c>
      <c r="C2335" s="62">
        <v>1202.5999999999999</v>
      </c>
      <c r="D2335" s="62">
        <f t="shared" si="73"/>
        <v>-0.60523249134209789</v>
      </c>
      <c r="E2335" s="62">
        <v>-1.4666120442441697E-2</v>
      </c>
      <c r="F2335" s="62"/>
      <c r="G2335" s="62">
        <v>2329</v>
      </c>
      <c r="H2335">
        <f t="shared" ca="1" si="74"/>
        <v>-2.8816142870220138E-2</v>
      </c>
      <c r="I2335" s="62"/>
    </row>
    <row r="2336" spans="2:9" x14ac:dyDescent="0.3">
      <c r="B2336" s="177">
        <v>44928</v>
      </c>
      <c r="C2336" s="62">
        <v>3046.35</v>
      </c>
      <c r="D2336" s="62">
        <f t="shared" si="73"/>
        <v>3.1379380603096978</v>
      </c>
      <c r="E2336" s="62">
        <v>-1.4700174655540549E-2</v>
      </c>
      <c r="F2336" s="62"/>
      <c r="G2336" s="62">
        <v>2330</v>
      </c>
      <c r="H2336">
        <f t="shared" ca="1" si="74"/>
        <v>-6.19687254954677E-3</v>
      </c>
      <c r="I2336" s="62"/>
    </row>
    <row r="2337" spans="2:9" x14ac:dyDescent="0.3">
      <c r="B2337" s="177">
        <v>42164</v>
      </c>
      <c r="C2337" s="62">
        <v>736.2</v>
      </c>
      <c r="D2337" s="62">
        <f t="shared" si="73"/>
        <v>-0.15096298004843728</v>
      </c>
      <c r="E2337" s="62">
        <v>-1.4721627408993574E-2</v>
      </c>
      <c r="F2337" s="62"/>
      <c r="G2337" s="62">
        <v>2331</v>
      </c>
      <c r="H2337">
        <f t="shared" ca="1" si="74"/>
        <v>1.7231595906325489E-2</v>
      </c>
      <c r="I2337" s="62"/>
    </row>
    <row r="2338" spans="2:9" x14ac:dyDescent="0.3">
      <c r="B2338" s="177">
        <v>42433</v>
      </c>
      <c r="C2338" s="62">
        <v>867.1</v>
      </c>
      <c r="D2338" s="62">
        <f t="shared" si="73"/>
        <v>-0.70410687778327563</v>
      </c>
      <c r="E2338" s="62">
        <v>-1.4771048744460856E-2</v>
      </c>
      <c r="F2338" s="62"/>
      <c r="G2338" s="62">
        <v>2332</v>
      </c>
      <c r="H2338">
        <f t="shared" ca="1" si="74"/>
        <v>-5.0699373751313965E-3</v>
      </c>
      <c r="I2338" s="62"/>
    </row>
    <row r="2339" spans="2:9" x14ac:dyDescent="0.3">
      <c r="B2339" s="177">
        <v>45491</v>
      </c>
      <c r="C2339" s="62">
        <v>2930.45</v>
      </c>
      <c r="D2339" s="62">
        <f t="shared" si="73"/>
        <v>2.0085211231456288</v>
      </c>
      <c r="E2339" s="62">
        <v>-1.4776089295320156E-2</v>
      </c>
      <c r="F2339" s="62"/>
      <c r="G2339" s="62">
        <v>2333</v>
      </c>
      <c r="H2339">
        <f t="shared" ca="1" si="74"/>
        <v>-9.209780246836427E-3</v>
      </c>
      <c r="I2339" s="62"/>
    </row>
    <row r="2340" spans="2:9" x14ac:dyDescent="0.3">
      <c r="B2340" s="177">
        <v>42548</v>
      </c>
      <c r="C2340" s="62">
        <v>974.05</v>
      </c>
      <c r="D2340" s="62">
        <f t="shared" si="73"/>
        <v>-0.18591725867112416</v>
      </c>
      <c r="E2340" s="62">
        <v>-1.4817437038535542E-2</v>
      </c>
      <c r="F2340" s="62"/>
      <c r="G2340" s="62">
        <v>2334</v>
      </c>
      <c r="H2340">
        <f t="shared" ca="1" si="74"/>
        <v>-1.3154585171239769E-2</v>
      </c>
      <c r="I2340" s="62"/>
    </row>
    <row r="2341" spans="2:9" x14ac:dyDescent="0.3">
      <c r="B2341" s="177">
        <v>42982</v>
      </c>
      <c r="C2341" s="62">
        <v>1196.5</v>
      </c>
      <c r="D2341" s="62">
        <f t="shared" si="73"/>
        <v>-0.60160490127526389</v>
      </c>
      <c r="E2341" s="62">
        <v>-1.4861471326828829E-2</v>
      </c>
      <c r="F2341" s="62"/>
      <c r="G2341" s="62">
        <v>2335</v>
      </c>
      <c r="H2341">
        <f t="shared" ca="1" si="74"/>
        <v>-1.0192797529071387E-2</v>
      </c>
      <c r="I2341" s="62"/>
    </row>
    <row r="2342" spans="2:9" x14ac:dyDescent="0.3">
      <c r="B2342" s="177">
        <v>45587</v>
      </c>
      <c r="C2342" s="62">
        <v>3003.3</v>
      </c>
      <c r="D2342" s="62">
        <f t="shared" si="73"/>
        <v>7.360406091370561E-2</v>
      </c>
      <c r="E2342" s="62">
        <v>-1.4907749077490715E-2</v>
      </c>
      <c r="F2342" s="62"/>
      <c r="G2342" s="62">
        <v>2336</v>
      </c>
      <c r="H2342">
        <f t="shared" ca="1" si="74"/>
        <v>-6.9226508067549467E-4</v>
      </c>
      <c r="I2342" s="62"/>
    </row>
    <row r="2343" spans="2:9" x14ac:dyDescent="0.3">
      <c r="B2343" s="177">
        <v>45008</v>
      </c>
      <c r="C2343" s="62">
        <v>2797.4</v>
      </c>
      <c r="D2343" s="62">
        <f t="shared" si="73"/>
        <v>0.41924355039192318</v>
      </c>
      <c r="E2343" s="62">
        <v>-1.491328462012498E-2</v>
      </c>
      <c r="F2343" s="62"/>
      <c r="G2343" s="62">
        <v>2337</v>
      </c>
      <c r="H2343">
        <f t="shared" ca="1" si="74"/>
        <v>-5.1888874228501168E-4</v>
      </c>
      <c r="I2343" s="62"/>
    </row>
    <row r="2344" spans="2:9" x14ac:dyDescent="0.3">
      <c r="B2344" s="177">
        <v>44069</v>
      </c>
      <c r="C2344" s="62">
        <v>1971.05</v>
      </c>
      <c r="D2344" s="62">
        <f t="shared" si="73"/>
        <v>0.8421028037383177</v>
      </c>
      <c r="E2344" s="62">
        <v>-1.4967516241879083E-2</v>
      </c>
      <c r="F2344" s="62"/>
      <c r="G2344" s="62">
        <v>2338</v>
      </c>
      <c r="H2344">
        <f t="shared" ca="1" si="74"/>
        <v>3.9990422283732339E-3</v>
      </c>
      <c r="I2344" s="62"/>
    </row>
    <row r="2345" spans="2:9" x14ac:dyDescent="0.3">
      <c r="B2345" s="177">
        <v>42671</v>
      </c>
      <c r="C2345" s="62">
        <v>1070</v>
      </c>
      <c r="D2345" s="62">
        <f t="shared" si="73"/>
        <v>-0.69273181517962268</v>
      </c>
      <c r="E2345" s="62">
        <v>-1.5050398122152078E-2</v>
      </c>
      <c r="F2345" s="62"/>
      <c r="G2345" s="62">
        <v>2339</v>
      </c>
      <c r="H2345">
        <f t="shared" ca="1" si="74"/>
        <v>1.8972400327829198E-2</v>
      </c>
      <c r="I2345" s="62"/>
    </row>
    <row r="2346" spans="2:9" x14ac:dyDescent="0.3">
      <c r="B2346" s="177">
        <v>44792</v>
      </c>
      <c r="C2346" s="62">
        <v>3482.3</v>
      </c>
      <c r="D2346" s="62">
        <f t="shared" si="73"/>
        <v>1.4128182920491947</v>
      </c>
      <c r="E2346" s="62">
        <v>-1.5075234755062714E-2</v>
      </c>
      <c r="F2346" s="62"/>
      <c r="G2346" s="62">
        <v>2340</v>
      </c>
      <c r="H2346">
        <f t="shared" ca="1" si="74"/>
        <v>2.2381934852115676E-2</v>
      </c>
      <c r="I2346" s="62"/>
    </row>
    <row r="2347" spans="2:9" x14ac:dyDescent="0.3">
      <c r="B2347" s="177">
        <v>43577</v>
      </c>
      <c r="C2347" s="62">
        <v>1443.25</v>
      </c>
      <c r="D2347" s="62">
        <f t="shared" si="73"/>
        <v>-0.50795220155805199</v>
      </c>
      <c r="E2347" s="62">
        <v>-1.5081721090524388E-2</v>
      </c>
      <c r="F2347" s="62"/>
      <c r="G2347" s="62">
        <v>2341</v>
      </c>
      <c r="H2347">
        <f t="shared" ca="1" si="74"/>
        <v>-3.5175761050366254E-3</v>
      </c>
      <c r="I2347" s="62"/>
    </row>
    <row r="2348" spans="2:9" x14ac:dyDescent="0.3">
      <c r="B2348" s="177">
        <v>44348</v>
      </c>
      <c r="C2348" s="62">
        <v>2933.15</v>
      </c>
      <c r="D2348" s="62">
        <f t="shared" si="73"/>
        <v>0.10123897127839313</v>
      </c>
      <c r="E2348" s="62">
        <v>-1.5110051542064705E-2</v>
      </c>
      <c r="F2348" s="62"/>
      <c r="G2348" s="62">
        <v>2342</v>
      </c>
      <c r="H2348">
        <f t="shared" ca="1" si="74"/>
        <v>-1.2761077231469161E-2</v>
      </c>
      <c r="I2348" s="62"/>
    </row>
    <row r="2349" spans="2:9" x14ac:dyDescent="0.3">
      <c r="B2349" s="177">
        <v>44210</v>
      </c>
      <c r="C2349" s="62">
        <v>2663.5</v>
      </c>
      <c r="D2349" s="62">
        <f t="shared" si="73"/>
        <v>-0.16378877307547401</v>
      </c>
      <c r="E2349" s="62">
        <v>-1.5159918654095026E-2</v>
      </c>
      <c r="F2349" s="62"/>
      <c r="G2349" s="62">
        <v>2343</v>
      </c>
      <c r="H2349">
        <f t="shared" ca="1" si="74"/>
        <v>-1.6223560454268881E-2</v>
      </c>
      <c r="I2349" s="62"/>
    </row>
    <row r="2350" spans="2:9" x14ac:dyDescent="0.3">
      <c r="B2350" s="177">
        <v>45149</v>
      </c>
      <c r="C2350" s="62">
        <v>3185.2</v>
      </c>
      <c r="D2350" s="62">
        <f t="shared" si="73"/>
        <v>0.74608047363227703</v>
      </c>
      <c r="E2350" s="62">
        <v>-1.5165803509314426E-2</v>
      </c>
      <c r="F2350" s="62"/>
      <c r="G2350" s="62">
        <v>2344</v>
      </c>
      <c r="H2350">
        <f t="shared" ca="1" si="74"/>
        <v>2.3050657390299351E-2</v>
      </c>
      <c r="I2350" s="62"/>
    </row>
    <row r="2351" spans="2:9" x14ac:dyDescent="0.3">
      <c r="B2351" s="177">
        <v>43949</v>
      </c>
      <c r="C2351" s="62">
        <v>1824.2</v>
      </c>
      <c r="D2351" s="62">
        <f t="shared" si="73"/>
        <v>7.4670829774072869E-2</v>
      </c>
      <c r="E2351" s="62">
        <v>-1.5170328780435087E-2</v>
      </c>
      <c r="F2351" s="62"/>
      <c r="G2351" s="62">
        <v>2345</v>
      </c>
      <c r="H2351">
        <f t="shared" ca="1" si="74"/>
        <v>1.77088129291758E-2</v>
      </c>
      <c r="I2351" s="62"/>
    </row>
    <row r="2352" spans="2:9" x14ac:dyDescent="0.3">
      <c r="B2352" s="177">
        <v>44034</v>
      </c>
      <c r="C2352" s="62">
        <v>1697.45</v>
      </c>
      <c r="D2352" s="62">
        <f t="shared" si="73"/>
        <v>-1.1184574607520488E-2</v>
      </c>
      <c r="E2352" s="62">
        <v>-1.5171733580877155E-2</v>
      </c>
      <c r="F2352" s="62"/>
      <c r="G2352" s="62">
        <v>2346</v>
      </c>
      <c r="H2352">
        <f t="shared" ca="1" si="74"/>
        <v>2.2279562377310554E-3</v>
      </c>
      <c r="I2352" s="62"/>
    </row>
    <row r="2353" spans="2:9" x14ac:dyDescent="0.3">
      <c r="B2353" s="177">
        <v>44043</v>
      </c>
      <c r="C2353" s="62">
        <v>1716.65</v>
      </c>
      <c r="D2353" s="62">
        <f t="shared" si="73"/>
        <v>0.52903714260265433</v>
      </c>
      <c r="E2353" s="62">
        <v>-1.5174115082324491E-2</v>
      </c>
      <c r="F2353" s="62"/>
      <c r="G2353" s="62">
        <v>2347</v>
      </c>
      <c r="H2353">
        <f t="shared" ca="1" si="74"/>
        <v>1.0280334770240951E-2</v>
      </c>
      <c r="I2353" s="62"/>
    </row>
    <row r="2354" spans="2:9" x14ac:dyDescent="0.3">
      <c r="B2354" s="177">
        <v>42669</v>
      </c>
      <c r="C2354" s="62">
        <v>1122.7</v>
      </c>
      <c r="D2354" s="62">
        <f t="shared" si="73"/>
        <v>-0.18668501883512029</v>
      </c>
      <c r="E2354" s="62">
        <v>-1.5175438596491187E-2</v>
      </c>
      <c r="F2354" s="62"/>
      <c r="G2354" s="62">
        <v>2348</v>
      </c>
      <c r="H2354">
        <f t="shared" ca="1" si="74"/>
        <v>1.9620144677674253E-2</v>
      </c>
      <c r="I2354" s="62"/>
    </row>
    <row r="2355" spans="2:9" x14ac:dyDescent="0.3">
      <c r="B2355" s="177">
        <v>43634</v>
      </c>
      <c r="C2355" s="62">
        <v>1380.4</v>
      </c>
      <c r="D2355" s="62">
        <f t="shared" si="73"/>
        <v>-0.58720712908000772</v>
      </c>
      <c r="E2355" s="62">
        <v>-1.5266086460265275E-2</v>
      </c>
      <c r="F2355" s="62"/>
      <c r="G2355" s="62">
        <v>2349</v>
      </c>
      <c r="H2355">
        <f t="shared" ca="1" si="74"/>
        <v>-1.5669598519036248E-2</v>
      </c>
      <c r="I2355" s="62"/>
    </row>
    <row r="2356" spans="2:9" x14ac:dyDescent="0.3">
      <c r="B2356" s="177">
        <v>45114</v>
      </c>
      <c r="C2356" s="62">
        <v>3344.05</v>
      </c>
      <c r="D2356" s="62">
        <f t="shared" si="73"/>
        <v>0.53400307346498799</v>
      </c>
      <c r="E2356" s="62">
        <v>-1.5268411908477842E-2</v>
      </c>
      <c r="F2356" s="62"/>
      <c r="G2356" s="62">
        <v>2350</v>
      </c>
      <c r="H2356">
        <f t="shared" ca="1" si="74"/>
        <v>-2.7328367420478991E-2</v>
      </c>
      <c r="I2356" s="62"/>
    </row>
    <row r="2357" spans="2:9" x14ac:dyDescent="0.3">
      <c r="B2357" s="177">
        <v>45716</v>
      </c>
      <c r="C2357" s="62">
        <v>2179.9499999999998</v>
      </c>
      <c r="D2357" s="62">
        <f t="shared" si="73"/>
        <v>-0.33481325521786892</v>
      </c>
      <c r="E2357" s="62">
        <v>-1.5334929310267073E-2</v>
      </c>
      <c r="F2357" s="62"/>
      <c r="G2357" s="62">
        <v>2351</v>
      </c>
      <c r="H2357">
        <f t="shared" ca="1" si="74"/>
        <v>-3.1442759118564409E-2</v>
      </c>
      <c r="I2357" s="62"/>
    </row>
    <row r="2358" spans="2:9" x14ac:dyDescent="0.3">
      <c r="B2358" s="177">
        <v>45566</v>
      </c>
      <c r="C2358" s="62">
        <v>3277.2</v>
      </c>
      <c r="D2358" s="62">
        <f t="shared" si="73"/>
        <v>1.0532548085959526</v>
      </c>
      <c r="E2358" s="62">
        <v>-1.5382766494411811E-2</v>
      </c>
      <c r="F2358" s="62"/>
      <c r="G2358" s="62">
        <v>2352</v>
      </c>
      <c r="H2358">
        <f t="shared" ca="1" si="74"/>
        <v>-1.0091547834834914E-2</v>
      </c>
      <c r="I2358" s="62"/>
    </row>
    <row r="2359" spans="2:9" x14ac:dyDescent="0.3">
      <c r="B2359" s="177">
        <v>43999</v>
      </c>
      <c r="C2359" s="62">
        <v>1596.1</v>
      </c>
      <c r="D2359" s="62">
        <f t="shared" si="73"/>
        <v>-0.49447312577202046</v>
      </c>
      <c r="E2359" s="62">
        <v>-1.5391258752043457E-2</v>
      </c>
      <c r="F2359" s="62"/>
      <c r="G2359" s="62">
        <v>2353</v>
      </c>
      <c r="H2359">
        <f t="shared" ca="1" si="74"/>
        <v>1.7561095529333742E-2</v>
      </c>
      <c r="I2359" s="62"/>
    </row>
    <row r="2360" spans="2:9" x14ac:dyDescent="0.3">
      <c r="B2360" s="177">
        <v>44662</v>
      </c>
      <c r="C2360" s="62">
        <v>3157.3</v>
      </c>
      <c r="D2360" s="62">
        <f t="shared" si="73"/>
        <v>1.4302813377977908</v>
      </c>
      <c r="E2360" s="62">
        <v>-1.5405245267720597E-2</v>
      </c>
      <c r="F2360" s="62"/>
      <c r="G2360" s="62">
        <v>2354</v>
      </c>
      <c r="H2360">
        <f t="shared" ca="1" si="74"/>
        <v>1.0943415424826982E-2</v>
      </c>
      <c r="I2360" s="62"/>
    </row>
    <row r="2361" spans="2:9" x14ac:dyDescent="0.3">
      <c r="B2361" s="177">
        <v>43249</v>
      </c>
      <c r="C2361" s="62">
        <v>1299.1500000000001</v>
      </c>
      <c r="D2361" s="62">
        <f t="shared" si="73"/>
        <v>8.601880877742954E-2</v>
      </c>
      <c r="E2361" s="62">
        <v>-1.5422508525956733E-2</v>
      </c>
      <c r="F2361" s="62"/>
      <c r="G2361" s="62">
        <v>2355</v>
      </c>
      <c r="H2361">
        <f t="shared" ca="1" si="74"/>
        <v>3.0334530556699994E-2</v>
      </c>
      <c r="I2361" s="62"/>
    </row>
    <row r="2362" spans="2:9" x14ac:dyDescent="0.3">
      <c r="B2362" s="177">
        <v>43003</v>
      </c>
      <c r="C2362" s="62">
        <v>1196.25</v>
      </c>
      <c r="D2362" s="62">
        <f t="shared" si="73"/>
        <v>-0.59137489325362935</v>
      </c>
      <c r="E2362" s="62">
        <v>-1.5553635353660116E-2</v>
      </c>
      <c r="F2362" s="62"/>
      <c r="G2362" s="62">
        <v>2356</v>
      </c>
      <c r="H2362">
        <f t="shared" ca="1" si="74"/>
        <v>1.3007047040614785E-2</v>
      </c>
      <c r="I2362" s="62"/>
    </row>
    <row r="2363" spans="2:9" x14ac:dyDescent="0.3">
      <c r="B2363" s="177">
        <v>45415</v>
      </c>
      <c r="C2363" s="62">
        <v>2927.5</v>
      </c>
      <c r="D2363" s="62">
        <f t="shared" si="73"/>
        <v>2.624264933457134</v>
      </c>
      <c r="E2363" s="62">
        <v>-1.5569305265989703E-2</v>
      </c>
      <c r="F2363" s="62"/>
      <c r="G2363" s="62">
        <v>2357</v>
      </c>
      <c r="H2363">
        <f t="shared" ca="1" si="74"/>
        <v>7.0343201622442841E-3</v>
      </c>
      <c r="I2363" s="62"/>
    </row>
    <row r="2364" spans="2:9" x14ac:dyDescent="0.3">
      <c r="B2364" s="177">
        <v>42257</v>
      </c>
      <c r="C2364" s="62">
        <v>807.75</v>
      </c>
      <c r="D2364" s="62">
        <f t="shared" si="73"/>
        <v>-0.6411594846734785</v>
      </c>
      <c r="E2364" s="62">
        <v>-1.5599293157028767E-2</v>
      </c>
      <c r="F2364" s="62"/>
      <c r="G2364" s="62">
        <v>2358</v>
      </c>
      <c r="H2364">
        <f t="shared" ca="1" si="74"/>
        <v>-3.4798607647147965E-4</v>
      </c>
      <c r="I2364" s="62"/>
    </row>
    <row r="2365" spans="2:9" x14ac:dyDescent="0.3">
      <c r="B2365" s="177">
        <v>45728</v>
      </c>
      <c r="C2365" s="62">
        <v>2251</v>
      </c>
      <c r="D2365" s="62">
        <f t="shared" si="73"/>
        <v>0.9133834842109736</v>
      </c>
      <c r="E2365" s="62">
        <v>-1.5612017317531736E-2</v>
      </c>
      <c r="F2365" s="62"/>
      <c r="G2365" s="62">
        <v>2359</v>
      </c>
      <c r="H2365">
        <f t="shared" ca="1" si="74"/>
        <v>-1.0849626624748445E-2</v>
      </c>
      <c r="I2365" s="62"/>
    </row>
    <row r="2366" spans="2:9" x14ac:dyDescent="0.3">
      <c r="B2366" s="177">
        <v>43049</v>
      </c>
      <c r="C2366" s="62">
        <v>1176.45</v>
      </c>
      <c r="D2366" s="62">
        <f t="shared" si="73"/>
        <v>0.19412302070645554</v>
      </c>
      <c r="E2366" s="62">
        <v>-1.5728927002719058E-2</v>
      </c>
      <c r="F2366" s="62"/>
      <c r="G2366" s="62">
        <v>2360</v>
      </c>
      <c r="H2366">
        <f t="shared" ca="1" si="74"/>
        <v>7.2604592914572675E-3</v>
      </c>
      <c r="I2366" s="62"/>
    </row>
    <row r="2367" spans="2:9" x14ac:dyDescent="0.3">
      <c r="B2367" s="177">
        <v>42556</v>
      </c>
      <c r="C2367" s="62">
        <v>985.2</v>
      </c>
      <c r="D2367" s="62">
        <f t="shared" si="73"/>
        <v>-0.68136097545198737</v>
      </c>
      <c r="E2367" s="62">
        <v>-1.5784215784215738E-2</v>
      </c>
      <c r="F2367" s="62"/>
      <c r="G2367" s="62">
        <v>2361</v>
      </c>
      <c r="H2367">
        <f t="shared" ca="1" si="74"/>
        <v>-8.1792131515914419E-3</v>
      </c>
      <c r="I2367" s="62"/>
    </row>
    <row r="2368" spans="2:9" x14ac:dyDescent="0.3">
      <c r="B2368" s="177">
        <v>44855</v>
      </c>
      <c r="C2368" s="62">
        <v>3091.9</v>
      </c>
      <c r="D2368" s="62">
        <f t="shared" si="73"/>
        <v>0.28775510204081639</v>
      </c>
      <c r="E2368" s="62">
        <v>-1.5804300424949496E-2</v>
      </c>
      <c r="F2368" s="62"/>
      <c r="G2368" s="62">
        <v>2362</v>
      </c>
      <c r="H2368">
        <f t="shared" ca="1" si="74"/>
        <v>-1.257036101010996E-2</v>
      </c>
      <c r="I2368" s="62"/>
    </row>
    <row r="2369" spans="2:9" x14ac:dyDescent="0.3">
      <c r="B2369" s="177">
        <v>45852</v>
      </c>
      <c r="C2369" s="62">
        <v>2401</v>
      </c>
      <c r="D2369" s="62">
        <f t="shared" si="73"/>
        <v>0.11093117408906883</v>
      </c>
      <c r="E2369" s="62">
        <v>-1.5822265945236887E-2</v>
      </c>
      <c r="F2369" s="62"/>
      <c r="G2369" s="62">
        <v>2363</v>
      </c>
      <c r="H2369">
        <f t="shared" ca="1" si="74"/>
        <v>1.4764244327363786E-2</v>
      </c>
      <c r="I2369" s="62"/>
    </row>
    <row r="2370" spans="2:9" x14ac:dyDescent="0.3">
      <c r="B2370" s="177">
        <v>44154</v>
      </c>
      <c r="C2370" s="62">
        <v>2161.25</v>
      </c>
      <c r="D2370" s="62">
        <f t="shared" si="73"/>
        <v>-0.14802404651621168</v>
      </c>
      <c r="E2370" s="62">
        <v>-1.5824225865209471E-2</v>
      </c>
      <c r="F2370" s="62"/>
      <c r="G2370" s="62">
        <v>2364</v>
      </c>
      <c r="H2370">
        <f t="shared" ca="1" si="74"/>
        <v>1.3945335400486931E-2</v>
      </c>
      <c r="I2370" s="62"/>
    </row>
    <row r="2371" spans="2:9" x14ac:dyDescent="0.3">
      <c r="B2371" s="177">
        <v>44286</v>
      </c>
      <c r="C2371" s="62">
        <v>2536.75</v>
      </c>
      <c r="D2371" s="62">
        <f t="shared" si="73"/>
        <v>1.861372737014269</v>
      </c>
      <c r="E2371" s="62">
        <v>-1.5867165829340713E-2</v>
      </c>
      <c r="F2371" s="62"/>
      <c r="G2371" s="62">
        <v>2365</v>
      </c>
      <c r="H2371">
        <f t="shared" ca="1" si="74"/>
        <v>3.02407604021625E-2</v>
      </c>
      <c r="I2371" s="62"/>
    </row>
    <row r="2372" spans="2:9" x14ac:dyDescent="0.3">
      <c r="B2372" s="177">
        <v>42375</v>
      </c>
      <c r="C2372" s="62">
        <v>886.55</v>
      </c>
      <c r="D2372" s="62">
        <f t="shared" si="73"/>
        <v>-0.37341861615661892</v>
      </c>
      <c r="E2372" s="62">
        <v>-1.5873896875173522E-2</v>
      </c>
      <c r="F2372" s="62"/>
      <c r="G2372" s="62">
        <v>2366</v>
      </c>
      <c r="H2372">
        <f t="shared" ca="1" si="74"/>
        <v>2.7178139810349469E-2</v>
      </c>
      <c r="I2372" s="62"/>
    </row>
    <row r="2373" spans="2:9" x14ac:dyDescent="0.3">
      <c r="B2373" s="177">
        <v>43591</v>
      </c>
      <c r="C2373" s="62">
        <v>1414.9</v>
      </c>
      <c r="D2373" s="62">
        <f t="shared" si="73"/>
        <v>0.24820254951259332</v>
      </c>
      <c r="E2373" s="62">
        <v>-1.5892888193357612E-2</v>
      </c>
      <c r="F2373" s="62"/>
      <c r="G2373" s="62">
        <v>2367</v>
      </c>
      <c r="H2373">
        <f t="shared" ca="1" si="74"/>
        <v>-2.1141521047842379E-2</v>
      </c>
      <c r="I2373" s="62"/>
    </row>
    <row r="2374" spans="2:9" x14ac:dyDescent="0.3">
      <c r="B2374" s="177">
        <v>42942</v>
      </c>
      <c r="C2374" s="62">
        <v>1133.55</v>
      </c>
      <c r="D2374" s="62">
        <f t="shared" si="73"/>
        <v>-0.65095763025003084</v>
      </c>
      <c r="E2374" s="62">
        <v>-1.5972915491123826E-2</v>
      </c>
      <c r="F2374" s="62"/>
      <c r="G2374" s="62">
        <v>2368</v>
      </c>
      <c r="H2374">
        <f t="shared" ca="1" si="74"/>
        <v>4.7510371933620491E-3</v>
      </c>
      <c r="I2374" s="62"/>
    </row>
    <row r="2375" spans="2:9" x14ac:dyDescent="0.3">
      <c r="B2375" s="177">
        <v>44846</v>
      </c>
      <c r="C2375" s="62">
        <v>3247.6</v>
      </c>
      <c r="D2375" s="62">
        <f t="shared" ref="D2375:D2438" si="75">(C2375-C2376)/C2376</f>
        <v>1.2421982877658104</v>
      </c>
      <c r="E2375" s="62">
        <v>-1.5983153301922525E-2</v>
      </c>
      <c r="F2375" s="62"/>
      <c r="G2375" s="62">
        <v>2369</v>
      </c>
      <c r="H2375">
        <f t="shared" ref="H2375:H2438" ca="1" si="76">_xlfn.NORM.INV(RAND(),N$9,N$10)</f>
        <v>1.2080277910655605E-2</v>
      </c>
      <c r="I2375" s="62"/>
    </row>
    <row r="2376" spans="2:9" x14ac:dyDescent="0.3">
      <c r="B2376" s="177">
        <v>43504</v>
      </c>
      <c r="C2376" s="62">
        <v>1448.4</v>
      </c>
      <c r="D2376" s="62">
        <f t="shared" si="75"/>
        <v>0.82154310507451445</v>
      </c>
      <c r="E2376" s="62">
        <v>-1.6066030365816285E-2</v>
      </c>
      <c r="F2376" s="62"/>
      <c r="G2376" s="62">
        <v>2370</v>
      </c>
      <c r="H2376">
        <f t="shared" ca="1" si="76"/>
        <v>1.7214070127063327E-2</v>
      </c>
      <c r="I2376" s="62"/>
    </row>
    <row r="2377" spans="2:9" x14ac:dyDescent="0.3">
      <c r="B2377" s="177">
        <v>42115</v>
      </c>
      <c r="C2377" s="62">
        <v>795.15</v>
      </c>
      <c r="D2377" s="62">
        <f t="shared" si="75"/>
        <v>-0.76189905825635185</v>
      </c>
      <c r="E2377" s="62">
        <v>-1.6086122625750172E-2</v>
      </c>
      <c r="F2377" s="62"/>
      <c r="G2377" s="62">
        <v>2371</v>
      </c>
      <c r="H2377">
        <f t="shared" ca="1" si="76"/>
        <v>8.2136601216406813E-3</v>
      </c>
      <c r="I2377" s="62"/>
    </row>
    <row r="2378" spans="2:9" x14ac:dyDescent="0.3">
      <c r="B2378" s="177">
        <v>44820</v>
      </c>
      <c r="C2378" s="62">
        <v>3339.55</v>
      </c>
      <c r="D2378" s="62">
        <f t="shared" si="75"/>
        <v>1.9202081147254288</v>
      </c>
      <c r="E2378" s="62">
        <v>-1.6086501775113036E-2</v>
      </c>
      <c r="F2378" s="62"/>
      <c r="G2378" s="62">
        <v>2372</v>
      </c>
      <c r="H2378">
        <f t="shared" ca="1" si="76"/>
        <v>1.4204664115726597E-2</v>
      </c>
      <c r="I2378" s="62"/>
    </row>
    <row r="2379" spans="2:9" x14ac:dyDescent="0.3">
      <c r="B2379" s="177">
        <v>42894</v>
      </c>
      <c r="C2379" s="62">
        <v>1143.5999999999999</v>
      </c>
      <c r="D2379" s="62">
        <f t="shared" si="75"/>
        <v>0.31297359357060839</v>
      </c>
      <c r="E2379" s="62">
        <v>-1.6088789469156022E-2</v>
      </c>
      <c r="F2379" s="62"/>
      <c r="G2379" s="62">
        <v>2373</v>
      </c>
      <c r="H2379">
        <f t="shared" ca="1" si="76"/>
        <v>-8.9215954529011897E-3</v>
      </c>
      <c r="I2379" s="62"/>
    </row>
    <row r="2380" spans="2:9" x14ac:dyDescent="0.3">
      <c r="B2380" s="177">
        <v>42228</v>
      </c>
      <c r="C2380" s="62">
        <v>871</v>
      </c>
      <c r="D2380" s="62">
        <f t="shared" si="75"/>
        <v>-0.49466233464841025</v>
      </c>
      <c r="E2380" s="62">
        <v>-1.6152716593245176E-2</v>
      </c>
      <c r="F2380" s="62"/>
      <c r="G2380" s="62">
        <v>2374</v>
      </c>
      <c r="H2380">
        <f t="shared" ca="1" si="76"/>
        <v>-4.1978411962164952E-3</v>
      </c>
      <c r="I2380" s="62"/>
    </row>
    <row r="2381" spans="2:9" x14ac:dyDescent="0.3">
      <c r="B2381" s="177">
        <v>44033</v>
      </c>
      <c r="C2381" s="62">
        <v>1723.6</v>
      </c>
      <c r="D2381" s="62">
        <f t="shared" si="75"/>
        <v>0.91585616628688926</v>
      </c>
      <c r="E2381" s="62">
        <v>-1.6181968663489331E-2</v>
      </c>
      <c r="F2381" s="62"/>
      <c r="G2381" s="62">
        <v>2375</v>
      </c>
      <c r="H2381">
        <f t="shared" ca="1" si="76"/>
        <v>8.5827033936222603E-3</v>
      </c>
      <c r="I2381" s="62"/>
    </row>
    <row r="2382" spans="2:9" x14ac:dyDescent="0.3">
      <c r="B2382" s="177">
        <v>42223</v>
      </c>
      <c r="C2382" s="62">
        <v>899.65</v>
      </c>
      <c r="D2382" s="62">
        <f t="shared" si="75"/>
        <v>-0.60193358554014287</v>
      </c>
      <c r="E2382" s="62">
        <v>-1.6184591831155413E-2</v>
      </c>
      <c r="F2382" s="62"/>
      <c r="G2382" s="62">
        <v>2376</v>
      </c>
      <c r="H2382">
        <f t="shared" ca="1" si="76"/>
        <v>2.145612661400034E-3</v>
      </c>
      <c r="I2382" s="62"/>
    </row>
    <row r="2383" spans="2:9" x14ac:dyDescent="0.3">
      <c r="B2383" s="177">
        <v>45807</v>
      </c>
      <c r="C2383" s="62">
        <v>2260.0500000000002</v>
      </c>
      <c r="D2383" s="62">
        <f t="shared" si="75"/>
        <v>2.0246921841541758</v>
      </c>
      <c r="E2383" s="62">
        <v>-1.6193274567417485E-2</v>
      </c>
      <c r="F2383" s="62"/>
      <c r="G2383" s="62">
        <v>2377</v>
      </c>
      <c r="H2383">
        <f t="shared" ca="1" si="76"/>
        <v>7.4768817700179837E-3</v>
      </c>
      <c r="I2383" s="62"/>
    </row>
    <row r="2384" spans="2:9" x14ac:dyDescent="0.3">
      <c r="B2384" s="177">
        <v>42163</v>
      </c>
      <c r="C2384" s="62">
        <v>747.2</v>
      </c>
      <c r="D2384" s="62">
        <f t="shared" si="75"/>
        <v>-0.75747346554578199</v>
      </c>
      <c r="E2384" s="62">
        <v>-1.6194865042791249E-2</v>
      </c>
      <c r="F2384" s="62"/>
      <c r="G2384" s="62">
        <v>2378</v>
      </c>
      <c r="H2384">
        <f t="shared" ca="1" si="76"/>
        <v>8.393315069468308E-3</v>
      </c>
      <c r="I2384" s="62"/>
    </row>
    <row r="2385" spans="2:9" x14ac:dyDescent="0.3">
      <c r="B2385" s="177">
        <v>44664</v>
      </c>
      <c r="C2385" s="62">
        <v>3080.9</v>
      </c>
      <c r="D2385" s="62">
        <f t="shared" si="75"/>
        <v>0.58319630010277501</v>
      </c>
      <c r="E2385" s="62">
        <v>-1.6236928235012344E-2</v>
      </c>
      <c r="F2385" s="62"/>
      <c r="G2385" s="62">
        <v>2379</v>
      </c>
      <c r="H2385">
        <f t="shared" ca="1" si="76"/>
        <v>3.7723745203713202E-2</v>
      </c>
      <c r="I2385" s="62"/>
    </row>
    <row r="2386" spans="2:9" x14ac:dyDescent="0.3">
      <c r="B2386" s="177">
        <v>44076</v>
      </c>
      <c r="C2386" s="62">
        <v>1946</v>
      </c>
      <c r="D2386" s="62">
        <f t="shared" si="75"/>
        <v>0.2090335808145134</v>
      </c>
      <c r="E2386" s="62">
        <v>-1.6277423920736046E-2</v>
      </c>
      <c r="F2386" s="62"/>
      <c r="G2386" s="62">
        <v>2380</v>
      </c>
      <c r="H2386">
        <f t="shared" ca="1" si="76"/>
        <v>-3.6745231754208092E-3</v>
      </c>
      <c r="I2386" s="62"/>
    </row>
    <row r="2387" spans="2:9" x14ac:dyDescent="0.3">
      <c r="B2387" s="177">
        <v>43993</v>
      </c>
      <c r="C2387" s="62">
        <v>1609.55</v>
      </c>
      <c r="D2387" s="62">
        <f t="shared" si="75"/>
        <v>0.33251924828214241</v>
      </c>
      <c r="E2387" s="62">
        <v>-1.6287739885099677E-2</v>
      </c>
      <c r="F2387" s="62"/>
      <c r="G2387" s="62">
        <v>2381</v>
      </c>
      <c r="H2387">
        <f t="shared" ca="1" si="76"/>
        <v>-3.20449150452574E-3</v>
      </c>
      <c r="I2387" s="62"/>
    </row>
    <row r="2388" spans="2:9" x14ac:dyDescent="0.3">
      <c r="B2388" s="177">
        <v>43378</v>
      </c>
      <c r="C2388" s="62">
        <v>1207.9000000000001</v>
      </c>
      <c r="D2388" s="62">
        <f t="shared" si="75"/>
        <v>-0.56597977039578884</v>
      </c>
      <c r="E2388" s="62">
        <v>-1.6287971333170451E-2</v>
      </c>
      <c r="F2388" s="62"/>
      <c r="G2388" s="62">
        <v>2382</v>
      </c>
      <c r="H2388">
        <f t="shared" ca="1" si="76"/>
        <v>1.7595966049744421E-2</v>
      </c>
      <c r="I2388" s="62"/>
    </row>
    <row r="2389" spans="2:9" x14ac:dyDescent="0.3">
      <c r="B2389" s="177">
        <v>44998</v>
      </c>
      <c r="C2389" s="62">
        <v>2783.05</v>
      </c>
      <c r="D2389" s="62">
        <f t="shared" si="75"/>
        <v>2.4252923076923079</v>
      </c>
      <c r="E2389" s="62">
        <v>-1.6433708540227243E-2</v>
      </c>
      <c r="F2389" s="62"/>
      <c r="G2389" s="62">
        <v>2383</v>
      </c>
      <c r="H2389">
        <f t="shared" ca="1" si="76"/>
        <v>1.1352703881342012E-2</v>
      </c>
      <c r="I2389" s="62"/>
    </row>
    <row r="2390" spans="2:9" x14ac:dyDescent="0.3">
      <c r="B2390" s="177">
        <v>42251</v>
      </c>
      <c r="C2390" s="62">
        <v>812.5</v>
      </c>
      <c r="D2390" s="62">
        <f t="shared" si="75"/>
        <v>-0.74939855653568566</v>
      </c>
      <c r="E2390" s="62">
        <v>-1.6522423288748988E-2</v>
      </c>
      <c r="F2390" s="62"/>
      <c r="G2390" s="62">
        <v>2384</v>
      </c>
      <c r="H2390">
        <f t="shared" ca="1" si="76"/>
        <v>-2.2634517265693564E-3</v>
      </c>
      <c r="I2390" s="62"/>
    </row>
    <row r="2391" spans="2:9" x14ac:dyDescent="0.3">
      <c r="B2391" s="177">
        <v>44487</v>
      </c>
      <c r="C2391" s="62">
        <v>3242.2</v>
      </c>
      <c r="D2391" s="62">
        <f t="shared" si="75"/>
        <v>1.3167673014398511</v>
      </c>
      <c r="E2391" s="62">
        <v>-1.659134338317822E-2</v>
      </c>
      <c r="F2391" s="62"/>
      <c r="G2391" s="62">
        <v>2385</v>
      </c>
      <c r="H2391">
        <f t="shared" ca="1" si="76"/>
        <v>4.9718912011990921E-3</v>
      </c>
      <c r="I2391" s="62"/>
    </row>
    <row r="2392" spans="2:9" x14ac:dyDescent="0.3">
      <c r="B2392" s="177">
        <v>43510</v>
      </c>
      <c r="C2392" s="62">
        <v>1399.45</v>
      </c>
      <c r="D2392" s="62">
        <f t="shared" si="75"/>
        <v>-0.34370530166248503</v>
      </c>
      <c r="E2392" s="62">
        <v>-1.6618649427306488E-2</v>
      </c>
      <c r="F2392" s="62"/>
      <c r="G2392" s="62">
        <v>2386</v>
      </c>
      <c r="H2392">
        <f t="shared" ca="1" si="76"/>
        <v>-8.639747578843179E-4</v>
      </c>
      <c r="I2392" s="62"/>
    </row>
    <row r="2393" spans="2:9" x14ac:dyDescent="0.3">
      <c r="B2393" s="177">
        <v>45720</v>
      </c>
      <c r="C2393" s="62">
        <v>2132.35</v>
      </c>
      <c r="D2393" s="62">
        <f t="shared" si="75"/>
        <v>-0.27705921242223397</v>
      </c>
      <c r="E2393" s="62">
        <v>-1.6625161409334153E-2</v>
      </c>
      <c r="F2393" s="62"/>
      <c r="G2393" s="62">
        <v>2387</v>
      </c>
      <c r="H2393">
        <f t="shared" ca="1" si="76"/>
        <v>-1.3283449464027455E-2</v>
      </c>
      <c r="I2393" s="62"/>
    </row>
    <row r="2394" spans="2:9" x14ac:dyDescent="0.3">
      <c r="B2394" s="177">
        <v>45316</v>
      </c>
      <c r="C2394" s="62">
        <v>2949.55</v>
      </c>
      <c r="D2394" s="62">
        <f t="shared" si="75"/>
        <v>0.17488548097988454</v>
      </c>
      <c r="E2394" s="62">
        <v>-1.6669167041722926E-2</v>
      </c>
      <c r="F2394" s="62"/>
      <c r="G2394" s="62">
        <v>2388</v>
      </c>
      <c r="H2394">
        <f t="shared" ca="1" si="76"/>
        <v>1.2175973071514844E-2</v>
      </c>
      <c r="I2394" s="62"/>
    </row>
    <row r="2395" spans="2:9" x14ac:dyDescent="0.3">
      <c r="B2395" s="177">
        <v>44291</v>
      </c>
      <c r="C2395" s="62">
        <v>2510.5</v>
      </c>
      <c r="D2395" s="62">
        <f t="shared" si="75"/>
        <v>-0.22570397557289582</v>
      </c>
      <c r="E2395" s="62">
        <v>-1.6704854787223659E-2</v>
      </c>
      <c r="F2395" s="62"/>
      <c r="G2395" s="62">
        <v>2389</v>
      </c>
      <c r="H2395">
        <f t="shared" ca="1" si="76"/>
        <v>-4.1079246449089359E-3</v>
      </c>
      <c r="I2395" s="62"/>
    </row>
    <row r="2396" spans="2:9" x14ac:dyDescent="0.3">
      <c r="B2396" s="177">
        <v>45308</v>
      </c>
      <c r="C2396" s="62">
        <v>3242.3</v>
      </c>
      <c r="D2396" s="62">
        <f t="shared" si="75"/>
        <v>2.1147509486526732</v>
      </c>
      <c r="E2396" s="62">
        <v>-1.6739954510993121E-2</v>
      </c>
      <c r="F2396" s="62"/>
      <c r="G2396" s="62">
        <v>2390</v>
      </c>
      <c r="H2396">
        <f t="shared" ca="1" si="76"/>
        <v>-4.3964330537930385E-3</v>
      </c>
      <c r="I2396" s="62"/>
    </row>
    <row r="2397" spans="2:9" x14ac:dyDescent="0.3">
      <c r="B2397" s="177">
        <v>42843</v>
      </c>
      <c r="C2397" s="62">
        <v>1040.95</v>
      </c>
      <c r="D2397" s="62">
        <f t="shared" si="75"/>
        <v>0.30608531994981186</v>
      </c>
      <c r="E2397" s="62">
        <v>-1.6765844904127702E-2</v>
      </c>
      <c r="F2397" s="62"/>
      <c r="G2397" s="62">
        <v>2391</v>
      </c>
      <c r="H2397">
        <f t="shared" ca="1" si="76"/>
        <v>7.981647702702216E-4</v>
      </c>
      <c r="I2397" s="62"/>
    </row>
    <row r="2398" spans="2:9" x14ac:dyDescent="0.3">
      <c r="B2398" s="177">
        <v>42041</v>
      </c>
      <c r="C2398" s="62">
        <v>797</v>
      </c>
      <c r="D2398" s="62">
        <f t="shared" si="75"/>
        <v>-8.5537261201307974E-2</v>
      </c>
      <c r="E2398" s="62">
        <v>-1.6777695534172247E-2</v>
      </c>
      <c r="F2398" s="62"/>
      <c r="G2398" s="62">
        <v>2392</v>
      </c>
      <c r="H2398">
        <f t="shared" ca="1" si="76"/>
        <v>-2.0698741701774142E-2</v>
      </c>
      <c r="I2398" s="62"/>
    </row>
    <row r="2399" spans="2:9" x14ac:dyDescent="0.3">
      <c r="B2399" s="177">
        <v>42376</v>
      </c>
      <c r="C2399" s="62">
        <v>871.55</v>
      </c>
      <c r="D2399" s="62">
        <f t="shared" si="75"/>
        <v>-0.68972944108223566</v>
      </c>
      <c r="E2399" s="62">
        <v>-1.6919519485646607E-2</v>
      </c>
      <c r="F2399" s="62"/>
      <c r="G2399" s="62">
        <v>2393</v>
      </c>
      <c r="H2399">
        <f t="shared" ca="1" si="76"/>
        <v>-6.588647666659446E-3</v>
      </c>
      <c r="I2399" s="62"/>
    </row>
    <row r="2400" spans="2:9" x14ac:dyDescent="0.3">
      <c r="B2400" s="177">
        <v>45035</v>
      </c>
      <c r="C2400" s="62">
        <v>2809</v>
      </c>
      <c r="D2400" s="62">
        <f t="shared" si="75"/>
        <v>3.0220787794322634E-2</v>
      </c>
      <c r="E2400" s="62">
        <v>-1.7007278835386306E-2</v>
      </c>
      <c r="F2400" s="62"/>
      <c r="G2400" s="62">
        <v>2394</v>
      </c>
      <c r="H2400">
        <f t="shared" ca="1" si="76"/>
        <v>9.635911369373952E-3</v>
      </c>
      <c r="I2400" s="62"/>
    </row>
    <row r="2401" spans="2:9" x14ac:dyDescent="0.3">
      <c r="B2401" s="177">
        <v>44953</v>
      </c>
      <c r="C2401" s="62">
        <v>2726.6</v>
      </c>
      <c r="D2401" s="62">
        <f t="shared" si="75"/>
        <v>2.576807031352486</v>
      </c>
      <c r="E2401" s="62">
        <v>-1.7087238644556631E-2</v>
      </c>
      <c r="F2401" s="62"/>
      <c r="G2401" s="62">
        <v>2395</v>
      </c>
      <c r="H2401">
        <f t="shared" ca="1" si="76"/>
        <v>1.3795561720957869E-2</v>
      </c>
      <c r="I2401" s="62"/>
    </row>
    <row r="2402" spans="2:9" x14ac:dyDescent="0.3">
      <c r="B2402" s="177">
        <v>42149</v>
      </c>
      <c r="C2402" s="62">
        <v>762.3</v>
      </c>
      <c r="D2402" s="62">
        <f t="shared" si="75"/>
        <v>-0.46983343186006887</v>
      </c>
      <c r="E2402" s="62">
        <v>-1.7148014440433301E-2</v>
      </c>
      <c r="F2402" s="62"/>
      <c r="G2402" s="62">
        <v>2396</v>
      </c>
      <c r="H2402">
        <f t="shared" ca="1" si="76"/>
        <v>7.165206079957397E-3</v>
      </c>
      <c r="I2402" s="62"/>
    </row>
    <row r="2403" spans="2:9" x14ac:dyDescent="0.3">
      <c r="B2403" s="177">
        <v>43587</v>
      </c>
      <c r="C2403" s="62">
        <v>1437.85</v>
      </c>
      <c r="D2403" s="62">
        <f t="shared" si="75"/>
        <v>0.56585897086849979</v>
      </c>
      <c r="E2403" s="62">
        <v>-1.7190704032809357E-2</v>
      </c>
      <c r="F2403" s="62"/>
      <c r="G2403" s="62">
        <v>2397</v>
      </c>
      <c r="H2403">
        <f t="shared" ca="1" si="76"/>
        <v>-8.19585044041031E-3</v>
      </c>
      <c r="I2403" s="62"/>
    </row>
    <row r="2404" spans="2:9" x14ac:dyDescent="0.3">
      <c r="B2404" s="177">
        <v>42691</v>
      </c>
      <c r="C2404" s="62">
        <v>918.25</v>
      </c>
      <c r="D2404" s="62">
        <f t="shared" si="75"/>
        <v>-0.72358518964479235</v>
      </c>
      <c r="E2404" s="62">
        <v>-1.7231230267030578E-2</v>
      </c>
      <c r="F2404" s="62"/>
      <c r="G2404" s="62">
        <v>2398</v>
      </c>
      <c r="H2404">
        <f t="shared" ca="1" si="76"/>
        <v>-2.2638618072575245E-3</v>
      </c>
      <c r="I2404" s="62"/>
    </row>
    <row r="2405" spans="2:9" x14ac:dyDescent="0.3">
      <c r="B2405" s="177">
        <v>44468</v>
      </c>
      <c r="C2405" s="62">
        <v>3322</v>
      </c>
      <c r="D2405" s="62">
        <f t="shared" si="75"/>
        <v>0.24795732451774083</v>
      </c>
      <c r="E2405" s="62">
        <v>-1.7246989912138029E-2</v>
      </c>
      <c r="F2405" s="62"/>
      <c r="G2405" s="62">
        <v>2399</v>
      </c>
      <c r="H2405">
        <f t="shared" ca="1" si="76"/>
        <v>-3.3023658938797842E-3</v>
      </c>
      <c r="I2405" s="62"/>
    </row>
    <row r="2406" spans="2:9" x14ac:dyDescent="0.3">
      <c r="B2406" s="177">
        <v>44725</v>
      </c>
      <c r="C2406" s="62">
        <v>2661.95</v>
      </c>
      <c r="D2406" s="62">
        <f t="shared" si="75"/>
        <v>-0.17884134867507789</v>
      </c>
      <c r="E2406" s="62">
        <v>-1.7277341947392777E-2</v>
      </c>
      <c r="F2406" s="62"/>
      <c r="G2406" s="62">
        <v>2400</v>
      </c>
      <c r="H2406">
        <f t="shared" ca="1" si="76"/>
        <v>-9.0672292642908318E-3</v>
      </c>
      <c r="I2406" s="62"/>
    </row>
    <row r="2407" spans="2:9" x14ac:dyDescent="0.3">
      <c r="B2407" s="177">
        <v>44547</v>
      </c>
      <c r="C2407" s="62">
        <v>3241.7</v>
      </c>
      <c r="D2407" s="62">
        <f t="shared" si="75"/>
        <v>1.8586419753086418</v>
      </c>
      <c r="E2407" s="62">
        <v>-1.7279534362021402E-2</v>
      </c>
      <c r="F2407" s="62"/>
      <c r="G2407" s="62">
        <v>2401</v>
      </c>
      <c r="H2407">
        <f t="shared" ca="1" si="76"/>
        <v>1.8540012612009042E-2</v>
      </c>
      <c r="I2407" s="62"/>
    </row>
    <row r="2408" spans="2:9" x14ac:dyDescent="0.3">
      <c r="B2408" s="177">
        <v>42913</v>
      </c>
      <c r="C2408" s="62">
        <v>1134</v>
      </c>
      <c r="D2408" s="62">
        <f t="shared" si="75"/>
        <v>-7.2660421955703007E-3</v>
      </c>
      <c r="E2408" s="62">
        <v>-1.7288444040036436E-2</v>
      </c>
      <c r="F2408" s="62"/>
      <c r="G2408" s="62">
        <v>2402</v>
      </c>
      <c r="H2408">
        <f t="shared" ca="1" si="76"/>
        <v>3.7868346678875103E-3</v>
      </c>
      <c r="I2408" s="62"/>
    </row>
    <row r="2409" spans="2:9" x14ac:dyDescent="0.3">
      <c r="B2409" s="177">
        <v>43046</v>
      </c>
      <c r="C2409" s="62">
        <v>1142.3</v>
      </c>
      <c r="D2409" s="62">
        <f t="shared" si="75"/>
        <v>-0.62503897979615619</v>
      </c>
      <c r="E2409" s="62">
        <v>-1.7291810048176304E-2</v>
      </c>
      <c r="F2409" s="62"/>
      <c r="G2409" s="62">
        <v>2403</v>
      </c>
      <c r="H2409">
        <f t="shared" ca="1" si="76"/>
        <v>-5.2160959109586917E-3</v>
      </c>
      <c r="I2409" s="62"/>
    </row>
    <row r="2410" spans="2:9" x14ac:dyDescent="0.3">
      <c r="B2410" s="177">
        <v>44700</v>
      </c>
      <c r="C2410" s="62">
        <v>3046.45</v>
      </c>
      <c r="D2410" s="62">
        <f t="shared" si="75"/>
        <v>3.9761770678680523E-2</v>
      </c>
      <c r="E2410" s="62">
        <v>-1.7305893358278795E-2</v>
      </c>
      <c r="F2410" s="62"/>
      <c r="G2410" s="62">
        <v>2404</v>
      </c>
      <c r="H2410">
        <f t="shared" ca="1" si="76"/>
        <v>1.431492561416408E-2</v>
      </c>
      <c r="I2410" s="62"/>
    </row>
    <row r="2411" spans="2:9" x14ac:dyDescent="0.3">
      <c r="B2411" s="177">
        <v>45330</v>
      </c>
      <c r="C2411" s="62">
        <v>2929.95</v>
      </c>
      <c r="D2411" s="62">
        <f t="shared" si="75"/>
        <v>0.21987218185981636</v>
      </c>
      <c r="E2411" s="62">
        <v>-1.7322913871746743E-2</v>
      </c>
      <c r="F2411" s="62"/>
      <c r="G2411" s="62">
        <v>2405</v>
      </c>
      <c r="H2411">
        <f t="shared" ca="1" si="76"/>
        <v>5.3431888612231861E-3</v>
      </c>
      <c r="I2411" s="62"/>
    </row>
    <row r="2412" spans="2:9" x14ac:dyDescent="0.3">
      <c r="B2412" s="177">
        <v>44280</v>
      </c>
      <c r="C2412" s="62">
        <v>2401.85</v>
      </c>
      <c r="D2412" s="62">
        <f t="shared" si="75"/>
        <v>-0.22632028217558664</v>
      </c>
      <c r="E2412" s="62">
        <v>-1.732673267326729E-2</v>
      </c>
      <c r="F2412" s="62"/>
      <c r="G2412" s="62">
        <v>2406</v>
      </c>
      <c r="H2412">
        <f t="shared" ca="1" si="76"/>
        <v>-7.5516350476247471E-3</v>
      </c>
      <c r="I2412" s="62"/>
    </row>
    <row r="2413" spans="2:9" x14ac:dyDescent="0.3">
      <c r="B2413" s="177">
        <v>44399</v>
      </c>
      <c r="C2413" s="62">
        <v>3104.45</v>
      </c>
      <c r="D2413" s="62">
        <f t="shared" si="75"/>
        <v>2.5066644075454647</v>
      </c>
      <c r="E2413" s="62">
        <v>-1.7330336794125097E-2</v>
      </c>
      <c r="F2413" s="62"/>
      <c r="G2413" s="62">
        <v>2407</v>
      </c>
      <c r="H2413">
        <f t="shared" ca="1" si="76"/>
        <v>-1.8526462499307606E-2</v>
      </c>
      <c r="I2413" s="62"/>
    </row>
    <row r="2414" spans="2:9" x14ac:dyDescent="0.3">
      <c r="B2414" s="177">
        <v>42227</v>
      </c>
      <c r="C2414" s="62">
        <v>885.3</v>
      </c>
      <c r="D2414" s="62">
        <f t="shared" si="75"/>
        <v>-0.30594645447062052</v>
      </c>
      <c r="E2414" s="62">
        <v>-1.7370553304844986E-2</v>
      </c>
      <c r="F2414" s="62"/>
      <c r="G2414" s="62">
        <v>2408</v>
      </c>
      <c r="H2414">
        <f t="shared" ca="1" si="76"/>
        <v>1.0455306109757163E-2</v>
      </c>
      <c r="I2414" s="62"/>
    </row>
    <row r="2415" spans="2:9" x14ac:dyDescent="0.3">
      <c r="B2415" s="177">
        <v>43416</v>
      </c>
      <c r="C2415" s="62">
        <v>1275.55</v>
      </c>
      <c r="D2415" s="62">
        <f t="shared" si="75"/>
        <v>0.45935587208969741</v>
      </c>
      <c r="E2415" s="62">
        <v>-1.744723463256824E-2</v>
      </c>
      <c r="F2415" s="62"/>
      <c r="G2415" s="62">
        <v>2409</v>
      </c>
      <c r="H2415">
        <f t="shared" ca="1" si="76"/>
        <v>3.2884434040914923E-6</v>
      </c>
      <c r="I2415" s="62"/>
    </row>
    <row r="2416" spans="2:9" x14ac:dyDescent="0.3">
      <c r="B2416" s="177">
        <v>42488</v>
      </c>
      <c r="C2416" s="62">
        <v>874.05</v>
      </c>
      <c r="D2416" s="62">
        <f t="shared" si="75"/>
        <v>1.6869292071432729E-2</v>
      </c>
      <c r="E2416" s="62">
        <v>-1.7479766187050435E-2</v>
      </c>
      <c r="F2416" s="62"/>
      <c r="G2416" s="62">
        <v>2410</v>
      </c>
      <c r="H2416">
        <f t="shared" ca="1" si="76"/>
        <v>-1.8992482516975055E-2</v>
      </c>
      <c r="I2416" s="62"/>
    </row>
    <row r="2417" spans="2:9" x14ac:dyDescent="0.3">
      <c r="B2417" s="177">
        <v>42450</v>
      </c>
      <c r="C2417" s="62">
        <v>859.55</v>
      </c>
      <c r="D2417" s="62">
        <f t="shared" si="75"/>
        <v>0.10184591719010375</v>
      </c>
      <c r="E2417" s="62">
        <v>-1.7544862269973739E-2</v>
      </c>
      <c r="F2417" s="62"/>
      <c r="G2417" s="62">
        <v>2411</v>
      </c>
      <c r="H2417">
        <f t="shared" ca="1" si="76"/>
        <v>4.6462461463302749E-3</v>
      </c>
      <c r="I2417" s="62"/>
    </row>
    <row r="2418" spans="2:9" x14ac:dyDescent="0.3">
      <c r="B2418" s="177">
        <v>42090</v>
      </c>
      <c r="C2418" s="62">
        <v>780.1</v>
      </c>
      <c r="D2418" s="62">
        <f t="shared" si="75"/>
        <v>-0.11698454921048165</v>
      </c>
      <c r="E2418" s="62">
        <v>-1.7568163213903323E-2</v>
      </c>
      <c r="F2418" s="62"/>
      <c r="G2418" s="62">
        <v>2412</v>
      </c>
      <c r="H2418">
        <f t="shared" ca="1" si="76"/>
        <v>-1.8920409575484704E-3</v>
      </c>
      <c r="I2418" s="62"/>
    </row>
    <row r="2419" spans="2:9" x14ac:dyDescent="0.3">
      <c r="B2419" s="177">
        <v>42236</v>
      </c>
      <c r="C2419" s="62">
        <v>883.45</v>
      </c>
      <c r="D2419" s="62">
        <f t="shared" si="75"/>
        <v>-0.50770388119584298</v>
      </c>
      <c r="E2419" s="62">
        <v>-1.7570197386711096E-2</v>
      </c>
      <c r="F2419" s="62"/>
      <c r="G2419" s="62">
        <v>2413</v>
      </c>
      <c r="H2419">
        <f t="shared" ca="1" si="76"/>
        <v>-5.5510541016659774E-3</v>
      </c>
      <c r="I2419" s="62"/>
    </row>
    <row r="2420" spans="2:9" x14ac:dyDescent="0.3">
      <c r="B2420" s="177">
        <v>43777</v>
      </c>
      <c r="C2420" s="62">
        <v>1794.55</v>
      </c>
      <c r="D2420" s="62">
        <f t="shared" si="75"/>
        <v>0.69505053367337288</v>
      </c>
      <c r="E2420" s="62">
        <v>-1.7573153039717588E-2</v>
      </c>
      <c r="F2420" s="62"/>
      <c r="G2420" s="62">
        <v>2414</v>
      </c>
      <c r="H2420">
        <f t="shared" ca="1" si="76"/>
        <v>6.569613056616054E-3</v>
      </c>
      <c r="I2420" s="62"/>
    </row>
    <row r="2421" spans="2:9" x14ac:dyDescent="0.3">
      <c r="B2421" s="177">
        <v>42842</v>
      </c>
      <c r="C2421" s="62">
        <v>1058.7</v>
      </c>
      <c r="D2421" s="62">
        <f t="shared" si="75"/>
        <v>-0.67883632392422155</v>
      </c>
      <c r="E2421" s="62">
        <v>-1.7584558994107588E-2</v>
      </c>
      <c r="F2421" s="62"/>
      <c r="G2421" s="62">
        <v>2415</v>
      </c>
      <c r="H2421">
        <f t="shared" ca="1" si="76"/>
        <v>-1.8778558681303192E-2</v>
      </c>
      <c r="I2421" s="62"/>
    </row>
    <row r="2422" spans="2:9" x14ac:dyDescent="0.3">
      <c r="B2422" s="177">
        <v>45299</v>
      </c>
      <c r="C2422" s="62">
        <v>3296.45</v>
      </c>
      <c r="D2422" s="62">
        <f t="shared" si="75"/>
        <v>0.85370859809930832</v>
      </c>
      <c r="E2422" s="62">
        <v>-1.7597973476382114E-2</v>
      </c>
      <c r="F2422" s="62"/>
      <c r="G2422" s="62">
        <v>2416</v>
      </c>
      <c r="H2422">
        <f t="shared" ca="1" si="76"/>
        <v>-1.4293547198318239E-2</v>
      </c>
      <c r="I2422" s="62"/>
    </row>
    <row r="2423" spans="2:9" x14ac:dyDescent="0.3">
      <c r="B2423" s="177">
        <v>43852</v>
      </c>
      <c r="C2423" s="62">
        <v>1778.3</v>
      </c>
      <c r="D2423" s="62">
        <f t="shared" si="75"/>
        <v>0.24959595249806765</v>
      </c>
      <c r="E2423" s="62">
        <v>-1.7649495925977102E-2</v>
      </c>
      <c r="F2423" s="62"/>
      <c r="G2423" s="62">
        <v>2417</v>
      </c>
      <c r="H2423">
        <f t="shared" ca="1" si="76"/>
        <v>9.6010589821294758E-3</v>
      </c>
      <c r="I2423" s="62"/>
    </row>
    <row r="2424" spans="2:9" x14ac:dyDescent="0.3">
      <c r="B2424" s="177">
        <v>43509</v>
      </c>
      <c r="C2424" s="62">
        <v>1423.1</v>
      </c>
      <c r="D2424" s="62">
        <f t="shared" si="75"/>
        <v>-6.4088652132452101E-2</v>
      </c>
      <c r="E2424" s="62">
        <v>-1.767101539311116E-2</v>
      </c>
      <c r="F2424" s="62"/>
      <c r="G2424" s="62">
        <v>2418</v>
      </c>
      <c r="H2424">
        <f t="shared" ca="1" si="76"/>
        <v>-2.0296727831043545E-3</v>
      </c>
      <c r="I2424" s="62"/>
    </row>
    <row r="2425" spans="2:9" x14ac:dyDescent="0.3">
      <c r="B2425" s="177">
        <v>43724</v>
      </c>
      <c r="C2425" s="62">
        <v>1520.55</v>
      </c>
      <c r="D2425" s="62">
        <f t="shared" si="75"/>
        <v>-0.29578084475731747</v>
      </c>
      <c r="E2425" s="62">
        <v>-1.7700830130172221E-2</v>
      </c>
      <c r="F2425" s="62"/>
      <c r="G2425" s="62">
        <v>2419</v>
      </c>
      <c r="H2425">
        <f t="shared" ca="1" si="76"/>
        <v>-1.3061104481001524E-2</v>
      </c>
      <c r="I2425" s="62"/>
    </row>
    <row r="2426" spans="2:9" x14ac:dyDescent="0.3">
      <c r="B2426" s="177">
        <v>44132</v>
      </c>
      <c r="C2426" s="62">
        <v>2159.1999999999998</v>
      </c>
      <c r="D2426" s="62">
        <f t="shared" si="75"/>
        <v>0.87065193848819566</v>
      </c>
      <c r="E2426" s="62">
        <v>-1.7719445897686814E-2</v>
      </c>
      <c r="F2426" s="62"/>
      <c r="G2426" s="62">
        <v>2420</v>
      </c>
      <c r="H2426">
        <f t="shared" ca="1" si="76"/>
        <v>1.2216333492529475E-2</v>
      </c>
      <c r="I2426" s="62"/>
    </row>
    <row r="2427" spans="2:9" x14ac:dyDescent="0.3">
      <c r="B2427" s="177">
        <v>43053</v>
      </c>
      <c r="C2427" s="62">
        <v>1154.25</v>
      </c>
      <c r="D2427" s="62">
        <f t="shared" si="75"/>
        <v>-0.49455914873119788</v>
      </c>
      <c r="E2427" s="62">
        <v>-1.7743170793974906E-2</v>
      </c>
      <c r="F2427" s="62"/>
      <c r="G2427" s="62">
        <v>2421</v>
      </c>
      <c r="H2427">
        <f t="shared" ca="1" si="76"/>
        <v>-3.2130477883466936E-2</v>
      </c>
      <c r="I2427" s="62"/>
    </row>
    <row r="2428" spans="2:9" x14ac:dyDescent="0.3">
      <c r="B2428" s="177">
        <v>45791</v>
      </c>
      <c r="C2428" s="62">
        <v>2283.65</v>
      </c>
      <c r="D2428" s="62">
        <f t="shared" si="75"/>
        <v>1.8759523959448401</v>
      </c>
      <c r="E2428" s="62">
        <v>-1.7827190228377195E-2</v>
      </c>
      <c r="F2428" s="62"/>
      <c r="G2428" s="62">
        <v>2422</v>
      </c>
      <c r="H2428">
        <f t="shared" ca="1" si="76"/>
        <v>8.453259046832258E-3</v>
      </c>
      <c r="I2428" s="62"/>
    </row>
    <row r="2429" spans="2:9" x14ac:dyDescent="0.3">
      <c r="B2429" s="177">
        <v>42089</v>
      </c>
      <c r="C2429" s="62">
        <v>794.05</v>
      </c>
      <c r="D2429" s="62">
        <f t="shared" si="75"/>
        <v>-0.75061635338641031</v>
      </c>
      <c r="E2429" s="62">
        <v>-1.7933337455939648E-2</v>
      </c>
      <c r="F2429" s="62"/>
      <c r="G2429" s="62">
        <v>2423</v>
      </c>
      <c r="H2429">
        <f t="shared" ca="1" si="76"/>
        <v>-1.8901801582746937E-3</v>
      </c>
      <c r="I2429" s="62"/>
    </row>
    <row r="2430" spans="2:9" x14ac:dyDescent="0.3">
      <c r="B2430" s="177">
        <v>44488</v>
      </c>
      <c r="C2430" s="62">
        <v>3184.05</v>
      </c>
      <c r="D2430" s="62">
        <f t="shared" si="75"/>
        <v>0.24634986495478936</v>
      </c>
      <c r="E2430" s="62">
        <v>-1.793535253839974E-2</v>
      </c>
      <c r="F2430" s="62"/>
      <c r="G2430" s="62">
        <v>2424</v>
      </c>
      <c r="H2430">
        <f t="shared" ca="1" si="76"/>
        <v>1.0210097707728533E-2</v>
      </c>
      <c r="I2430" s="62"/>
    </row>
    <row r="2431" spans="2:9" x14ac:dyDescent="0.3">
      <c r="B2431" s="177">
        <v>44186</v>
      </c>
      <c r="C2431" s="62">
        <v>2554.6999999999998</v>
      </c>
      <c r="D2431" s="62">
        <f t="shared" si="75"/>
        <v>7.0793863693519837E-2</v>
      </c>
      <c r="E2431" s="62">
        <v>-1.8008494935711543E-2</v>
      </c>
      <c r="F2431" s="62"/>
      <c r="G2431" s="62">
        <v>2425</v>
      </c>
      <c r="H2431">
        <f t="shared" ca="1" si="76"/>
        <v>1.2681369976808833E-2</v>
      </c>
      <c r="I2431" s="62"/>
    </row>
    <row r="2432" spans="2:9" x14ac:dyDescent="0.3">
      <c r="B2432" s="177">
        <v>45635</v>
      </c>
      <c r="C2432" s="62">
        <v>2385.8000000000002</v>
      </c>
      <c r="D2432" s="62">
        <f t="shared" si="75"/>
        <v>-4.9311629575023407E-2</v>
      </c>
      <c r="E2432" s="62">
        <v>-1.8027658873888595E-2</v>
      </c>
      <c r="F2432" s="62"/>
      <c r="G2432" s="62">
        <v>2426</v>
      </c>
      <c r="H2432">
        <f t="shared" ca="1" si="76"/>
        <v>-4.9107686011769514E-3</v>
      </c>
      <c r="I2432" s="62"/>
    </row>
    <row r="2433" spans="2:9" x14ac:dyDescent="0.3">
      <c r="B2433" s="177">
        <v>44308</v>
      </c>
      <c r="C2433" s="62">
        <v>2509.5500000000002</v>
      </c>
      <c r="D2433" s="62">
        <f t="shared" si="75"/>
        <v>2.0773145309626</v>
      </c>
      <c r="E2433" s="62">
        <v>-1.8038463795903157E-2</v>
      </c>
      <c r="F2433" s="62"/>
      <c r="G2433" s="62">
        <v>2427</v>
      </c>
      <c r="H2433">
        <f t="shared" ca="1" si="76"/>
        <v>-1.3057869227657868E-2</v>
      </c>
      <c r="I2433" s="62"/>
    </row>
    <row r="2434" spans="2:9" x14ac:dyDescent="0.3">
      <c r="B2434" s="177">
        <v>42311</v>
      </c>
      <c r="C2434" s="62">
        <v>815.5</v>
      </c>
      <c r="D2434" s="62">
        <f t="shared" si="75"/>
        <v>5.6620886239958604E-2</v>
      </c>
      <c r="E2434" s="62">
        <v>-1.8179629183722637E-2</v>
      </c>
      <c r="F2434" s="62"/>
      <c r="G2434" s="62">
        <v>2428</v>
      </c>
      <c r="H2434">
        <f t="shared" ca="1" si="76"/>
        <v>1.6371930608889612E-2</v>
      </c>
      <c r="I2434" s="62"/>
    </row>
    <row r="2435" spans="2:9" x14ac:dyDescent="0.3">
      <c r="B2435" s="177">
        <v>42118</v>
      </c>
      <c r="C2435" s="62">
        <v>771.8</v>
      </c>
      <c r="D2435" s="62">
        <f t="shared" si="75"/>
        <v>-0.62906714086605464</v>
      </c>
      <c r="E2435" s="62">
        <v>-1.8191069838443031E-2</v>
      </c>
      <c r="F2435" s="62"/>
      <c r="G2435" s="62">
        <v>2429</v>
      </c>
      <c r="H2435">
        <f t="shared" ca="1" si="76"/>
        <v>1.5197039768302851E-2</v>
      </c>
      <c r="I2435" s="62"/>
    </row>
    <row r="2436" spans="2:9" x14ac:dyDescent="0.3">
      <c r="B2436" s="177">
        <v>44130</v>
      </c>
      <c r="C2436" s="62">
        <v>2080.6999999999998</v>
      </c>
      <c r="D2436" s="62">
        <f t="shared" si="75"/>
        <v>1.5197699061459278</v>
      </c>
      <c r="E2436" s="62">
        <v>-1.8259884873077413E-2</v>
      </c>
      <c r="F2436" s="62"/>
      <c r="G2436" s="62">
        <v>2430</v>
      </c>
      <c r="H2436">
        <f t="shared" ca="1" si="76"/>
        <v>-8.4732293764578845E-3</v>
      </c>
      <c r="I2436" s="62"/>
    </row>
    <row r="2437" spans="2:9" x14ac:dyDescent="0.3">
      <c r="B2437" s="177">
        <v>42047</v>
      </c>
      <c r="C2437" s="62">
        <v>825.75</v>
      </c>
      <c r="D2437" s="62">
        <f t="shared" si="75"/>
        <v>-0.7064469684850424</v>
      </c>
      <c r="E2437" s="62">
        <v>-1.8366619115549269E-2</v>
      </c>
      <c r="F2437" s="62"/>
      <c r="G2437" s="62">
        <v>2431</v>
      </c>
      <c r="H2437">
        <f t="shared" ca="1" si="76"/>
        <v>2.6829332491409365E-2</v>
      </c>
      <c r="I2437" s="62"/>
    </row>
    <row r="2438" spans="2:9" x14ac:dyDescent="0.3">
      <c r="B2438" s="177">
        <v>45427</v>
      </c>
      <c r="C2438" s="62">
        <v>2812.95</v>
      </c>
      <c r="D2438" s="62">
        <f t="shared" si="75"/>
        <v>2.2273405231757684</v>
      </c>
      <c r="E2438" s="62">
        <v>-1.8373115577889478E-2</v>
      </c>
      <c r="F2438" s="62"/>
      <c r="G2438" s="62">
        <v>2432</v>
      </c>
      <c r="H2438">
        <f t="shared" ca="1" si="76"/>
        <v>1.4097344156131343E-2</v>
      </c>
      <c r="I2438" s="62"/>
    </row>
    <row r="2439" spans="2:9" x14ac:dyDescent="0.3">
      <c r="B2439" s="177">
        <v>42482</v>
      </c>
      <c r="C2439" s="62">
        <v>871.6</v>
      </c>
      <c r="D2439" s="62">
        <f t="shared" ref="D2439:D2502" si="77">(C2439-C2440)/C2440</f>
        <v>2.7034800115041963E-3</v>
      </c>
      <c r="E2439" s="62">
        <v>-1.841319894138186E-2</v>
      </c>
      <c r="F2439" s="62"/>
      <c r="G2439" s="62">
        <v>2433</v>
      </c>
      <c r="H2439">
        <f t="shared" ref="H2439:H2502" ca="1" si="78">_xlfn.NORM.INV(RAND(),N$9,N$10)</f>
        <v>-2.4696500568804385E-2</v>
      </c>
      <c r="I2439" s="62"/>
    </row>
    <row r="2440" spans="2:9" x14ac:dyDescent="0.3">
      <c r="B2440" s="177">
        <v>42465</v>
      </c>
      <c r="C2440" s="62">
        <v>869.25</v>
      </c>
      <c r="D2440" s="62">
        <f t="shared" si="77"/>
        <v>-0.59980203034000146</v>
      </c>
      <c r="E2440" s="62">
        <v>-1.846205962059623E-2</v>
      </c>
      <c r="F2440" s="62"/>
      <c r="G2440" s="62">
        <v>2434</v>
      </c>
      <c r="H2440">
        <f t="shared" ca="1" si="78"/>
        <v>-5.8976575291895443E-3</v>
      </c>
      <c r="I2440" s="62"/>
    </row>
    <row r="2441" spans="2:9" x14ac:dyDescent="0.3">
      <c r="B2441" s="177">
        <v>44137</v>
      </c>
      <c r="C2441" s="62">
        <v>2172.0500000000002</v>
      </c>
      <c r="D2441" s="62">
        <f t="shared" si="77"/>
        <v>-0.23612161282948518</v>
      </c>
      <c r="E2441" s="62">
        <v>-1.8526467996656196E-2</v>
      </c>
      <c r="F2441" s="62"/>
      <c r="G2441" s="62">
        <v>2435</v>
      </c>
      <c r="H2441">
        <f t="shared" ca="1" si="78"/>
        <v>1.6252925238434512E-3</v>
      </c>
      <c r="I2441" s="62"/>
    </row>
    <row r="2442" spans="2:9" x14ac:dyDescent="0.3">
      <c r="B2442" s="177">
        <v>45603</v>
      </c>
      <c r="C2442" s="62">
        <v>2843.45</v>
      </c>
      <c r="D2442" s="62">
        <f t="shared" si="77"/>
        <v>1.5332531515880437</v>
      </c>
      <c r="E2442" s="62">
        <v>-1.8552395416263981E-2</v>
      </c>
      <c r="F2442" s="62"/>
      <c r="G2442" s="62">
        <v>2436</v>
      </c>
      <c r="H2442">
        <f t="shared" ca="1" si="78"/>
        <v>1.7570695946921372E-2</v>
      </c>
      <c r="I2442" s="62"/>
    </row>
    <row r="2443" spans="2:9" x14ac:dyDescent="0.3">
      <c r="B2443" s="177">
        <v>43150</v>
      </c>
      <c r="C2443" s="62">
        <v>1122.45</v>
      </c>
      <c r="D2443" s="62">
        <f t="shared" si="77"/>
        <v>-5.3264170040485719E-2</v>
      </c>
      <c r="E2443" s="62">
        <v>-1.8580047215178804E-2</v>
      </c>
      <c r="F2443" s="62"/>
      <c r="G2443" s="62">
        <v>2437</v>
      </c>
      <c r="H2443">
        <f t="shared" ca="1" si="78"/>
        <v>-7.7474360697416672E-3</v>
      </c>
      <c r="I2443" s="62"/>
    </row>
    <row r="2444" spans="2:9" x14ac:dyDescent="0.3">
      <c r="B2444" s="177">
        <v>42650</v>
      </c>
      <c r="C2444" s="62">
        <v>1185.5999999999999</v>
      </c>
      <c r="D2444" s="62">
        <f t="shared" si="77"/>
        <v>0.37436967483915834</v>
      </c>
      <c r="E2444" s="62">
        <v>-1.8583667894540828E-2</v>
      </c>
      <c r="F2444" s="62"/>
      <c r="G2444" s="62">
        <v>2438</v>
      </c>
      <c r="H2444">
        <f t="shared" ca="1" si="78"/>
        <v>-1.9498551804569327E-2</v>
      </c>
      <c r="I2444" s="62"/>
    </row>
    <row r="2445" spans="2:9" x14ac:dyDescent="0.3">
      <c r="B2445" s="177">
        <v>42425</v>
      </c>
      <c r="C2445" s="62">
        <v>862.65</v>
      </c>
      <c r="D2445" s="62">
        <f t="shared" si="77"/>
        <v>6.5657813465101883E-2</v>
      </c>
      <c r="E2445" s="62">
        <v>-1.8600682593856679E-2</v>
      </c>
      <c r="F2445" s="62"/>
      <c r="G2445" s="62">
        <v>2439</v>
      </c>
      <c r="H2445">
        <f t="shared" ca="1" si="78"/>
        <v>1.1755200388980045E-2</v>
      </c>
      <c r="I2445" s="62"/>
    </row>
    <row r="2446" spans="2:9" x14ac:dyDescent="0.3">
      <c r="B2446" s="177">
        <v>42058</v>
      </c>
      <c r="C2446" s="62">
        <v>809.5</v>
      </c>
      <c r="D2446" s="62">
        <f t="shared" si="77"/>
        <v>-5.9556701663904003E-3</v>
      </c>
      <c r="E2446" s="62">
        <v>-1.8609444141359063E-2</v>
      </c>
      <c r="F2446" s="62"/>
      <c r="G2446" s="62">
        <v>2440</v>
      </c>
      <c r="H2446">
        <f t="shared" ca="1" si="78"/>
        <v>3.3189272984180175E-3</v>
      </c>
      <c r="I2446" s="62"/>
    </row>
    <row r="2447" spans="2:9" x14ac:dyDescent="0.3">
      <c r="B2447" s="177">
        <v>42081</v>
      </c>
      <c r="C2447" s="62">
        <v>814.35</v>
      </c>
      <c r="D2447" s="62">
        <f t="shared" si="77"/>
        <v>-0.57932121086889132</v>
      </c>
      <c r="E2447" s="62">
        <v>-1.8678074350786285E-2</v>
      </c>
      <c r="F2447" s="62"/>
      <c r="G2447" s="62">
        <v>2441</v>
      </c>
      <c r="H2447">
        <f t="shared" ca="1" si="78"/>
        <v>1.397129431105466E-2</v>
      </c>
      <c r="I2447" s="62"/>
    </row>
    <row r="2448" spans="2:9" x14ac:dyDescent="0.3">
      <c r="B2448" s="177">
        <v>44096</v>
      </c>
      <c r="C2448" s="62">
        <v>1935.8</v>
      </c>
      <c r="D2448" s="62">
        <f t="shared" si="77"/>
        <v>1.126551686257278</v>
      </c>
      <c r="E2448" s="62">
        <v>-1.8705327723424793E-2</v>
      </c>
      <c r="F2448" s="62"/>
      <c r="G2448" s="62">
        <v>2442</v>
      </c>
      <c r="H2448">
        <f t="shared" ca="1" si="78"/>
        <v>9.5682657638113955E-3</v>
      </c>
      <c r="I2448" s="62"/>
    </row>
    <row r="2449" spans="2:9" x14ac:dyDescent="0.3">
      <c r="B2449" s="177">
        <v>42744</v>
      </c>
      <c r="C2449" s="62">
        <v>910.3</v>
      </c>
      <c r="D2449" s="62">
        <f t="shared" si="77"/>
        <v>-0.68662753670585397</v>
      </c>
      <c r="E2449" s="62">
        <v>-1.8756063382559113E-2</v>
      </c>
      <c r="F2449" s="62"/>
      <c r="G2449" s="62">
        <v>2443</v>
      </c>
      <c r="H2449">
        <f t="shared" ca="1" si="78"/>
        <v>-2.5399613225460957E-2</v>
      </c>
      <c r="I2449" s="62"/>
    </row>
    <row r="2450" spans="2:9" x14ac:dyDescent="0.3">
      <c r="B2450" s="177">
        <v>45449</v>
      </c>
      <c r="C2450" s="62">
        <v>2904.85</v>
      </c>
      <c r="D2450" s="62">
        <f t="shared" si="77"/>
        <v>1.2475530968315987</v>
      </c>
      <c r="E2450" s="62">
        <v>-1.8764356168085455E-2</v>
      </c>
      <c r="F2450" s="62"/>
      <c r="G2450" s="62">
        <v>2444</v>
      </c>
      <c r="H2450">
        <f t="shared" ca="1" si="78"/>
        <v>-1.4554749434940149E-2</v>
      </c>
      <c r="I2450" s="62"/>
    </row>
    <row r="2451" spans="2:9" x14ac:dyDescent="0.3">
      <c r="B2451" s="177">
        <v>43353</v>
      </c>
      <c r="C2451" s="62">
        <v>1292.45</v>
      </c>
      <c r="D2451" s="62">
        <f t="shared" si="77"/>
        <v>5.2569427477807601E-2</v>
      </c>
      <c r="E2451" s="62">
        <v>-1.890158272289055E-2</v>
      </c>
      <c r="F2451" s="62"/>
      <c r="G2451" s="62">
        <v>2445</v>
      </c>
      <c r="H2451">
        <f t="shared" ca="1" si="78"/>
        <v>5.5357839356094977E-3</v>
      </c>
      <c r="I2451" s="62"/>
    </row>
    <row r="2452" spans="2:9" x14ac:dyDescent="0.3">
      <c r="B2452" s="177">
        <v>43377</v>
      </c>
      <c r="C2452" s="62">
        <v>1227.9000000000001</v>
      </c>
      <c r="D2452" s="62">
        <f t="shared" si="77"/>
        <v>0.6672097759674136</v>
      </c>
      <c r="E2452" s="62">
        <v>-1.8974953061958212E-2</v>
      </c>
      <c r="F2452" s="62"/>
      <c r="G2452" s="62">
        <v>2446</v>
      </c>
      <c r="H2452">
        <f t="shared" ca="1" si="78"/>
        <v>1.3170578625682283E-2</v>
      </c>
      <c r="I2452" s="62"/>
    </row>
    <row r="2453" spans="2:9" x14ac:dyDescent="0.3">
      <c r="B2453" s="177">
        <v>42184</v>
      </c>
      <c r="C2453" s="62">
        <v>736.5</v>
      </c>
      <c r="D2453" s="62">
        <f t="shared" si="77"/>
        <v>-0.75631544989825794</v>
      </c>
      <c r="E2453" s="62">
        <v>-1.898101898101898E-2</v>
      </c>
      <c r="F2453" s="62"/>
      <c r="G2453" s="62">
        <v>2447</v>
      </c>
      <c r="H2453">
        <f t="shared" ca="1" si="78"/>
        <v>-9.0463419267296959E-3</v>
      </c>
      <c r="I2453" s="62"/>
    </row>
    <row r="2454" spans="2:9" x14ac:dyDescent="0.3">
      <c r="B2454" s="177">
        <v>44669</v>
      </c>
      <c r="C2454" s="62">
        <v>3022.35</v>
      </c>
      <c r="D2454" s="62">
        <f t="shared" si="77"/>
        <v>2.6193641099335374</v>
      </c>
      <c r="E2454" s="62">
        <v>-1.9004187088188573E-2</v>
      </c>
      <c r="F2454" s="62"/>
      <c r="G2454" s="62">
        <v>2448</v>
      </c>
      <c r="H2454">
        <f t="shared" ca="1" si="78"/>
        <v>1.3354871451201974E-2</v>
      </c>
      <c r="I2454" s="62"/>
    </row>
    <row r="2455" spans="2:9" x14ac:dyDescent="0.3">
      <c r="B2455" s="177">
        <v>42213</v>
      </c>
      <c r="C2455" s="62">
        <v>835.05</v>
      </c>
      <c r="D2455" s="62">
        <f t="shared" si="77"/>
        <v>-0.21225413895570966</v>
      </c>
      <c r="E2455" s="62">
        <v>-1.9030837004405339E-2</v>
      </c>
      <c r="F2455" s="62"/>
      <c r="G2455" s="62">
        <v>2449</v>
      </c>
      <c r="H2455">
        <f t="shared" ca="1" si="78"/>
        <v>1.3897922393972407E-2</v>
      </c>
      <c r="I2455" s="62"/>
    </row>
    <row r="2456" spans="2:9" x14ac:dyDescent="0.3">
      <c r="B2456" s="177">
        <v>42835</v>
      </c>
      <c r="C2456" s="62">
        <v>1060.05</v>
      </c>
      <c r="D2456" s="62">
        <f t="shared" si="77"/>
        <v>-0.64659698954843225</v>
      </c>
      <c r="E2456" s="62">
        <v>-1.9062601212233504E-2</v>
      </c>
      <c r="F2456" s="62"/>
      <c r="G2456" s="62">
        <v>2450</v>
      </c>
      <c r="H2456">
        <f t="shared" ca="1" si="78"/>
        <v>-3.0377281334288693E-2</v>
      </c>
      <c r="I2456" s="62"/>
    </row>
    <row r="2457" spans="2:9" x14ac:dyDescent="0.3">
      <c r="B2457" s="177">
        <v>45315</v>
      </c>
      <c r="C2457" s="62">
        <v>2999.55</v>
      </c>
      <c r="D2457" s="62">
        <f t="shared" si="77"/>
        <v>-3.7530929803875077E-3</v>
      </c>
      <c r="E2457" s="62">
        <v>-1.9113799869195494E-2</v>
      </c>
      <c r="F2457" s="62"/>
      <c r="G2457" s="62">
        <v>2451</v>
      </c>
      <c r="H2457">
        <f t="shared" ca="1" si="78"/>
        <v>2.8569974454940365E-2</v>
      </c>
      <c r="I2457" s="62"/>
    </row>
    <row r="2458" spans="2:9" x14ac:dyDescent="0.3">
      <c r="B2458" s="177">
        <v>44369</v>
      </c>
      <c r="C2458" s="62">
        <v>3010.85</v>
      </c>
      <c r="D2458" s="62">
        <f t="shared" si="77"/>
        <v>0.27797703686411007</v>
      </c>
      <c r="E2458" s="62">
        <v>-1.9123324265771943E-2</v>
      </c>
      <c r="F2458" s="62"/>
      <c r="G2458" s="62">
        <v>2452</v>
      </c>
      <c r="H2458">
        <f t="shared" ca="1" si="78"/>
        <v>-1.0754623497316455E-2</v>
      </c>
      <c r="I2458" s="62"/>
    </row>
    <row r="2459" spans="2:9" x14ac:dyDescent="0.3">
      <c r="B2459" s="177">
        <v>44270</v>
      </c>
      <c r="C2459" s="62">
        <v>2355.9499999999998</v>
      </c>
      <c r="D2459" s="62">
        <f t="shared" si="77"/>
        <v>1.0004670119724886</v>
      </c>
      <c r="E2459" s="62">
        <v>-1.9151106392722581E-2</v>
      </c>
      <c r="F2459" s="62"/>
      <c r="G2459" s="62">
        <v>2453</v>
      </c>
      <c r="H2459">
        <f t="shared" ca="1" si="78"/>
        <v>-6.8267972118543603E-3</v>
      </c>
      <c r="I2459" s="62"/>
    </row>
    <row r="2460" spans="2:9" x14ac:dyDescent="0.3">
      <c r="B2460" s="177">
        <v>42620</v>
      </c>
      <c r="C2460" s="62">
        <v>1177.7</v>
      </c>
      <c r="D2460" s="62">
        <f t="shared" si="77"/>
        <v>-0.51946303247919046</v>
      </c>
      <c r="E2460" s="62">
        <v>-1.9155492629299574E-2</v>
      </c>
      <c r="F2460" s="62"/>
      <c r="G2460" s="62">
        <v>2454</v>
      </c>
      <c r="H2460">
        <f t="shared" ca="1" si="78"/>
        <v>-2.467703553929329E-3</v>
      </c>
      <c r="I2460" s="62"/>
    </row>
    <row r="2461" spans="2:9" x14ac:dyDescent="0.3">
      <c r="B2461" s="177">
        <v>45848</v>
      </c>
      <c r="C2461" s="62">
        <v>2450.8000000000002</v>
      </c>
      <c r="D2461" s="62">
        <f t="shared" si="77"/>
        <v>0.19527896995708158</v>
      </c>
      <c r="E2461" s="62">
        <v>-1.9189594797398627E-2</v>
      </c>
      <c r="F2461" s="62"/>
      <c r="G2461" s="62">
        <v>2455</v>
      </c>
      <c r="H2461">
        <f t="shared" ca="1" si="78"/>
        <v>-1.2841758238746853E-3</v>
      </c>
      <c r="I2461" s="62"/>
    </row>
    <row r="2462" spans="2:9" x14ac:dyDescent="0.3">
      <c r="B2462" s="177">
        <v>44113</v>
      </c>
      <c r="C2462" s="62">
        <v>2050.4</v>
      </c>
      <c r="D2462" s="62">
        <f t="shared" si="77"/>
        <v>0.47760602457391993</v>
      </c>
      <c r="E2462" s="62">
        <v>-1.9228929493925104E-2</v>
      </c>
      <c r="F2462" s="62"/>
      <c r="G2462" s="62">
        <v>2456</v>
      </c>
      <c r="H2462">
        <f t="shared" ca="1" si="78"/>
        <v>-1.0144205573150074E-2</v>
      </c>
      <c r="I2462" s="62"/>
    </row>
    <row r="2463" spans="2:9" x14ac:dyDescent="0.3">
      <c r="B2463" s="177">
        <v>43592</v>
      </c>
      <c r="C2463" s="62">
        <v>1387.65</v>
      </c>
      <c r="D2463" s="62">
        <f t="shared" si="77"/>
        <v>6.3088945070098934E-2</v>
      </c>
      <c r="E2463" s="62">
        <v>-1.9259311612128065E-2</v>
      </c>
      <c r="F2463" s="62"/>
      <c r="G2463" s="62">
        <v>2457</v>
      </c>
      <c r="H2463">
        <f t="shared" ca="1" si="78"/>
        <v>-8.1092349482408069E-3</v>
      </c>
      <c r="I2463" s="62"/>
    </row>
    <row r="2464" spans="2:9" x14ac:dyDescent="0.3">
      <c r="B2464" s="177">
        <v>43360</v>
      </c>
      <c r="C2464" s="62">
        <v>1305.3</v>
      </c>
      <c r="D2464" s="62">
        <f t="shared" si="77"/>
        <v>-0.567294304846516</v>
      </c>
      <c r="E2464" s="62">
        <v>-1.9308790383170581E-2</v>
      </c>
      <c r="F2464" s="62"/>
      <c r="G2464" s="62">
        <v>2458</v>
      </c>
      <c r="H2464">
        <f t="shared" ca="1" si="78"/>
        <v>-4.8613296147060154E-3</v>
      </c>
      <c r="I2464" s="62"/>
    </row>
    <row r="2465" spans="2:9" x14ac:dyDescent="0.3">
      <c r="B2465" s="177">
        <v>44687</v>
      </c>
      <c r="C2465" s="62">
        <v>3016.6</v>
      </c>
      <c r="D2465" s="62">
        <f t="shared" si="77"/>
        <v>0.27995587236931418</v>
      </c>
      <c r="E2465" s="62">
        <v>-1.9326733960761455E-2</v>
      </c>
      <c r="F2465" s="62"/>
      <c r="G2465" s="62">
        <v>2459</v>
      </c>
      <c r="H2465">
        <f t="shared" ca="1" si="78"/>
        <v>2.171164014587007E-2</v>
      </c>
      <c r="I2465" s="62"/>
    </row>
    <row r="2466" spans="2:9" x14ac:dyDescent="0.3">
      <c r="B2466" s="177">
        <v>45643</v>
      </c>
      <c r="C2466" s="62">
        <v>2356.8000000000002</v>
      </c>
      <c r="D2466" s="62">
        <f t="shared" si="77"/>
        <v>-0.25746691871455568</v>
      </c>
      <c r="E2466" s="62">
        <v>-1.9368797719849264E-2</v>
      </c>
      <c r="F2466" s="62"/>
      <c r="G2466" s="62">
        <v>2460</v>
      </c>
      <c r="H2466">
        <f t="shared" ca="1" si="78"/>
        <v>-6.5093641309460701E-3</v>
      </c>
      <c r="I2466" s="62"/>
    </row>
    <row r="2467" spans="2:9" x14ac:dyDescent="0.3">
      <c r="B2467" s="177">
        <v>44599</v>
      </c>
      <c r="C2467" s="62">
        <v>3174</v>
      </c>
      <c r="D2467" s="62">
        <f t="shared" si="77"/>
        <v>2.175428943024361</v>
      </c>
      <c r="E2467" s="62">
        <v>-1.9371582167021912E-2</v>
      </c>
      <c r="F2467" s="62"/>
      <c r="G2467" s="62">
        <v>2461</v>
      </c>
      <c r="H2467">
        <f t="shared" ca="1" si="78"/>
        <v>-1.601851132921913E-2</v>
      </c>
      <c r="I2467" s="62"/>
    </row>
    <row r="2468" spans="2:9" x14ac:dyDescent="0.3">
      <c r="B2468" s="177">
        <v>42530</v>
      </c>
      <c r="C2468" s="62">
        <v>999.55</v>
      </c>
      <c r="D2468" s="62">
        <f t="shared" si="77"/>
        <v>0.31840664776099714</v>
      </c>
      <c r="E2468" s="62">
        <v>-1.9376042382026882E-2</v>
      </c>
      <c r="F2468" s="62"/>
      <c r="G2468" s="62">
        <v>2462</v>
      </c>
      <c r="H2468">
        <f t="shared" ca="1" si="78"/>
        <v>-1.9133870422073904E-2</v>
      </c>
      <c r="I2468" s="62"/>
    </row>
    <row r="2469" spans="2:9" x14ac:dyDescent="0.3">
      <c r="B2469" s="177">
        <v>42136</v>
      </c>
      <c r="C2469" s="62">
        <v>758.15</v>
      </c>
      <c r="D2469" s="62">
        <f t="shared" si="77"/>
        <v>-0.76043921320799424</v>
      </c>
      <c r="E2469" s="62">
        <v>-1.9401151134967341E-2</v>
      </c>
      <c r="F2469" s="62"/>
      <c r="G2469" s="62">
        <v>2463</v>
      </c>
      <c r="H2469">
        <f t="shared" ca="1" si="78"/>
        <v>-8.5313733633987105E-3</v>
      </c>
      <c r="I2469" s="62"/>
    </row>
    <row r="2470" spans="2:9" x14ac:dyDescent="0.3">
      <c r="B2470" s="177">
        <v>44907</v>
      </c>
      <c r="C2470" s="62">
        <v>3164.75</v>
      </c>
      <c r="D2470" s="62">
        <f t="shared" si="77"/>
        <v>0.30631746228303713</v>
      </c>
      <c r="E2470" s="62">
        <v>-1.9411910516205021E-2</v>
      </c>
      <c r="F2470" s="62"/>
      <c r="G2470" s="62">
        <v>2464</v>
      </c>
      <c r="H2470">
        <f t="shared" ca="1" si="78"/>
        <v>-1.8753809832918997E-2</v>
      </c>
      <c r="I2470" s="62"/>
    </row>
    <row r="2471" spans="2:9" x14ac:dyDescent="0.3">
      <c r="B2471" s="177">
        <v>44272</v>
      </c>
      <c r="C2471" s="62">
        <v>2422.65</v>
      </c>
      <c r="D2471" s="62">
        <f t="shared" si="77"/>
        <v>1.8806777645659929</v>
      </c>
      <c r="E2471" s="62">
        <v>-1.9487615347255984E-2</v>
      </c>
      <c r="F2471" s="62"/>
      <c r="G2471" s="62">
        <v>2465</v>
      </c>
      <c r="H2471">
        <f t="shared" ca="1" si="78"/>
        <v>-1.6605598101751807E-3</v>
      </c>
      <c r="I2471" s="62"/>
    </row>
    <row r="2472" spans="2:9" x14ac:dyDescent="0.3">
      <c r="B2472" s="177">
        <v>42416</v>
      </c>
      <c r="C2472" s="62">
        <v>841</v>
      </c>
      <c r="D2472" s="62">
        <f t="shared" si="77"/>
        <v>-2.5943942552698607E-2</v>
      </c>
      <c r="E2472" s="62">
        <v>-1.9527834450597494E-2</v>
      </c>
      <c r="F2472" s="62"/>
      <c r="G2472" s="62">
        <v>2466</v>
      </c>
      <c r="H2472">
        <f t="shared" ca="1" si="78"/>
        <v>-5.7759911028817511E-3</v>
      </c>
      <c r="I2472" s="62"/>
    </row>
    <row r="2473" spans="2:9" x14ac:dyDescent="0.3">
      <c r="B2473" s="177">
        <v>42403</v>
      </c>
      <c r="C2473" s="62">
        <v>863.4</v>
      </c>
      <c r="D2473" s="62">
        <f t="shared" si="77"/>
        <v>-0.70613661890337287</v>
      </c>
      <c r="E2473" s="62">
        <v>-1.9643465425230006E-2</v>
      </c>
      <c r="F2473" s="62"/>
      <c r="G2473" s="62">
        <v>2467</v>
      </c>
      <c r="H2473">
        <f t="shared" ca="1" si="78"/>
        <v>1.9555225288627676E-2</v>
      </c>
      <c r="I2473" s="62"/>
    </row>
    <row r="2474" spans="2:9" x14ac:dyDescent="0.3">
      <c r="B2474" s="177">
        <v>45596</v>
      </c>
      <c r="C2474" s="62">
        <v>2938.1</v>
      </c>
      <c r="D2474" s="62">
        <f t="shared" si="77"/>
        <v>-0.10374595814776399</v>
      </c>
      <c r="E2474" s="62">
        <v>-1.9652986319653017E-2</v>
      </c>
      <c r="F2474" s="62"/>
      <c r="G2474" s="62">
        <v>2468</v>
      </c>
      <c r="H2474">
        <f t="shared" ca="1" si="78"/>
        <v>-6.029847186800899E-3</v>
      </c>
      <c r="I2474" s="62"/>
    </row>
    <row r="2475" spans="2:9" x14ac:dyDescent="0.3">
      <c r="B2475" s="177">
        <v>44844</v>
      </c>
      <c r="C2475" s="62">
        <v>3278.2</v>
      </c>
      <c r="D2475" s="62">
        <f t="shared" si="77"/>
        <v>1.3890103483457219</v>
      </c>
      <c r="E2475" s="62">
        <v>-1.9896853277524534E-2</v>
      </c>
      <c r="F2475" s="62"/>
      <c r="G2475" s="62">
        <v>2469</v>
      </c>
      <c r="H2475">
        <f t="shared" ca="1" si="78"/>
        <v>-3.5446785283170319E-3</v>
      </c>
      <c r="I2475" s="62"/>
    </row>
    <row r="2476" spans="2:9" x14ac:dyDescent="0.3">
      <c r="B2476" s="177">
        <v>43490</v>
      </c>
      <c r="C2476" s="62">
        <v>1372.2</v>
      </c>
      <c r="D2476" s="62">
        <f t="shared" si="77"/>
        <v>-0.57751812681845471</v>
      </c>
      <c r="E2476" s="62">
        <v>-2.0032137118371686E-2</v>
      </c>
      <c r="F2476" s="62"/>
      <c r="G2476" s="62">
        <v>2470</v>
      </c>
      <c r="H2476">
        <f t="shared" ca="1" si="78"/>
        <v>-2.9276782209370245E-2</v>
      </c>
      <c r="I2476" s="62"/>
    </row>
    <row r="2477" spans="2:9" x14ac:dyDescent="0.3">
      <c r="B2477" s="177">
        <v>45099</v>
      </c>
      <c r="C2477" s="62">
        <v>3247.95</v>
      </c>
      <c r="D2477" s="62">
        <f t="shared" si="77"/>
        <v>1.7708155604845588</v>
      </c>
      <c r="E2477" s="62">
        <v>-2.0093225324704821E-2</v>
      </c>
      <c r="F2477" s="62"/>
      <c r="G2477" s="62">
        <v>2471</v>
      </c>
      <c r="H2477">
        <f t="shared" ca="1" si="78"/>
        <v>2.6405553543445274E-3</v>
      </c>
      <c r="I2477" s="62"/>
    </row>
    <row r="2478" spans="2:9" x14ac:dyDescent="0.3">
      <c r="B2478" s="177">
        <v>43004</v>
      </c>
      <c r="C2478" s="62">
        <v>1172.2</v>
      </c>
      <c r="D2478" s="62">
        <f t="shared" si="77"/>
        <v>0.39472901421857337</v>
      </c>
      <c r="E2478" s="62">
        <v>-2.0104493207941446E-2</v>
      </c>
      <c r="F2478" s="62"/>
      <c r="G2478" s="62">
        <v>2472</v>
      </c>
      <c r="H2478">
        <f t="shared" ca="1" si="78"/>
        <v>-5.9544731854251631E-3</v>
      </c>
      <c r="I2478" s="62"/>
    </row>
    <row r="2479" spans="2:9" x14ac:dyDescent="0.3">
      <c r="B2479" s="177">
        <v>42338</v>
      </c>
      <c r="C2479" s="62">
        <v>840.45</v>
      </c>
      <c r="D2479" s="62">
        <f t="shared" si="77"/>
        <v>-0.73560777651944143</v>
      </c>
      <c r="E2479" s="62">
        <v>-2.011192724728926E-2</v>
      </c>
      <c r="F2479" s="62"/>
      <c r="G2479" s="62">
        <v>2473</v>
      </c>
      <c r="H2479">
        <f t="shared" ca="1" si="78"/>
        <v>9.3776985339291182E-3</v>
      </c>
      <c r="I2479" s="62"/>
    </row>
    <row r="2480" spans="2:9" x14ac:dyDescent="0.3">
      <c r="B2480" s="177">
        <v>44470</v>
      </c>
      <c r="C2480" s="62">
        <v>3178.8</v>
      </c>
      <c r="D2480" s="62">
        <f t="shared" si="77"/>
        <v>0.78604337566018667</v>
      </c>
      <c r="E2480" s="62">
        <v>-2.0219455061028204E-2</v>
      </c>
      <c r="F2480" s="62"/>
      <c r="G2480" s="62">
        <v>2474</v>
      </c>
      <c r="H2480">
        <f t="shared" ca="1" si="78"/>
        <v>-2.729369790280628E-2</v>
      </c>
      <c r="I2480" s="62"/>
    </row>
    <row r="2481" spans="2:9" x14ac:dyDescent="0.3">
      <c r="B2481" s="177">
        <v>43760</v>
      </c>
      <c r="C2481" s="62">
        <v>1779.8</v>
      </c>
      <c r="D2481" s="62">
        <f t="shared" si="77"/>
        <v>-0.39366685403784896</v>
      </c>
      <c r="E2481" s="62">
        <v>-2.0257624132995682E-2</v>
      </c>
      <c r="F2481" s="62"/>
      <c r="G2481" s="62">
        <v>2475</v>
      </c>
      <c r="H2481">
        <f t="shared" ca="1" si="78"/>
        <v>-1.3551549083791086E-2</v>
      </c>
      <c r="I2481" s="62"/>
    </row>
    <row r="2482" spans="2:9" x14ac:dyDescent="0.3">
      <c r="B2482" s="177">
        <v>45231</v>
      </c>
      <c r="C2482" s="62">
        <v>2935.35</v>
      </c>
      <c r="D2482" s="62">
        <f t="shared" si="77"/>
        <v>1.6624489795918367</v>
      </c>
      <c r="E2482" s="62">
        <v>-2.0358102357868741E-2</v>
      </c>
      <c r="F2482" s="62"/>
      <c r="G2482" s="62">
        <v>2476</v>
      </c>
      <c r="H2482">
        <f t="shared" ca="1" si="78"/>
        <v>-5.8949108064088014E-3</v>
      </c>
      <c r="I2482" s="62"/>
    </row>
    <row r="2483" spans="2:9" x14ac:dyDescent="0.3">
      <c r="B2483" s="177">
        <v>43178</v>
      </c>
      <c r="C2483" s="62">
        <v>1102.5</v>
      </c>
      <c r="D2483" s="62">
        <f t="shared" si="77"/>
        <v>-0.37560174435068244</v>
      </c>
      <c r="E2483" s="62">
        <v>-2.0391843262694963E-2</v>
      </c>
      <c r="F2483" s="62"/>
      <c r="G2483" s="62">
        <v>2477</v>
      </c>
      <c r="H2483">
        <f t="shared" ca="1" si="78"/>
        <v>-2.3773499959057028E-2</v>
      </c>
      <c r="I2483" s="62"/>
    </row>
    <row r="2484" spans="2:9" x14ac:dyDescent="0.3">
      <c r="B2484" s="177">
        <v>43754</v>
      </c>
      <c r="C2484" s="62">
        <v>1765.7</v>
      </c>
      <c r="D2484" s="62">
        <f t="shared" si="77"/>
        <v>0.49268746301462502</v>
      </c>
      <c r="E2484" s="62">
        <v>-2.0416088765603302E-2</v>
      </c>
      <c r="F2484" s="62"/>
      <c r="G2484" s="62">
        <v>2478</v>
      </c>
      <c r="H2484">
        <f t="shared" ca="1" si="78"/>
        <v>-2.2839292287745283E-2</v>
      </c>
      <c r="I2484" s="62"/>
    </row>
    <row r="2485" spans="2:9" x14ac:dyDescent="0.3">
      <c r="B2485" s="177">
        <v>42660</v>
      </c>
      <c r="C2485" s="62">
        <v>1182.9000000000001</v>
      </c>
      <c r="D2485" s="62">
        <f t="shared" si="77"/>
        <v>-0.33054132827754035</v>
      </c>
      <c r="E2485" s="62">
        <v>-2.0656538477459799E-2</v>
      </c>
      <c r="F2485" s="62"/>
      <c r="G2485" s="62">
        <v>2479</v>
      </c>
      <c r="H2485">
        <f t="shared" ca="1" si="78"/>
        <v>7.3593937036646392E-3</v>
      </c>
      <c r="I2485" s="62"/>
    </row>
    <row r="2486" spans="2:9" x14ac:dyDescent="0.3">
      <c r="B2486" s="177">
        <v>43732</v>
      </c>
      <c r="C2486" s="62">
        <v>1766.95</v>
      </c>
      <c r="D2486" s="62">
        <f t="shared" si="77"/>
        <v>0.59062879776747557</v>
      </c>
      <c r="E2486" s="62">
        <v>-2.0673410004156827E-2</v>
      </c>
      <c r="F2486" s="62"/>
      <c r="G2486" s="62">
        <v>2480</v>
      </c>
      <c r="H2486">
        <f t="shared" ca="1" si="78"/>
        <v>4.4929635984846027E-2</v>
      </c>
      <c r="I2486" s="62"/>
    </row>
    <row r="2487" spans="2:9" x14ac:dyDescent="0.3">
      <c r="B2487" s="177">
        <v>43137</v>
      </c>
      <c r="C2487" s="62">
        <v>1110.8499999999999</v>
      </c>
      <c r="D2487" s="62">
        <f t="shared" si="77"/>
        <v>6.4134495641344783E-2</v>
      </c>
      <c r="E2487" s="62">
        <v>-2.0716710010137966E-2</v>
      </c>
      <c r="F2487" s="62"/>
      <c r="G2487" s="62">
        <v>2481</v>
      </c>
      <c r="H2487">
        <f t="shared" ca="1" si="78"/>
        <v>1.63551241372294E-2</v>
      </c>
      <c r="I2487" s="62"/>
    </row>
    <row r="2488" spans="2:9" x14ac:dyDescent="0.3">
      <c r="B2488" s="177">
        <v>42821</v>
      </c>
      <c r="C2488" s="62">
        <v>1043.9000000000001</v>
      </c>
      <c r="D2488" s="62">
        <f t="shared" si="77"/>
        <v>-0.42333931777378808</v>
      </c>
      <c r="E2488" s="62">
        <v>-2.0731707317073085E-2</v>
      </c>
      <c r="F2488" s="62"/>
      <c r="G2488" s="62">
        <v>2482</v>
      </c>
      <c r="H2488">
        <f t="shared" ca="1" si="78"/>
        <v>3.0720289940808752E-2</v>
      </c>
      <c r="I2488" s="62"/>
    </row>
    <row r="2489" spans="2:9" x14ac:dyDescent="0.3">
      <c r="B2489" s="177">
        <v>43851</v>
      </c>
      <c r="C2489" s="62">
        <v>1810.25</v>
      </c>
      <c r="D2489" s="62">
        <f t="shared" si="77"/>
        <v>-0.2463572023313905</v>
      </c>
      <c r="E2489" s="62">
        <v>-2.0745428973277025E-2</v>
      </c>
      <c r="F2489" s="62"/>
      <c r="G2489" s="62">
        <v>2483</v>
      </c>
      <c r="H2489">
        <f t="shared" ca="1" si="78"/>
        <v>-1.419051254576969E-2</v>
      </c>
      <c r="I2489" s="62"/>
    </row>
    <row r="2490" spans="2:9" x14ac:dyDescent="0.3">
      <c r="B2490" s="177">
        <v>44231</v>
      </c>
      <c r="C2490" s="62">
        <v>2402</v>
      </c>
      <c r="D2490" s="62">
        <f t="shared" si="77"/>
        <v>-6.986646822936083E-3</v>
      </c>
      <c r="E2490" s="62">
        <v>-2.0750947857637935E-2</v>
      </c>
      <c r="F2490" s="62"/>
      <c r="G2490" s="62">
        <v>2484</v>
      </c>
      <c r="H2490">
        <f t="shared" ca="1" si="78"/>
        <v>-1.812330949240579E-2</v>
      </c>
      <c r="I2490" s="62"/>
    </row>
    <row r="2491" spans="2:9" x14ac:dyDescent="0.3">
      <c r="B2491" s="177">
        <v>44246</v>
      </c>
      <c r="C2491" s="62">
        <v>2418.9</v>
      </c>
      <c r="D2491" s="62">
        <f t="shared" si="77"/>
        <v>1.8935941144805311</v>
      </c>
      <c r="E2491" s="62">
        <v>-2.0767549186300596E-2</v>
      </c>
      <c r="F2491" s="62"/>
      <c r="G2491" s="62">
        <v>2485</v>
      </c>
      <c r="H2491">
        <f t="shared" ca="1" si="78"/>
        <v>-3.4673306224318914E-3</v>
      </c>
      <c r="I2491" s="62"/>
    </row>
    <row r="2492" spans="2:9" x14ac:dyDescent="0.3">
      <c r="B2492" s="177">
        <v>42418</v>
      </c>
      <c r="C2492" s="62">
        <v>835.95</v>
      </c>
      <c r="D2492" s="62">
        <f t="shared" si="77"/>
        <v>4.7228311932352079E-2</v>
      </c>
      <c r="E2492" s="62">
        <v>-2.0906535488404675E-2</v>
      </c>
      <c r="F2492" s="62"/>
      <c r="G2492" s="62">
        <v>2486</v>
      </c>
      <c r="H2492">
        <f t="shared" ca="1" si="78"/>
        <v>-8.9607321742642097E-3</v>
      </c>
      <c r="I2492" s="62"/>
    </row>
    <row r="2493" spans="2:9" x14ac:dyDescent="0.3">
      <c r="B2493" s="177">
        <v>42318</v>
      </c>
      <c r="C2493" s="62">
        <v>798.25</v>
      </c>
      <c r="D2493" s="62">
        <f t="shared" si="77"/>
        <v>-0.3622418407701834</v>
      </c>
      <c r="E2493" s="62">
        <v>-2.1032622025999481E-2</v>
      </c>
      <c r="F2493" s="62"/>
      <c r="G2493" s="62">
        <v>2487</v>
      </c>
      <c r="H2493">
        <f t="shared" ca="1" si="78"/>
        <v>-2.5824305440385234E-2</v>
      </c>
      <c r="I2493" s="62"/>
    </row>
    <row r="2494" spans="2:9" x14ac:dyDescent="0.3">
      <c r="B2494" s="177">
        <v>43376</v>
      </c>
      <c r="C2494" s="62">
        <v>1251.6500000000001</v>
      </c>
      <c r="D2494" s="62">
        <f t="shared" si="77"/>
        <v>-0.32080744499009678</v>
      </c>
      <c r="E2494" s="62">
        <v>-2.1077741279524338E-2</v>
      </c>
      <c r="F2494" s="62"/>
      <c r="G2494" s="62">
        <v>2488</v>
      </c>
      <c r="H2494">
        <f t="shared" ca="1" si="78"/>
        <v>1.890089679093369E-2</v>
      </c>
      <c r="I2494" s="62"/>
    </row>
    <row r="2495" spans="2:9" x14ac:dyDescent="0.3">
      <c r="B2495" s="177">
        <v>43902</v>
      </c>
      <c r="C2495" s="62">
        <v>1842.85</v>
      </c>
      <c r="D2495" s="62">
        <f t="shared" si="77"/>
        <v>1.244640682095006</v>
      </c>
      <c r="E2495" s="62">
        <v>-2.1140413778450683E-2</v>
      </c>
      <c r="F2495" s="62"/>
      <c r="G2495" s="62">
        <v>2489</v>
      </c>
      <c r="H2495">
        <f t="shared" ca="1" si="78"/>
        <v>2.6001364958324016E-2</v>
      </c>
      <c r="I2495" s="62"/>
    </row>
    <row r="2496" spans="2:9" x14ac:dyDescent="0.3">
      <c r="B2496" s="177">
        <v>42110</v>
      </c>
      <c r="C2496" s="62">
        <v>821</v>
      </c>
      <c r="D2496" s="62">
        <f t="shared" si="77"/>
        <v>-4.3903575171771334E-2</v>
      </c>
      <c r="E2496" s="62">
        <v>-2.1279132145198811E-2</v>
      </c>
      <c r="F2496" s="62"/>
      <c r="G2496" s="62">
        <v>2490</v>
      </c>
      <c r="H2496">
        <f t="shared" ca="1" si="78"/>
        <v>-6.5382945216654184E-3</v>
      </c>
      <c r="I2496" s="62"/>
    </row>
    <row r="2497" spans="2:9" x14ac:dyDescent="0.3">
      <c r="B2497" s="177">
        <v>42396</v>
      </c>
      <c r="C2497" s="62">
        <v>858.7</v>
      </c>
      <c r="D2497" s="62">
        <f t="shared" si="77"/>
        <v>3.2128044862433551E-3</v>
      </c>
      <c r="E2497" s="62">
        <v>-2.1312970139047108E-2</v>
      </c>
      <c r="F2497" s="62"/>
      <c r="G2497" s="62">
        <v>2491</v>
      </c>
      <c r="H2497">
        <f t="shared" ca="1" si="78"/>
        <v>4.4209677959345627E-3</v>
      </c>
      <c r="I2497" s="62"/>
    </row>
    <row r="2498" spans="2:9" x14ac:dyDescent="0.3">
      <c r="B2498" s="177">
        <v>42298</v>
      </c>
      <c r="C2498" s="62">
        <v>855.95</v>
      </c>
      <c r="D2498" s="62">
        <f t="shared" si="77"/>
        <v>-0.72791569979973925</v>
      </c>
      <c r="E2498" s="62">
        <v>-2.1379980563653957E-2</v>
      </c>
      <c r="F2498" s="62"/>
      <c r="G2498" s="62">
        <v>2492</v>
      </c>
      <c r="H2498">
        <f t="shared" ca="1" si="78"/>
        <v>-8.174262754533819E-3</v>
      </c>
      <c r="I2498" s="62"/>
    </row>
    <row r="2499" spans="2:9" x14ac:dyDescent="0.3">
      <c r="B2499" s="177">
        <v>44606</v>
      </c>
      <c r="C2499" s="62">
        <v>3145.9</v>
      </c>
      <c r="D2499" s="62">
        <f t="shared" si="77"/>
        <v>4.8825618029972255E-2</v>
      </c>
      <c r="E2499" s="62">
        <v>-2.1432126415329131E-2</v>
      </c>
      <c r="F2499" s="62"/>
      <c r="G2499" s="62">
        <v>2493</v>
      </c>
      <c r="H2499">
        <f t="shared" ca="1" si="78"/>
        <v>1.8844636560657206E-2</v>
      </c>
      <c r="I2499" s="62"/>
    </row>
    <row r="2500" spans="2:9" x14ac:dyDescent="0.3">
      <c r="B2500" s="177">
        <v>44697</v>
      </c>
      <c r="C2500" s="62">
        <v>2999.45</v>
      </c>
      <c r="D2500" s="62">
        <f t="shared" si="77"/>
        <v>1.123579595737902</v>
      </c>
      <c r="E2500" s="62">
        <v>-2.1450476314759236E-2</v>
      </c>
      <c r="F2500" s="62"/>
      <c r="G2500" s="62">
        <v>2494</v>
      </c>
      <c r="H2500">
        <f t="shared" ca="1" si="78"/>
        <v>-1.6839540133763379E-3</v>
      </c>
      <c r="I2500" s="62"/>
    </row>
    <row r="2501" spans="2:9" x14ac:dyDescent="0.3">
      <c r="B2501" s="177">
        <v>43565</v>
      </c>
      <c r="C2501" s="62">
        <v>1412.45</v>
      </c>
      <c r="D2501" s="62">
        <f t="shared" si="77"/>
        <v>-0.19364599092284418</v>
      </c>
      <c r="E2501" s="62">
        <v>-2.1510218219605096E-2</v>
      </c>
      <c r="F2501" s="62"/>
      <c r="G2501" s="62">
        <v>2495</v>
      </c>
      <c r="H2501">
        <f t="shared" ca="1" si="78"/>
        <v>-2.3424148671448049E-3</v>
      </c>
      <c r="I2501" s="62"/>
    </row>
    <row r="2502" spans="2:9" x14ac:dyDescent="0.3">
      <c r="B2502" s="177">
        <v>43833</v>
      </c>
      <c r="C2502" s="62">
        <v>1751.65</v>
      </c>
      <c r="D2502" s="62">
        <f t="shared" si="77"/>
        <v>-2.7043953541334548E-3</v>
      </c>
      <c r="E2502" s="62">
        <v>-2.1561234464460219E-2</v>
      </c>
      <c r="F2502" s="62"/>
      <c r="G2502" s="62">
        <v>2496</v>
      </c>
      <c r="H2502">
        <f t="shared" ca="1" si="78"/>
        <v>-2.6341512730531445E-2</v>
      </c>
      <c r="I2502" s="62"/>
    </row>
    <row r="2503" spans="2:9" x14ac:dyDescent="0.3">
      <c r="B2503" s="177">
        <v>43862</v>
      </c>
      <c r="C2503" s="62">
        <v>1756.4</v>
      </c>
      <c r="D2503" s="62">
        <f t="shared" ref="D2503:D2566" si="79">(C2503-C2504)/C2504</f>
        <v>1.0261867681836536</v>
      </c>
      <c r="E2503" s="62">
        <v>-2.1640440050132242E-2</v>
      </c>
      <c r="F2503" s="62"/>
      <c r="G2503" s="62">
        <v>2497</v>
      </c>
      <c r="H2503">
        <f t="shared" ref="H2503:H2566" ca="1" si="80">_xlfn.NORM.INV(RAND(),N$9,N$10)</f>
        <v>-2.5990237097364415E-2</v>
      </c>
      <c r="I2503" s="62"/>
    </row>
    <row r="2504" spans="2:9" x14ac:dyDescent="0.3">
      <c r="B2504" s="177">
        <v>42445</v>
      </c>
      <c r="C2504" s="62">
        <v>866.85</v>
      </c>
      <c r="D2504" s="62">
        <f t="shared" si="79"/>
        <v>-0.64315412481475387</v>
      </c>
      <c r="E2504" s="62">
        <v>-2.1724410337433699E-2</v>
      </c>
      <c r="F2504" s="62"/>
      <c r="G2504" s="62">
        <v>2498</v>
      </c>
      <c r="H2504">
        <f t="shared" ca="1" si="80"/>
        <v>-9.5867446226181614E-3</v>
      </c>
      <c r="I2504" s="62"/>
    </row>
    <row r="2505" spans="2:9" x14ac:dyDescent="0.3">
      <c r="B2505" s="177">
        <v>45617</v>
      </c>
      <c r="C2505" s="62">
        <v>2429.1999999999998</v>
      </c>
      <c r="D2505" s="62">
        <f t="shared" si="79"/>
        <v>0.44388968140751289</v>
      </c>
      <c r="E2505" s="62">
        <v>-2.1746134020618559E-2</v>
      </c>
      <c r="F2505" s="62"/>
      <c r="G2505" s="62">
        <v>2499</v>
      </c>
      <c r="H2505">
        <f t="shared" ca="1" si="80"/>
        <v>-2.7996919662629429E-2</v>
      </c>
      <c r="I2505" s="62"/>
    </row>
    <row r="2506" spans="2:9" x14ac:dyDescent="0.3">
      <c r="B2506" s="177">
        <v>43791</v>
      </c>
      <c r="C2506" s="62">
        <v>1682.4</v>
      </c>
      <c r="D2506" s="62">
        <f t="shared" si="79"/>
        <v>0.51683721768922142</v>
      </c>
      <c r="E2506" s="62">
        <v>-2.1746714734271349E-2</v>
      </c>
      <c r="F2506" s="62"/>
      <c r="G2506" s="62">
        <v>2500</v>
      </c>
      <c r="H2506">
        <f t="shared" ca="1" si="80"/>
        <v>1.0448138760646096E-2</v>
      </c>
      <c r="I2506" s="62"/>
    </row>
    <row r="2507" spans="2:9" x14ac:dyDescent="0.3">
      <c r="B2507" s="177">
        <v>42914</v>
      </c>
      <c r="C2507" s="62">
        <v>1109.1500000000001</v>
      </c>
      <c r="D2507" s="62">
        <f t="shared" si="79"/>
        <v>-5.0344620916991267E-2</v>
      </c>
      <c r="E2507" s="62">
        <v>-2.1913580246913499E-2</v>
      </c>
      <c r="F2507" s="62"/>
      <c r="G2507" s="62">
        <v>2501</v>
      </c>
      <c r="H2507">
        <f t="shared" ca="1" si="80"/>
        <v>-1.0756742399878463E-2</v>
      </c>
      <c r="I2507" s="62"/>
    </row>
    <row r="2508" spans="2:9" x14ac:dyDescent="0.3">
      <c r="B2508" s="177">
        <v>42642</v>
      </c>
      <c r="C2508" s="62">
        <v>1167.95</v>
      </c>
      <c r="D2508" s="62">
        <f t="shared" si="79"/>
        <v>-0.60945964020597876</v>
      </c>
      <c r="E2508" s="62">
        <v>-2.1940292258091566E-2</v>
      </c>
      <c r="F2508" s="62"/>
      <c r="G2508" s="62">
        <v>2502</v>
      </c>
      <c r="H2508">
        <f t="shared" ca="1" si="80"/>
        <v>1.3555042080101522E-2</v>
      </c>
      <c r="I2508" s="62"/>
    </row>
    <row r="2509" spans="2:9" x14ac:dyDescent="0.3">
      <c r="B2509" s="177">
        <v>45583</v>
      </c>
      <c r="C2509" s="62">
        <v>2990.6</v>
      </c>
      <c r="D2509" s="62">
        <f t="shared" si="79"/>
        <v>2.4564048100311698E-2</v>
      </c>
      <c r="E2509" s="62">
        <v>-2.1976584472496653E-2</v>
      </c>
      <c r="F2509" s="62"/>
      <c r="G2509" s="62">
        <v>2503</v>
      </c>
      <c r="H2509">
        <f t="shared" ca="1" si="80"/>
        <v>6.0691383873457848E-3</v>
      </c>
      <c r="I2509" s="62"/>
    </row>
    <row r="2510" spans="2:9" x14ac:dyDescent="0.3">
      <c r="B2510" s="177">
        <v>44494</v>
      </c>
      <c r="C2510" s="62">
        <v>2918.9</v>
      </c>
      <c r="D2510" s="62">
        <f t="shared" si="79"/>
        <v>1.5856143148197359</v>
      </c>
      <c r="E2510" s="62">
        <v>-2.2029383679828454E-2</v>
      </c>
      <c r="F2510" s="62"/>
      <c r="G2510" s="62">
        <v>2504</v>
      </c>
      <c r="H2510">
        <f t="shared" ca="1" si="80"/>
        <v>-8.1036085880530837E-3</v>
      </c>
      <c r="I2510" s="62"/>
    </row>
    <row r="2511" spans="2:9" x14ac:dyDescent="0.3">
      <c r="B2511" s="177">
        <v>43130</v>
      </c>
      <c r="C2511" s="62">
        <v>1128.9000000000001</v>
      </c>
      <c r="D2511" s="62">
        <f t="shared" si="79"/>
        <v>1.1972861513903034E-3</v>
      </c>
      <c r="E2511" s="62">
        <v>-2.2174101342572465E-2</v>
      </c>
      <c r="F2511" s="62"/>
      <c r="G2511" s="62">
        <v>2505</v>
      </c>
      <c r="H2511">
        <f t="shared" ca="1" si="80"/>
        <v>1.7058762782712376E-2</v>
      </c>
      <c r="I2511" s="62"/>
    </row>
    <row r="2512" spans="2:9" x14ac:dyDescent="0.3">
      <c r="B2512" s="177">
        <v>42667</v>
      </c>
      <c r="C2512" s="62">
        <v>1127.55</v>
      </c>
      <c r="D2512" s="62">
        <f t="shared" si="79"/>
        <v>-0.50824283658249381</v>
      </c>
      <c r="E2512" s="62">
        <v>-2.2496749024707451E-2</v>
      </c>
      <c r="F2512" s="62"/>
      <c r="G2512" s="62">
        <v>2506</v>
      </c>
      <c r="H2512">
        <f t="shared" ca="1" si="80"/>
        <v>8.0179762356514493E-3</v>
      </c>
      <c r="I2512" s="62"/>
    </row>
    <row r="2513" spans="2:9" x14ac:dyDescent="0.3">
      <c r="B2513" s="177">
        <v>45645</v>
      </c>
      <c r="C2513" s="62">
        <v>2292.9</v>
      </c>
      <c r="D2513" s="62">
        <f t="shared" si="79"/>
        <v>-0.27013735258073246</v>
      </c>
      <c r="E2513" s="62">
        <v>-2.2509272285458383E-2</v>
      </c>
      <c r="F2513" s="62"/>
      <c r="G2513" s="62">
        <v>2507</v>
      </c>
      <c r="H2513">
        <f t="shared" ca="1" si="80"/>
        <v>-1.2633766389801928E-2</v>
      </c>
      <c r="I2513" s="62"/>
    </row>
    <row r="2514" spans="2:9" x14ac:dyDescent="0.3">
      <c r="B2514" s="177">
        <v>44854</v>
      </c>
      <c r="C2514" s="62">
        <v>3141.55</v>
      </c>
      <c r="D2514" s="62">
        <f t="shared" si="79"/>
        <v>3.1486299108616707</v>
      </c>
      <c r="E2514" s="62">
        <v>-2.2572415295105855E-2</v>
      </c>
      <c r="F2514" s="62"/>
      <c r="G2514" s="62">
        <v>2508</v>
      </c>
      <c r="H2514">
        <f t="shared" ca="1" si="80"/>
        <v>4.4379018175080042E-3</v>
      </c>
      <c r="I2514" s="62"/>
    </row>
    <row r="2515" spans="2:9" x14ac:dyDescent="0.3">
      <c r="B2515" s="177">
        <v>42010</v>
      </c>
      <c r="C2515" s="62">
        <v>757.25</v>
      </c>
      <c r="D2515" s="62">
        <f t="shared" si="79"/>
        <v>-0.7565660462275372</v>
      </c>
      <c r="E2515" s="62">
        <v>-2.2777132533230066E-2</v>
      </c>
      <c r="F2515" s="62"/>
      <c r="G2515" s="62">
        <v>2509</v>
      </c>
      <c r="H2515">
        <f t="shared" ca="1" si="80"/>
        <v>2.1413266158376947E-2</v>
      </c>
      <c r="I2515" s="62"/>
    </row>
    <row r="2516" spans="2:9" x14ac:dyDescent="0.3">
      <c r="B2516" s="177">
        <v>44533</v>
      </c>
      <c r="C2516" s="62">
        <v>3110.7</v>
      </c>
      <c r="D2516" s="62">
        <f t="shared" si="79"/>
        <v>1.2939419637918954</v>
      </c>
      <c r="E2516" s="62">
        <v>-2.285256561277859E-2</v>
      </c>
      <c r="F2516" s="62"/>
      <c r="G2516" s="62">
        <v>2510</v>
      </c>
      <c r="H2516">
        <f t="shared" ca="1" si="80"/>
        <v>-7.6707546550051874E-3</v>
      </c>
      <c r="I2516" s="62"/>
    </row>
    <row r="2517" spans="2:9" x14ac:dyDescent="0.3">
      <c r="B2517" s="177">
        <v>43458</v>
      </c>
      <c r="C2517" s="62">
        <v>1356.05</v>
      </c>
      <c r="D2517" s="62">
        <f t="shared" si="79"/>
        <v>1.8439297831538575E-4</v>
      </c>
      <c r="E2517" s="62">
        <v>-2.2877936302060815E-2</v>
      </c>
      <c r="F2517" s="62"/>
      <c r="G2517" s="62">
        <v>2511</v>
      </c>
      <c r="H2517">
        <f t="shared" ca="1" si="80"/>
        <v>3.4940128597544529E-2</v>
      </c>
      <c r="I2517" s="62"/>
    </row>
    <row r="2518" spans="2:9" x14ac:dyDescent="0.3">
      <c r="B2518" s="177">
        <v>43594</v>
      </c>
      <c r="C2518" s="62">
        <v>1355.8</v>
      </c>
      <c r="D2518" s="62">
        <f t="shared" si="79"/>
        <v>-0.55655857005020526</v>
      </c>
      <c r="E2518" s="62">
        <v>-2.2917267223983826E-2</v>
      </c>
      <c r="F2518" s="62"/>
      <c r="G2518" s="62">
        <v>2512</v>
      </c>
      <c r="H2518">
        <f t="shared" ca="1" si="80"/>
        <v>5.1103744580255437E-3</v>
      </c>
      <c r="I2518" s="62"/>
    </row>
    <row r="2519" spans="2:9" x14ac:dyDescent="0.3">
      <c r="B2519" s="177">
        <v>44911</v>
      </c>
      <c r="C2519" s="62">
        <v>3057.45</v>
      </c>
      <c r="D2519" s="62">
        <f t="shared" si="79"/>
        <v>0.65908782592180593</v>
      </c>
      <c r="E2519" s="62">
        <v>-2.2991627788074478E-2</v>
      </c>
      <c r="F2519" s="62"/>
      <c r="G2519" s="62">
        <v>2513</v>
      </c>
      <c r="H2519">
        <f t="shared" ca="1" si="80"/>
        <v>-5.3969546133869071E-3</v>
      </c>
      <c r="I2519" s="62"/>
    </row>
    <row r="2520" spans="2:9" x14ac:dyDescent="0.3">
      <c r="B2520" s="177">
        <v>43881</v>
      </c>
      <c r="C2520" s="62">
        <v>1842.85</v>
      </c>
      <c r="D2520" s="62">
        <f t="shared" si="79"/>
        <v>-0.35207875538366884</v>
      </c>
      <c r="E2520" s="62">
        <v>-2.3008614976805879E-2</v>
      </c>
      <c r="F2520" s="62"/>
      <c r="G2520" s="62">
        <v>2514</v>
      </c>
      <c r="H2520">
        <f t="shared" ca="1" si="80"/>
        <v>-2.2429922172194192E-3</v>
      </c>
      <c r="I2520" s="62"/>
    </row>
    <row r="2521" spans="2:9" x14ac:dyDescent="0.3">
      <c r="B2521" s="177">
        <v>45420</v>
      </c>
      <c r="C2521" s="62">
        <v>2844.25</v>
      </c>
      <c r="D2521" s="62">
        <f t="shared" si="79"/>
        <v>-0.12333559363826904</v>
      </c>
      <c r="E2521" s="62">
        <v>-2.3114835740413241E-2</v>
      </c>
      <c r="F2521" s="62"/>
      <c r="G2521" s="62">
        <v>2515</v>
      </c>
      <c r="H2521">
        <f t="shared" ca="1" si="80"/>
        <v>1.4729334745873892E-3</v>
      </c>
      <c r="I2521" s="62"/>
    </row>
    <row r="2522" spans="2:9" x14ac:dyDescent="0.3">
      <c r="B2522" s="177">
        <v>44469</v>
      </c>
      <c r="C2522" s="62">
        <v>3244.4</v>
      </c>
      <c r="D2522" s="62">
        <f t="shared" si="79"/>
        <v>6.7939433838051386E-2</v>
      </c>
      <c r="E2522" s="62">
        <v>-2.3359422034918698E-2</v>
      </c>
      <c r="F2522" s="62"/>
      <c r="G2522" s="62">
        <v>2516</v>
      </c>
      <c r="H2522">
        <f t="shared" ca="1" si="80"/>
        <v>1.2017652626565739E-2</v>
      </c>
      <c r="I2522" s="62"/>
    </row>
    <row r="2523" spans="2:9" x14ac:dyDescent="0.3">
      <c r="B2523" s="177">
        <v>44536</v>
      </c>
      <c r="C2523" s="62">
        <v>3038</v>
      </c>
      <c r="D2523" s="62">
        <f t="shared" si="79"/>
        <v>2.7314991095007062</v>
      </c>
      <c r="E2523" s="62">
        <v>-2.33709454463625E-2</v>
      </c>
      <c r="F2523" s="62"/>
      <c r="G2523" s="62">
        <v>2517</v>
      </c>
      <c r="H2523">
        <f t="shared" ca="1" si="80"/>
        <v>-1.3169307279335999E-2</v>
      </c>
      <c r="I2523" s="62"/>
    </row>
    <row r="2524" spans="2:9" x14ac:dyDescent="0.3">
      <c r="B2524" s="177">
        <v>42072</v>
      </c>
      <c r="C2524" s="62">
        <v>814.15</v>
      </c>
      <c r="D2524" s="62">
        <f t="shared" si="79"/>
        <v>-0.74453230411999116</v>
      </c>
      <c r="E2524" s="62">
        <v>-2.3391111377676483E-2</v>
      </c>
      <c r="F2524" s="62"/>
      <c r="G2524" s="62">
        <v>2518</v>
      </c>
      <c r="H2524">
        <f t="shared" ca="1" si="80"/>
        <v>1.7157060823762044E-3</v>
      </c>
      <c r="I2524" s="62"/>
    </row>
    <row r="2525" spans="2:9" x14ac:dyDescent="0.3">
      <c r="B2525" s="177">
        <v>44523</v>
      </c>
      <c r="C2525" s="62">
        <v>3186.9</v>
      </c>
      <c r="D2525" s="62">
        <f t="shared" si="79"/>
        <v>2.7927997619756026</v>
      </c>
      <c r="E2525" s="62">
        <v>-2.3456771208383683E-2</v>
      </c>
      <c r="F2525" s="62"/>
      <c r="G2525" s="62">
        <v>2519</v>
      </c>
      <c r="H2525">
        <f t="shared" ca="1" si="80"/>
        <v>-2.4512978690908325E-2</v>
      </c>
      <c r="I2525" s="62"/>
    </row>
    <row r="2526" spans="2:9" x14ac:dyDescent="0.3">
      <c r="B2526" s="177">
        <v>42347</v>
      </c>
      <c r="C2526" s="62">
        <v>840.25</v>
      </c>
      <c r="D2526" s="62">
        <f t="shared" si="79"/>
        <v>-4.4844833465954352E-2</v>
      </c>
      <c r="E2526" s="62">
        <v>-2.347608809343953E-2</v>
      </c>
      <c r="F2526" s="62"/>
      <c r="G2526" s="62">
        <v>2520</v>
      </c>
      <c r="H2526">
        <f t="shared" ca="1" si="80"/>
        <v>-2.7540506318160561E-4</v>
      </c>
      <c r="I2526" s="62"/>
    </row>
    <row r="2527" spans="2:9" x14ac:dyDescent="0.3">
      <c r="B2527" s="177">
        <v>42723</v>
      </c>
      <c r="C2527" s="62">
        <v>879.7</v>
      </c>
      <c r="D2527" s="62">
        <f t="shared" si="79"/>
        <v>-0.15164665605863348</v>
      </c>
      <c r="E2527" s="62">
        <v>-2.3532023532023456E-2</v>
      </c>
      <c r="F2527" s="62"/>
      <c r="G2527" s="62">
        <v>2521</v>
      </c>
      <c r="H2527">
        <f t="shared" ca="1" si="80"/>
        <v>-1.3765821310482118E-2</v>
      </c>
      <c r="I2527" s="62"/>
    </row>
    <row r="2528" spans="2:9" x14ac:dyDescent="0.3">
      <c r="B2528" s="177">
        <v>42677</v>
      </c>
      <c r="C2528" s="62">
        <v>1036.95</v>
      </c>
      <c r="D2528" s="62">
        <f t="shared" si="79"/>
        <v>-0.63212416851441244</v>
      </c>
      <c r="E2528" s="62">
        <v>-2.3633538910597347E-2</v>
      </c>
      <c r="F2528" s="62"/>
      <c r="G2528" s="62">
        <v>2522</v>
      </c>
      <c r="H2528">
        <f t="shared" ca="1" si="80"/>
        <v>5.0162913945567909E-3</v>
      </c>
      <c r="I2528" s="62"/>
    </row>
    <row r="2529" spans="2:9" x14ac:dyDescent="0.3">
      <c r="B2529" s="177">
        <v>44718</v>
      </c>
      <c r="C2529" s="62">
        <v>2818.75</v>
      </c>
      <c r="D2529" s="62">
        <f t="shared" si="79"/>
        <v>-9.2350791325208154E-2</v>
      </c>
      <c r="E2529" s="62">
        <v>-2.3640457222029787E-2</v>
      </c>
      <c r="F2529" s="62"/>
      <c r="G2529" s="62">
        <v>2523</v>
      </c>
      <c r="H2529">
        <f t="shared" ca="1" si="80"/>
        <v>1.0456630271986515E-2</v>
      </c>
      <c r="I2529" s="62"/>
    </row>
    <row r="2530" spans="2:9" x14ac:dyDescent="0.3">
      <c r="B2530" s="177">
        <v>44872</v>
      </c>
      <c r="C2530" s="62">
        <v>3105.55</v>
      </c>
      <c r="D2530" s="62">
        <f t="shared" si="79"/>
        <v>0.11160626398210298</v>
      </c>
      <c r="E2530" s="62">
        <v>-2.3672917616360322E-2</v>
      </c>
      <c r="F2530" s="62"/>
      <c r="G2530" s="62">
        <v>2524</v>
      </c>
      <c r="H2530">
        <f t="shared" ca="1" si="80"/>
        <v>-9.495580397752966E-3</v>
      </c>
      <c r="I2530" s="62"/>
    </row>
    <row r="2531" spans="2:9" x14ac:dyDescent="0.3">
      <c r="B2531" s="177">
        <v>45350</v>
      </c>
      <c r="C2531" s="62">
        <v>2793.75</v>
      </c>
      <c r="D2531" s="62">
        <f t="shared" si="79"/>
        <v>0.77212178877259752</v>
      </c>
      <c r="E2531" s="62">
        <v>-2.3744627319425456E-2</v>
      </c>
      <c r="F2531" s="62"/>
      <c r="G2531" s="62">
        <v>2525</v>
      </c>
      <c r="H2531">
        <f t="shared" ca="1" si="80"/>
        <v>-1.4707370777709056E-2</v>
      </c>
      <c r="I2531" s="62"/>
    </row>
    <row r="2532" spans="2:9" x14ac:dyDescent="0.3">
      <c r="B2532" s="177">
        <v>43711</v>
      </c>
      <c r="C2532" s="62">
        <v>1576.5</v>
      </c>
      <c r="D2532" s="62">
        <f t="shared" si="79"/>
        <v>0.87935864576503542</v>
      </c>
      <c r="E2532" s="62">
        <v>-2.3959881129271943E-2</v>
      </c>
      <c r="F2532" s="62"/>
      <c r="G2532" s="62">
        <v>2526</v>
      </c>
      <c r="H2532">
        <f t="shared" ca="1" si="80"/>
        <v>-8.8634183740825712E-4</v>
      </c>
      <c r="I2532" s="62"/>
    </row>
    <row r="2533" spans="2:9" x14ac:dyDescent="0.3">
      <c r="B2533" s="177">
        <v>42109</v>
      </c>
      <c r="C2533" s="62">
        <v>838.85</v>
      </c>
      <c r="D2533" s="62">
        <f t="shared" si="79"/>
        <v>-0.6106159773476304</v>
      </c>
      <c r="E2533" s="62">
        <v>-2.4139134481154026E-2</v>
      </c>
      <c r="F2533" s="62"/>
      <c r="G2533" s="62">
        <v>2527</v>
      </c>
      <c r="H2533">
        <f t="shared" ca="1" si="80"/>
        <v>-1.4982948421141725E-4</v>
      </c>
      <c r="I2533" s="62"/>
    </row>
    <row r="2534" spans="2:9" x14ac:dyDescent="0.3">
      <c r="B2534" s="177">
        <v>44160</v>
      </c>
      <c r="C2534" s="62">
        <v>2154.3000000000002</v>
      </c>
      <c r="D2534" s="62">
        <f t="shared" si="79"/>
        <v>-0.31904603859466119</v>
      </c>
      <c r="E2534" s="62">
        <v>-2.4143866642507578E-2</v>
      </c>
      <c r="F2534" s="62"/>
      <c r="G2534" s="62">
        <v>2528</v>
      </c>
      <c r="H2534">
        <f t="shared" ca="1" si="80"/>
        <v>-9.1305570989541583E-3</v>
      </c>
      <c r="I2534" s="62"/>
    </row>
    <row r="2535" spans="2:9" x14ac:dyDescent="0.3">
      <c r="B2535" s="177">
        <v>45309</v>
      </c>
      <c r="C2535" s="62">
        <v>3163.65</v>
      </c>
      <c r="D2535" s="62">
        <f t="shared" si="79"/>
        <v>1.8191498841561218</v>
      </c>
      <c r="E2535" s="62">
        <v>-2.425747154797523E-2</v>
      </c>
      <c r="F2535" s="62"/>
      <c r="G2535" s="62">
        <v>2529</v>
      </c>
      <c r="H2535">
        <f t="shared" ca="1" si="80"/>
        <v>1.2936940274275027E-2</v>
      </c>
      <c r="I2535" s="62"/>
    </row>
    <row r="2536" spans="2:9" x14ac:dyDescent="0.3">
      <c r="B2536" s="177">
        <v>42874</v>
      </c>
      <c r="C2536" s="62">
        <v>1122.2</v>
      </c>
      <c r="D2536" s="62">
        <f t="shared" si="79"/>
        <v>-0.5107254970352284</v>
      </c>
      <c r="E2536" s="62">
        <v>-2.4301178107203447E-2</v>
      </c>
      <c r="F2536" s="62"/>
      <c r="G2536" s="62">
        <v>2530</v>
      </c>
      <c r="H2536">
        <f t="shared" ca="1" si="80"/>
        <v>2.6776580258933588E-2</v>
      </c>
      <c r="I2536" s="62"/>
    </row>
    <row r="2537" spans="2:9" x14ac:dyDescent="0.3">
      <c r="B2537" s="177">
        <v>45691</v>
      </c>
      <c r="C2537" s="62">
        <v>2293.6</v>
      </c>
      <c r="D2537" s="62">
        <f t="shared" si="79"/>
        <v>1.8934022959505485</v>
      </c>
      <c r="E2537" s="62">
        <v>-2.433214224944711E-2</v>
      </c>
      <c r="F2537" s="62"/>
      <c r="G2537" s="62">
        <v>2531</v>
      </c>
      <c r="H2537">
        <f t="shared" ca="1" si="80"/>
        <v>1.4716957154155757E-2</v>
      </c>
      <c r="I2537" s="62"/>
    </row>
    <row r="2538" spans="2:9" x14ac:dyDescent="0.3">
      <c r="B2538" s="177">
        <v>42061</v>
      </c>
      <c r="C2538" s="62">
        <v>792.7</v>
      </c>
      <c r="D2538" s="62">
        <f t="shared" si="79"/>
        <v>-0.68345180097436298</v>
      </c>
      <c r="E2538" s="62">
        <v>-2.4369230769230713E-2</v>
      </c>
      <c r="F2538" s="62"/>
      <c r="G2538" s="62">
        <v>2532</v>
      </c>
      <c r="H2538">
        <f t="shared" ca="1" si="80"/>
        <v>-1.8774949267213882E-2</v>
      </c>
      <c r="I2538" s="62"/>
    </row>
    <row r="2539" spans="2:9" x14ac:dyDescent="0.3">
      <c r="B2539" s="177">
        <v>45891</v>
      </c>
      <c r="C2539" s="62">
        <v>2504.1999999999998</v>
      </c>
      <c r="D2539" s="62">
        <f t="shared" si="79"/>
        <v>1.9335207637790661</v>
      </c>
      <c r="E2539" s="62">
        <v>-2.4407347527124722E-2</v>
      </c>
      <c r="F2539" s="62"/>
      <c r="G2539" s="62">
        <v>2533</v>
      </c>
      <c r="H2539">
        <f t="shared" ca="1" si="80"/>
        <v>-5.8638563989446019E-3</v>
      </c>
      <c r="I2539" s="62"/>
    </row>
    <row r="2540" spans="2:9" x14ac:dyDescent="0.3">
      <c r="B2540" s="177">
        <v>42286</v>
      </c>
      <c r="C2540" s="62">
        <v>853.65</v>
      </c>
      <c r="D2540" s="62">
        <f t="shared" si="79"/>
        <v>-0.52511682242990654</v>
      </c>
      <c r="E2540" s="62">
        <v>-2.4455745385977921E-2</v>
      </c>
      <c r="F2540" s="62"/>
      <c r="G2540" s="62">
        <v>2534</v>
      </c>
      <c r="H2540">
        <f t="shared" ca="1" si="80"/>
        <v>3.3764929814367191E-2</v>
      </c>
      <c r="I2540" s="62"/>
    </row>
    <row r="2541" spans="2:9" x14ac:dyDescent="0.3">
      <c r="B2541" s="177">
        <v>43903</v>
      </c>
      <c r="C2541" s="62">
        <v>1797.6</v>
      </c>
      <c r="D2541" s="62">
        <f t="shared" si="79"/>
        <v>1.1777212429583861</v>
      </c>
      <c r="E2541" s="62">
        <v>-2.4554358737824567E-2</v>
      </c>
      <c r="F2541" s="62"/>
      <c r="G2541" s="62">
        <v>2535</v>
      </c>
      <c r="H2541">
        <f t="shared" ca="1" si="80"/>
        <v>1.2544909737392921E-3</v>
      </c>
      <c r="I2541" s="62"/>
    </row>
    <row r="2542" spans="2:9" x14ac:dyDescent="0.3">
      <c r="B2542" s="177">
        <v>42202</v>
      </c>
      <c r="C2542" s="62">
        <v>825.45</v>
      </c>
      <c r="D2542" s="62">
        <f t="shared" si="79"/>
        <v>-3.4900035075412034E-2</v>
      </c>
      <c r="E2542" s="62">
        <v>-2.4579025110782811E-2</v>
      </c>
      <c r="F2542" s="62"/>
      <c r="G2542" s="62">
        <v>2536</v>
      </c>
      <c r="H2542">
        <f t="shared" ca="1" si="80"/>
        <v>-1.997329240043913E-2</v>
      </c>
      <c r="I2542" s="62"/>
    </row>
    <row r="2543" spans="2:9" x14ac:dyDescent="0.3">
      <c r="B2543" s="177">
        <v>42411</v>
      </c>
      <c r="C2543" s="62">
        <v>855.3</v>
      </c>
      <c r="D2543" s="62">
        <f t="shared" si="79"/>
        <v>-0.75257105662833579</v>
      </c>
      <c r="E2543" s="62">
        <v>-2.4687838531273265E-2</v>
      </c>
      <c r="F2543" s="62"/>
      <c r="G2543" s="62">
        <v>2537</v>
      </c>
      <c r="H2543">
        <f t="shared" ca="1" si="80"/>
        <v>-1.6498714461593511E-2</v>
      </c>
      <c r="I2543" s="62"/>
    </row>
    <row r="2544" spans="2:9" x14ac:dyDescent="0.3">
      <c r="B2544" s="177">
        <v>44574</v>
      </c>
      <c r="C2544" s="62">
        <v>3456.75</v>
      </c>
      <c r="D2544" s="62">
        <f t="shared" si="79"/>
        <v>0.9574450012741017</v>
      </c>
      <c r="E2544" s="62">
        <v>-2.4715392102924349E-2</v>
      </c>
      <c r="F2544" s="62"/>
      <c r="G2544" s="62">
        <v>2538</v>
      </c>
      <c r="H2544">
        <f t="shared" ca="1" si="80"/>
        <v>2.77663073228585E-3</v>
      </c>
      <c r="I2544" s="62"/>
    </row>
    <row r="2545" spans="2:9" x14ac:dyDescent="0.3">
      <c r="B2545" s="177">
        <v>43770</v>
      </c>
      <c r="C2545" s="62">
        <v>1765.95</v>
      </c>
      <c r="D2545" s="62">
        <f t="shared" si="79"/>
        <v>-0.26086137619286781</v>
      </c>
      <c r="E2545" s="62">
        <v>-2.4741129366284663E-2</v>
      </c>
      <c r="F2545" s="62"/>
      <c r="G2545" s="62">
        <v>2539</v>
      </c>
      <c r="H2545">
        <f t="shared" ca="1" si="80"/>
        <v>-7.846468565118803E-3</v>
      </c>
      <c r="I2545" s="62"/>
    </row>
    <row r="2546" spans="2:9" x14ac:dyDescent="0.3">
      <c r="B2546" s="177">
        <v>44244</v>
      </c>
      <c r="C2546" s="62">
        <v>2389.1999999999998</v>
      </c>
      <c r="D2546" s="62">
        <f t="shared" si="79"/>
        <v>-0.22222764783436694</v>
      </c>
      <c r="E2546" s="62">
        <v>-2.4816326530612318E-2</v>
      </c>
      <c r="F2546" s="62"/>
      <c r="G2546" s="62">
        <v>2540</v>
      </c>
      <c r="H2546">
        <f t="shared" ca="1" si="80"/>
        <v>-1.2974250250081419E-3</v>
      </c>
      <c r="I2546" s="62"/>
    </row>
    <row r="2547" spans="2:9" x14ac:dyDescent="0.3">
      <c r="B2547" s="177">
        <v>45569</v>
      </c>
      <c r="C2547" s="62">
        <v>3071.85</v>
      </c>
      <c r="D2547" s="62">
        <f t="shared" si="79"/>
        <v>0.70829162495829157</v>
      </c>
      <c r="E2547" s="62">
        <v>-2.4871436734175582E-2</v>
      </c>
      <c r="F2547" s="62"/>
      <c r="G2547" s="62">
        <v>2541</v>
      </c>
      <c r="H2547">
        <f t="shared" ca="1" si="80"/>
        <v>-4.9888453491700804E-3</v>
      </c>
      <c r="I2547" s="62"/>
    </row>
    <row r="2548" spans="2:9" x14ac:dyDescent="0.3">
      <c r="B2548" s="177">
        <v>43889</v>
      </c>
      <c r="C2548" s="62">
        <v>1798.2</v>
      </c>
      <c r="D2548" s="62">
        <f t="shared" si="79"/>
        <v>0.38851781784487094</v>
      </c>
      <c r="E2548" s="62">
        <v>-2.5022365603057914E-2</v>
      </c>
      <c r="F2548" s="62"/>
      <c r="G2548" s="62">
        <v>2542</v>
      </c>
      <c r="H2548">
        <f t="shared" ca="1" si="80"/>
        <v>1.4783477994359192E-2</v>
      </c>
      <c r="I2548" s="62"/>
    </row>
    <row r="2549" spans="2:9" x14ac:dyDescent="0.3">
      <c r="B2549" s="177">
        <v>43440</v>
      </c>
      <c r="C2549" s="62">
        <v>1295.05</v>
      </c>
      <c r="D2549" s="62">
        <f t="shared" si="79"/>
        <v>-0.24155197657393854</v>
      </c>
      <c r="E2549" s="62">
        <v>-2.503199578408492E-2</v>
      </c>
      <c r="F2549" s="62"/>
      <c r="G2549" s="62">
        <v>2543</v>
      </c>
      <c r="H2549">
        <f t="shared" ca="1" si="80"/>
        <v>1.2225380947255258E-2</v>
      </c>
      <c r="I2549" s="62"/>
    </row>
    <row r="2550" spans="2:9" x14ac:dyDescent="0.3">
      <c r="B2550" s="177">
        <v>43836</v>
      </c>
      <c r="C2550" s="62">
        <v>1707.5</v>
      </c>
      <c r="D2550" s="62">
        <f t="shared" si="79"/>
        <v>0.20140721196130168</v>
      </c>
      <c r="E2550" s="62">
        <v>-2.5204806896354917E-2</v>
      </c>
      <c r="F2550" s="62"/>
      <c r="G2550" s="62">
        <v>2544</v>
      </c>
      <c r="H2550">
        <f t="shared" ca="1" si="80"/>
        <v>-1.8030930127606624E-2</v>
      </c>
      <c r="I2550" s="62"/>
    </row>
    <row r="2551" spans="2:9" x14ac:dyDescent="0.3">
      <c r="B2551" s="177">
        <v>43620</v>
      </c>
      <c r="C2551" s="62">
        <v>1421.25</v>
      </c>
      <c r="D2551" s="62">
        <f t="shared" si="79"/>
        <v>0.86773112556672571</v>
      </c>
      <c r="E2551" s="62">
        <v>-2.5205761316872428E-2</v>
      </c>
      <c r="F2551" s="62"/>
      <c r="G2551" s="62">
        <v>2545</v>
      </c>
      <c r="H2551">
        <f t="shared" ca="1" si="80"/>
        <v>4.3850120564010069E-3</v>
      </c>
      <c r="I2551" s="62"/>
    </row>
    <row r="2552" spans="2:9" x14ac:dyDescent="0.3">
      <c r="B2552" s="177">
        <v>42130</v>
      </c>
      <c r="C2552" s="62">
        <v>760.95</v>
      </c>
      <c r="D2552" s="62">
        <f t="shared" si="79"/>
        <v>-0.50008212068455804</v>
      </c>
      <c r="E2552" s="62">
        <v>-2.5609834176323707E-2</v>
      </c>
      <c r="F2552" s="62"/>
      <c r="G2552" s="62">
        <v>2546</v>
      </c>
      <c r="H2552">
        <f t="shared" ca="1" si="80"/>
        <v>-1.4719770716175294E-3</v>
      </c>
      <c r="I2552" s="62"/>
    </row>
    <row r="2553" spans="2:9" x14ac:dyDescent="0.3">
      <c r="B2553" s="177">
        <v>43965</v>
      </c>
      <c r="C2553" s="62">
        <v>1522.15</v>
      </c>
      <c r="D2553" s="62">
        <f t="shared" si="79"/>
        <v>-0.45033853931569917</v>
      </c>
      <c r="E2553" s="62">
        <v>-2.607332522874144E-2</v>
      </c>
      <c r="F2553" s="62"/>
      <c r="G2553" s="62">
        <v>2547</v>
      </c>
      <c r="H2553">
        <f t="shared" ca="1" si="80"/>
        <v>-1.2497346840366777E-2</v>
      </c>
      <c r="I2553" s="62"/>
    </row>
    <row r="2554" spans="2:9" x14ac:dyDescent="0.3">
      <c r="B2554" s="177">
        <v>45604</v>
      </c>
      <c r="C2554" s="62">
        <v>2769.25</v>
      </c>
      <c r="D2554" s="62">
        <f t="shared" si="79"/>
        <v>8.7791195380944233E-3</v>
      </c>
      <c r="E2554" s="62">
        <v>-2.6095060577819136E-2</v>
      </c>
      <c r="F2554" s="62"/>
      <c r="G2554" s="62">
        <v>2548</v>
      </c>
      <c r="H2554">
        <f t="shared" ca="1" si="80"/>
        <v>-3.866710496355888E-3</v>
      </c>
      <c r="I2554" s="62"/>
    </row>
    <row r="2555" spans="2:9" x14ac:dyDescent="0.3">
      <c r="B2555" s="177">
        <v>44719</v>
      </c>
      <c r="C2555" s="62">
        <v>2745.15</v>
      </c>
      <c r="D2555" s="62">
        <f t="shared" si="79"/>
        <v>-0.10230542838456505</v>
      </c>
      <c r="E2555" s="62">
        <v>-2.6110864745011054E-2</v>
      </c>
      <c r="F2555" s="62"/>
      <c r="G2555" s="62">
        <v>2549</v>
      </c>
      <c r="H2555">
        <f t="shared" ca="1" si="80"/>
        <v>2.8167170399818653E-3</v>
      </c>
      <c r="I2555" s="62"/>
    </row>
    <row r="2556" spans="2:9" x14ac:dyDescent="0.3">
      <c r="B2556" s="177">
        <v>45314</v>
      </c>
      <c r="C2556" s="62">
        <v>3058</v>
      </c>
      <c r="D2556" s="62">
        <f t="shared" si="79"/>
        <v>1.2034875342268339</v>
      </c>
      <c r="E2556" s="62">
        <v>-2.6223191682455748E-2</v>
      </c>
      <c r="F2556" s="62"/>
      <c r="G2556" s="62">
        <v>2550</v>
      </c>
      <c r="H2556">
        <f t="shared" ca="1" si="80"/>
        <v>1.1963555910581743E-2</v>
      </c>
      <c r="I2556" s="62"/>
    </row>
    <row r="2557" spans="2:9" x14ac:dyDescent="0.3">
      <c r="B2557" s="177">
        <v>43455</v>
      </c>
      <c r="C2557" s="62">
        <v>1387.8</v>
      </c>
      <c r="D2557" s="62">
        <f t="shared" si="79"/>
        <v>-9.5836862336308642E-2</v>
      </c>
      <c r="E2557" s="62">
        <v>-2.6310250473584509E-2</v>
      </c>
      <c r="F2557" s="62"/>
      <c r="G2557" s="62">
        <v>2551</v>
      </c>
      <c r="H2557">
        <f t="shared" ca="1" si="80"/>
        <v>-1.8035962346210566E-2</v>
      </c>
      <c r="I2557" s="62"/>
    </row>
    <row r="2558" spans="2:9" x14ac:dyDescent="0.3">
      <c r="B2558" s="177">
        <v>43712</v>
      </c>
      <c r="C2558" s="62">
        <v>1534.9</v>
      </c>
      <c r="D2558" s="62">
        <f t="shared" si="79"/>
        <v>-0.46482801903732501</v>
      </c>
      <c r="E2558" s="62">
        <v>-2.6387567396130612E-2</v>
      </c>
      <c r="F2558" s="62"/>
      <c r="G2558" s="62">
        <v>2552</v>
      </c>
      <c r="H2558">
        <f t="shared" ca="1" si="80"/>
        <v>-7.5810504249644688E-3</v>
      </c>
      <c r="I2558" s="62"/>
    </row>
    <row r="2559" spans="2:9" x14ac:dyDescent="0.3">
      <c r="B2559" s="177">
        <v>44945</v>
      </c>
      <c r="C2559" s="62">
        <v>2868.05</v>
      </c>
      <c r="D2559" s="62">
        <f t="shared" si="79"/>
        <v>0.15873785427145834</v>
      </c>
      <c r="E2559" s="62">
        <v>-2.6410034455250513E-2</v>
      </c>
      <c r="F2559" s="62"/>
      <c r="G2559" s="62">
        <v>2553</v>
      </c>
      <c r="H2559">
        <f t="shared" ca="1" si="80"/>
        <v>-4.4050984400871148E-3</v>
      </c>
      <c r="I2559" s="62"/>
    </row>
    <row r="2560" spans="2:9" x14ac:dyDescent="0.3">
      <c r="B2560" s="177">
        <v>45608</v>
      </c>
      <c r="C2560" s="62">
        <v>2475.15</v>
      </c>
      <c r="D2560" s="62">
        <f t="shared" si="79"/>
        <v>-0.26439907275320973</v>
      </c>
      <c r="E2560" s="62">
        <v>-2.6547106365406171E-2</v>
      </c>
      <c r="F2560" s="62"/>
      <c r="G2560" s="62">
        <v>2554</v>
      </c>
      <c r="H2560">
        <f t="shared" ca="1" si="80"/>
        <v>1.1613568933632207E-2</v>
      </c>
      <c r="I2560" s="62"/>
    </row>
    <row r="2561" spans="2:9" x14ac:dyDescent="0.3">
      <c r="B2561" s="177">
        <v>44575</v>
      </c>
      <c r="C2561" s="62">
        <v>3364.8</v>
      </c>
      <c r="D2561" s="62">
        <f t="shared" si="79"/>
        <v>2.9241938305440551</v>
      </c>
      <c r="E2561" s="62">
        <v>-2.6600130180082393E-2</v>
      </c>
      <c r="F2561" s="62"/>
      <c r="G2561" s="62">
        <v>2555</v>
      </c>
      <c r="H2561">
        <f t="shared" ca="1" si="80"/>
        <v>-3.925464664411427E-3</v>
      </c>
      <c r="I2561" s="62"/>
    </row>
    <row r="2562" spans="2:9" x14ac:dyDescent="0.3">
      <c r="B2562" s="177">
        <v>42034</v>
      </c>
      <c r="C2562" s="62">
        <v>857.45</v>
      </c>
      <c r="D2562" s="62">
        <f t="shared" si="79"/>
        <v>-0.73866995824571013</v>
      </c>
      <c r="E2562" s="62">
        <v>-2.6786220986323037E-2</v>
      </c>
      <c r="F2562" s="62"/>
      <c r="G2562" s="62">
        <v>2556</v>
      </c>
      <c r="H2562">
        <f t="shared" ca="1" si="80"/>
        <v>7.541201909583334E-3</v>
      </c>
      <c r="I2562" s="62"/>
    </row>
    <row r="2563" spans="2:9" x14ac:dyDescent="0.3">
      <c r="B2563" s="177">
        <v>44580</v>
      </c>
      <c r="C2563" s="62">
        <v>3281.1</v>
      </c>
      <c r="D2563" s="62">
        <f t="shared" si="79"/>
        <v>1.9055567854770865</v>
      </c>
      <c r="E2563" s="62">
        <v>-2.7072707863835897E-2</v>
      </c>
      <c r="F2563" s="62"/>
      <c r="G2563" s="62">
        <v>2557</v>
      </c>
      <c r="H2563">
        <f t="shared" ca="1" si="80"/>
        <v>8.2912405001577937E-5</v>
      </c>
      <c r="I2563" s="62"/>
    </row>
    <row r="2564" spans="2:9" x14ac:dyDescent="0.3">
      <c r="B2564" s="177">
        <v>43006</v>
      </c>
      <c r="C2564" s="62">
        <v>1129.25</v>
      </c>
      <c r="D2564" s="62">
        <f t="shared" si="79"/>
        <v>-0.63413251255467362</v>
      </c>
      <c r="E2564" s="62">
        <v>-2.7347114556416884E-2</v>
      </c>
      <c r="F2564" s="62"/>
      <c r="G2564" s="62">
        <v>2558</v>
      </c>
      <c r="H2564">
        <f t="shared" ca="1" si="80"/>
        <v>-1.6829686834340739E-2</v>
      </c>
      <c r="I2564" s="62"/>
    </row>
    <row r="2565" spans="2:9" x14ac:dyDescent="0.3">
      <c r="B2565" s="177">
        <v>44705</v>
      </c>
      <c r="C2565" s="62">
        <v>3086.5</v>
      </c>
      <c r="D2565" s="62">
        <f t="shared" si="79"/>
        <v>0.19169884169884169</v>
      </c>
      <c r="E2565" s="62">
        <v>-2.7567737870195338E-2</v>
      </c>
      <c r="F2565" s="62"/>
      <c r="G2565" s="62">
        <v>2559</v>
      </c>
      <c r="H2565">
        <f t="shared" ca="1" si="80"/>
        <v>2.3488966738777133E-2</v>
      </c>
      <c r="I2565" s="62"/>
    </row>
    <row r="2566" spans="2:9" x14ac:dyDescent="0.3">
      <c r="B2566" s="177">
        <v>44211</v>
      </c>
      <c r="C2566" s="62">
        <v>2590</v>
      </c>
      <c r="D2566" s="62">
        <f t="shared" si="79"/>
        <v>0.31292137679322751</v>
      </c>
      <c r="E2566" s="62">
        <v>-2.7595269382391589E-2</v>
      </c>
      <c r="F2566" s="62"/>
      <c r="G2566" s="62">
        <v>2560</v>
      </c>
      <c r="H2566">
        <f t="shared" ca="1" si="80"/>
        <v>2.7580375670484538E-3</v>
      </c>
      <c r="I2566" s="62"/>
    </row>
    <row r="2567" spans="2:9" x14ac:dyDescent="0.3">
      <c r="B2567" s="177">
        <v>44095</v>
      </c>
      <c r="C2567" s="62">
        <v>1972.7</v>
      </c>
      <c r="D2567" s="62">
        <f t="shared" ref="D2567:D2630" si="81">(C2567-C2568)/C2568</f>
        <v>3.64085321004518E-2</v>
      </c>
      <c r="E2567" s="62">
        <v>-2.7651813880126139E-2</v>
      </c>
      <c r="F2567" s="62"/>
      <c r="G2567" s="62">
        <v>2561</v>
      </c>
      <c r="H2567">
        <f t="shared" ref="H2567:H2630" ca="1" si="82">_xlfn.NORM.INV(RAND(),N$9,N$10)</f>
        <v>-8.8332746080009763E-3</v>
      </c>
      <c r="I2567" s="62"/>
    </row>
    <row r="2568" spans="2:9" x14ac:dyDescent="0.3">
      <c r="B2568" s="177">
        <v>44074</v>
      </c>
      <c r="C2568" s="62">
        <v>1903.4</v>
      </c>
      <c r="D2568" s="62">
        <f t="shared" si="81"/>
        <v>-0.31731286539220255</v>
      </c>
      <c r="E2568" s="62">
        <v>-2.7736629718547252E-2</v>
      </c>
      <c r="F2568" s="62"/>
      <c r="G2568" s="62">
        <v>2562</v>
      </c>
      <c r="H2568">
        <f t="shared" ca="1" si="82"/>
        <v>5.8060121155454377E-4</v>
      </c>
      <c r="I2568" s="62"/>
    </row>
    <row r="2569" spans="2:9" x14ac:dyDescent="0.3">
      <c r="B2569" s="177">
        <v>44946</v>
      </c>
      <c r="C2569" s="62">
        <v>2788.1</v>
      </c>
      <c r="D2569" s="62">
        <f t="shared" si="81"/>
        <v>7.9320222979250579E-2</v>
      </c>
      <c r="E2569" s="62">
        <v>-2.7876083052945474E-2</v>
      </c>
      <c r="F2569" s="62"/>
      <c r="G2569" s="62">
        <v>2563</v>
      </c>
      <c r="H2569">
        <f t="shared" ca="1" si="82"/>
        <v>-9.8778631419017254E-3</v>
      </c>
      <c r="I2569" s="62"/>
    </row>
    <row r="2570" spans="2:9" x14ac:dyDescent="0.3">
      <c r="B2570" s="177">
        <v>44729</v>
      </c>
      <c r="C2570" s="62">
        <v>2583.1999999999998</v>
      </c>
      <c r="D2570" s="62">
        <f t="shared" si="81"/>
        <v>1.6967835911971936E-2</v>
      </c>
      <c r="E2570" s="62">
        <v>-2.7940318726598808E-2</v>
      </c>
      <c r="F2570" s="62"/>
      <c r="G2570" s="62">
        <v>2564</v>
      </c>
      <c r="H2570">
        <f t="shared" ca="1" si="82"/>
        <v>-8.7610151110779704E-4</v>
      </c>
      <c r="I2570" s="62"/>
    </row>
    <row r="2571" spans="2:9" x14ac:dyDescent="0.3">
      <c r="B2571" s="177">
        <v>44316</v>
      </c>
      <c r="C2571" s="62">
        <v>2540.1</v>
      </c>
      <c r="D2571" s="62">
        <f t="shared" si="81"/>
        <v>2.2173527549081697</v>
      </c>
      <c r="E2571" s="62">
        <v>-2.8103537334277236E-2</v>
      </c>
      <c r="F2571" s="62"/>
      <c r="G2571" s="62">
        <v>2565</v>
      </c>
      <c r="H2571">
        <f t="shared" ca="1" si="82"/>
        <v>-6.0791755778579013E-3</v>
      </c>
      <c r="I2571" s="62"/>
    </row>
    <row r="2572" spans="2:9" x14ac:dyDescent="0.3">
      <c r="B2572" s="177">
        <v>42254</v>
      </c>
      <c r="C2572" s="62">
        <v>789.5</v>
      </c>
      <c r="D2572" s="62">
        <f t="shared" si="81"/>
        <v>-0.65191896479509737</v>
      </c>
      <c r="E2572" s="62">
        <v>-2.8307692307692308E-2</v>
      </c>
      <c r="F2572" s="62"/>
      <c r="G2572" s="62">
        <v>2566</v>
      </c>
      <c r="H2572">
        <f t="shared" ca="1" si="82"/>
        <v>1.0367257269546152E-2</v>
      </c>
      <c r="I2572" s="62"/>
    </row>
    <row r="2573" spans="2:9" x14ac:dyDescent="0.3">
      <c r="B2573" s="177">
        <v>45663</v>
      </c>
      <c r="C2573" s="62">
        <v>2268.15</v>
      </c>
      <c r="D2573" s="62">
        <f t="shared" si="81"/>
        <v>1.9548593017196458</v>
      </c>
      <c r="E2573" s="62">
        <v>-2.8317446717360997E-2</v>
      </c>
      <c r="F2573" s="62"/>
      <c r="G2573" s="62">
        <v>2567</v>
      </c>
      <c r="H2573">
        <f t="shared" ca="1" si="82"/>
        <v>2.0432442852096794E-2</v>
      </c>
      <c r="I2573" s="62"/>
    </row>
    <row r="2574" spans="2:9" x14ac:dyDescent="0.3">
      <c r="B2574" s="177">
        <v>42142</v>
      </c>
      <c r="C2574" s="62">
        <v>767.6</v>
      </c>
      <c r="D2574" s="62">
        <f t="shared" si="81"/>
        <v>-0.74797668882869572</v>
      </c>
      <c r="E2574" s="62">
        <v>-2.8354430379746807E-2</v>
      </c>
      <c r="F2574" s="62"/>
      <c r="G2574" s="62">
        <v>2568</v>
      </c>
      <c r="H2574">
        <f t="shared" ca="1" si="82"/>
        <v>-4.339073133738474E-3</v>
      </c>
      <c r="I2574" s="62"/>
    </row>
    <row r="2575" spans="2:9" x14ac:dyDescent="0.3">
      <c r="B2575" s="177">
        <v>44641</v>
      </c>
      <c r="C2575" s="62">
        <v>3045.75</v>
      </c>
      <c r="D2575" s="62">
        <f t="shared" si="81"/>
        <v>1.4060907690484656</v>
      </c>
      <c r="E2575" s="62">
        <v>-2.8468899521531102E-2</v>
      </c>
      <c r="F2575" s="62"/>
      <c r="G2575" s="62">
        <v>2569</v>
      </c>
      <c r="H2575">
        <f t="shared" ca="1" si="82"/>
        <v>5.9592806913541969E-3</v>
      </c>
      <c r="I2575" s="62"/>
    </row>
    <row r="2576" spans="2:9" x14ac:dyDescent="0.3">
      <c r="B2576" s="177">
        <v>43367</v>
      </c>
      <c r="C2576" s="62">
        <v>1265.8499999999999</v>
      </c>
      <c r="D2576" s="62">
        <f t="shared" si="81"/>
        <v>-0.43808678282099661</v>
      </c>
      <c r="E2576" s="62">
        <v>-2.858568030082112E-2</v>
      </c>
      <c r="F2576" s="62"/>
      <c r="G2576" s="62">
        <v>2570</v>
      </c>
      <c r="H2576">
        <f t="shared" ca="1" si="82"/>
        <v>-3.5497404056934564E-2</v>
      </c>
      <c r="I2576" s="62"/>
    </row>
    <row r="2577" spans="2:9" x14ac:dyDescent="0.3">
      <c r="B2577" s="177">
        <v>45670</v>
      </c>
      <c r="C2577" s="62">
        <v>2252.75</v>
      </c>
      <c r="D2577" s="62">
        <f t="shared" si="81"/>
        <v>-0.30347066553296748</v>
      </c>
      <c r="E2577" s="62">
        <v>-2.8861490710005527E-2</v>
      </c>
      <c r="F2577" s="62"/>
      <c r="G2577" s="62">
        <v>2571</v>
      </c>
      <c r="H2577">
        <f t="shared" ca="1" si="82"/>
        <v>5.7706901633855457E-3</v>
      </c>
      <c r="I2577" s="62"/>
    </row>
    <row r="2578" spans="2:9" x14ac:dyDescent="0.3">
      <c r="B2578" s="177">
        <v>45148</v>
      </c>
      <c r="C2578" s="62">
        <v>3234.25</v>
      </c>
      <c r="D2578" s="62">
        <f t="shared" si="81"/>
        <v>3.0382694468722686</v>
      </c>
      <c r="E2578" s="62">
        <v>-2.8870405957242398E-2</v>
      </c>
      <c r="F2578" s="62"/>
      <c r="G2578" s="62">
        <v>2572</v>
      </c>
      <c r="H2578">
        <f t="shared" ca="1" si="82"/>
        <v>-1.479981666393575E-2</v>
      </c>
      <c r="I2578" s="62"/>
    </row>
    <row r="2579" spans="2:9" x14ac:dyDescent="0.3">
      <c r="B2579" s="177">
        <v>42193</v>
      </c>
      <c r="C2579" s="62">
        <v>800.9</v>
      </c>
      <c r="D2579" s="62">
        <f t="shared" si="81"/>
        <v>-0.47419905462184875</v>
      </c>
      <c r="E2579" s="62">
        <v>-2.891785389511976E-2</v>
      </c>
      <c r="F2579" s="62"/>
      <c r="G2579" s="62">
        <v>2573</v>
      </c>
      <c r="H2579">
        <f t="shared" ca="1" si="82"/>
        <v>3.3513171158398541E-3</v>
      </c>
      <c r="I2579" s="62"/>
    </row>
    <row r="2580" spans="2:9" x14ac:dyDescent="0.3">
      <c r="B2580" s="177">
        <v>43963</v>
      </c>
      <c r="C2580" s="62">
        <v>1523.2</v>
      </c>
      <c r="D2580" s="62">
        <f t="shared" si="81"/>
        <v>0.26780140663365098</v>
      </c>
      <c r="E2580" s="62">
        <v>-2.9345228612394428E-2</v>
      </c>
      <c r="F2580" s="62"/>
      <c r="G2580" s="62">
        <v>2574</v>
      </c>
      <c r="H2580">
        <f t="shared" ca="1" si="82"/>
        <v>-2.3498615241484911E-3</v>
      </c>
      <c r="I2580" s="62"/>
    </row>
    <row r="2581" spans="2:9" x14ac:dyDescent="0.3">
      <c r="B2581" s="177">
        <v>43395</v>
      </c>
      <c r="C2581" s="62">
        <v>1201.45</v>
      </c>
      <c r="D2581" s="62">
        <f t="shared" si="81"/>
        <v>0.48272244847587326</v>
      </c>
      <c r="E2581" s="62">
        <v>-2.9484227957510399E-2</v>
      </c>
      <c r="F2581" s="62"/>
      <c r="G2581" s="62">
        <v>2575</v>
      </c>
      <c r="H2581">
        <f t="shared" ca="1" si="82"/>
        <v>-1.2840339018317102E-2</v>
      </c>
      <c r="I2581" s="62"/>
    </row>
    <row r="2582" spans="2:9" x14ac:dyDescent="0.3">
      <c r="B2582" s="177">
        <v>42083</v>
      </c>
      <c r="C2582" s="62">
        <v>810.3</v>
      </c>
      <c r="D2582" s="62">
        <f t="shared" si="81"/>
        <v>-0.28437693190850483</v>
      </c>
      <c r="E2582" s="62">
        <v>-2.952272591173135E-2</v>
      </c>
      <c r="F2582" s="62"/>
      <c r="G2582" s="62">
        <v>2576</v>
      </c>
      <c r="H2582">
        <f t="shared" ca="1" si="82"/>
        <v>2.7629673279901346E-2</v>
      </c>
      <c r="I2582" s="62"/>
    </row>
    <row r="2583" spans="2:9" x14ac:dyDescent="0.3">
      <c r="B2583" s="177">
        <v>42867</v>
      </c>
      <c r="C2583" s="62">
        <v>1132.3</v>
      </c>
      <c r="D2583" s="62">
        <f t="shared" si="81"/>
        <v>6.0864543071659418E-3</v>
      </c>
      <c r="E2583" s="62">
        <v>-3.0399040931666382E-2</v>
      </c>
      <c r="F2583" s="62"/>
      <c r="G2583" s="62">
        <v>2577</v>
      </c>
      <c r="H2583">
        <f t="shared" ca="1" si="82"/>
        <v>8.1819735593249548E-3</v>
      </c>
      <c r="I2583" s="62"/>
    </row>
    <row r="2584" spans="2:9" x14ac:dyDescent="0.3">
      <c r="B2584" s="177">
        <v>43175</v>
      </c>
      <c r="C2584" s="62">
        <v>1125.45</v>
      </c>
      <c r="D2584" s="62">
        <f t="shared" si="81"/>
        <v>-0.63697503386878263</v>
      </c>
      <c r="E2584" s="62">
        <v>-3.0578405616090269E-2</v>
      </c>
      <c r="F2584" s="62"/>
      <c r="G2584" s="62">
        <v>2578</v>
      </c>
      <c r="H2584">
        <f t="shared" ca="1" si="82"/>
        <v>-2.4979895677322778E-3</v>
      </c>
      <c r="I2584" s="62"/>
    </row>
    <row r="2585" spans="2:9" x14ac:dyDescent="0.3">
      <c r="B2585" s="177">
        <v>44685</v>
      </c>
      <c r="C2585" s="62">
        <v>3100.2</v>
      </c>
      <c r="D2585" s="62">
        <f t="shared" si="81"/>
        <v>0.75350678733031662</v>
      </c>
      <c r="E2585" s="62">
        <v>-3.0778609725978231E-2</v>
      </c>
      <c r="F2585" s="62"/>
      <c r="G2585" s="62">
        <v>2579</v>
      </c>
      <c r="H2585">
        <f t="shared" ca="1" si="82"/>
        <v>-5.8047191517362259E-3</v>
      </c>
      <c r="I2585" s="62"/>
    </row>
    <row r="2586" spans="2:9" x14ac:dyDescent="0.3">
      <c r="B2586" s="177">
        <v>43950</v>
      </c>
      <c r="C2586" s="62">
        <v>1768</v>
      </c>
      <c r="D2586" s="62">
        <f t="shared" si="81"/>
        <v>1.1990049751243781</v>
      </c>
      <c r="E2586" s="62">
        <v>-3.08080254358075E-2</v>
      </c>
      <c r="F2586" s="62"/>
      <c r="G2586" s="62">
        <v>2580</v>
      </c>
      <c r="H2586">
        <f t="shared" ca="1" si="82"/>
        <v>1.4490356257621713E-2</v>
      </c>
      <c r="I2586" s="62"/>
    </row>
    <row r="2587" spans="2:9" x14ac:dyDescent="0.3">
      <c r="B2587" s="177">
        <v>42269</v>
      </c>
      <c r="C2587" s="62">
        <v>804</v>
      </c>
      <c r="D2587" s="62">
        <f t="shared" si="81"/>
        <v>-0.6699439643670847</v>
      </c>
      <c r="E2587" s="62">
        <v>-3.0858244937319215E-2</v>
      </c>
      <c r="F2587" s="62"/>
      <c r="G2587" s="62">
        <v>2581</v>
      </c>
      <c r="H2587">
        <f t="shared" ca="1" si="82"/>
        <v>2.2467774545051953E-3</v>
      </c>
      <c r="I2587" s="62"/>
    </row>
    <row r="2588" spans="2:9" x14ac:dyDescent="0.3">
      <c r="B2588" s="177">
        <v>44223</v>
      </c>
      <c r="C2588" s="62">
        <v>2435.9499999999998</v>
      </c>
      <c r="D2588" s="62">
        <f t="shared" si="81"/>
        <v>-3.1258077986120916E-2</v>
      </c>
      <c r="E2588" s="62">
        <v>-3.1258077986120916E-2</v>
      </c>
      <c r="F2588" s="62"/>
      <c r="G2588" s="62">
        <v>2582</v>
      </c>
      <c r="H2588">
        <f t="shared" ca="1" si="82"/>
        <v>-3.2888843843710616E-3</v>
      </c>
      <c r="I2588" s="62"/>
    </row>
    <row r="2589" spans="2:9" x14ac:dyDescent="0.3">
      <c r="B2589" s="177">
        <v>44221</v>
      </c>
      <c r="C2589" s="62">
        <v>2514.5500000000002</v>
      </c>
      <c r="D2589" s="62">
        <f t="shared" si="81"/>
        <v>1.6777594377296208</v>
      </c>
      <c r="E2589" s="62">
        <v>-3.165495330701832E-2</v>
      </c>
      <c r="F2589" s="62"/>
      <c r="G2589" s="62">
        <v>2583</v>
      </c>
      <c r="H2589">
        <f t="shared" ca="1" si="82"/>
        <v>1.6897629832097385E-2</v>
      </c>
      <c r="I2589" s="62"/>
    </row>
    <row r="2590" spans="2:9" x14ac:dyDescent="0.3">
      <c r="B2590" s="177">
        <v>42705</v>
      </c>
      <c r="C2590" s="62">
        <v>939.05</v>
      </c>
      <c r="D2590" s="62">
        <f t="shared" si="81"/>
        <v>-0.65301974984758071</v>
      </c>
      <c r="E2590" s="62">
        <v>-3.1757488271382243E-2</v>
      </c>
      <c r="F2590" s="62"/>
      <c r="G2590" s="62">
        <v>2584</v>
      </c>
      <c r="H2590">
        <f t="shared" ca="1" si="82"/>
        <v>-3.9671644502371955E-2</v>
      </c>
      <c r="I2590" s="62"/>
    </row>
    <row r="2591" spans="2:9" x14ac:dyDescent="0.3">
      <c r="B2591" s="177">
        <v>44980</v>
      </c>
      <c r="C2591" s="62">
        <v>2706.35</v>
      </c>
      <c r="D2591" s="62">
        <f t="shared" si="81"/>
        <v>-9.8168913177493766E-2</v>
      </c>
      <c r="E2591" s="62">
        <v>-3.2029042526556806E-2</v>
      </c>
      <c r="F2591" s="62"/>
      <c r="G2591" s="62">
        <v>2585</v>
      </c>
      <c r="H2591">
        <f t="shared" ca="1" si="82"/>
        <v>-1.9443695022282305E-2</v>
      </c>
      <c r="I2591" s="62"/>
    </row>
    <row r="2592" spans="2:9" x14ac:dyDescent="0.3">
      <c r="B2592" s="177">
        <v>45512</v>
      </c>
      <c r="C2592" s="62">
        <v>3000.95</v>
      </c>
      <c r="D2592" s="62">
        <f t="shared" si="81"/>
        <v>2.4061063503773905</v>
      </c>
      <c r="E2592" s="62">
        <v>-3.2123332957056119E-2</v>
      </c>
      <c r="F2592" s="62"/>
      <c r="G2592" s="62">
        <v>2586</v>
      </c>
      <c r="H2592">
        <f t="shared" ca="1" si="82"/>
        <v>-3.4688364869114529E-3</v>
      </c>
      <c r="I2592" s="62"/>
    </row>
    <row r="2593" spans="2:9" x14ac:dyDescent="0.3">
      <c r="B2593" s="177">
        <v>42033</v>
      </c>
      <c r="C2593" s="62">
        <v>881.05</v>
      </c>
      <c r="D2593" s="62">
        <f t="shared" si="81"/>
        <v>-0.1889814516500207</v>
      </c>
      <c r="E2593" s="62">
        <v>-3.213226408876195E-2</v>
      </c>
      <c r="F2593" s="62"/>
      <c r="G2593" s="62">
        <v>2587</v>
      </c>
      <c r="H2593">
        <f t="shared" ca="1" si="82"/>
        <v>-7.8688087920499947E-3</v>
      </c>
      <c r="I2593" s="62"/>
    </row>
    <row r="2594" spans="2:9" x14ac:dyDescent="0.3">
      <c r="B2594" s="177">
        <v>42670</v>
      </c>
      <c r="C2594" s="62">
        <v>1086.3499999999999</v>
      </c>
      <c r="D2594" s="62">
        <f t="shared" si="81"/>
        <v>-0.60190919418080546</v>
      </c>
      <c r="E2594" s="62">
        <v>-3.2377304711855466E-2</v>
      </c>
      <c r="F2594" s="62"/>
      <c r="G2594" s="62">
        <v>2588</v>
      </c>
      <c r="H2594">
        <f t="shared" ca="1" si="82"/>
        <v>-2.3525871643152344E-2</v>
      </c>
      <c r="I2594" s="62"/>
    </row>
    <row r="2595" spans="2:9" x14ac:dyDescent="0.3">
      <c r="B2595" s="177">
        <v>44740</v>
      </c>
      <c r="C2595" s="62">
        <v>2728.9</v>
      </c>
      <c r="D2595" s="62">
        <f t="shared" si="81"/>
        <v>2.2082059722548792</v>
      </c>
      <c r="E2595" s="62">
        <v>-3.2510813302134234E-2</v>
      </c>
      <c r="F2595" s="62"/>
      <c r="G2595" s="62">
        <v>2589</v>
      </c>
      <c r="H2595">
        <f t="shared" ca="1" si="82"/>
        <v>1.372952326869125E-2</v>
      </c>
      <c r="I2595" s="62"/>
    </row>
    <row r="2596" spans="2:9" x14ac:dyDescent="0.3">
      <c r="B2596" s="177">
        <v>42387</v>
      </c>
      <c r="C2596" s="62">
        <v>850.6</v>
      </c>
      <c r="D2596" s="62">
        <f t="shared" si="81"/>
        <v>-0.49634366580809425</v>
      </c>
      <c r="E2596" s="62">
        <v>-3.285957930642408E-2</v>
      </c>
      <c r="F2596" s="62"/>
      <c r="G2596" s="62">
        <v>2590</v>
      </c>
      <c r="H2596">
        <f t="shared" ca="1" si="82"/>
        <v>9.4961819457678991E-3</v>
      </c>
      <c r="I2596" s="62"/>
    </row>
    <row r="2597" spans="2:9" x14ac:dyDescent="0.3">
      <c r="B2597" s="177">
        <v>44007</v>
      </c>
      <c r="C2597" s="62">
        <v>1688.85</v>
      </c>
      <c r="D2597" s="62">
        <f t="shared" si="81"/>
        <v>0.85536940400988726</v>
      </c>
      <c r="E2597" s="62">
        <v>-3.2953504351809541E-2</v>
      </c>
      <c r="F2597" s="62"/>
      <c r="G2597" s="62">
        <v>2591</v>
      </c>
      <c r="H2597">
        <f t="shared" ca="1" si="82"/>
        <v>-1.567822164479828E-2</v>
      </c>
      <c r="I2597" s="62"/>
    </row>
    <row r="2598" spans="2:9" x14ac:dyDescent="0.3">
      <c r="B2598" s="177">
        <v>42716</v>
      </c>
      <c r="C2598" s="62">
        <v>910.25</v>
      </c>
      <c r="D2598" s="62">
        <f t="shared" si="81"/>
        <v>-0.692316792861006</v>
      </c>
      <c r="E2598" s="62">
        <v>-3.3345722933149233E-2</v>
      </c>
      <c r="F2598" s="62"/>
      <c r="G2598" s="62">
        <v>2592</v>
      </c>
      <c r="H2598">
        <f t="shared" ca="1" si="82"/>
        <v>8.1067095873685498E-3</v>
      </c>
      <c r="I2598" s="62"/>
    </row>
    <row r="2599" spans="2:9" x14ac:dyDescent="0.3">
      <c r="B2599" s="177">
        <v>45225</v>
      </c>
      <c r="C2599" s="62">
        <v>2958.4</v>
      </c>
      <c r="D2599" s="62">
        <f t="shared" si="81"/>
        <v>0.75406142535278087</v>
      </c>
      <c r="E2599" s="62">
        <v>-3.3550031034595348E-2</v>
      </c>
      <c r="F2599" s="62"/>
      <c r="G2599" s="62">
        <v>2593</v>
      </c>
      <c r="H2599">
        <f t="shared" ca="1" si="82"/>
        <v>-6.4323853968680095E-3</v>
      </c>
      <c r="I2599" s="62"/>
    </row>
    <row r="2600" spans="2:9" x14ac:dyDescent="0.3">
      <c r="B2600" s="177">
        <v>44020</v>
      </c>
      <c r="C2600" s="62">
        <v>1686.6</v>
      </c>
      <c r="D2600" s="62">
        <f t="shared" si="81"/>
        <v>-0.2588491200316394</v>
      </c>
      <c r="E2600" s="62">
        <v>-3.3716233636025168E-2</v>
      </c>
      <c r="F2600" s="62"/>
      <c r="G2600" s="62">
        <v>2594</v>
      </c>
      <c r="H2600">
        <f t="shared" ca="1" si="82"/>
        <v>-5.1028490979294853E-3</v>
      </c>
      <c r="I2600" s="62"/>
    </row>
    <row r="2601" spans="2:9" x14ac:dyDescent="0.3">
      <c r="B2601" s="177">
        <v>45693</v>
      </c>
      <c r="C2601" s="62">
        <v>2275.65</v>
      </c>
      <c r="D2601" s="62">
        <f t="shared" si="81"/>
        <v>0.51593778103454013</v>
      </c>
      <c r="E2601" s="62">
        <v>-3.3796836853837137E-2</v>
      </c>
      <c r="F2601" s="62"/>
      <c r="G2601" s="62">
        <v>2595</v>
      </c>
      <c r="H2601">
        <f t="shared" ca="1" si="82"/>
        <v>-1.9328023620938287E-2</v>
      </c>
      <c r="I2601" s="62"/>
    </row>
    <row r="2602" spans="2:9" x14ac:dyDescent="0.3">
      <c r="B2602" s="177">
        <v>43969</v>
      </c>
      <c r="C2602" s="62">
        <v>1501.15</v>
      </c>
      <c r="D2602" s="62">
        <f t="shared" si="81"/>
        <v>-7.2534058262024567E-2</v>
      </c>
      <c r="E2602" s="62">
        <v>-3.3853580048270257E-2</v>
      </c>
      <c r="F2602" s="62"/>
      <c r="G2602" s="62">
        <v>2596</v>
      </c>
      <c r="H2602">
        <f t="shared" ca="1" si="82"/>
        <v>-3.7183714072454243E-3</v>
      </c>
      <c r="I2602" s="62"/>
    </row>
    <row r="2603" spans="2:9" x14ac:dyDescent="0.3">
      <c r="B2603" s="177">
        <v>43956</v>
      </c>
      <c r="C2603" s="62">
        <v>1618.55</v>
      </c>
      <c r="D2603" s="62">
        <f t="shared" si="81"/>
        <v>0.27174510882376041</v>
      </c>
      <c r="E2603" s="62">
        <v>-3.4393270492781347E-2</v>
      </c>
      <c r="F2603" s="62"/>
      <c r="G2603" s="62">
        <v>2597</v>
      </c>
      <c r="H2603">
        <f t="shared" ca="1" si="82"/>
        <v>-2.1253779442556632E-3</v>
      </c>
      <c r="I2603" s="62"/>
    </row>
    <row r="2604" spans="2:9" x14ac:dyDescent="0.3">
      <c r="B2604" s="177">
        <v>43444</v>
      </c>
      <c r="C2604" s="62">
        <v>1272.7</v>
      </c>
      <c r="D2604" s="62">
        <f t="shared" si="81"/>
        <v>-2.9991235090126071E-2</v>
      </c>
      <c r="E2604" s="62">
        <v>-3.4809646594873248E-2</v>
      </c>
      <c r="F2604" s="62"/>
      <c r="G2604" s="62">
        <v>2598</v>
      </c>
      <c r="H2604">
        <f t="shared" ca="1" si="82"/>
        <v>1.9924865061310606E-2</v>
      </c>
      <c r="I2604" s="62"/>
    </row>
    <row r="2605" spans="2:9" x14ac:dyDescent="0.3">
      <c r="B2605" s="177">
        <v>43347</v>
      </c>
      <c r="C2605" s="62">
        <v>1312.05</v>
      </c>
      <c r="D2605" s="62">
        <f t="shared" si="81"/>
        <v>0.29329719073435184</v>
      </c>
      <c r="E2605" s="62">
        <v>-3.4867041818382502E-2</v>
      </c>
      <c r="F2605" s="62"/>
      <c r="G2605" s="62">
        <v>2599</v>
      </c>
      <c r="H2605">
        <f t="shared" ca="1" si="82"/>
        <v>-1.3059912893889913E-2</v>
      </c>
      <c r="I2605" s="62"/>
    </row>
    <row r="2606" spans="2:9" x14ac:dyDescent="0.3">
      <c r="B2606" s="177">
        <v>42684</v>
      </c>
      <c r="C2606" s="62">
        <v>1014.5</v>
      </c>
      <c r="D2606" s="62">
        <f t="shared" si="81"/>
        <v>-0.60555220746904093</v>
      </c>
      <c r="E2606" s="62">
        <v>-3.5004280414724587E-2</v>
      </c>
      <c r="F2606" s="62"/>
      <c r="G2606" s="62">
        <v>2600</v>
      </c>
      <c r="H2606">
        <f t="shared" ca="1" si="82"/>
        <v>1.0527087254309689E-2</v>
      </c>
      <c r="I2606" s="62"/>
    </row>
    <row r="2607" spans="2:9" x14ac:dyDescent="0.3">
      <c r="B2607" s="177">
        <v>44305</v>
      </c>
      <c r="C2607" s="62">
        <v>2571.9499999999998</v>
      </c>
      <c r="D2607" s="62">
        <f t="shared" si="81"/>
        <v>0.1025871862474009</v>
      </c>
      <c r="E2607" s="62">
        <v>-3.5205191687298507E-2</v>
      </c>
      <c r="F2607" s="62"/>
      <c r="G2607" s="62">
        <v>2601</v>
      </c>
      <c r="H2607">
        <f t="shared" ca="1" si="82"/>
        <v>1.3333928780950096E-2</v>
      </c>
      <c r="I2607" s="62"/>
    </row>
    <row r="2608" spans="2:9" x14ac:dyDescent="0.3">
      <c r="B2608" s="177">
        <v>45784</v>
      </c>
      <c r="C2608" s="62">
        <v>2332.65</v>
      </c>
      <c r="D2608" s="62">
        <f t="shared" si="81"/>
        <v>0.61596813301004505</v>
      </c>
      <c r="E2608" s="62">
        <v>-3.5277817986310606E-2</v>
      </c>
      <c r="F2608" s="62"/>
      <c r="G2608" s="62">
        <v>2602</v>
      </c>
      <c r="H2608">
        <f t="shared" ca="1" si="82"/>
        <v>-2.6409610570538918E-3</v>
      </c>
      <c r="I2608" s="62"/>
    </row>
    <row r="2609" spans="2:9" x14ac:dyDescent="0.3">
      <c r="B2609" s="177">
        <v>43564</v>
      </c>
      <c r="C2609" s="62">
        <v>1443.5</v>
      </c>
      <c r="D2609" s="62">
        <f t="shared" si="81"/>
        <v>0.93940615343275569</v>
      </c>
      <c r="E2609" s="62">
        <v>-3.5351510291366003E-2</v>
      </c>
      <c r="F2609" s="62"/>
      <c r="G2609" s="62">
        <v>2603</v>
      </c>
      <c r="H2609">
        <f t="shared" ca="1" si="82"/>
        <v>-1.8695136185604103E-2</v>
      </c>
      <c r="I2609" s="62"/>
    </row>
    <row r="2610" spans="2:9" x14ac:dyDescent="0.3">
      <c r="B2610" s="177">
        <v>42121</v>
      </c>
      <c r="C2610" s="62">
        <v>744.3</v>
      </c>
      <c r="D2610" s="62">
        <f t="shared" si="81"/>
        <v>-0.17806857710783502</v>
      </c>
      <c r="E2610" s="62">
        <v>-3.5630992485099766E-2</v>
      </c>
      <c r="F2610" s="62"/>
      <c r="G2610" s="62">
        <v>2604</v>
      </c>
      <c r="H2610">
        <f t="shared" ca="1" si="82"/>
        <v>-1.1532631869836447E-2</v>
      </c>
      <c r="I2610" s="62"/>
    </row>
    <row r="2611" spans="2:9" x14ac:dyDescent="0.3">
      <c r="B2611" s="177">
        <v>42706</v>
      </c>
      <c r="C2611" s="62">
        <v>905.55</v>
      </c>
      <c r="D2611" s="62">
        <f t="shared" si="81"/>
        <v>-0.71305215793142784</v>
      </c>
      <c r="E2611" s="62">
        <v>-3.5674351738459086E-2</v>
      </c>
      <c r="F2611" s="62"/>
      <c r="G2611" s="62">
        <v>2605</v>
      </c>
      <c r="H2611">
        <f t="shared" ca="1" si="82"/>
        <v>-1.6048376753723524E-2</v>
      </c>
      <c r="I2611" s="62"/>
    </row>
    <row r="2612" spans="2:9" x14ac:dyDescent="0.3">
      <c r="B2612" s="177">
        <v>44585</v>
      </c>
      <c r="C2612" s="62">
        <v>3155.8</v>
      </c>
      <c r="D2612" s="62">
        <f t="shared" si="81"/>
        <v>3.1561964967733442</v>
      </c>
      <c r="E2612" s="62">
        <v>-3.6279240212544958E-2</v>
      </c>
      <c r="F2612" s="62"/>
      <c r="G2612" s="62">
        <v>2606</v>
      </c>
      <c r="H2612">
        <f t="shared" ca="1" si="82"/>
        <v>-4.213109852118313E-3</v>
      </c>
      <c r="I2612" s="62"/>
    </row>
    <row r="2613" spans="2:9" x14ac:dyDescent="0.3">
      <c r="B2613" s="177">
        <v>42157</v>
      </c>
      <c r="C2613" s="62">
        <v>759.3</v>
      </c>
      <c r="D2613" s="62">
        <f t="shared" si="81"/>
        <v>-0.52659143338113357</v>
      </c>
      <c r="E2613" s="62">
        <v>-3.672692673644154E-2</v>
      </c>
      <c r="F2613" s="62"/>
      <c r="G2613" s="62">
        <v>2607</v>
      </c>
      <c r="H2613">
        <f t="shared" ca="1" si="82"/>
        <v>2.2598059983282886E-2</v>
      </c>
      <c r="I2613" s="62"/>
    </row>
    <row r="2614" spans="2:9" x14ac:dyDescent="0.3">
      <c r="B2614" s="177">
        <v>43922</v>
      </c>
      <c r="C2614" s="62">
        <v>1603.9</v>
      </c>
      <c r="D2614" s="62">
        <f t="shared" si="81"/>
        <v>-0.52113096570976458</v>
      </c>
      <c r="E2614" s="62">
        <v>-3.7679246415071671E-2</v>
      </c>
      <c r="F2614" s="62"/>
      <c r="G2614" s="62">
        <v>2608</v>
      </c>
      <c r="H2614">
        <f t="shared" ca="1" si="82"/>
        <v>2.1530288614612966E-2</v>
      </c>
      <c r="I2614" s="62"/>
    </row>
    <row r="2615" spans="2:9" x14ac:dyDescent="0.3">
      <c r="B2615" s="177">
        <v>44795</v>
      </c>
      <c r="C2615" s="62">
        <v>3349.35</v>
      </c>
      <c r="D2615" s="62">
        <f t="shared" si="81"/>
        <v>3.104595588235294</v>
      </c>
      <c r="E2615" s="62">
        <v>-3.8178789880251633E-2</v>
      </c>
      <c r="F2615" s="62"/>
      <c r="G2615" s="62">
        <v>2609</v>
      </c>
      <c r="H2615">
        <f t="shared" ca="1" si="82"/>
        <v>-2.7029090040470813E-2</v>
      </c>
      <c r="I2615" s="62"/>
    </row>
    <row r="2616" spans="2:9" x14ac:dyDescent="0.3">
      <c r="B2616" s="177">
        <v>42248</v>
      </c>
      <c r="C2616" s="62">
        <v>816</v>
      </c>
      <c r="D2616" s="62">
        <f t="shared" si="81"/>
        <v>-0.74096882737603964</v>
      </c>
      <c r="E2616" s="62">
        <v>-3.8416214942257859E-2</v>
      </c>
      <c r="F2616" s="62"/>
      <c r="G2616" s="62">
        <v>2610</v>
      </c>
      <c r="H2616">
        <f t="shared" ca="1" si="82"/>
        <v>-4.9095936538237769E-4</v>
      </c>
      <c r="I2616" s="62"/>
    </row>
    <row r="2617" spans="2:9" x14ac:dyDescent="0.3">
      <c r="B2617" s="177">
        <v>45568</v>
      </c>
      <c r="C2617" s="62">
        <v>3150.2</v>
      </c>
      <c r="D2617" s="62">
        <f t="shared" si="81"/>
        <v>9.8242922883837583E-2</v>
      </c>
      <c r="E2617" s="62">
        <v>-3.8752593677529604E-2</v>
      </c>
      <c r="F2617" s="62"/>
      <c r="G2617" s="62">
        <v>2611</v>
      </c>
      <c r="H2617">
        <f t="shared" ca="1" si="82"/>
        <v>-9.7131859386616302E-3</v>
      </c>
      <c r="I2617" s="62"/>
    </row>
    <row r="2618" spans="2:9" x14ac:dyDescent="0.3">
      <c r="B2618" s="177">
        <v>45348</v>
      </c>
      <c r="C2618" s="62">
        <v>2868.4</v>
      </c>
      <c r="D2618" s="62">
        <f t="shared" si="81"/>
        <v>4.789391005735575E-2</v>
      </c>
      <c r="E2618" s="62">
        <v>-3.8997587778075611E-2</v>
      </c>
      <c r="F2618" s="62"/>
      <c r="G2618" s="62">
        <v>2612</v>
      </c>
      <c r="H2618">
        <f t="shared" ca="1" si="82"/>
        <v>2.1837102734978365E-4</v>
      </c>
      <c r="I2618" s="62"/>
    </row>
    <row r="2619" spans="2:9" x14ac:dyDescent="0.3">
      <c r="B2619" s="177">
        <v>44208</v>
      </c>
      <c r="C2619" s="62">
        <v>2737.3</v>
      </c>
      <c r="D2619" s="62">
        <f t="shared" si="81"/>
        <v>2.8520968195890801</v>
      </c>
      <c r="E2619" s="62">
        <v>-3.9274182226589793E-2</v>
      </c>
      <c r="F2619" s="62"/>
      <c r="G2619" s="62">
        <v>2613</v>
      </c>
      <c r="H2619">
        <f t="shared" ca="1" si="82"/>
        <v>2.4102061845675273E-3</v>
      </c>
      <c r="I2619" s="62"/>
    </row>
    <row r="2620" spans="2:9" x14ac:dyDescent="0.3">
      <c r="B2620" s="177">
        <v>42166</v>
      </c>
      <c r="C2620" s="62">
        <v>710.6</v>
      </c>
      <c r="D2620" s="62">
        <f t="shared" si="81"/>
        <v>-0.40881863560732112</v>
      </c>
      <c r="E2620" s="62">
        <v>-3.927533292773603E-2</v>
      </c>
      <c r="F2620" s="62"/>
      <c r="G2620" s="62">
        <v>2614</v>
      </c>
      <c r="H2620">
        <f t="shared" ca="1" si="82"/>
        <v>-1.8716981687416371E-2</v>
      </c>
      <c r="I2620" s="62"/>
    </row>
    <row r="2621" spans="2:9" x14ac:dyDescent="0.3">
      <c r="B2621" s="177">
        <v>43382</v>
      </c>
      <c r="C2621" s="62">
        <v>1202</v>
      </c>
      <c r="D2621" s="62">
        <f t="shared" si="81"/>
        <v>-0.62077233720343261</v>
      </c>
      <c r="E2621" s="62">
        <v>-3.9514163570258533E-2</v>
      </c>
      <c r="F2621" s="62"/>
      <c r="G2621" s="62">
        <v>2615</v>
      </c>
      <c r="H2621">
        <f t="shared" ca="1" si="82"/>
        <v>-1.9995985646610183E-2</v>
      </c>
      <c r="I2621" s="62"/>
    </row>
    <row r="2622" spans="2:9" x14ac:dyDescent="0.3">
      <c r="B2622" s="177">
        <v>45197</v>
      </c>
      <c r="C2622" s="62">
        <v>3169.6</v>
      </c>
      <c r="D2622" s="62">
        <f t="shared" si="81"/>
        <v>-6.7792123761065859E-2</v>
      </c>
      <c r="E2622" s="62">
        <v>-3.9718847517193297E-2</v>
      </c>
      <c r="F2622" s="62"/>
      <c r="G2622" s="62">
        <v>2616</v>
      </c>
      <c r="H2622">
        <f t="shared" ca="1" si="82"/>
        <v>4.6919764248048879E-3</v>
      </c>
      <c r="I2622" s="62"/>
    </row>
    <row r="2623" spans="2:9" x14ac:dyDescent="0.3">
      <c r="B2623" s="177">
        <v>45132</v>
      </c>
      <c r="C2623" s="62">
        <v>3400.1</v>
      </c>
      <c r="D2623" s="62">
        <f t="shared" si="81"/>
        <v>0.49294166721552624</v>
      </c>
      <c r="E2623" s="62">
        <v>-4.0089212613986056E-2</v>
      </c>
      <c r="F2623" s="62"/>
      <c r="G2623" s="62">
        <v>2617</v>
      </c>
      <c r="H2623">
        <f t="shared" ca="1" si="82"/>
        <v>-6.3347974643189302E-3</v>
      </c>
      <c r="I2623" s="62"/>
    </row>
    <row r="2624" spans="2:9" x14ac:dyDescent="0.3">
      <c r="B2624" s="177">
        <v>44253</v>
      </c>
      <c r="C2624" s="62">
        <v>2277.4499999999998</v>
      </c>
      <c r="D2624" s="62">
        <f t="shared" si="81"/>
        <v>1.7887711994122326</v>
      </c>
      <c r="E2624" s="62">
        <v>-4.0467663787655435E-2</v>
      </c>
      <c r="F2624" s="62"/>
      <c r="G2624" s="62">
        <v>2618</v>
      </c>
      <c r="H2624">
        <f t="shared" ca="1" si="82"/>
        <v>-8.5274236348485376E-3</v>
      </c>
      <c r="I2624" s="62"/>
    </row>
    <row r="2625" spans="2:9" x14ac:dyDescent="0.3">
      <c r="B2625" s="177">
        <v>42206</v>
      </c>
      <c r="C2625" s="62">
        <v>816.65</v>
      </c>
      <c r="D2625" s="62">
        <f t="shared" si="81"/>
        <v>-0.68551073457206124</v>
      </c>
      <c r="E2625" s="62">
        <v>-4.1378096020659706E-2</v>
      </c>
      <c r="F2625" s="62"/>
      <c r="G2625" s="62">
        <v>2619</v>
      </c>
      <c r="H2625">
        <f t="shared" ca="1" si="82"/>
        <v>-4.0007291930917637E-3</v>
      </c>
      <c r="I2625" s="62"/>
    </row>
    <row r="2626" spans="2:9" x14ac:dyDescent="0.3">
      <c r="B2626" s="177">
        <v>44218</v>
      </c>
      <c r="C2626" s="62">
        <v>2596.75</v>
      </c>
      <c r="D2626" s="62">
        <f t="shared" si="81"/>
        <v>-0.14264725303750667</v>
      </c>
      <c r="E2626" s="62">
        <v>-4.3431013206122367E-2</v>
      </c>
      <c r="F2626" s="62"/>
      <c r="G2626" s="62">
        <v>2620</v>
      </c>
      <c r="H2626">
        <f t="shared" ca="1" si="82"/>
        <v>-3.4070361240704553E-3</v>
      </c>
      <c r="I2626" s="62"/>
    </row>
    <row r="2627" spans="2:9" x14ac:dyDescent="0.3">
      <c r="B2627" s="177">
        <v>44622</v>
      </c>
      <c r="C2627" s="62">
        <v>3028.8</v>
      </c>
      <c r="D2627" s="62">
        <f t="shared" si="81"/>
        <v>0.10582522499497997</v>
      </c>
      <c r="E2627" s="62">
        <v>-4.5340645832348321E-2</v>
      </c>
      <c r="F2627" s="62"/>
      <c r="G2627" s="62">
        <v>2621</v>
      </c>
      <c r="H2627">
        <f t="shared" ca="1" si="82"/>
        <v>9.2204652008816106E-3</v>
      </c>
      <c r="I2627" s="62"/>
    </row>
    <row r="2628" spans="2:9" x14ac:dyDescent="0.3">
      <c r="B2628" s="177">
        <v>44624</v>
      </c>
      <c r="C2628" s="62">
        <v>2738.95</v>
      </c>
      <c r="D2628" s="62">
        <f t="shared" si="81"/>
        <v>2.3526531611481727</v>
      </c>
      <c r="E2628" s="62">
        <v>-4.6143934249246898E-2</v>
      </c>
      <c r="F2628" s="62"/>
      <c r="G2628" s="62">
        <v>2622</v>
      </c>
      <c r="H2628">
        <f t="shared" ca="1" si="82"/>
        <v>-7.7094757802361816E-3</v>
      </c>
      <c r="I2628" s="62"/>
    </row>
    <row r="2629" spans="2:9" x14ac:dyDescent="0.3">
      <c r="B2629" s="177">
        <v>42303</v>
      </c>
      <c r="C2629" s="62">
        <v>816.95</v>
      </c>
      <c r="D2629" s="62">
        <f t="shared" si="81"/>
        <v>-0.69865363334562891</v>
      </c>
      <c r="E2629" s="62">
        <v>-4.6454625036474996E-2</v>
      </c>
      <c r="F2629" s="62"/>
      <c r="G2629" s="62">
        <v>2623</v>
      </c>
      <c r="H2629">
        <f t="shared" ca="1" si="82"/>
        <v>3.53614744240403E-2</v>
      </c>
      <c r="I2629" s="62"/>
    </row>
    <row r="2630" spans="2:9" x14ac:dyDescent="0.3">
      <c r="B2630" s="177">
        <v>45421</v>
      </c>
      <c r="C2630" s="62">
        <v>2711</v>
      </c>
      <c r="D2630" s="62">
        <f t="shared" si="81"/>
        <v>0.61734876506383485</v>
      </c>
      <c r="E2630" s="62">
        <v>-4.684890568691219E-2</v>
      </c>
      <c r="F2630" s="62"/>
      <c r="G2630" s="62">
        <v>2624</v>
      </c>
      <c r="H2630">
        <f t="shared" ca="1" si="82"/>
        <v>1.2844734193526717E-2</v>
      </c>
      <c r="I2630" s="62"/>
    </row>
    <row r="2631" spans="2:9" x14ac:dyDescent="0.3">
      <c r="B2631" s="177">
        <v>43955</v>
      </c>
      <c r="C2631" s="62">
        <v>1676.2</v>
      </c>
      <c r="D2631" s="62">
        <f t="shared" ref="D2631:D2647" si="83">(C2631-C2632)/C2632</f>
        <v>2.6454378444580554E-2</v>
      </c>
      <c r="E2631" s="62">
        <v>-4.764069202579467E-2</v>
      </c>
      <c r="F2631" s="62"/>
      <c r="G2631" s="62">
        <v>2625</v>
      </c>
      <c r="H2631">
        <f t="shared" ref="H2631:H2694" ca="1" si="84">_xlfn.NORM.INV(RAND(),N$9,N$10)</f>
        <v>-8.9164039756329941E-4</v>
      </c>
      <c r="I2631" s="62"/>
    </row>
    <row r="2632" spans="2:9" x14ac:dyDescent="0.3">
      <c r="B2632" s="177">
        <v>43986</v>
      </c>
      <c r="C2632" s="62">
        <v>1633</v>
      </c>
      <c r="D2632" s="62">
        <f t="shared" si="83"/>
        <v>0.69468659194686588</v>
      </c>
      <c r="E2632" s="62">
        <v>-4.8534638466468542E-2</v>
      </c>
      <c r="F2632" s="62"/>
      <c r="G2632" s="62">
        <v>2626</v>
      </c>
      <c r="H2632">
        <f t="shared" ca="1" si="84"/>
        <v>1.4569768598300118E-2</v>
      </c>
      <c r="I2632" s="62"/>
    </row>
    <row r="2633" spans="2:9" x14ac:dyDescent="0.3">
      <c r="B2633" s="177">
        <v>42685</v>
      </c>
      <c r="C2633" s="62">
        <v>963.6</v>
      </c>
      <c r="D2633" s="62">
        <f t="shared" si="83"/>
        <v>-0.36659436008676788</v>
      </c>
      <c r="E2633" s="62">
        <v>-5.017249876786592E-2</v>
      </c>
      <c r="F2633" s="62"/>
      <c r="G2633" s="62">
        <v>2627</v>
      </c>
      <c r="H2633">
        <f t="shared" ca="1" si="84"/>
        <v>-3.3200895943946519E-2</v>
      </c>
      <c r="I2633" s="62"/>
    </row>
    <row r="2634" spans="2:9" x14ac:dyDescent="0.3">
      <c r="B2634" s="177">
        <v>43924</v>
      </c>
      <c r="C2634" s="62">
        <v>1521.3</v>
      </c>
      <c r="D2634" s="62">
        <f t="shared" si="83"/>
        <v>-0.47019798359713733</v>
      </c>
      <c r="E2634" s="62">
        <v>-5.1499470041773257E-2</v>
      </c>
      <c r="F2634" s="62"/>
      <c r="G2634" s="62">
        <v>2628</v>
      </c>
      <c r="H2634">
        <f t="shared" ca="1" si="84"/>
        <v>-1.4100394215141776E-2</v>
      </c>
      <c r="I2634" s="62"/>
    </row>
    <row r="2635" spans="2:9" x14ac:dyDescent="0.3">
      <c r="B2635" s="177">
        <v>44623</v>
      </c>
      <c r="C2635" s="62">
        <v>2871.45</v>
      </c>
      <c r="D2635" s="62">
        <f t="shared" si="83"/>
        <v>-4.3965373730647642E-2</v>
      </c>
      <c r="E2635" s="62">
        <v>-5.1951267828843226E-2</v>
      </c>
      <c r="F2635" s="62"/>
      <c r="G2635" s="62">
        <v>2629</v>
      </c>
      <c r="H2635">
        <f t="shared" ca="1" si="84"/>
        <v>1.2533582245072861E-2</v>
      </c>
      <c r="I2635" s="62"/>
    </row>
    <row r="2636" spans="2:9" x14ac:dyDescent="0.3">
      <c r="B2636" s="177">
        <v>44490</v>
      </c>
      <c r="C2636" s="62">
        <v>3003.5</v>
      </c>
      <c r="D2636" s="62">
        <f t="shared" si="83"/>
        <v>1.6374253600280999</v>
      </c>
      <c r="E2636" s="62">
        <v>-5.2119988007511116E-2</v>
      </c>
      <c r="F2636" s="62"/>
      <c r="G2636" s="62">
        <v>2630</v>
      </c>
      <c r="H2636">
        <f t="shared" ca="1" si="84"/>
        <v>3.7293936748829679E-2</v>
      </c>
      <c r="I2636" s="62"/>
    </row>
    <row r="2637" spans="2:9" x14ac:dyDescent="0.3">
      <c r="B2637" s="177">
        <v>43396</v>
      </c>
      <c r="C2637" s="62">
        <v>1138.8</v>
      </c>
      <c r="D2637" s="62">
        <f t="shared" si="83"/>
        <v>-0.66355471519735287</v>
      </c>
      <c r="E2637" s="62">
        <v>-5.2145324399683786E-2</v>
      </c>
      <c r="F2637" s="62"/>
      <c r="G2637" s="62">
        <v>2631</v>
      </c>
      <c r="H2637">
        <f t="shared" ca="1" si="84"/>
        <v>3.8494751335667809E-4</v>
      </c>
      <c r="I2637" s="62"/>
    </row>
    <row r="2638" spans="2:9" x14ac:dyDescent="0.3">
      <c r="B2638" s="177">
        <v>44833</v>
      </c>
      <c r="C2638" s="62">
        <v>3384.8</v>
      </c>
      <c r="D2638" s="62">
        <f t="shared" si="83"/>
        <v>0.10334936028033581</v>
      </c>
      <c r="E2638" s="62">
        <v>-5.2195340501792017E-2</v>
      </c>
      <c r="F2638" s="62"/>
      <c r="G2638" s="62">
        <v>2632</v>
      </c>
      <c r="H2638">
        <f t="shared" ca="1" si="84"/>
        <v>8.4966049187850724E-4</v>
      </c>
      <c r="I2638" s="62"/>
    </row>
    <row r="2639" spans="2:9" x14ac:dyDescent="0.3">
      <c r="B2639" s="177">
        <v>44616</v>
      </c>
      <c r="C2639" s="62">
        <v>3067.75</v>
      </c>
      <c r="D2639" s="62">
        <f t="shared" si="83"/>
        <v>2.6573080591320934</v>
      </c>
      <c r="E2639" s="62">
        <v>-5.3046672428694874E-2</v>
      </c>
      <c r="F2639" s="62"/>
      <c r="G2639" s="62">
        <v>2633</v>
      </c>
      <c r="H2639">
        <f t="shared" ca="1" si="84"/>
        <v>3.6734578709045596E-3</v>
      </c>
      <c r="I2639" s="62"/>
    </row>
    <row r="2640" spans="2:9" x14ac:dyDescent="0.3">
      <c r="B2640" s="177">
        <v>42240</v>
      </c>
      <c r="C2640" s="62">
        <v>838.8</v>
      </c>
      <c r="D2640" s="62">
        <f t="shared" si="83"/>
        <v>3.7926127575326332E-2</v>
      </c>
      <c r="E2640" s="62">
        <v>-5.3860470362641702E-2</v>
      </c>
      <c r="F2640" s="62"/>
      <c r="G2640" s="62">
        <v>2634</v>
      </c>
      <c r="H2640">
        <f t="shared" ca="1" si="84"/>
        <v>-1.8672110153531034E-2</v>
      </c>
      <c r="I2640" s="62"/>
    </row>
    <row r="2641" spans="2:9" x14ac:dyDescent="0.3">
      <c r="B2641" s="177">
        <v>42037</v>
      </c>
      <c r="C2641" s="62">
        <v>808.15</v>
      </c>
      <c r="D2641" s="62">
        <f t="shared" si="83"/>
        <v>-0.51980153896431869</v>
      </c>
      <c r="E2641" s="62">
        <v>-5.7496063910432174E-2</v>
      </c>
      <c r="F2641" s="62"/>
      <c r="G2641" s="62">
        <v>2635</v>
      </c>
      <c r="H2641">
        <f t="shared" ca="1" si="84"/>
        <v>1.3353462123589592E-2</v>
      </c>
      <c r="I2641" s="62"/>
    </row>
    <row r="2642" spans="2:9" x14ac:dyDescent="0.3">
      <c r="B2642" s="177">
        <v>43906</v>
      </c>
      <c r="C2642" s="62">
        <v>1682.95</v>
      </c>
      <c r="D2642" s="62">
        <f t="shared" si="83"/>
        <v>4.1010732069402749E-2</v>
      </c>
      <c r="E2642" s="62">
        <v>-6.3779483756119193E-2</v>
      </c>
      <c r="F2642" s="62"/>
      <c r="G2642" s="62">
        <v>2636</v>
      </c>
      <c r="H2642">
        <f t="shared" ca="1" si="84"/>
        <v>1.5912867034660105E-2</v>
      </c>
      <c r="I2642" s="62"/>
    </row>
    <row r="2643" spans="2:9" x14ac:dyDescent="0.3">
      <c r="B2643" s="177">
        <v>43908</v>
      </c>
      <c r="C2643" s="62">
        <v>1616.65</v>
      </c>
      <c r="D2643" s="62">
        <f t="shared" si="83"/>
        <v>0.81198161847119477</v>
      </c>
      <c r="E2643" s="62">
        <v>-6.7783415984315504E-2</v>
      </c>
      <c r="F2643" s="62"/>
      <c r="G2643" s="62">
        <v>2637</v>
      </c>
      <c r="H2643">
        <f t="shared" ca="1" si="84"/>
        <v>-7.0285334393002342E-3</v>
      </c>
      <c r="I2643" s="62"/>
    </row>
    <row r="2644" spans="2:9" x14ac:dyDescent="0.3">
      <c r="B2644" s="177">
        <v>42689</v>
      </c>
      <c r="C2644" s="62">
        <v>892.2</v>
      </c>
      <c r="D2644" s="62">
        <f t="shared" si="83"/>
        <v>-0.68566798196166856</v>
      </c>
      <c r="E2644" s="62">
        <v>-7.4097135740971334E-2</v>
      </c>
      <c r="F2644" s="62"/>
      <c r="G2644" s="62">
        <v>2638</v>
      </c>
      <c r="H2644">
        <f t="shared" ca="1" si="84"/>
        <v>2.3569277625127338E-2</v>
      </c>
      <c r="I2644" s="62"/>
    </row>
    <row r="2645" spans="2:9" x14ac:dyDescent="0.3">
      <c r="B2645" s="177">
        <v>44706</v>
      </c>
      <c r="C2645" s="62">
        <v>2838.4</v>
      </c>
      <c r="D2645" s="62">
        <f t="shared" si="83"/>
        <v>0.11631565492694629</v>
      </c>
      <c r="E2645" s="62">
        <v>-8.0382310059938414E-2</v>
      </c>
      <c r="F2645" s="62"/>
      <c r="G2645" s="62">
        <v>2639</v>
      </c>
      <c r="H2645">
        <f t="shared" ca="1" si="84"/>
        <v>-3.7759775652310659E-2</v>
      </c>
      <c r="I2645" s="62"/>
    </row>
    <row r="2646" spans="2:9" x14ac:dyDescent="0.3">
      <c r="B2646" s="177">
        <v>45607</v>
      </c>
      <c r="C2646" s="62">
        <v>2542.65</v>
      </c>
      <c r="D2646" s="62">
        <f t="shared" si="83"/>
        <v>0.69651376146789001</v>
      </c>
      <c r="E2646" s="62">
        <v>-8.1827209533267095E-2</v>
      </c>
      <c r="F2646" s="62"/>
      <c r="G2646" s="62">
        <v>2640</v>
      </c>
      <c r="H2646">
        <f t="shared" ca="1" si="84"/>
        <v>-2.3046954962125155E-2</v>
      </c>
      <c r="I2646" s="62"/>
    </row>
    <row r="2647" spans="2:9" x14ac:dyDescent="0.3">
      <c r="B2647" s="177">
        <v>43913</v>
      </c>
      <c r="C2647" s="62">
        <v>1498.75</v>
      </c>
      <c r="D2647" s="62" t="e">
        <f t="shared" si="83"/>
        <v>#DIV/0!</v>
      </c>
      <c r="E2647" s="62">
        <v>-0.14153564166451868</v>
      </c>
      <c r="F2647" s="62"/>
      <c r="G2647" s="62">
        <v>2641</v>
      </c>
      <c r="H2647">
        <f t="shared" ca="1" si="84"/>
        <v>7.1825010595679062E-3</v>
      </c>
      <c r="I2647" s="62"/>
    </row>
    <row r="2648" spans="2:9" x14ac:dyDescent="0.3">
      <c r="G2648" s="62">
        <v>2642</v>
      </c>
      <c r="H2648">
        <f t="shared" ca="1" si="84"/>
        <v>1.5382463622527338E-2</v>
      </c>
    </row>
    <row r="2649" spans="2:9" x14ac:dyDescent="0.3">
      <c r="G2649" s="62">
        <v>2643</v>
      </c>
      <c r="H2649">
        <f t="shared" ca="1" si="84"/>
        <v>7.6792231207341885E-4</v>
      </c>
    </row>
    <row r="2650" spans="2:9" x14ac:dyDescent="0.3">
      <c r="G2650" s="62">
        <v>2644</v>
      </c>
      <c r="H2650">
        <f t="shared" ca="1" si="84"/>
        <v>-1.7972664573700926E-2</v>
      </c>
    </row>
    <row r="2651" spans="2:9" x14ac:dyDescent="0.3">
      <c r="G2651" s="62">
        <v>2645</v>
      </c>
      <c r="H2651">
        <f t="shared" ca="1" si="84"/>
        <v>-9.2114577122706549E-3</v>
      </c>
    </row>
    <row r="2652" spans="2:9" x14ac:dyDescent="0.3">
      <c r="G2652" s="62">
        <v>2646</v>
      </c>
      <c r="H2652">
        <f t="shared" ca="1" si="84"/>
        <v>-3.3672363269382159E-2</v>
      </c>
    </row>
    <row r="2653" spans="2:9" x14ac:dyDescent="0.3">
      <c r="G2653" s="62">
        <v>2647</v>
      </c>
      <c r="H2653">
        <f t="shared" ca="1" si="84"/>
        <v>1.0871575482014013E-2</v>
      </c>
    </row>
    <row r="2654" spans="2:9" x14ac:dyDescent="0.3">
      <c r="G2654" s="62">
        <v>2648</v>
      </c>
      <c r="H2654">
        <f t="shared" ca="1" si="84"/>
        <v>-2.0128262173356752E-3</v>
      </c>
    </row>
    <row r="2655" spans="2:9" x14ac:dyDescent="0.3">
      <c r="G2655" s="62">
        <v>2649</v>
      </c>
      <c r="H2655">
        <f t="shared" ca="1" si="84"/>
        <v>-3.7140879576688739E-3</v>
      </c>
    </row>
    <row r="2656" spans="2:9" x14ac:dyDescent="0.3">
      <c r="G2656" s="62">
        <v>2650</v>
      </c>
      <c r="H2656">
        <f t="shared" ca="1" si="84"/>
        <v>-5.2879333144029074E-4</v>
      </c>
    </row>
    <row r="2657" spans="7:8" x14ac:dyDescent="0.3">
      <c r="G2657" s="62">
        <v>2651</v>
      </c>
      <c r="H2657">
        <f t="shared" ca="1" si="84"/>
        <v>1.6264065260979059E-2</v>
      </c>
    </row>
    <row r="2658" spans="7:8" x14ac:dyDescent="0.3">
      <c r="G2658" s="62">
        <v>2652</v>
      </c>
      <c r="H2658">
        <f t="shared" ca="1" si="84"/>
        <v>-1.3572908260668674E-2</v>
      </c>
    </row>
    <row r="2659" spans="7:8" x14ac:dyDescent="0.3">
      <c r="G2659" s="62">
        <v>2653</v>
      </c>
      <c r="H2659">
        <f t="shared" ca="1" si="84"/>
        <v>-8.5556227558303242E-3</v>
      </c>
    </row>
    <row r="2660" spans="7:8" x14ac:dyDescent="0.3">
      <c r="G2660" s="62">
        <v>2654</v>
      </c>
      <c r="H2660">
        <f t="shared" ca="1" si="84"/>
        <v>-1.8014694036735421E-2</v>
      </c>
    </row>
    <row r="2661" spans="7:8" x14ac:dyDescent="0.3">
      <c r="G2661" s="62">
        <v>2655</v>
      </c>
      <c r="H2661">
        <f t="shared" ca="1" si="84"/>
        <v>6.4983835968600908E-4</v>
      </c>
    </row>
    <row r="2662" spans="7:8" x14ac:dyDescent="0.3">
      <c r="G2662" s="62">
        <v>2656</v>
      </c>
      <c r="H2662">
        <f t="shared" ca="1" si="84"/>
        <v>1.9721371844145501E-2</v>
      </c>
    </row>
    <row r="2663" spans="7:8" x14ac:dyDescent="0.3">
      <c r="G2663" s="62">
        <v>2657</v>
      </c>
      <c r="H2663">
        <f t="shared" ca="1" si="84"/>
        <v>6.6923943965498025E-3</v>
      </c>
    </row>
    <row r="2664" spans="7:8" x14ac:dyDescent="0.3">
      <c r="G2664" s="62">
        <v>2658</v>
      </c>
      <c r="H2664">
        <f t="shared" ca="1" si="84"/>
        <v>3.5781129024703658E-3</v>
      </c>
    </row>
    <row r="2665" spans="7:8" x14ac:dyDescent="0.3">
      <c r="G2665" s="62">
        <v>2659</v>
      </c>
      <c r="H2665">
        <f t="shared" ca="1" si="84"/>
        <v>6.2413340524261453E-3</v>
      </c>
    </row>
    <row r="2666" spans="7:8" x14ac:dyDescent="0.3">
      <c r="G2666" s="62">
        <v>2660</v>
      </c>
      <c r="H2666">
        <f t="shared" ca="1" si="84"/>
        <v>5.8412974024811149E-3</v>
      </c>
    </row>
    <row r="2667" spans="7:8" x14ac:dyDescent="0.3">
      <c r="G2667" s="62">
        <v>2661</v>
      </c>
      <c r="H2667">
        <f t="shared" ca="1" si="84"/>
        <v>-2.083400393410317E-2</v>
      </c>
    </row>
    <row r="2668" spans="7:8" x14ac:dyDescent="0.3">
      <c r="G2668" s="62">
        <v>2662</v>
      </c>
      <c r="H2668">
        <f t="shared" ca="1" si="84"/>
        <v>9.7181639990865151E-3</v>
      </c>
    </row>
    <row r="2669" spans="7:8" x14ac:dyDescent="0.3">
      <c r="G2669" s="62">
        <v>2663</v>
      </c>
      <c r="H2669">
        <f t="shared" ca="1" si="84"/>
        <v>1.728833594355238E-2</v>
      </c>
    </row>
    <row r="2670" spans="7:8" x14ac:dyDescent="0.3">
      <c r="G2670" s="62">
        <v>2664</v>
      </c>
      <c r="H2670">
        <f t="shared" ca="1" si="84"/>
        <v>-1.6116901223315792E-2</v>
      </c>
    </row>
    <row r="2671" spans="7:8" x14ac:dyDescent="0.3">
      <c r="G2671" s="62">
        <v>2665</v>
      </c>
      <c r="H2671">
        <f t="shared" ca="1" si="84"/>
        <v>9.0556805592681665E-3</v>
      </c>
    </row>
    <row r="2672" spans="7:8" x14ac:dyDescent="0.3">
      <c r="G2672" s="62">
        <v>2666</v>
      </c>
      <c r="H2672">
        <f t="shared" ca="1" si="84"/>
        <v>-6.8878666781463952E-3</v>
      </c>
    </row>
    <row r="2673" spans="7:8" x14ac:dyDescent="0.3">
      <c r="G2673" s="62">
        <v>2667</v>
      </c>
      <c r="H2673">
        <f t="shared" ca="1" si="84"/>
        <v>-3.9074489806389792E-2</v>
      </c>
    </row>
    <row r="2674" spans="7:8" x14ac:dyDescent="0.3">
      <c r="G2674" s="62">
        <v>2668</v>
      </c>
      <c r="H2674">
        <f t="shared" ca="1" si="84"/>
        <v>1.8488533613642704E-2</v>
      </c>
    </row>
    <row r="2675" spans="7:8" x14ac:dyDescent="0.3">
      <c r="G2675" s="62">
        <v>2669</v>
      </c>
      <c r="H2675">
        <f t="shared" ca="1" si="84"/>
        <v>-3.8400008480695316E-2</v>
      </c>
    </row>
    <row r="2676" spans="7:8" x14ac:dyDescent="0.3">
      <c r="G2676" s="62">
        <v>2670</v>
      </c>
      <c r="H2676">
        <f t="shared" ca="1" si="84"/>
        <v>-2.8407257585818156E-2</v>
      </c>
    </row>
    <row r="2677" spans="7:8" x14ac:dyDescent="0.3">
      <c r="G2677" s="62">
        <v>2671</v>
      </c>
      <c r="H2677">
        <f t="shared" ca="1" si="84"/>
        <v>-1.9041117752136551E-2</v>
      </c>
    </row>
    <row r="2678" spans="7:8" x14ac:dyDescent="0.3">
      <c r="G2678" s="62">
        <v>2672</v>
      </c>
      <c r="H2678">
        <f t="shared" ca="1" si="84"/>
        <v>-1.857006699149159E-2</v>
      </c>
    </row>
    <row r="2679" spans="7:8" x14ac:dyDescent="0.3">
      <c r="G2679" s="62">
        <v>2673</v>
      </c>
      <c r="H2679">
        <f t="shared" ca="1" si="84"/>
        <v>1.0707300172339581E-2</v>
      </c>
    </row>
    <row r="2680" spans="7:8" x14ac:dyDescent="0.3">
      <c r="G2680" s="62">
        <v>2674</v>
      </c>
      <c r="H2680">
        <f t="shared" ca="1" si="84"/>
        <v>-6.7935389235541097E-4</v>
      </c>
    </row>
    <row r="2681" spans="7:8" x14ac:dyDescent="0.3">
      <c r="G2681" s="62">
        <v>2675</v>
      </c>
      <c r="H2681">
        <f t="shared" ca="1" si="84"/>
        <v>-1.2836727567615327E-2</v>
      </c>
    </row>
    <row r="2682" spans="7:8" x14ac:dyDescent="0.3">
      <c r="G2682" s="62">
        <v>2676</v>
      </c>
      <c r="H2682">
        <f t="shared" ca="1" si="84"/>
        <v>-1.4885894717313155E-2</v>
      </c>
    </row>
    <row r="2683" spans="7:8" x14ac:dyDescent="0.3">
      <c r="G2683" s="62">
        <v>2677</v>
      </c>
      <c r="H2683">
        <f t="shared" ca="1" si="84"/>
        <v>7.1807562460954434E-3</v>
      </c>
    </row>
    <row r="2684" spans="7:8" x14ac:dyDescent="0.3">
      <c r="G2684" s="62">
        <v>2678</v>
      </c>
      <c r="H2684">
        <f t="shared" ca="1" si="84"/>
        <v>-3.0043389239733206E-2</v>
      </c>
    </row>
    <row r="2685" spans="7:8" x14ac:dyDescent="0.3">
      <c r="G2685" s="62">
        <v>2679</v>
      </c>
      <c r="H2685">
        <f t="shared" ca="1" si="84"/>
        <v>2.4830809055344072E-2</v>
      </c>
    </row>
    <row r="2686" spans="7:8" x14ac:dyDescent="0.3">
      <c r="G2686" s="62">
        <v>2680</v>
      </c>
      <c r="H2686">
        <f t="shared" ca="1" si="84"/>
        <v>1.7608678991910747E-2</v>
      </c>
    </row>
    <row r="2687" spans="7:8" x14ac:dyDescent="0.3">
      <c r="G2687" s="62">
        <v>2681</v>
      </c>
      <c r="H2687">
        <f t="shared" ca="1" si="84"/>
        <v>-1.3802989571154381E-2</v>
      </c>
    </row>
    <row r="2688" spans="7:8" x14ac:dyDescent="0.3">
      <c r="G2688" s="62">
        <v>2682</v>
      </c>
      <c r="H2688">
        <f t="shared" ca="1" si="84"/>
        <v>-1.423336401382193E-2</v>
      </c>
    </row>
    <row r="2689" spans="7:8" x14ac:dyDescent="0.3">
      <c r="G2689" s="62">
        <v>2683</v>
      </c>
      <c r="H2689">
        <f t="shared" ca="1" si="84"/>
        <v>-6.7858991859390946E-3</v>
      </c>
    </row>
    <row r="2690" spans="7:8" x14ac:dyDescent="0.3">
      <c r="G2690" s="62">
        <v>2684</v>
      </c>
      <c r="H2690">
        <f t="shared" ca="1" si="84"/>
        <v>1.1767420368288983E-2</v>
      </c>
    </row>
    <row r="2691" spans="7:8" x14ac:dyDescent="0.3">
      <c r="G2691" s="62">
        <v>2685</v>
      </c>
      <c r="H2691">
        <f t="shared" ca="1" si="84"/>
        <v>3.6370279329891869E-3</v>
      </c>
    </row>
    <row r="2692" spans="7:8" x14ac:dyDescent="0.3">
      <c r="G2692" s="62">
        <v>2686</v>
      </c>
      <c r="H2692">
        <f t="shared" ca="1" si="84"/>
        <v>1.3297861290892396E-2</v>
      </c>
    </row>
    <row r="2693" spans="7:8" x14ac:dyDescent="0.3">
      <c r="G2693" s="62">
        <v>2687</v>
      </c>
      <c r="H2693">
        <f t="shared" ca="1" si="84"/>
        <v>-3.5280085524222638E-3</v>
      </c>
    </row>
    <row r="2694" spans="7:8" x14ac:dyDescent="0.3">
      <c r="G2694" s="62">
        <v>2688</v>
      </c>
      <c r="H2694">
        <f t="shared" ca="1" si="84"/>
        <v>4.3786707768096803E-3</v>
      </c>
    </row>
    <row r="2695" spans="7:8" x14ac:dyDescent="0.3">
      <c r="G2695" s="62">
        <v>2689</v>
      </c>
      <c r="H2695">
        <f t="shared" ref="H2695:H2758" ca="1" si="85">_xlfn.NORM.INV(RAND(),N$9,N$10)</f>
        <v>-1.3392970359960071E-3</v>
      </c>
    </row>
    <row r="2696" spans="7:8" x14ac:dyDescent="0.3">
      <c r="G2696" s="62">
        <v>2690</v>
      </c>
      <c r="H2696">
        <f t="shared" ca="1" si="85"/>
        <v>2.0328976517857103E-2</v>
      </c>
    </row>
    <row r="2697" spans="7:8" x14ac:dyDescent="0.3">
      <c r="G2697" s="62">
        <v>2691</v>
      </c>
      <c r="H2697">
        <f t="shared" ca="1" si="85"/>
        <v>2.0175229018696984E-2</v>
      </c>
    </row>
    <row r="2698" spans="7:8" x14ac:dyDescent="0.3">
      <c r="G2698" s="62">
        <v>2692</v>
      </c>
      <c r="H2698">
        <f t="shared" ca="1" si="85"/>
        <v>-9.7608930310112783E-3</v>
      </c>
    </row>
    <row r="2699" spans="7:8" x14ac:dyDescent="0.3">
      <c r="G2699" s="62">
        <v>2693</v>
      </c>
      <c r="H2699">
        <f t="shared" ca="1" si="85"/>
        <v>-2.2142207873735231E-2</v>
      </c>
    </row>
    <row r="2700" spans="7:8" x14ac:dyDescent="0.3">
      <c r="G2700" s="62">
        <v>2694</v>
      </c>
      <c r="H2700">
        <f t="shared" ca="1" si="85"/>
        <v>2.4709368755555461E-2</v>
      </c>
    </row>
    <row r="2701" spans="7:8" x14ac:dyDescent="0.3">
      <c r="G2701" s="62">
        <v>2695</v>
      </c>
      <c r="H2701">
        <f t="shared" ca="1" si="85"/>
        <v>1.9286704268209855E-2</v>
      </c>
    </row>
    <row r="2702" spans="7:8" x14ac:dyDescent="0.3">
      <c r="G2702" s="62">
        <v>2696</v>
      </c>
      <c r="H2702">
        <f t="shared" ca="1" si="85"/>
        <v>-2.8383373069258797E-2</v>
      </c>
    </row>
    <row r="2703" spans="7:8" x14ac:dyDescent="0.3">
      <c r="G2703" s="62">
        <v>2697</v>
      </c>
      <c r="H2703">
        <f t="shared" ca="1" si="85"/>
        <v>-1.3493059951376358E-2</v>
      </c>
    </row>
    <row r="2704" spans="7:8" x14ac:dyDescent="0.3">
      <c r="G2704" s="62">
        <v>2698</v>
      </c>
      <c r="H2704">
        <f t="shared" ca="1" si="85"/>
        <v>-6.5776565887624766E-3</v>
      </c>
    </row>
    <row r="2705" spans="7:8" x14ac:dyDescent="0.3">
      <c r="G2705" s="62">
        <v>2699</v>
      </c>
      <c r="H2705">
        <f t="shared" ca="1" si="85"/>
        <v>-3.8888004480297895E-3</v>
      </c>
    </row>
    <row r="2706" spans="7:8" x14ac:dyDescent="0.3">
      <c r="G2706" s="62">
        <v>2700</v>
      </c>
      <c r="H2706">
        <f t="shared" ca="1" si="85"/>
        <v>2.8633887355379205E-2</v>
      </c>
    </row>
    <row r="2707" spans="7:8" x14ac:dyDescent="0.3">
      <c r="G2707" s="62">
        <v>2701</v>
      </c>
      <c r="H2707">
        <f t="shared" ca="1" si="85"/>
        <v>5.3528415233689893E-3</v>
      </c>
    </row>
    <row r="2708" spans="7:8" x14ac:dyDescent="0.3">
      <c r="G2708" s="62">
        <v>2702</v>
      </c>
      <c r="H2708">
        <f t="shared" ca="1" si="85"/>
        <v>-2.7184219244904405E-2</v>
      </c>
    </row>
    <row r="2709" spans="7:8" x14ac:dyDescent="0.3">
      <c r="G2709" s="62">
        <v>2703</v>
      </c>
      <c r="H2709">
        <f t="shared" ca="1" si="85"/>
        <v>-5.7152710702361035E-3</v>
      </c>
    </row>
    <row r="2710" spans="7:8" x14ac:dyDescent="0.3">
      <c r="G2710" s="62">
        <v>2704</v>
      </c>
      <c r="H2710">
        <f t="shared" ca="1" si="85"/>
        <v>-1.4217968708794123E-2</v>
      </c>
    </row>
    <row r="2711" spans="7:8" x14ac:dyDescent="0.3">
      <c r="G2711" s="62">
        <v>2705</v>
      </c>
      <c r="H2711">
        <f t="shared" ca="1" si="85"/>
        <v>-8.7579328107848936E-3</v>
      </c>
    </row>
    <row r="2712" spans="7:8" x14ac:dyDescent="0.3">
      <c r="G2712" s="62">
        <v>2706</v>
      </c>
      <c r="H2712">
        <f t="shared" ca="1" si="85"/>
        <v>-1.0895647543947931E-3</v>
      </c>
    </row>
    <row r="2713" spans="7:8" x14ac:dyDescent="0.3">
      <c r="G2713" s="62">
        <v>2707</v>
      </c>
      <c r="H2713">
        <f t="shared" ca="1" si="85"/>
        <v>-7.8147993508438877E-3</v>
      </c>
    </row>
    <row r="2714" spans="7:8" x14ac:dyDescent="0.3">
      <c r="G2714" s="62">
        <v>2708</v>
      </c>
      <c r="H2714">
        <f t="shared" ca="1" si="85"/>
        <v>-1.2003532153968821E-2</v>
      </c>
    </row>
    <row r="2715" spans="7:8" x14ac:dyDescent="0.3">
      <c r="G2715" s="62">
        <v>2709</v>
      </c>
      <c r="H2715">
        <f t="shared" ca="1" si="85"/>
        <v>-1.2541117940796705E-3</v>
      </c>
    </row>
    <row r="2716" spans="7:8" x14ac:dyDescent="0.3">
      <c r="G2716" s="62">
        <v>2710</v>
      </c>
      <c r="H2716">
        <f t="shared" ca="1" si="85"/>
        <v>-4.853381391486368E-3</v>
      </c>
    </row>
    <row r="2717" spans="7:8" x14ac:dyDescent="0.3">
      <c r="G2717" s="62">
        <v>2711</v>
      </c>
      <c r="H2717">
        <f t="shared" ca="1" si="85"/>
        <v>5.1600845125514203E-3</v>
      </c>
    </row>
    <row r="2718" spans="7:8" x14ac:dyDescent="0.3">
      <c r="G2718" s="62">
        <v>2712</v>
      </c>
      <c r="H2718">
        <f t="shared" ca="1" si="85"/>
        <v>-9.3681440984700916E-3</v>
      </c>
    </row>
    <row r="2719" spans="7:8" x14ac:dyDescent="0.3">
      <c r="G2719" s="62">
        <v>2713</v>
      </c>
      <c r="H2719">
        <f t="shared" ca="1" si="85"/>
        <v>1.3212392292206377E-2</v>
      </c>
    </row>
    <row r="2720" spans="7:8" x14ac:dyDescent="0.3">
      <c r="G2720" s="62">
        <v>2714</v>
      </c>
      <c r="H2720">
        <f t="shared" ca="1" si="85"/>
        <v>-1.5851347850200762E-2</v>
      </c>
    </row>
    <row r="2721" spans="7:8" x14ac:dyDescent="0.3">
      <c r="G2721" s="62">
        <v>2715</v>
      </c>
      <c r="H2721">
        <f t="shared" ca="1" si="85"/>
        <v>-4.1579059240794455E-2</v>
      </c>
    </row>
    <row r="2722" spans="7:8" x14ac:dyDescent="0.3">
      <c r="G2722" s="62">
        <v>2716</v>
      </c>
      <c r="H2722">
        <f t="shared" ca="1" si="85"/>
        <v>-4.0756347459442316E-3</v>
      </c>
    </row>
    <row r="2723" spans="7:8" x14ac:dyDescent="0.3">
      <c r="G2723" s="62">
        <v>2717</v>
      </c>
      <c r="H2723">
        <f t="shared" ca="1" si="85"/>
        <v>-1.4654344594129631E-2</v>
      </c>
    </row>
    <row r="2724" spans="7:8" x14ac:dyDescent="0.3">
      <c r="G2724" s="62">
        <v>2718</v>
      </c>
      <c r="H2724">
        <f t="shared" ca="1" si="85"/>
        <v>2.3683580847051577E-2</v>
      </c>
    </row>
    <row r="2725" spans="7:8" x14ac:dyDescent="0.3">
      <c r="G2725" s="62">
        <v>2719</v>
      </c>
      <c r="H2725">
        <f t="shared" ca="1" si="85"/>
        <v>-7.8418173843942014E-3</v>
      </c>
    </row>
    <row r="2726" spans="7:8" x14ac:dyDescent="0.3">
      <c r="G2726" s="62">
        <v>2720</v>
      </c>
      <c r="H2726">
        <f t="shared" ca="1" si="85"/>
        <v>5.8137477029785211E-3</v>
      </c>
    </row>
    <row r="2727" spans="7:8" x14ac:dyDescent="0.3">
      <c r="G2727" s="62">
        <v>2721</v>
      </c>
      <c r="H2727">
        <f t="shared" ca="1" si="85"/>
        <v>1.7868470810413775E-2</v>
      </c>
    </row>
    <row r="2728" spans="7:8" x14ac:dyDescent="0.3">
      <c r="G2728" s="62">
        <v>2722</v>
      </c>
      <c r="H2728">
        <f t="shared" ca="1" si="85"/>
        <v>-4.9325033850760548E-3</v>
      </c>
    </row>
    <row r="2729" spans="7:8" x14ac:dyDescent="0.3">
      <c r="G2729" s="62">
        <v>2723</v>
      </c>
      <c r="H2729">
        <f t="shared" ca="1" si="85"/>
        <v>3.5183373748325364E-2</v>
      </c>
    </row>
    <row r="2730" spans="7:8" x14ac:dyDescent="0.3">
      <c r="G2730" s="62">
        <v>2724</v>
      </c>
      <c r="H2730">
        <f t="shared" ca="1" si="85"/>
        <v>7.8156731501110993E-3</v>
      </c>
    </row>
    <row r="2731" spans="7:8" x14ac:dyDescent="0.3">
      <c r="G2731" s="62">
        <v>2725</v>
      </c>
      <c r="H2731">
        <f t="shared" ca="1" si="85"/>
        <v>-1.2284195789247981E-2</v>
      </c>
    </row>
    <row r="2732" spans="7:8" x14ac:dyDescent="0.3">
      <c r="G2732" s="62">
        <v>2726</v>
      </c>
      <c r="H2732">
        <f t="shared" ca="1" si="85"/>
        <v>-3.807461660187987E-3</v>
      </c>
    </row>
    <row r="2733" spans="7:8" x14ac:dyDescent="0.3">
      <c r="G2733" s="62">
        <v>2727</v>
      </c>
      <c r="H2733">
        <f t="shared" ca="1" si="85"/>
        <v>1.2030970052472568E-3</v>
      </c>
    </row>
    <row r="2734" spans="7:8" x14ac:dyDescent="0.3">
      <c r="G2734" s="62">
        <v>2728</v>
      </c>
      <c r="H2734">
        <f t="shared" ca="1" si="85"/>
        <v>2.9933398997064344E-2</v>
      </c>
    </row>
    <row r="2735" spans="7:8" x14ac:dyDescent="0.3">
      <c r="G2735" s="62">
        <v>2729</v>
      </c>
      <c r="H2735">
        <f t="shared" ca="1" si="85"/>
        <v>-1.5382390991202215E-2</v>
      </c>
    </row>
    <row r="2736" spans="7:8" x14ac:dyDescent="0.3">
      <c r="G2736" s="62">
        <v>2730</v>
      </c>
      <c r="H2736">
        <f t="shared" ca="1" si="85"/>
        <v>-1.3077047127693435E-2</v>
      </c>
    </row>
    <row r="2737" spans="7:8" x14ac:dyDescent="0.3">
      <c r="G2737" s="62">
        <v>2731</v>
      </c>
      <c r="H2737">
        <f t="shared" ca="1" si="85"/>
        <v>-1.0123008416374384E-2</v>
      </c>
    </row>
    <row r="2738" spans="7:8" x14ac:dyDescent="0.3">
      <c r="G2738" s="62">
        <v>2732</v>
      </c>
      <c r="H2738">
        <f t="shared" ca="1" si="85"/>
        <v>-8.7305221827959131E-3</v>
      </c>
    </row>
    <row r="2739" spans="7:8" x14ac:dyDescent="0.3">
      <c r="G2739" s="62">
        <v>2733</v>
      </c>
      <c r="H2739">
        <f t="shared" ca="1" si="85"/>
        <v>3.3873949356951153E-3</v>
      </c>
    </row>
    <row r="2740" spans="7:8" x14ac:dyDescent="0.3">
      <c r="G2740" s="62">
        <v>2734</v>
      </c>
      <c r="H2740">
        <f t="shared" ca="1" si="85"/>
        <v>2.2106886015891961E-2</v>
      </c>
    </row>
    <row r="2741" spans="7:8" x14ac:dyDescent="0.3">
      <c r="G2741" s="62">
        <v>2735</v>
      </c>
      <c r="H2741">
        <f t="shared" ca="1" si="85"/>
        <v>-1.8475155710330547E-3</v>
      </c>
    </row>
    <row r="2742" spans="7:8" x14ac:dyDescent="0.3">
      <c r="G2742" s="62">
        <v>2736</v>
      </c>
      <c r="H2742">
        <f t="shared" ca="1" si="85"/>
        <v>2.0104467829537942E-3</v>
      </c>
    </row>
    <row r="2743" spans="7:8" x14ac:dyDescent="0.3">
      <c r="G2743" s="62">
        <v>2737</v>
      </c>
      <c r="H2743">
        <f t="shared" ca="1" si="85"/>
        <v>-1.9012811334387224E-2</v>
      </c>
    </row>
    <row r="2744" spans="7:8" x14ac:dyDescent="0.3">
      <c r="G2744" s="62">
        <v>2738</v>
      </c>
      <c r="H2744">
        <f t="shared" ca="1" si="85"/>
        <v>4.0033233084322429E-3</v>
      </c>
    </row>
    <row r="2745" spans="7:8" x14ac:dyDescent="0.3">
      <c r="G2745" s="62">
        <v>2739</v>
      </c>
      <c r="H2745">
        <f t="shared" ca="1" si="85"/>
        <v>2.3665689170412788E-2</v>
      </c>
    </row>
    <row r="2746" spans="7:8" x14ac:dyDescent="0.3">
      <c r="G2746" s="62">
        <v>2740</v>
      </c>
      <c r="H2746">
        <f t="shared" ca="1" si="85"/>
        <v>-3.9638385921153013E-2</v>
      </c>
    </row>
    <row r="2747" spans="7:8" x14ac:dyDescent="0.3">
      <c r="G2747" s="62">
        <v>2741</v>
      </c>
      <c r="H2747">
        <f t="shared" ca="1" si="85"/>
        <v>-3.2929735348656362E-2</v>
      </c>
    </row>
    <row r="2748" spans="7:8" x14ac:dyDescent="0.3">
      <c r="G2748" s="62">
        <v>2742</v>
      </c>
      <c r="H2748">
        <f t="shared" ca="1" si="85"/>
        <v>7.4153508636911366E-4</v>
      </c>
    </row>
    <row r="2749" spans="7:8" x14ac:dyDescent="0.3">
      <c r="G2749" s="62">
        <v>2743</v>
      </c>
      <c r="H2749">
        <f t="shared" ca="1" si="85"/>
        <v>6.9376720642465809E-3</v>
      </c>
    </row>
    <row r="2750" spans="7:8" x14ac:dyDescent="0.3">
      <c r="G2750" s="62">
        <v>2744</v>
      </c>
      <c r="H2750">
        <f t="shared" ca="1" si="85"/>
        <v>-1.5239723432343959E-3</v>
      </c>
    </row>
    <row r="2751" spans="7:8" x14ac:dyDescent="0.3">
      <c r="G2751" s="62">
        <v>2745</v>
      </c>
      <c r="H2751">
        <f t="shared" ca="1" si="85"/>
        <v>-1.5932704901380049E-2</v>
      </c>
    </row>
    <row r="2752" spans="7:8" x14ac:dyDescent="0.3">
      <c r="G2752" s="62">
        <v>2746</v>
      </c>
      <c r="H2752">
        <f t="shared" ca="1" si="85"/>
        <v>-1.1159225691772945E-2</v>
      </c>
    </row>
    <row r="2753" spans="7:8" x14ac:dyDescent="0.3">
      <c r="G2753" s="62">
        <v>2747</v>
      </c>
      <c r="H2753">
        <f t="shared" ca="1" si="85"/>
        <v>2.8377020800056631E-2</v>
      </c>
    </row>
    <row r="2754" spans="7:8" x14ac:dyDescent="0.3">
      <c r="G2754" s="62">
        <v>2748</v>
      </c>
      <c r="H2754">
        <f t="shared" ca="1" si="85"/>
        <v>1.8301559835115677E-3</v>
      </c>
    </row>
    <row r="2755" spans="7:8" x14ac:dyDescent="0.3">
      <c r="G2755" s="62">
        <v>2749</v>
      </c>
      <c r="H2755">
        <f t="shared" ca="1" si="85"/>
        <v>2.0938759394879868E-3</v>
      </c>
    </row>
    <row r="2756" spans="7:8" x14ac:dyDescent="0.3">
      <c r="G2756" s="62">
        <v>2750</v>
      </c>
      <c r="H2756">
        <f t="shared" ca="1" si="85"/>
        <v>-1.4361031319434534E-2</v>
      </c>
    </row>
    <row r="2757" spans="7:8" x14ac:dyDescent="0.3">
      <c r="G2757" s="62">
        <v>2751</v>
      </c>
      <c r="H2757">
        <f t="shared" ca="1" si="85"/>
        <v>8.7265323664022058E-3</v>
      </c>
    </row>
    <row r="2758" spans="7:8" x14ac:dyDescent="0.3">
      <c r="G2758" s="62">
        <v>2752</v>
      </c>
      <c r="H2758">
        <f t="shared" ca="1" si="85"/>
        <v>-1.2132763705680052E-2</v>
      </c>
    </row>
    <row r="2759" spans="7:8" x14ac:dyDescent="0.3">
      <c r="G2759" s="62">
        <v>2753</v>
      </c>
      <c r="H2759">
        <f t="shared" ref="H2759:H2822" ca="1" si="86">_xlfn.NORM.INV(RAND(),N$9,N$10)</f>
        <v>-1.3261486130481102E-3</v>
      </c>
    </row>
    <row r="2760" spans="7:8" x14ac:dyDescent="0.3">
      <c r="G2760" s="62">
        <v>2754</v>
      </c>
      <c r="H2760">
        <f t="shared" ca="1" si="86"/>
        <v>-2.5156156658869976E-3</v>
      </c>
    </row>
    <row r="2761" spans="7:8" x14ac:dyDescent="0.3">
      <c r="G2761" s="62">
        <v>2755</v>
      </c>
      <c r="H2761">
        <f t="shared" ca="1" si="86"/>
        <v>-2.7608320975980313E-2</v>
      </c>
    </row>
    <row r="2762" spans="7:8" x14ac:dyDescent="0.3">
      <c r="G2762" s="62">
        <v>2756</v>
      </c>
      <c r="H2762">
        <f t="shared" ca="1" si="86"/>
        <v>3.2823111513935062E-3</v>
      </c>
    </row>
    <row r="2763" spans="7:8" x14ac:dyDescent="0.3">
      <c r="G2763" s="62">
        <v>2757</v>
      </c>
      <c r="H2763">
        <f t="shared" ca="1" si="86"/>
        <v>-3.0304802996148576E-3</v>
      </c>
    </row>
    <row r="2764" spans="7:8" x14ac:dyDescent="0.3">
      <c r="G2764" s="62">
        <v>2758</v>
      </c>
      <c r="H2764">
        <f t="shared" ca="1" si="86"/>
        <v>2.5530001771472018E-2</v>
      </c>
    </row>
    <row r="2765" spans="7:8" x14ac:dyDescent="0.3">
      <c r="G2765" s="62">
        <v>2759</v>
      </c>
      <c r="H2765">
        <f t="shared" ca="1" si="86"/>
        <v>-1.4336268231014315E-2</v>
      </c>
    </row>
    <row r="2766" spans="7:8" x14ac:dyDescent="0.3">
      <c r="G2766" s="62">
        <v>2760</v>
      </c>
      <c r="H2766">
        <f t="shared" ca="1" si="86"/>
        <v>-3.5343167286246498E-3</v>
      </c>
    </row>
    <row r="2767" spans="7:8" x14ac:dyDescent="0.3">
      <c r="G2767" s="62">
        <v>2761</v>
      </c>
      <c r="H2767">
        <f t="shared" ca="1" si="86"/>
        <v>1.4406706281769139E-3</v>
      </c>
    </row>
    <row r="2768" spans="7:8" x14ac:dyDescent="0.3">
      <c r="G2768" s="62">
        <v>2762</v>
      </c>
      <c r="H2768">
        <f t="shared" ca="1" si="86"/>
        <v>-2.811793372889245E-3</v>
      </c>
    </row>
    <row r="2769" spans="7:8" x14ac:dyDescent="0.3">
      <c r="G2769" s="62">
        <v>2763</v>
      </c>
      <c r="H2769">
        <f t="shared" ca="1" si="86"/>
        <v>7.9197428525651196E-3</v>
      </c>
    </row>
    <row r="2770" spans="7:8" x14ac:dyDescent="0.3">
      <c r="G2770" s="62">
        <v>2764</v>
      </c>
      <c r="H2770">
        <f t="shared" ca="1" si="86"/>
        <v>-1.8749694680427484E-3</v>
      </c>
    </row>
    <row r="2771" spans="7:8" x14ac:dyDescent="0.3">
      <c r="G2771" s="62">
        <v>2765</v>
      </c>
      <c r="H2771">
        <f t="shared" ca="1" si="86"/>
        <v>-1.7859063535727013E-2</v>
      </c>
    </row>
    <row r="2772" spans="7:8" x14ac:dyDescent="0.3">
      <c r="G2772" s="62">
        <v>2766</v>
      </c>
      <c r="H2772">
        <f t="shared" ca="1" si="86"/>
        <v>3.4718491129546183E-3</v>
      </c>
    </row>
    <row r="2773" spans="7:8" x14ac:dyDescent="0.3">
      <c r="G2773" s="62">
        <v>2767</v>
      </c>
      <c r="H2773">
        <f t="shared" ca="1" si="86"/>
        <v>-8.8434283274096259E-3</v>
      </c>
    </row>
    <row r="2774" spans="7:8" x14ac:dyDescent="0.3">
      <c r="G2774" s="62">
        <v>2768</v>
      </c>
      <c r="H2774">
        <f t="shared" ca="1" si="86"/>
        <v>-3.793965673879722E-2</v>
      </c>
    </row>
    <row r="2775" spans="7:8" x14ac:dyDescent="0.3">
      <c r="G2775" s="62">
        <v>2769</v>
      </c>
      <c r="H2775">
        <f t="shared" ca="1" si="86"/>
        <v>7.1812944567971378E-3</v>
      </c>
    </row>
    <row r="2776" spans="7:8" x14ac:dyDescent="0.3">
      <c r="G2776" s="62">
        <v>2770</v>
      </c>
      <c r="H2776">
        <f t="shared" ca="1" si="86"/>
        <v>-1.2550338833931659E-2</v>
      </c>
    </row>
    <row r="2777" spans="7:8" x14ac:dyDescent="0.3">
      <c r="G2777" s="62">
        <v>2771</v>
      </c>
      <c r="H2777">
        <f t="shared" ca="1" si="86"/>
        <v>-6.5148255814906249E-3</v>
      </c>
    </row>
    <row r="2778" spans="7:8" x14ac:dyDescent="0.3">
      <c r="G2778" s="62">
        <v>2772</v>
      </c>
      <c r="H2778">
        <f t="shared" ca="1" si="86"/>
        <v>-1.7134124821357836E-3</v>
      </c>
    </row>
    <row r="2779" spans="7:8" x14ac:dyDescent="0.3">
      <c r="G2779" s="62">
        <v>2773</v>
      </c>
      <c r="H2779">
        <f t="shared" ca="1" si="86"/>
        <v>-1.1922113569242238E-2</v>
      </c>
    </row>
    <row r="2780" spans="7:8" x14ac:dyDescent="0.3">
      <c r="G2780" s="62">
        <v>2774</v>
      </c>
      <c r="H2780">
        <f t="shared" ca="1" si="86"/>
        <v>-7.3651204181000626E-3</v>
      </c>
    </row>
    <row r="2781" spans="7:8" x14ac:dyDescent="0.3">
      <c r="G2781" s="62">
        <v>2775</v>
      </c>
      <c r="H2781">
        <f t="shared" ca="1" si="86"/>
        <v>-1.4559827750897692E-2</v>
      </c>
    </row>
    <row r="2782" spans="7:8" x14ac:dyDescent="0.3">
      <c r="G2782" s="62">
        <v>2776</v>
      </c>
      <c r="H2782">
        <f t="shared" ca="1" si="86"/>
        <v>1.4981535886981871E-2</v>
      </c>
    </row>
    <row r="2783" spans="7:8" x14ac:dyDescent="0.3">
      <c r="G2783" s="62">
        <v>2777</v>
      </c>
      <c r="H2783">
        <f t="shared" ca="1" si="86"/>
        <v>4.6433605071369679E-3</v>
      </c>
    </row>
    <row r="2784" spans="7:8" x14ac:dyDescent="0.3">
      <c r="G2784" s="62">
        <v>2778</v>
      </c>
      <c r="H2784">
        <f t="shared" ca="1" si="86"/>
        <v>-4.6018070371457625E-3</v>
      </c>
    </row>
    <row r="2785" spans="7:8" x14ac:dyDescent="0.3">
      <c r="G2785" s="62">
        <v>2779</v>
      </c>
      <c r="H2785">
        <f t="shared" ca="1" si="86"/>
        <v>1.3651543048139349E-2</v>
      </c>
    </row>
    <row r="2786" spans="7:8" x14ac:dyDescent="0.3">
      <c r="G2786" s="62">
        <v>2780</v>
      </c>
      <c r="H2786">
        <f t="shared" ca="1" si="86"/>
        <v>4.9173232704141723E-3</v>
      </c>
    </row>
    <row r="2787" spans="7:8" x14ac:dyDescent="0.3">
      <c r="G2787" s="62">
        <v>2781</v>
      </c>
      <c r="H2787">
        <f t="shared" ca="1" si="86"/>
        <v>9.527581273728207E-3</v>
      </c>
    </row>
    <row r="2788" spans="7:8" x14ac:dyDescent="0.3">
      <c r="G2788" s="62">
        <v>2782</v>
      </c>
      <c r="H2788">
        <f t="shared" ca="1" si="86"/>
        <v>2.824953424011074E-2</v>
      </c>
    </row>
    <row r="2789" spans="7:8" x14ac:dyDescent="0.3">
      <c r="G2789" s="62">
        <v>2783</v>
      </c>
      <c r="H2789">
        <f t="shared" ca="1" si="86"/>
        <v>1.1892275023919666E-2</v>
      </c>
    </row>
    <row r="2790" spans="7:8" x14ac:dyDescent="0.3">
      <c r="G2790" s="62">
        <v>2784</v>
      </c>
      <c r="H2790">
        <f t="shared" ca="1" si="86"/>
        <v>2.0702823840341868E-2</v>
      </c>
    </row>
    <row r="2791" spans="7:8" x14ac:dyDescent="0.3">
      <c r="G2791" s="62">
        <v>2785</v>
      </c>
      <c r="H2791">
        <f t="shared" ca="1" si="86"/>
        <v>1.0128714554761551E-2</v>
      </c>
    </row>
    <row r="2792" spans="7:8" x14ac:dyDescent="0.3">
      <c r="G2792" s="62">
        <v>2786</v>
      </c>
      <c r="H2792">
        <f t="shared" ca="1" si="86"/>
        <v>-9.9131646627202766E-3</v>
      </c>
    </row>
    <row r="2793" spans="7:8" x14ac:dyDescent="0.3">
      <c r="G2793" s="62">
        <v>2787</v>
      </c>
      <c r="H2793">
        <f t="shared" ca="1" si="86"/>
        <v>1.8967747249084659E-2</v>
      </c>
    </row>
    <row r="2794" spans="7:8" x14ac:dyDescent="0.3">
      <c r="G2794" s="62">
        <v>2788</v>
      </c>
      <c r="H2794">
        <f t="shared" ca="1" si="86"/>
        <v>-1.9714373305838688E-2</v>
      </c>
    </row>
    <row r="2795" spans="7:8" x14ac:dyDescent="0.3">
      <c r="G2795" s="62">
        <v>2789</v>
      </c>
      <c r="H2795">
        <f t="shared" ca="1" si="86"/>
        <v>-1.386560125643093E-2</v>
      </c>
    </row>
    <row r="2796" spans="7:8" x14ac:dyDescent="0.3">
      <c r="G2796" s="62">
        <v>2790</v>
      </c>
      <c r="H2796">
        <f t="shared" ca="1" si="86"/>
        <v>2.0063302260323159E-3</v>
      </c>
    </row>
    <row r="2797" spans="7:8" x14ac:dyDescent="0.3">
      <c r="G2797" s="62">
        <v>2791</v>
      </c>
      <c r="H2797">
        <f t="shared" ca="1" si="86"/>
        <v>1.2502273214131053E-2</v>
      </c>
    </row>
    <row r="2798" spans="7:8" x14ac:dyDescent="0.3">
      <c r="G2798" s="62">
        <v>2792</v>
      </c>
      <c r="H2798">
        <f t="shared" ca="1" si="86"/>
        <v>-1.283295897608294E-2</v>
      </c>
    </row>
    <row r="2799" spans="7:8" x14ac:dyDescent="0.3">
      <c r="G2799" s="62">
        <v>2793</v>
      </c>
      <c r="H2799">
        <f t="shared" ca="1" si="86"/>
        <v>2.4059524994045223E-2</v>
      </c>
    </row>
    <row r="2800" spans="7:8" x14ac:dyDescent="0.3">
      <c r="G2800" s="62">
        <v>2794</v>
      </c>
      <c r="H2800">
        <f t="shared" ca="1" si="86"/>
        <v>-3.1326570359169734E-2</v>
      </c>
    </row>
    <row r="2801" spans="7:8" x14ac:dyDescent="0.3">
      <c r="G2801" s="62">
        <v>2795</v>
      </c>
      <c r="H2801">
        <f t="shared" ca="1" si="86"/>
        <v>-1.9149247783587019E-3</v>
      </c>
    </row>
    <row r="2802" spans="7:8" x14ac:dyDescent="0.3">
      <c r="G2802" s="62">
        <v>2796</v>
      </c>
      <c r="H2802">
        <f t="shared" ca="1" si="86"/>
        <v>1.0745353804254327E-2</v>
      </c>
    </row>
    <row r="2803" spans="7:8" x14ac:dyDescent="0.3">
      <c r="G2803" s="62">
        <v>2797</v>
      </c>
      <c r="H2803">
        <f t="shared" ca="1" si="86"/>
        <v>-3.3727939656508633E-5</v>
      </c>
    </row>
    <row r="2804" spans="7:8" x14ac:dyDescent="0.3">
      <c r="G2804" s="62">
        <v>2798</v>
      </c>
      <c r="H2804">
        <f t="shared" ca="1" si="86"/>
        <v>3.5599050898631808E-2</v>
      </c>
    </row>
    <row r="2805" spans="7:8" x14ac:dyDescent="0.3">
      <c r="G2805" s="62">
        <v>2799</v>
      </c>
      <c r="H2805">
        <f t="shared" ca="1" si="86"/>
        <v>-2.8395455151147401E-3</v>
      </c>
    </row>
    <row r="2806" spans="7:8" x14ac:dyDescent="0.3">
      <c r="G2806" s="62">
        <v>2800</v>
      </c>
      <c r="H2806">
        <f t="shared" ca="1" si="86"/>
        <v>2.1266799181838315E-2</v>
      </c>
    </row>
    <row r="2807" spans="7:8" x14ac:dyDescent="0.3">
      <c r="G2807" s="62">
        <v>2801</v>
      </c>
      <c r="H2807">
        <f t="shared" ca="1" si="86"/>
        <v>-4.9464375247743565E-3</v>
      </c>
    </row>
    <row r="2808" spans="7:8" x14ac:dyDescent="0.3">
      <c r="G2808" s="62">
        <v>2802</v>
      </c>
      <c r="H2808">
        <f t="shared" ca="1" si="86"/>
        <v>1.0274464463368275E-3</v>
      </c>
    </row>
    <row r="2809" spans="7:8" x14ac:dyDescent="0.3">
      <c r="G2809" s="62">
        <v>2803</v>
      </c>
      <c r="H2809">
        <f t="shared" ca="1" si="86"/>
        <v>9.24460945469599E-3</v>
      </c>
    </row>
    <row r="2810" spans="7:8" x14ac:dyDescent="0.3">
      <c r="G2810" s="62">
        <v>2804</v>
      </c>
      <c r="H2810">
        <f t="shared" ca="1" si="86"/>
        <v>-2.3839800001251521E-2</v>
      </c>
    </row>
    <row r="2811" spans="7:8" x14ac:dyDescent="0.3">
      <c r="G2811" s="62">
        <v>2805</v>
      </c>
      <c r="H2811">
        <f t="shared" ca="1" si="86"/>
        <v>1.0218973668132571E-2</v>
      </c>
    </row>
    <row r="2812" spans="7:8" x14ac:dyDescent="0.3">
      <c r="G2812" s="62">
        <v>2806</v>
      </c>
      <c r="H2812">
        <f t="shared" ca="1" si="86"/>
        <v>-6.2199614663171442E-3</v>
      </c>
    </row>
    <row r="2813" spans="7:8" x14ac:dyDescent="0.3">
      <c r="G2813" s="62">
        <v>2807</v>
      </c>
      <c r="H2813">
        <f t="shared" ca="1" si="86"/>
        <v>-1.4079936248745024E-2</v>
      </c>
    </row>
    <row r="2814" spans="7:8" x14ac:dyDescent="0.3">
      <c r="G2814" s="62">
        <v>2808</v>
      </c>
      <c r="H2814">
        <f t="shared" ca="1" si="86"/>
        <v>9.3234352555094154E-3</v>
      </c>
    </row>
    <row r="2815" spans="7:8" x14ac:dyDescent="0.3">
      <c r="G2815" s="62">
        <v>2809</v>
      </c>
      <c r="H2815">
        <f t="shared" ca="1" si="86"/>
        <v>2.651264161017439E-2</v>
      </c>
    </row>
    <row r="2816" spans="7:8" x14ac:dyDescent="0.3">
      <c r="G2816" s="62">
        <v>2810</v>
      </c>
      <c r="H2816">
        <f t="shared" ca="1" si="86"/>
        <v>8.4579730059059569E-3</v>
      </c>
    </row>
    <row r="2817" spans="7:8" x14ac:dyDescent="0.3">
      <c r="G2817" s="62">
        <v>2811</v>
      </c>
      <c r="H2817">
        <f t="shared" ca="1" si="86"/>
        <v>5.1554969422118162E-3</v>
      </c>
    </row>
    <row r="2818" spans="7:8" x14ac:dyDescent="0.3">
      <c r="G2818" s="62">
        <v>2812</v>
      </c>
      <c r="H2818">
        <f t="shared" ca="1" si="86"/>
        <v>-1.3347931410198086E-2</v>
      </c>
    </row>
    <row r="2819" spans="7:8" x14ac:dyDescent="0.3">
      <c r="G2819" s="62">
        <v>2813</v>
      </c>
      <c r="H2819">
        <f t="shared" ca="1" si="86"/>
        <v>2.8610608678572461E-2</v>
      </c>
    </row>
    <row r="2820" spans="7:8" x14ac:dyDescent="0.3">
      <c r="G2820" s="62">
        <v>2814</v>
      </c>
      <c r="H2820">
        <f t="shared" ca="1" si="86"/>
        <v>-2.6185204170526707E-2</v>
      </c>
    </row>
    <row r="2821" spans="7:8" x14ac:dyDescent="0.3">
      <c r="G2821" s="62">
        <v>2815</v>
      </c>
      <c r="H2821">
        <f t="shared" ca="1" si="86"/>
        <v>-1.3527942780201031E-3</v>
      </c>
    </row>
    <row r="2822" spans="7:8" x14ac:dyDescent="0.3">
      <c r="G2822" s="62">
        <v>2816</v>
      </c>
      <c r="H2822">
        <f t="shared" ca="1" si="86"/>
        <v>-2.9742059778825835E-2</v>
      </c>
    </row>
    <row r="2823" spans="7:8" x14ac:dyDescent="0.3">
      <c r="G2823" s="62">
        <v>2817</v>
      </c>
      <c r="H2823">
        <f t="shared" ref="H2823:H2886" ca="1" si="87">_xlfn.NORM.INV(RAND(),N$9,N$10)</f>
        <v>1.1638128850645925E-3</v>
      </c>
    </row>
    <row r="2824" spans="7:8" x14ac:dyDescent="0.3">
      <c r="G2824" s="62">
        <v>2818</v>
      </c>
      <c r="H2824">
        <f t="shared" ca="1" si="87"/>
        <v>1.6587393679917815E-2</v>
      </c>
    </row>
    <row r="2825" spans="7:8" x14ac:dyDescent="0.3">
      <c r="G2825" s="62">
        <v>2819</v>
      </c>
      <c r="H2825">
        <f t="shared" ca="1" si="87"/>
        <v>1.2353616569584142E-2</v>
      </c>
    </row>
    <row r="2826" spans="7:8" x14ac:dyDescent="0.3">
      <c r="G2826" s="62">
        <v>2820</v>
      </c>
      <c r="H2826">
        <f t="shared" ca="1" si="87"/>
        <v>-2.1465677101573519E-2</v>
      </c>
    </row>
    <row r="2827" spans="7:8" x14ac:dyDescent="0.3">
      <c r="G2827" s="62">
        <v>2821</v>
      </c>
      <c r="H2827">
        <f t="shared" ca="1" si="87"/>
        <v>-2.8963705494868619E-3</v>
      </c>
    </row>
    <row r="2828" spans="7:8" x14ac:dyDescent="0.3">
      <c r="G2828" s="62">
        <v>2822</v>
      </c>
      <c r="H2828">
        <f t="shared" ca="1" si="87"/>
        <v>-1.4539294197317863E-2</v>
      </c>
    </row>
    <row r="2829" spans="7:8" x14ac:dyDescent="0.3">
      <c r="G2829" s="62">
        <v>2823</v>
      </c>
      <c r="H2829">
        <f t="shared" ca="1" si="87"/>
        <v>-6.5818910481723518E-3</v>
      </c>
    </row>
    <row r="2830" spans="7:8" x14ac:dyDescent="0.3">
      <c r="G2830" s="62">
        <v>2824</v>
      </c>
      <c r="H2830">
        <f t="shared" ca="1" si="87"/>
        <v>-1.1261599264026527E-2</v>
      </c>
    </row>
    <row r="2831" spans="7:8" x14ac:dyDescent="0.3">
      <c r="G2831" s="62">
        <v>2825</v>
      </c>
      <c r="H2831">
        <f t="shared" ca="1" si="87"/>
        <v>-8.1945543362487803E-3</v>
      </c>
    </row>
    <row r="2832" spans="7:8" x14ac:dyDescent="0.3">
      <c r="G2832" s="62">
        <v>2826</v>
      </c>
      <c r="H2832">
        <f t="shared" ca="1" si="87"/>
        <v>-1.5885610415242484E-2</v>
      </c>
    </row>
    <row r="2833" spans="7:8" x14ac:dyDescent="0.3">
      <c r="G2833" s="62">
        <v>2827</v>
      </c>
      <c r="H2833">
        <f t="shared" ca="1" si="87"/>
        <v>-7.9348341415662639E-3</v>
      </c>
    </row>
    <row r="2834" spans="7:8" x14ac:dyDescent="0.3">
      <c r="G2834" s="62">
        <v>2828</v>
      </c>
      <c r="H2834">
        <f t="shared" ca="1" si="87"/>
        <v>-2.56683828281416E-2</v>
      </c>
    </row>
    <row r="2835" spans="7:8" x14ac:dyDescent="0.3">
      <c r="G2835" s="62">
        <v>2829</v>
      </c>
      <c r="H2835">
        <f t="shared" ca="1" si="87"/>
        <v>1.7874669894075889E-2</v>
      </c>
    </row>
    <row r="2836" spans="7:8" x14ac:dyDescent="0.3">
      <c r="G2836" s="62">
        <v>2830</v>
      </c>
      <c r="H2836">
        <f t="shared" ca="1" si="87"/>
        <v>-8.4688509596497427E-4</v>
      </c>
    </row>
    <row r="2837" spans="7:8" x14ac:dyDescent="0.3">
      <c r="G2837" s="62">
        <v>2831</v>
      </c>
      <c r="H2837">
        <f t="shared" ca="1" si="87"/>
        <v>-1.6185372598925652E-2</v>
      </c>
    </row>
    <row r="2838" spans="7:8" x14ac:dyDescent="0.3">
      <c r="G2838" s="62">
        <v>2832</v>
      </c>
      <c r="H2838">
        <f t="shared" ca="1" si="87"/>
        <v>6.3130089622539043E-3</v>
      </c>
    </row>
    <row r="2839" spans="7:8" x14ac:dyDescent="0.3">
      <c r="G2839" s="62">
        <v>2833</v>
      </c>
      <c r="H2839">
        <f t="shared" ca="1" si="87"/>
        <v>-7.0226321167138755E-3</v>
      </c>
    </row>
    <row r="2840" spans="7:8" x14ac:dyDescent="0.3">
      <c r="G2840" s="62">
        <v>2834</v>
      </c>
      <c r="H2840">
        <f t="shared" ca="1" si="87"/>
        <v>-1.8562381776863826E-2</v>
      </c>
    </row>
    <row r="2841" spans="7:8" x14ac:dyDescent="0.3">
      <c r="G2841" s="62">
        <v>2835</v>
      </c>
      <c r="H2841">
        <f t="shared" ca="1" si="87"/>
        <v>-2.5815902291016174E-3</v>
      </c>
    </row>
    <row r="2842" spans="7:8" x14ac:dyDescent="0.3">
      <c r="G2842" s="62">
        <v>2836</v>
      </c>
      <c r="H2842">
        <f t="shared" ca="1" si="87"/>
        <v>-1.0141095085286068E-3</v>
      </c>
    </row>
    <row r="2843" spans="7:8" x14ac:dyDescent="0.3">
      <c r="G2843" s="62">
        <v>2837</v>
      </c>
      <c r="H2843">
        <f t="shared" ca="1" si="87"/>
        <v>-1.1374627659496882E-2</v>
      </c>
    </row>
    <row r="2844" spans="7:8" x14ac:dyDescent="0.3">
      <c r="G2844" s="62">
        <v>2838</v>
      </c>
      <c r="H2844">
        <f t="shared" ca="1" si="87"/>
        <v>-7.2550985230202692E-3</v>
      </c>
    </row>
    <row r="2845" spans="7:8" x14ac:dyDescent="0.3">
      <c r="G2845" s="62">
        <v>2839</v>
      </c>
      <c r="H2845">
        <f t="shared" ca="1" si="87"/>
        <v>7.1197828172639898E-3</v>
      </c>
    </row>
    <row r="2846" spans="7:8" x14ac:dyDescent="0.3">
      <c r="G2846" s="62">
        <v>2840</v>
      </c>
      <c r="H2846">
        <f t="shared" ca="1" si="87"/>
        <v>-2.464814383341208E-2</v>
      </c>
    </row>
    <row r="2847" spans="7:8" x14ac:dyDescent="0.3">
      <c r="G2847" s="62">
        <v>2841</v>
      </c>
      <c r="H2847">
        <f t="shared" ca="1" si="87"/>
        <v>-1.7599507288298587E-2</v>
      </c>
    </row>
    <row r="2848" spans="7:8" x14ac:dyDescent="0.3">
      <c r="G2848" s="62">
        <v>2842</v>
      </c>
      <c r="H2848">
        <f t="shared" ca="1" si="87"/>
        <v>1.5093693045484035E-2</v>
      </c>
    </row>
    <row r="2849" spans="7:8" x14ac:dyDescent="0.3">
      <c r="G2849" s="62">
        <v>2843</v>
      </c>
      <c r="H2849">
        <f t="shared" ca="1" si="87"/>
        <v>-4.5472830017667352E-3</v>
      </c>
    </row>
    <row r="2850" spans="7:8" x14ac:dyDescent="0.3">
      <c r="G2850" s="62">
        <v>2844</v>
      </c>
      <c r="H2850">
        <f t="shared" ca="1" si="87"/>
        <v>9.1461301068275977E-3</v>
      </c>
    </row>
    <row r="2851" spans="7:8" x14ac:dyDescent="0.3">
      <c r="G2851" s="62">
        <v>2845</v>
      </c>
      <c r="H2851">
        <f t="shared" ca="1" si="87"/>
        <v>-1.5297084252748115E-2</v>
      </c>
    </row>
    <row r="2852" spans="7:8" x14ac:dyDescent="0.3">
      <c r="G2852" s="62">
        <v>2846</v>
      </c>
      <c r="H2852">
        <f t="shared" ca="1" si="87"/>
        <v>1.1400015893350572E-2</v>
      </c>
    </row>
    <row r="2853" spans="7:8" x14ac:dyDescent="0.3">
      <c r="G2853" s="62">
        <v>2847</v>
      </c>
      <c r="H2853">
        <f t="shared" ca="1" si="87"/>
        <v>-3.8641111481163277E-3</v>
      </c>
    </row>
    <row r="2854" spans="7:8" x14ac:dyDescent="0.3">
      <c r="G2854" s="62">
        <v>2848</v>
      </c>
      <c r="H2854">
        <f t="shared" ca="1" si="87"/>
        <v>-5.2135010567694005E-3</v>
      </c>
    </row>
    <row r="2855" spans="7:8" x14ac:dyDescent="0.3">
      <c r="G2855" s="62">
        <v>2849</v>
      </c>
      <c r="H2855">
        <f t="shared" ca="1" si="87"/>
        <v>-6.349585392484582E-4</v>
      </c>
    </row>
    <row r="2856" spans="7:8" x14ac:dyDescent="0.3">
      <c r="G2856" s="62">
        <v>2850</v>
      </c>
      <c r="H2856">
        <f t="shared" ca="1" si="87"/>
        <v>-1.2519145638685695E-2</v>
      </c>
    </row>
    <row r="2857" spans="7:8" x14ac:dyDescent="0.3">
      <c r="G2857" s="62">
        <v>2851</v>
      </c>
      <c r="H2857">
        <f t="shared" ca="1" si="87"/>
        <v>-2.5102174689829563E-4</v>
      </c>
    </row>
    <row r="2858" spans="7:8" x14ac:dyDescent="0.3">
      <c r="G2858" s="62">
        <v>2852</v>
      </c>
      <c r="H2858">
        <f t="shared" ca="1" si="87"/>
        <v>-9.1631123480300589E-3</v>
      </c>
    </row>
    <row r="2859" spans="7:8" x14ac:dyDescent="0.3">
      <c r="G2859" s="62">
        <v>2853</v>
      </c>
      <c r="H2859">
        <f t="shared" ca="1" si="87"/>
        <v>7.8529864657657395E-3</v>
      </c>
    </row>
    <row r="2860" spans="7:8" x14ac:dyDescent="0.3">
      <c r="G2860" s="62">
        <v>2854</v>
      </c>
      <c r="H2860">
        <f t="shared" ca="1" si="87"/>
        <v>4.107401885616549E-3</v>
      </c>
    </row>
    <row r="2861" spans="7:8" x14ac:dyDescent="0.3">
      <c r="G2861" s="62">
        <v>2855</v>
      </c>
      <c r="H2861">
        <f t="shared" ca="1" si="87"/>
        <v>-1.3057818003748365E-2</v>
      </c>
    </row>
    <row r="2862" spans="7:8" x14ac:dyDescent="0.3">
      <c r="G2862" s="62">
        <v>2856</v>
      </c>
      <c r="H2862">
        <f t="shared" ca="1" si="87"/>
        <v>-5.1175817413910384E-3</v>
      </c>
    </row>
    <row r="2863" spans="7:8" x14ac:dyDescent="0.3">
      <c r="G2863" s="62">
        <v>2857</v>
      </c>
      <c r="H2863">
        <f t="shared" ca="1" si="87"/>
        <v>-7.5037484367309528E-3</v>
      </c>
    </row>
    <row r="2864" spans="7:8" x14ac:dyDescent="0.3">
      <c r="G2864" s="62">
        <v>2858</v>
      </c>
      <c r="H2864">
        <f t="shared" ca="1" si="87"/>
        <v>1.1998177030990905E-2</v>
      </c>
    </row>
    <row r="2865" spans="7:8" x14ac:dyDescent="0.3">
      <c r="G2865" s="62">
        <v>2859</v>
      </c>
      <c r="H2865">
        <f t="shared" ca="1" si="87"/>
        <v>9.0145691904343697E-3</v>
      </c>
    </row>
    <row r="2866" spans="7:8" x14ac:dyDescent="0.3">
      <c r="G2866" s="62">
        <v>2860</v>
      </c>
      <c r="H2866">
        <f t="shared" ca="1" si="87"/>
        <v>5.134970568859097E-3</v>
      </c>
    </row>
    <row r="2867" spans="7:8" x14ac:dyDescent="0.3">
      <c r="G2867" s="62">
        <v>2861</v>
      </c>
      <c r="H2867">
        <f t="shared" ca="1" si="87"/>
        <v>-1.0028878349587551E-2</v>
      </c>
    </row>
    <row r="2868" spans="7:8" x14ac:dyDescent="0.3">
      <c r="G2868" s="62">
        <v>2862</v>
      </c>
      <c r="H2868">
        <f t="shared" ca="1" si="87"/>
        <v>2.4919180402447213E-3</v>
      </c>
    </row>
    <row r="2869" spans="7:8" x14ac:dyDescent="0.3">
      <c r="G2869" s="62">
        <v>2863</v>
      </c>
      <c r="H2869">
        <f t="shared" ca="1" si="87"/>
        <v>-1.7518974635643531E-2</v>
      </c>
    </row>
    <row r="2870" spans="7:8" x14ac:dyDescent="0.3">
      <c r="G2870" s="62">
        <v>2864</v>
      </c>
      <c r="H2870">
        <f t="shared" ca="1" si="87"/>
        <v>-2.5874022176772334E-3</v>
      </c>
    </row>
    <row r="2871" spans="7:8" x14ac:dyDescent="0.3">
      <c r="G2871" s="62">
        <v>2865</v>
      </c>
      <c r="H2871">
        <f t="shared" ca="1" si="87"/>
        <v>-3.8193594239371944E-3</v>
      </c>
    </row>
    <row r="2872" spans="7:8" x14ac:dyDescent="0.3">
      <c r="G2872" s="62">
        <v>2866</v>
      </c>
      <c r="H2872">
        <f t="shared" ca="1" si="87"/>
        <v>-2.1346095015638066E-2</v>
      </c>
    </row>
    <row r="2873" spans="7:8" x14ac:dyDescent="0.3">
      <c r="G2873" s="62">
        <v>2867</v>
      </c>
      <c r="H2873">
        <f t="shared" ca="1" si="87"/>
        <v>1.8913260446449958E-2</v>
      </c>
    </row>
    <row r="2874" spans="7:8" x14ac:dyDescent="0.3">
      <c r="G2874" s="62">
        <v>2868</v>
      </c>
      <c r="H2874">
        <f t="shared" ca="1" si="87"/>
        <v>1.9918546549203105E-2</v>
      </c>
    </row>
    <row r="2875" spans="7:8" x14ac:dyDescent="0.3">
      <c r="G2875" s="62">
        <v>2869</v>
      </c>
      <c r="H2875">
        <f t="shared" ca="1" si="87"/>
        <v>-1.4956595327077558E-3</v>
      </c>
    </row>
    <row r="2876" spans="7:8" x14ac:dyDescent="0.3">
      <c r="G2876" s="62">
        <v>2870</v>
      </c>
      <c r="H2876">
        <f t="shared" ca="1" si="87"/>
        <v>3.3040742492328992E-3</v>
      </c>
    </row>
    <row r="2877" spans="7:8" x14ac:dyDescent="0.3">
      <c r="G2877" s="62">
        <v>2871</v>
      </c>
      <c r="H2877">
        <f t="shared" ca="1" si="87"/>
        <v>-7.9143218103928687E-4</v>
      </c>
    </row>
    <row r="2878" spans="7:8" x14ac:dyDescent="0.3">
      <c r="G2878" s="62">
        <v>2872</v>
      </c>
      <c r="H2878">
        <f t="shared" ca="1" si="87"/>
        <v>3.0862568272172811E-3</v>
      </c>
    </row>
    <row r="2879" spans="7:8" x14ac:dyDescent="0.3">
      <c r="G2879" s="62">
        <v>2873</v>
      </c>
      <c r="H2879">
        <f t="shared" ca="1" si="87"/>
        <v>5.8216060234294919E-3</v>
      </c>
    </row>
    <row r="2880" spans="7:8" x14ac:dyDescent="0.3">
      <c r="G2880" s="62">
        <v>2874</v>
      </c>
      <c r="H2880">
        <f t="shared" ca="1" si="87"/>
        <v>1.3436910023244663E-2</v>
      </c>
    </row>
    <row r="2881" spans="7:8" x14ac:dyDescent="0.3">
      <c r="G2881" s="62">
        <v>2875</v>
      </c>
      <c r="H2881">
        <f t="shared" ca="1" si="87"/>
        <v>5.5582830822643982E-3</v>
      </c>
    </row>
    <row r="2882" spans="7:8" x14ac:dyDescent="0.3">
      <c r="G2882" s="62">
        <v>2876</v>
      </c>
      <c r="H2882">
        <f t="shared" ca="1" si="87"/>
        <v>8.3606948269753997E-3</v>
      </c>
    </row>
    <row r="2883" spans="7:8" x14ac:dyDescent="0.3">
      <c r="G2883" s="62">
        <v>2877</v>
      </c>
      <c r="H2883">
        <f t="shared" ca="1" si="87"/>
        <v>4.7024091954838577E-3</v>
      </c>
    </row>
    <row r="2884" spans="7:8" x14ac:dyDescent="0.3">
      <c r="G2884" s="62">
        <v>2878</v>
      </c>
      <c r="H2884">
        <f t="shared" ca="1" si="87"/>
        <v>1.1643885914985016E-2</v>
      </c>
    </row>
    <row r="2885" spans="7:8" x14ac:dyDescent="0.3">
      <c r="G2885" s="62">
        <v>2879</v>
      </c>
      <c r="H2885">
        <f t="shared" ca="1" si="87"/>
        <v>3.1537652537634657E-3</v>
      </c>
    </row>
    <row r="2886" spans="7:8" x14ac:dyDescent="0.3">
      <c r="G2886" s="62">
        <v>2880</v>
      </c>
      <c r="H2886">
        <f t="shared" ca="1" si="87"/>
        <v>1.0577228752189662E-2</v>
      </c>
    </row>
    <row r="2887" spans="7:8" x14ac:dyDescent="0.3">
      <c r="G2887" s="62">
        <v>2881</v>
      </c>
      <c r="H2887">
        <f t="shared" ref="H2887:H2950" ca="1" si="88">_xlfn.NORM.INV(RAND(),N$9,N$10)</f>
        <v>5.3298442601202676E-3</v>
      </c>
    </row>
    <row r="2888" spans="7:8" x14ac:dyDescent="0.3">
      <c r="G2888" s="62">
        <v>2882</v>
      </c>
      <c r="H2888">
        <f t="shared" ca="1" si="88"/>
        <v>-2.3076145214157365E-2</v>
      </c>
    </row>
    <row r="2889" spans="7:8" x14ac:dyDescent="0.3">
      <c r="G2889" s="62">
        <v>2883</v>
      </c>
      <c r="H2889">
        <f t="shared" ca="1" si="88"/>
        <v>5.3310318651369885E-4</v>
      </c>
    </row>
    <row r="2890" spans="7:8" x14ac:dyDescent="0.3">
      <c r="G2890" s="62">
        <v>2884</v>
      </c>
      <c r="H2890">
        <f t="shared" ca="1" si="88"/>
        <v>-9.2750495497634703E-4</v>
      </c>
    </row>
    <row r="2891" spans="7:8" x14ac:dyDescent="0.3">
      <c r="G2891" s="62">
        <v>2885</v>
      </c>
      <c r="H2891">
        <f t="shared" ca="1" si="88"/>
        <v>-9.3205995640563803E-3</v>
      </c>
    </row>
    <row r="2892" spans="7:8" x14ac:dyDescent="0.3">
      <c r="G2892" s="62">
        <v>2886</v>
      </c>
      <c r="H2892">
        <f t="shared" ca="1" si="88"/>
        <v>-1.1839657898929009E-2</v>
      </c>
    </row>
    <row r="2893" spans="7:8" x14ac:dyDescent="0.3">
      <c r="G2893" s="62">
        <v>2887</v>
      </c>
      <c r="H2893">
        <f t="shared" ca="1" si="88"/>
        <v>-1.9183072821268913E-2</v>
      </c>
    </row>
    <row r="2894" spans="7:8" x14ac:dyDescent="0.3">
      <c r="G2894" s="62">
        <v>2888</v>
      </c>
      <c r="H2894">
        <f t="shared" ca="1" si="88"/>
        <v>-7.415230995425905E-3</v>
      </c>
    </row>
    <row r="2895" spans="7:8" x14ac:dyDescent="0.3">
      <c r="G2895" s="62">
        <v>2889</v>
      </c>
      <c r="H2895">
        <f t="shared" ca="1" si="88"/>
        <v>3.6584179635516079E-2</v>
      </c>
    </row>
    <row r="2896" spans="7:8" x14ac:dyDescent="0.3">
      <c r="G2896" s="62">
        <v>2890</v>
      </c>
      <c r="H2896">
        <f t="shared" ca="1" si="88"/>
        <v>-6.1337069062800326E-4</v>
      </c>
    </row>
    <row r="2897" spans="7:8" x14ac:dyDescent="0.3">
      <c r="G2897" s="62">
        <v>2891</v>
      </c>
      <c r="H2897">
        <f t="shared" ca="1" si="88"/>
        <v>-1.3019000924220361E-2</v>
      </c>
    </row>
    <row r="2898" spans="7:8" x14ac:dyDescent="0.3">
      <c r="G2898" s="62">
        <v>2892</v>
      </c>
      <c r="H2898">
        <f t="shared" ca="1" si="88"/>
        <v>2.008183242572819E-4</v>
      </c>
    </row>
    <row r="2899" spans="7:8" x14ac:dyDescent="0.3">
      <c r="G2899" s="62">
        <v>2893</v>
      </c>
      <c r="H2899">
        <f t="shared" ca="1" si="88"/>
        <v>1.403675836030575E-4</v>
      </c>
    </row>
    <row r="2900" spans="7:8" x14ac:dyDescent="0.3">
      <c r="G2900" s="62">
        <v>2894</v>
      </c>
      <c r="H2900">
        <f t="shared" ca="1" si="88"/>
        <v>-3.0745252360518242E-3</v>
      </c>
    </row>
    <row r="2901" spans="7:8" x14ac:dyDescent="0.3">
      <c r="G2901" s="62">
        <v>2895</v>
      </c>
      <c r="H2901">
        <f t="shared" ca="1" si="88"/>
        <v>9.3357901966048124E-3</v>
      </c>
    </row>
    <row r="2902" spans="7:8" x14ac:dyDescent="0.3">
      <c r="G2902" s="62">
        <v>2896</v>
      </c>
      <c r="H2902">
        <f t="shared" ca="1" si="88"/>
        <v>-9.8614626136214094E-4</v>
      </c>
    </row>
    <row r="2903" spans="7:8" x14ac:dyDescent="0.3">
      <c r="G2903" s="62">
        <v>2897</v>
      </c>
      <c r="H2903">
        <f t="shared" ca="1" si="88"/>
        <v>1.0907383902930778E-2</v>
      </c>
    </row>
    <row r="2904" spans="7:8" x14ac:dyDescent="0.3">
      <c r="G2904" s="62">
        <v>2898</v>
      </c>
      <c r="H2904">
        <f t="shared" ca="1" si="88"/>
        <v>-5.6574005108025157E-3</v>
      </c>
    </row>
    <row r="2905" spans="7:8" x14ac:dyDescent="0.3">
      <c r="G2905" s="62">
        <v>2899</v>
      </c>
      <c r="H2905">
        <f t="shared" ca="1" si="88"/>
        <v>9.0388637252796899E-3</v>
      </c>
    </row>
    <row r="2906" spans="7:8" x14ac:dyDescent="0.3">
      <c r="G2906" s="62">
        <v>2900</v>
      </c>
      <c r="H2906">
        <f t="shared" ca="1" si="88"/>
        <v>-2.0081137595724625E-2</v>
      </c>
    </row>
    <row r="2907" spans="7:8" x14ac:dyDescent="0.3">
      <c r="G2907" s="62">
        <v>2901</v>
      </c>
      <c r="H2907">
        <f t="shared" ca="1" si="88"/>
        <v>1.7909454691993131E-2</v>
      </c>
    </row>
    <row r="2908" spans="7:8" x14ac:dyDescent="0.3">
      <c r="G2908" s="62">
        <v>2902</v>
      </c>
      <c r="H2908">
        <f t="shared" ca="1" si="88"/>
        <v>-5.0459288795670259E-3</v>
      </c>
    </row>
    <row r="2909" spans="7:8" x14ac:dyDescent="0.3">
      <c r="G2909" s="62">
        <v>2903</v>
      </c>
      <c r="H2909">
        <f t="shared" ca="1" si="88"/>
        <v>4.4251195892912295E-3</v>
      </c>
    </row>
    <row r="2910" spans="7:8" x14ac:dyDescent="0.3">
      <c r="G2910" s="62">
        <v>2904</v>
      </c>
      <c r="H2910">
        <f t="shared" ca="1" si="88"/>
        <v>-6.5876352777570618E-3</v>
      </c>
    </row>
    <row r="2911" spans="7:8" x14ac:dyDescent="0.3">
      <c r="G2911" s="62">
        <v>2905</v>
      </c>
      <c r="H2911">
        <f t="shared" ca="1" si="88"/>
        <v>1.4632244862704133E-2</v>
      </c>
    </row>
    <row r="2912" spans="7:8" x14ac:dyDescent="0.3">
      <c r="G2912" s="62">
        <v>2906</v>
      </c>
      <c r="H2912">
        <f t="shared" ca="1" si="88"/>
        <v>-2.2336612992969015E-2</v>
      </c>
    </row>
    <row r="2913" spans="7:8" x14ac:dyDescent="0.3">
      <c r="G2913" s="62">
        <v>2907</v>
      </c>
      <c r="H2913">
        <f t="shared" ca="1" si="88"/>
        <v>5.4545976076876557E-3</v>
      </c>
    </row>
    <row r="2914" spans="7:8" x14ac:dyDescent="0.3">
      <c r="G2914" s="62">
        <v>2908</v>
      </c>
      <c r="H2914">
        <f t="shared" ca="1" si="88"/>
        <v>7.1889544641090819E-3</v>
      </c>
    </row>
    <row r="2915" spans="7:8" x14ac:dyDescent="0.3">
      <c r="G2915" s="62">
        <v>2909</v>
      </c>
      <c r="H2915">
        <f t="shared" ca="1" si="88"/>
        <v>2.2227112195565496E-3</v>
      </c>
    </row>
    <row r="2916" spans="7:8" x14ac:dyDescent="0.3">
      <c r="G2916" s="62">
        <v>2910</v>
      </c>
      <c r="H2916">
        <f t="shared" ca="1" si="88"/>
        <v>2.7225916567128728E-3</v>
      </c>
    </row>
    <row r="2917" spans="7:8" x14ac:dyDescent="0.3">
      <c r="G2917" s="62">
        <v>2911</v>
      </c>
      <c r="H2917">
        <f t="shared" ca="1" si="88"/>
        <v>-1.4436791066472564E-3</v>
      </c>
    </row>
    <row r="2918" spans="7:8" x14ac:dyDescent="0.3">
      <c r="G2918" s="62">
        <v>2912</v>
      </c>
      <c r="H2918">
        <f t="shared" ca="1" si="88"/>
        <v>-2.721293898448043E-2</v>
      </c>
    </row>
    <row r="2919" spans="7:8" x14ac:dyDescent="0.3">
      <c r="G2919" s="62">
        <v>2913</v>
      </c>
      <c r="H2919">
        <f t="shared" ca="1" si="88"/>
        <v>1.9588299995300311E-2</v>
      </c>
    </row>
    <row r="2920" spans="7:8" x14ac:dyDescent="0.3">
      <c r="G2920" s="62">
        <v>2914</v>
      </c>
      <c r="H2920">
        <f t="shared" ca="1" si="88"/>
        <v>9.3991372212163596E-3</v>
      </c>
    </row>
    <row r="2921" spans="7:8" x14ac:dyDescent="0.3">
      <c r="G2921" s="62">
        <v>2915</v>
      </c>
      <c r="H2921">
        <f t="shared" ca="1" si="88"/>
        <v>9.305157292043998E-3</v>
      </c>
    </row>
    <row r="2922" spans="7:8" x14ac:dyDescent="0.3">
      <c r="G2922" s="62">
        <v>2916</v>
      </c>
      <c r="H2922">
        <f t="shared" ca="1" si="88"/>
        <v>-6.2075161706561513E-3</v>
      </c>
    </row>
    <row r="2923" spans="7:8" x14ac:dyDescent="0.3">
      <c r="G2923" s="62">
        <v>2917</v>
      </c>
      <c r="H2923">
        <f t="shared" ca="1" si="88"/>
        <v>-1.3710684730947715E-2</v>
      </c>
    </row>
    <row r="2924" spans="7:8" x14ac:dyDescent="0.3">
      <c r="G2924" s="62">
        <v>2918</v>
      </c>
      <c r="H2924">
        <f t="shared" ca="1" si="88"/>
        <v>9.2023324549497937E-3</v>
      </c>
    </row>
    <row r="2925" spans="7:8" x14ac:dyDescent="0.3">
      <c r="G2925" s="62">
        <v>2919</v>
      </c>
      <c r="H2925">
        <f t="shared" ca="1" si="88"/>
        <v>1.485723664268278E-2</v>
      </c>
    </row>
    <row r="2926" spans="7:8" x14ac:dyDescent="0.3">
      <c r="G2926" s="62">
        <v>2920</v>
      </c>
      <c r="H2926">
        <f t="shared" ca="1" si="88"/>
        <v>1.1698177330026894E-2</v>
      </c>
    </row>
    <row r="2927" spans="7:8" x14ac:dyDescent="0.3">
      <c r="G2927" s="62">
        <v>2921</v>
      </c>
      <c r="H2927">
        <f t="shared" ca="1" si="88"/>
        <v>6.8997443914499421E-3</v>
      </c>
    </row>
    <row r="2928" spans="7:8" x14ac:dyDescent="0.3">
      <c r="G2928" s="62">
        <v>2922</v>
      </c>
      <c r="H2928">
        <f t="shared" ca="1" si="88"/>
        <v>-1.2357519933656986E-2</v>
      </c>
    </row>
    <row r="2929" spans="7:8" x14ac:dyDescent="0.3">
      <c r="G2929" s="62">
        <v>2923</v>
      </c>
      <c r="H2929">
        <f t="shared" ca="1" si="88"/>
        <v>2.8476821894563185E-3</v>
      </c>
    </row>
    <row r="2930" spans="7:8" x14ac:dyDescent="0.3">
      <c r="G2930" s="62">
        <v>2924</v>
      </c>
      <c r="H2930">
        <f t="shared" ca="1" si="88"/>
        <v>6.6394296882352271E-3</v>
      </c>
    </row>
    <row r="2931" spans="7:8" x14ac:dyDescent="0.3">
      <c r="G2931" s="62">
        <v>2925</v>
      </c>
      <c r="H2931">
        <f t="shared" ca="1" si="88"/>
        <v>-2.5857917596709579E-2</v>
      </c>
    </row>
    <row r="2932" spans="7:8" x14ac:dyDescent="0.3">
      <c r="G2932" s="62">
        <v>2926</v>
      </c>
      <c r="H2932">
        <f t="shared" ca="1" si="88"/>
        <v>-2.3001692963543499E-2</v>
      </c>
    </row>
    <row r="2933" spans="7:8" x14ac:dyDescent="0.3">
      <c r="G2933" s="62">
        <v>2927</v>
      </c>
      <c r="H2933">
        <f t="shared" ca="1" si="88"/>
        <v>-6.0884438759483371E-3</v>
      </c>
    </row>
    <row r="2934" spans="7:8" x14ac:dyDescent="0.3">
      <c r="G2934" s="62">
        <v>2928</v>
      </c>
      <c r="H2934">
        <f t="shared" ca="1" si="88"/>
        <v>-1.7092961423616909E-2</v>
      </c>
    </row>
    <row r="2935" spans="7:8" x14ac:dyDescent="0.3">
      <c r="G2935" s="62">
        <v>2929</v>
      </c>
      <c r="H2935">
        <f t="shared" ca="1" si="88"/>
        <v>4.7346755024609754E-3</v>
      </c>
    </row>
    <row r="2936" spans="7:8" x14ac:dyDescent="0.3">
      <c r="G2936" s="62">
        <v>2930</v>
      </c>
      <c r="H2936">
        <f t="shared" ca="1" si="88"/>
        <v>1.1066751141940142E-2</v>
      </c>
    </row>
    <row r="2937" spans="7:8" x14ac:dyDescent="0.3">
      <c r="G2937" s="62">
        <v>2931</v>
      </c>
      <c r="H2937">
        <f t="shared" ca="1" si="88"/>
        <v>1.4333051452819689E-2</v>
      </c>
    </row>
    <row r="2938" spans="7:8" x14ac:dyDescent="0.3">
      <c r="G2938" s="62">
        <v>2932</v>
      </c>
      <c r="H2938">
        <f t="shared" ca="1" si="88"/>
        <v>1.0811833371477422E-2</v>
      </c>
    </row>
    <row r="2939" spans="7:8" x14ac:dyDescent="0.3">
      <c r="G2939" s="62">
        <v>2933</v>
      </c>
      <c r="H2939">
        <f t="shared" ca="1" si="88"/>
        <v>4.5635604489964784E-3</v>
      </c>
    </row>
    <row r="2940" spans="7:8" x14ac:dyDescent="0.3">
      <c r="G2940" s="62">
        <v>2934</v>
      </c>
      <c r="H2940">
        <f t="shared" ca="1" si="88"/>
        <v>-3.0532867832395644E-2</v>
      </c>
    </row>
    <row r="2941" spans="7:8" x14ac:dyDescent="0.3">
      <c r="G2941" s="62">
        <v>2935</v>
      </c>
      <c r="H2941">
        <f t="shared" ca="1" si="88"/>
        <v>1.7563818638790939E-2</v>
      </c>
    </row>
    <row r="2942" spans="7:8" x14ac:dyDescent="0.3">
      <c r="G2942" s="62">
        <v>2936</v>
      </c>
      <c r="H2942">
        <f t="shared" ca="1" si="88"/>
        <v>-2.1248976067482387E-2</v>
      </c>
    </row>
    <row r="2943" spans="7:8" x14ac:dyDescent="0.3">
      <c r="G2943" s="62">
        <v>2937</v>
      </c>
      <c r="H2943">
        <f t="shared" ca="1" si="88"/>
        <v>-7.7697810597841914E-3</v>
      </c>
    </row>
    <row r="2944" spans="7:8" x14ac:dyDescent="0.3">
      <c r="G2944" s="62">
        <v>2938</v>
      </c>
      <c r="H2944">
        <f t="shared" ca="1" si="88"/>
        <v>4.5189584109267813E-3</v>
      </c>
    </row>
    <row r="2945" spans="7:8" x14ac:dyDescent="0.3">
      <c r="G2945" s="62">
        <v>2939</v>
      </c>
      <c r="H2945">
        <f t="shared" ca="1" si="88"/>
        <v>8.9244567232346639E-4</v>
      </c>
    </row>
    <row r="2946" spans="7:8" x14ac:dyDescent="0.3">
      <c r="G2946" s="62">
        <v>2940</v>
      </c>
      <c r="H2946">
        <f t="shared" ca="1" si="88"/>
        <v>-2.8542099481887696E-3</v>
      </c>
    </row>
    <row r="2947" spans="7:8" x14ac:dyDescent="0.3">
      <c r="G2947" s="62">
        <v>2941</v>
      </c>
      <c r="H2947">
        <f t="shared" ca="1" si="88"/>
        <v>2.8630813535408177E-3</v>
      </c>
    </row>
    <row r="2948" spans="7:8" x14ac:dyDescent="0.3">
      <c r="G2948" s="62">
        <v>2942</v>
      </c>
      <c r="H2948">
        <f t="shared" ca="1" si="88"/>
        <v>-1.7903486326792888E-2</v>
      </c>
    </row>
    <row r="2949" spans="7:8" x14ac:dyDescent="0.3">
      <c r="G2949" s="62">
        <v>2943</v>
      </c>
      <c r="H2949">
        <f t="shared" ca="1" si="88"/>
        <v>-1.0955134576184987E-2</v>
      </c>
    </row>
    <row r="2950" spans="7:8" x14ac:dyDescent="0.3">
      <c r="G2950" s="62">
        <v>2944</v>
      </c>
      <c r="H2950">
        <f t="shared" ca="1" si="88"/>
        <v>1.657683509923992E-2</v>
      </c>
    </row>
    <row r="2951" spans="7:8" x14ac:dyDescent="0.3">
      <c r="G2951" s="62">
        <v>2945</v>
      </c>
      <c r="H2951">
        <f t="shared" ref="H2951:H3014" ca="1" si="89">_xlfn.NORM.INV(RAND(),N$9,N$10)</f>
        <v>1.5883928244283588E-2</v>
      </c>
    </row>
    <row r="2952" spans="7:8" x14ac:dyDescent="0.3">
      <c r="G2952" s="62">
        <v>2946</v>
      </c>
      <c r="H2952">
        <f t="shared" ca="1" si="89"/>
        <v>1.3214413322186626E-2</v>
      </c>
    </row>
    <row r="2953" spans="7:8" x14ac:dyDescent="0.3">
      <c r="G2953" s="62">
        <v>2947</v>
      </c>
      <c r="H2953">
        <f t="shared" ca="1" si="89"/>
        <v>-1.0645366561994078E-2</v>
      </c>
    </row>
    <row r="2954" spans="7:8" x14ac:dyDescent="0.3">
      <c r="G2954" s="62">
        <v>2948</v>
      </c>
      <c r="H2954">
        <f t="shared" ca="1" si="89"/>
        <v>1.831109884008578E-2</v>
      </c>
    </row>
    <row r="2955" spans="7:8" x14ac:dyDescent="0.3">
      <c r="G2955" s="62">
        <v>2949</v>
      </c>
      <c r="H2955">
        <f t="shared" ca="1" si="89"/>
        <v>3.4749459010875458E-3</v>
      </c>
    </row>
    <row r="2956" spans="7:8" x14ac:dyDescent="0.3">
      <c r="G2956" s="62">
        <v>2950</v>
      </c>
      <c r="H2956">
        <f t="shared" ca="1" si="89"/>
        <v>-1.6347964987478919E-4</v>
      </c>
    </row>
    <row r="2957" spans="7:8" x14ac:dyDescent="0.3">
      <c r="G2957" s="62">
        <v>2951</v>
      </c>
      <c r="H2957">
        <f t="shared" ca="1" si="89"/>
        <v>1.0603069916230192E-2</v>
      </c>
    </row>
    <row r="2958" spans="7:8" x14ac:dyDescent="0.3">
      <c r="G2958" s="62">
        <v>2952</v>
      </c>
      <c r="H2958">
        <f t="shared" ca="1" si="89"/>
        <v>-4.8093704755782897E-3</v>
      </c>
    </row>
    <row r="2959" spans="7:8" x14ac:dyDescent="0.3">
      <c r="G2959" s="62">
        <v>2953</v>
      </c>
      <c r="H2959">
        <f t="shared" ca="1" si="89"/>
        <v>2.1941360427953794E-2</v>
      </c>
    </row>
    <row r="2960" spans="7:8" x14ac:dyDescent="0.3">
      <c r="G2960" s="62">
        <v>2954</v>
      </c>
      <c r="H2960">
        <f t="shared" ca="1" si="89"/>
        <v>1.4324730889742027E-2</v>
      </c>
    </row>
    <row r="2961" spans="7:8" x14ac:dyDescent="0.3">
      <c r="G2961" s="62">
        <v>2955</v>
      </c>
      <c r="H2961">
        <f t="shared" ca="1" si="89"/>
        <v>-1.5035681334733646E-3</v>
      </c>
    </row>
    <row r="2962" spans="7:8" x14ac:dyDescent="0.3">
      <c r="G2962" s="62">
        <v>2956</v>
      </c>
      <c r="H2962">
        <f t="shared" ca="1" si="89"/>
        <v>-6.3222653575939723E-3</v>
      </c>
    </row>
    <row r="2963" spans="7:8" x14ac:dyDescent="0.3">
      <c r="G2963" s="62">
        <v>2957</v>
      </c>
      <c r="H2963">
        <f t="shared" ca="1" si="89"/>
        <v>-1.4212223460091869E-2</v>
      </c>
    </row>
    <row r="2964" spans="7:8" x14ac:dyDescent="0.3">
      <c r="G2964" s="62">
        <v>2958</v>
      </c>
      <c r="H2964">
        <f t="shared" ca="1" si="89"/>
        <v>1.8383263720325966E-2</v>
      </c>
    </row>
    <row r="2965" spans="7:8" x14ac:dyDescent="0.3">
      <c r="G2965" s="62">
        <v>2959</v>
      </c>
      <c r="H2965">
        <f t="shared" ca="1" si="89"/>
        <v>-3.2078727361342742E-2</v>
      </c>
    </row>
    <row r="2966" spans="7:8" x14ac:dyDescent="0.3">
      <c r="G2966" s="62">
        <v>2960</v>
      </c>
      <c r="H2966">
        <f t="shared" ca="1" si="89"/>
        <v>-2.8723098116207126E-2</v>
      </c>
    </row>
    <row r="2967" spans="7:8" x14ac:dyDescent="0.3">
      <c r="G2967" s="62">
        <v>2961</v>
      </c>
      <c r="H2967">
        <f t="shared" ca="1" si="89"/>
        <v>2.1609271498519773E-2</v>
      </c>
    </row>
    <row r="2968" spans="7:8" x14ac:dyDescent="0.3">
      <c r="G2968" s="62">
        <v>2962</v>
      </c>
      <c r="H2968">
        <f t="shared" ca="1" si="89"/>
        <v>7.9182737894015788E-3</v>
      </c>
    </row>
    <row r="2969" spans="7:8" x14ac:dyDescent="0.3">
      <c r="G2969" s="62">
        <v>2963</v>
      </c>
      <c r="H2969">
        <f t="shared" ca="1" si="89"/>
        <v>5.4436385794545718E-3</v>
      </c>
    </row>
    <row r="2970" spans="7:8" x14ac:dyDescent="0.3">
      <c r="G2970" s="62">
        <v>2964</v>
      </c>
      <c r="H2970">
        <f t="shared" ca="1" si="89"/>
        <v>-1.206537915445698E-2</v>
      </c>
    </row>
    <row r="2971" spans="7:8" x14ac:dyDescent="0.3">
      <c r="G2971" s="62">
        <v>2965</v>
      </c>
      <c r="H2971">
        <f t="shared" ca="1" si="89"/>
        <v>7.6974745010537785E-3</v>
      </c>
    </row>
    <row r="2972" spans="7:8" x14ac:dyDescent="0.3">
      <c r="G2972" s="62">
        <v>2966</v>
      </c>
      <c r="H2972">
        <f t="shared" ca="1" si="89"/>
        <v>-4.5839663706231182E-3</v>
      </c>
    </row>
    <row r="2973" spans="7:8" x14ac:dyDescent="0.3">
      <c r="G2973" s="62">
        <v>2967</v>
      </c>
      <c r="H2973">
        <f t="shared" ca="1" si="89"/>
        <v>1.1040753421329794E-2</v>
      </c>
    </row>
    <row r="2974" spans="7:8" x14ac:dyDescent="0.3">
      <c r="G2974" s="62">
        <v>2968</v>
      </c>
      <c r="H2974">
        <f t="shared" ca="1" si="89"/>
        <v>4.1588530086736934E-3</v>
      </c>
    </row>
    <row r="2975" spans="7:8" x14ac:dyDescent="0.3">
      <c r="G2975" s="62">
        <v>2969</v>
      </c>
      <c r="H2975">
        <f t="shared" ca="1" si="89"/>
        <v>1.9045348616629147E-2</v>
      </c>
    </row>
    <row r="2976" spans="7:8" x14ac:dyDescent="0.3">
      <c r="G2976" s="62">
        <v>2970</v>
      </c>
      <c r="H2976">
        <f t="shared" ca="1" si="89"/>
        <v>-3.0045096891606043E-2</v>
      </c>
    </row>
    <row r="2977" spans="7:8" x14ac:dyDescent="0.3">
      <c r="G2977" s="62">
        <v>2971</v>
      </c>
      <c r="H2977">
        <f t="shared" ca="1" si="89"/>
        <v>-1.1876622799263784E-3</v>
      </c>
    </row>
    <row r="2978" spans="7:8" x14ac:dyDescent="0.3">
      <c r="G2978" s="62">
        <v>2972</v>
      </c>
      <c r="H2978">
        <f t="shared" ca="1" si="89"/>
        <v>-8.4750102533178943E-3</v>
      </c>
    </row>
    <row r="2979" spans="7:8" x14ac:dyDescent="0.3">
      <c r="G2979" s="62">
        <v>2973</v>
      </c>
      <c r="H2979">
        <f t="shared" ca="1" si="89"/>
        <v>1.6631705315952962E-2</v>
      </c>
    </row>
    <row r="2980" spans="7:8" x14ac:dyDescent="0.3">
      <c r="G2980" s="62">
        <v>2974</v>
      </c>
      <c r="H2980">
        <f t="shared" ca="1" si="89"/>
        <v>4.3767447215016563E-3</v>
      </c>
    </row>
    <row r="2981" spans="7:8" x14ac:dyDescent="0.3">
      <c r="G2981" s="62">
        <v>2975</v>
      </c>
      <c r="H2981">
        <f t="shared" ca="1" si="89"/>
        <v>9.5525790638036831E-3</v>
      </c>
    </row>
    <row r="2982" spans="7:8" x14ac:dyDescent="0.3">
      <c r="G2982" s="62">
        <v>2976</v>
      </c>
      <c r="H2982">
        <f t="shared" ca="1" si="89"/>
        <v>9.493337520310334E-3</v>
      </c>
    </row>
    <row r="2983" spans="7:8" x14ac:dyDescent="0.3">
      <c r="G2983" s="62">
        <v>2977</v>
      </c>
      <c r="H2983">
        <f t="shared" ca="1" si="89"/>
        <v>1.9501918016776209E-2</v>
      </c>
    </row>
    <row r="2984" spans="7:8" x14ac:dyDescent="0.3">
      <c r="G2984" s="62">
        <v>2978</v>
      </c>
      <c r="H2984">
        <f t="shared" ca="1" si="89"/>
        <v>-3.4782608218733957E-3</v>
      </c>
    </row>
    <row r="2985" spans="7:8" x14ac:dyDescent="0.3">
      <c r="G2985" s="62">
        <v>2979</v>
      </c>
      <c r="H2985">
        <f t="shared" ca="1" si="89"/>
        <v>-8.6544357631476755E-3</v>
      </c>
    </row>
    <row r="2986" spans="7:8" x14ac:dyDescent="0.3">
      <c r="G2986" s="62">
        <v>2980</v>
      </c>
      <c r="H2986">
        <f t="shared" ca="1" si="89"/>
        <v>1.3381534902690933E-2</v>
      </c>
    </row>
    <row r="2987" spans="7:8" x14ac:dyDescent="0.3">
      <c r="G2987" s="62">
        <v>2981</v>
      </c>
      <c r="H2987">
        <f t="shared" ca="1" si="89"/>
        <v>-6.9706681544946351E-3</v>
      </c>
    </row>
    <row r="2988" spans="7:8" x14ac:dyDescent="0.3">
      <c r="G2988" s="62">
        <v>2982</v>
      </c>
      <c r="H2988">
        <f t="shared" ca="1" si="89"/>
        <v>-1.2305856425067848E-2</v>
      </c>
    </row>
    <row r="2989" spans="7:8" x14ac:dyDescent="0.3">
      <c r="G2989" s="62">
        <v>2983</v>
      </c>
      <c r="H2989">
        <f t="shared" ca="1" si="89"/>
        <v>3.2590932546400241E-3</v>
      </c>
    </row>
    <row r="2990" spans="7:8" x14ac:dyDescent="0.3">
      <c r="G2990" s="62">
        <v>2984</v>
      </c>
      <c r="H2990">
        <f t="shared" ca="1" si="89"/>
        <v>1.483665898978738E-2</v>
      </c>
    </row>
    <row r="2991" spans="7:8" x14ac:dyDescent="0.3">
      <c r="G2991" s="62">
        <v>2985</v>
      </c>
      <c r="H2991">
        <f t="shared" ca="1" si="89"/>
        <v>-1.3798520964816586E-3</v>
      </c>
    </row>
    <row r="2992" spans="7:8" x14ac:dyDescent="0.3">
      <c r="G2992" s="62">
        <v>2986</v>
      </c>
      <c r="H2992">
        <f t="shared" ca="1" si="89"/>
        <v>-1.1502557127455125E-2</v>
      </c>
    </row>
    <row r="2993" spans="7:8" x14ac:dyDescent="0.3">
      <c r="G2993" s="62">
        <v>2987</v>
      </c>
      <c r="H2993">
        <f t="shared" ca="1" si="89"/>
        <v>1.7196553932953156E-2</v>
      </c>
    </row>
    <row r="2994" spans="7:8" x14ac:dyDescent="0.3">
      <c r="G2994" s="62">
        <v>2988</v>
      </c>
      <c r="H2994">
        <f t="shared" ca="1" si="89"/>
        <v>4.3419526151555893E-3</v>
      </c>
    </row>
    <row r="2995" spans="7:8" x14ac:dyDescent="0.3">
      <c r="G2995" s="62">
        <v>2989</v>
      </c>
      <c r="H2995">
        <f t="shared" ca="1" si="89"/>
        <v>-5.9576952340751107E-3</v>
      </c>
    </row>
    <row r="2996" spans="7:8" x14ac:dyDescent="0.3">
      <c r="G2996" s="62">
        <v>2990</v>
      </c>
      <c r="H2996">
        <f t="shared" ca="1" si="89"/>
        <v>2.8805841385463601E-2</v>
      </c>
    </row>
    <row r="2997" spans="7:8" x14ac:dyDescent="0.3">
      <c r="G2997" s="62">
        <v>2991</v>
      </c>
      <c r="H2997">
        <f t="shared" ca="1" si="89"/>
        <v>-1.0887215255833641E-2</v>
      </c>
    </row>
    <row r="2998" spans="7:8" x14ac:dyDescent="0.3">
      <c r="G2998" s="62">
        <v>2992</v>
      </c>
      <c r="H2998">
        <f t="shared" ca="1" si="89"/>
        <v>-3.9160943277373156E-2</v>
      </c>
    </row>
    <row r="2999" spans="7:8" x14ac:dyDescent="0.3">
      <c r="G2999" s="62">
        <v>2993</v>
      </c>
      <c r="H2999">
        <f t="shared" ca="1" si="89"/>
        <v>3.8031058576481605E-2</v>
      </c>
    </row>
    <row r="3000" spans="7:8" x14ac:dyDescent="0.3">
      <c r="G3000" s="62">
        <v>2994</v>
      </c>
      <c r="H3000">
        <f t="shared" ca="1" si="89"/>
        <v>-2.486082625430059E-2</v>
      </c>
    </row>
    <row r="3001" spans="7:8" x14ac:dyDescent="0.3">
      <c r="G3001" s="62">
        <v>2995</v>
      </c>
      <c r="H3001">
        <f t="shared" ca="1" si="89"/>
        <v>-5.2208415481810886E-3</v>
      </c>
    </row>
    <row r="3002" spans="7:8" x14ac:dyDescent="0.3">
      <c r="G3002" s="62">
        <v>2996</v>
      </c>
      <c r="H3002">
        <f t="shared" ca="1" si="89"/>
        <v>-2.165168897247122E-3</v>
      </c>
    </row>
    <row r="3003" spans="7:8" x14ac:dyDescent="0.3">
      <c r="G3003" s="62">
        <v>2997</v>
      </c>
      <c r="H3003">
        <f t="shared" ca="1" si="89"/>
        <v>-1.9589575767290392E-2</v>
      </c>
    </row>
    <row r="3004" spans="7:8" x14ac:dyDescent="0.3">
      <c r="G3004" s="62">
        <v>2998</v>
      </c>
      <c r="H3004">
        <f t="shared" ca="1" si="89"/>
        <v>3.0240033512492347E-2</v>
      </c>
    </row>
    <row r="3005" spans="7:8" x14ac:dyDescent="0.3">
      <c r="G3005" s="62">
        <v>2999</v>
      </c>
      <c r="H3005">
        <f t="shared" ca="1" si="89"/>
        <v>5.5626774217885791E-3</v>
      </c>
    </row>
    <row r="3006" spans="7:8" x14ac:dyDescent="0.3">
      <c r="G3006" s="62">
        <v>3000</v>
      </c>
      <c r="H3006">
        <f t="shared" ca="1" si="89"/>
        <v>-2.6013999476208354E-3</v>
      </c>
    </row>
    <row r="3007" spans="7:8" x14ac:dyDescent="0.3">
      <c r="G3007" s="62">
        <v>3001</v>
      </c>
      <c r="H3007">
        <f t="shared" ca="1" si="89"/>
        <v>2.78913767946039E-3</v>
      </c>
    </row>
    <row r="3008" spans="7:8" x14ac:dyDescent="0.3">
      <c r="G3008" s="62">
        <v>3002</v>
      </c>
      <c r="H3008">
        <f t="shared" ca="1" si="89"/>
        <v>-1.4233875756390759E-2</v>
      </c>
    </row>
    <row r="3009" spans="7:8" x14ac:dyDescent="0.3">
      <c r="G3009" s="62">
        <v>3003</v>
      </c>
      <c r="H3009">
        <f t="shared" ca="1" si="89"/>
        <v>-1.2516643882220223E-2</v>
      </c>
    </row>
    <row r="3010" spans="7:8" x14ac:dyDescent="0.3">
      <c r="G3010" s="62">
        <v>3004</v>
      </c>
      <c r="H3010">
        <f t="shared" ca="1" si="89"/>
        <v>7.0833349301372027E-3</v>
      </c>
    </row>
    <row r="3011" spans="7:8" x14ac:dyDescent="0.3">
      <c r="G3011" s="62">
        <v>3005</v>
      </c>
      <c r="H3011">
        <f t="shared" ca="1" si="89"/>
        <v>-1.2150580647850398E-2</v>
      </c>
    </row>
    <row r="3012" spans="7:8" x14ac:dyDescent="0.3">
      <c r="G3012" s="62">
        <v>3006</v>
      </c>
      <c r="H3012">
        <f t="shared" ca="1" si="89"/>
        <v>-5.4764631322712903E-3</v>
      </c>
    </row>
    <row r="3013" spans="7:8" x14ac:dyDescent="0.3">
      <c r="G3013" s="62">
        <v>3007</v>
      </c>
      <c r="H3013">
        <f t="shared" ca="1" si="89"/>
        <v>1.2921225143644726E-3</v>
      </c>
    </row>
    <row r="3014" spans="7:8" x14ac:dyDescent="0.3">
      <c r="G3014" s="62">
        <v>3008</v>
      </c>
      <c r="H3014">
        <f t="shared" ca="1" si="89"/>
        <v>-7.1662648252707548E-3</v>
      </c>
    </row>
    <row r="3015" spans="7:8" x14ac:dyDescent="0.3">
      <c r="G3015" s="62">
        <v>3009</v>
      </c>
      <c r="H3015">
        <f t="shared" ref="H3015:H3078" ca="1" si="90">_xlfn.NORM.INV(RAND(),N$9,N$10)</f>
        <v>2.3630505220936144E-2</v>
      </c>
    </row>
    <row r="3016" spans="7:8" x14ac:dyDescent="0.3">
      <c r="G3016" s="62">
        <v>3010</v>
      </c>
      <c r="H3016">
        <f t="shared" ca="1" si="90"/>
        <v>-1.9675848600393946E-2</v>
      </c>
    </row>
    <row r="3017" spans="7:8" x14ac:dyDescent="0.3">
      <c r="G3017" s="62">
        <v>3011</v>
      </c>
      <c r="H3017">
        <f t="shared" ca="1" si="90"/>
        <v>1.3033942245658094E-2</v>
      </c>
    </row>
    <row r="3018" spans="7:8" x14ac:dyDescent="0.3">
      <c r="G3018" s="62">
        <v>3012</v>
      </c>
      <c r="H3018">
        <f t="shared" ca="1" si="90"/>
        <v>-2.1272596543841126E-2</v>
      </c>
    </row>
    <row r="3019" spans="7:8" x14ac:dyDescent="0.3">
      <c r="G3019" s="62">
        <v>3013</v>
      </c>
      <c r="H3019">
        <f t="shared" ca="1" si="90"/>
        <v>2.1695743990971114E-2</v>
      </c>
    </row>
    <row r="3020" spans="7:8" x14ac:dyDescent="0.3">
      <c r="G3020" s="62">
        <v>3014</v>
      </c>
      <c r="H3020">
        <f t="shared" ca="1" si="90"/>
        <v>-1.0779612951584023E-2</v>
      </c>
    </row>
    <row r="3021" spans="7:8" x14ac:dyDescent="0.3">
      <c r="G3021" s="62">
        <v>3015</v>
      </c>
      <c r="H3021">
        <f t="shared" ca="1" si="90"/>
        <v>-4.9056640375868925E-3</v>
      </c>
    </row>
    <row r="3022" spans="7:8" x14ac:dyDescent="0.3">
      <c r="G3022" s="62">
        <v>3016</v>
      </c>
      <c r="H3022">
        <f t="shared" ca="1" si="90"/>
        <v>-2.7535412602886299E-2</v>
      </c>
    </row>
    <row r="3023" spans="7:8" x14ac:dyDescent="0.3">
      <c r="G3023" s="62">
        <v>3017</v>
      </c>
      <c r="H3023">
        <f t="shared" ca="1" si="90"/>
        <v>1.2929598152246334E-2</v>
      </c>
    </row>
    <row r="3024" spans="7:8" x14ac:dyDescent="0.3">
      <c r="G3024" s="62">
        <v>3018</v>
      </c>
      <c r="H3024">
        <f t="shared" ca="1" si="90"/>
        <v>-1.1797014313855251E-2</v>
      </c>
    </row>
    <row r="3025" spans="7:8" x14ac:dyDescent="0.3">
      <c r="G3025" s="62">
        <v>3019</v>
      </c>
      <c r="H3025">
        <f t="shared" ca="1" si="90"/>
        <v>1.0123070571238919E-2</v>
      </c>
    </row>
    <row r="3026" spans="7:8" x14ac:dyDescent="0.3">
      <c r="G3026" s="62">
        <v>3020</v>
      </c>
      <c r="H3026">
        <f t="shared" ca="1" si="90"/>
        <v>2.425523746249909E-2</v>
      </c>
    </row>
    <row r="3027" spans="7:8" x14ac:dyDescent="0.3">
      <c r="G3027" s="62">
        <v>3021</v>
      </c>
      <c r="H3027">
        <f t="shared" ca="1" si="90"/>
        <v>-4.9431465554992957E-3</v>
      </c>
    </row>
    <row r="3028" spans="7:8" x14ac:dyDescent="0.3">
      <c r="G3028" s="62">
        <v>3022</v>
      </c>
      <c r="H3028">
        <f t="shared" ca="1" si="90"/>
        <v>-1.5111337170279069E-2</v>
      </c>
    </row>
    <row r="3029" spans="7:8" x14ac:dyDescent="0.3">
      <c r="G3029" s="62">
        <v>3023</v>
      </c>
      <c r="H3029">
        <f t="shared" ca="1" si="90"/>
        <v>-1.5257408738945029E-2</v>
      </c>
    </row>
    <row r="3030" spans="7:8" x14ac:dyDescent="0.3">
      <c r="G3030" s="62">
        <v>3024</v>
      </c>
      <c r="H3030">
        <f t="shared" ca="1" si="90"/>
        <v>-1.2826858543261859E-2</v>
      </c>
    </row>
    <row r="3031" spans="7:8" x14ac:dyDescent="0.3">
      <c r="G3031" s="62">
        <v>3025</v>
      </c>
      <c r="H3031">
        <f t="shared" ca="1" si="90"/>
        <v>-1.2686105158069174E-2</v>
      </c>
    </row>
    <row r="3032" spans="7:8" x14ac:dyDescent="0.3">
      <c r="G3032" s="62">
        <v>3026</v>
      </c>
      <c r="H3032">
        <f t="shared" ca="1" si="90"/>
        <v>-1.601103478123212E-3</v>
      </c>
    </row>
    <row r="3033" spans="7:8" x14ac:dyDescent="0.3">
      <c r="G3033" s="62">
        <v>3027</v>
      </c>
      <c r="H3033">
        <f t="shared" ca="1" si="90"/>
        <v>3.1926747954953288E-3</v>
      </c>
    </row>
    <row r="3034" spans="7:8" x14ac:dyDescent="0.3">
      <c r="G3034" s="62">
        <v>3028</v>
      </c>
      <c r="H3034">
        <f t="shared" ca="1" si="90"/>
        <v>1.7619688105178777E-2</v>
      </c>
    </row>
    <row r="3035" spans="7:8" x14ac:dyDescent="0.3">
      <c r="G3035" s="62">
        <v>3029</v>
      </c>
      <c r="H3035">
        <f t="shared" ca="1" si="90"/>
        <v>-2.0633252291500075E-2</v>
      </c>
    </row>
    <row r="3036" spans="7:8" x14ac:dyDescent="0.3">
      <c r="G3036" s="62">
        <v>3030</v>
      </c>
      <c r="H3036">
        <f t="shared" ca="1" si="90"/>
        <v>-2.3265872568449902E-2</v>
      </c>
    </row>
    <row r="3037" spans="7:8" x14ac:dyDescent="0.3">
      <c r="G3037" s="62">
        <v>3031</v>
      </c>
      <c r="H3037">
        <f t="shared" ca="1" si="90"/>
        <v>2.3297710948919029E-3</v>
      </c>
    </row>
    <row r="3038" spans="7:8" x14ac:dyDescent="0.3">
      <c r="G3038" s="62">
        <v>3032</v>
      </c>
      <c r="H3038">
        <f t="shared" ca="1" si="90"/>
        <v>-1.3776134543261792E-2</v>
      </c>
    </row>
    <row r="3039" spans="7:8" x14ac:dyDescent="0.3">
      <c r="G3039" s="62">
        <v>3033</v>
      </c>
      <c r="H3039">
        <f t="shared" ca="1" si="90"/>
        <v>8.6054948114303691E-3</v>
      </c>
    </row>
    <row r="3040" spans="7:8" x14ac:dyDescent="0.3">
      <c r="G3040" s="62">
        <v>3034</v>
      </c>
      <c r="H3040">
        <f t="shared" ca="1" si="90"/>
        <v>5.1350017174278647E-3</v>
      </c>
    </row>
    <row r="3041" spans="7:8" x14ac:dyDescent="0.3">
      <c r="G3041" s="62">
        <v>3035</v>
      </c>
      <c r="H3041">
        <f t="shared" ca="1" si="90"/>
        <v>1.7232691388068704E-2</v>
      </c>
    </row>
    <row r="3042" spans="7:8" x14ac:dyDescent="0.3">
      <c r="G3042" s="62">
        <v>3036</v>
      </c>
      <c r="H3042">
        <f t="shared" ca="1" si="90"/>
        <v>-7.3236682783906556E-4</v>
      </c>
    </row>
    <row r="3043" spans="7:8" x14ac:dyDescent="0.3">
      <c r="G3043" s="62">
        <v>3037</v>
      </c>
      <c r="H3043">
        <f t="shared" ca="1" si="90"/>
        <v>-1.0114626060759796E-3</v>
      </c>
    </row>
    <row r="3044" spans="7:8" x14ac:dyDescent="0.3">
      <c r="G3044" s="62">
        <v>3038</v>
      </c>
      <c r="H3044">
        <f t="shared" ca="1" si="90"/>
        <v>2.7540311440982429E-2</v>
      </c>
    </row>
    <row r="3045" spans="7:8" x14ac:dyDescent="0.3">
      <c r="G3045" s="62">
        <v>3039</v>
      </c>
      <c r="H3045">
        <f t="shared" ca="1" si="90"/>
        <v>-2.8333052896844469E-3</v>
      </c>
    </row>
    <row r="3046" spans="7:8" x14ac:dyDescent="0.3">
      <c r="G3046" s="62">
        <v>3040</v>
      </c>
      <c r="H3046">
        <f t="shared" ca="1" si="90"/>
        <v>-7.1567548551349002E-4</v>
      </c>
    </row>
    <row r="3047" spans="7:8" x14ac:dyDescent="0.3">
      <c r="G3047" s="62">
        <v>3041</v>
      </c>
      <c r="H3047">
        <f t="shared" ca="1" si="90"/>
        <v>-2.2136675422364843E-2</v>
      </c>
    </row>
    <row r="3048" spans="7:8" x14ac:dyDescent="0.3">
      <c r="G3048" s="62">
        <v>3042</v>
      </c>
      <c r="H3048">
        <f t="shared" ca="1" si="90"/>
        <v>5.3255212518032535E-4</v>
      </c>
    </row>
    <row r="3049" spans="7:8" x14ac:dyDescent="0.3">
      <c r="G3049" s="62">
        <v>3043</v>
      </c>
      <c r="H3049">
        <f t="shared" ca="1" si="90"/>
        <v>-5.9245477907822787E-3</v>
      </c>
    </row>
    <row r="3050" spans="7:8" x14ac:dyDescent="0.3">
      <c r="G3050" s="62">
        <v>3044</v>
      </c>
      <c r="H3050">
        <f t="shared" ca="1" si="90"/>
        <v>2.6612523468060446E-3</v>
      </c>
    </row>
    <row r="3051" spans="7:8" x14ac:dyDescent="0.3">
      <c r="G3051" s="62">
        <v>3045</v>
      </c>
      <c r="H3051">
        <f t="shared" ca="1" si="90"/>
        <v>1.8345480018557798E-2</v>
      </c>
    </row>
    <row r="3052" spans="7:8" x14ac:dyDescent="0.3">
      <c r="G3052" s="62">
        <v>3046</v>
      </c>
      <c r="H3052">
        <f t="shared" ca="1" si="90"/>
        <v>-1.0749979634409971E-2</v>
      </c>
    </row>
    <row r="3053" spans="7:8" x14ac:dyDescent="0.3">
      <c r="G3053" s="62">
        <v>3047</v>
      </c>
      <c r="H3053">
        <f t="shared" ca="1" si="90"/>
        <v>2.3915923932470644E-2</v>
      </c>
    </row>
    <row r="3054" spans="7:8" x14ac:dyDescent="0.3">
      <c r="G3054" s="62">
        <v>3048</v>
      </c>
      <c r="H3054">
        <f t="shared" ca="1" si="90"/>
        <v>-2.8954572147106344E-4</v>
      </c>
    </row>
    <row r="3055" spans="7:8" x14ac:dyDescent="0.3">
      <c r="G3055" s="62">
        <v>3049</v>
      </c>
      <c r="H3055">
        <f t="shared" ca="1" si="90"/>
        <v>-2.4490387788648309E-2</v>
      </c>
    </row>
    <row r="3056" spans="7:8" x14ac:dyDescent="0.3">
      <c r="G3056" s="62">
        <v>3050</v>
      </c>
      <c r="H3056">
        <f t="shared" ca="1" si="90"/>
        <v>1.8231339386537072E-2</v>
      </c>
    </row>
    <row r="3057" spans="7:8" x14ac:dyDescent="0.3">
      <c r="G3057" s="62">
        <v>3051</v>
      </c>
      <c r="H3057">
        <f t="shared" ca="1" si="90"/>
        <v>5.6963497298591504E-3</v>
      </c>
    </row>
    <row r="3058" spans="7:8" x14ac:dyDescent="0.3">
      <c r="G3058" s="62">
        <v>3052</v>
      </c>
      <c r="H3058">
        <f t="shared" ca="1" si="90"/>
        <v>-1.8064757391108833E-3</v>
      </c>
    </row>
    <row r="3059" spans="7:8" x14ac:dyDescent="0.3">
      <c r="G3059" s="62">
        <v>3053</v>
      </c>
      <c r="H3059">
        <f t="shared" ca="1" si="90"/>
        <v>-2.9548421692733185E-2</v>
      </c>
    </row>
    <row r="3060" spans="7:8" x14ac:dyDescent="0.3">
      <c r="G3060" s="62">
        <v>3054</v>
      </c>
      <c r="H3060">
        <f t="shared" ca="1" si="90"/>
        <v>-1.7418309027554299E-2</v>
      </c>
    </row>
    <row r="3061" spans="7:8" x14ac:dyDescent="0.3">
      <c r="G3061" s="62">
        <v>3055</v>
      </c>
      <c r="H3061">
        <f t="shared" ca="1" si="90"/>
        <v>-1.5875646225324207E-2</v>
      </c>
    </row>
    <row r="3062" spans="7:8" x14ac:dyDescent="0.3">
      <c r="G3062" s="62">
        <v>3056</v>
      </c>
      <c r="H3062">
        <f t="shared" ca="1" si="90"/>
        <v>-3.4422064230203601E-2</v>
      </c>
    </row>
    <row r="3063" spans="7:8" x14ac:dyDescent="0.3">
      <c r="G3063" s="62">
        <v>3057</v>
      </c>
      <c r="H3063">
        <f t="shared" ca="1" si="90"/>
        <v>-1.2851250664276441E-2</v>
      </c>
    </row>
    <row r="3064" spans="7:8" x14ac:dyDescent="0.3">
      <c r="G3064" s="62">
        <v>3058</v>
      </c>
      <c r="H3064">
        <f t="shared" ca="1" si="90"/>
        <v>3.1636733332896905E-2</v>
      </c>
    </row>
    <row r="3065" spans="7:8" x14ac:dyDescent="0.3">
      <c r="G3065" s="62">
        <v>3059</v>
      </c>
      <c r="H3065">
        <f t="shared" ca="1" si="90"/>
        <v>-3.7166315026715747E-3</v>
      </c>
    </row>
    <row r="3066" spans="7:8" x14ac:dyDescent="0.3">
      <c r="G3066" s="62">
        <v>3060</v>
      </c>
      <c r="H3066">
        <f t="shared" ca="1" si="90"/>
        <v>4.7779635342173974E-3</v>
      </c>
    </row>
    <row r="3067" spans="7:8" x14ac:dyDescent="0.3">
      <c r="G3067" s="62">
        <v>3061</v>
      </c>
      <c r="H3067">
        <f t="shared" ca="1" si="90"/>
        <v>-7.0980067649199959E-3</v>
      </c>
    </row>
    <row r="3068" spans="7:8" x14ac:dyDescent="0.3">
      <c r="G3068" s="62">
        <v>3062</v>
      </c>
      <c r="H3068">
        <f t="shared" ca="1" si="90"/>
        <v>-3.7735697786831071E-2</v>
      </c>
    </row>
    <row r="3069" spans="7:8" x14ac:dyDescent="0.3">
      <c r="G3069" s="62">
        <v>3063</v>
      </c>
      <c r="H3069">
        <f t="shared" ca="1" si="90"/>
        <v>-2.4963213220662757E-2</v>
      </c>
    </row>
    <row r="3070" spans="7:8" x14ac:dyDescent="0.3">
      <c r="G3070" s="62">
        <v>3064</v>
      </c>
      <c r="H3070">
        <f t="shared" ca="1" si="90"/>
        <v>8.0287737415760813E-4</v>
      </c>
    </row>
    <row r="3071" spans="7:8" x14ac:dyDescent="0.3">
      <c r="G3071" s="62">
        <v>3065</v>
      </c>
      <c r="H3071">
        <f t="shared" ca="1" si="90"/>
        <v>2.6932911620851716E-4</v>
      </c>
    </row>
    <row r="3072" spans="7:8" x14ac:dyDescent="0.3">
      <c r="G3072" s="62">
        <v>3066</v>
      </c>
      <c r="H3072">
        <f t="shared" ca="1" si="90"/>
        <v>-2.5590137022349489E-2</v>
      </c>
    </row>
    <row r="3073" spans="7:8" x14ac:dyDescent="0.3">
      <c r="G3073" s="62">
        <v>3067</v>
      </c>
      <c r="H3073">
        <f t="shared" ca="1" si="90"/>
        <v>-4.1509585444387612E-3</v>
      </c>
    </row>
    <row r="3074" spans="7:8" x14ac:dyDescent="0.3">
      <c r="G3074" s="62">
        <v>3068</v>
      </c>
      <c r="H3074">
        <f t="shared" ca="1" si="90"/>
        <v>2.1803158587158665E-2</v>
      </c>
    </row>
    <row r="3075" spans="7:8" x14ac:dyDescent="0.3">
      <c r="G3075" s="62">
        <v>3069</v>
      </c>
      <c r="H3075">
        <f t="shared" ca="1" si="90"/>
        <v>1.243491414936557E-2</v>
      </c>
    </row>
    <row r="3076" spans="7:8" x14ac:dyDescent="0.3">
      <c r="G3076" s="62">
        <v>3070</v>
      </c>
      <c r="H3076">
        <f t="shared" ca="1" si="90"/>
        <v>-2.9484374742023381E-2</v>
      </c>
    </row>
    <row r="3077" spans="7:8" x14ac:dyDescent="0.3">
      <c r="G3077" s="62">
        <v>3071</v>
      </c>
      <c r="H3077">
        <f t="shared" ca="1" si="90"/>
        <v>-8.0179363012773501E-3</v>
      </c>
    </row>
    <row r="3078" spans="7:8" x14ac:dyDescent="0.3">
      <c r="G3078" s="62">
        <v>3072</v>
      </c>
      <c r="H3078">
        <f t="shared" ca="1" si="90"/>
        <v>1.8589183972168438E-2</v>
      </c>
    </row>
    <row r="3079" spans="7:8" x14ac:dyDescent="0.3">
      <c r="G3079" s="62">
        <v>3073</v>
      </c>
      <c r="H3079">
        <f t="shared" ref="H3079:H3142" ca="1" si="91">_xlfn.NORM.INV(RAND(),N$9,N$10)</f>
        <v>-2.7318869946082389E-3</v>
      </c>
    </row>
    <row r="3080" spans="7:8" x14ac:dyDescent="0.3">
      <c r="G3080" s="62">
        <v>3074</v>
      </c>
      <c r="H3080">
        <f t="shared" ca="1" si="91"/>
        <v>4.6673955590477226E-3</v>
      </c>
    </row>
    <row r="3081" spans="7:8" x14ac:dyDescent="0.3">
      <c r="G3081" s="62">
        <v>3075</v>
      </c>
      <c r="H3081">
        <f t="shared" ca="1" si="91"/>
        <v>1.6699369549832109E-2</v>
      </c>
    </row>
    <row r="3082" spans="7:8" x14ac:dyDescent="0.3">
      <c r="G3082" s="62">
        <v>3076</v>
      </c>
      <c r="H3082">
        <f t="shared" ca="1" si="91"/>
        <v>-2.1934718091022334E-2</v>
      </c>
    </row>
    <row r="3083" spans="7:8" x14ac:dyDescent="0.3">
      <c r="G3083" s="62">
        <v>3077</v>
      </c>
      <c r="H3083">
        <f t="shared" ca="1" si="91"/>
        <v>1.2340771218849409E-2</v>
      </c>
    </row>
    <row r="3084" spans="7:8" x14ac:dyDescent="0.3">
      <c r="G3084" s="62">
        <v>3078</v>
      </c>
      <c r="H3084">
        <f t="shared" ca="1" si="91"/>
        <v>2.1814630307882454E-2</v>
      </c>
    </row>
    <row r="3085" spans="7:8" x14ac:dyDescent="0.3">
      <c r="G3085" s="62">
        <v>3079</v>
      </c>
      <c r="H3085">
        <f t="shared" ca="1" si="91"/>
        <v>9.1485320636071413E-3</v>
      </c>
    </row>
    <row r="3086" spans="7:8" x14ac:dyDescent="0.3">
      <c r="G3086" s="62">
        <v>3080</v>
      </c>
      <c r="H3086">
        <f t="shared" ca="1" si="91"/>
        <v>-8.088395947950194E-3</v>
      </c>
    </row>
    <row r="3087" spans="7:8" x14ac:dyDescent="0.3">
      <c r="G3087" s="62">
        <v>3081</v>
      </c>
      <c r="H3087">
        <f t="shared" ca="1" si="91"/>
        <v>-8.1222337444428628E-3</v>
      </c>
    </row>
    <row r="3088" spans="7:8" x14ac:dyDescent="0.3">
      <c r="G3088" s="62">
        <v>3082</v>
      </c>
      <c r="H3088">
        <f t="shared" ca="1" si="91"/>
        <v>1.6439043372538698E-2</v>
      </c>
    </row>
    <row r="3089" spans="7:8" x14ac:dyDescent="0.3">
      <c r="G3089" s="62">
        <v>3083</v>
      </c>
      <c r="H3089">
        <f t="shared" ca="1" si="91"/>
        <v>-1.5660035078703421E-2</v>
      </c>
    </row>
    <row r="3090" spans="7:8" x14ac:dyDescent="0.3">
      <c r="G3090" s="62">
        <v>3084</v>
      </c>
      <c r="H3090">
        <f t="shared" ca="1" si="91"/>
        <v>1.7176267280126768E-2</v>
      </c>
    </row>
    <row r="3091" spans="7:8" x14ac:dyDescent="0.3">
      <c r="G3091" s="62">
        <v>3085</v>
      </c>
      <c r="H3091">
        <f t="shared" ca="1" si="91"/>
        <v>-3.812129010012879E-3</v>
      </c>
    </row>
    <row r="3092" spans="7:8" x14ac:dyDescent="0.3">
      <c r="G3092" s="62">
        <v>3086</v>
      </c>
      <c r="H3092">
        <f t="shared" ca="1" si="91"/>
        <v>3.0186853512034938E-2</v>
      </c>
    </row>
    <row r="3093" spans="7:8" x14ac:dyDescent="0.3">
      <c r="G3093" s="62">
        <v>3087</v>
      </c>
      <c r="H3093">
        <f t="shared" ca="1" si="91"/>
        <v>-3.7048143378221599E-2</v>
      </c>
    </row>
    <row r="3094" spans="7:8" x14ac:dyDescent="0.3">
      <c r="G3094" s="62">
        <v>3088</v>
      </c>
      <c r="H3094">
        <f t="shared" ca="1" si="91"/>
        <v>-3.3398074239572119E-2</v>
      </c>
    </row>
    <row r="3095" spans="7:8" x14ac:dyDescent="0.3">
      <c r="G3095" s="62">
        <v>3089</v>
      </c>
      <c r="H3095">
        <f t="shared" ca="1" si="91"/>
        <v>1.3628018477706548E-2</v>
      </c>
    </row>
    <row r="3096" spans="7:8" x14ac:dyDescent="0.3">
      <c r="G3096" s="62">
        <v>3090</v>
      </c>
      <c r="H3096">
        <f t="shared" ca="1" si="91"/>
        <v>5.7428500692619363E-3</v>
      </c>
    </row>
    <row r="3097" spans="7:8" x14ac:dyDescent="0.3">
      <c r="G3097" s="62">
        <v>3091</v>
      </c>
      <c r="H3097">
        <f t="shared" ca="1" si="91"/>
        <v>-2.899748324213003E-3</v>
      </c>
    </row>
    <row r="3098" spans="7:8" x14ac:dyDescent="0.3">
      <c r="G3098" s="62">
        <v>3092</v>
      </c>
      <c r="H3098">
        <f t="shared" ca="1" si="91"/>
        <v>3.1029673082264685E-2</v>
      </c>
    </row>
    <row r="3099" spans="7:8" x14ac:dyDescent="0.3">
      <c r="G3099" s="62">
        <v>3093</v>
      </c>
      <c r="H3099">
        <f t="shared" ca="1" si="91"/>
        <v>1.5323776691713371E-2</v>
      </c>
    </row>
    <row r="3100" spans="7:8" x14ac:dyDescent="0.3">
      <c r="G3100" s="62">
        <v>3094</v>
      </c>
      <c r="H3100">
        <f t="shared" ca="1" si="91"/>
        <v>1.2023525379998377E-2</v>
      </c>
    </row>
    <row r="3101" spans="7:8" x14ac:dyDescent="0.3">
      <c r="G3101" s="62">
        <v>3095</v>
      </c>
      <c r="H3101">
        <f t="shared" ca="1" si="91"/>
        <v>2.9498428281619568E-3</v>
      </c>
    </row>
    <row r="3102" spans="7:8" x14ac:dyDescent="0.3">
      <c r="G3102" s="62">
        <v>3096</v>
      </c>
      <c r="H3102">
        <f t="shared" ca="1" si="91"/>
        <v>-5.2314848021487402E-4</v>
      </c>
    </row>
    <row r="3103" spans="7:8" x14ac:dyDescent="0.3">
      <c r="G3103" s="62">
        <v>3097</v>
      </c>
      <c r="H3103">
        <f t="shared" ca="1" si="91"/>
        <v>4.6942043455682975E-3</v>
      </c>
    </row>
    <row r="3104" spans="7:8" x14ac:dyDescent="0.3">
      <c r="G3104" s="62">
        <v>3098</v>
      </c>
      <c r="H3104">
        <f t="shared" ca="1" si="91"/>
        <v>-1.5381812858264001E-2</v>
      </c>
    </row>
    <row r="3105" spans="7:8" x14ac:dyDescent="0.3">
      <c r="G3105" s="62">
        <v>3099</v>
      </c>
      <c r="H3105">
        <f t="shared" ca="1" si="91"/>
        <v>-1.0084312110057338E-2</v>
      </c>
    </row>
    <row r="3106" spans="7:8" x14ac:dyDescent="0.3">
      <c r="G3106" s="62">
        <v>3100</v>
      </c>
      <c r="H3106">
        <f t="shared" ca="1" si="91"/>
        <v>-2.27601837361339E-2</v>
      </c>
    </row>
    <row r="3107" spans="7:8" x14ac:dyDescent="0.3">
      <c r="G3107" s="62">
        <v>3101</v>
      </c>
      <c r="H3107">
        <f t="shared" ca="1" si="91"/>
        <v>-9.9524129898144586E-3</v>
      </c>
    </row>
    <row r="3108" spans="7:8" x14ac:dyDescent="0.3">
      <c r="G3108" s="62">
        <v>3102</v>
      </c>
      <c r="H3108">
        <f t="shared" ca="1" si="91"/>
        <v>-3.0879517685405481E-2</v>
      </c>
    </row>
    <row r="3109" spans="7:8" x14ac:dyDescent="0.3">
      <c r="G3109" s="62">
        <v>3103</v>
      </c>
      <c r="H3109">
        <f t="shared" ca="1" si="91"/>
        <v>1.3218528889440851E-2</v>
      </c>
    </row>
    <row r="3110" spans="7:8" x14ac:dyDescent="0.3">
      <c r="G3110" s="62">
        <v>3104</v>
      </c>
      <c r="H3110">
        <f t="shared" ca="1" si="91"/>
        <v>6.1204328218763052E-3</v>
      </c>
    </row>
    <row r="3111" spans="7:8" x14ac:dyDescent="0.3">
      <c r="G3111" s="62">
        <v>3105</v>
      </c>
      <c r="H3111">
        <f t="shared" ca="1" si="91"/>
        <v>1.6443354060937766E-2</v>
      </c>
    </row>
    <row r="3112" spans="7:8" x14ac:dyDescent="0.3">
      <c r="G3112" s="62">
        <v>3106</v>
      </c>
      <c r="H3112">
        <f t="shared" ca="1" si="91"/>
        <v>-8.5996488730661989E-3</v>
      </c>
    </row>
    <row r="3113" spans="7:8" x14ac:dyDescent="0.3">
      <c r="G3113" s="62">
        <v>3107</v>
      </c>
      <c r="H3113">
        <f t="shared" ca="1" si="91"/>
        <v>-1.1009069685989442E-2</v>
      </c>
    </row>
    <row r="3114" spans="7:8" x14ac:dyDescent="0.3">
      <c r="G3114" s="62">
        <v>3108</v>
      </c>
      <c r="H3114">
        <f t="shared" ca="1" si="91"/>
        <v>5.5306823583560856E-3</v>
      </c>
    </row>
    <row r="3115" spans="7:8" x14ac:dyDescent="0.3">
      <c r="G3115" s="62">
        <v>3109</v>
      </c>
      <c r="H3115">
        <f t="shared" ca="1" si="91"/>
        <v>-1.8674013645351702E-2</v>
      </c>
    </row>
    <row r="3116" spans="7:8" x14ac:dyDescent="0.3">
      <c r="G3116" s="62">
        <v>3110</v>
      </c>
      <c r="H3116">
        <f t="shared" ca="1" si="91"/>
        <v>2.1137105917093248E-2</v>
      </c>
    </row>
    <row r="3117" spans="7:8" x14ac:dyDescent="0.3">
      <c r="G3117" s="62">
        <v>3111</v>
      </c>
      <c r="H3117">
        <f t="shared" ca="1" si="91"/>
        <v>-5.3423344356989333E-3</v>
      </c>
    </row>
    <row r="3118" spans="7:8" x14ac:dyDescent="0.3">
      <c r="G3118" s="62">
        <v>3112</v>
      </c>
      <c r="H3118">
        <f t="shared" ca="1" si="91"/>
        <v>-1.9737596424011373E-3</v>
      </c>
    </row>
    <row r="3119" spans="7:8" x14ac:dyDescent="0.3">
      <c r="G3119" s="62">
        <v>3113</v>
      </c>
      <c r="H3119">
        <f t="shared" ca="1" si="91"/>
        <v>-7.9796188834501593E-3</v>
      </c>
    </row>
    <row r="3120" spans="7:8" x14ac:dyDescent="0.3">
      <c r="G3120" s="62">
        <v>3114</v>
      </c>
      <c r="H3120">
        <f t="shared" ca="1" si="91"/>
        <v>3.7781148899975546E-2</v>
      </c>
    </row>
    <row r="3121" spans="7:8" x14ac:dyDescent="0.3">
      <c r="G3121" s="62">
        <v>3115</v>
      </c>
      <c r="H3121">
        <f t="shared" ca="1" si="91"/>
        <v>2.3933233482505031E-2</v>
      </c>
    </row>
    <row r="3122" spans="7:8" x14ac:dyDescent="0.3">
      <c r="G3122" s="62">
        <v>3116</v>
      </c>
      <c r="H3122">
        <f t="shared" ca="1" si="91"/>
        <v>1.5698800498109282E-2</v>
      </c>
    </row>
    <row r="3123" spans="7:8" x14ac:dyDescent="0.3">
      <c r="G3123" s="62">
        <v>3117</v>
      </c>
      <c r="H3123">
        <f t="shared" ca="1" si="91"/>
        <v>-9.1795894474549587E-3</v>
      </c>
    </row>
    <row r="3124" spans="7:8" x14ac:dyDescent="0.3">
      <c r="G3124" s="62">
        <v>3118</v>
      </c>
      <c r="H3124">
        <f t="shared" ca="1" si="91"/>
        <v>1.8569865365829927E-2</v>
      </c>
    </row>
    <row r="3125" spans="7:8" x14ac:dyDescent="0.3">
      <c r="G3125" s="62">
        <v>3119</v>
      </c>
      <c r="H3125">
        <f t="shared" ca="1" si="91"/>
        <v>-4.0022051780198254E-3</v>
      </c>
    </row>
    <row r="3126" spans="7:8" x14ac:dyDescent="0.3">
      <c r="G3126" s="62">
        <v>3120</v>
      </c>
      <c r="H3126">
        <f t="shared" ca="1" si="91"/>
        <v>3.3617273320814954E-2</v>
      </c>
    </row>
    <row r="3127" spans="7:8" x14ac:dyDescent="0.3">
      <c r="G3127" s="62">
        <v>3121</v>
      </c>
      <c r="H3127">
        <f t="shared" ca="1" si="91"/>
        <v>3.5911254119752986E-3</v>
      </c>
    </row>
    <row r="3128" spans="7:8" x14ac:dyDescent="0.3">
      <c r="G3128" s="62">
        <v>3122</v>
      </c>
      <c r="H3128">
        <f t="shared" ca="1" si="91"/>
        <v>3.9090582323901375E-3</v>
      </c>
    </row>
    <row r="3129" spans="7:8" x14ac:dyDescent="0.3">
      <c r="G3129" s="62">
        <v>3123</v>
      </c>
      <c r="H3129">
        <f t="shared" ca="1" si="91"/>
        <v>6.5263002942586828E-4</v>
      </c>
    </row>
    <row r="3130" spans="7:8" x14ac:dyDescent="0.3">
      <c r="G3130" s="62">
        <v>3124</v>
      </c>
      <c r="H3130">
        <f t="shared" ca="1" si="91"/>
        <v>-2.170654160681218E-2</v>
      </c>
    </row>
    <row r="3131" spans="7:8" x14ac:dyDescent="0.3">
      <c r="G3131" s="62">
        <v>3125</v>
      </c>
      <c r="H3131">
        <f t="shared" ca="1" si="91"/>
        <v>3.8070750609047931E-2</v>
      </c>
    </row>
    <row r="3132" spans="7:8" x14ac:dyDescent="0.3">
      <c r="G3132" s="62">
        <v>3126</v>
      </c>
      <c r="H3132">
        <f t="shared" ca="1" si="91"/>
        <v>-1.9128227345281992E-2</v>
      </c>
    </row>
    <row r="3133" spans="7:8" x14ac:dyDescent="0.3">
      <c r="G3133" s="62">
        <v>3127</v>
      </c>
      <c r="H3133">
        <f t="shared" ca="1" si="91"/>
        <v>2.902838779867431E-2</v>
      </c>
    </row>
    <row r="3134" spans="7:8" x14ac:dyDescent="0.3">
      <c r="G3134" s="62">
        <v>3128</v>
      </c>
      <c r="H3134">
        <f t="shared" ca="1" si="91"/>
        <v>9.7006009666565918E-3</v>
      </c>
    </row>
    <row r="3135" spans="7:8" x14ac:dyDescent="0.3">
      <c r="G3135" s="62">
        <v>3129</v>
      </c>
      <c r="H3135">
        <f t="shared" ca="1" si="91"/>
        <v>-1.4341513996770781E-2</v>
      </c>
    </row>
    <row r="3136" spans="7:8" x14ac:dyDescent="0.3">
      <c r="G3136" s="62">
        <v>3130</v>
      </c>
      <c r="H3136">
        <f t="shared" ca="1" si="91"/>
        <v>2.8412278145122211E-3</v>
      </c>
    </row>
    <row r="3137" spans="7:8" x14ac:dyDescent="0.3">
      <c r="G3137" s="62">
        <v>3131</v>
      </c>
      <c r="H3137">
        <f t="shared" ca="1" si="91"/>
        <v>-1.6748336215903774E-3</v>
      </c>
    </row>
    <row r="3138" spans="7:8" x14ac:dyDescent="0.3">
      <c r="G3138" s="62">
        <v>3132</v>
      </c>
      <c r="H3138">
        <f t="shared" ca="1" si="91"/>
        <v>-2.0850588436222017E-2</v>
      </c>
    </row>
    <row r="3139" spans="7:8" x14ac:dyDescent="0.3">
      <c r="G3139" s="62">
        <v>3133</v>
      </c>
      <c r="H3139">
        <f t="shared" ca="1" si="91"/>
        <v>4.5797179987445806E-3</v>
      </c>
    </row>
    <row r="3140" spans="7:8" x14ac:dyDescent="0.3">
      <c r="G3140" s="62">
        <v>3134</v>
      </c>
      <c r="H3140">
        <f t="shared" ca="1" si="91"/>
        <v>1.9037854730241284E-2</v>
      </c>
    </row>
    <row r="3141" spans="7:8" x14ac:dyDescent="0.3">
      <c r="G3141" s="62">
        <v>3135</v>
      </c>
      <c r="H3141">
        <f t="shared" ca="1" si="91"/>
        <v>-1.3095638106892153E-2</v>
      </c>
    </row>
    <row r="3142" spans="7:8" x14ac:dyDescent="0.3">
      <c r="G3142" s="62">
        <v>3136</v>
      </c>
      <c r="H3142">
        <f t="shared" ca="1" si="91"/>
        <v>1.1005505099970271E-3</v>
      </c>
    </row>
    <row r="3143" spans="7:8" x14ac:dyDescent="0.3">
      <c r="G3143" s="62">
        <v>3137</v>
      </c>
      <c r="H3143">
        <f t="shared" ref="H3143:H3206" ca="1" si="92">_xlfn.NORM.INV(RAND(),N$9,N$10)</f>
        <v>-2.9599681530555619E-2</v>
      </c>
    </row>
    <row r="3144" spans="7:8" x14ac:dyDescent="0.3">
      <c r="G3144" s="62">
        <v>3138</v>
      </c>
      <c r="H3144">
        <f t="shared" ca="1" si="92"/>
        <v>3.5132835128480148E-3</v>
      </c>
    </row>
    <row r="3145" spans="7:8" x14ac:dyDescent="0.3">
      <c r="G3145" s="62">
        <v>3139</v>
      </c>
      <c r="H3145">
        <f t="shared" ca="1" si="92"/>
        <v>1.0930818049922325E-2</v>
      </c>
    </row>
    <row r="3146" spans="7:8" x14ac:dyDescent="0.3">
      <c r="G3146" s="62">
        <v>3140</v>
      </c>
      <c r="H3146">
        <f t="shared" ca="1" si="92"/>
        <v>-1.4929045937604628E-2</v>
      </c>
    </row>
    <row r="3147" spans="7:8" x14ac:dyDescent="0.3">
      <c r="G3147" s="62">
        <v>3141</v>
      </c>
      <c r="H3147">
        <f t="shared" ca="1" si="92"/>
        <v>1.3707778506625821E-3</v>
      </c>
    </row>
    <row r="3148" spans="7:8" x14ac:dyDescent="0.3">
      <c r="G3148" s="62">
        <v>3142</v>
      </c>
      <c r="H3148">
        <f t="shared" ca="1" si="92"/>
        <v>-1.9316972791979144E-3</v>
      </c>
    </row>
    <row r="3149" spans="7:8" x14ac:dyDescent="0.3">
      <c r="G3149" s="62">
        <v>3143</v>
      </c>
      <c r="H3149">
        <f t="shared" ca="1" si="92"/>
        <v>-6.2490179337365732E-3</v>
      </c>
    </row>
    <row r="3150" spans="7:8" x14ac:dyDescent="0.3">
      <c r="G3150" s="62">
        <v>3144</v>
      </c>
      <c r="H3150">
        <f t="shared" ca="1" si="92"/>
        <v>-1.1493475522297469E-2</v>
      </c>
    </row>
    <row r="3151" spans="7:8" x14ac:dyDescent="0.3">
      <c r="G3151" s="62">
        <v>3145</v>
      </c>
      <c r="H3151">
        <f t="shared" ca="1" si="92"/>
        <v>8.3028285340005503E-3</v>
      </c>
    </row>
    <row r="3152" spans="7:8" x14ac:dyDescent="0.3">
      <c r="G3152" s="62">
        <v>3146</v>
      </c>
      <c r="H3152">
        <f t="shared" ca="1" si="92"/>
        <v>-1.4064460797370735E-2</v>
      </c>
    </row>
    <row r="3153" spans="7:8" x14ac:dyDescent="0.3">
      <c r="G3153" s="62">
        <v>3147</v>
      </c>
      <c r="H3153">
        <f t="shared" ca="1" si="92"/>
        <v>1.342982137971485E-2</v>
      </c>
    </row>
    <row r="3154" spans="7:8" x14ac:dyDescent="0.3">
      <c r="G3154" s="62">
        <v>3148</v>
      </c>
      <c r="H3154">
        <f t="shared" ca="1" si="92"/>
        <v>9.9859182374274266E-3</v>
      </c>
    </row>
    <row r="3155" spans="7:8" x14ac:dyDescent="0.3">
      <c r="G3155" s="62">
        <v>3149</v>
      </c>
      <c r="H3155">
        <f t="shared" ca="1" si="92"/>
        <v>3.9208832948787317E-3</v>
      </c>
    </row>
    <row r="3156" spans="7:8" x14ac:dyDescent="0.3">
      <c r="G3156" s="62">
        <v>3150</v>
      </c>
      <c r="H3156">
        <f t="shared" ca="1" si="92"/>
        <v>5.0603833015025072E-2</v>
      </c>
    </row>
    <row r="3157" spans="7:8" x14ac:dyDescent="0.3">
      <c r="G3157" s="62">
        <v>3151</v>
      </c>
      <c r="H3157">
        <f t="shared" ca="1" si="92"/>
        <v>1.3581118861745895E-2</v>
      </c>
    </row>
    <row r="3158" spans="7:8" x14ac:dyDescent="0.3">
      <c r="G3158" s="62">
        <v>3152</v>
      </c>
      <c r="H3158">
        <f t="shared" ca="1" si="92"/>
        <v>7.4692368966658628E-3</v>
      </c>
    </row>
    <row r="3159" spans="7:8" x14ac:dyDescent="0.3">
      <c r="G3159" s="62">
        <v>3153</v>
      </c>
      <c r="H3159">
        <f t="shared" ca="1" si="92"/>
        <v>6.9072639268309222E-3</v>
      </c>
    </row>
    <row r="3160" spans="7:8" x14ac:dyDescent="0.3">
      <c r="G3160" s="62">
        <v>3154</v>
      </c>
      <c r="H3160">
        <f t="shared" ca="1" si="92"/>
        <v>1.6300827644611698E-2</v>
      </c>
    </row>
    <row r="3161" spans="7:8" x14ac:dyDescent="0.3">
      <c r="G3161" s="62">
        <v>3155</v>
      </c>
      <c r="H3161">
        <f t="shared" ca="1" si="92"/>
        <v>-2.0037966148121131E-2</v>
      </c>
    </row>
    <row r="3162" spans="7:8" x14ac:dyDescent="0.3">
      <c r="G3162" s="62">
        <v>3156</v>
      </c>
      <c r="H3162">
        <f t="shared" ca="1" si="92"/>
        <v>-4.4094313191414703E-3</v>
      </c>
    </row>
    <row r="3163" spans="7:8" x14ac:dyDescent="0.3">
      <c r="G3163" s="62">
        <v>3157</v>
      </c>
      <c r="H3163">
        <f t="shared" ca="1" si="92"/>
        <v>1.5377835023173443E-2</v>
      </c>
    </row>
    <row r="3164" spans="7:8" x14ac:dyDescent="0.3">
      <c r="G3164" s="62">
        <v>3158</v>
      </c>
      <c r="H3164">
        <f t="shared" ca="1" si="92"/>
        <v>-1.2847083981849892E-2</v>
      </c>
    </row>
    <row r="3165" spans="7:8" x14ac:dyDescent="0.3">
      <c r="G3165" s="62">
        <v>3159</v>
      </c>
      <c r="H3165">
        <f t="shared" ca="1" si="92"/>
        <v>1.5623792603420074E-2</v>
      </c>
    </row>
    <row r="3166" spans="7:8" x14ac:dyDescent="0.3">
      <c r="G3166" s="62">
        <v>3160</v>
      </c>
      <c r="H3166">
        <f t="shared" ca="1" si="92"/>
        <v>1.4114147512382026E-2</v>
      </c>
    </row>
    <row r="3167" spans="7:8" x14ac:dyDescent="0.3">
      <c r="G3167" s="62">
        <v>3161</v>
      </c>
      <c r="H3167">
        <f t="shared" ca="1" si="92"/>
        <v>1.1783893704630195E-2</v>
      </c>
    </row>
    <row r="3168" spans="7:8" x14ac:dyDescent="0.3">
      <c r="G3168" s="62">
        <v>3162</v>
      </c>
      <c r="H3168">
        <f t="shared" ca="1" si="92"/>
        <v>-1.3990160760043066E-2</v>
      </c>
    </row>
    <row r="3169" spans="7:8" x14ac:dyDescent="0.3">
      <c r="G3169" s="62">
        <v>3163</v>
      </c>
      <c r="H3169">
        <f t="shared" ca="1" si="92"/>
        <v>1.8845561165892848E-2</v>
      </c>
    </row>
    <row r="3170" spans="7:8" x14ac:dyDescent="0.3">
      <c r="G3170" s="62">
        <v>3164</v>
      </c>
      <c r="H3170">
        <f t="shared" ca="1" si="92"/>
        <v>-5.9835949165218377E-3</v>
      </c>
    </row>
    <row r="3171" spans="7:8" x14ac:dyDescent="0.3">
      <c r="G3171" s="62">
        <v>3165</v>
      </c>
      <c r="H3171">
        <f t="shared" ca="1" si="92"/>
        <v>-1.2374383471176229E-2</v>
      </c>
    </row>
    <row r="3172" spans="7:8" x14ac:dyDescent="0.3">
      <c r="G3172" s="62">
        <v>3166</v>
      </c>
      <c r="H3172">
        <f t="shared" ca="1" si="92"/>
        <v>-9.6192411784612238E-3</v>
      </c>
    </row>
    <row r="3173" spans="7:8" x14ac:dyDescent="0.3">
      <c r="G3173" s="62">
        <v>3167</v>
      </c>
      <c r="H3173">
        <f t="shared" ca="1" si="92"/>
        <v>1.2991122497156369E-2</v>
      </c>
    </row>
    <row r="3174" spans="7:8" x14ac:dyDescent="0.3">
      <c r="G3174" s="62">
        <v>3168</v>
      </c>
      <c r="H3174">
        <f t="shared" ca="1" si="92"/>
        <v>3.5317191483495852E-2</v>
      </c>
    </row>
    <row r="3175" spans="7:8" x14ac:dyDescent="0.3">
      <c r="G3175" s="62">
        <v>3169</v>
      </c>
      <c r="H3175">
        <f t="shared" ca="1" si="92"/>
        <v>-6.0899093909398917E-3</v>
      </c>
    </row>
    <row r="3176" spans="7:8" x14ac:dyDescent="0.3">
      <c r="G3176" s="62">
        <v>3170</v>
      </c>
      <c r="H3176">
        <f t="shared" ca="1" si="92"/>
        <v>-6.8323738198385791E-3</v>
      </c>
    </row>
    <row r="3177" spans="7:8" x14ac:dyDescent="0.3">
      <c r="G3177" s="62">
        <v>3171</v>
      </c>
      <c r="H3177">
        <f t="shared" ca="1" si="92"/>
        <v>-2.0587179962034321E-2</v>
      </c>
    </row>
    <row r="3178" spans="7:8" x14ac:dyDescent="0.3">
      <c r="G3178" s="62">
        <v>3172</v>
      </c>
      <c r="H3178">
        <f t="shared" ca="1" si="92"/>
        <v>-3.2293371765091039E-3</v>
      </c>
    </row>
    <row r="3179" spans="7:8" x14ac:dyDescent="0.3">
      <c r="G3179" s="62">
        <v>3173</v>
      </c>
      <c r="H3179">
        <f t="shared" ca="1" si="92"/>
        <v>-1.3074743353572837E-2</v>
      </c>
    </row>
    <row r="3180" spans="7:8" x14ac:dyDescent="0.3">
      <c r="G3180" s="62">
        <v>3174</v>
      </c>
      <c r="H3180">
        <f t="shared" ca="1" si="92"/>
        <v>-1.5726511481434821E-2</v>
      </c>
    </row>
    <row r="3181" spans="7:8" x14ac:dyDescent="0.3">
      <c r="G3181" s="62">
        <v>3175</v>
      </c>
      <c r="H3181">
        <f t="shared" ca="1" si="92"/>
        <v>2.7842887680508653E-2</v>
      </c>
    </row>
    <row r="3182" spans="7:8" x14ac:dyDescent="0.3">
      <c r="G3182" s="62">
        <v>3176</v>
      </c>
      <c r="H3182">
        <f t="shared" ca="1" si="92"/>
        <v>-1.1250710984299125E-2</v>
      </c>
    </row>
    <row r="3183" spans="7:8" x14ac:dyDescent="0.3">
      <c r="G3183" s="62">
        <v>3177</v>
      </c>
      <c r="H3183">
        <f t="shared" ca="1" si="92"/>
        <v>1.5491128973277324E-4</v>
      </c>
    </row>
    <row r="3184" spans="7:8" x14ac:dyDescent="0.3">
      <c r="G3184" s="62">
        <v>3178</v>
      </c>
      <c r="H3184">
        <f t="shared" ca="1" si="92"/>
        <v>-1.6155614603567368E-2</v>
      </c>
    </row>
    <row r="3185" spans="7:8" x14ac:dyDescent="0.3">
      <c r="G3185" s="62">
        <v>3179</v>
      </c>
      <c r="H3185">
        <f t="shared" ca="1" si="92"/>
        <v>-1.003210394081889E-2</v>
      </c>
    </row>
    <row r="3186" spans="7:8" x14ac:dyDescent="0.3">
      <c r="G3186" s="62">
        <v>3180</v>
      </c>
      <c r="H3186">
        <f t="shared" ca="1" si="92"/>
        <v>-1.2378182397275329E-2</v>
      </c>
    </row>
    <row r="3187" spans="7:8" x14ac:dyDescent="0.3">
      <c r="G3187" s="62">
        <v>3181</v>
      </c>
      <c r="H3187">
        <f t="shared" ca="1" si="92"/>
        <v>-2.9045512511069963E-2</v>
      </c>
    </row>
    <row r="3188" spans="7:8" x14ac:dyDescent="0.3">
      <c r="G3188" s="62">
        <v>3182</v>
      </c>
      <c r="H3188">
        <f t="shared" ca="1" si="92"/>
        <v>1.6150278442089071E-2</v>
      </c>
    </row>
    <row r="3189" spans="7:8" x14ac:dyDescent="0.3">
      <c r="G3189" s="62">
        <v>3183</v>
      </c>
      <c r="H3189">
        <f t="shared" ca="1" si="92"/>
        <v>1.3255680449111755E-3</v>
      </c>
    </row>
    <row r="3190" spans="7:8" x14ac:dyDescent="0.3">
      <c r="G3190" s="62">
        <v>3184</v>
      </c>
      <c r="H3190">
        <f t="shared" ca="1" si="92"/>
        <v>4.7194521563403861E-2</v>
      </c>
    </row>
    <row r="3191" spans="7:8" x14ac:dyDescent="0.3">
      <c r="G3191" s="62">
        <v>3185</v>
      </c>
      <c r="H3191">
        <f t="shared" ca="1" si="92"/>
        <v>1.4786820547861615E-2</v>
      </c>
    </row>
    <row r="3192" spans="7:8" x14ac:dyDescent="0.3">
      <c r="G3192" s="62">
        <v>3186</v>
      </c>
      <c r="H3192">
        <f t="shared" ca="1" si="92"/>
        <v>-3.5251061859655351E-3</v>
      </c>
    </row>
    <row r="3193" spans="7:8" x14ac:dyDescent="0.3">
      <c r="G3193" s="62">
        <v>3187</v>
      </c>
      <c r="H3193">
        <f t="shared" ca="1" si="92"/>
        <v>2.1236690508966576E-2</v>
      </c>
    </row>
    <row r="3194" spans="7:8" x14ac:dyDescent="0.3">
      <c r="G3194" s="62">
        <v>3188</v>
      </c>
      <c r="H3194">
        <f t="shared" ca="1" si="92"/>
        <v>-3.7916030111800991E-3</v>
      </c>
    </row>
    <row r="3195" spans="7:8" x14ac:dyDescent="0.3">
      <c r="G3195" s="62">
        <v>3189</v>
      </c>
      <c r="H3195">
        <f t="shared" ca="1" si="92"/>
        <v>7.8647293991010985E-3</v>
      </c>
    </row>
    <row r="3196" spans="7:8" x14ac:dyDescent="0.3">
      <c r="G3196" s="62">
        <v>3190</v>
      </c>
      <c r="H3196">
        <f t="shared" ca="1" si="92"/>
        <v>3.1696017900566882E-3</v>
      </c>
    </row>
    <row r="3197" spans="7:8" x14ac:dyDescent="0.3">
      <c r="G3197" s="62">
        <v>3191</v>
      </c>
      <c r="H3197">
        <f t="shared" ca="1" si="92"/>
        <v>-1.1929204852467455E-2</v>
      </c>
    </row>
    <row r="3198" spans="7:8" x14ac:dyDescent="0.3">
      <c r="G3198" s="62">
        <v>3192</v>
      </c>
      <c r="H3198">
        <f t="shared" ca="1" si="92"/>
        <v>1.5896527592009765E-2</v>
      </c>
    </row>
    <row r="3199" spans="7:8" x14ac:dyDescent="0.3">
      <c r="G3199" s="62">
        <v>3193</v>
      </c>
      <c r="H3199">
        <f t="shared" ca="1" si="92"/>
        <v>-8.8600212915745918E-3</v>
      </c>
    </row>
    <row r="3200" spans="7:8" x14ac:dyDescent="0.3">
      <c r="G3200" s="62">
        <v>3194</v>
      </c>
      <c r="H3200">
        <f t="shared" ca="1" si="92"/>
        <v>2.1513144263504676E-3</v>
      </c>
    </row>
    <row r="3201" spans="7:8" x14ac:dyDescent="0.3">
      <c r="G3201" s="62">
        <v>3195</v>
      </c>
      <c r="H3201">
        <f t="shared" ca="1" si="92"/>
        <v>4.6677822987449677E-3</v>
      </c>
    </row>
    <row r="3202" spans="7:8" x14ac:dyDescent="0.3">
      <c r="G3202" s="62">
        <v>3196</v>
      </c>
      <c r="H3202">
        <f t="shared" ca="1" si="92"/>
        <v>-3.4968687284414068E-3</v>
      </c>
    </row>
    <row r="3203" spans="7:8" x14ac:dyDescent="0.3">
      <c r="G3203" s="62">
        <v>3197</v>
      </c>
      <c r="H3203">
        <f t="shared" ca="1" si="92"/>
        <v>-2.60823539171922E-2</v>
      </c>
    </row>
    <row r="3204" spans="7:8" x14ac:dyDescent="0.3">
      <c r="G3204" s="62">
        <v>3198</v>
      </c>
      <c r="H3204">
        <f t="shared" ca="1" si="92"/>
        <v>2.8825619620503732E-2</v>
      </c>
    </row>
    <row r="3205" spans="7:8" x14ac:dyDescent="0.3">
      <c r="G3205" s="62">
        <v>3199</v>
      </c>
      <c r="H3205">
        <f t="shared" ca="1" si="92"/>
        <v>-5.0614643202905128E-3</v>
      </c>
    </row>
    <row r="3206" spans="7:8" x14ac:dyDescent="0.3">
      <c r="G3206" s="62">
        <v>3200</v>
      </c>
      <c r="H3206">
        <f t="shared" ca="1" si="92"/>
        <v>-1.7135363435814708E-2</v>
      </c>
    </row>
    <row r="3207" spans="7:8" x14ac:dyDescent="0.3">
      <c r="G3207" s="62">
        <v>3201</v>
      </c>
      <c r="H3207">
        <f t="shared" ref="H3207:H3270" ca="1" si="93">_xlfn.NORM.INV(RAND(),N$9,N$10)</f>
        <v>7.8012743374209275E-3</v>
      </c>
    </row>
    <row r="3208" spans="7:8" x14ac:dyDescent="0.3">
      <c r="G3208" s="62">
        <v>3202</v>
      </c>
      <c r="H3208">
        <f t="shared" ca="1" si="93"/>
        <v>-6.1642008591468534E-3</v>
      </c>
    </row>
    <row r="3209" spans="7:8" x14ac:dyDescent="0.3">
      <c r="G3209" s="62">
        <v>3203</v>
      </c>
      <c r="H3209">
        <f t="shared" ca="1" si="93"/>
        <v>1.105607170547955E-2</v>
      </c>
    </row>
    <row r="3210" spans="7:8" x14ac:dyDescent="0.3">
      <c r="G3210" s="62">
        <v>3204</v>
      </c>
      <c r="H3210">
        <f t="shared" ca="1" si="93"/>
        <v>2.4244726473158298E-2</v>
      </c>
    </row>
    <row r="3211" spans="7:8" x14ac:dyDescent="0.3">
      <c r="G3211" s="62">
        <v>3205</v>
      </c>
      <c r="H3211">
        <f t="shared" ca="1" si="93"/>
        <v>-1.9060540788754594E-2</v>
      </c>
    </row>
    <row r="3212" spans="7:8" x14ac:dyDescent="0.3">
      <c r="G3212" s="62">
        <v>3206</v>
      </c>
      <c r="H3212">
        <f t="shared" ca="1" si="93"/>
        <v>3.8139024670230939E-3</v>
      </c>
    </row>
    <row r="3213" spans="7:8" x14ac:dyDescent="0.3">
      <c r="G3213" s="62">
        <v>3207</v>
      </c>
      <c r="H3213">
        <f t="shared" ca="1" si="93"/>
        <v>8.9681693177681484E-3</v>
      </c>
    </row>
    <row r="3214" spans="7:8" x14ac:dyDescent="0.3">
      <c r="G3214" s="62">
        <v>3208</v>
      </c>
      <c r="H3214">
        <f t="shared" ca="1" si="93"/>
        <v>2.5245891963892757E-2</v>
      </c>
    </row>
    <row r="3215" spans="7:8" x14ac:dyDescent="0.3">
      <c r="G3215" s="62">
        <v>3209</v>
      </c>
      <c r="H3215">
        <f t="shared" ca="1" si="93"/>
        <v>-1.5956258240173018E-2</v>
      </c>
    </row>
    <row r="3216" spans="7:8" x14ac:dyDescent="0.3">
      <c r="G3216" s="62">
        <v>3210</v>
      </c>
      <c r="H3216">
        <f t="shared" ca="1" si="93"/>
        <v>2.3241421117294971E-2</v>
      </c>
    </row>
    <row r="3217" spans="7:8" x14ac:dyDescent="0.3">
      <c r="G3217" s="62">
        <v>3211</v>
      </c>
      <c r="H3217">
        <f t="shared" ca="1" si="93"/>
        <v>-2.5985339853187756E-2</v>
      </c>
    </row>
    <row r="3218" spans="7:8" x14ac:dyDescent="0.3">
      <c r="G3218" s="62">
        <v>3212</v>
      </c>
      <c r="H3218">
        <f t="shared" ca="1" si="93"/>
        <v>-4.4737892299214332E-3</v>
      </c>
    </row>
    <row r="3219" spans="7:8" x14ac:dyDescent="0.3">
      <c r="G3219" s="62">
        <v>3213</v>
      </c>
      <c r="H3219">
        <f t="shared" ca="1" si="93"/>
        <v>-2.9612508790639706E-2</v>
      </c>
    </row>
    <row r="3220" spans="7:8" x14ac:dyDescent="0.3">
      <c r="G3220" s="62">
        <v>3214</v>
      </c>
      <c r="H3220">
        <f t="shared" ca="1" si="93"/>
        <v>2.3951940226260043E-2</v>
      </c>
    </row>
    <row r="3221" spans="7:8" x14ac:dyDescent="0.3">
      <c r="G3221" s="62">
        <v>3215</v>
      </c>
      <c r="H3221">
        <f t="shared" ca="1" si="93"/>
        <v>2.5293580671138901E-2</v>
      </c>
    </row>
    <row r="3222" spans="7:8" x14ac:dyDescent="0.3">
      <c r="G3222" s="62">
        <v>3216</v>
      </c>
      <c r="H3222">
        <f t="shared" ca="1" si="93"/>
        <v>-2.7598016046493864E-2</v>
      </c>
    </row>
    <row r="3223" spans="7:8" x14ac:dyDescent="0.3">
      <c r="G3223" s="62">
        <v>3217</v>
      </c>
      <c r="H3223">
        <f t="shared" ca="1" si="93"/>
        <v>1.0547831843508861E-2</v>
      </c>
    </row>
    <row r="3224" spans="7:8" x14ac:dyDescent="0.3">
      <c r="G3224" s="62">
        <v>3218</v>
      </c>
      <c r="H3224">
        <f t="shared" ca="1" si="93"/>
        <v>1.7351705892569642E-2</v>
      </c>
    </row>
    <row r="3225" spans="7:8" x14ac:dyDescent="0.3">
      <c r="G3225" s="62">
        <v>3219</v>
      </c>
      <c r="H3225">
        <f t="shared" ca="1" si="93"/>
        <v>8.8230250953945533E-3</v>
      </c>
    </row>
    <row r="3226" spans="7:8" x14ac:dyDescent="0.3">
      <c r="G3226" s="62">
        <v>3220</v>
      </c>
      <c r="H3226">
        <f t="shared" ca="1" si="93"/>
        <v>-1.2098366484381444E-2</v>
      </c>
    </row>
    <row r="3227" spans="7:8" x14ac:dyDescent="0.3">
      <c r="G3227" s="62">
        <v>3221</v>
      </c>
      <c r="H3227">
        <f t="shared" ca="1" si="93"/>
        <v>-6.7523359743832971E-3</v>
      </c>
    </row>
    <row r="3228" spans="7:8" x14ac:dyDescent="0.3">
      <c r="G3228" s="62">
        <v>3222</v>
      </c>
      <c r="H3228">
        <f t="shared" ca="1" si="93"/>
        <v>-1.3938809450840488E-2</v>
      </c>
    </row>
    <row r="3229" spans="7:8" x14ac:dyDescent="0.3">
      <c r="G3229" s="62">
        <v>3223</v>
      </c>
      <c r="H3229">
        <f t="shared" ca="1" si="93"/>
        <v>-8.0504180804789102E-3</v>
      </c>
    </row>
    <row r="3230" spans="7:8" x14ac:dyDescent="0.3">
      <c r="G3230" s="62">
        <v>3224</v>
      </c>
      <c r="H3230">
        <f t="shared" ca="1" si="93"/>
        <v>1.8116707942708355E-2</v>
      </c>
    </row>
    <row r="3231" spans="7:8" x14ac:dyDescent="0.3">
      <c r="G3231" s="62">
        <v>3225</v>
      </c>
      <c r="H3231">
        <f t="shared" ca="1" si="93"/>
        <v>1.2874449080769811E-2</v>
      </c>
    </row>
    <row r="3232" spans="7:8" x14ac:dyDescent="0.3">
      <c r="G3232" s="62">
        <v>3226</v>
      </c>
      <c r="H3232">
        <f t="shared" ca="1" si="93"/>
        <v>-1.7798835899747106E-2</v>
      </c>
    </row>
    <row r="3233" spans="7:8" x14ac:dyDescent="0.3">
      <c r="G3233" s="62">
        <v>3227</v>
      </c>
      <c r="H3233">
        <f t="shared" ca="1" si="93"/>
        <v>8.6665552323844149E-3</v>
      </c>
    </row>
    <row r="3234" spans="7:8" x14ac:dyDescent="0.3">
      <c r="G3234" s="62">
        <v>3228</v>
      </c>
      <c r="H3234">
        <f t="shared" ca="1" si="93"/>
        <v>-2.33827930904364E-3</v>
      </c>
    </row>
    <row r="3235" spans="7:8" x14ac:dyDescent="0.3">
      <c r="G3235" s="62">
        <v>3229</v>
      </c>
      <c r="H3235">
        <f t="shared" ca="1" si="93"/>
        <v>-1.7969229504823128E-2</v>
      </c>
    </row>
    <row r="3236" spans="7:8" x14ac:dyDescent="0.3">
      <c r="G3236" s="62">
        <v>3230</v>
      </c>
      <c r="H3236">
        <f t="shared" ca="1" si="93"/>
        <v>7.111312366838843E-3</v>
      </c>
    </row>
    <row r="3237" spans="7:8" x14ac:dyDescent="0.3">
      <c r="G3237" s="62">
        <v>3231</v>
      </c>
      <c r="H3237">
        <f t="shared" ca="1" si="93"/>
        <v>1.8663443182452145E-2</v>
      </c>
    </row>
    <row r="3238" spans="7:8" x14ac:dyDescent="0.3">
      <c r="G3238" s="62">
        <v>3232</v>
      </c>
      <c r="H3238">
        <f t="shared" ca="1" si="93"/>
        <v>-1.0860663232436391E-2</v>
      </c>
    </row>
    <row r="3239" spans="7:8" x14ac:dyDescent="0.3">
      <c r="G3239" s="62">
        <v>3233</v>
      </c>
      <c r="H3239">
        <f t="shared" ca="1" si="93"/>
        <v>2.1735029145387597E-3</v>
      </c>
    </row>
    <row r="3240" spans="7:8" x14ac:dyDescent="0.3">
      <c r="G3240" s="62">
        <v>3234</v>
      </c>
      <c r="H3240">
        <f t="shared" ca="1" si="93"/>
        <v>-9.1456891918111367E-3</v>
      </c>
    </row>
    <row r="3241" spans="7:8" x14ac:dyDescent="0.3">
      <c r="G3241" s="62">
        <v>3235</v>
      </c>
      <c r="H3241">
        <f t="shared" ca="1" si="93"/>
        <v>1.1707199885990431E-3</v>
      </c>
    </row>
    <row r="3242" spans="7:8" x14ac:dyDescent="0.3">
      <c r="G3242" s="62">
        <v>3236</v>
      </c>
      <c r="H3242">
        <f t="shared" ca="1" si="93"/>
        <v>4.0086607561038691E-2</v>
      </c>
    </row>
    <row r="3243" spans="7:8" x14ac:dyDescent="0.3">
      <c r="G3243" s="62">
        <v>3237</v>
      </c>
      <c r="H3243">
        <f t="shared" ca="1" si="93"/>
        <v>1.2066807631454341E-2</v>
      </c>
    </row>
    <row r="3244" spans="7:8" x14ac:dyDescent="0.3">
      <c r="G3244" s="62">
        <v>3238</v>
      </c>
      <c r="H3244">
        <f t="shared" ca="1" si="93"/>
        <v>2.238076396723571E-3</v>
      </c>
    </row>
    <row r="3245" spans="7:8" x14ac:dyDescent="0.3">
      <c r="G3245" s="62">
        <v>3239</v>
      </c>
      <c r="H3245">
        <f t="shared" ca="1" si="93"/>
        <v>3.2512293853467615E-3</v>
      </c>
    </row>
    <row r="3246" spans="7:8" x14ac:dyDescent="0.3">
      <c r="G3246" s="62">
        <v>3240</v>
      </c>
      <c r="H3246">
        <f t="shared" ca="1" si="93"/>
        <v>1.412169450994922E-3</v>
      </c>
    </row>
    <row r="3247" spans="7:8" x14ac:dyDescent="0.3">
      <c r="G3247" s="62">
        <v>3241</v>
      </c>
      <c r="H3247">
        <f t="shared" ca="1" si="93"/>
        <v>-2.1587533222845842E-4</v>
      </c>
    </row>
    <row r="3248" spans="7:8" x14ac:dyDescent="0.3">
      <c r="G3248" s="62">
        <v>3242</v>
      </c>
      <c r="H3248">
        <f t="shared" ca="1" si="93"/>
        <v>-3.0357918340019593E-2</v>
      </c>
    </row>
    <row r="3249" spans="7:8" x14ac:dyDescent="0.3">
      <c r="G3249" s="62">
        <v>3243</v>
      </c>
      <c r="H3249">
        <f t="shared" ca="1" si="93"/>
        <v>1.174704866660954E-2</v>
      </c>
    </row>
    <row r="3250" spans="7:8" x14ac:dyDescent="0.3">
      <c r="G3250" s="62">
        <v>3244</v>
      </c>
      <c r="H3250">
        <f t="shared" ca="1" si="93"/>
        <v>-3.9205390143232793E-3</v>
      </c>
    </row>
    <row r="3251" spans="7:8" x14ac:dyDescent="0.3">
      <c r="G3251" s="62">
        <v>3245</v>
      </c>
      <c r="H3251">
        <f t="shared" ca="1" si="93"/>
        <v>1.1881192863122333E-2</v>
      </c>
    </row>
    <row r="3252" spans="7:8" x14ac:dyDescent="0.3">
      <c r="G3252" s="62">
        <v>3246</v>
      </c>
      <c r="H3252">
        <f t="shared" ca="1" si="93"/>
        <v>-3.2181779387950027E-2</v>
      </c>
    </row>
    <row r="3253" spans="7:8" x14ac:dyDescent="0.3">
      <c r="G3253" s="62">
        <v>3247</v>
      </c>
      <c r="H3253">
        <f t="shared" ca="1" si="93"/>
        <v>1.7057088888982132E-2</v>
      </c>
    </row>
    <row r="3254" spans="7:8" x14ac:dyDescent="0.3">
      <c r="G3254" s="62">
        <v>3248</v>
      </c>
      <c r="H3254">
        <f t="shared" ca="1" si="93"/>
        <v>1.3825685560732534E-2</v>
      </c>
    </row>
    <row r="3255" spans="7:8" x14ac:dyDescent="0.3">
      <c r="G3255" s="62">
        <v>3249</v>
      </c>
      <c r="H3255">
        <f t="shared" ca="1" si="93"/>
        <v>-5.7438305493540832E-3</v>
      </c>
    </row>
    <row r="3256" spans="7:8" x14ac:dyDescent="0.3">
      <c r="G3256" s="62">
        <v>3250</v>
      </c>
      <c r="H3256">
        <f t="shared" ca="1" si="93"/>
        <v>6.9135471711870046E-3</v>
      </c>
    </row>
    <row r="3257" spans="7:8" x14ac:dyDescent="0.3">
      <c r="G3257" s="62">
        <v>3251</v>
      </c>
      <c r="H3257">
        <f t="shared" ca="1" si="93"/>
        <v>2.9128186883710341E-2</v>
      </c>
    </row>
    <row r="3258" spans="7:8" x14ac:dyDescent="0.3">
      <c r="G3258" s="62">
        <v>3252</v>
      </c>
      <c r="H3258">
        <f t="shared" ca="1" si="93"/>
        <v>1.2608760599741605E-2</v>
      </c>
    </row>
    <row r="3259" spans="7:8" x14ac:dyDescent="0.3">
      <c r="G3259" s="62">
        <v>3253</v>
      </c>
      <c r="H3259">
        <f t="shared" ca="1" si="93"/>
        <v>-3.6440006315069675E-3</v>
      </c>
    </row>
    <row r="3260" spans="7:8" x14ac:dyDescent="0.3">
      <c r="G3260" s="62">
        <v>3254</v>
      </c>
      <c r="H3260">
        <f t="shared" ca="1" si="93"/>
        <v>5.5864735710625694E-3</v>
      </c>
    </row>
    <row r="3261" spans="7:8" x14ac:dyDescent="0.3">
      <c r="G3261" s="62">
        <v>3255</v>
      </c>
      <c r="H3261">
        <f t="shared" ca="1" si="93"/>
        <v>1.7019624550317188E-2</v>
      </c>
    </row>
    <row r="3262" spans="7:8" x14ac:dyDescent="0.3">
      <c r="G3262" s="62">
        <v>3256</v>
      </c>
      <c r="H3262">
        <f t="shared" ca="1" si="93"/>
        <v>4.3407510002307394E-2</v>
      </c>
    </row>
    <row r="3263" spans="7:8" x14ac:dyDescent="0.3">
      <c r="G3263" s="62">
        <v>3257</v>
      </c>
      <c r="H3263">
        <f t="shared" ca="1" si="93"/>
        <v>1.9564542083278253E-2</v>
      </c>
    </row>
    <row r="3264" spans="7:8" x14ac:dyDescent="0.3">
      <c r="G3264" s="62">
        <v>3258</v>
      </c>
      <c r="H3264">
        <f t="shared" ca="1" si="93"/>
        <v>8.7046844788258373E-3</v>
      </c>
    </row>
    <row r="3265" spans="7:8" x14ac:dyDescent="0.3">
      <c r="G3265" s="62">
        <v>3259</v>
      </c>
      <c r="H3265">
        <f t="shared" ca="1" si="93"/>
        <v>-4.7895347537153443E-3</v>
      </c>
    </row>
    <row r="3266" spans="7:8" x14ac:dyDescent="0.3">
      <c r="G3266" s="62">
        <v>3260</v>
      </c>
      <c r="H3266">
        <f t="shared" ca="1" si="93"/>
        <v>1.6089080471249573E-2</v>
      </c>
    </row>
    <row r="3267" spans="7:8" x14ac:dyDescent="0.3">
      <c r="G3267" s="62">
        <v>3261</v>
      </c>
      <c r="H3267">
        <f t="shared" ca="1" si="93"/>
        <v>-4.539145636441146E-3</v>
      </c>
    </row>
    <row r="3268" spans="7:8" x14ac:dyDescent="0.3">
      <c r="G3268" s="62">
        <v>3262</v>
      </c>
      <c r="H3268">
        <f t="shared" ca="1" si="93"/>
        <v>-1.9354905484004901E-2</v>
      </c>
    </row>
    <row r="3269" spans="7:8" x14ac:dyDescent="0.3">
      <c r="G3269" s="62">
        <v>3263</v>
      </c>
      <c r="H3269">
        <f t="shared" ca="1" si="93"/>
        <v>-1.5781849311394315E-3</v>
      </c>
    </row>
    <row r="3270" spans="7:8" x14ac:dyDescent="0.3">
      <c r="G3270" s="62">
        <v>3264</v>
      </c>
      <c r="H3270">
        <f t="shared" ca="1" si="93"/>
        <v>1.3779221600883599E-2</v>
      </c>
    </row>
    <row r="3271" spans="7:8" x14ac:dyDescent="0.3">
      <c r="G3271" s="62">
        <v>3265</v>
      </c>
      <c r="H3271">
        <f t="shared" ref="H3271:H3334" ca="1" si="94">_xlfn.NORM.INV(RAND(),N$9,N$10)</f>
        <v>2.7804118113302169E-2</v>
      </c>
    </row>
    <row r="3272" spans="7:8" x14ac:dyDescent="0.3">
      <c r="G3272" s="62">
        <v>3266</v>
      </c>
      <c r="H3272">
        <f t="shared" ca="1" si="94"/>
        <v>1.342281912728146E-3</v>
      </c>
    </row>
    <row r="3273" spans="7:8" x14ac:dyDescent="0.3">
      <c r="G3273" s="62">
        <v>3267</v>
      </c>
      <c r="H3273">
        <f t="shared" ca="1" si="94"/>
        <v>2.0854620547894404E-2</v>
      </c>
    </row>
    <row r="3274" spans="7:8" x14ac:dyDescent="0.3">
      <c r="G3274" s="62">
        <v>3268</v>
      </c>
      <c r="H3274">
        <f t="shared" ca="1" si="94"/>
        <v>1.588797226722196E-2</v>
      </c>
    </row>
    <row r="3275" spans="7:8" x14ac:dyDescent="0.3">
      <c r="G3275" s="62">
        <v>3269</v>
      </c>
      <c r="H3275">
        <f t="shared" ca="1" si="94"/>
        <v>1.8663631234333278E-2</v>
      </c>
    </row>
    <row r="3276" spans="7:8" x14ac:dyDescent="0.3">
      <c r="G3276" s="62">
        <v>3270</v>
      </c>
      <c r="H3276">
        <f t="shared" ca="1" si="94"/>
        <v>-7.4363075599620156E-3</v>
      </c>
    </row>
    <row r="3277" spans="7:8" x14ac:dyDescent="0.3">
      <c r="G3277" s="62">
        <v>3271</v>
      </c>
      <c r="H3277">
        <f t="shared" ca="1" si="94"/>
        <v>5.1788751514440018E-3</v>
      </c>
    </row>
    <row r="3278" spans="7:8" x14ac:dyDescent="0.3">
      <c r="G3278" s="62">
        <v>3272</v>
      </c>
      <c r="H3278">
        <f t="shared" ca="1" si="94"/>
        <v>-8.1305341442436101E-3</v>
      </c>
    </row>
    <row r="3279" spans="7:8" x14ac:dyDescent="0.3">
      <c r="G3279" s="62">
        <v>3273</v>
      </c>
      <c r="H3279">
        <f t="shared" ca="1" si="94"/>
        <v>-1.4872161088773747E-2</v>
      </c>
    </row>
    <row r="3280" spans="7:8" x14ac:dyDescent="0.3">
      <c r="G3280" s="62">
        <v>3274</v>
      </c>
      <c r="H3280">
        <f t="shared" ca="1" si="94"/>
        <v>2.8924843291838486E-2</v>
      </c>
    </row>
    <row r="3281" spans="7:8" x14ac:dyDescent="0.3">
      <c r="G3281" s="62">
        <v>3275</v>
      </c>
      <c r="H3281">
        <f t="shared" ca="1" si="94"/>
        <v>1.1205709843321839E-2</v>
      </c>
    </row>
    <row r="3282" spans="7:8" x14ac:dyDescent="0.3">
      <c r="G3282" s="62">
        <v>3276</v>
      </c>
      <c r="H3282">
        <f t="shared" ca="1" si="94"/>
        <v>-1.6817492585908295E-3</v>
      </c>
    </row>
    <row r="3283" spans="7:8" x14ac:dyDescent="0.3">
      <c r="G3283" s="62">
        <v>3277</v>
      </c>
      <c r="H3283">
        <f t="shared" ca="1" si="94"/>
        <v>-1.0236893553286499E-2</v>
      </c>
    </row>
    <row r="3284" spans="7:8" x14ac:dyDescent="0.3">
      <c r="G3284" s="62">
        <v>3278</v>
      </c>
      <c r="H3284">
        <f t="shared" ca="1" si="94"/>
        <v>4.6063436460996015E-3</v>
      </c>
    </row>
    <row r="3285" spans="7:8" x14ac:dyDescent="0.3">
      <c r="G3285" s="62">
        <v>3279</v>
      </c>
      <c r="H3285">
        <f t="shared" ca="1" si="94"/>
        <v>5.111746405284362E-3</v>
      </c>
    </row>
    <row r="3286" spans="7:8" x14ac:dyDescent="0.3">
      <c r="G3286" s="62">
        <v>3280</v>
      </c>
      <c r="H3286">
        <f t="shared" ca="1" si="94"/>
        <v>-1.9190711529233767E-3</v>
      </c>
    </row>
    <row r="3287" spans="7:8" x14ac:dyDescent="0.3">
      <c r="G3287" s="62">
        <v>3281</v>
      </c>
      <c r="H3287">
        <f t="shared" ca="1" si="94"/>
        <v>5.4862758379945042E-3</v>
      </c>
    </row>
    <row r="3288" spans="7:8" x14ac:dyDescent="0.3">
      <c r="G3288" s="62">
        <v>3282</v>
      </c>
      <c r="H3288">
        <f t="shared" ca="1" si="94"/>
        <v>2.5740666716577883E-2</v>
      </c>
    </row>
    <row r="3289" spans="7:8" x14ac:dyDescent="0.3">
      <c r="G3289" s="62">
        <v>3283</v>
      </c>
      <c r="H3289">
        <f t="shared" ca="1" si="94"/>
        <v>-1.7278534760281683E-2</v>
      </c>
    </row>
    <row r="3290" spans="7:8" x14ac:dyDescent="0.3">
      <c r="G3290" s="62">
        <v>3284</v>
      </c>
      <c r="H3290">
        <f t="shared" ca="1" si="94"/>
        <v>-5.7465864959837653E-4</v>
      </c>
    </row>
    <row r="3291" spans="7:8" x14ac:dyDescent="0.3">
      <c r="G3291" s="62">
        <v>3285</v>
      </c>
      <c r="H3291">
        <f t="shared" ca="1" si="94"/>
        <v>-9.5304910196203768E-3</v>
      </c>
    </row>
    <row r="3292" spans="7:8" x14ac:dyDescent="0.3">
      <c r="G3292" s="62">
        <v>3286</v>
      </c>
      <c r="H3292">
        <f t="shared" ca="1" si="94"/>
        <v>1.349083989066009E-2</v>
      </c>
    </row>
    <row r="3293" spans="7:8" x14ac:dyDescent="0.3">
      <c r="G3293" s="62">
        <v>3287</v>
      </c>
      <c r="H3293">
        <f t="shared" ca="1" si="94"/>
        <v>5.8695986665235813E-3</v>
      </c>
    </row>
    <row r="3294" spans="7:8" x14ac:dyDescent="0.3">
      <c r="G3294" s="62">
        <v>3288</v>
      </c>
      <c r="H3294">
        <f t="shared" ca="1" si="94"/>
        <v>1.9587247171915954E-3</v>
      </c>
    </row>
    <row r="3295" spans="7:8" x14ac:dyDescent="0.3">
      <c r="G3295" s="62">
        <v>3289</v>
      </c>
      <c r="H3295">
        <f t="shared" ca="1" si="94"/>
        <v>4.7985839530059471E-3</v>
      </c>
    </row>
    <row r="3296" spans="7:8" x14ac:dyDescent="0.3">
      <c r="G3296" s="62">
        <v>3290</v>
      </c>
      <c r="H3296">
        <f t="shared" ca="1" si="94"/>
        <v>1.0194421819214301E-2</v>
      </c>
    </row>
    <row r="3297" spans="7:8" x14ac:dyDescent="0.3">
      <c r="G3297" s="62">
        <v>3291</v>
      </c>
      <c r="H3297">
        <f t="shared" ca="1" si="94"/>
        <v>-2.0504854846725505E-2</v>
      </c>
    </row>
    <row r="3298" spans="7:8" x14ac:dyDescent="0.3">
      <c r="G3298" s="62">
        <v>3292</v>
      </c>
      <c r="H3298">
        <f t="shared" ca="1" si="94"/>
        <v>-9.7656670121081379E-3</v>
      </c>
    </row>
    <row r="3299" spans="7:8" x14ac:dyDescent="0.3">
      <c r="G3299" s="62">
        <v>3293</v>
      </c>
      <c r="H3299">
        <f t="shared" ca="1" si="94"/>
        <v>-3.8856288291164991E-2</v>
      </c>
    </row>
    <row r="3300" spans="7:8" x14ac:dyDescent="0.3">
      <c r="G3300" s="62">
        <v>3294</v>
      </c>
      <c r="H3300">
        <f t="shared" ca="1" si="94"/>
        <v>1.199543366239591E-2</v>
      </c>
    </row>
    <row r="3301" spans="7:8" x14ac:dyDescent="0.3">
      <c r="G3301" s="62">
        <v>3295</v>
      </c>
      <c r="H3301">
        <f t="shared" ca="1" si="94"/>
        <v>7.1846877070833417E-4</v>
      </c>
    </row>
    <row r="3302" spans="7:8" x14ac:dyDescent="0.3">
      <c r="G3302" s="62">
        <v>3296</v>
      </c>
      <c r="H3302">
        <f t="shared" ca="1" si="94"/>
        <v>-1.1509279885942083E-2</v>
      </c>
    </row>
    <row r="3303" spans="7:8" x14ac:dyDescent="0.3">
      <c r="G3303" s="62">
        <v>3297</v>
      </c>
      <c r="H3303">
        <f t="shared" ca="1" si="94"/>
        <v>-2.1618492211316502E-2</v>
      </c>
    </row>
    <row r="3304" spans="7:8" x14ac:dyDescent="0.3">
      <c r="G3304" s="62">
        <v>3298</v>
      </c>
      <c r="H3304">
        <f t="shared" ca="1" si="94"/>
        <v>-3.3993130316408633E-3</v>
      </c>
    </row>
    <row r="3305" spans="7:8" x14ac:dyDescent="0.3">
      <c r="G3305" s="62">
        <v>3299</v>
      </c>
      <c r="H3305">
        <f t="shared" ca="1" si="94"/>
        <v>3.4489479925117882E-2</v>
      </c>
    </row>
    <row r="3306" spans="7:8" x14ac:dyDescent="0.3">
      <c r="G3306" s="62">
        <v>3300</v>
      </c>
      <c r="H3306">
        <f t="shared" ca="1" si="94"/>
        <v>9.6433085536156056E-5</v>
      </c>
    </row>
    <row r="3307" spans="7:8" x14ac:dyDescent="0.3">
      <c r="G3307" s="62">
        <v>3301</v>
      </c>
      <c r="H3307">
        <f t="shared" ca="1" si="94"/>
        <v>1.2978341344023038E-2</v>
      </c>
    </row>
    <row r="3308" spans="7:8" x14ac:dyDescent="0.3">
      <c r="G3308" s="62">
        <v>3302</v>
      </c>
      <c r="H3308">
        <f t="shared" ca="1" si="94"/>
        <v>1.5462511305206043E-2</v>
      </c>
    </row>
    <row r="3309" spans="7:8" x14ac:dyDescent="0.3">
      <c r="G3309" s="62">
        <v>3303</v>
      </c>
      <c r="H3309">
        <f t="shared" ca="1" si="94"/>
        <v>1.1011711889925255E-2</v>
      </c>
    </row>
    <row r="3310" spans="7:8" x14ac:dyDescent="0.3">
      <c r="G3310" s="62">
        <v>3304</v>
      </c>
      <c r="H3310">
        <f t="shared" ca="1" si="94"/>
        <v>2.9406065757338441E-2</v>
      </c>
    </row>
    <row r="3311" spans="7:8" x14ac:dyDescent="0.3">
      <c r="G3311" s="62">
        <v>3305</v>
      </c>
      <c r="H3311">
        <f t="shared" ca="1" si="94"/>
        <v>-9.1798246890171763E-3</v>
      </c>
    </row>
    <row r="3312" spans="7:8" x14ac:dyDescent="0.3">
      <c r="G3312" s="62">
        <v>3306</v>
      </c>
      <c r="H3312">
        <f t="shared" ca="1" si="94"/>
        <v>7.780672492768587E-3</v>
      </c>
    </row>
    <row r="3313" spans="7:8" x14ac:dyDescent="0.3">
      <c r="G3313" s="62">
        <v>3307</v>
      </c>
      <c r="H3313">
        <f t="shared" ca="1" si="94"/>
        <v>-9.4737430429108257E-3</v>
      </c>
    </row>
    <row r="3314" spans="7:8" x14ac:dyDescent="0.3">
      <c r="G3314" s="62">
        <v>3308</v>
      </c>
      <c r="H3314">
        <f t="shared" ca="1" si="94"/>
        <v>1.0819974806970084E-2</v>
      </c>
    </row>
    <row r="3315" spans="7:8" x14ac:dyDescent="0.3">
      <c r="G3315" s="62">
        <v>3309</v>
      </c>
      <c r="H3315">
        <f t="shared" ca="1" si="94"/>
        <v>4.392757212156928E-3</v>
      </c>
    </row>
    <row r="3316" spans="7:8" x14ac:dyDescent="0.3">
      <c r="G3316" s="62">
        <v>3310</v>
      </c>
      <c r="H3316">
        <f t="shared" ca="1" si="94"/>
        <v>1.0256153504140999E-2</v>
      </c>
    </row>
    <row r="3317" spans="7:8" x14ac:dyDescent="0.3">
      <c r="G3317" s="62">
        <v>3311</v>
      </c>
      <c r="H3317">
        <f t="shared" ca="1" si="94"/>
        <v>-2.2032235969285541E-2</v>
      </c>
    </row>
    <row r="3318" spans="7:8" x14ac:dyDescent="0.3">
      <c r="G3318" s="62">
        <v>3312</v>
      </c>
      <c r="H3318">
        <f t="shared" ca="1" si="94"/>
        <v>1.08120338021201E-2</v>
      </c>
    </row>
    <row r="3319" spans="7:8" x14ac:dyDescent="0.3">
      <c r="G3319" s="62">
        <v>3313</v>
      </c>
      <c r="H3319">
        <f t="shared" ca="1" si="94"/>
        <v>1.2196344861281575E-2</v>
      </c>
    </row>
    <row r="3320" spans="7:8" x14ac:dyDescent="0.3">
      <c r="G3320" s="62">
        <v>3314</v>
      </c>
      <c r="H3320">
        <f t="shared" ca="1" si="94"/>
        <v>5.2802010356793388E-3</v>
      </c>
    </row>
    <row r="3321" spans="7:8" x14ac:dyDescent="0.3">
      <c r="G3321" s="62">
        <v>3315</v>
      </c>
      <c r="H3321">
        <f t="shared" ca="1" si="94"/>
        <v>-1.6876084489035076E-2</v>
      </c>
    </row>
    <row r="3322" spans="7:8" x14ac:dyDescent="0.3">
      <c r="G3322" s="62">
        <v>3316</v>
      </c>
      <c r="H3322">
        <f t="shared" ca="1" si="94"/>
        <v>1.9331379753944916E-2</v>
      </c>
    </row>
    <row r="3323" spans="7:8" x14ac:dyDescent="0.3">
      <c r="G3323" s="62">
        <v>3317</v>
      </c>
      <c r="H3323">
        <f t="shared" ca="1" si="94"/>
        <v>1.2602648817650898E-2</v>
      </c>
    </row>
    <row r="3324" spans="7:8" x14ac:dyDescent="0.3">
      <c r="G3324" s="62">
        <v>3318</v>
      </c>
      <c r="H3324">
        <f t="shared" ca="1" si="94"/>
        <v>-1.0581466511979764E-2</v>
      </c>
    </row>
    <row r="3325" spans="7:8" x14ac:dyDescent="0.3">
      <c r="G3325" s="62">
        <v>3319</v>
      </c>
      <c r="H3325">
        <f t="shared" ca="1" si="94"/>
        <v>4.1043883710518755E-3</v>
      </c>
    </row>
    <row r="3326" spans="7:8" x14ac:dyDescent="0.3">
      <c r="G3326" s="62">
        <v>3320</v>
      </c>
      <c r="H3326">
        <f t="shared" ca="1" si="94"/>
        <v>9.0183607964862168E-3</v>
      </c>
    </row>
    <row r="3327" spans="7:8" x14ac:dyDescent="0.3">
      <c r="G3327" s="62">
        <v>3321</v>
      </c>
      <c r="H3327">
        <f t="shared" ca="1" si="94"/>
        <v>-1.8328085247636433E-2</v>
      </c>
    </row>
    <row r="3328" spans="7:8" x14ac:dyDescent="0.3">
      <c r="G3328" s="62">
        <v>3322</v>
      </c>
      <c r="H3328">
        <f t="shared" ca="1" si="94"/>
        <v>7.1917114294811875E-3</v>
      </c>
    </row>
    <row r="3329" spans="7:8" x14ac:dyDescent="0.3">
      <c r="G3329" s="62">
        <v>3323</v>
      </c>
      <c r="H3329">
        <f t="shared" ca="1" si="94"/>
        <v>6.0194948436670063E-3</v>
      </c>
    </row>
    <row r="3330" spans="7:8" x14ac:dyDescent="0.3">
      <c r="G3330" s="62">
        <v>3324</v>
      </c>
      <c r="H3330">
        <f t="shared" ca="1" si="94"/>
        <v>-1.7799585682684565E-2</v>
      </c>
    </row>
    <row r="3331" spans="7:8" x14ac:dyDescent="0.3">
      <c r="G3331" s="62">
        <v>3325</v>
      </c>
      <c r="H3331">
        <f t="shared" ca="1" si="94"/>
        <v>3.6249689891900319E-2</v>
      </c>
    </row>
    <row r="3332" spans="7:8" x14ac:dyDescent="0.3">
      <c r="G3332" s="62">
        <v>3326</v>
      </c>
      <c r="H3332">
        <f t="shared" ca="1" si="94"/>
        <v>1.1296046775466239E-2</v>
      </c>
    </row>
    <row r="3333" spans="7:8" x14ac:dyDescent="0.3">
      <c r="G3333" s="62">
        <v>3327</v>
      </c>
      <c r="H3333">
        <f t="shared" ca="1" si="94"/>
        <v>3.0882005839689898E-2</v>
      </c>
    </row>
    <row r="3334" spans="7:8" x14ac:dyDescent="0.3">
      <c r="G3334" s="62">
        <v>3328</v>
      </c>
      <c r="H3334">
        <f t="shared" ca="1" si="94"/>
        <v>3.1830587486901131E-2</v>
      </c>
    </row>
    <row r="3335" spans="7:8" x14ac:dyDescent="0.3">
      <c r="G3335" s="62">
        <v>3329</v>
      </c>
      <c r="H3335">
        <f t="shared" ref="H3335:H3398" ca="1" si="95">_xlfn.NORM.INV(RAND(),N$9,N$10)</f>
        <v>-3.2781148056538957E-2</v>
      </c>
    </row>
    <row r="3336" spans="7:8" x14ac:dyDescent="0.3">
      <c r="G3336" s="62">
        <v>3330</v>
      </c>
      <c r="H3336">
        <f t="shared" ca="1" si="95"/>
        <v>-4.7127554141330593E-3</v>
      </c>
    </row>
    <row r="3337" spans="7:8" x14ac:dyDescent="0.3">
      <c r="G3337" s="62">
        <v>3331</v>
      </c>
      <c r="H3337">
        <f t="shared" ca="1" si="95"/>
        <v>1.5833283469650874E-2</v>
      </c>
    </row>
    <row r="3338" spans="7:8" x14ac:dyDescent="0.3">
      <c r="G3338" s="62">
        <v>3332</v>
      </c>
      <c r="H3338">
        <f t="shared" ca="1" si="95"/>
        <v>1.3655423290894371E-3</v>
      </c>
    </row>
    <row r="3339" spans="7:8" x14ac:dyDescent="0.3">
      <c r="G3339" s="62">
        <v>3333</v>
      </c>
      <c r="H3339">
        <f t="shared" ca="1" si="95"/>
        <v>1.8884375977027999E-2</v>
      </c>
    </row>
    <row r="3340" spans="7:8" x14ac:dyDescent="0.3">
      <c r="G3340" s="62">
        <v>3334</v>
      </c>
      <c r="H3340">
        <f t="shared" ca="1" si="95"/>
        <v>-1.7719588480917998E-2</v>
      </c>
    </row>
    <row r="3341" spans="7:8" x14ac:dyDescent="0.3">
      <c r="G3341" s="62">
        <v>3335</v>
      </c>
      <c r="H3341">
        <f t="shared" ca="1" si="95"/>
        <v>-1.2571826336855161E-4</v>
      </c>
    </row>
    <row r="3342" spans="7:8" x14ac:dyDescent="0.3">
      <c r="G3342" s="62">
        <v>3336</v>
      </c>
      <c r="H3342">
        <f t="shared" ca="1" si="95"/>
        <v>1.0716540372245076E-3</v>
      </c>
    </row>
    <row r="3343" spans="7:8" x14ac:dyDescent="0.3">
      <c r="G3343" s="62">
        <v>3337</v>
      </c>
      <c r="H3343">
        <f t="shared" ca="1" si="95"/>
        <v>4.4671731267107708E-4</v>
      </c>
    </row>
    <row r="3344" spans="7:8" x14ac:dyDescent="0.3">
      <c r="G3344" s="62">
        <v>3338</v>
      </c>
      <c r="H3344">
        <f t="shared" ca="1" si="95"/>
        <v>3.5902923945981056E-3</v>
      </c>
    </row>
    <row r="3345" spans="7:8" x14ac:dyDescent="0.3">
      <c r="G3345" s="62">
        <v>3339</v>
      </c>
      <c r="H3345">
        <f t="shared" ca="1" si="95"/>
        <v>-2.8574883158294151E-2</v>
      </c>
    </row>
    <row r="3346" spans="7:8" x14ac:dyDescent="0.3">
      <c r="G3346" s="62">
        <v>3340</v>
      </c>
      <c r="H3346">
        <f t="shared" ca="1" si="95"/>
        <v>-1.8725311034846208E-3</v>
      </c>
    </row>
    <row r="3347" spans="7:8" x14ac:dyDescent="0.3">
      <c r="G3347" s="62">
        <v>3341</v>
      </c>
      <c r="H3347">
        <f t="shared" ca="1" si="95"/>
        <v>-2.7257049643491658E-2</v>
      </c>
    </row>
    <row r="3348" spans="7:8" x14ac:dyDescent="0.3">
      <c r="G3348" s="62">
        <v>3342</v>
      </c>
      <c r="H3348">
        <f t="shared" ca="1" si="95"/>
        <v>-1.2091127122503672E-3</v>
      </c>
    </row>
    <row r="3349" spans="7:8" x14ac:dyDescent="0.3">
      <c r="G3349" s="62">
        <v>3343</v>
      </c>
      <c r="H3349">
        <f t="shared" ca="1" si="95"/>
        <v>-1.8790135416458853E-2</v>
      </c>
    </row>
    <row r="3350" spans="7:8" x14ac:dyDescent="0.3">
      <c r="G3350" s="62">
        <v>3344</v>
      </c>
      <c r="H3350">
        <f t="shared" ca="1" si="95"/>
        <v>1.637843945976384E-3</v>
      </c>
    </row>
    <row r="3351" spans="7:8" x14ac:dyDescent="0.3">
      <c r="G3351" s="62">
        <v>3345</v>
      </c>
      <c r="H3351">
        <f t="shared" ca="1" si="95"/>
        <v>-1.8283598091482665E-3</v>
      </c>
    </row>
    <row r="3352" spans="7:8" x14ac:dyDescent="0.3">
      <c r="G3352" s="62">
        <v>3346</v>
      </c>
      <c r="H3352">
        <f t="shared" ca="1" si="95"/>
        <v>-1.6339891220218642E-3</v>
      </c>
    </row>
    <row r="3353" spans="7:8" x14ac:dyDescent="0.3">
      <c r="G3353" s="62">
        <v>3347</v>
      </c>
      <c r="H3353">
        <f t="shared" ca="1" si="95"/>
        <v>-9.6722183857511079E-3</v>
      </c>
    </row>
    <row r="3354" spans="7:8" x14ac:dyDescent="0.3">
      <c r="G3354" s="62">
        <v>3348</v>
      </c>
      <c r="H3354">
        <f t="shared" ca="1" si="95"/>
        <v>9.9137079042327901E-3</v>
      </c>
    </row>
    <row r="3355" spans="7:8" x14ac:dyDescent="0.3">
      <c r="G3355" s="62">
        <v>3349</v>
      </c>
      <c r="H3355">
        <f t="shared" ca="1" si="95"/>
        <v>-4.3540516755267477E-3</v>
      </c>
    </row>
    <row r="3356" spans="7:8" x14ac:dyDescent="0.3">
      <c r="G3356" s="62">
        <v>3350</v>
      </c>
      <c r="H3356">
        <f t="shared" ca="1" si="95"/>
        <v>-1.8203663947022442E-2</v>
      </c>
    </row>
    <row r="3357" spans="7:8" x14ac:dyDescent="0.3">
      <c r="G3357" s="62">
        <v>3351</v>
      </c>
      <c r="H3357">
        <f t="shared" ca="1" si="95"/>
        <v>-7.2300993435586594E-4</v>
      </c>
    </row>
    <row r="3358" spans="7:8" x14ac:dyDescent="0.3">
      <c r="G3358" s="62">
        <v>3352</v>
      </c>
      <c r="H3358">
        <f t="shared" ca="1" si="95"/>
        <v>-1.1475217044569492E-3</v>
      </c>
    </row>
    <row r="3359" spans="7:8" x14ac:dyDescent="0.3">
      <c r="G3359" s="62">
        <v>3353</v>
      </c>
      <c r="H3359">
        <f t="shared" ca="1" si="95"/>
        <v>-2.0359824466521251E-2</v>
      </c>
    </row>
    <row r="3360" spans="7:8" x14ac:dyDescent="0.3">
      <c r="G3360" s="62">
        <v>3354</v>
      </c>
      <c r="H3360">
        <f t="shared" ca="1" si="95"/>
        <v>-5.9521432159160463E-3</v>
      </c>
    </row>
    <row r="3361" spans="7:8" x14ac:dyDescent="0.3">
      <c r="G3361" s="62">
        <v>3355</v>
      </c>
      <c r="H3361">
        <f t="shared" ca="1" si="95"/>
        <v>-2.2464114553578329E-2</v>
      </c>
    </row>
    <row r="3362" spans="7:8" x14ac:dyDescent="0.3">
      <c r="G3362" s="62">
        <v>3356</v>
      </c>
      <c r="H3362">
        <f t="shared" ca="1" si="95"/>
        <v>4.7678312480379705E-3</v>
      </c>
    </row>
    <row r="3363" spans="7:8" x14ac:dyDescent="0.3">
      <c r="G3363" s="62">
        <v>3357</v>
      </c>
      <c r="H3363">
        <f t="shared" ca="1" si="95"/>
        <v>5.5533592998937772E-3</v>
      </c>
    </row>
    <row r="3364" spans="7:8" x14ac:dyDescent="0.3">
      <c r="G3364" s="62">
        <v>3358</v>
      </c>
      <c r="H3364">
        <f t="shared" ca="1" si="95"/>
        <v>-1.7648027386516989E-2</v>
      </c>
    </row>
    <row r="3365" spans="7:8" x14ac:dyDescent="0.3">
      <c r="G3365" s="62">
        <v>3359</v>
      </c>
      <c r="H3365">
        <f t="shared" ca="1" si="95"/>
        <v>1.0763888443894139E-2</v>
      </c>
    </row>
    <row r="3366" spans="7:8" x14ac:dyDescent="0.3">
      <c r="G3366" s="62">
        <v>3360</v>
      </c>
      <c r="H3366">
        <f t="shared" ca="1" si="95"/>
        <v>1.1310999517755941E-3</v>
      </c>
    </row>
    <row r="3367" spans="7:8" x14ac:dyDescent="0.3">
      <c r="G3367" s="62">
        <v>3361</v>
      </c>
      <c r="H3367">
        <f t="shared" ca="1" si="95"/>
        <v>4.2005248933981887E-2</v>
      </c>
    </row>
    <row r="3368" spans="7:8" x14ac:dyDescent="0.3">
      <c r="G3368" s="62">
        <v>3362</v>
      </c>
      <c r="H3368">
        <f t="shared" ca="1" si="95"/>
        <v>1.1270260956780529E-2</v>
      </c>
    </row>
    <row r="3369" spans="7:8" x14ac:dyDescent="0.3">
      <c r="G3369" s="62">
        <v>3363</v>
      </c>
      <c r="H3369">
        <f t="shared" ca="1" si="95"/>
        <v>-1.3947000076765139E-2</v>
      </c>
    </row>
    <row r="3370" spans="7:8" x14ac:dyDescent="0.3">
      <c r="G3370" s="62">
        <v>3364</v>
      </c>
      <c r="H3370">
        <f t="shared" ca="1" si="95"/>
        <v>-5.7276698867653811E-3</v>
      </c>
    </row>
    <row r="3371" spans="7:8" x14ac:dyDescent="0.3">
      <c r="G3371" s="62">
        <v>3365</v>
      </c>
      <c r="H3371">
        <f t="shared" ca="1" si="95"/>
        <v>2.6857120007967909E-2</v>
      </c>
    </row>
    <row r="3372" spans="7:8" x14ac:dyDescent="0.3">
      <c r="G3372" s="62">
        <v>3366</v>
      </c>
      <c r="H3372">
        <f t="shared" ca="1" si="95"/>
        <v>-7.7296892980543309E-3</v>
      </c>
    </row>
    <row r="3373" spans="7:8" x14ac:dyDescent="0.3">
      <c r="G3373" s="62">
        <v>3367</v>
      </c>
      <c r="H3373">
        <f t="shared" ca="1" si="95"/>
        <v>-2.8649269941278389E-3</v>
      </c>
    </row>
    <row r="3374" spans="7:8" x14ac:dyDescent="0.3">
      <c r="G3374" s="62">
        <v>3368</v>
      </c>
      <c r="H3374">
        <f t="shared" ca="1" si="95"/>
        <v>-1.5127096043600888E-2</v>
      </c>
    </row>
    <row r="3375" spans="7:8" x14ac:dyDescent="0.3">
      <c r="G3375" s="62">
        <v>3369</v>
      </c>
      <c r="H3375">
        <f t="shared" ca="1" si="95"/>
        <v>1.2332699627831342E-2</v>
      </c>
    </row>
    <row r="3376" spans="7:8" x14ac:dyDescent="0.3">
      <c r="G3376" s="62">
        <v>3370</v>
      </c>
      <c r="H3376">
        <f t="shared" ca="1" si="95"/>
        <v>1.0371432944862409E-2</v>
      </c>
    </row>
    <row r="3377" spans="7:8" x14ac:dyDescent="0.3">
      <c r="G3377" s="62">
        <v>3371</v>
      </c>
      <c r="H3377">
        <f t="shared" ca="1" si="95"/>
        <v>-4.9826776706012443E-3</v>
      </c>
    </row>
    <row r="3378" spans="7:8" x14ac:dyDescent="0.3">
      <c r="G3378" s="62">
        <v>3372</v>
      </c>
      <c r="H3378">
        <f t="shared" ca="1" si="95"/>
        <v>-3.8931447131202155E-3</v>
      </c>
    </row>
    <row r="3379" spans="7:8" x14ac:dyDescent="0.3">
      <c r="G3379" s="62">
        <v>3373</v>
      </c>
      <c r="H3379">
        <f t="shared" ca="1" si="95"/>
        <v>-8.026444092292544E-3</v>
      </c>
    </row>
    <row r="3380" spans="7:8" x14ac:dyDescent="0.3">
      <c r="G3380" s="62">
        <v>3374</v>
      </c>
      <c r="H3380">
        <f t="shared" ca="1" si="95"/>
        <v>1.9788698070699064E-3</v>
      </c>
    </row>
    <row r="3381" spans="7:8" x14ac:dyDescent="0.3">
      <c r="G3381" s="62">
        <v>3375</v>
      </c>
      <c r="H3381">
        <f t="shared" ca="1" si="95"/>
        <v>2.6895079932487836E-2</v>
      </c>
    </row>
    <row r="3382" spans="7:8" x14ac:dyDescent="0.3">
      <c r="G3382" s="62">
        <v>3376</v>
      </c>
      <c r="H3382">
        <f t="shared" ca="1" si="95"/>
        <v>-9.5263582686182225E-4</v>
      </c>
    </row>
    <row r="3383" spans="7:8" x14ac:dyDescent="0.3">
      <c r="G3383" s="62">
        <v>3377</v>
      </c>
      <c r="H3383">
        <f t="shared" ca="1" si="95"/>
        <v>1.4138804164596562E-2</v>
      </c>
    </row>
    <row r="3384" spans="7:8" x14ac:dyDescent="0.3">
      <c r="G3384" s="62">
        <v>3378</v>
      </c>
      <c r="H3384">
        <f t="shared" ca="1" si="95"/>
        <v>2.1977050077842442E-2</v>
      </c>
    </row>
    <row r="3385" spans="7:8" x14ac:dyDescent="0.3">
      <c r="G3385" s="62">
        <v>3379</v>
      </c>
      <c r="H3385">
        <f t="shared" ca="1" si="95"/>
        <v>3.2889350683962329E-2</v>
      </c>
    </row>
    <row r="3386" spans="7:8" x14ac:dyDescent="0.3">
      <c r="G3386" s="62">
        <v>3380</v>
      </c>
      <c r="H3386">
        <f t="shared" ca="1" si="95"/>
        <v>-3.7730051518098037E-2</v>
      </c>
    </row>
    <row r="3387" spans="7:8" x14ac:dyDescent="0.3">
      <c r="G3387" s="62">
        <v>3381</v>
      </c>
      <c r="H3387">
        <f t="shared" ca="1" si="95"/>
        <v>7.513285727980999E-3</v>
      </c>
    </row>
    <row r="3388" spans="7:8" x14ac:dyDescent="0.3">
      <c r="G3388" s="62">
        <v>3382</v>
      </c>
      <c r="H3388">
        <f t="shared" ca="1" si="95"/>
        <v>2.0919281630106024E-2</v>
      </c>
    </row>
    <row r="3389" spans="7:8" x14ac:dyDescent="0.3">
      <c r="G3389" s="62">
        <v>3383</v>
      </c>
      <c r="H3389">
        <f t="shared" ca="1" si="95"/>
        <v>-3.7880492180612691E-3</v>
      </c>
    </row>
    <row r="3390" spans="7:8" x14ac:dyDescent="0.3">
      <c r="G3390" s="62">
        <v>3384</v>
      </c>
      <c r="H3390">
        <f t="shared" ca="1" si="95"/>
        <v>-2.7006718365770819E-3</v>
      </c>
    </row>
    <row r="3391" spans="7:8" x14ac:dyDescent="0.3">
      <c r="G3391" s="62">
        <v>3385</v>
      </c>
      <c r="H3391">
        <f t="shared" ca="1" si="95"/>
        <v>-8.4376914317315192E-3</v>
      </c>
    </row>
    <row r="3392" spans="7:8" x14ac:dyDescent="0.3">
      <c r="G3392" s="62">
        <v>3386</v>
      </c>
      <c r="H3392">
        <f t="shared" ca="1" si="95"/>
        <v>-1.9697737797058747E-3</v>
      </c>
    </row>
    <row r="3393" spans="7:8" x14ac:dyDescent="0.3">
      <c r="G3393" s="62">
        <v>3387</v>
      </c>
      <c r="H3393">
        <f t="shared" ca="1" si="95"/>
        <v>-1.4803706791961732E-2</v>
      </c>
    </row>
    <row r="3394" spans="7:8" x14ac:dyDescent="0.3">
      <c r="G3394" s="62">
        <v>3388</v>
      </c>
      <c r="H3394">
        <f t="shared" ca="1" si="95"/>
        <v>-2.8730042557981287E-2</v>
      </c>
    </row>
    <row r="3395" spans="7:8" x14ac:dyDescent="0.3">
      <c r="G3395" s="62">
        <v>3389</v>
      </c>
      <c r="H3395">
        <f t="shared" ca="1" si="95"/>
        <v>-1.3247729761105835E-3</v>
      </c>
    </row>
    <row r="3396" spans="7:8" x14ac:dyDescent="0.3">
      <c r="G3396" s="62">
        <v>3390</v>
      </c>
      <c r="H3396">
        <f t="shared" ca="1" si="95"/>
        <v>-3.0738593315021213E-3</v>
      </c>
    </row>
    <row r="3397" spans="7:8" x14ac:dyDescent="0.3">
      <c r="G3397" s="62">
        <v>3391</v>
      </c>
      <c r="H3397">
        <f t="shared" ca="1" si="95"/>
        <v>1.818859760073124E-2</v>
      </c>
    </row>
    <row r="3398" spans="7:8" x14ac:dyDescent="0.3">
      <c r="G3398" s="62">
        <v>3392</v>
      </c>
      <c r="H3398">
        <f t="shared" ca="1" si="95"/>
        <v>2.3207284408604544E-2</v>
      </c>
    </row>
    <row r="3399" spans="7:8" x14ac:dyDescent="0.3">
      <c r="G3399" s="62">
        <v>3393</v>
      </c>
      <c r="H3399">
        <f t="shared" ref="H3399:H3462" ca="1" si="96">_xlfn.NORM.INV(RAND(),N$9,N$10)</f>
        <v>1.2362578337224227E-2</v>
      </c>
    </row>
    <row r="3400" spans="7:8" x14ac:dyDescent="0.3">
      <c r="G3400" s="62">
        <v>3394</v>
      </c>
      <c r="H3400">
        <f t="shared" ca="1" si="96"/>
        <v>-4.1806465197657744E-3</v>
      </c>
    </row>
    <row r="3401" spans="7:8" x14ac:dyDescent="0.3">
      <c r="G3401" s="62">
        <v>3395</v>
      </c>
      <c r="H3401">
        <f t="shared" ca="1" si="96"/>
        <v>-3.3509527043648943E-2</v>
      </c>
    </row>
    <row r="3402" spans="7:8" x14ac:dyDescent="0.3">
      <c r="G3402" s="62">
        <v>3396</v>
      </c>
      <c r="H3402">
        <f t="shared" ca="1" si="96"/>
        <v>7.256071087670817E-3</v>
      </c>
    </row>
    <row r="3403" spans="7:8" x14ac:dyDescent="0.3">
      <c r="G3403" s="62">
        <v>3397</v>
      </c>
      <c r="H3403">
        <f t="shared" ca="1" si="96"/>
        <v>-1.1547839793505663E-2</v>
      </c>
    </row>
    <row r="3404" spans="7:8" x14ac:dyDescent="0.3">
      <c r="G3404" s="62">
        <v>3398</v>
      </c>
      <c r="H3404">
        <f t="shared" ca="1" si="96"/>
        <v>-1.0389895848608902E-2</v>
      </c>
    </row>
    <row r="3405" spans="7:8" x14ac:dyDescent="0.3">
      <c r="G3405" s="62">
        <v>3399</v>
      </c>
      <c r="H3405">
        <f t="shared" ca="1" si="96"/>
        <v>4.718927344328553E-3</v>
      </c>
    </row>
    <row r="3406" spans="7:8" x14ac:dyDescent="0.3">
      <c r="G3406" s="62">
        <v>3400</v>
      </c>
      <c r="H3406">
        <f t="shared" ca="1" si="96"/>
        <v>5.14953002327617E-2</v>
      </c>
    </row>
    <row r="3407" spans="7:8" x14ac:dyDescent="0.3">
      <c r="G3407" s="62">
        <v>3401</v>
      </c>
      <c r="H3407">
        <f t="shared" ca="1" si="96"/>
        <v>2.3457964166372588E-3</v>
      </c>
    </row>
    <row r="3408" spans="7:8" x14ac:dyDescent="0.3">
      <c r="G3408" s="62">
        <v>3402</v>
      </c>
      <c r="H3408">
        <f t="shared" ca="1" si="96"/>
        <v>1.1927612928682033E-2</v>
      </c>
    </row>
    <row r="3409" spans="7:8" x14ac:dyDescent="0.3">
      <c r="G3409" s="62">
        <v>3403</v>
      </c>
      <c r="H3409">
        <f t="shared" ca="1" si="96"/>
        <v>4.2220413503649976E-3</v>
      </c>
    </row>
    <row r="3410" spans="7:8" x14ac:dyDescent="0.3">
      <c r="G3410" s="62">
        <v>3404</v>
      </c>
      <c r="H3410">
        <f t="shared" ca="1" si="96"/>
        <v>-1.1009367292644979E-2</v>
      </c>
    </row>
    <row r="3411" spans="7:8" x14ac:dyDescent="0.3">
      <c r="G3411" s="62">
        <v>3405</v>
      </c>
      <c r="H3411">
        <f t="shared" ca="1" si="96"/>
        <v>-9.3006377280600641E-3</v>
      </c>
    </row>
    <row r="3412" spans="7:8" x14ac:dyDescent="0.3">
      <c r="G3412" s="62">
        <v>3406</v>
      </c>
      <c r="H3412">
        <f t="shared" ca="1" si="96"/>
        <v>-6.2036563684619275E-4</v>
      </c>
    </row>
    <row r="3413" spans="7:8" x14ac:dyDescent="0.3">
      <c r="G3413" s="62">
        <v>3407</v>
      </c>
      <c r="H3413">
        <f t="shared" ca="1" si="96"/>
        <v>-6.5424802248797691E-3</v>
      </c>
    </row>
    <row r="3414" spans="7:8" x14ac:dyDescent="0.3">
      <c r="G3414" s="62">
        <v>3408</v>
      </c>
      <c r="H3414">
        <f t="shared" ca="1" si="96"/>
        <v>-3.558742676727351E-3</v>
      </c>
    </row>
    <row r="3415" spans="7:8" x14ac:dyDescent="0.3">
      <c r="G3415" s="62">
        <v>3409</v>
      </c>
      <c r="H3415">
        <f t="shared" ca="1" si="96"/>
        <v>-2.6608187143704169E-2</v>
      </c>
    </row>
    <row r="3416" spans="7:8" x14ac:dyDescent="0.3">
      <c r="G3416" s="62">
        <v>3410</v>
      </c>
      <c r="H3416">
        <f t="shared" ca="1" si="96"/>
        <v>1.600729778272373E-2</v>
      </c>
    </row>
    <row r="3417" spans="7:8" x14ac:dyDescent="0.3">
      <c r="G3417" s="62">
        <v>3411</v>
      </c>
      <c r="H3417">
        <f t="shared" ca="1" si="96"/>
        <v>2.5979550095749874E-2</v>
      </c>
    </row>
    <row r="3418" spans="7:8" x14ac:dyDescent="0.3">
      <c r="G3418" s="62">
        <v>3412</v>
      </c>
      <c r="H3418">
        <f t="shared" ca="1" si="96"/>
        <v>-1.4298614226009292E-2</v>
      </c>
    </row>
    <row r="3419" spans="7:8" x14ac:dyDescent="0.3">
      <c r="G3419" s="62">
        <v>3413</v>
      </c>
      <c r="H3419">
        <f t="shared" ca="1" si="96"/>
        <v>-1.8373896577068564E-2</v>
      </c>
    </row>
    <row r="3420" spans="7:8" x14ac:dyDescent="0.3">
      <c r="G3420" s="62">
        <v>3414</v>
      </c>
      <c r="H3420">
        <f t="shared" ca="1" si="96"/>
        <v>-1.0155996262085095E-2</v>
      </c>
    </row>
    <row r="3421" spans="7:8" x14ac:dyDescent="0.3">
      <c r="G3421" s="62">
        <v>3415</v>
      </c>
      <c r="H3421">
        <f t="shared" ca="1" si="96"/>
        <v>-2.2244103238262375E-3</v>
      </c>
    </row>
    <row r="3422" spans="7:8" x14ac:dyDescent="0.3">
      <c r="G3422" s="62">
        <v>3416</v>
      </c>
      <c r="H3422">
        <f t="shared" ca="1" si="96"/>
        <v>3.2268875513644227E-2</v>
      </c>
    </row>
    <row r="3423" spans="7:8" x14ac:dyDescent="0.3">
      <c r="G3423" s="62">
        <v>3417</v>
      </c>
      <c r="H3423">
        <f t="shared" ca="1" si="96"/>
        <v>-1.9445052368063716E-2</v>
      </c>
    </row>
    <row r="3424" spans="7:8" x14ac:dyDescent="0.3">
      <c r="G3424" s="62">
        <v>3418</v>
      </c>
      <c r="H3424">
        <f t="shared" ca="1" si="96"/>
        <v>1.7216556957442092E-2</v>
      </c>
    </row>
    <row r="3425" spans="7:8" x14ac:dyDescent="0.3">
      <c r="G3425" s="62">
        <v>3419</v>
      </c>
      <c r="H3425">
        <f t="shared" ca="1" si="96"/>
        <v>-1.094551015040577E-2</v>
      </c>
    </row>
    <row r="3426" spans="7:8" x14ac:dyDescent="0.3">
      <c r="G3426" s="62">
        <v>3420</v>
      </c>
      <c r="H3426">
        <f t="shared" ca="1" si="96"/>
        <v>-1.6558057044901348E-2</v>
      </c>
    </row>
    <row r="3427" spans="7:8" x14ac:dyDescent="0.3">
      <c r="G3427" s="62">
        <v>3421</v>
      </c>
      <c r="H3427">
        <f t="shared" ca="1" si="96"/>
        <v>9.2031244137115214E-5</v>
      </c>
    </row>
    <row r="3428" spans="7:8" x14ac:dyDescent="0.3">
      <c r="G3428" s="62">
        <v>3422</v>
      </c>
      <c r="H3428">
        <f t="shared" ca="1" si="96"/>
        <v>6.9035111334390239E-3</v>
      </c>
    </row>
    <row r="3429" spans="7:8" x14ac:dyDescent="0.3">
      <c r="G3429" s="62">
        <v>3423</v>
      </c>
      <c r="H3429">
        <f t="shared" ca="1" si="96"/>
        <v>-5.0947645067214633E-3</v>
      </c>
    </row>
    <row r="3430" spans="7:8" x14ac:dyDescent="0.3">
      <c r="G3430" s="62">
        <v>3424</v>
      </c>
      <c r="H3430">
        <f t="shared" ca="1" si="96"/>
        <v>-8.4803728331996949E-3</v>
      </c>
    </row>
    <row r="3431" spans="7:8" x14ac:dyDescent="0.3">
      <c r="G3431" s="62">
        <v>3425</v>
      </c>
      <c r="H3431">
        <f t="shared" ca="1" si="96"/>
        <v>-1.6297652493568411E-2</v>
      </c>
    </row>
    <row r="3432" spans="7:8" x14ac:dyDescent="0.3">
      <c r="G3432" s="62">
        <v>3426</v>
      </c>
      <c r="H3432">
        <f t="shared" ca="1" si="96"/>
        <v>4.8708571327291993E-3</v>
      </c>
    </row>
    <row r="3433" spans="7:8" x14ac:dyDescent="0.3">
      <c r="G3433" s="62">
        <v>3427</v>
      </c>
      <c r="H3433">
        <f t="shared" ca="1" si="96"/>
        <v>-1.9816253656138464E-3</v>
      </c>
    </row>
    <row r="3434" spans="7:8" x14ac:dyDescent="0.3">
      <c r="G3434" s="62">
        <v>3428</v>
      </c>
      <c r="H3434">
        <f t="shared" ca="1" si="96"/>
        <v>1.1685283375447214E-2</v>
      </c>
    </row>
    <row r="3435" spans="7:8" x14ac:dyDescent="0.3">
      <c r="G3435" s="62">
        <v>3429</v>
      </c>
      <c r="H3435">
        <f t="shared" ca="1" si="96"/>
        <v>3.7232743008434053E-3</v>
      </c>
    </row>
    <row r="3436" spans="7:8" x14ac:dyDescent="0.3">
      <c r="G3436" s="62">
        <v>3430</v>
      </c>
      <c r="H3436">
        <f t="shared" ca="1" si="96"/>
        <v>-6.7855133727947993E-3</v>
      </c>
    </row>
    <row r="3437" spans="7:8" x14ac:dyDescent="0.3">
      <c r="G3437" s="62">
        <v>3431</v>
      </c>
      <c r="H3437">
        <f t="shared" ca="1" si="96"/>
        <v>-7.0662878317260753E-3</v>
      </c>
    </row>
    <row r="3438" spans="7:8" x14ac:dyDescent="0.3">
      <c r="G3438" s="62">
        <v>3432</v>
      </c>
      <c r="H3438">
        <f t="shared" ca="1" si="96"/>
        <v>-3.0493456360289708E-4</v>
      </c>
    </row>
    <row r="3439" spans="7:8" x14ac:dyDescent="0.3">
      <c r="G3439" s="62">
        <v>3433</v>
      </c>
      <c r="H3439">
        <f t="shared" ca="1" si="96"/>
        <v>7.3725972482961873E-4</v>
      </c>
    </row>
    <row r="3440" spans="7:8" x14ac:dyDescent="0.3">
      <c r="G3440" s="62">
        <v>3434</v>
      </c>
      <c r="H3440">
        <f t="shared" ca="1" si="96"/>
        <v>-2.5200331205757858E-2</v>
      </c>
    </row>
    <row r="3441" spans="7:8" x14ac:dyDescent="0.3">
      <c r="G3441" s="62">
        <v>3435</v>
      </c>
      <c r="H3441">
        <f t="shared" ca="1" si="96"/>
        <v>-8.4337015784688408E-4</v>
      </c>
    </row>
    <row r="3442" spans="7:8" x14ac:dyDescent="0.3">
      <c r="G3442" s="62">
        <v>3436</v>
      </c>
      <c r="H3442">
        <f t="shared" ca="1" si="96"/>
        <v>-2.7017441664973531E-3</v>
      </c>
    </row>
    <row r="3443" spans="7:8" x14ac:dyDescent="0.3">
      <c r="G3443" s="62">
        <v>3437</v>
      </c>
      <c r="H3443">
        <f t="shared" ca="1" si="96"/>
        <v>-7.0371663704914458E-3</v>
      </c>
    </row>
    <row r="3444" spans="7:8" x14ac:dyDescent="0.3">
      <c r="G3444" s="62">
        <v>3438</v>
      </c>
      <c r="H3444">
        <f t="shared" ca="1" si="96"/>
        <v>-8.4260808714670676E-3</v>
      </c>
    </row>
    <row r="3445" spans="7:8" x14ac:dyDescent="0.3">
      <c r="G3445" s="62">
        <v>3439</v>
      </c>
      <c r="H3445">
        <f t="shared" ca="1" si="96"/>
        <v>2.8322655400324459E-3</v>
      </c>
    </row>
    <row r="3446" spans="7:8" x14ac:dyDescent="0.3">
      <c r="G3446" s="62">
        <v>3440</v>
      </c>
      <c r="H3446">
        <f t="shared" ca="1" si="96"/>
        <v>1.6227999495825176E-2</v>
      </c>
    </row>
    <row r="3447" spans="7:8" x14ac:dyDescent="0.3">
      <c r="G3447" s="62">
        <v>3441</v>
      </c>
      <c r="H3447">
        <f t="shared" ca="1" si="96"/>
        <v>-9.4103384445908718E-3</v>
      </c>
    </row>
    <row r="3448" spans="7:8" x14ac:dyDescent="0.3">
      <c r="G3448" s="62">
        <v>3442</v>
      </c>
      <c r="H3448">
        <f t="shared" ca="1" si="96"/>
        <v>-6.2810948249218653E-3</v>
      </c>
    </row>
    <row r="3449" spans="7:8" x14ac:dyDescent="0.3">
      <c r="G3449" s="62">
        <v>3443</v>
      </c>
      <c r="H3449">
        <f t="shared" ca="1" si="96"/>
        <v>-1.4128498831281448E-2</v>
      </c>
    </row>
    <row r="3450" spans="7:8" x14ac:dyDescent="0.3">
      <c r="G3450" s="62">
        <v>3444</v>
      </c>
      <c r="H3450">
        <f t="shared" ca="1" si="96"/>
        <v>-1.3355834514748047E-2</v>
      </c>
    </row>
    <row r="3451" spans="7:8" x14ac:dyDescent="0.3">
      <c r="G3451" s="62">
        <v>3445</v>
      </c>
      <c r="H3451">
        <f t="shared" ca="1" si="96"/>
        <v>1.4494614329874679E-3</v>
      </c>
    </row>
    <row r="3452" spans="7:8" x14ac:dyDescent="0.3">
      <c r="G3452" s="62">
        <v>3446</v>
      </c>
      <c r="H3452">
        <f t="shared" ca="1" si="96"/>
        <v>-3.8075984464531307E-3</v>
      </c>
    </row>
    <row r="3453" spans="7:8" x14ac:dyDescent="0.3">
      <c r="G3453" s="62">
        <v>3447</v>
      </c>
      <c r="H3453">
        <f t="shared" ca="1" si="96"/>
        <v>9.9322449956639434E-3</v>
      </c>
    </row>
    <row r="3454" spans="7:8" x14ac:dyDescent="0.3">
      <c r="G3454" s="62">
        <v>3448</v>
      </c>
      <c r="H3454">
        <f t="shared" ca="1" si="96"/>
        <v>5.5164644731133883E-3</v>
      </c>
    </row>
    <row r="3455" spans="7:8" x14ac:dyDescent="0.3">
      <c r="G3455" s="62">
        <v>3449</v>
      </c>
      <c r="H3455">
        <f t="shared" ca="1" si="96"/>
        <v>5.7856998827518031E-3</v>
      </c>
    </row>
    <row r="3456" spans="7:8" x14ac:dyDescent="0.3">
      <c r="G3456" s="62">
        <v>3450</v>
      </c>
      <c r="H3456">
        <f t="shared" ca="1" si="96"/>
        <v>-5.9083569553871175E-3</v>
      </c>
    </row>
    <row r="3457" spans="7:8" x14ac:dyDescent="0.3">
      <c r="G3457" s="62">
        <v>3451</v>
      </c>
      <c r="H3457">
        <f t="shared" ca="1" si="96"/>
        <v>-1.3625494023105398E-2</v>
      </c>
    </row>
    <row r="3458" spans="7:8" x14ac:dyDescent="0.3">
      <c r="G3458" s="62">
        <v>3452</v>
      </c>
      <c r="H3458">
        <f t="shared" ca="1" si="96"/>
        <v>-4.2939497679025183E-2</v>
      </c>
    </row>
    <row r="3459" spans="7:8" x14ac:dyDescent="0.3">
      <c r="G3459" s="62">
        <v>3453</v>
      </c>
      <c r="H3459">
        <f t="shared" ca="1" si="96"/>
        <v>1.2267514487404707E-2</v>
      </c>
    </row>
    <row r="3460" spans="7:8" x14ac:dyDescent="0.3">
      <c r="G3460" s="62">
        <v>3454</v>
      </c>
      <c r="H3460">
        <f t="shared" ca="1" si="96"/>
        <v>-1.5936647941996503E-2</v>
      </c>
    </row>
    <row r="3461" spans="7:8" x14ac:dyDescent="0.3">
      <c r="G3461" s="62">
        <v>3455</v>
      </c>
      <c r="H3461">
        <f t="shared" ca="1" si="96"/>
        <v>-2.9006360298831031E-2</v>
      </c>
    </row>
    <row r="3462" spans="7:8" x14ac:dyDescent="0.3">
      <c r="G3462" s="62">
        <v>3456</v>
      </c>
      <c r="H3462">
        <f t="shared" ca="1" si="96"/>
        <v>3.3848400737637972E-2</v>
      </c>
    </row>
    <row r="3463" spans="7:8" x14ac:dyDescent="0.3">
      <c r="G3463" s="62">
        <v>3457</v>
      </c>
      <c r="H3463">
        <f t="shared" ref="H3463:H3526" ca="1" si="97">_xlfn.NORM.INV(RAND(),N$9,N$10)</f>
        <v>6.3557235737257802E-3</v>
      </c>
    </row>
    <row r="3464" spans="7:8" x14ac:dyDescent="0.3">
      <c r="G3464" s="62">
        <v>3458</v>
      </c>
      <c r="H3464">
        <f t="shared" ca="1" si="97"/>
        <v>-3.54416735038538E-3</v>
      </c>
    </row>
    <row r="3465" spans="7:8" x14ac:dyDescent="0.3">
      <c r="G3465" s="62">
        <v>3459</v>
      </c>
      <c r="H3465">
        <f t="shared" ca="1" si="97"/>
        <v>5.3025061113727758E-3</v>
      </c>
    </row>
    <row r="3466" spans="7:8" x14ac:dyDescent="0.3">
      <c r="G3466" s="62">
        <v>3460</v>
      </c>
      <c r="H3466">
        <f t="shared" ca="1" si="97"/>
        <v>3.6002300260443653E-3</v>
      </c>
    </row>
    <row r="3467" spans="7:8" x14ac:dyDescent="0.3">
      <c r="G3467" s="62">
        <v>3461</v>
      </c>
      <c r="H3467">
        <f t="shared" ca="1" si="97"/>
        <v>3.1484737828410769E-2</v>
      </c>
    </row>
    <row r="3468" spans="7:8" x14ac:dyDescent="0.3">
      <c r="G3468" s="62">
        <v>3462</v>
      </c>
      <c r="H3468">
        <f t="shared" ca="1" si="97"/>
        <v>5.1323455170741057E-3</v>
      </c>
    </row>
    <row r="3469" spans="7:8" x14ac:dyDescent="0.3">
      <c r="G3469" s="62">
        <v>3463</v>
      </c>
      <c r="H3469">
        <f t="shared" ca="1" si="97"/>
        <v>-2.5732153047148859E-4</v>
      </c>
    </row>
    <row r="3470" spans="7:8" x14ac:dyDescent="0.3">
      <c r="G3470" s="62">
        <v>3464</v>
      </c>
      <c r="H3470">
        <f t="shared" ca="1" si="97"/>
        <v>1.0058817189260287E-2</v>
      </c>
    </row>
    <row r="3471" spans="7:8" x14ac:dyDescent="0.3">
      <c r="G3471" s="62">
        <v>3465</v>
      </c>
      <c r="H3471">
        <f t="shared" ca="1" si="97"/>
        <v>-8.431554521271133E-3</v>
      </c>
    </row>
    <row r="3472" spans="7:8" x14ac:dyDescent="0.3">
      <c r="G3472" s="62">
        <v>3466</v>
      </c>
      <c r="H3472">
        <f t="shared" ca="1" si="97"/>
        <v>-1.5730150387561304E-2</v>
      </c>
    </row>
    <row r="3473" spans="7:8" x14ac:dyDescent="0.3">
      <c r="G3473" s="62">
        <v>3467</v>
      </c>
      <c r="H3473">
        <f t="shared" ca="1" si="97"/>
        <v>-2.3964257033497638E-4</v>
      </c>
    </row>
    <row r="3474" spans="7:8" x14ac:dyDescent="0.3">
      <c r="G3474" s="62">
        <v>3468</v>
      </c>
      <c r="H3474">
        <f t="shared" ca="1" si="97"/>
        <v>-1.2283805667151775E-2</v>
      </c>
    </row>
    <row r="3475" spans="7:8" x14ac:dyDescent="0.3">
      <c r="G3475" s="62">
        <v>3469</v>
      </c>
      <c r="H3475">
        <f t="shared" ca="1" si="97"/>
        <v>1.7324927786135282E-2</v>
      </c>
    </row>
    <row r="3476" spans="7:8" x14ac:dyDescent="0.3">
      <c r="G3476" s="62">
        <v>3470</v>
      </c>
      <c r="H3476">
        <f t="shared" ca="1" si="97"/>
        <v>9.6997361681397973E-4</v>
      </c>
    </row>
    <row r="3477" spans="7:8" x14ac:dyDescent="0.3">
      <c r="G3477" s="62">
        <v>3471</v>
      </c>
      <c r="H3477">
        <f t="shared" ca="1" si="97"/>
        <v>-9.2242169168967377E-3</v>
      </c>
    </row>
    <row r="3478" spans="7:8" x14ac:dyDescent="0.3">
      <c r="G3478" s="62">
        <v>3472</v>
      </c>
      <c r="H3478">
        <f t="shared" ca="1" si="97"/>
        <v>-1.4302577691440147E-2</v>
      </c>
    </row>
    <row r="3479" spans="7:8" x14ac:dyDescent="0.3">
      <c r="G3479" s="62">
        <v>3473</v>
      </c>
      <c r="H3479">
        <f t="shared" ca="1" si="97"/>
        <v>4.7970284721603768E-3</v>
      </c>
    </row>
    <row r="3480" spans="7:8" x14ac:dyDescent="0.3">
      <c r="G3480" s="62">
        <v>3474</v>
      </c>
      <c r="H3480">
        <f t="shared" ca="1" si="97"/>
        <v>7.9609916536370531E-3</v>
      </c>
    </row>
    <row r="3481" spans="7:8" x14ac:dyDescent="0.3">
      <c r="G3481" s="62">
        <v>3475</v>
      </c>
      <c r="H3481">
        <f t="shared" ca="1" si="97"/>
        <v>-7.9008620562018746E-3</v>
      </c>
    </row>
    <row r="3482" spans="7:8" x14ac:dyDescent="0.3">
      <c r="G3482" s="62">
        <v>3476</v>
      </c>
      <c r="H3482">
        <f t="shared" ca="1" si="97"/>
        <v>1.4112945007359962E-2</v>
      </c>
    </row>
    <row r="3483" spans="7:8" x14ac:dyDescent="0.3">
      <c r="G3483" s="62">
        <v>3477</v>
      </c>
      <c r="H3483">
        <f t="shared" ca="1" si="97"/>
        <v>-8.4387178726580518E-3</v>
      </c>
    </row>
    <row r="3484" spans="7:8" x14ac:dyDescent="0.3">
      <c r="G3484" s="62">
        <v>3478</v>
      </c>
      <c r="H3484">
        <f t="shared" ca="1" si="97"/>
        <v>3.7466281707686976E-2</v>
      </c>
    </row>
    <row r="3485" spans="7:8" x14ac:dyDescent="0.3">
      <c r="G3485" s="62">
        <v>3479</v>
      </c>
      <c r="H3485">
        <f t="shared" ca="1" si="97"/>
        <v>-8.0402274248563138E-3</v>
      </c>
    </row>
    <row r="3486" spans="7:8" x14ac:dyDescent="0.3">
      <c r="G3486" s="62">
        <v>3480</v>
      </c>
      <c r="H3486">
        <f t="shared" ca="1" si="97"/>
        <v>1.0869121616262007E-2</v>
      </c>
    </row>
    <row r="3487" spans="7:8" x14ac:dyDescent="0.3">
      <c r="G3487" s="62">
        <v>3481</v>
      </c>
      <c r="H3487">
        <f t="shared" ca="1" si="97"/>
        <v>1.6137961263745899E-2</v>
      </c>
    </row>
    <row r="3488" spans="7:8" x14ac:dyDescent="0.3">
      <c r="G3488" s="62">
        <v>3482</v>
      </c>
      <c r="H3488">
        <f t="shared" ca="1" si="97"/>
        <v>-1.9635560207277251E-3</v>
      </c>
    </row>
    <row r="3489" spans="7:8" x14ac:dyDescent="0.3">
      <c r="G3489" s="62">
        <v>3483</v>
      </c>
      <c r="H3489">
        <f t="shared" ca="1" si="97"/>
        <v>-1.0877751355490314E-2</v>
      </c>
    </row>
    <row r="3490" spans="7:8" x14ac:dyDescent="0.3">
      <c r="G3490" s="62">
        <v>3484</v>
      </c>
      <c r="H3490">
        <f t="shared" ca="1" si="97"/>
        <v>1.6391942845527967E-2</v>
      </c>
    </row>
    <row r="3491" spans="7:8" x14ac:dyDescent="0.3">
      <c r="G3491" s="62">
        <v>3485</v>
      </c>
      <c r="H3491">
        <f t="shared" ca="1" si="97"/>
        <v>-3.1018991194069439E-3</v>
      </c>
    </row>
    <row r="3492" spans="7:8" x14ac:dyDescent="0.3">
      <c r="G3492" s="62">
        <v>3486</v>
      </c>
      <c r="H3492">
        <f t="shared" ca="1" si="97"/>
        <v>-2.5313566156894E-2</v>
      </c>
    </row>
    <row r="3493" spans="7:8" x14ac:dyDescent="0.3">
      <c r="G3493" s="62">
        <v>3487</v>
      </c>
      <c r="H3493">
        <f t="shared" ca="1" si="97"/>
        <v>-6.963662122487781E-3</v>
      </c>
    </row>
    <row r="3494" spans="7:8" x14ac:dyDescent="0.3">
      <c r="G3494" s="62">
        <v>3488</v>
      </c>
      <c r="H3494">
        <f t="shared" ca="1" si="97"/>
        <v>1.4122917428561754E-3</v>
      </c>
    </row>
    <row r="3495" spans="7:8" x14ac:dyDescent="0.3">
      <c r="G3495" s="62">
        <v>3489</v>
      </c>
      <c r="H3495">
        <f t="shared" ca="1" si="97"/>
        <v>-1.6585230338956515E-2</v>
      </c>
    </row>
    <row r="3496" spans="7:8" x14ac:dyDescent="0.3">
      <c r="G3496" s="62">
        <v>3490</v>
      </c>
      <c r="H3496">
        <f t="shared" ca="1" si="97"/>
        <v>1.4756773618327834E-2</v>
      </c>
    </row>
    <row r="3497" spans="7:8" x14ac:dyDescent="0.3">
      <c r="G3497" s="62">
        <v>3491</v>
      </c>
      <c r="H3497">
        <f t="shared" ca="1" si="97"/>
        <v>-7.0011737688174466E-3</v>
      </c>
    </row>
    <row r="3498" spans="7:8" x14ac:dyDescent="0.3">
      <c r="G3498" s="62">
        <v>3492</v>
      </c>
      <c r="H3498">
        <f t="shared" ca="1" si="97"/>
        <v>-5.6916387343466908E-3</v>
      </c>
    </row>
    <row r="3499" spans="7:8" x14ac:dyDescent="0.3">
      <c r="G3499" s="62">
        <v>3493</v>
      </c>
      <c r="H3499">
        <f t="shared" ca="1" si="97"/>
        <v>1.2930201304131111E-2</v>
      </c>
    </row>
    <row r="3500" spans="7:8" x14ac:dyDescent="0.3">
      <c r="G3500" s="62">
        <v>3494</v>
      </c>
      <c r="H3500">
        <f t="shared" ca="1" si="97"/>
        <v>-1.201779239809128E-2</v>
      </c>
    </row>
    <row r="3501" spans="7:8" x14ac:dyDescent="0.3">
      <c r="G3501" s="62">
        <v>3495</v>
      </c>
      <c r="H3501">
        <f t="shared" ca="1" si="97"/>
        <v>8.2391874020584129E-3</v>
      </c>
    </row>
    <row r="3502" spans="7:8" x14ac:dyDescent="0.3">
      <c r="G3502" s="62">
        <v>3496</v>
      </c>
      <c r="H3502">
        <f t="shared" ca="1" si="97"/>
        <v>7.3632757379285011E-3</v>
      </c>
    </row>
    <row r="3503" spans="7:8" x14ac:dyDescent="0.3">
      <c r="G3503" s="62">
        <v>3497</v>
      </c>
      <c r="H3503">
        <f t="shared" ca="1" si="97"/>
        <v>-6.8710754916324352E-3</v>
      </c>
    </row>
    <row r="3504" spans="7:8" x14ac:dyDescent="0.3">
      <c r="G3504" s="62">
        <v>3498</v>
      </c>
      <c r="H3504">
        <f t="shared" ca="1" si="97"/>
        <v>4.6896136687574287E-2</v>
      </c>
    </row>
    <row r="3505" spans="7:8" x14ac:dyDescent="0.3">
      <c r="G3505" s="62">
        <v>3499</v>
      </c>
      <c r="H3505">
        <f t="shared" ca="1" si="97"/>
        <v>2.8224191301790762E-2</v>
      </c>
    </row>
    <row r="3506" spans="7:8" x14ac:dyDescent="0.3">
      <c r="G3506" s="62">
        <v>3500</v>
      </c>
      <c r="H3506">
        <f t="shared" ca="1" si="97"/>
        <v>-3.9931782441457548E-3</v>
      </c>
    </row>
    <row r="3507" spans="7:8" x14ac:dyDescent="0.3">
      <c r="G3507" s="62">
        <v>3501</v>
      </c>
      <c r="H3507">
        <f t="shared" ca="1" si="97"/>
        <v>-1.4901253823645917E-2</v>
      </c>
    </row>
    <row r="3508" spans="7:8" x14ac:dyDescent="0.3">
      <c r="G3508" s="62">
        <v>3502</v>
      </c>
      <c r="H3508">
        <f t="shared" ca="1" si="97"/>
        <v>-1.5712741122795505E-2</v>
      </c>
    </row>
    <row r="3509" spans="7:8" x14ac:dyDescent="0.3">
      <c r="G3509" s="62">
        <v>3503</v>
      </c>
      <c r="H3509">
        <f t="shared" ca="1" si="97"/>
        <v>-1.5363396138004396E-2</v>
      </c>
    </row>
    <row r="3510" spans="7:8" x14ac:dyDescent="0.3">
      <c r="G3510" s="62">
        <v>3504</v>
      </c>
      <c r="H3510">
        <f t="shared" ca="1" si="97"/>
        <v>-2.7122569303406181E-2</v>
      </c>
    </row>
    <row r="3511" spans="7:8" x14ac:dyDescent="0.3">
      <c r="G3511" s="62">
        <v>3505</v>
      </c>
      <c r="H3511">
        <f t="shared" ca="1" si="97"/>
        <v>1.2095612747965129E-2</v>
      </c>
    </row>
    <row r="3512" spans="7:8" x14ac:dyDescent="0.3">
      <c r="G3512" s="62">
        <v>3506</v>
      </c>
      <c r="H3512">
        <f t="shared" ca="1" si="97"/>
        <v>-6.0082625410200138E-3</v>
      </c>
    </row>
    <row r="3513" spans="7:8" x14ac:dyDescent="0.3">
      <c r="G3513" s="62">
        <v>3507</v>
      </c>
      <c r="H3513">
        <f t="shared" ca="1" si="97"/>
        <v>1.5549037384419062E-2</v>
      </c>
    </row>
    <row r="3514" spans="7:8" x14ac:dyDescent="0.3">
      <c r="G3514" s="62">
        <v>3508</v>
      </c>
      <c r="H3514">
        <f t="shared" ca="1" si="97"/>
        <v>-3.492110788407408E-3</v>
      </c>
    </row>
    <row r="3515" spans="7:8" x14ac:dyDescent="0.3">
      <c r="G3515" s="62">
        <v>3509</v>
      </c>
      <c r="H3515">
        <f t="shared" ca="1" si="97"/>
        <v>1.1945760320503949E-2</v>
      </c>
    </row>
    <row r="3516" spans="7:8" x14ac:dyDescent="0.3">
      <c r="G3516" s="62">
        <v>3510</v>
      </c>
      <c r="H3516">
        <f t="shared" ca="1" si="97"/>
        <v>2.6954287985043288E-3</v>
      </c>
    </row>
    <row r="3517" spans="7:8" x14ac:dyDescent="0.3">
      <c r="G3517" s="62">
        <v>3511</v>
      </c>
      <c r="H3517">
        <f t="shared" ca="1" si="97"/>
        <v>2.2103442724681088E-3</v>
      </c>
    </row>
    <row r="3518" spans="7:8" x14ac:dyDescent="0.3">
      <c r="G3518" s="62">
        <v>3512</v>
      </c>
      <c r="H3518">
        <f t="shared" ca="1" si="97"/>
        <v>-2.4512554922505253E-3</v>
      </c>
    </row>
    <row r="3519" spans="7:8" x14ac:dyDescent="0.3">
      <c r="G3519" s="62">
        <v>3513</v>
      </c>
      <c r="H3519">
        <f t="shared" ca="1" si="97"/>
        <v>-2.4558829569192215E-2</v>
      </c>
    </row>
    <row r="3520" spans="7:8" x14ac:dyDescent="0.3">
      <c r="G3520" s="62">
        <v>3514</v>
      </c>
      <c r="H3520">
        <f t="shared" ca="1" si="97"/>
        <v>1.0177367081685132E-2</v>
      </c>
    </row>
    <row r="3521" spans="7:8" x14ac:dyDescent="0.3">
      <c r="G3521" s="62">
        <v>3515</v>
      </c>
      <c r="H3521">
        <f t="shared" ca="1" si="97"/>
        <v>1.6288033795509759E-2</v>
      </c>
    </row>
    <row r="3522" spans="7:8" x14ac:dyDescent="0.3">
      <c r="G3522" s="62">
        <v>3516</v>
      </c>
      <c r="H3522">
        <f t="shared" ca="1" si="97"/>
        <v>-1.2333395750995756E-2</v>
      </c>
    </row>
    <row r="3523" spans="7:8" x14ac:dyDescent="0.3">
      <c r="G3523" s="62">
        <v>3517</v>
      </c>
      <c r="H3523">
        <f t="shared" ca="1" si="97"/>
        <v>-9.0753499093984503E-4</v>
      </c>
    </row>
    <row r="3524" spans="7:8" x14ac:dyDescent="0.3">
      <c r="G3524" s="62">
        <v>3518</v>
      </c>
      <c r="H3524">
        <f t="shared" ca="1" si="97"/>
        <v>1.7207778703816085E-2</v>
      </c>
    </row>
    <row r="3525" spans="7:8" x14ac:dyDescent="0.3">
      <c r="G3525" s="62">
        <v>3519</v>
      </c>
      <c r="H3525">
        <f t="shared" ca="1" si="97"/>
        <v>2.5773373129115264E-3</v>
      </c>
    </row>
    <row r="3526" spans="7:8" x14ac:dyDescent="0.3">
      <c r="G3526" s="62">
        <v>3520</v>
      </c>
      <c r="H3526">
        <f t="shared" ca="1" si="97"/>
        <v>-1.8369413736022008E-2</v>
      </c>
    </row>
    <row r="3527" spans="7:8" x14ac:dyDescent="0.3">
      <c r="G3527" s="62">
        <v>3521</v>
      </c>
      <c r="H3527">
        <f t="shared" ref="H3527:H3590" ca="1" si="98">_xlfn.NORM.INV(RAND(),N$9,N$10)</f>
        <v>3.4248105188310501E-3</v>
      </c>
    </row>
    <row r="3528" spans="7:8" x14ac:dyDescent="0.3">
      <c r="G3528" s="62">
        <v>3522</v>
      </c>
      <c r="H3528">
        <f t="shared" ca="1" si="98"/>
        <v>-4.5563703867967818E-3</v>
      </c>
    </row>
    <row r="3529" spans="7:8" x14ac:dyDescent="0.3">
      <c r="G3529" s="62">
        <v>3523</v>
      </c>
      <c r="H3529">
        <f t="shared" ca="1" si="98"/>
        <v>3.7130353579352144E-3</v>
      </c>
    </row>
    <row r="3530" spans="7:8" x14ac:dyDescent="0.3">
      <c r="G3530" s="62">
        <v>3524</v>
      </c>
      <c r="H3530">
        <f t="shared" ca="1" si="98"/>
        <v>-7.8009827963643925E-3</v>
      </c>
    </row>
    <row r="3531" spans="7:8" x14ac:dyDescent="0.3">
      <c r="G3531" s="62">
        <v>3525</v>
      </c>
      <c r="H3531">
        <f t="shared" ca="1" si="98"/>
        <v>-4.5938859161181508E-3</v>
      </c>
    </row>
    <row r="3532" spans="7:8" x14ac:dyDescent="0.3">
      <c r="G3532" s="62">
        <v>3526</v>
      </c>
      <c r="H3532">
        <f t="shared" ca="1" si="98"/>
        <v>1.0519578552951717E-2</v>
      </c>
    </row>
    <row r="3533" spans="7:8" x14ac:dyDescent="0.3">
      <c r="G3533" s="62">
        <v>3527</v>
      </c>
      <c r="H3533">
        <f t="shared" ca="1" si="98"/>
        <v>-1.1736755442090779E-2</v>
      </c>
    </row>
    <row r="3534" spans="7:8" x14ac:dyDescent="0.3">
      <c r="G3534" s="62">
        <v>3528</v>
      </c>
      <c r="H3534">
        <f t="shared" ca="1" si="98"/>
        <v>-1.9116920877282166E-2</v>
      </c>
    </row>
    <row r="3535" spans="7:8" x14ac:dyDescent="0.3">
      <c r="G3535" s="62">
        <v>3529</v>
      </c>
      <c r="H3535">
        <f t="shared" ca="1" si="98"/>
        <v>-2.5380386188638992E-3</v>
      </c>
    </row>
    <row r="3536" spans="7:8" x14ac:dyDescent="0.3">
      <c r="G3536" s="62">
        <v>3530</v>
      </c>
      <c r="H3536">
        <f t="shared" ca="1" si="98"/>
        <v>-6.2968015766614726E-4</v>
      </c>
    </row>
    <row r="3537" spans="7:8" x14ac:dyDescent="0.3">
      <c r="G3537" s="62">
        <v>3531</v>
      </c>
      <c r="H3537">
        <f t="shared" ca="1" si="98"/>
        <v>-1.2764557579181018E-2</v>
      </c>
    </row>
    <row r="3538" spans="7:8" x14ac:dyDescent="0.3">
      <c r="G3538" s="62">
        <v>3532</v>
      </c>
      <c r="H3538">
        <f t="shared" ca="1" si="98"/>
        <v>-2.0832031058101916E-2</v>
      </c>
    </row>
    <row r="3539" spans="7:8" x14ac:dyDescent="0.3">
      <c r="G3539" s="62">
        <v>3533</v>
      </c>
      <c r="H3539">
        <f t="shared" ca="1" si="98"/>
        <v>-1.9952218579156189E-2</v>
      </c>
    </row>
    <row r="3540" spans="7:8" x14ac:dyDescent="0.3">
      <c r="G3540" s="62">
        <v>3534</v>
      </c>
      <c r="H3540">
        <f t="shared" ca="1" si="98"/>
        <v>4.2002487052404643E-3</v>
      </c>
    </row>
    <row r="3541" spans="7:8" x14ac:dyDescent="0.3">
      <c r="G3541" s="62">
        <v>3535</v>
      </c>
      <c r="H3541">
        <f t="shared" ca="1" si="98"/>
        <v>-2.3024573336592406E-2</v>
      </c>
    </row>
    <row r="3542" spans="7:8" x14ac:dyDescent="0.3">
      <c r="G3542" s="62">
        <v>3536</v>
      </c>
      <c r="H3542">
        <f t="shared" ca="1" si="98"/>
        <v>1.2799039384790248E-2</v>
      </c>
    </row>
    <row r="3543" spans="7:8" x14ac:dyDescent="0.3">
      <c r="G3543" s="62">
        <v>3537</v>
      </c>
      <c r="H3543">
        <f t="shared" ca="1" si="98"/>
        <v>7.5269198966848375E-3</v>
      </c>
    </row>
    <row r="3544" spans="7:8" x14ac:dyDescent="0.3">
      <c r="G3544" s="62">
        <v>3538</v>
      </c>
      <c r="H3544">
        <f t="shared" ca="1" si="98"/>
        <v>1.9209594595858567E-2</v>
      </c>
    </row>
    <row r="3545" spans="7:8" x14ac:dyDescent="0.3">
      <c r="G3545" s="62">
        <v>3539</v>
      </c>
      <c r="H3545">
        <f t="shared" ca="1" si="98"/>
        <v>1.6768290313630831E-2</v>
      </c>
    </row>
    <row r="3546" spans="7:8" x14ac:dyDescent="0.3">
      <c r="G3546" s="62">
        <v>3540</v>
      </c>
      <c r="H3546">
        <f t="shared" ca="1" si="98"/>
        <v>-1.6572936433021317E-2</v>
      </c>
    </row>
    <row r="3547" spans="7:8" x14ac:dyDescent="0.3">
      <c r="G3547" s="62">
        <v>3541</v>
      </c>
      <c r="H3547">
        <f t="shared" ca="1" si="98"/>
        <v>-1.2870556675541212E-2</v>
      </c>
    </row>
    <row r="3548" spans="7:8" x14ac:dyDescent="0.3">
      <c r="G3548" s="62">
        <v>3542</v>
      </c>
      <c r="H3548">
        <f t="shared" ca="1" si="98"/>
        <v>1.3228151416591715E-2</v>
      </c>
    </row>
    <row r="3549" spans="7:8" x14ac:dyDescent="0.3">
      <c r="G3549" s="62">
        <v>3543</v>
      </c>
      <c r="H3549">
        <f t="shared" ca="1" si="98"/>
        <v>3.1484193455402307E-2</v>
      </c>
    </row>
    <row r="3550" spans="7:8" x14ac:dyDescent="0.3">
      <c r="G3550" s="62">
        <v>3544</v>
      </c>
      <c r="H3550">
        <f t="shared" ca="1" si="98"/>
        <v>-5.7076879554926414E-2</v>
      </c>
    </row>
    <row r="3551" spans="7:8" x14ac:dyDescent="0.3">
      <c r="G3551" s="62">
        <v>3545</v>
      </c>
      <c r="H3551">
        <f t="shared" ca="1" si="98"/>
        <v>7.2866120963864687E-3</v>
      </c>
    </row>
    <row r="3552" spans="7:8" x14ac:dyDescent="0.3">
      <c r="G3552" s="62">
        <v>3546</v>
      </c>
      <c r="H3552">
        <f t="shared" ca="1" si="98"/>
        <v>-4.1527641560331679E-3</v>
      </c>
    </row>
    <row r="3553" spans="7:8" x14ac:dyDescent="0.3">
      <c r="G3553" s="62">
        <v>3547</v>
      </c>
      <c r="H3553">
        <f t="shared" ca="1" si="98"/>
        <v>-2.6405977609260205E-2</v>
      </c>
    </row>
    <row r="3554" spans="7:8" x14ac:dyDescent="0.3">
      <c r="G3554" s="62">
        <v>3548</v>
      </c>
      <c r="H3554">
        <f t="shared" ca="1" si="98"/>
        <v>-4.7517803256677251E-3</v>
      </c>
    </row>
    <row r="3555" spans="7:8" x14ac:dyDescent="0.3">
      <c r="G3555" s="62">
        <v>3549</v>
      </c>
      <c r="H3555">
        <f t="shared" ca="1" si="98"/>
        <v>-1.0500742528820254E-2</v>
      </c>
    </row>
    <row r="3556" spans="7:8" x14ac:dyDescent="0.3">
      <c r="G3556" s="62">
        <v>3550</v>
      </c>
      <c r="H3556">
        <f t="shared" ca="1" si="98"/>
        <v>3.3597617018269028E-3</v>
      </c>
    </row>
    <row r="3557" spans="7:8" x14ac:dyDescent="0.3">
      <c r="G3557" s="62">
        <v>3551</v>
      </c>
      <c r="H3557">
        <f t="shared" ca="1" si="98"/>
        <v>1.6608869398603402E-2</v>
      </c>
    </row>
    <row r="3558" spans="7:8" x14ac:dyDescent="0.3">
      <c r="G3558" s="62">
        <v>3552</v>
      </c>
      <c r="H3558">
        <f t="shared" ca="1" si="98"/>
        <v>1.8805320590832179E-2</v>
      </c>
    </row>
    <row r="3559" spans="7:8" x14ac:dyDescent="0.3">
      <c r="G3559" s="62">
        <v>3553</v>
      </c>
      <c r="H3559">
        <f t="shared" ca="1" si="98"/>
        <v>3.9585900118753313E-2</v>
      </c>
    </row>
    <row r="3560" spans="7:8" x14ac:dyDescent="0.3">
      <c r="G3560" s="62">
        <v>3554</v>
      </c>
      <c r="H3560">
        <f t="shared" ca="1" si="98"/>
        <v>3.8295106449180174E-3</v>
      </c>
    </row>
    <row r="3561" spans="7:8" x14ac:dyDescent="0.3">
      <c r="G3561" s="62">
        <v>3555</v>
      </c>
      <c r="H3561">
        <f t="shared" ca="1" si="98"/>
        <v>-2.5865982175163637E-3</v>
      </c>
    </row>
    <row r="3562" spans="7:8" x14ac:dyDescent="0.3">
      <c r="G3562" s="62">
        <v>3556</v>
      </c>
      <c r="H3562">
        <f t="shared" ca="1" si="98"/>
        <v>1.9901231583884627E-2</v>
      </c>
    </row>
    <row r="3563" spans="7:8" x14ac:dyDescent="0.3">
      <c r="G3563" s="62">
        <v>3557</v>
      </c>
      <c r="H3563">
        <f t="shared" ca="1" si="98"/>
        <v>-1.0500530247828183E-2</v>
      </c>
    </row>
    <row r="3564" spans="7:8" x14ac:dyDescent="0.3">
      <c r="G3564" s="62">
        <v>3558</v>
      </c>
      <c r="H3564">
        <f t="shared" ca="1" si="98"/>
        <v>6.7703208576391496E-3</v>
      </c>
    </row>
    <row r="3565" spans="7:8" x14ac:dyDescent="0.3">
      <c r="G3565" s="62">
        <v>3559</v>
      </c>
      <c r="H3565">
        <f t="shared" ca="1" si="98"/>
        <v>-7.0162229365845008E-3</v>
      </c>
    </row>
    <row r="3566" spans="7:8" x14ac:dyDescent="0.3">
      <c r="G3566" s="62">
        <v>3560</v>
      </c>
      <c r="H3566">
        <f t="shared" ca="1" si="98"/>
        <v>-9.5426567339299048E-3</v>
      </c>
    </row>
    <row r="3567" spans="7:8" x14ac:dyDescent="0.3">
      <c r="G3567" s="62">
        <v>3561</v>
      </c>
      <c r="H3567">
        <f t="shared" ca="1" si="98"/>
        <v>-1.6409108674120394E-2</v>
      </c>
    </row>
    <row r="3568" spans="7:8" x14ac:dyDescent="0.3">
      <c r="G3568" s="62">
        <v>3562</v>
      </c>
      <c r="H3568">
        <f t="shared" ca="1" si="98"/>
        <v>6.9747347091313203E-3</v>
      </c>
    </row>
    <row r="3569" spans="7:8" x14ac:dyDescent="0.3">
      <c r="G3569" s="62">
        <v>3563</v>
      </c>
      <c r="H3569">
        <f t="shared" ca="1" si="98"/>
        <v>1.4848440404340092E-2</v>
      </c>
    </row>
    <row r="3570" spans="7:8" x14ac:dyDescent="0.3">
      <c r="G3570" s="62">
        <v>3564</v>
      </c>
      <c r="H3570">
        <f t="shared" ca="1" si="98"/>
        <v>9.9938282428262293E-3</v>
      </c>
    </row>
    <row r="3571" spans="7:8" x14ac:dyDescent="0.3">
      <c r="G3571" s="62">
        <v>3565</v>
      </c>
      <c r="H3571">
        <f t="shared" ca="1" si="98"/>
        <v>-2.4925359593319309E-3</v>
      </c>
    </row>
    <row r="3572" spans="7:8" x14ac:dyDescent="0.3">
      <c r="G3572" s="62">
        <v>3566</v>
      </c>
      <c r="H3572">
        <f t="shared" ca="1" si="98"/>
        <v>-1.3858993578989166E-2</v>
      </c>
    </row>
    <row r="3573" spans="7:8" x14ac:dyDescent="0.3">
      <c r="G3573" s="62">
        <v>3567</v>
      </c>
      <c r="H3573">
        <f t="shared" ca="1" si="98"/>
        <v>9.0006132185141158E-3</v>
      </c>
    </row>
    <row r="3574" spans="7:8" x14ac:dyDescent="0.3">
      <c r="G3574" s="62">
        <v>3568</v>
      </c>
      <c r="H3574">
        <f t="shared" ca="1" si="98"/>
        <v>-4.5877701633745913E-3</v>
      </c>
    </row>
    <row r="3575" spans="7:8" x14ac:dyDescent="0.3">
      <c r="G3575" s="62">
        <v>3569</v>
      </c>
      <c r="H3575">
        <f t="shared" ca="1" si="98"/>
        <v>-6.8180591177651973E-3</v>
      </c>
    </row>
    <row r="3576" spans="7:8" x14ac:dyDescent="0.3">
      <c r="G3576" s="62">
        <v>3570</v>
      </c>
      <c r="H3576">
        <f t="shared" ca="1" si="98"/>
        <v>1.0850434125633966E-2</v>
      </c>
    </row>
    <row r="3577" spans="7:8" x14ac:dyDescent="0.3">
      <c r="G3577" s="62">
        <v>3571</v>
      </c>
      <c r="H3577">
        <f t="shared" ca="1" si="98"/>
        <v>1.3322967307712449E-2</v>
      </c>
    </row>
    <row r="3578" spans="7:8" x14ac:dyDescent="0.3">
      <c r="G3578" s="62">
        <v>3572</v>
      </c>
      <c r="H3578">
        <f t="shared" ca="1" si="98"/>
        <v>-1.6343414460598213E-2</v>
      </c>
    </row>
    <row r="3579" spans="7:8" x14ac:dyDescent="0.3">
      <c r="G3579" s="62">
        <v>3573</v>
      </c>
      <c r="H3579">
        <f t="shared" ca="1" si="98"/>
        <v>1.2218921771332979E-2</v>
      </c>
    </row>
    <row r="3580" spans="7:8" x14ac:dyDescent="0.3">
      <c r="G3580" s="62">
        <v>3574</v>
      </c>
      <c r="H3580">
        <f t="shared" ca="1" si="98"/>
        <v>-8.2796882459075499E-3</v>
      </c>
    </row>
    <row r="3581" spans="7:8" x14ac:dyDescent="0.3">
      <c r="G3581" s="62">
        <v>3575</v>
      </c>
      <c r="H3581">
        <f t="shared" ca="1" si="98"/>
        <v>3.0534483344395115E-3</v>
      </c>
    </row>
    <row r="3582" spans="7:8" x14ac:dyDescent="0.3">
      <c r="G3582" s="62">
        <v>3576</v>
      </c>
      <c r="H3582">
        <f t="shared" ca="1" si="98"/>
        <v>-8.8155433650025962E-3</v>
      </c>
    </row>
    <row r="3583" spans="7:8" x14ac:dyDescent="0.3">
      <c r="G3583" s="62">
        <v>3577</v>
      </c>
      <c r="H3583">
        <f t="shared" ca="1" si="98"/>
        <v>-9.1681310658969714E-3</v>
      </c>
    </row>
    <row r="3584" spans="7:8" x14ac:dyDescent="0.3">
      <c r="G3584" s="62">
        <v>3578</v>
      </c>
      <c r="H3584">
        <f t="shared" ca="1" si="98"/>
        <v>-1.0432576111892638E-2</v>
      </c>
    </row>
    <row r="3585" spans="7:8" x14ac:dyDescent="0.3">
      <c r="G3585" s="62">
        <v>3579</v>
      </c>
      <c r="H3585">
        <f t="shared" ca="1" si="98"/>
        <v>-2.0463149117093283E-2</v>
      </c>
    </row>
    <row r="3586" spans="7:8" x14ac:dyDescent="0.3">
      <c r="G3586" s="62">
        <v>3580</v>
      </c>
      <c r="H3586">
        <f t="shared" ca="1" si="98"/>
        <v>-2.1193191477757018E-2</v>
      </c>
    </row>
    <row r="3587" spans="7:8" x14ac:dyDescent="0.3">
      <c r="G3587" s="62">
        <v>3581</v>
      </c>
      <c r="H3587">
        <f t="shared" ca="1" si="98"/>
        <v>-1.3486126696244242E-2</v>
      </c>
    </row>
    <row r="3588" spans="7:8" x14ac:dyDescent="0.3">
      <c r="G3588" s="62">
        <v>3582</v>
      </c>
      <c r="H3588">
        <f t="shared" ca="1" si="98"/>
        <v>4.1268049038888756E-3</v>
      </c>
    </row>
    <row r="3589" spans="7:8" x14ac:dyDescent="0.3">
      <c r="G3589" s="62">
        <v>3583</v>
      </c>
      <c r="H3589">
        <f t="shared" ca="1" si="98"/>
        <v>-3.929314609873987E-3</v>
      </c>
    </row>
    <row r="3590" spans="7:8" x14ac:dyDescent="0.3">
      <c r="G3590" s="62">
        <v>3584</v>
      </c>
      <c r="H3590">
        <f t="shared" ca="1" si="98"/>
        <v>7.0714219440026586E-3</v>
      </c>
    </row>
    <row r="3591" spans="7:8" x14ac:dyDescent="0.3">
      <c r="G3591" s="62">
        <v>3585</v>
      </c>
      <c r="H3591">
        <f t="shared" ref="H3591:H3654" ca="1" si="99">_xlfn.NORM.INV(RAND(),N$9,N$10)</f>
        <v>2.2013659734188309E-2</v>
      </c>
    </row>
    <row r="3592" spans="7:8" x14ac:dyDescent="0.3">
      <c r="G3592" s="62">
        <v>3586</v>
      </c>
      <c r="H3592">
        <f t="shared" ca="1" si="99"/>
        <v>-1.6816282707283886E-3</v>
      </c>
    </row>
    <row r="3593" spans="7:8" x14ac:dyDescent="0.3">
      <c r="G3593" s="62">
        <v>3587</v>
      </c>
      <c r="H3593">
        <f t="shared" ca="1" si="99"/>
        <v>-5.2968345041259964E-3</v>
      </c>
    </row>
    <row r="3594" spans="7:8" x14ac:dyDescent="0.3">
      <c r="G3594" s="62">
        <v>3588</v>
      </c>
      <c r="H3594">
        <f t="shared" ca="1" si="99"/>
        <v>6.0722306471756478E-3</v>
      </c>
    </row>
    <row r="3595" spans="7:8" x14ac:dyDescent="0.3">
      <c r="G3595" s="62">
        <v>3589</v>
      </c>
      <c r="H3595">
        <f t="shared" ca="1" si="99"/>
        <v>7.8418753755010173E-3</v>
      </c>
    </row>
    <row r="3596" spans="7:8" x14ac:dyDescent="0.3">
      <c r="G3596" s="62">
        <v>3590</v>
      </c>
      <c r="H3596">
        <f t="shared" ca="1" si="99"/>
        <v>8.5936756001499925E-3</v>
      </c>
    </row>
    <row r="3597" spans="7:8" x14ac:dyDescent="0.3">
      <c r="G3597" s="62">
        <v>3591</v>
      </c>
      <c r="H3597">
        <f t="shared" ca="1" si="99"/>
        <v>-1.5191391290242469E-2</v>
      </c>
    </row>
    <row r="3598" spans="7:8" x14ac:dyDescent="0.3">
      <c r="G3598" s="62">
        <v>3592</v>
      </c>
      <c r="H3598">
        <f t="shared" ca="1" si="99"/>
        <v>2.4758175085775179E-2</v>
      </c>
    </row>
    <row r="3599" spans="7:8" x14ac:dyDescent="0.3">
      <c r="G3599" s="62">
        <v>3593</v>
      </c>
      <c r="H3599">
        <f t="shared" ca="1" si="99"/>
        <v>5.8062342754582538E-3</v>
      </c>
    </row>
    <row r="3600" spans="7:8" x14ac:dyDescent="0.3">
      <c r="G3600" s="62">
        <v>3594</v>
      </c>
      <c r="H3600">
        <f t="shared" ca="1" si="99"/>
        <v>-1.0176988793706886E-2</v>
      </c>
    </row>
    <row r="3601" spans="7:8" x14ac:dyDescent="0.3">
      <c r="G3601" s="62">
        <v>3595</v>
      </c>
      <c r="H3601">
        <f t="shared" ca="1" si="99"/>
        <v>-1.7849627403644364E-2</v>
      </c>
    </row>
    <row r="3602" spans="7:8" x14ac:dyDescent="0.3">
      <c r="G3602" s="62">
        <v>3596</v>
      </c>
      <c r="H3602">
        <f t="shared" ca="1" si="99"/>
        <v>6.8225215496742989E-3</v>
      </c>
    </row>
    <row r="3603" spans="7:8" x14ac:dyDescent="0.3">
      <c r="G3603" s="62">
        <v>3597</v>
      </c>
      <c r="H3603">
        <f t="shared" ca="1" si="99"/>
        <v>2.748309710547623E-2</v>
      </c>
    </row>
    <row r="3604" spans="7:8" x14ac:dyDescent="0.3">
      <c r="G3604" s="62">
        <v>3598</v>
      </c>
      <c r="H3604">
        <f t="shared" ca="1" si="99"/>
        <v>-2.6500307739972585E-3</v>
      </c>
    </row>
    <row r="3605" spans="7:8" x14ac:dyDescent="0.3">
      <c r="G3605" s="62">
        <v>3599</v>
      </c>
      <c r="H3605">
        <f t="shared" ca="1" si="99"/>
        <v>-2.1167851074146036E-3</v>
      </c>
    </row>
    <row r="3606" spans="7:8" x14ac:dyDescent="0.3">
      <c r="G3606" s="62">
        <v>3600</v>
      </c>
      <c r="H3606">
        <f t="shared" ca="1" si="99"/>
        <v>-3.0675277510616512E-2</v>
      </c>
    </row>
    <row r="3607" spans="7:8" x14ac:dyDescent="0.3">
      <c r="G3607" s="62">
        <v>3601</v>
      </c>
      <c r="H3607">
        <f t="shared" ca="1" si="99"/>
        <v>2.3955778272083689E-3</v>
      </c>
    </row>
    <row r="3608" spans="7:8" x14ac:dyDescent="0.3">
      <c r="G3608" s="62">
        <v>3602</v>
      </c>
      <c r="H3608">
        <f t="shared" ca="1" si="99"/>
        <v>-2.7228829370978428E-2</v>
      </c>
    </row>
    <row r="3609" spans="7:8" x14ac:dyDescent="0.3">
      <c r="G3609" s="62">
        <v>3603</v>
      </c>
      <c r="H3609">
        <f t="shared" ca="1" si="99"/>
        <v>-7.2131958168112735E-3</v>
      </c>
    </row>
    <row r="3610" spans="7:8" x14ac:dyDescent="0.3">
      <c r="G3610" s="62">
        <v>3604</v>
      </c>
      <c r="H3610">
        <f t="shared" ca="1" si="99"/>
        <v>-1.1725522215436006E-3</v>
      </c>
    </row>
    <row r="3611" spans="7:8" x14ac:dyDescent="0.3">
      <c r="G3611" s="62">
        <v>3605</v>
      </c>
      <c r="H3611">
        <f t="shared" ca="1" si="99"/>
        <v>-2.5122852500571898E-2</v>
      </c>
    </row>
    <row r="3612" spans="7:8" x14ac:dyDescent="0.3">
      <c r="G3612" s="62">
        <v>3606</v>
      </c>
      <c r="H3612">
        <f t="shared" ca="1" si="99"/>
        <v>1.4326566057554477E-2</v>
      </c>
    </row>
    <row r="3613" spans="7:8" x14ac:dyDescent="0.3">
      <c r="G3613" s="62">
        <v>3607</v>
      </c>
      <c r="H3613">
        <f t="shared" ca="1" si="99"/>
        <v>-2.9112189300871932E-2</v>
      </c>
    </row>
    <row r="3614" spans="7:8" x14ac:dyDescent="0.3">
      <c r="G3614" s="62">
        <v>3608</v>
      </c>
      <c r="H3614">
        <f t="shared" ca="1" si="99"/>
        <v>-1.2664482282940953E-2</v>
      </c>
    </row>
    <row r="3615" spans="7:8" x14ac:dyDescent="0.3">
      <c r="G3615" s="62">
        <v>3609</v>
      </c>
      <c r="H3615">
        <f t="shared" ca="1" si="99"/>
        <v>-1.4534558835765271E-2</v>
      </c>
    </row>
    <row r="3616" spans="7:8" x14ac:dyDescent="0.3">
      <c r="G3616" s="62">
        <v>3610</v>
      </c>
      <c r="H3616">
        <f t="shared" ca="1" si="99"/>
        <v>-2.8193895179033242E-3</v>
      </c>
    </row>
    <row r="3617" spans="7:8" x14ac:dyDescent="0.3">
      <c r="G3617" s="62">
        <v>3611</v>
      </c>
      <c r="H3617">
        <f t="shared" ca="1" si="99"/>
        <v>-1.4068589052922123E-3</v>
      </c>
    </row>
    <row r="3618" spans="7:8" x14ac:dyDescent="0.3">
      <c r="G3618" s="62">
        <v>3612</v>
      </c>
      <c r="H3618">
        <f t="shared" ca="1" si="99"/>
        <v>-3.2493957850706162E-2</v>
      </c>
    </row>
    <row r="3619" spans="7:8" x14ac:dyDescent="0.3">
      <c r="G3619" s="62">
        <v>3613</v>
      </c>
      <c r="H3619">
        <f t="shared" ca="1" si="99"/>
        <v>2.244563261746366E-2</v>
      </c>
    </row>
    <row r="3620" spans="7:8" x14ac:dyDescent="0.3">
      <c r="G3620" s="62">
        <v>3614</v>
      </c>
      <c r="H3620">
        <f t="shared" ca="1" si="99"/>
        <v>1.7915806576688391E-2</v>
      </c>
    </row>
    <row r="3621" spans="7:8" x14ac:dyDescent="0.3">
      <c r="G3621" s="62">
        <v>3615</v>
      </c>
      <c r="H3621">
        <f t="shared" ca="1" si="99"/>
        <v>-2.9563396502508207E-2</v>
      </c>
    </row>
    <row r="3622" spans="7:8" x14ac:dyDescent="0.3">
      <c r="G3622" s="62">
        <v>3616</v>
      </c>
      <c r="H3622">
        <f t="shared" ca="1" si="99"/>
        <v>1.312408577111235E-2</v>
      </c>
    </row>
    <row r="3623" spans="7:8" x14ac:dyDescent="0.3">
      <c r="G3623" s="62">
        <v>3617</v>
      </c>
      <c r="H3623">
        <f t="shared" ca="1" si="99"/>
        <v>1.3928649732660073E-2</v>
      </c>
    </row>
    <row r="3624" spans="7:8" x14ac:dyDescent="0.3">
      <c r="G3624" s="62">
        <v>3618</v>
      </c>
      <c r="H3624">
        <f t="shared" ca="1" si="99"/>
        <v>3.8165511308341656E-3</v>
      </c>
    </row>
    <row r="3625" spans="7:8" x14ac:dyDescent="0.3">
      <c r="G3625" s="62">
        <v>3619</v>
      </c>
      <c r="H3625">
        <f t="shared" ca="1" si="99"/>
        <v>3.2424922301891285E-2</v>
      </c>
    </row>
    <row r="3626" spans="7:8" x14ac:dyDescent="0.3">
      <c r="G3626" s="62">
        <v>3620</v>
      </c>
      <c r="H3626">
        <f t="shared" ca="1" si="99"/>
        <v>-1.4899515938759971E-2</v>
      </c>
    </row>
    <row r="3627" spans="7:8" x14ac:dyDescent="0.3">
      <c r="G3627" s="62">
        <v>3621</v>
      </c>
      <c r="H3627">
        <f t="shared" ca="1" si="99"/>
        <v>9.3417057336630544E-3</v>
      </c>
    </row>
    <row r="3628" spans="7:8" x14ac:dyDescent="0.3">
      <c r="G3628" s="62">
        <v>3622</v>
      </c>
      <c r="H3628">
        <f t="shared" ca="1" si="99"/>
        <v>-2.4668539703385172E-3</v>
      </c>
    </row>
    <row r="3629" spans="7:8" x14ac:dyDescent="0.3">
      <c r="G3629" s="62">
        <v>3623</v>
      </c>
      <c r="H3629">
        <f t="shared" ca="1" si="99"/>
        <v>1.7745443686694569E-2</v>
      </c>
    </row>
    <row r="3630" spans="7:8" x14ac:dyDescent="0.3">
      <c r="G3630" s="62">
        <v>3624</v>
      </c>
      <c r="H3630">
        <f t="shared" ca="1" si="99"/>
        <v>1.1193995868754815E-2</v>
      </c>
    </row>
    <row r="3631" spans="7:8" x14ac:dyDescent="0.3">
      <c r="G3631" s="62">
        <v>3625</v>
      </c>
      <c r="H3631">
        <f t="shared" ca="1" si="99"/>
        <v>-2.4658086842399861E-2</v>
      </c>
    </row>
    <row r="3632" spans="7:8" x14ac:dyDescent="0.3">
      <c r="G3632" s="62">
        <v>3626</v>
      </c>
      <c r="H3632">
        <f t="shared" ca="1" si="99"/>
        <v>8.2820383898546991E-3</v>
      </c>
    </row>
    <row r="3633" spans="7:8" x14ac:dyDescent="0.3">
      <c r="G3633" s="62">
        <v>3627</v>
      </c>
      <c r="H3633">
        <f t="shared" ca="1" si="99"/>
        <v>-1.4644765706624301E-2</v>
      </c>
    </row>
    <row r="3634" spans="7:8" x14ac:dyDescent="0.3">
      <c r="G3634" s="62">
        <v>3628</v>
      </c>
      <c r="H3634">
        <f t="shared" ca="1" si="99"/>
        <v>-2.1588973671855107E-2</v>
      </c>
    </row>
    <row r="3635" spans="7:8" x14ac:dyDescent="0.3">
      <c r="G3635" s="62">
        <v>3629</v>
      </c>
      <c r="H3635">
        <f t="shared" ca="1" si="99"/>
        <v>-7.0299866355935236E-4</v>
      </c>
    </row>
    <row r="3636" spans="7:8" x14ac:dyDescent="0.3">
      <c r="G3636" s="62">
        <v>3630</v>
      </c>
      <c r="H3636">
        <f t="shared" ca="1" si="99"/>
        <v>1.8091468827849278E-2</v>
      </c>
    </row>
    <row r="3637" spans="7:8" x14ac:dyDescent="0.3">
      <c r="G3637" s="62">
        <v>3631</v>
      </c>
      <c r="H3637">
        <f t="shared" ca="1" si="99"/>
        <v>4.7786619999707547E-3</v>
      </c>
    </row>
    <row r="3638" spans="7:8" x14ac:dyDescent="0.3">
      <c r="G3638" s="62">
        <v>3632</v>
      </c>
      <c r="H3638">
        <f t="shared" ca="1" si="99"/>
        <v>-6.2284603561024139E-3</v>
      </c>
    </row>
    <row r="3639" spans="7:8" x14ac:dyDescent="0.3">
      <c r="G3639" s="62">
        <v>3633</v>
      </c>
      <c r="H3639">
        <f t="shared" ca="1" si="99"/>
        <v>5.7341868631300393E-3</v>
      </c>
    </row>
    <row r="3640" spans="7:8" x14ac:dyDescent="0.3">
      <c r="G3640" s="62">
        <v>3634</v>
      </c>
      <c r="H3640">
        <f t="shared" ca="1" si="99"/>
        <v>-2.4137517652864201E-2</v>
      </c>
    </row>
    <row r="3641" spans="7:8" x14ac:dyDescent="0.3">
      <c r="G3641" s="62">
        <v>3635</v>
      </c>
      <c r="H3641">
        <f t="shared" ca="1" si="99"/>
        <v>3.4960276015372428E-3</v>
      </c>
    </row>
    <row r="3642" spans="7:8" x14ac:dyDescent="0.3">
      <c r="G3642" s="62">
        <v>3636</v>
      </c>
      <c r="H3642">
        <f t="shared" ca="1" si="99"/>
        <v>1.2586732216898346E-2</v>
      </c>
    </row>
    <row r="3643" spans="7:8" x14ac:dyDescent="0.3">
      <c r="G3643" s="62">
        <v>3637</v>
      </c>
      <c r="H3643">
        <f t="shared" ca="1" si="99"/>
        <v>-1.9741885261403993E-2</v>
      </c>
    </row>
    <row r="3644" spans="7:8" x14ac:dyDescent="0.3">
      <c r="G3644" s="62">
        <v>3638</v>
      </c>
      <c r="H3644">
        <f t="shared" ca="1" si="99"/>
        <v>2.4532817448458491E-2</v>
      </c>
    </row>
    <row r="3645" spans="7:8" x14ac:dyDescent="0.3">
      <c r="G3645" s="62">
        <v>3639</v>
      </c>
      <c r="H3645">
        <f t="shared" ca="1" si="99"/>
        <v>6.2394706868987215E-3</v>
      </c>
    </row>
    <row r="3646" spans="7:8" x14ac:dyDescent="0.3">
      <c r="G3646" s="62">
        <v>3640</v>
      </c>
      <c r="H3646">
        <f t="shared" ca="1" si="99"/>
        <v>1.6295549193744329E-2</v>
      </c>
    </row>
    <row r="3647" spans="7:8" x14ac:dyDescent="0.3">
      <c r="G3647" s="62">
        <v>3641</v>
      </c>
      <c r="H3647">
        <f t="shared" ca="1" si="99"/>
        <v>-3.2278328215543822E-3</v>
      </c>
    </row>
    <row r="3648" spans="7:8" x14ac:dyDescent="0.3">
      <c r="G3648" s="62">
        <v>3642</v>
      </c>
      <c r="H3648">
        <f t="shared" ca="1" si="99"/>
        <v>7.1722165631408347E-4</v>
      </c>
    </row>
    <row r="3649" spans="7:8" x14ac:dyDescent="0.3">
      <c r="G3649" s="62">
        <v>3643</v>
      </c>
      <c r="H3649">
        <f t="shared" ca="1" si="99"/>
        <v>1.3193157848000479E-2</v>
      </c>
    </row>
    <row r="3650" spans="7:8" x14ac:dyDescent="0.3">
      <c r="G3650" s="62">
        <v>3644</v>
      </c>
      <c r="H3650">
        <f t="shared" ca="1" si="99"/>
        <v>1.4172557895801509E-3</v>
      </c>
    </row>
    <row r="3651" spans="7:8" x14ac:dyDescent="0.3">
      <c r="G3651" s="62">
        <v>3645</v>
      </c>
      <c r="H3651">
        <f t="shared" ca="1" si="99"/>
        <v>-1.1520998129222998E-2</v>
      </c>
    </row>
    <row r="3652" spans="7:8" x14ac:dyDescent="0.3">
      <c r="G3652" s="62">
        <v>3646</v>
      </c>
      <c r="H3652">
        <f t="shared" ca="1" si="99"/>
        <v>7.159106336052299E-3</v>
      </c>
    </row>
    <row r="3653" spans="7:8" x14ac:dyDescent="0.3">
      <c r="G3653" s="62">
        <v>3647</v>
      </c>
      <c r="H3653">
        <f t="shared" ca="1" si="99"/>
        <v>2.3973426245193965E-2</v>
      </c>
    </row>
    <row r="3654" spans="7:8" x14ac:dyDescent="0.3">
      <c r="G3654" s="62">
        <v>3648</v>
      </c>
      <c r="H3654">
        <f t="shared" ca="1" si="99"/>
        <v>1.3819244524381867E-2</v>
      </c>
    </row>
    <row r="3655" spans="7:8" x14ac:dyDescent="0.3">
      <c r="G3655" s="62">
        <v>3649</v>
      </c>
      <c r="H3655">
        <f t="shared" ref="H3655:H3718" ca="1" si="100">_xlfn.NORM.INV(RAND(),N$9,N$10)</f>
        <v>-7.6321813894423447E-3</v>
      </c>
    </row>
    <row r="3656" spans="7:8" x14ac:dyDescent="0.3">
      <c r="G3656" s="62">
        <v>3650</v>
      </c>
      <c r="H3656">
        <f t="shared" ca="1" si="100"/>
        <v>1.8565044753478005E-2</v>
      </c>
    </row>
    <row r="3657" spans="7:8" x14ac:dyDescent="0.3">
      <c r="G3657" s="62">
        <v>3651</v>
      </c>
      <c r="H3657">
        <f t="shared" ca="1" si="100"/>
        <v>1.9184320512867156E-2</v>
      </c>
    </row>
    <row r="3658" spans="7:8" x14ac:dyDescent="0.3">
      <c r="G3658" s="62">
        <v>3652</v>
      </c>
      <c r="H3658">
        <f t="shared" ca="1" si="100"/>
        <v>-5.2252420824479406E-3</v>
      </c>
    </row>
    <row r="3659" spans="7:8" x14ac:dyDescent="0.3">
      <c r="G3659" s="62">
        <v>3653</v>
      </c>
      <c r="H3659">
        <f t="shared" ca="1" si="100"/>
        <v>9.7003403237516184E-4</v>
      </c>
    </row>
    <row r="3660" spans="7:8" x14ac:dyDescent="0.3">
      <c r="G3660" s="62">
        <v>3654</v>
      </c>
      <c r="H3660">
        <f t="shared" ca="1" si="100"/>
        <v>1.5646860188447277E-2</v>
      </c>
    </row>
    <row r="3661" spans="7:8" x14ac:dyDescent="0.3">
      <c r="G3661" s="62">
        <v>3655</v>
      </c>
      <c r="H3661">
        <f t="shared" ca="1" si="100"/>
        <v>-5.850853089730889E-3</v>
      </c>
    </row>
    <row r="3662" spans="7:8" x14ac:dyDescent="0.3">
      <c r="G3662" s="62">
        <v>3656</v>
      </c>
      <c r="H3662">
        <f t="shared" ca="1" si="100"/>
        <v>1.6410284530352506E-2</v>
      </c>
    </row>
    <row r="3663" spans="7:8" x14ac:dyDescent="0.3">
      <c r="G3663" s="62">
        <v>3657</v>
      </c>
      <c r="H3663">
        <f t="shared" ca="1" si="100"/>
        <v>3.764484423555902E-3</v>
      </c>
    </row>
    <row r="3664" spans="7:8" x14ac:dyDescent="0.3">
      <c r="G3664" s="62">
        <v>3658</v>
      </c>
      <c r="H3664">
        <f t="shared" ca="1" si="100"/>
        <v>5.5222126690684665E-4</v>
      </c>
    </row>
    <row r="3665" spans="7:8" x14ac:dyDescent="0.3">
      <c r="G3665" s="62">
        <v>3659</v>
      </c>
      <c r="H3665">
        <f t="shared" ca="1" si="100"/>
        <v>6.9896573792597528E-3</v>
      </c>
    </row>
    <row r="3666" spans="7:8" x14ac:dyDescent="0.3">
      <c r="G3666" s="62">
        <v>3660</v>
      </c>
      <c r="H3666">
        <f t="shared" ca="1" si="100"/>
        <v>-6.4763274667531219E-3</v>
      </c>
    </row>
    <row r="3667" spans="7:8" x14ac:dyDescent="0.3">
      <c r="G3667" s="62">
        <v>3661</v>
      </c>
      <c r="H3667">
        <f t="shared" ca="1" si="100"/>
        <v>2.1384794918569861E-2</v>
      </c>
    </row>
    <row r="3668" spans="7:8" x14ac:dyDescent="0.3">
      <c r="G3668" s="62">
        <v>3662</v>
      </c>
      <c r="H3668">
        <f t="shared" ca="1" si="100"/>
        <v>-4.5745354167559624E-3</v>
      </c>
    </row>
    <row r="3669" spans="7:8" x14ac:dyDescent="0.3">
      <c r="G3669" s="62">
        <v>3663</v>
      </c>
      <c r="H3669">
        <f t="shared" ca="1" si="100"/>
        <v>3.1200422262276845E-2</v>
      </c>
    </row>
    <row r="3670" spans="7:8" x14ac:dyDescent="0.3">
      <c r="G3670" s="62">
        <v>3664</v>
      </c>
      <c r="H3670">
        <f t="shared" ca="1" si="100"/>
        <v>-4.4057042034690201E-3</v>
      </c>
    </row>
    <row r="3671" spans="7:8" x14ac:dyDescent="0.3">
      <c r="G3671" s="62">
        <v>3665</v>
      </c>
      <c r="H3671">
        <f t="shared" ca="1" si="100"/>
        <v>-2.5266360184498147E-3</v>
      </c>
    </row>
    <row r="3672" spans="7:8" x14ac:dyDescent="0.3">
      <c r="G3672" s="62">
        <v>3666</v>
      </c>
      <c r="H3672">
        <f t="shared" ca="1" si="100"/>
        <v>1.229578129318042E-3</v>
      </c>
    </row>
    <row r="3673" spans="7:8" x14ac:dyDescent="0.3">
      <c r="G3673" s="62">
        <v>3667</v>
      </c>
      <c r="H3673">
        <f t="shared" ca="1" si="100"/>
        <v>2.7393163306394419E-3</v>
      </c>
    </row>
    <row r="3674" spans="7:8" x14ac:dyDescent="0.3">
      <c r="G3674" s="62">
        <v>3668</v>
      </c>
      <c r="H3674">
        <f t="shared" ca="1" si="100"/>
        <v>1.1185809120011665E-3</v>
      </c>
    </row>
    <row r="3675" spans="7:8" x14ac:dyDescent="0.3">
      <c r="G3675" s="62">
        <v>3669</v>
      </c>
      <c r="H3675">
        <f t="shared" ca="1" si="100"/>
        <v>-3.0050812159897723E-2</v>
      </c>
    </row>
    <row r="3676" spans="7:8" x14ac:dyDescent="0.3">
      <c r="G3676" s="62">
        <v>3670</v>
      </c>
      <c r="H3676">
        <f t="shared" ca="1" si="100"/>
        <v>-1.9287147618758878E-2</v>
      </c>
    </row>
    <row r="3677" spans="7:8" x14ac:dyDescent="0.3">
      <c r="G3677" s="62">
        <v>3671</v>
      </c>
      <c r="H3677">
        <f t="shared" ca="1" si="100"/>
        <v>7.4888465614263882E-4</v>
      </c>
    </row>
    <row r="3678" spans="7:8" x14ac:dyDescent="0.3">
      <c r="G3678" s="62">
        <v>3672</v>
      </c>
      <c r="H3678">
        <f t="shared" ca="1" si="100"/>
        <v>-5.2698107605619786E-3</v>
      </c>
    </row>
    <row r="3679" spans="7:8" x14ac:dyDescent="0.3">
      <c r="G3679" s="62">
        <v>3673</v>
      </c>
      <c r="H3679">
        <f t="shared" ca="1" si="100"/>
        <v>3.0674953446303319E-2</v>
      </c>
    </row>
    <row r="3680" spans="7:8" x14ac:dyDescent="0.3">
      <c r="G3680" s="62">
        <v>3674</v>
      </c>
      <c r="H3680">
        <f t="shared" ca="1" si="100"/>
        <v>-8.7156983128774245E-3</v>
      </c>
    </row>
    <row r="3681" spans="7:8" x14ac:dyDescent="0.3">
      <c r="G3681" s="62">
        <v>3675</v>
      </c>
      <c r="H3681">
        <f t="shared" ca="1" si="100"/>
        <v>-1.7640747216423877E-2</v>
      </c>
    </row>
    <row r="3682" spans="7:8" x14ac:dyDescent="0.3">
      <c r="G3682" s="62">
        <v>3676</v>
      </c>
      <c r="H3682">
        <f t="shared" ca="1" si="100"/>
        <v>1.1090256639191378E-2</v>
      </c>
    </row>
    <row r="3683" spans="7:8" x14ac:dyDescent="0.3">
      <c r="G3683" s="62">
        <v>3677</v>
      </c>
      <c r="H3683">
        <f t="shared" ca="1" si="100"/>
        <v>-1.4983558295512773E-2</v>
      </c>
    </row>
    <row r="3684" spans="7:8" x14ac:dyDescent="0.3">
      <c r="G3684" s="62">
        <v>3678</v>
      </c>
      <c r="H3684">
        <f t="shared" ca="1" si="100"/>
        <v>1.4125437734268612E-2</v>
      </c>
    </row>
    <row r="3685" spans="7:8" x14ac:dyDescent="0.3">
      <c r="G3685" s="62">
        <v>3679</v>
      </c>
      <c r="H3685">
        <f t="shared" ca="1" si="100"/>
        <v>1.5011166324238219E-2</v>
      </c>
    </row>
    <row r="3686" spans="7:8" x14ac:dyDescent="0.3">
      <c r="G3686" s="62">
        <v>3680</v>
      </c>
      <c r="H3686">
        <f t="shared" ca="1" si="100"/>
        <v>6.2961044007366117E-4</v>
      </c>
    </row>
    <row r="3687" spans="7:8" x14ac:dyDescent="0.3">
      <c r="G3687" s="62">
        <v>3681</v>
      </c>
      <c r="H3687">
        <f t="shared" ca="1" si="100"/>
        <v>2.300568929902411E-2</v>
      </c>
    </row>
    <row r="3688" spans="7:8" x14ac:dyDescent="0.3">
      <c r="G3688" s="62">
        <v>3682</v>
      </c>
      <c r="H3688">
        <f t="shared" ca="1" si="100"/>
        <v>1.7336195595644702E-2</v>
      </c>
    </row>
    <row r="3689" spans="7:8" x14ac:dyDescent="0.3">
      <c r="G3689" s="62">
        <v>3683</v>
      </c>
      <c r="H3689">
        <f t="shared" ca="1" si="100"/>
        <v>1.3883605544507767E-2</v>
      </c>
    </row>
    <row r="3690" spans="7:8" x14ac:dyDescent="0.3">
      <c r="G3690" s="62">
        <v>3684</v>
      </c>
      <c r="H3690">
        <f t="shared" ca="1" si="100"/>
        <v>2.0568222821990764E-2</v>
      </c>
    </row>
    <row r="3691" spans="7:8" x14ac:dyDescent="0.3">
      <c r="G3691" s="62">
        <v>3685</v>
      </c>
      <c r="H3691">
        <f t="shared" ca="1" si="100"/>
        <v>2.3806753054752433E-3</v>
      </c>
    </row>
    <row r="3692" spans="7:8" x14ac:dyDescent="0.3">
      <c r="G3692" s="62">
        <v>3686</v>
      </c>
      <c r="H3692">
        <f t="shared" ca="1" si="100"/>
        <v>2.595446709187527E-2</v>
      </c>
    </row>
    <row r="3693" spans="7:8" x14ac:dyDescent="0.3">
      <c r="G3693" s="62">
        <v>3687</v>
      </c>
      <c r="H3693">
        <f t="shared" ca="1" si="100"/>
        <v>-1.4951569280382692E-2</v>
      </c>
    </row>
    <row r="3694" spans="7:8" x14ac:dyDescent="0.3">
      <c r="G3694" s="62">
        <v>3688</v>
      </c>
      <c r="H3694">
        <f t="shared" ca="1" si="100"/>
        <v>1.6323188014643376E-2</v>
      </c>
    </row>
    <row r="3695" spans="7:8" x14ac:dyDescent="0.3">
      <c r="G3695" s="62">
        <v>3689</v>
      </c>
      <c r="H3695">
        <f t="shared" ca="1" si="100"/>
        <v>-9.4845791091424242E-3</v>
      </c>
    </row>
    <row r="3696" spans="7:8" x14ac:dyDescent="0.3">
      <c r="G3696" s="62">
        <v>3690</v>
      </c>
      <c r="H3696">
        <f t="shared" ca="1" si="100"/>
        <v>-3.9485577092069676E-3</v>
      </c>
    </row>
    <row r="3697" spans="7:8" x14ac:dyDescent="0.3">
      <c r="G3697" s="62">
        <v>3691</v>
      </c>
      <c r="H3697">
        <f t="shared" ca="1" si="100"/>
        <v>-2.6723091687554617E-3</v>
      </c>
    </row>
    <row r="3698" spans="7:8" x14ac:dyDescent="0.3">
      <c r="G3698" s="62">
        <v>3692</v>
      </c>
      <c r="H3698">
        <f t="shared" ca="1" si="100"/>
        <v>2.1565062242923116E-3</v>
      </c>
    </row>
    <row r="3699" spans="7:8" x14ac:dyDescent="0.3">
      <c r="G3699" s="62">
        <v>3693</v>
      </c>
      <c r="H3699">
        <f t="shared" ca="1" si="100"/>
        <v>3.1274150111351345E-2</v>
      </c>
    </row>
    <row r="3700" spans="7:8" x14ac:dyDescent="0.3">
      <c r="G3700" s="62">
        <v>3694</v>
      </c>
      <c r="H3700">
        <f t="shared" ca="1" si="100"/>
        <v>3.1097378962650482E-2</v>
      </c>
    </row>
    <row r="3701" spans="7:8" x14ac:dyDescent="0.3">
      <c r="G3701" s="62">
        <v>3695</v>
      </c>
      <c r="H3701">
        <f t="shared" ca="1" si="100"/>
        <v>-1.2555478179133482E-2</v>
      </c>
    </row>
    <row r="3702" spans="7:8" x14ac:dyDescent="0.3">
      <c r="G3702" s="62">
        <v>3696</v>
      </c>
      <c r="H3702">
        <f t="shared" ca="1" si="100"/>
        <v>3.7434651749442507E-2</v>
      </c>
    </row>
    <row r="3703" spans="7:8" x14ac:dyDescent="0.3">
      <c r="G3703" s="62">
        <v>3697</v>
      </c>
      <c r="H3703">
        <f t="shared" ca="1" si="100"/>
        <v>-5.8106357206661342E-3</v>
      </c>
    </row>
    <row r="3704" spans="7:8" x14ac:dyDescent="0.3">
      <c r="G3704" s="62">
        <v>3698</v>
      </c>
      <c r="H3704">
        <f t="shared" ca="1" si="100"/>
        <v>-3.0886324674112248E-3</v>
      </c>
    </row>
    <row r="3705" spans="7:8" x14ac:dyDescent="0.3">
      <c r="G3705" s="62">
        <v>3699</v>
      </c>
      <c r="H3705">
        <f t="shared" ca="1" si="100"/>
        <v>7.2164633909023775E-3</v>
      </c>
    </row>
    <row r="3706" spans="7:8" x14ac:dyDescent="0.3">
      <c r="G3706" s="62">
        <v>3700</v>
      </c>
      <c r="H3706">
        <f t="shared" ca="1" si="100"/>
        <v>1.1583076671154038E-2</v>
      </c>
    </row>
    <row r="3707" spans="7:8" x14ac:dyDescent="0.3">
      <c r="G3707" s="62">
        <v>3701</v>
      </c>
      <c r="H3707">
        <f t="shared" ca="1" si="100"/>
        <v>-3.097275338048185E-2</v>
      </c>
    </row>
    <row r="3708" spans="7:8" x14ac:dyDescent="0.3">
      <c r="G3708" s="62">
        <v>3702</v>
      </c>
      <c r="H3708">
        <f t="shared" ca="1" si="100"/>
        <v>3.1449791791844962E-3</v>
      </c>
    </row>
    <row r="3709" spans="7:8" x14ac:dyDescent="0.3">
      <c r="G3709" s="62">
        <v>3703</v>
      </c>
      <c r="H3709">
        <f t="shared" ca="1" si="100"/>
        <v>9.4352776058800863E-3</v>
      </c>
    </row>
    <row r="3710" spans="7:8" x14ac:dyDescent="0.3">
      <c r="G3710" s="62">
        <v>3704</v>
      </c>
      <c r="H3710">
        <f t="shared" ca="1" si="100"/>
        <v>-3.9169848102653003E-3</v>
      </c>
    </row>
    <row r="3711" spans="7:8" x14ac:dyDescent="0.3">
      <c r="G3711" s="62">
        <v>3705</v>
      </c>
      <c r="H3711">
        <f t="shared" ca="1" si="100"/>
        <v>-5.8358241506847207E-3</v>
      </c>
    </row>
    <row r="3712" spans="7:8" x14ac:dyDescent="0.3">
      <c r="G3712" s="62">
        <v>3706</v>
      </c>
      <c r="H3712">
        <f t="shared" ca="1" si="100"/>
        <v>-2.3660998004522275E-3</v>
      </c>
    </row>
    <row r="3713" spans="7:8" x14ac:dyDescent="0.3">
      <c r="G3713" s="62">
        <v>3707</v>
      </c>
      <c r="H3713">
        <f t="shared" ca="1" si="100"/>
        <v>5.3420653896164502E-3</v>
      </c>
    </row>
    <row r="3714" spans="7:8" x14ac:dyDescent="0.3">
      <c r="G3714" s="62">
        <v>3708</v>
      </c>
      <c r="H3714">
        <f t="shared" ca="1" si="100"/>
        <v>-5.6710640047073621E-3</v>
      </c>
    </row>
    <row r="3715" spans="7:8" x14ac:dyDescent="0.3">
      <c r="G3715" s="62">
        <v>3709</v>
      </c>
      <c r="H3715">
        <f t="shared" ca="1" si="100"/>
        <v>3.9667833467112924E-2</v>
      </c>
    </row>
    <row r="3716" spans="7:8" x14ac:dyDescent="0.3">
      <c r="G3716" s="62">
        <v>3710</v>
      </c>
      <c r="H3716">
        <f t="shared" ca="1" si="100"/>
        <v>3.6412738766299093E-3</v>
      </c>
    </row>
    <row r="3717" spans="7:8" x14ac:dyDescent="0.3">
      <c r="G3717" s="62">
        <v>3711</v>
      </c>
      <c r="H3717">
        <f t="shared" ca="1" si="100"/>
        <v>8.1902454102938027E-4</v>
      </c>
    </row>
    <row r="3718" spans="7:8" x14ac:dyDescent="0.3">
      <c r="G3718" s="62">
        <v>3712</v>
      </c>
      <c r="H3718">
        <f t="shared" ca="1" si="100"/>
        <v>4.1036313409893131E-3</v>
      </c>
    </row>
    <row r="3719" spans="7:8" x14ac:dyDescent="0.3">
      <c r="G3719" s="62">
        <v>3713</v>
      </c>
      <c r="H3719">
        <f t="shared" ref="H3719:H3782" ca="1" si="101">_xlfn.NORM.INV(RAND(),N$9,N$10)</f>
        <v>-1.7762114431336112E-3</v>
      </c>
    </row>
    <row r="3720" spans="7:8" x14ac:dyDescent="0.3">
      <c r="G3720" s="62">
        <v>3714</v>
      </c>
      <c r="H3720">
        <f t="shared" ca="1" si="101"/>
        <v>-1.0203647320812591E-4</v>
      </c>
    </row>
    <row r="3721" spans="7:8" x14ac:dyDescent="0.3">
      <c r="G3721" s="62">
        <v>3715</v>
      </c>
      <c r="H3721">
        <f t="shared" ca="1" si="101"/>
        <v>8.925822270796779E-3</v>
      </c>
    </row>
    <row r="3722" spans="7:8" x14ac:dyDescent="0.3">
      <c r="G3722" s="62">
        <v>3716</v>
      </c>
      <c r="H3722">
        <f t="shared" ca="1" si="101"/>
        <v>6.4319659444078674E-3</v>
      </c>
    </row>
    <row r="3723" spans="7:8" x14ac:dyDescent="0.3">
      <c r="G3723" s="62">
        <v>3717</v>
      </c>
      <c r="H3723">
        <f t="shared" ca="1" si="101"/>
        <v>1.3835333553367843E-2</v>
      </c>
    </row>
    <row r="3724" spans="7:8" x14ac:dyDescent="0.3">
      <c r="G3724" s="62">
        <v>3718</v>
      </c>
      <c r="H3724">
        <f t="shared" ca="1" si="101"/>
        <v>1.6231856643632071E-2</v>
      </c>
    </row>
    <row r="3725" spans="7:8" x14ac:dyDescent="0.3">
      <c r="G3725" s="62">
        <v>3719</v>
      </c>
      <c r="H3725">
        <f t="shared" ca="1" si="101"/>
        <v>1.2643896385298167E-2</v>
      </c>
    </row>
    <row r="3726" spans="7:8" x14ac:dyDescent="0.3">
      <c r="G3726" s="62">
        <v>3720</v>
      </c>
      <c r="H3726">
        <f t="shared" ca="1" si="101"/>
        <v>9.7477991329842709E-3</v>
      </c>
    </row>
    <row r="3727" spans="7:8" x14ac:dyDescent="0.3">
      <c r="G3727" s="62">
        <v>3721</v>
      </c>
      <c r="H3727">
        <f t="shared" ca="1" si="101"/>
        <v>-9.4401047431975135E-3</v>
      </c>
    </row>
    <row r="3728" spans="7:8" x14ac:dyDescent="0.3">
      <c r="G3728" s="62">
        <v>3722</v>
      </c>
      <c r="H3728">
        <f t="shared" ca="1" si="101"/>
        <v>-7.9725285380526974E-3</v>
      </c>
    </row>
    <row r="3729" spans="7:8" x14ac:dyDescent="0.3">
      <c r="G3729" s="62">
        <v>3723</v>
      </c>
      <c r="H3729">
        <f t="shared" ca="1" si="101"/>
        <v>-6.6383071842710892E-3</v>
      </c>
    </row>
    <row r="3730" spans="7:8" x14ac:dyDescent="0.3">
      <c r="G3730" s="62">
        <v>3724</v>
      </c>
      <c r="H3730">
        <f t="shared" ca="1" si="101"/>
        <v>1.9642171383844652E-3</v>
      </c>
    </row>
    <row r="3731" spans="7:8" x14ac:dyDescent="0.3">
      <c r="G3731" s="62">
        <v>3725</v>
      </c>
      <c r="H3731">
        <f t="shared" ca="1" si="101"/>
        <v>2.3979191643617665E-3</v>
      </c>
    </row>
    <row r="3732" spans="7:8" x14ac:dyDescent="0.3">
      <c r="G3732" s="62">
        <v>3726</v>
      </c>
      <c r="H3732">
        <f t="shared" ca="1" si="101"/>
        <v>-7.6990861120863219E-3</v>
      </c>
    </row>
    <row r="3733" spans="7:8" x14ac:dyDescent="0.3">
      <c r="G3733" s="62">
        <v>3727</v>
      </c>
      <c r="H3733">
        <f t="shared" ca="1" si="101"/>
        <v>-8.7564750343039222E-3</v>
      </c>
    </row>
    <row r="3734" spans="7:8" x14ac:dyDescent="0.3">
      <c r="G3734" s="62">
        <v>3728</v>
      </c>
      <c r="H3734">
        <f t="shared" ca="1" si="101"/>
        <v>1.0168812079189791E-2</v>
      </c>
    </row>
    <row r="3735" spans="7:8" x14ac:dyDescent="0.3">
      <c r="G3735" s="62">
        <v>3729</v>
      </c>
      <c r="H3735">
        <f t="shared" ca="1" si="101"/>
        <v>-3.9401312981775247E-3</v>
      </c>
    </row>
    <row r="3736" spans="7:8" x14ac:dyDescent="0.3">
      <c r="G3736" s="62">
        <v>3730</v>
      </c>
      <c r="H3736">
        <f t="shared" ca="1" si="101"/>
        <v>-1.8147682563853535E-2</v>
      </c>
    </row>
    <row r="3737" spans="7:8" x14ac:dyDescent="0.3">
      <c r="G3737" s="62">
        <v>3731</v>
      </c>
      <c r="H3737">
        <f t="shared" ca="1" si="101"/>
        <v>-1.4958987867919231E-2</v>
      </c>
    </row>
    <row r="3738" spans="7:8" x14ac:dyDescent="0.3">
      <c r="G3738" s="62">
        <v>3732</v>
      </c>
      <c r="H3738">
        <f t="shared" ca="1" si="101"/>
        <v>4.8908645634124985E-4</v>
      </c>
    </row>
    <row r="3739" spans="7:8" x14ac:dyDescent="0.3">
      <c r="G3739" s="62">
        <v>3733</v>
      </c>
      <c r="H3739">
        <f t="shared" ca="1" si="101"/>
        <v>-9.2183378296353934E-3</v>
      </c>
    </row>
    <row r="3740" spans="7:8" x14ac:dyDescent="0.3">
      <c r="G3740" s="62">
        <v>3734</v>
      </c>
      <c r="H3740">
        <f t="shared" ca="1" si="101"/>
        <v>1.662057254275948E-2</v>
      </c>
    </row>
    <row r="3741" spans="7:8" x14ac:dyDescent="0.3">
      <c r="G3741" s="62">
        <v>3735</v>
      </c>
      <c r="H3741">
        <f t="shared" ca="1" si="101"/>
        <v>-2.4392643714266672E-2</v>
      </c>
    </row>
    <row r="3742" spans="7:8" x14ac:dyDescent="0.3">
      <c r="G3742" s="62">
        <v>3736</v>
      </c>
      <c r="H3742">
        <f t="shared" ca="1" si="101"/>
        <v>2.7668070447345113E-3</v>
      </c>
    </row>
    <row r="3743" spans="7:8" x14ac:dyDescent="0.3">
      <c r="G3743" s="62">
        <v>3737</v>
      </c>
      <c r="H3743">
        <f t="shared" ca="1" si="101"/>
        <v>-1.523360457025281E-2</v>
      </c>
    </row>
    <row r="3744" spans="7:8" x14ac:dyDescent="0.3">
      <c r="G3744" s="62">
        <v>3738</v>
      </c>
      <c r="H3744">
        <f t="shared" ca="1" si="101"/>
        <v>4.1150727707827059E-3</v>
      </c>
    </row>
    <row r="3745" spans="7:8" x14ac:dyDescent="0.3">
      <c r="G3745" s="62">
        <v>3739</v>
      </c>
      <c r="H3745">
        <f t="shared" ca="1" si="101"/>
        <v>2.3207874444194487E-3</v>
      </c>
    </row>
    <row r="3746" spans="7:8" x14ac:dyDescent="0.3">
      <c r="G3746" s="62">
        <v>3740</v>
      </c>
      <c r="H3746">
        <f t="shared" ca="1" si="101"/>
        <v>8.8616701267630812E-3</v>
      </c>
    </row>
    <row r="3747" spans="7:8" x14ac:dyDescent="0.3">
      <c r="G3747" s="62">
        <v>3741</v>
      </c>
      <c r="H3747">
        <f t="shared" ca="1" si="101"/>
        <v>-2.3899864753209658E-2</v>
      </c>
    </row>
    <row r="3748" spans="7:8" x14ac:dyDescent="0.3">
      <c r="G3748" s="62">
        <v>3742</v>
      </c>
      <c r="H3748">
        <f t="shared" ca="1" si="101"/>
        <v>2.0919618211944118E-3</v>
      </c>
    </row>
    <row r="3749" spans="7:8" x14ac:dyDescent="0.3">
      <c r="G3749" s="62">
        <v>3743</v>
      </c>
      <c r="H3749">
        <f t="shared" ca="1" si="101"/>
        <v>-1.5691942844565016E-2</v>
      </c>
    </row>
    <row r="3750" spans="7:8" x14ac:dyDescent="0.3">
      <c r="G3750" s="62">
        <v>3744</v>
      </c>
      <c r="H3750">
        <f t="shared" ca="1" si="101"/>
        <v>1.2578741112301648E-2</v>
      </c>
    </row>
    <row r="3751" spans="7:8" x14ac:dyDescent="0.3">
      <c r="G3751" s="62">
        <v>3745</v>
      </c>
      <c r="H3751">
        <f t="shared" ca="1" si="101"/>
        <v>3.5486720021688056E-3</v>
      </c>
    </row>
    <row r="3752" spans="7:8" x14ac:dyDescent="0.3">
      <c r="G3752" s="62">
        <v>3746</v>
      </c>
      <c r="H3752">
        <f t="shared" ca="1" si="101"/>
        <v>-1.1805793229911486E-2</v>
      </c>
    </row>
    <row r="3753" spans="7:8" x14ac:dyDescent="0.3">
      <c r="G3753" s="62">
        <v>3747</v>
      </c>
      <c r="H3753">
        <f t="shared" ca="1" si="101"/>
        <v>-5.7261178960072434E-3</v>
      </c>
    </row>
    <row r="3754" spans="7:8" x14ac:dyDescent="0.3">
      <c r="G3754" s="62">
        <v>3748</v>
      </c>
      <c r="H3754">
        <f t="shared" ca="1" si="101"/>
        <v>4.5302400846182089E-2</v>
      </c>
    </row>
    <row r="3755" spans="7:8" x14ac:dyDescent="0.3">
      <c r="G3755" s="62">
        <v>3749</v>
      </c>
      <c r="H3755">
        <f t="shared" ca="1" si="101"/>
        <v>1.5759907457940429E-2</v>
      </c>
    </row>
    <row r="3756" spans="7:8" x14ac:dyDescent="0.3">
      <c r="G3756" s="62">
        <v>3750</v>
      </c>
      <c r="H3756">
        <f t="shared" ca="1" si="101"/>
        <v>5.3145618808475023E-3</v>
      </c>
    </row>
    <row r="3757" spans="7:8" x14ac:dyDescent="0.3">
      <c r="G3757" s="62">
        <v>3751</v>
      </c>
      <c r="H3757">
        <f t="shared" ca="1" si="101"/>
        <v>-5.9605572442794942E-3</v>
      </c>
    </row>
    <row r="3758" spans="7:8" x14ac:dyDescent="0.3">
      <c r="G3758" s="62">
        <v>3752</v>
      </c>
      <c r="H3758">
        <f t="shared" ca="1" si="101"/>
        <v>2.2028672426989988E-2</v>
      </c>
    </row>
    <row r="3759" spans="7:8" x14ac:dyDescent="0.3">
      <c r="G3759" s="62">
        <v>3753</v>
      </c>
      <c r="H3759">
        <f t="shared" ca="1" si="101"/>
        <v>1.3563550112483983E-2</v>
      </c>
    </row>
    <row r="3760" spans="7:8" x14ac:dyDescent="0.3">
      <c r="G3760" s="62">
        <v>3754</v>
      </c>
      <c r="H3760">
        <f t="shared" ca="1" si="101"/>
        <v>5.2094898025901353E-3</v>
      </c>
    </row>
    <row r="3761" spans="7:8" x14ac:dyDescent="0.3">
      <c r="G3761" s="62">
        <v>3755</v>
      </c>
      <c r="H3761">
        <f t="shared" ca="1" si="101"/>
        <v>6.1381204701654764E-3</v>
      </c>
    </row>
    <row r="3762" spans="7:8" x14ac:dyDescent="0.3">
      <c r="G3762" s="62">
        <v>3756</v>
      </c>
      <c r="H3762">
        <f t="shared" ca="1" si="101"/>
        <v>4.9752910362956398E-3</v>
      </c>
    </row>
    <row r="3763" spans="7:8" x14ac:dyDescent="0.3">
      <c r="G3763" s="62">
        <v>3757</v>
      </c>
      <c r="H3763">
        <f t="shared" ca="1" si="101"/>
        <v>-2.8671461929874018E-3</v>
      </c>
    </row>
    <row r="3764" spans="7:8" x14ac:dyDescent="0.3">
      <c r="G3764" s="62">
        <v>3758</v>
      </c>
      <c r="H3764">
        <f t="shared" ca="1" si="101"/>
        <v>1.9649059770537981E-2</v>
      </c>
    </row>
    <row r="3765" spans="7:8" x14ac:dyDescent="0.3">
      <c r="G3765" s="62">
        <v>3759</v>
      </c>
      <c r="H3765">
        <f t="shared" ca="1" si="101"/>
        <v>1.5623071408826209E-5</v>
      </c>
    </row>
    <row r="3766" spans="7:8" x14ac:dyDescent="0.3">
      <c r="G3766" s="62">
        <v>3760</v>
      </c>
      <c r="H3766">
        <f t="shared" ca="1" si="101"/>
        <v>8.4115336567734743E-4</v>
      </c>
    </row>
    <row r="3767" spans="7:8" x14ac:dyDescent="0.3">
      <c r="G3767" s="62">
        <v>3761</v>
      </c>
      <c r="H3767">
        <f t="shared" ca="1" si="101"/>
        <v>9.82480944707439E-3</v>
      </c>
    </row>
    <row r="3768" spans="7:8" x14ac:dyDescent="0.3">
      <c r="G3768" s="62">
        <v>3762</v>
      </c>
      <c r="H3768">
        <f t="shared" ca="1" si="101"/>
        <v>6.0549651219601441E-3</v>
      </c>
    </row>
    <row r="3769" spans="7:8" x14ac:dyDescent="0.3">
      <c r="G3769" s="62">
        <v>3763</v>
      </c>
      <c r="H3769">
        <f t="shared" ca="1" si="101"/>
        <v>2.7453402095616853E-2</v>
      </c>
    </row>
    <row r="3770" spans="7:8" x14ac:dyDescent="0.3">
      <c r="G3770" s="62">
        <v>3764</v>
      </c>
      <c r="H3770">
        <f t="shared" ca="1" si="101"/>
        <v>-1.2939400160899906E-2</v>
      </c>
    </row>
    <row r="3771" spans="7:8" x14ac:dyDescent="0.3">
      <c r="G3771" s="62">
        <v>3765</v>
      </c>
      <c r="H3771">
        <f t="shared" ca="1" si="101"/>
        <v>3.0593116311337328E-2</v>
      </c>
    </row>
    <row r="3772" spans="7:8" x14ac:dyDescent="0.3">
      <c r="G3772" s="62">
        <v>3766</v>
      </c>
      <c r="H3772">
        <f t="shared" ca="1" si="101"/>
        <v>1.6787006191901089E-2</v>
      </c>
    </row>
    <row r="3773" spans="7:8" x14ac:dyDescent="0.3">
      <c r="G3773" s="62">
        <v>3767</v>
      </c>
      <c r="H3773">
        <f t="shared" ca="1" si="101"/>
        <v>1.0473168352059007E-2</v>
      </c>
    </row>
    <row r="3774" spans="7:8" x14ac:dyDescent="0.3">
      <c r="G3774" s="62">
        <v>3768</v>
      </c>
      <c r="H3774">
        <f t="shared" ca="1" si="101"/>
        <v>8.7459896512153759E-3</v>
      </c>
    </row>
    <row r="3775" spans="7:8" x14ac:dyDescent="0.3">
      <c r="G3775" s="62">
        <v>3769</v>
      </c>
      <c r="H3775">
        <f t="shared" ca="1" si="101"/>
        <v>-1.4450135107595557E-2</v>
      </c>
    </row>
    <row r="3776" spans="7:8" x14ac:dyDescent="0.3">
      <c r="G3776" s="62">
        <v>3770</v>
      </c>
      <c r="H3776">
        <f t="shared" ca="1" si="101"/>
        <v>-5.4040665981206447E-4</v>
      </c>
    </row>
    <row r="3777" spans="7:8" x14ac:dyDescent="0.3">
      <c r="G3777" s="62">
        <v>3771</v>
      </c>
      <c r="H3777">
        <f t="shared" ca="1" si="101"/>
        <v>-9.635660674004368E-4</v>
      </c>
    </row>
    <row r="3778" spans="7:8" x14ac:dyDescent="0.3">
      <c r="G3778" s="62">
        <v>3772</v>
      </c>
      <c r="H3778">
        <f t="shared" ca="1" si="101"/>
        <v>-2.8526932697841689E-2</v>
      </c>
    </row>
    <row r="3779" spans="7:8" x14ac:dyDescent="0.3">
      <c r="G3779" s="62">
        <v>3773</v>
      </c>
      <c r="H3779">
        <f t="shared" ca="1" si="101"/>
        <v>1.1543365659109326E-2</v>
      </c>
    </row>
    <row r="3780" spans="7:8" x14ac:dyDescent="0.3">
      <c r="G3780" s="62">
        <v>3774</v>
      </c>
      <c r="H3780">
        <f t="shared" ca="1" si="101"/>
        <v>1.3119667491550267E-2</v>
      </c>
    </row>
    <row r="3781" spans="7:8" x14ac:dyDescent="0.3">
      <c r="G3781" s="62">
        <v>3775</v>
      </c>
      <c r="H3781">
        <f t="shared" ca="1" si="101"/>
        <v>9.5775807889425454E-3</v>
      </c>
    </row>
    <row r="3782" spans="7:8" x14ac:dyDescent="0.3">
      <c r="G3782" s="62">
        <v>3776</v>
      </c>
      <c r="H3782">
        <f t="shared" ca="1" si="101"/>
        <v>-4.864139859523868E-2</v>
      </c>
    </row>
    <row r="3783" spans="7:8" x14ac:dyDescent="0.3">
      <c r="G3783" s="62">
        <v>3777</v>
      </c>
      <c r="H3783">
        <f t="shared" ref="H3783:H3846" ca="1" si="102">_xlfn.NORM.INV(RAND(),N$9,N$10)</f>
        <v>-3.4420740659728472E-3</v>
      </c>
    </row>
    <row r="3784" spans="7:8" x14ac:dyDescent="0.3">
      <c r="G3784" s="62">
        <v>3778</v>
      </c>
      <c r="H3784">
        <f t="shared" ca="1" si="102"/>
        <v>-1.5361699726919977E-2</v>
      </c>
    </row>
    <row r="3785" spans="7:8" x14ac:dyDescent="0.3">
      <c r="G3785" s="62">
        <v>3779</v>
      </c>
      <c r="H3785">
        <f t="shared" ca="1" si="102"/>
        <v>4.3085266588900129E-3</v>
      </c>
    </row>
    <row r="3786" spans="7:8" x14ac:dyDescent="0.3">
      <c r="G3786" s="62">
        <v>3780</v>
      </c>
      <c r="H3786">
        <f t="shared" ca="1" si="102"/>
        <v>1.5243225470659236E-3</v>
      </c>
    </row>
    <row r="3787" spans="7:8" x14ac:dyDescent="0.3">
      <c r="G3787" s="62">
        <v>3781</v>
      </c>
      <c r="H3787">
        <f t="shared" ca="1" si="102"/>
        <v>-1.1857350244702594E-2</v>
      </c>
    </row>
    <row r="3788" spans="7:8" x14ac:dyDescent="0.3">
      <c r="G3788" s="62">
        <v>3782</v>
      </c>
      <c r="H3788">
        <f t="shared" ca="1" si="102"/>
        <v>1.7999298741961267E-2</v>
      </c>
    </row>
    <row r="3789" spans="7:8" x14ac:dyDescent="0.3">
      <c r="G3789" s="62">
        <v>3783</v>
      </c>
      <c r="H3789">
        <f t="shared" ca="1" si="102"/>
        <v>-3.9112262074642253E-2</v>
      </c>
    </row>
    <row r="3790" spans="7:8" x14ac:dyDescent="0.3">
      <c r="G3790" s="62">
        <v>3784</v>
      </c>
      <c r="H3790">
        <f t="shared" ca="1" si="102"/>
        <v>1.0472440944437802E-2</v>
      </c>
    </row>
    <row r="3791" spans="7:8" x14ac:dyDescent="0.3">
      <c r="G3791" s="62">
        <v>3785</v>
      </c>
      <c r="H3791">
        <f t="shared" ca="1" si="102"/>
        <v>1.3930348113855325E-2</v>
      </c>
    </row>
    <row r="3792" spans="7:8" x14ac:dyDescent="0.3">
      <c r="G3792" s="62">
        <v>3786</v>
      </c>
      <c r="H3792">
        <f t="shared" ca="1" si="102"/>
        <v>-4.614879424601411E-3</v>
      </c>
    </row>
    <row r="3793" spans="7:8" x14ac:dyDescent="0.3">
      <c r="G3793" s="62">
        <v>3787</v>
      </c>
      <c r="H3793">
        <f t="shared" ca="1" si="102"/>
        <v>3.4075522061347528E-4</v>
      </c>
    </row>
    <row r="3794" spans="7:8" x14ac:dyDescent="0.3">
      <c r="G3794" s="62">
        <v>3788</v>
      </c>
      <c r="H3794">
        <f t="shared" ca="1" si="102"/>
        <v>9.1362469074753941E-3</v>
      </c>
    </row>
    <row r="3795" spans="7:8" x14ac:dyDescent="0.3">
      <c r="G3795" s="62">
        <v>3789</v>
      </c>
      <c r="H3795">
        <f t="shared" ca="1" si="102"/>
        <v>-1.0109717898499095E-2</v>
      </c>
    </row>
    <row r="3796" spans="7:8" x14ac:dyDescent="0.3">
      <c r="G3796" s="62">
        <v>3790</v>
      </c>
      <c r="H3796">
        <f t="shared" ca="1" si="102"/>
        <v>-1.1148452719205004E-2</v>
      </c>
    </row>
    <row r="3797" spans="7:8" x14ac:dyDescent="0.3">
      <c r="G3797" s="62">
        <v>3791</v>
      </c>
      <c r="H3797">
        <f t="shared" ca="1" si="102"/>
        <v>-1.937991746176029E-2</v>
      </c>
    </row>
    <row r="3798" spans="7:8" x14ac:dyDescent="0.3">
      <c r="G3798" s="62">
        <v>3792</v>
      </c>
      <c r="H3798">
        <f t="shared" ca="1" si="102"/>
        <v>2.3111664017912766E-2</v>
      </c>
    </row>
    <row r="3799" spans="7:8" x14ac:dyDescent="0.3">
      <c r="G3799" s="62">
        <v>3793</v>
      </c>
      <c r="H3799">
        <f t="shared" ca="1" si="102"/>
        <v>9.047621741500287E-3</v>
      </c>
    </row>
    <row r="3800" spans="7:8" x14ac:dyDescent="0.3">
      <c r="G3800" s="62">
        <v>3794</v>
      </c>
      <c r="H3800">
        <f t="shared" ca="1" si="102"/>
        <v>6.0712983832038924E-3</v>
      </c>
    </row>
    <row r="3801" spans="7:8" x14ac:dyDescent="0.3">
      <c r="G3801" s="62">
        <v>3795</v>
      </c>
      <c r="H3801">
        <f t="shared" ca="1" si="102"/>
        <v>8.2441714039525752E-4</v>
      </c>
    </row>
    <row r="3802" spans="7:8" x14ac:dyDescent="0.3">
      <c r="G3802" s="62">
        <v>3796</v>
      </c>
      <c r="H3802">
        <f t="shared" ca="1" si="102"/>
        <v>3.4538024409506989E-3</v>
      </c>
    </row>
    <row r="3803" spans="7:8" x14ac:dyDescent="0.3">
      <c r="G3803" s="62">
        <v>3797</v>
      </c>
      <c r="H3803">
        <f t="shared" ca="1" si="102"/>
        <v>1.552237670468279E-2</v>
      </c>
    </row>
    <row r="3804" spans="7:8" x14ac:dyDescent="0.3">
      <c r="G3804" s="62">
        <v>3798</v>
      </c>
      <c r="H3804">
        <f t="shared" ca="1" si="102"/>
        <v>-2.7362423489468404E-2</v>
      </c>
    </row>
    <row r="3805" spans="7:8" x14ac:dyDescent="0.3">
      <c r="G3805" s="62">
        <v>3799</v>
      </c>
      <c r="H3805">
        <f t="shared" ca="1" si="102"/>
        <v>4.7689126730547276E-3</v>
      </c>
    </row>
    <row r="3806" spans="7:8" x14ac:dyDescent="0.3">
      <c r="G3806" s="62">
        <v>3800</v>
      </c>
      <c r="H3806">
        <f t="shared" ca="1" si="102"/>
        <v>8.0247485093521767E-3</v>
      </c>
    </row>
    <row r="3807" spans="7:8" x14ac:dyDescent="0.3">
      <c r="G3807" s="62">
        <v>3801</v>
      </c>
      <c r="H3807">
        <f t="shared" ca="1" si="102"/>
        <v>5.048736918241389E-3</v>
      </c>
    </row>
    <row r="3808" spans="7:8" x14ac:dyDescent="0.3">
      <c r="G3808" s="62">
        <v>3802</v>
      </c>
      <c r="H3808">
        <f t="shared" ca="1" si="102"/>
        <v>1.2171805071540039E-2</v>
      </c>
    </row>
    <row r="3809" spans="7:8" x14ac:dyDescent="0.3">
      <c r="G3809" s="62">
        <v>3803</v>
      </c>
      <c r="H3809">
        <f t="shared" ca="1" si="102"/>
        <v>-7.5142305764512342E-3</v>
      </c>
    </row>
    <row r="3810" spans="7:8" x14ac:dyDescent="0.3">
      <c r="G3810" s="62">
        <v>3804</v>
      </c>
      <c r="H3810">
        <f t="shared" ca="1" si="102"/>
        <v>-4.7600553913532767E-2</v>
      </c>
    </row>
    <row r="3811" spans="7:8" x14ac:dyDescent="0.3">
      <c r="G3811" s="62">
        <v>3805</v>
      </c>
      <c r="H3811">
        <f t="shared" ca="1" si="102"/>
        <v>-2.5467060706584371E-2</v>
      </c>
    </row>
    <row r="3812" spans="7:8" x14ac:dyDescent="0.3">
      <c r="G3812" s="62">
        <v>3806</v>
      </c>
      <c r="H3812">
        <f t="shared" ca="1" si="102"/>
        <v>9.7512548635447834E-3</v>
      </c>
    </row>
    <row r="3813" spans="7:8" x14ac:dyDescent="0.3">
      <c r="G3813" s="62">
        <v>3807</v>
      </c>
      <c r="H3813">
        <f t="shared" ca="1" si="102"/>
        <v>3.7400246265618042E-4</v>
      </c>
    </row>
    <row r="3814" spans="7:8" x14ac:dyDescent="0.3">
      <c r="G3814" s="62">
        <v>3808</v>
      </c>
      <c r="H3814">
        <f t="shared" ca="1" si="102"/>
        <v>2.7723386118577741E-3</v>
      </c>
    </row>
    <row r="3815" spans="7:8" x14ac:dyDescent="0.3">
      <c r="G3815" s="62">
        <v>3809</v>
      </c>
      <c r="H3815">
        <f t="shared" ca="1" si="102"/>
        <v>-1.9062664083800692E-2</v>
      </c>
    </row>
    <row r="3816" spans="7:8" x14ac:dyDescent="0.3">
      <c r="G3816" s="62">
        <v>3810</v>
      </c>
      <c r="H3816">
        <f t="shared" ca="1" si="102"/>
        <v>3.7740986607591905E-2</v>
      </c>
    </row>
    <row r="3817" spans="7:8" x14ac:dyDescent="0.3">
      <c r="G3817" s="62">
        <v>3811</v>
      </c>
      <c r="H3817">
        <f t="shared" ca="1" si="102"/>
        <v>7.2457246802742218E-3</v>
      </c>
    </row>
    <row r="3818" spans="7:8" x14ac:dyDescent="0.3">
      <c r="G3818" s="62">
        <v>3812</v>
      </c>
      <c r="H3818">
        <f t="shared" ca="1" si="102"/>
        <v>-1.8226504631146462E-2</v>
      </c>
    </row>
    <row r="3819" spans="7:8" x14ac:dyDescent="0.3">
      <c r="G3819" s="62">
        <v>3813</v>
      </c>
      <c r="H3819">
        <f t="shared" ca="1" si="102"/>
        <v>-7.8562887174802329E-4</v>
      </c>
    </row>
    <row r="3820" spans="7:8" x14ac:dyDescent="0.3">
      <c r="G3820" s="62">
        <v>3814</v>
      </c>
      <c r="H3820">
        <f t="shared" ca="1" si="102"/>
        <v>2.3683745171649033E-3</v>
      </c>
    </row>
    <row r="3821" spans="7:8" x14ac:dyDescent="0.3">
      <c r="G3821" s="62">
        <v>3815</v>
      </c>
      <c r="H3821">
        <f t="shared" ca="1" si="102"/>
        <v>2.4616641792517161E-2</v>
      </c>
    </row>
    <row r="3822" spans="7:8" x14ac:dyDescent="0.3">
      <c r="G3822" s="62">
        <v>3816</v>
      </c>
      <c r="H3822">
        <f t="shared" ca="1" si="102"/>
        <v>1.460895494325256E-2</v>
      </c>
    </row>
    <row r="3823" spans="7:8" x14ac:dyDescent="0.3">
      <c r="G3823" s="62">
        <v>3817</v>
      </c>
      <c r="H3823">
        <f t="shared" ca="1" si="102"/>
        <v>-4.4079861809930166E-3</v>
      </c>
    </row>
    <row r="3824" spans="7:8" x14ac:dyDescent="0.3">
      <c r="G3824" s="62">
        <v>3818</v>
      </c>
      <c r="H3824">
        <f t="shared" ca="1" si="102"/>
        <v>1.0511739257391557E-2</v>
      </c>
    </row>
    <row r="3825" spans="7:8" x14ac:dyDescent="0.3">
      <c r="G3825" s="62">
        <v>3819</v>
      </c>
      <c r="H3825">
        <f t="shared" ca="1" si="102"/>
        <v>6.855470247856381E-3</v>
      </c>
    </row>
    <row r="3826" spans="7:8" x14ac:dyDescent="0.3">
      <c r="G3826" s="62">
        <v>3820</v>
      </c>
      <c r="H3826">
        <f t="shared" ca="1" si="102"/>
        <v>-3.3252812511081406E-2</v>
      </c>
    </row>
    <row r="3827" spans="7:8" x14ac:dyDescent="0.3">
      <c r="G3827" s="62">
        <v>3821</v>
      </c>
      <c r="H3827">
        <f t="shared" ca="1" si="102"/>
        <v>1.2882191425210585E-2</v>
      </c>
    </row>
    <row r="3828" spans="7:8" x14ac:dyDescent="0.3">
      <c r="G3828" s="62">
        <v>3822</v>
      </c>
      <c r="H3828">
        <f t="shared" ca="1" si="102"/>
        <v>6.7978953569800176E-3</v>
      </c>
    </row>
    <row r="3829" spans="7:8" x14ac:dyDescent="0.3">
      <c r="G3829" s="62">
        <v>3823</v>
      </c>
      <c r="H3829">
        <f t="shared" ca="1" si="102"/>
        <v>-1.2729125290470223E-2</v>
      </c>
    </row>
    <row r="3830" spans="7:8" x14ac:dyDescent="0.3">
      <c r="G3830" s="62">
        <v>3824</v>
      </c>
      <c r="H3830">
        <f t="shared" ca="1" si="102"/>
        <v>1.5155567741347935E-3</v>
      </c>
    </row>
    <row r="3831" spans="7:8" x14ac:dyDescent="0.3">
      <c r="G3831" s="62">
        <v>3825</v>
      </c>
      <c r="H3831">
        <f t="shared" ca="1" si="102"/>
        <v>2.1204059371141566E-2</v>
      </c>
    </row>
    <row r="3832" spans="7:8" x14ac:dyDescent="0.3">
      <c r="G3832" s="62">
        <v>3826</v>
      </c>
      <c r="H3832">
        <f t="shared" ca="1" si="102"/>
        <v>3.0478186577934583E-2</v>
      </c>
    </row>
    <row r="3833" spans="7:8" x14ac:dyDescent="0.3">
      <c r="G3833" s="62">
        <v>3827</v>
      </c>
      <c r="H3833">
        <f t="shared" ca="1" si="102"/>
        <v>2.2916501128675378E-2</v>
      </c>
    </row>
    <row r="3834" spans="7:8" x14ac:dyDescent="0.3">
      <c r="G3834" s="62">
        <v>3828</v>
      </c>
      <c r="H3834">
        <f t="shared" ca="1" si="102"/>
        <v>9.3511595051367583E-3</v>
      </c>
    </row>
    <row r="3835" spans="7:8" x14ac:dyDescent="0.3">
      <c r="G3835" s="62">
        <v>3829</v>
      </c>
      <c r="H3835">
        <f t="shared" ca="1" si="102"/>
        <v>-1.0070373625839136E-2</v>
      </c>
    </row>
    <row r="3836" spans="7:8" x14ac:dyDescent="0.3">
      <c r="G3836" s="62">
        <v>3830</v>
      </c>
      <c r="H3836">
        <f t="shared" ca="1" si="102"/>
        <v>-4.0049914316124285E-2</v>
      </c>
    </row>
    <row r="3837" spans="7:8" x14ac:dyDescent="0.3">
      <c r="G3837" s="62">
        <v>3831</v>
      </c>
      <c r="H3837">
        <f t="shared" ca="1" si="102"/>
        <v>-9.9217322573995279E-3</v>
      </c>
    </row>
    <row r="3838" spans="7:8" x14ac:dyDescent="0.3">
      <c r="G3838" s="62">
        <v>3832</v>
      </c>
      <c r="H3838">
        <f t="shared" ca="1" si="102"/>
        <v>-1.3665877822516801E-2</v>
      </c>
    </row>
    <row r="3839" spans="7:8" x14ac:dyDescent="0.3">
      <c r="G3839" s="62">
        <v>3833</v>
      </c>
      <c r="H3839">
        <f t="shared" ca="1" si="102"/>
        <v>-2.4807951856195549E-3</v>
      </c>
    </row>
    <row r="3840" spans="7:8" x14ac:dyDescent="0.3">
      <c r="G3840" s="62">
        <v>3834</v>
      </c>
      <c r="H3840">
        <f t="shared" ca="1" si="102"/>
        <v>1.4928496289556947E-2</v>
      </c>
    </row>
    <row r="3841" spans="7:8" x14ac:dyDescent="0.3">
      <c r="G3841" s="62">
        <v>3835</v>
      </c>
      <c r="H3841">
        <f t="shared" ca="1" si="102"/>
        <v>1.4372918404547514E-2</v>
      </c>
    </row>
    <row r="3842" spans="7:8" x14ac:dyDescent="0.3">
      <c r="G3842" s="62">
        <v>3836</v>
      </c>
      <c r="H3842">
        <f t="shared" ca="1" si="102"/>
        <v>-1.5742134042515427E-2</v>
      </c>
    </row>
    <row r="3843" spans="7:8" x14ac:dyDescent="0.3">
      <c r="G3843" s="62">
        <v>3837</v>
      </c>
      <c r="H3843">
        <f t="shared" ca="1" si="102"/>
        <v>-1.7459031297630042E-2</v>
      </c>
    </row>
    <row r="3844" spans="7:8" x14ac:dyDescent="0.3">
      <c r="G3844" s="62">
        <v>3838</v>
      </c>
      <c r="H3844">
        <f t="shared" ca="1" si="102"/>
        <v>-1.6384929112300689E-2</v>
      </c>
    </row>
    <row r="3845" spans="7:8" x14ac:dyDescent="0.3">
      <c r="G3845" s="62">
        <v>3839</v>
      </c>
      <c r="H3845">
        <f t="shared" ca="1" si="102"/>
        <v>1.1145285959673236E-2</v>
      </c>
    </row>
    <row r="3846" spans="7:8" x14ac:dyDescent="0.3">
      <c r="G3846" s="62">
        <v>3840</v>
      </c>
      <c r="H3846">
        <f t="shared" ca="1" si="102"/>
        <v>-6.2093191984782187E-3</v>
      </c>
    </row>
    <row r="3847" spans="7:8" x14ac:dyDescent="0.3">
      <c r="G3847" s="62">
        <v>3841</v>
      </c>
      <c r="H3847">
        <f t="shared" ref="H3847:H3910" ca="1" si="103">_xlfn.NORM.INV(RAND(),N$9,N$10)</f>
        <v>1.2616574428233962E-2</v>
      </c>
    </row>
    <row r="3848" spans="7:8" x14ac:dyDescent="0.3">
      <c r="G3848" s="62">
        <v>3842</v>
      </c>
      <c r="H3848">
        <f t="shared" ca="1" si="103"/>
        <v>-1.3132853218526419E-2</v>
      </c>
    </row>
    <row r="3849" spans="7:8" x14ac:dyDescent="0.3">
      <c r="G3849" s="62">
        <v>3843</v>
      </c>
      <c r="H3849">
        <f t="shared" ca="1" si="103"/>
        <v>8.2149537871999325E-3</v>
      </c>
    </row>
    <row r="3850" spans="7:8" x14ac:dyDescent="0.3">
      <c r="G3850" s="62">
        <v>3844</v>
      </c>
      <c r="H3850">
        <f t="shared" ca="1" si="103"/>
        <v>1.6754552730629409E-3</v>
      </c>
    </row>
    <row r="3851" spans="7:8" x14ac:dyDescent="0.3">
      <c r="G3851" s="62">
        <v>3845</v>
      </c>
      <c r="H3851">
        <f t="shared" ca="1" si="103"/>
        <v>-7.951097627361927E-3</v>
      </c>
    </row>
    <row r="3852" spans="7:8" x14ac:dyDescent="0.3">
      <c r="G3852" s="62">
        <v>3846</v>
      </c>
      <c r="H3852">
        <f t="shared" ca="1" si="103"/>
        <v>-2.7880641914893881E-2</v>
      </c>
    </row>
    <row r="3853" spans="7:8" x14ac:dyDescent="0.3">
      <c r="G3853" s="62">
        <v>3847</v>
      </c>
      <c r="H3853">
        <f t="shared" ca="1" si="103"/>
        <v>-3.4754783963059137E-2</v>
      </c>
    </row>
    <row r="3854" spans="7:8" x14ac:dyDescent="0.3">
      <c r="G3854" s="62">
        <v>3848</v>
      </c>
      <c r="H3854">
        <f t="shared" ca="1" si="103"/>
        <v>8.8307488808536054E-4</v>
      </c>
    </row>
    <row r="3855" spans="7:8" x14ac:dyDescent="0.3">
      <c r="G3855" s="62">
        <v>3849</v>
      </c>
      <c r="H3855">
        <f t="shared" ca="1" si="103"/>
        <v>1.3819541184951689E-2</v>
      </c>
    </row>
    <row r="3856" spans="7:8" x14ac:dyDescent="0.3">
      <c r="G3856" s="62">
        <v>3850</v>
      </c>
      <c r="H3856">
        <f t="shared" ca="1" si="103"/>
        <v>6.2983406444426029E-3</v>
      </c>
    </row>
    <row r="3857" spans="7:8" x14ac:dyDescent="0.3">
      <c r="G3857" s="62">
        <v>3851</v>
      </c>
      <c r="H3857">
        <f t="shared" ca="1" si="103"/>
        <v>1.5961054206587381E-2</v>
      </c>
    </row>
    <row r="3858" spans="7:8" x14ac:dyDescent="0.3">
      <c r="G3858" s="62">
        <v>3852</v>
      </c>
      <c r="H3858">
        <f t="shared" ca="1" si="103"/>
        <v>-4.2005366422576155E-3</v>
      </c>
    </row>
    <row r="3859" spans="7:8" x14ac:dyDescent="0.3">
      <c r="G3859" s="62">
        <v>3853</v>
      </c>
      <c r="H3859">
        <f t="shared" ca="1" si="103"/>
        <v>-1.2129643446051261E-2</v>
      </c>
    </row>
    <row r="3860" spans="7:8" x14ac:dyDescent="0.3">
      <c r="G3860" s="62">
        <v>3854</v>
      </c>
      <c r="H3860">
        <f t="shared" ca="1" si="103"/>
        <v>-1.7396306945995602E-2</v>
      </c>
    </row>
    <row r="3861" spans="7:8" x14ac:dyDescent="0.3">
      <c r="G3861" s="62">
        <v>3855</v>
      </c>
      <c r="H3861">
        <f t="shared" ca="1" si="103"/>
        <v>1.4835236752628414E-2</v>
      </c>
    </row>
    <row r="3862" spans="7:8" x14ac:dyDescent="0.3">
      <c r="G3862" s="62">
        <v>3856</v>
      </c>
      <c r="H3862">
        <f t="shared" ca="1" si="103"/>
        <v>2.1019386751212569E-2</v>
      </c>
    </row>
    <row r="3863" spans="7:8" x14ac:dyDescent="0.3">
      <c r="G3863" s="62">
        <v>3857</v>
      </c>
      <c r="H3863">
        <f t="shared" ca="1" si="103"/>
        <v>6.6419756711583421E-3</v>
      </c>
    </row>
    <row r="3864" spans="7:8" x14ac:dyDescent="0.3">
      <c r="G3864" s="62">
        <v>3858</v>
      </c>
      <c r="H3864">
        <f t="shared" ca="1" si="103"/>
        <v>-4.743108090263781E-3</v>
      </c>
    </row>
    <row r="3865" spans="7:8" x14ac:dyDescent="0.3">
      <c r="G3865" s="62">
        <v>3859</v>
      </c>
      <c r="H3865">
        <f t="shared" ca="1" si="103"/>
        <v>1.5214244891775275E-2</v>
      </c>
    </row>
    <row r="3866" spans="7:8" x14ac:dyDescent="0.3">
      <c r="G3866" s="62">
        <v>3860</v>
      </c>
      <c r="H3866">
        <f t="shared" ca="1" si="103"/>
        <v>-7.7109655758349546E-3</v>
      </c>
    </row>
    <row r="3867" spans="7:8" x14ac:dyDescent="0.3">
      <c r="G3867" s="62">
        <v>3861</v>
      </c>
      <c r="H3867">
        <f t="shared" ca="1" si="103"/>
        <v>-2.675529556163014E-2</v>
      </c>
    </row>
    <row r="3868" spans="7:8" x14ac:dyDescent="0.3">
      <c r="G3868" s="62">
        <v>3862</v>
      </c>
      <c r="H3868">
        <f t="shared" ca="1" si="103"/>
        <v>-4.0736732703562782E-2</v>
      </c>
    </row>
    <row r="3869" spans="7:8" x14ac:dyDescent="0.3">
      <c r="G3869" s="62">
        <v>3863</v>
      </c>
      <c r="H3869">
        <f t="shared" ca="1" si="103"/>
        <v>-2.3356505369333092E-2</v>
      </c>
    </row>
    <row r="3870" spans="7:8" x14ac:dyDescent="0.3">
      <c r="G3870" s="62">
        <v>3864</v>
      </c>
      <c r="H3870">
        <f t="shared" ca="1" si="103"/>
        <v>2.2445029098519021E-2</v>
      </c>
    </row>
    <row r="3871" spans="7:8" x14ac:dyDescent="0.3">
      <c r="G3871" s="62">
        <v>3865</v>
      </c>
      <c r="H3871">
        <f t="shared" ca="1" si="103"/>
        <v>-6.2757471946215644E-3</v>
      </c>
    </row>
    <row r="3872" spans="7:8" x14ac:dyDescent="0.3">
      <c r="G3872" s="62">
        <v>3866</v>
      </c>
      <c r="H3872">
        <f t="shared" ca="1" si="103"/>
        <v>1.2923455581620729E-2</v>
      </c>
    </row>
    <row r="3873" spans="7:8" x14ac:dyDescent="0.3">
      <c r="G3873" s="62">
        <v>3867</v>
      </c>
      <c r="H3873">
        <f t="shared" ca="1" si="103"/>
        <v>-1.3075792237274099E-2</v>
      </c>
    </row>
    <row r="3874" spans="7:8" x14ac:dyDescent="0.3">
      <c r="G3874" s="62">
        <v>3868</v>
      </c>
      <c r="H3874">
        <f t="shared" ca="1" si="103"/>
        <v>3.5403714664696685E-3</v>
      </c>
    </row>
    <row r="3875" spans="7:8" x14ac:dyDescent="0.3">
      <c r="G3875" s="62">
        <v>3869</v>
      </c>
      <c r="H3875">
        <f t="shared" ca="1" si="103"/>
        <v>-1.5156566981638557E-2</v>
      </c>
    </row>
    <row r="3876" spans="7:8" x14ac:dyDescent="0.3">
      <c r="G3876" s="62">
        <v>3870</v>
      </c>
      <c r="H3876">
        <f t="shared" ca="1" si="103"/>
        <v>-1.016209735517094E-2</v>
      </c>
    </row>
    <row r="3877" spans="7:8" x14ac:dyDescent="0.3">
      <c r="G3877" s="62">
        <v>3871</v>
      </c>
      <c r="H3877">
        <f t="shared" ca="1" si="103"/>
        <v>9.8681404668161474E-3</v>
      </c>
    </row>
    <row r="3878" spans="7:8" x14ac:dyDescent="0.3">
      <c r="G3878" s="62">
        <v>3872</v>
      </c>
      <c r="H3878">
        <f t="shared" ca="1" si="103"/>
        <v>-1.2488443727741012E-2</v>
      </c>
    </row>
    <row r="3879" spans="7:8" x14ac:dyDescent="0.3">
      <c r="G3879" s="62">
        <v>3873</v>
      </c>
      <c r="H3879">
        <f t="shared" ca="1" si="103"/>
        <v>-2.1701495019929865E-2</v>
      </c>
    </row>
    <row r="3880" spans="7:8" x14ac:dyDescent="0.3">
      <c r="G3880" s="62">
        <v>3874</v>
      </c>
      <c r="H3880">
        <f t="shared" ca="1" si="103"/>
        <v>2.8173097935979671E-4</v>
      </c>
    </row>
    <row r="3881" spans="7:8" x14ac:dyDescent="0.3">
      <c r="G3881" s="62">
        <v>3875</v>
      </c>
      <c r="H3881">
        <f t="shared" ca="1" si="103"/>
        <v>-1.3847875528906555E-2</v>
      </c>
    </row>
    <row r="3882" spans="7:8" x14ac:dyDescent="0.3">
      <c r="G3882" s="62">
        <v>3876</v>
      </c>
      <c r="H3882">
        <f t="shared" ca="1" si="103"/>
        <v>1.8194730233292909E-2</v>
      </c>
    </row>
    <row r="3883" spans="7:8" x14ac:dyDescent="0.3">
      <c r="G3883" s="62">
        <v>3877</v>
      </c>
      <c r="H3883">
        <f t="shared" ca="1" si="103"/>
        <v>1.3755406512727872E-2</v>
      </c>
    </row>
    <row r="3884" spans="7:8" x14ac:dyDescent="0.3">
      <c r="G3884" s="62">
        <v>3878</v>
      </c>
      <c r="H3884">
        <f t="shared" ca="1" si="103"/>
        <v>-1.0128204555834568E-2</v>
      </c>
    </row>
    <row r="3885" spans="7:8" x14ac:dyDescent="0.3">
      <c r="G3885" s="62">
        <v>3879</v>
      </c>
      <c r="H3885">
        <f t="shared" ca="1" si="103"/>
        <v>-1.6494740850920543E-2</v>
      </c>
    </row>
    <row r="3886" spans="7:8" x14ac:dyDescent="0.3">
      <c r="G3886" s="62">
        <v>3880</v>
      </c>
      <c r="H3886">
        <f t="shared" ca="1" si="103"/>
        <v>-1.6056882701443287E-2</v>
      </c>
    </row>
    <row r="3887" spans="7:8" x14ac:dyDescent="0.3">
      <c r="G3887" s="62">
        <v>3881</v>
      </c>
      <c r="H3887">
        <f t="shared" ca="1" si="103"/>
        <v>-3.3589376882750721E-3</v>
      </c>
    </row>
    <row r="3888" spans="7:8" x14ac:dyDescent="0.3">
      <c r="G3888" s="62">
        <v>3882</v>
      </c>
      <c r="H3888">
        <f t="shared" ca="1" si="103"/>
        <v>-1.435032781845841E-2</v>
      </c>
    </row>
    <row r="3889" spans="7:8" x14ac:dyDescent="0.3">
      <c r="G3889" s="62">
        <v>3883</v>
      </c>
      <c r="H3889">
        <f t="shared" ca="1" si="103"/>
        <v>2.9810329388778093E-2</v>
      </c>
    </row>
    <row r="3890" spans="7:8" x14ac:dyDescent="0.3">
      <c r="G3890" s="62">
        <v>3884</v>
      </c>
      <c r="H3890">
        <f t="shared" ca="1" si="103"/>
        <v>-7.1780705995087108E-3</v>
      </c>
    </row>
    <row r="3891" spans="7:8" x14ac:dyDescent="0.3">
      <c r="G3891" s="62">
        <v>3885</v>
      </c>
      <c r="H3891">
        <f t="shared" ca="1" si="103"/>
        <v>4.0589716317100975E-2</v>
      </c>
    </row>
    <row r="3892" spans="7:8" x14ac:dyDescent="0.3">
      <c r="G3892" s="62">
        <v>3886</v>
      </c>
      <c r="H3892">
        <f t="shared" ca="1" si="103"/>
        <v>2.2851161904249608E-2</v>
      </c>
    </row>
    <row r="3893" spans="7:8" x14ac:dyDescent="0.3">
      <c r="G3893" s="62">
        <v>3887</v>
      </c>
      <c r="H3893">
        <f t="shared" ca="1" si="103"/>
        <v>-1.0577817088730944E-2</v>
      </c>
    </row>
    <row r="3894" spans="7:8" x14ac:dyDescent="0.3">
      <c r="G3894" s="62">
        <v>3888</v>
      </c>
      <c r="H3894">
        <f t="shared" ca="1" si="103"/>
        <v>1.2287539316857131E-2</v>
      </c>
    </row>
    <row r="3895" spans="7:8" x14ac:dyDescent="0.3">
      <c r="G3895" s="62">
        <v>3889</v>
      </c>
      <c r="H3895">
        <f t="shared" ca="1" si="103"/>
        <v>-2.2520826113367799E-2</v>
      </c>
    </row>
    <row r="3896" spans="7:8" x14ac:dyDescent="0.3">
      <c r="G3896" s="62">
        <v>3890</v>
      </c>
      <c r="H3896">
        <f t="shared" ca="1" si="103"/>
        <v>1.0734988255442536E-2</v>
      </c>
    </row>
    <row r="3897" spans="7:8" x14ac:dyDescent="0.3">
      <c r="G3897" s="62">
        <v>3891</v>
      </c>
      <c r="H3897">
        <f t="shared" ca="1" si="103"/>
        <v>-2.0520625733857722E-2</v>
      </c>
    </row>
    <row r="3898" spans="7:8" x14ac:dyDescent="0.3">
      <c r="G3898" s="62">
        <v>3892</v>
      </c>
      <c r="H3898">
        <f t="shared" ca="1" si="103"/>
        <v>-4.344253992168162E-3</v>
      </c>
    </row>
    <row r="3899" spans="7:8" x14ac:dyDescent="0.3">
      <c r="G3899" s="62">
        <v>3893</v>
      </c>
      <c r="H3899">
        <f t="shared" ca="1" si="103"/>
        <v>1.7460701083764655E-3</v>
      </c>
    </row>
    <row r="3900" spans="7:8" x14ac:dyDescent="0.3">
      <c r="G3900" s="62">
        <v>3894</v>
      </c>
      <c r="H3900">
        <f t="shared" ca="1" si="103"/>
        <v>1.9345076630098528E-2</v>
      </c>
    </row>
    <row r="3901" spans="7:8" x14ac:dyDescent="0.3">
      <c r="G3901" s="62">
        <v>3895</v>
      </c>
      <c r="H3901">
        <f t="shared" ca="1" si="103"/>
        <v>1.0652148164001606E-2</v>
      </c>
    </row>
    <row r="3902" spans="7:8" x14ac:dyDescent="0.3">
      <c r="G3902" s="62">
        <v>3896</v>
      </c>
      <c r="H3902">
        <f t="shared" ca="1" si="103"/>
        <v>2.5904822731530348E-2</v>
      </c>
    </row>
    <row r="3903" spans="7:8" x14ac:dyDescent="0.3">
      <c r="G3903" s="62">
        <v>3897</v>
      </c>
      <c r="H3903">
        <f t="shared" ca="1" si="103"/>
        <v>-6.3724269200349662E-3</v>
      </c>
    </row>
    <row r="3904" spans="7:8" x14ac:dyDescent="0.3">
      <c r="G3904" s="62">
        <v>3898</v>
      </c>
      <c r="H3904">
        <f t="shared" ca="1" si="103"/>
        <v>9.948488580018941E-3</v>
      </c>
    </row>
    <row r="3905" spans="7:8" x14ac:dyDescent="0.3">
      <c r="G3905" s="62">
        <v>3899</v>
      </c>
      <c r="H3905">
        <f t="shared" ca="1" si="103"/>
        <v>-1.3122289143824904E-2</v>
      </c>
    </row>
    <row r="3906" spans="7:8" x14ac:dyDescent="0.3">
      <c r="G3906" s="62">
        <v>3900</v>
      </c>
      <c r="H3906">
        <f t="shared" ca="1" si="103"/>
        <v>1.1318512474323033E-2</v>
      </c>
    </row>
    <row r="3907" spans="7:8" x14ac:dyDescent="0.3">
      <c r="G3907" s="62">
        <v>3901</v>
      </c>
      <c r="H3907">
        <f t="shared" ca="1" si="103"/>
        <v>5.1742812472427161E-3</v>
      </c>
    </row>
    <row r="3908" spans="7:8" x14ac:dyDescent="0.3">
      <c r="G3908" s="62">
        <v>3902</v>
      </c>
      <c r="H3908">
        <f t="shared" ca="1" si="103"/>
        <v>5.86045660326449E-4</v>
      </c>
    </row>
    <row r="3909" spans="7:8" x14ac:dyDescent="0.3">
      <c r="G3909" s="62">
        <v>3903</v>
      </c>
      <c r="H3909">
        <f t="shared" ca="1" si="103"/>
        <v>-1.6447214236812143E-3</v>
      </c>
    </row>
    <row r="3910" spans="7:8" x14ac:dyDescent="0.3">
      <c r="G3910" s="62">
        <v>3904</v>
      </c>
      <c r="H3910">
        <f t="shared" ca="1" si="103"/>
        <v>1.62997241034574E-2</v>
      </c>
    </row>
    <row r="3911" spans="7:8" x14ac:dyDescent="0.3">
      <c r="G3911" s="62">
        <v>3905</v>
      </c>
      <c r="H3911">
        <f t="shared" ref="H3911:H3974" ca="1" si="104">_xlfn.NORM.INV(RAND(),N$9,N$10)</f>
        <v>3.0134403732950784E-2</v>
      </c>
    </row>
    <row r="3912" spans="7:8" x14ac:dyDescent="0.3">
      <c r="G3912" s="62">
        <v>3906</v>
      </c>
      <c r="H3912">
        <f t="shared" ca="1" si="104"/>
        <v>-6.061008833054886E-3</v>
      </c>
    </row>
    <row r="3913" spans="7:8" x14ac:dyDescent="0.3">
      <c r="G3913" s="62">
        <v>3907</v>
      </c>
      <c r="H3913">
        <f t="shared" ca="1" si="104"/>
        <v>9.3138285310666747E-3</v>
      </c>
    </row>
    <row r="3914" spans="7:8" x14ac:dyDescent="0.3">
      <c r="G3914" s="62">
        <v>3908</v>
      </c>
      <c r="H3914">
        <f t="shared" ca="1" si="104"/>
        <v>-1.2250726686210413E-2</v>
      </c>
    </row>
    <row r="3915" spans="7:8" x14ac:dyDescent="0.3">
      <c r="G3915" s="62">
        <v>3909</v>
      </c>
      <c r="H3915">
        <f t="shared" ca="1" si="104"/>
        <v>3.2730910429576085E-3</v>
      </c>
    </row>
    <row r="3916" spans="7:8" x14ac:dyDescent="0.3">
      <c r="G3916" s="62">
        <v>3910</v>
      </c>
      <c r="H3916">
        <f t="shared" ca="1" si="104"/>
        <v>4.7281595176380002E-3</v>
      </c>
    </row>
    <row r="3917" spans="7:8" x14ac:dyDescent="0.3">
      <c r="G3917" s="62">
        <v>3911</v>
      </c>
      <c r="H3917">
        <f t="shared" ca="1" si="104"/>
        <v>1.4851559778993569E-3</v>
      </c>
    </row>
    <row r="3918" spans="7:8" x14ac:dyDescent="0.3">
      <c r="G3918" s="62">
        <v>3912</v>
      </c>
      <c r="H3918">
        <f t="shared" ca="1" si="104"/>
        <v>-2.0082359635098094E-3</v>
      </c>
    </row>
    <row r="3919" spans="7:8" x14ac:dyDescent="0.3">
      <c r="G3919" s="62">
        <v>3913</v>
      </c>
      <c r="H3919">
        <f t="shared" ca="1" si="104"/>
        <v>4.3436282435312642E-3</v>
      </c>
    </row>
    <row r="3920" spans="7:8" x14ac:dyDescent="0.3">
      <c r="G3920" s="62">
        <v>3914</v>
      </c>
      <c r="H3920">
        <f t="shared" ca="1" si="104"/>
        <v>1.5482359793872857E-2</v>
      </c>
    </row>
    <row r="3921" spans="7:8" x14ac:dyDescent="0.3">
      <c r="G3921" s="62">
        <v>3915</v>
      </c>
      <c r="H3921">
        <f t="shared" ca="1" si="104"/>
        <v>2.4341700677761108E-2</v>
      </c>
    </row>
    <row r="3922" spans="7:8" x14ac:dyDescent="0.3">
      <c r="G3922" s="62">
        <v>3916</v>
      </c>
      <c r="H3922">
        <f t="shared" ca="1" si="104"/>
        <v>6.3292278322305473E-3</v>
      </c>
    </row>
    <row r="3923" spans="7:8" x14ac:dyDescent="0.3">
      <c r="G3923" s="62">
        <v>3917</v>
      </c>
      <c r="H3923">
        <f t="shared" ca="1" si="104"/>
        <v>-1.7211933967329864E-2</v>
      </c>
    </row>
    <row r="3924" spans="7:8" x14ac:dyDescent="0.3">
      <c r="G3924" s="62">
        <v>3918</v>
      </c>
      <c r="H3924">
        <f t="shared" ca="1" si="104"/>
        <v>3.4748261982404929E-3</v>
      </c>
    </row>
    <row r="3925" spans="7:8" x14ac:dyDescent="0.3">
      <c r="G3925" s="62">
        <v>3919</v>
      </c>
      <c r="H3925">
        <f t="shared" ca="1" si="104"/>
        <v>9.0428350273096363E-3</v>
      </c>
    </row>
    <row r="3926" spans="7:8" x14ac:dyDescent="0.3">
      <c r="G3926" s="62">
        <v>3920</v>
      </c>
      <c r="H3926">
        <f t="shared" ca="1" si="104"/>
        <v>-9.5180965807490671E-3</v>
      </c>
    </row>
    <row r="3927" spans="7:8" x14ac:dyDescent="0.3">
      <c r="G3927" s="62">
        <v>3921</v>
      </c>
      <c r="H3927">
        <f t="shared" ca="1" si="104"/>
        <v>8.4131565964590191E-3</v>
      </c>
    </row>
    <row r="3928" spans="7:8" x14ac:dyDescent="0.3">
      <c r="G3928" s="62">
        <v>3922</v>
      </c>
      <c r="H3928">
        <f t="shared" ca="1" si="104"/>
        <v>-5.2369957479650427E-3</v>
      </c>
    </row>
    <row r="3929" spans="7:8" x14ac:dyDescent="0.3">
      <c r="G3929" s="62">
        <v>3923</v>
      </c>
      <c r="H3929">
        <f t="shared" ca="1" si="104"/>
        <v>1.4756325828065622E-2</v>
      </c>
    </row>
    <row r="3930" spans="7:8" x14ac:dyDescent="0.3">
      <c r="G3930" s="62">
        <v>3924</v>
      </c>
      <c r="H3930">
        <f t="shared" ca="1" si="104"/>
        <v>-3.4232079266270066E-3</v>
      </c>
    </row>
    <row r="3931" spans="7:8" x14ac:dyDescent="0.3">
      <c r="G3931" s="62">
        <v>3925</v>
      </c>
      <c r="H3931">
        <f t="shared" ca="1" si="104"/>
        <v>2.3308150701111047E-2</v>
      </c>
    </row>
    <row r="3932" spans="7:8" x14ac:dyDescent="0.3">
      <c r="G3932" s="62">
        <v>3926</v>
      </c>
      <c r="H3932">
        <f t="shared" ca="1" si="104"/>
        <v>1.3743450046606941E-2</v>
      </c>
    </row>
    <row r="3933" spans="7:8" x14ac:dyDescent="0.3">
      <c r="G3933" s="62">
        <v>3927</v>
      </c>
      <c r="H3933">
        <f t="shared" ca="1" si="104"/>
        <v>7.3156099185413075E-4</v>
      </c>
    </row>
    <row r="3934" spans="7:8" x14ac:dyDescent="0.3">
      <c r="G3934" s="62">
        <v>3928</v>
      </c>
      <c r="H3934">
        <f t="shared" ca="1" si="104"/>
        <v>7.5750258828601582E-3</v>
      </c>
    </row>
    <row r="3935" spans="7:8" x14ac:dyDescent="0.3">
      <c r="G3935" s="62">
        <v>3929</v>
      </c>
      <c r="H3935">
        <f t="shared" ca="1" si="104"/>
        <v>-7.8815234401744504E-3</v>
      </c>
    </row>
    <row r="3936" spans="7:8" x14ac:dyDescent="0.3">
      <c r="G3936" s="62">
        <v>3930</v>
      </c>
      <c r="H3936">
        <f t="shared" ca="1" si="104"/>
        <v>-8.9547726844138014E-3</v>
      </c>
    </row>
    <row r="3937" spans="7:8" x14ac:dyDescent="0.3">
      <c r="G3937" s="62">
        <v>3931</v>
      </c>
      <c r="H3937">
        <f t="shared" ca="1" si="104"/>
        <v>-9.5153362234091099E-3</v>
      </c>
    </row>
    <row r="3938" spans="7:8" x14ac:dyDescent="0.3">
      <c r="G3938" s="62">
        <v>3932</v>
      </c>
      <c r="H3938">
        <f t="shared" ca="1" si="104"/>
        <v>7.5718396959510038E-3</v>
      </c>
    </row>
    <row r="3939" spans="7:8" x14ac:dyDescent="0.3">
      <c r="G3939" s="62">
        <v>3933</v>
      </c>
      <c r="H3939">
        <f t="shared" ca="1" si="104"/>
        <v>1.2886046922179269E-2</v>
      </c>
    </row>
    <row r="3940" spans="7:8" x14ac:dyDescent="0.3">
      <c r="G3940" s="62">
        <v>3934</v>
      </c>
      <c r="H3940">
        <f t="shared" ca="1" si="104"/>
        <v>2.0933110040280475E-2</v>
      </c>
    </row>
    <row r="3941" spans="7:8" x14ac:dyDescent="0.3">
      <c r="G3941" s="62">
        <v>3935</v>
      </c>
      <c r="H3941">
        <f t="shared" ca="1" si="104"/>
        <v>1.0519902097789283E-2</v>
      </c>
    </row>
    <row r="3942" spans="7:8" x14ac:dyDescent="0.3">
      <c r="G3942" s="62">
        <v>3936</v>
      </c>
      <c r="H3942">
        <f t="shared" ca="1" si="104"/>
        <v>3.3417505993247332E-2</v>
      </c>
    </row>
    <row r="3943" spans="7:8" x14ac:dyDescent="0.3">
      <c r="G3943" s="62">
        <v>3937</v>
      </c>
      <c r="H3943">
        <f t="shared" ca="1" si="104"/>
        <v>-1.9925537348684637E-2</v>
      </c>
    </row>
    <row r="3944" spans="7:8" x14ac:dyDescent="0.3">
      <c r="G3944" s="62">
        <v>3938</v>
      </c>
      <c r="H3944">
        <f t="shared" ca="1" si="104"/>
        <v>6.660713075098303E-3</v>
      </c>
    </row>
    <row r="3945" spans="7:8" x14ac:dyDescent="0.3">
      <c r="G3945" s="62">
        <v>3939</v>
      </c>
      <c r="H3945">
        <f t="shared" ca="1" si="104"/>
        <v>3.0355652936178704E-2</v>
      </c>
    </row>
    <row r="3946" spans="7:8" x14ac:dyDescent="0.3">
      <c r="G3946" s="62">
        <v>3940</v>
      </c>
      <c r="H3946">
        <f t="shared" ca="1" si="104"/>
        <v>-1.336189904867478E-4</v>
      </c>
    </row>
    <row r="3947" spans="7:8" x14ac:dyDescent="0.3">
      <c r="G3947" s="62">
        <v>3941</v>
      </c>
      <c r="H3947">
        <f t="shared" ca="1" si="104"/>
        <v>-1.9915371775713528E-4</v>
      </c>
    </row>
    <row r="3948" spans="7:8" x14ac:dyDescent="0.3">
      <c r="G3948" s="62">
        <v>3942</v>
      </c>
      <c r="H3948">
        <f t="shared" ca="1" si="104"/>
        <v>-2.2762436389755135E-2</v>
      </c>
    </row>
    <row r="3949" spans="7:8" x14ac:dyDescent="0.3">
      <c r="G3949" s="62">
        <v>3943</v>
      </c>
      <c r="H3949">
        <f t="shared" ca="1" si="104"/>
        <v>2.2470017014509923E-2</v>
      </c>
    </row>
    <row r="3950" spans="7:8" x14ac:dyDescent="0.3">
      <c r="G3950" s="62">
        <v>3944</v>
      </c>
      <c r="H3950">
        <f t="shared" ca="1" si="104"/>
        <v>-3.8711716842089352E-4</v>
      </c>
    </row>
    <row r="3951" spans="7:8" x14ac:dyDescent="0.3">
      <c r="G3951" s="62">
        <v>3945</v>
      </c>
      <c r="H3951">
        <f t="shared" ca="1" si="104"/>
        <v>1.0257710756271392E-2</v>
      </c>
    </row>
    <row r="3952" spans="7:8" x14ac:dyDescent="0.3">
      <c r="G3952" s="62">
        <v>3946</v>
      </c>
      <c r="H3952">
        <f t="shared" ca="1" si="104"/>
        <v>2.3328932565285829E-2</v>
      </c>
    </row>
    <row r="3953" spans="7:8" x14ac:dyDescent="0.3">
      <c r="G3953" s="62">
        <v>3947</v>
      </c>
      <c r="H3953">
        <f t="shared" ca="1" si="104"/>
        <v>6.5313407273309976E-3</v>
      </c>
    </row>
    <row r="3954" spans="7:8" x14ac:dyDescent="0.3">
      <c r="G3954" s="62">
        <v>3948</v>
      </c>
      <c r="H3954">
        <f t="shared" ca="1" si="104"/>
        <v>8.3820045774032712E-3</v>
      </c>
    </row>
    <row r="3955" spans="7:8" x14ac:dyDescent="0.3">
      <c r="G3955" s="62">
        <v>3949</v>
      </c>
      <c r="H3955">
        <f t="shared" ca="1" si="104"/>
        <v>-5.4166510577245445E-3</v>
      </c>
    </row>
    <row r="3956" spans="7:8" x14ac:dyDescent="0.3">
      <c r="G3956" s="62">
        <v>3950</v>
      </c>
      <c r="H3956">
        <f t="shared" ca="1" si="104"/>
        <v>2.1022950819622892E-2</v>
      </c>
    </row>
    <row r="3957" spans="7:8" x14ac:dyDescent="0.3">
      <c r="G3957" s="62">
        <v>3951</v>
      </c>
      <c r="H3957">
        <f t="shared" ca="1" si="104"/>
        <v>3.4153179625351364E-3</v>
      </c>
    </row>
    <row r="3958" spans="7:8" x14ac:dyDescent="0.3">
      <c r="G3958" s="62">
        <v>3952</v>
      </c>
      <c r="H3958">
        <f t="shared" ca="1" si="104"/>
        <v>-7.0876161117768548E-3</v>
      </c>
    </row>
    <row r="3959" spans="7:8" x14ac:dyDescent="0.3">
      <c r="G3959" s="62">
        <v>3953</v>
      </c>
      <c r="H3959">
        <f t="shared" ca="1" si="104"/>
        <v>3.7732111567929183E-3</v>
      </c>
    </row>
    <row r="3960" spans="7:8" x14ac:dyDescent="0.3">
      <c r="G3960" s="62">
        <v>3954</v>
      </c>
      <c r="H3960">
        <f t="shared" ca="1" si="104"/>
        <v>3.2944523291527695E-3</v>
      </c>
    </row>
    <row r="3961" spans="7:8" x14ac:dyDescent="0.3">
      <c r="G3961" s="62">
        <v>3955</v>
      </c>
      <c r="H3961">
        <f t="shared" ca="1" si="104"/>
        <v>1.5901212646625723E-2</v>
      </c>
    </row>
    <row r="3962" spans="7:8" x14ac:dyDescent="0.3">
      <c r="G3962" s="62">
        <v>3956</v>
      </c>
      <c r="H3962">
        <f t="shared" ca="1" si="104"/>
        <v>8.0911743077783163E-3</v>
      </c>
    </row>
    <row r="3963" spans="7:8" x14ac:dyDescent="0.3">
      <c r="G3963" s="62">
        <v>3957</v>
      </c>
      <c r="H3963">
        <f t="shared" ca="1" si="104"/>
        <v>-1.6010429395471319E-2</v>
      </c>
    </row>
    <row r="3964" spans="7:8" x14ac:dyDescent="0.3">
      <c r="G3964" s="62">
        <v>3958</v>
      </c>
      <c r="H3964">
        <f t="shared" ca="1" si="104"/>
        <v>2.3880617058302796E-3</v>
      </c>
    </row>
    <row r="3965" spans="7:8" x14ac:dyDescent="0.3">
      <c r="G3965" s="62">
        <v>3959</v>
      </c>
      <c r="H3965">
        <f t="shared" ca="1" si="104"/>
        <v>-5.9858458274107528E-3</v>
      </c>
    </row>
    <row r="3966" spans="7:8" x14ac:dyDescent="0.3">
      <c r="G3966" s="62">
        <v>3960</v>
      </c>
      <c r="H3966">
        <f t="shared" ca="1" si="104"/>
        <v>2.2777989339243395E-3</v>
      </c>
    </row>
    <row r="3967" spans="7:8" x14ac:dyDescent="0.3">
      <c r="G3967" s="62">
        <v>3961</v>
      </c>
      <c r="H3967">
        <f t="shared" ca="1" si="104"/>
        <v>1.6977313758200063E-3</v>
      </c>
    </row>
    <row r="3968" spans="7:8" x14ac:dyDescent="0.3">
      <c r="G3968" s="62">
        <v>3962</v>
      </c>
      <c r="H3968">
        <f t="shared" ca="1" si="104"/>
        <v>8.2126368673193523E-3</v>
      </c>
    </row>
    <row r="3969" spans="7:8" x14ac:dyDescent="0.3">
      <c r="G3969" s="62">
        <v>3963</v>
      </c>
      <c r="H3969">
        <f t="shared" ca="1" si="104"/>
        <v>-2.608098390936901E-3</v>
      </c>
    </row>
    <row r="3970" spans="7:8" x14ac:dyDescent="0.3">
      <c r="G3970" s="62">
        <v>3964</v>
      </c>
      <c r="H3970">
        <f t="shared" ca="1" si="104"/>
        <v>-9.5594930018719337E-3</v>
      </c>
    </row>
    <row r="3971" spans="7:8" x14ac:dyDescent="0.3">
      <c r="G3971" s="62">
        <v>3965</v>
      </c>
      <c r="H3971">
        <f t="shared" ca="1" si="104"/>
        <v>-4.9360373122234935E-3</v>
      </c>
    </row>
    <row r="3972" spans="7:8" x14ac:dyDescent="0.3">
      <c r="G3972" s="62">
        <v>3966</v>
      </c>
      <c r="H3972">
        <f t="shared" ca="1" si="104"/>
        <v>2.363512297958065E-4</v>
      </c>
    </row>
    <row r="3973" spans="7:8" x14ac:dyDescent="0.3">
      <c r="G3973" s="62">
        <v>3967</v>
      </c>
      <c r="H3973">
        <f t="shared" ca="1" si="104"/>
        <v>2.118859727554535E-2</v>
      </c>
    </row>
    <row r="3974" spans="7:8" x14ac:dyDescent="0.3">
      <c r="G3974" s="62">
        <v>3968</v>
      </c>
      <c r="H3974">
        <f t="shared" ca="1" si="104"/>
        <v>5.8436231783848816E-3</v>
      </c>
    </row>
    <row r="3975" spans="7:8" x14ac:dyDescent="0.3">
      <c r="G3975" s="62">
        <v>3969</v>
      </c>
      <c r="H3975">
        <f t="shared" ref="H3975:H4038" ca="1" si="105">_xlfn.NORM.INV(RAND(),N$9,N$10)</f>
        <v>-8.4914532011721479E-3</v>
      </c>
    </row>
    <row r="3976" spans="7:8" x14ac:dyDescent="0.3">
      <c r="G3976" s="62">
        <v>3970</v>
      </c>
      <c r="H3976">
        <f t="shared" ca="1" si="105"/>
        <v>-2.2899357742617806E-2</v>
      </c>
    </row>
    <row r="3977" spans="7:8" x14ac:dyDescent="0.3">
      <c r="G3977" s="62">
        <v>3971</v>
      </c>
      <c r="H3977">
        <f t="shared" ca="1" si="105"/>
        <v>3.6393809719338552E-3</v>
      </c>
    </row>
    <row r="3978" spans="7:8" x14ac:dyDescent="0.3">
      <c r="G3978" s="62">
        <v>3972</v>
      </c>
      <c r="H3978">
        <f t="shared" ca="1" si="105"/>
        <v>2.4676343755368653E-3</v>
      </c>
    </row>
    <row r="3979" spans="7:8" x14ac:dyDescent="0.3">
      <c r="G3979" s="62">
        <v>3973</v>
      </c>
      <c r="H3979">
        <f t="shared" ca="1" si="105"/>
        <v>6.7714264086556385E-3</v>
      </c>
    </row>
    <row r="3980" spans="7:8" x14ac:dyDescent="0.3">
      <c r="G3980" s="62">
        <v>3974</v>
      </c>
      <c r="H3980">
        <f t="shared" ca="1" si="105"/>
        <v>-7.2923157570303366E-3</v>
      </c>
    </row>
    <row r="3981" spans="7:8" x14ac:dyDescent="0.3">
      <c r="G3981" s="62">
        <v>3975</v>
      </c>
      <c r="H3981">
        <f t="shared" ca="1" si="105"/>
        <v>-1.1932585281255069E-2</v>
      </c>
    </row>
    <row r="3982" spans="7:8" x14ac:dyDescent="0.3">
      <c r="G3982" s="62">
        <v>3976</v>
      </c>
      <c r="H3982">
        <f t="shared" ca="1" si="105"/>
        <v>-2.3180302406258523E-2</v>
      </c>
    </row>
    <row r="3983" spans="7:8" x14ac:dyDescent="0.3">
      <c r="G3983" s="62">
        <v>3977</v>
      </c>
      <c r="H3983">
        <f t="shared" ca="1" si="105"/>
        <v>-9.3012058188184834E-3</v>
      </c>
    </row>
    <row r="3984" spans="7:8" x14ac:dyDescent="0.3">
      <c r="G3984" s="62">
        <v>3978</v>
      </c>
      <c r="H3984">
        <f t="shared" ca="1" si="105"/>
        <v>-3.6254350326229062E-2</v>
      </c>
    </row>
    <row r="3985" spans="7:8" x14ac:dyDescent="0.3">
      <c r="G3985" s="62">
        <v>3979</v>
      </c>
      <c r="H3985">
        <f t="shared" ca="1" si="105"/>
        <v>8.6992546809616308E-3</v>
      </c>
    </row>
    <row r="3986" spans="7:8" x14ac:dyDescent="0.3">
      <c r="G3986" s="62">
        <v>3980</v>
      </c>
      <c r="H3986">
        <f t="shared" ca="1" si="105"/>
        <v>-6.3499032076558904E-3</v>
      </c>
    </row>
    <row r="3987" spans="7:8" x14ac:dyDescent="0.3">
      <c r="G3987" s="62">
        <v>3981</v>
      </c>
      <c r="H3987">
        <f t="shared" ca="1" si="105"/>
        <v>-1.6511680234293428E-3</v>
      </c>
    </row>
    <row r="3988" spans="7:8" x14ac:dyDescent="0.3">
      <c r="G3988" s="62">
        <v>3982</v>
      </c>
      <c r="H3988">
        <f t="shared" ca="1" si="105"/>
        <v>2.6564193860416922E-2</v>
      </c>
    </row>
    <row r="3989" spans="7:8" x14ac:dyDescent="0.3">
      <c r="G3989" s="62">
        <v>3983</v>
      </c>
      <c r="H3989">
        <f t="shared" ca="1" si="105"/>
        <v>4.1044582454377266E-3</v>
      </c>
    </row>
    <row r="3990" spans="7:8" x14ac:dyDescent="0.3">
      <c r="G3990" s="62">
        <v>3984</v>
      </c>
      <c r="H3990">
        <f t="shared" ca="1" si="105"/>
        <v>-2.89740426508211E-2</v>
      </c>
    </row>
    <row r="3991" spans="7:8" x14ac:dyDescent="0.3">
      <c r="G3991" s="62">
        <v>3985</v>
      </c>
      <c r="H3991">
        <f t="shared" ca="1" si="105"/>
        <v>-1.1573891555765997E-2</v>
      </c>
    </row>
    <row r="3992" spans="7:8" x14ac:dyDescent="0.3">
      <c r="G3992" s="62">
        <v>3986</v>
      </c>
      <c r="H3992">
        <f t="shared" ca="1" si="105"/>
        <v>2.1046200465486758E-2</v>
      </c>
    </row>
    <row r="3993" spans="7:8" x14ac:dyDescent="0.3">
      <c r="G3993" s="62">
        <v>3987</v>
      </c>
      <c r="H3993">
        <f t="shared" ca="1" si="105"/>
        <v>-1.0463633584915998E-2</v>
      </c>
    </row>
    <row r="3994" spans="7:8" x14ac:dyDescent="0.3">
      <c r="G3994" s="62">
        <v>3988</v>
      </c>
      <c r="H3994">
        <f t="shared" ca="1" si="105"/>
        <v>1.5387418227460632E-2</v>
      </c>
    </row>
    <row r="3995" spans="7:8" x14ac:dyDescent="0.3">
      <c r="G3995" s="62">
        <v>3989</v>
      </c>
      <c r="H3995">
        <f t="shared" ca="1" si="105"/>
        <v>-4.4524766165660668E-3</v>
      </c>
    </row>
    <row r="3996" spans="7:8" x14ac:dyDescent="0.3">
      <c r="G3996" s="62">
        <v>3990</v>
      </c>
      <c r="H3996">
        <f t="shared" ca="1" si="105"/>
        <v>-1.8460908803166788E-3</v>
      </c>
    </row>
    <row r="3997" spans="7:8" x14ac:dyDescent="0.3">
      <c r="G3997" s="62">
        <v>3991</v>
      </c>
      <c r="H3997">
        <f t="shared" ca="1" si="105"/>
        <v>-3.0578960305104687E-2</v>
      </c>
    </row>
    <row r="3998" spans="7:8" x14ac:dyDescent="0.3">
      <c r="G3998" s="62">
        <v>3992</v>
      </c>
      <c r="H3998">
        <f t="shared" ca="1" si="105"/>
        <v>1.6598501386150058E-2</v>
      </c>
    </row>
    <row r="3999" spans="7:8" x14ac:dyDescent="0.3">
      <c r="G3999" s="62">
        <v>3993</v>
      </c>
      <c r="H3999">
        <f t="shared" ca="1" si="105"/>
        <v>-3.4750007870080893E-4</v>
      </c>
    </row>
    <row r="4000" spans="7:8" x14ac:dyDescent="0.3">
      <c r="G4000" s="62">
        <v>3994</v>
      </c>
      <c r="H4000">
        <f t="shared" ca="1" si="105"/>
        <v>-4.6817398672761848E-3</v>
      </c>
    </row>
    <row r="4001" spans="7:8" x14ac:dyDescent="0.3">
      <c r="G4001" s="62">
        <v>3995</v>
      </c>
      <c r="H4001">
        <f t="shared" ca="1" si="105"/>
        <v>-7.5364730501843342E-3</v>
      </c>
    </row>
    <row r="4002" spans="7:8" x14ac:dyDescent="0.3">
      <c r="G4002" s="62">
        <v>3996</v>
      </c>
      <c r="H4002">
        <f t="shared" ca="1" si="105"/>
        <v>1.3150576814036814E-2</v>
      </c>
    </row>
    <row r="4003" spans="7:8" x14ac:dyDescent="0.3">
      <c r="G4003" s="62">
        <v>3997</v>
      </c>
      <c r="H4003">
        <f t="shared" ca="1" si="105"/>
        <v>3.5238207479657523E-2</v>
      </c>
    </row>
    <row r="4004" spans="7:8" x14ac:dyDescent="0.3">
      <c r="G4004" s="62">
        <v>3998</v>
      </c>
      <c r="H4004">
        <f t="shared" ca="1" si="105"/>
        <v>-4.5868680644375664E-3</v>
      </c>
    </row>
    <row r="4005" spans="7:8" x14ac:dyDescent="0.3">
      <c r="G4005" s="62">
        <v>3999</v>
      </c>
      <c r="H4005">
        <f t="shared" ca="1" si="105"/>
        <v>-1.9452681586259787E-2</v>
      </c>
    </row>
    <row r="4006" spans="7:8" x14ac:dyDescent="0.3">
      <c r="G4006" s="62">
        <v>4000</v>
      </c>
      <c r="H4006">
        <f t="shared" ca="1" si="105"/>
        <v>-1.9514931511853306E-2</v>
      </c>
    </row>
    <row r="4007" spans="7:8" x14ac:dyDescent="0.3">
      <c r="G4007" s="62">
        <v>4001</v>
      </c>
      <c r="H4007">
        <f t="shared" ca="1" si="105"/>
        <v>2.9691030091013444E-2</v>
      </c>
    </row>
    <row r="4008" spans="7:8" x14ac:dyDescent="0.3">
      <c r="G4008" s="62">
        <v>4002</v>
      </c>
      <c r="H4008">
        <f t="shared" ca="1" si="105"/>
        <v>-1.3716711560329097E-2</v>
      </c>
    </row>
    <row r="4009" spans="7:8" x14ac:dyDescent="0.3">
      <c r="G4009" s="62">
        <v>4003</v>
      </c>
      <c r="H4009">
        <f t="shared" ca="1" si="105"/>
        <v>-1.1907042226358876E-2</v>
      </c>
    </row>
    <row r="4010" spans="7:8" x14ac:dyDescent="0.3">
      <c r="G4010" s="62">
        <v>4004</v>
      </c>
      <c r="H4010">
        <f t="shared" ca="1" si="105"/>
        <v>1.9859710382457833E-3</v>
      </c>
    </row>
    <row r="4011" spans="7:8" x14ac:dyDescent="0.3">
      <c r="G4011" s="62">
        <v>4005</v>
      </c>
      <c r="H4011">
        <f t="shared" ca="1" si="105"/>
        <v>-5.1334008000021823E-3</v>
      </c>
    </row>
    <row r="4012" spans="7:8" x14ac:dyDescent="0.3">
      <c r="G4012" s="62">
        <v>4006</v>
      </c>
      <c r="H4012">
        <f t="shared" ca="1" si="105"/>
        <v>-1.0953925446323624E-2</v>
      </c>
    </row>
    <row r="4013" spans="7:8" x14ac:dyDescent="0.3">
      <c r="G4013" s="62">
        <v>4007</v>
      </c>
      <c r="H4013">
        <f t="shared" ca="1" si="105"/>
        <v>1.7267798285996071E-2</v>
      </c>
    </row>
    <row r="4014" spans="7:8" x14ac:dyDescent="0.3">
      <c r="G4014" s="62">
        <v>4008</v>
      </c>
      <c r="H4014">
        <f t="shared" ca="1" si="105"/>
        <v>-4.5888367333196452E-3</v>
      </c>
    </row>
    <row r="4015" spans="7:8" x14ac:dyDescent="0.3">
      <c r="G4015" s="62">
        <v>4009</v>
      </c>
      <c r="H4015">
        <f t="shared" ca="1" si="105"/>
        <v>-2.4598891103954192E-4</v>
      </c>
    </row>
    <row r="4016" spans="7:8" x14ac:dyDescent="0.3">
      <c r="G4016" s="62">
        <v>4010</v>
      </c>
      <c r="H4016">
        <f t="shared" ca="1" si="105"/>
        <v>-4.02330110319682E-3</v>
      </c>
    </row>
    <row r="4017" spans="7:8" x14ac:dyDescent="0.3">
      <c r="G4017" s="62">
        <v>4011</v>
      </c>
      <c r="H4017">
        <f t="shared" ca="1" si="105"/>
        <v>3.870208888009648E-3</v>
      </c>
    </row>
    <row r="4018" spans="7:8" x14ac:dyDescent="0.3">
      <c r="G4018" s="62">
        <v>4012</v>
      </c>
      <c r="H4018">
        <f t="shared" ca="1" si="105"/>
        <v>1.4320938300370054E-3</v>
      </c>
    </row>
    <row r="4019" spans="7:8" x14ac:dyDescent="0.3">
      <c r="G4019" s="62">
        <v>4013</v>
      </c>
      <c r="H4019">
        <f t="shared" ca="1" si="105"/>
        <v>-2.3443367270745103E-2</v>
      </c>
    </row>
    <row r="4020" spans="7:8" x14ac:dyDescent="0.3">
      <c r="G4020" s="62">
        <v>4014</v>
      </c>
      <c r="H4020">
        <f t="shared" ca="1" si="105"/>
        <v>-9.9266072745900422E-3</v>
      </c>
    </row>
    <row r="4021" spans="7:8" x14ac:dyDescent="0.3">
      <c r="G4021" s="62">
        <v>4015</v>
      </c>
      <c r="H4021">
        <f t="shared" ca="1" si="105"/>
        <v>3.7618887310346752E-3</v>
      </c>
    </row>
    <row r="4022" spans="7:8" x14ac:dyDescent="0.3">
      <c r="G4022" s="62">
        <v>4016</v>
      </c>
      <c r="H4022">
        <f t="shared" ca="1" si="105"/>
        <v>-2.7644174818934969E-2</v>
      </c>
    </row>
    <row r="4023" spans="7:8" x14ac:dyDescent="0.3">
      <c r="G4023" s="62">
        <v>4017</v>
      </c>
      <c r="H4023">
        <f t="shared" ca="1" si="105"/>
        <v>2.1431634683251714E-2</v>
      </c>
    </row>
    <row r="4024" spans="7:8" x14ac:dyDescent="0.3">
      <c r="G4024" s="62">
        <v>4018</v>
      </c>
      <c r="H4024">
        <f t="shared" ca="1" si="105"/>
        <v>-5.1791021663428445E-3</v>
      </c>
    </row>
    <row r="4025" spans="7:8" x14ac:dyDescent="0.3">
      <c r="G4025" s="62">
        <v>4019</v>
      </c>
      <c r="H4025">
        <f t="shared" ca="1" si="105"/>
        <v>5.0683562501333051E-3</v>
      </c>
    </row>
    <row r="4026" spans="7:8" x14ac:dyDescent="0.3">
      <c r="G4026" s="62">
        <v>4020</v>
      </c>
      <c r="H4026">
        <f t="shared" ca="1" si="105"/>
        <v>2.0163498964039055E-2</v>
      </c>
    </row>
    <row r="4027" spans="7:8" x14ac:dyDescent="0.3">
      <c r="G4027" s="62">
        <v>4021</v>
      </c>
      <c r="H4027">
        <f t="shared" ca="1" si="105"/>
        <v>2.8103855008789546E-2</v>
      </c>
    </row>
    <row r="4028" spans="7:8" x14ac:dyDescent="0.3">
      <c r="G4028" s="62">
        <v>4022</v>
      </c>
      <c r="H4028">
        <f t="shared" ca="1" si="105"/>
        <v>9.4627679021208697E-3</v>
      </c>
    </row>
    <row r="4029" spans="7:8" x14ac:dyDescent="0.3">
      <c r="G4029" s="62">
        <v>4023</v>
      </c>
      <c r="H4029">
        <f t="shared" ca="1" si="105"/>
        <v>-1.0531216962274039E-2</v>
      </c>
    </row>
    <row r="4030" spans="7:8" x14ac:dyDescent="0.3">
      <c r="G4030" s="62">
        <v>4024</v>
      </c>
      <c r="H4030">
        <f t="shared" ca="1" si="105"/>
        <v>-4.660699176703355E-3</v>
      </c>
    </row>
    <row r="4031" spans="7:8" x14ac:dyDescent="0.3">
      <c r="G4031" s="62">
        <v>4025</v>
      </c>
      <c r="H4031">
        <f t="shared" ca="1" si="105"/>
        <v>-8.3849301836278149E-3</v>
      </c>
    </row>
    <row r="4032" spans="7:8" x14ac:dyDescent="0.3">
      <c r="G4032" s="62">
        <v>4026</v>
      </c>
      <c r="H4032">
        <f t="shared" ca="1" si="105"/>
        <v>-9.4742533203123844E-3</v>
      </c>
    </row>
    <row r="4033" spans="7:8" x14ac:dyDescent="0.3">
      <c r="G4033" s="62">
        <v>4027</v>
      </c>
      <c r="H4033">
        <f t="shared" ca="1" si="105"/>
        <v>-1.2590452589463655E-2</v>
      </c>
    </row>
    <row r="4034" spans="7:8" x14ac:dyDescent="0.3">
      <c r="G4034" s="62">
        <v>4028</v>
      </c>
      <c r="H4034">
        <f t="shared" ca="1" si="105"/>
        <v>1.3211947015612345E-2</v>
      </c>
    </row>
    <row r="4035" spans="7:8" x14ac:dyDescent="0.3">
      <c r="G4035" s="62">
        <v>4029</v>
      </c>
      <c r="H4035">
        <f t="shared" ca="1" si="105"/>
        <v>1.3273868811522661E-2</v>
      </c>
    </row>
    <row r="4036" spans="7:8" x14ac:dyDescent="0.3">
      <c r="G4036" s="62">
        <v>4030</v>
      </c>
      <c r="H4036">
        <f t="shared" ca="1" si="105"/>
        <v>-3.1984598341703923E-3</v>
      </c>
    </row>
    <row r="4037" spans="7:8" x14ac:dyDescent="0.3">
      <c r="G4037" s="62">
        <v>4031</v>
      </c>
      <c r="H4037">
        <f t="shared" ca="1" si="105"/>
        <v>9.199106847143302E-3</v>
      </c>
    </row>
    <row r="4038" spans="7:8" x14ac:dyDescent="0.3">
      <c r="G4038" s="62">
        <v>4032</v>
      </c>
      <c r="H4038">
        <f t="shared" ca="1" si="105"/>
        <v>-2.4733236758364866E-2</v>
      </c>
    </row>
    <row r="4039" spans="7:8" x14ac:dyDescent="0.3">
      <c r="G4039" s="62">
        <v>4033</v>
      </c>
      <c r="H4039">
        <f t="shared" ref="H4039:H4102" ca="1" si="106">_xlfn.NORM.INV(RAND(),N$9,N$10)</f>
        <v>8.6934071779436487E-4</v>
      </c>
    </row>
    <row r="4040" spans="7:8" x14ac:dyDescent="0.3">
      <c r="G4040" s="62">
        <v>4034</v>
      </c>
      <c r="H4040">
        <f t="shared" ca="1" si="106"/>
        <v>1.5404031486655621E-2</v>
      </c>
    </row>
    <row r="4041" spans="7:8" x14ac:dyDescent="0.3">
      <c r="G4041" s="62">
        <v>4035</v>
      </c>
      <c r="H4041">
        <f t="shared" ca="1" si="106"/>
        <v>-5.5485478121433491E-3</v>
      </c>
    </row>
    <row r="4042" spans="7:8" x14ac:dyDescent="0.3">
      <c r="G4042" s="62">
        <v>4036</v>
      </c>
      <c r="H4042">
        <f t="shared" ca="1" si="106"/>
        <v>-9.1208882172320125E-3</v>
      </c>
    </row>
    <row r="4043" spans="7:8" x14ac:dyDescent="0.3">
      <c r="G4043" s="62">
        <v>4037</v>
      </c>
      <c r="H4043">
        <f t="shared" ca="1" si="106"/>
        <v>1.0112428706015251E-2</v>
      </c>
    </row>
    <row r="4044" spans="7:8" x14ac:dyDescent="0.3">
      <c r="G4044" s="62">
        <v>4038</v>
      </c>
      <c r="H4044">
        <f t="shared" ca="1" si="106"/>
        <v>3.6183179610759218E-3</v>
      </c>
    </row>
    <row r="4045" spans="7:8" x14ac:dyDescent="0.3">
      <c r="G4045" s="62">
        <v>4039</v>
      </c>
      <c r="H4045">
        <f t="shared" ca="1" si="106"/>
        <v>-6.9929495076280724E-3</v>
      </c>
    </row>
    <row r="4046" spans="7:8" x14ac:dyDescent="0.3">
      <c r="G4046" s="62">
        <v>4040</v>
      </c>
      <c r="H4046">
        <f t="shared" ca="1" si="106"/>
        <v>1.0305797798770366E-2</v>
      </c>
    </row>
    <row r="4047" spans="7:8" x14ac:dyDescent="0.3">
      <c r="G4047" s="62">
        <v>4041</v>
      </c>
      <c r="H4047">
        <f t="shared" ca="1" si="106"/>
        <v>-1.821794618984711E-3</v>
      </c>
    </row>
    <row r="4048" spans="7:8" x14ac:dyDescent="0.3">
      <c r="G4048" s="62">
        <v>4042</v>
      </c>
      <c r="H4048">
        <f t="shared" ca="1" si="106"/>
        <v>-1.0746704770652867E-2</v>
      </c>
    </row>
    <row r="4049" spans="7:8" x14ac:dyDescent="0.3">
      <c r="G4049" s="62">
        <v>4043</v>
      </c>
      <c r="H4049">
        <f t="shared" ca="1" si="106"/>
        <v>8.3611840582276144E-3</v>
      </c>
    </row>
    <row r="4050" spans="7:8" x14ac:dyDescent="0.3">
      <c r="G4050" s="62">
        <v>4044</v>
      </c>
      <c r="H4050">
        <f t="shared" ca="1" si="106"/>
        <v>1.6427505430842353E-2</v>
      </c>
    </row>
    <row r="4051" spans="7:8" x14ac:dyDescent="0.3">
      <c r="G4051" s="62">
        <v>4045</v>
      </c>
      <c r="H4051">
        <f t="shared" ca="1" si="106"/>
        <v>4.4790011349130745E-3</v>
      </c>
    </row>
    <row r="4052" spans="7:8" x14ac:dyDescent="0.3">
      <c r="G4052" s="62">
        <v>4046</v>
      </c>
      <c r="H4052">
        <f t="shared" ca="1" si="106"/>
        <v>-6.8698521747512778E-3</v>
      </c>
    </row>
    <row r="4053" spans="7:8" x14ac:dyDescent="0.3">
      <c r="G4053" s="62">
        <v>4047</v>
      </c>
      <c r="H4053">
        <f t="shared" ca="1" si="106"/>
        <v>-1.4557310830098869E-2</v>
      </c>
    </row>
    <row r="4054" spans="7:8" x14ac:dyDescent="0.3">
      <c r="G4054" s="62">
        <v>4048</v>
      </c>
      <c r="H4054">
        <f t="shared" ca="1" si="106"/>
        <v>2.6502544819881166E-2</v>
      </c>
    </row>
    <row r="4055" spans="7:8" x14ac:dyDescent="0.3">
      <c r="G4055" s="62">
        <v>4049</v>
      </c>
      <c r="H4055">
        <f t="shared" ca="1" si="106"/>
        <v>-9.3689908167328868E-3</v>
      </c>
    </row>
    <row r="4056" spans="7:8" x14ac:dyDescent="0.3">
      <c r="G4056" s="62">
        <v>4050</v>
      </c>
      <c r="H4056">
        <f t="shared" ca="1" si="106"/>
        <v>-3.6095472127050353E-2</v>
      </c>
    </row>
    <row r="4057" spans="7:8" x14ac:dyDescent="0.3">
      <c r="G4057" s="62">
        <v>4051</v>
      </c>
      <c r="H4057">
        <f t="shared" ca="1" si="106"/>
        <v>-1.7119500824768638E-2</v>
      </c>
    </row>
    <row r="4058" spans="7:8" x14ac:dyDescent="0.3">
      <c r="G4058" s="62">
        <v>4052</v>
      </c>
      <c r="H4058">
        <f t="shared" ca="1" si="106"/>
        <v>6.0473527072566298E-3</v>
      </c>
    </row>
    <row r="4059" spans="7:8" x14ac:dyDescent="0.3">
      <c r="G4059" s="62">
        <v>4053</v>
      </c>
      <c r="H4059">
        <f t="shared" ca="1" si="106"/>
        <v>6.5542733570961194E-3</v>
      </c>
    </row>
    <row r="4060" spans="7:8" x14ac:dyDescent="0.3">
      <c r="G4060" s="62">
        <v>4054</v>
      </c>
      <c r="H4060">
        <f t="shared" ca="1" si="106"/>
        <v>-3.0107589919868092E-2</v>
      </c>
    </row>
    <row r="4061" spans="7:8" x14ac:dyDescent="0.3">
      <c r="G4061" s="62">
        <v>4055</v>
      </c>
      <c r="H4061">
        <f t="shared" ca="1" si="106"/>
        <v>1.215966830079866E-2</v>
      </c>
    </row>
    <row r="4062" spans="7:8" x14ac:dyDescent="0.3">
      <c r="G4062" s="62">
        <v>4056</v>
      </c>
      <c r="H4062">
        <f t="shared" ca="1" si="106"/>
        <v>-2.916669740405126E-2</v>
      </c>
    </row>
    <row r="4063" spans="7:8" x14ac:dyDescent="0.3">
      <c r="G4063" s="62">
        <v>4057</v>
      </c>
      <c r="H4063">
        <f t="shared" ca="1" si="106"/>
        <v>1.5780581031594569E-2</v>
      </c>
    </row>
    <row r="4064" spans="7:8" x14ac:dyDescent="0.3">
      <c r="G4064" s="62">
        <v>4058</v>
      </c>
      <c r="H4064">
        <f t="shared" ca="1" si="106"/>
        <v>-7.2377751345975676E-3</v>
      </c>
    </row>
    <row r="4065" spans="7:8" x14ac:dyDescent="0.3">
      <c r="G4065" s="62">
        <v>4059</v>
      </c>
      <c r="H4065">
        <f t="shared" ca="1" si="106"/>
        <v>-1.2101284589804697E-2</v>
      </c>
    </row>
    <row r="4066" spans="7:8" x14ac:dyDescent="0.3">
      <c r="G4066" s="62">
        <v>4060</v>
      </c>
      <c r="H4066">
        <f t="shared" ca="1" si="106"/>
        <v>-1.6639433293933057E-2</v>
      </c>
    </row>
    <row r="4067" spans="7:8" x14ac:dyDescent="0.3">
      <c r="G4067" s="62">
        <v>4061</v>
      </c>
      <c r="H4067">
        <f t="shared" ca="1" si="106"/>
        <v>8.5978669637224044E-4</v>
      </c>
    </row>
    <row r="4068" spans="7:8" x14ac:dyDescent="0.3">
      <c r="G4068" s="62">
        <v>4062</v>
      </c>
      <c r="H4068">
        <f t="shared" ca="1" si="106"/>
        <v>-5.7966191475762466E-3</v>
      </c>
    </row>
    <row r="4069" spans="7:8" x14ac:dyDescent="0.3">
      <c r="G4069" s="62">
        <v>4063</v>
      </c>
      <c r="H4069">
        <f t="shared" ca="1" si="106"/>
        <v>-7.664757709912793E-3</v>
      </c>
    </row>
    <row r="4070" spans="7:8" x14ac:dyDescent="0.3">
      <c r="G4070" s="62">
        <v>4064</v>
      </c>
      <c r="H4070">
        <f t="shared" ca="1" si="106"/>
        <v>5.5031065137073707E-3</v>
      </c>
    </row>
    <row r="4071" spans="7:8" x14ac:dyDescent="0.3">
      <c r="G4071" s="62">
        <v>4065</v>
      </c>
      <c r="H4071">
        <f t="shared" ca="1" si="106"/>
        <v>-1.0158823089284277E-2</v>
      </c>
    </row>
    <row r="4072" spans="7:8" x14ac:dyDescent="0.3">
      <c r="G4072" s="62">
        <v>4066</v>
      </c>
      <c r="H4072">
        <f t="shared" ca="1" si="106"/>
        <v>1.6902332665128101E-2</v>
      </c>
    </row>
    <row r="4073" spans="7:8" x14ac:dyDescent="0.3">
      <c r="G4073" s="62">
        <v>4067</v>
      </c>
      <c r="H4073">
        <f t="shared" ca="1" si="106"/>
        <v>2.3672993104513623E-2</v>
      </c>
    </row>
    <row r="4074" spans="7:8" x14ac:dyDescent="0.3">
      <c r="G4074" s="62">
        <v>4068</v>
      </c>
      <c r="H4074">
        <f t="shared" ca="1" si="106"/>
        <v>4.4271880059283701E-3</v>
      </c>
    </row>
    <row r="4075" spans="7:8" x14ac:dyDescent="0.3">
      <c r="G4075" s="62">
        <v>4069</v>
      </c>
      <c r="H4075">
        <f t="shared" ca="1" si="106"/>
        <v>2.1269872609009826E-3</v>
      </c>
    </row>
    <row r="4076" spans="7:8" x14ac:dyDescent="0.3">
      <c r="G4076" s="62">
        <v>4070</v>
      </c>
      <c r="H4076">
        <f t="shared" ca="1" si="106"/>
        <v>5.7277415861568945E-3</v>
      </c>
    </row>
    <row r="4077" spans="7:8" x14ac:dyDescent="0.3">
      <c r="G4077" s="62">
        <v>4071</v>
      </c>
      <c r="H4077">
        <f t="shared" ca="1" si="106"/>
        <v>1.170642724750664E-2</v>
      </c>
    </row>
    <row r="4078" spans="7:8" x14ac:dyDescent="0.3">
      <c r="G4078" s="62">
        <v>4072</v>
      </c>
      <c r="H4078">
        <f t="shared" ca="1" si="106"/>
        <v>-1.0722806053754676E-2</v>
      </c>
    </row>
    <row r="4079" spans="7:8" x14ac:dyDescent="0.3">
      <c r="G4079" s="62">
        <v>4073</v>
      </c>
      <c r="H4079">
        <f t="shared" ca="1" si="106"/>
        <v>-6.9467362142198825E-3</v>
      </c>
    </row>
    <row r="4080" spans="7:8" x14ac:dyDescent="0.3">
      <c r="G4080" s="62">
        <v>4074</v>
      </c>
      <c r="H4080">
        <f t="shared" ca="1" si="106"/>
        <v>-5.500308553324354E-3</v>
      </c>
    </row>
    <row r="4081" spans="7:8" x14ac:dyDescent="0.3">
      <c r="G4081" s="62">
        <v>4075</v>
      </c>
      <c r="H4081">
        <f t="shared" ca="1" si="106"/>
        <v>5.0548419069946773E-3</v>
      </c>
    </row>
    <row r="4082" spans="7:8" x14ac:dyDescent="0.3">
      <c r="G4082" s="62">
        <v>4076</v>
      </c>
      <c r="H4082">
        <f t="shared" ca="1" si="106"/>
        <v>-1.1680811587088751E-3</v>
      </c>
    </row>
    <row r="4083" spans="7:8" x14ac:dyDescent="0.3">
      <c r="G4083" s="62">
        <v>4077</v>
      </c>
      <c r="H4083">
        <f t="shared" ca="1" si="106"/>
        <v>7.2379755341900687E-3</v>
      </c>
    </row>
    <row r="4084" spans="7:8" x14ac:dyDescent="0.3">
      <c r="G4084" s="62">
        <v>4078</v>
      </c>
      <c r="H4084">
        <f t="shared" ca="1" si="106"/>
        <v>1.6047250351159024E-2</v>
      </c>
    </row>
    <row r="4085" spans="7:8" x14ac:dyDescent="0.3">
      <c r="G4085" s="62">
        <v>4079</v>
      </c>
      <c r="H4085">
        <f t="shared" ca="1" si="106"/>
        <v>7.7077014238407767E-3</v>
      </c>
    </row>
    <row r="4086" spans="7:8" x14ac:dyDescent="0.3">
      <c r="G4086" s="62">
        <v>4080</v>
      </c>
      <c r="H4086">
        <f t="shared" ca="1" si="106"/>
        <v>2.1973836120858965E-5</v>
      </c>
    </row>
    <row r="4087" spans="7:8" x14ac:dyDescent="0.3">
      <c r="G4087" s="62">
        <v>4081</v>
      </c>
      <c r="H4087">
        <f t="shared" ca="1" si="106"/>
        <v>-1.0940822247539608E-2</v>
      </c>
    </row>
    <row r="4088" spans="7:8" x14ac:dyDescent="0.3">
      <c r="G4088" s="62">
        <v>4082</v>
      </c>
      <c r="H4088">
        <f t="shared" ca="1" si="106"/>
        <v>-2.1304329543271196E-2</v>
      </c>
    </row>
    <row r="4089" spans="7:8" x14ac:dyDescent="0.3">
      <c r="G4089" s="62">
        <v>4083</v>
      </c>
      <c r="H4089">
        <f t="shared" ca="1" si="106"/>
        <v>-1.745679384575655E-2</v>
      </c>
    </row>
    <row r="4090" spans="7:8" x14ac:dyDescent="0.3">
      <c r="G4090" s="62">
        <v>4084</v>
      </c>
      <c r="H4090">
        <f t="shared" ca="1" si="106"/>
        <v>-3.5122256754699373E-3</v>
      </c>
    </row>
    <row r="4091" spans="7:8" x14ac:dyDescent="0.3">
      <c r="G4091" s="62">
        <v>4085</v>
      </c>
      <c r="H4091">
        <f t="shared" ca="1" si="106"/>
        <v>-1.1376690193097691E-2</v>
      </c>
    </row>
    <row r="4092" spans="7:8" x14ac:dyDescent="0.3">
      <c r="G4092" s="62">
        <v>4086</v>
      </c>
      <c r="H4092">
        <f t="shared" ca="1" si="106"/>
        <v>3.1945559784817439E-3</v>
      </c>
    </row>
    <row r="4093" spans="7:8" x14ac:dyDescent="0.3">
      <c r="G4093" s="62">
        <v>4087</v>
      </c>
      <c r="H4093">
        <f t="shared" ca="1" si="106"/>
        <v>-8.0104829734859075E-3</v>
      </c>
    </row>
    <row r="4094" spans="7:8" x14ac:dyDescent="0.3">
      <c r="G4094" s="62">
        <v>4088</v>
      </c>
      <c r="H4094">
        <f t="shared" ca="1" si="106"/>
        <v>7.4101509557725305E-3</v>
      </c>
    </row>
    <row r="4095" spans="7:8" x14ac:dyDescent="0.3">
      <c r="G4095" s="62">
        <v>4089</v>
      </c>
      <c r="H4095">
        <f t="shared" ca="1" si="106"/>
        <v>-8.1678064816930222E-4</v>
      </c>
    </row>
    <row r="4096" spans="7:8" x14ac:dyDescent="0.3">
      <c r="G4096" s="62">
        <v>4090</v>
      </c>
      <c r="H4096">
        <f t="shared" ca="1" si="106"/>
        <v>7.1954866912697065E-3</v>
      </c>
    </row>
    <row r="4097" spans="7:8" x14ac:dyDescent="0.3">
      <c r="G4097" s="62">
        <v>4091</v>
      </c>
      <c r="H4097">
        <f t="shared" ca="1" si="106"/>
        <v>-1.3460083449548485E-2</v>
      </c>
    </row>
    <row r="4098" spans="7:8" x14ac:dyDescent="0.3">
      <c r="G4098" s="62">
        <v>4092</v>
      </c>
      <c r="H4098">
        <f t="shared" ca="1" si="106"/>
        <v>2.2843419278147574E-3</v>
      </c>
    </row>
    <row r="4099" spans="7:8" x14ac:dyDescent="0.3">
      <c r="G4099" s="62">
        <v>4093</v>
      </c>
      <c r="H4099">
        <f t="shared" ca="1" si="106"/>
        <v>-2.4674806139062738E-2</v>
      </c>
    </row>
    <row r="4100" spans="7:8" x14ac:dyDescent="0.3">
      <c r="G4100" s="62">
        <v>4094</v>
      </c>
      <c r="H4100">
        <f t="shared" ca="1" si="106"/>
        <v>1.4373969734202951E-2</v>
      </c>
    </row>
    <row r="4101" spans="7:8" x14ac:dyDescent="0.3">
      <c r="G4101" s="62">
        <v>4095</v>
      </c>
      <c r="H4101">
        <f t="shared" ca="1" si="106"/>
        <v>-3.4484094244419145E-2</v>
      </c>
    </row>
    <row r="4102" spans="7:8" x14ac:dyDescent="0.3">
      <c r="G4102" s="62">
        <v>4096</v>
      </c>
      <c r="H4102">
        <f t="shared" ca="1" si="106"/>
        <v>2.0890087522967601E-2</v>
      </c>
    </row>
    <row r="4103" spans="7:8" x14ac:dyDescent="0.3">
      <c r="G4103" s="62">
        <v>4097</v>
      </c>
      <c r="H4103">
        <f t="shared" ref="H4103:H4166" ca="1" si="107">_xlfn.NORM.INV(RAND(),N$9,N$10)</f>
        <v>2.1934999899690917E-3</v>
      </c>
    </row>
    <row r="4104" spans="7:8" x14ac:dyDescent="0.3">
      <c r="G4104" s="62">
        <v>4098</v>
      </c>
      <c r="H4104">
        <f t="shared" ca="1" si="107"/>
        <v>7.3085932492604315E-4</v>
      </c>
    </row>
    <row r="4105" spans="7:8" x14ac:dyDescent="0.3">
      <c r="G4105" s="62">
        <v>4099</v>
      </c>
      <c r="H4105">
        <f t="shared" ca="1" si="107"/>
        <v>1.3588969454267617E-3</v>
      </c>
    </row>
    <row r="4106" spans="7:8" x14ac:dyDescent="0.3">
      <c r="G4106" s="62">
        <v>4100</v>
      </c>
      <c r="H4106">
        <f t="shared" ca="1" si="107"/>
        <v>-3.2128263077945994E-2</v>
      </c>
    </row>
    <row r="4107" spans="7:8" x14ac:dyDescent="0.3">
      <c r="G4107" s="62">
        <v>4101</v>
      </c>
      <c r="H4107">
        <f t="shared" ca="1" si="107"/>
        <v>-1.1778964636896809E-2</v>
      </c>
    </row>
    <row r="4108" spans="7:8" x14ac:dyDescent="0.3">
      <c r="G4108" s="62">
        <v>4102</v>
      </c>
      <c r="H4108">
        <f t="shared" ca="1" si="107"/>
        <v>-6.613574073818327E-3</v>
      </c>
    </row>
    <row r="4109" spans="7:8" x14ac:dyDescent="0.3">
      <c r="G4109" s="62">
        <v>4103</v>
      </c>
      <c r="H4109">
        <f t="shared" ca="1" si="107"/>
        <v>-1.1627746948192843E-2</v>
      </c>
    </row>
    <row r="4110" spans="7:8" x14ac:dyDescent="0.3">
      <c r="G4110" s="62">
        <v>4104</v>
      </c>
      <c r="H4110">
        <f t="shared" ca="1" si="107"/>
        <v>-1.3396186710629138E-2</v>
      </c>
    </row>
    <row r="4111" spans="7:8" x14ac:dyDescent="0.3">
      <c r="G4111" s="62">
        <v>4105</v>
      </c>
      <c r="H4111">
        <f t="shared" ca="1" si="107"/>
        <v>4.9997749915933363E-3</v>
      </c>
    </row>
    <row r="4112" spans="7:8" x14ac:dyDescent="0.3">
      <c r="G4112" s="62">
        <v>4106</v>
      </c>
      <c r="H4112">
        <f t="shared" ca="1" si="107"/>
        <v>9.8406240794412878E-3</v>
      </c>
    </row>
    <row r="4113" spans="7:8" x14ac:dyDescent="0.3">
      <c r="G4113" s="62">
        <v>4107</v>
      </c>
      <c r="H4113">
        <f t="shared" ca="1" si="107"/>
        <v>-1.7366449651318849E-2</v>
      </c>
    </row>
    <row r="4114" spans="7:8" x14ac:dyDescent="0.3">
      <c r="G4114" s="62">
        <v>4108</v>
      </c>
      <c r="H4114">
        <f t="shared" ca="1" si="107"/>
        <v>-1.7181543483677949E-2</v>
      </c>
    </row>
    <row r="4115" spans="7:8" x14ac:dyDescent="0.3">
      <c r="G4115" s="62">
        <v>4109</v>
      </c>
      <c r="H4115">
        <f t="shared" ca="1" si="107"/>
        <v>-5.6412602397045621E-3</v>
      </c>
    </row>
    <row r="4116" spans="7:8" x14ac:dyDescent="0.3">
      <c r="G4116" s="62">
        <v>4110</v>
      </c>
      <c r="H4116">
        <f t="shared" ca="1" si="107"/>
        <v>2.2510527381713212E-2</v>
      </c>
    </row>
    <row r="4117" spans="7:8" x14ac:dyDescent="0.3">
      <c r="G4117" s="62">
        <v>4111</v>
      </c>
      <c r="H4117">
        <f t="shared" ca="1" si="107"/>
        <v>1.1993122115233772E-2</v>
      </c>
    </row>
    <row r="4118" spans="7:8" x14ac:dyDescent="0.3">
      <c r="G4118" s="62">
        <v>4112</v>
      </c>
      <c r="H4118">
        <f t="shared" ca="1" si="107"/>
        <v>-4.3154492766337349E-3</v>
      </c>
    </row>
    <row r="4119" spans="7:8" x14ac:dyDescent="0.3">
      <c r="G4119" s="62">
        <v>4113</v>
      </c>
      <c r="H4119">
        <f t="shared" ca="1" si="107"/>
        <v>-3.6456300573800408E-3</v>
      </c>
    </row>
    <row r="4120" spans="7:8" x14ac:dyDescent="0.3">
      <c r="G4120" s="62">
        <v>4114</v>
      </c>
      <c r="H4120">
        <f t="shared" ca="1" si="107"/>
        <v>2.4427385071055059E-3</v>
      </c>
    </row>
    <row r="4121" spans="7:8" x14ac:dyDescent="0.3">
      <c r="G4121" s="62">
        <v>4115</v>
      </c>
      <c r="H4121">
        <f t="shared" ca="1" si="107"/>
        <v>-2.0881560874469188E-2</v>
      </c>
    </row>
    <row r="4122" spans="7:8" x14ac:dyDescent="0.3">
      <c r="G4122" s="62">
        <v>4116</v>
      </c>
      <c r="H4122">
        <f t="shared" ca="1" si="107"/>
        <v>2.437979708191472E-2</v>
      </c>
    </row>
    <row r="4123" spans="7:8" x14ac:dyDescent="0.3">
      <c r="G4123" s="62">
        <v>4117</v>
      </c>
      <c r="H4123">
        <f t="shared" ca="1" si="107"/>
        <v>-1.4509414781690494E-3</v>
      </c>
    </row>
    <row r="4124" spans="7:8" x14ac:dyDescent="0.3">
      <c r="G4124" s="62">
        <v>4118</v>
      </c>
      <c r="H4124">
        <f t="shared" ca="1" si="107"/>
        <v>1.698476502893102E-2</v>
      </c>
    </row>
    <row r="4125" spans="7:8" x14ac:dyDescent="0.3">
      <c r="G4125" s="62">
        <v>4119</v>
      </c>
      <c r="H4125">
        <f t="shared" ca="1" si="107"/>
        <v>-1.8947617529800589E-2</v>
      </c>
    </row>
    <row r="4126" spans="7:8" x14ac:dyDescent="0.3">
      <c r="G4126" s="62">
        <v>4120</v>
      </c>
      <c r="H4126">
        <f t="shared" ca="1" si="107"/>
        <v>-7.5489172914425338E-3</v>
      </c>
    </row>
    <row r="4127" spans="7:8" x14ac:dyDescent="0.3">
      <c r="G4127" s="62">
        <v>4121</v>
      </c>
      <c r="H4127">
        <f t="shared" ca="1" si="107"/>
        <v>-4.4907841780393917E-3</v>
      </c>
    </row>
    <row r="4128" spans="7:8" x14ac:dyDescent="0.3">
      <c r="G4128" s="62">
        <v>4122</v>
      </c>
      <c r="H4128">
        <f t="shared" ca="1" si="107"/>
        <v>2.0683255287526573E-2</v>
      </c>
    </row>
    <row r="4129" spans="7:8" x14ac:dyDescent="0.3">
      <c r="G4129" s="62">
        <v>4123</v>
      </c>
      <c r="H4129">
        <f t="shared" ca="1" si="107"/>
        <v>-2.1526571692152538E-2</v>
      </c>
    </row>
    <row r="4130" spans="7:8" x14ac:dyDescent="0.3">
      <c r="G4130" s="62">
        <v>4124</v>
      </c>
      <c r="H4130">
        <f t="shared" ca="1" si="107"/>
        <v>4.3313415063914694E-3</v>
      </c>
    </row>
    <row r="4131" spans="7:8" x14ac:dyDescent="0.3">
      <c r="G4131" s="62">
        <v>4125</v>
      </c>
      <c r="H4131">
        <f t="shared" ca="1" si="107"/>
        <v>1.3584110156989473E-2</v>
      </c>
    </row>
    <row r="4132" spans="7:8" x14ac:dyDescent="0.3">
      <c r="G4132" s="62">
        <v>4126</v>
      </c>
      <c r="H4132">
        <f t="shared" ca="1" si="107"/>
        <v>-3.4727191381261945E-4</v>
      </c>
    </row>
    <row r="4133" spans="7:8" x14ac:dyDescent="0.3">
      <c r="G4133" s="62">
        <v>4127</v>
      </c>
      <c r="H4133">
        <f t="shared" ca="1" si="107"/>
        <v>-7.6774432974526083E-4</v>
      </c>
    </row>
    <row r="4134" spans="7:8" x14ac:dyDescent="0.3">
      <c r="G4134" s="62">
        <v>4128</v>
      </c>
      <c r="H4134">
        <f t="shared" ca="1" si="107"/>
        <v>1.6279371629229638E-2</v>
      </c>
    </row>
    <row r="4135" spans="7:8" x14ac:dyDescent="0.3">
      <c r="G4135" s="62">
        <v>4129</v>
      </c>
      <c r="H4135">
        <f t="shared" ca="1" si="107"/>
        <v>8.4638856792347943E-3</v>
      </c>
    </row>
    <row r="4136" spans="7:8" x14ac:dyDescent="0.3">
      <c r="G4136" s="62">
        <v>4130</v>
      </c>
      <c r="H4136">
        <f t="shared" ca="1" si="107"/>
        <v>1.5124187539970545E-2</v>
      </c>
    </row>
    <row r="4137" spans="7:8" x14ac:dyDescent="0.3">
      <c r="G4137" s="62">
        <v>4131</v>
      </c>
      <c r="H4137">
        <f t="shared" ca="1" si="107"/>
        <v>-8.9000824445386179E-3</v>
      </c>
    </row>
    <row r="4138" spans="7:8" x14ac:dyDescent="0.3">
      <c r="G4138" s="62">
        <v>4132</v>
      </c>
      <c r="H4138">
        <f t="shared" ca="1" si="107"/>
        <v>-7.7797472220241699E-3</v>
      </c>
    </row>
    <row r="4139" spans="7:8" x14ac:dyDescent="0.3">
      <c r="G4139" s="62">
        <v>4133</v>
      </c>
      <c r="H4139">
        <f t="shared" ca="1" si="107"/>
        <v>1.7433396415848589E-2</v>
      </c>
    </row>
    <row r="4140" spans="7:8" x14ac:dyDescent="0.3">
      <c r="G4140" s="62">
        <v>4134</v>
      </c>
      <c r="H4140">
        <f t="shared" ca="1" si="107"/>
        <v>6.2322621079118857E-3</v>
      </c>
    </row>
    <row r="4141" spans="7:8" x14ac:dyDescent="0.3">
      <c r="G4141" s="62">
        <v>4135</v>
      </c>
      <c r="H4141">
        <f t="shared" ca="1" si="107"/>
        <v>-2.510151395767354E-2</v>
      </c>
    </row>
    <row r="4142" spans="7:8" x14ac:dyDescent="0.3">
      <c r="G4142" s="62">
        <v>4136</v>
      </c>
      <c r="H4142">
        <f t="shared" ca="1" si="107"/>
        <v>2.1726142166546565E-2</v>
      </c>
    </row>
    <row r="4143" spans="7:8" x14ac:dyDescent="0.3">
      <c r="G4143" s="62">
        <v>4137</v>
      </c>
      <c r="H4143">
        <f t="shared" ca="1" si="107"/>
        <v>1.3435734334773767E-2</v>
      </c>
    </row>
    <row r="4144" spans="7:8" x14ac:dyDescent="0.3">
      <c r="G4144" s="62">
        <v>4138</v>
      </c>
      <c r="H4144">
        <f t="shared" ca="1" si="107"/>
        <v>1.5567712583628417E-2</v>
      </c>
    </row>
    <row r="4145" spans="7:8" x14ac:dyDescent="0.3">
      <c r="G4145" s="62">
        <v>4139</v>
      </c>
      <c r="H4145">
        <f t="shared" ca="1" si="107"/>
        <v>-2.7234445969524051E-2</v>
      </c>
    </row>
    <row r="4146" spans="7:8" x14ac:dyDescent="0.3">
      <c r="G4146" s="62">
        <v>4140</v>
      </c>
      <c r="H4146">
        <f t="shared" ca="1" si="107"/>
        <v>3.3578085284701295E-3</v>
      </c>
    </row>
    <row r="4147" spans="7:8" x14ac:dyDescent="0.3">
      <c r="G4147" s="62">
        <v>4141</v>
      </c>
      <c r="H4147">
        <f t="shared" ca="1" si="107"/>
        <v>-2.3247680014241268E-2</v>
      </c>
    </row>
    <row r="4148" spans="7:8" x14ac:dyDescent="0.3">
      <c r="G4148" s="62">
        <v>4142</v>
      </c>
      <c r="H4148">
        <f t="shared" ca="1" si="107"/>
        <v>3.6551311493253976E-4</v>
      </c>
    </row>
    <row r="4149" spans="7:8" x14ac:dyDescent="0.3">
      <c r="G4149" s="62">
        <v>4143</v>
      </c>
      <c r="H4149">
        <f t="shared" ca="1" si="107"/>
        <v>1.1835492753950695E-2</v>
      </c>
    </row>
    <row r="4150" spans="7:8" x14ac:dyDescent="0.3">
      <c r="G4150" s="62">
        <v>4144</v>
      </c>
      <c r="H4150">
        <f t="shared" ca="1" si="107"/>
        <v>3.0746391821448518E-2</v>
      </c>
    </row>
    <row r="4151" spans="7:8" x14ac:dyDescent="0.3">
      <c r="G4151" s="62">
        <v>4145</v>
      </c>
      <c r="H4151">
        <f t="shared" ca="1" si="107"/>
        <v>-1.3889794084374121E-2</v>
      </c>
    </row>
    <row r="4152" spans="7:8" x14ac:dyDescent="0.3">
      <c r="G4152" s="62">
        <v>4146</v>
      </c>
      <c r="H4152">
        <f t="shared" ca="1" si="107"/>
        <v>-6.8732855518597894E-3</v>
      </c>
    </row>
    <row r="4153" spans="7:8" x14ac:dyDescent="0.3">
      <c r="G4153" s="62">
        <v>4147</v>
      </c>
      <c r="H4153">
        <f t="shared" ca="1" si="107"/>
        <v>-6.4180150039379368E-3</v>
      </c>
    </row>
    <row r="4154" spans="7:8" x14ac:dyDescent="0.3">
      <c r="G4154" s="62">
        <v>4148</v>
      </c>
      <c r="H4154">
        <f t="shared" ca="1" si="107"/>
        <v>1.182663166934665E-2</v>
      </c>
    </row>
    <row r="4155" spans="7:8" x14ac:dyDescent="0.3">
      <c r="G4155" s="62">
        <v>4149</v>
      </c>
      <c r="H4155">
        <f t="shared" ca="1" si="107"/>
        <v>-2.6012445022672586E-3</v>
      </c>
    </row>
    <row r="4156" spans="7:8" x14ac:dyDescent="0.3">
      <c r="G4156" s="62">
        <v>4150</v>
      </c>
      <c r="H4156">
        <f t="shared" ca="1" si="107"/>
        <v>-1.6800186420395661E-2</v>
      </c>
    </row>
    <row r="4157" spans="7:8" x14ac:dyDescent="0.3">
      <c r="G4157" s="62">
        <v>4151</v>
      </c>
      <c r="H4157">
        <f t="shared" ca="1" si="107"/>
        <v>8.1393826381799574E-3</v>
      </c>
    </row>
    <row r="4158" spans="7:8" x14ac:dyDescent="0.3">
      <c r="G4158" s="62">
        <v>4152</v>
      </c>
      <c r="H4158">
        <f t="shared" ca="1" si="107"/>
        <v>2.6800443133450931E-2</v>
      </c>
    </row>
    <row r="4159" spans="7:8" x14ac:dyDescent="0.3">
      <c r="G4159" s="62">
        <v>4153</v>
      </c>
      <c r="H4159">
        <f t="shared" ca="1" si="107"/>
        <v>1.714303875816928E-2</v>
      </c>
    </row>
    <row r="4160" spans="7:8" x14ac:dyDescent="0.3">
      <c r="G4160" s="62">
        <v>4154</v>
      </c>
      <c r="H4160">
        <f t="shared" ca="1" si="107"/>
        <v>4.2939573329643281E-3</v>
      </c>
    </row>
    <row r="4161" spans="7:8" x14ac:dyDescent="0.3">
      <c r="G4161" s="62">
        <v>4155</v>
      </c>
      <c r="H4161">
        <f t="shared" ca="1" si="107"/>
        <v>2.1528612745044282E-2</v>
      </c>
    </row>
    <row r="4162" spans="7:8" x14ac:dyDescent="0.3">
      <c r="G4162" s="62">
        <v>4156</v>
      </c>
      <c r="H4162">
        <f t="shared" ca="1" si="107"/>
        <v>-3.2305803644632745E-3</v>
      </c>
    </row>
    <row r="4163" spans="7:8" x14ac:dyDescent="0.3">
      <c r="G4163" s="62">
        <v>4157</v>
      </c>
      <c r="H4163">
        <f t="shared" ca="1" si="107"/>
        <v>1.1169429404275587E-2</v>
      </c>
    </row>
    <row r="4164" spans="7:8" x14ac:dyDescent="0.3">
      <c r="G4164" s="62">
        <v>4158</v>
      </c>
      <c r="H4164">
        <f t="shared" ca="1" si="107"/>
        <v>-5.4993755190671668E-3</v>
      </c>
    </row>
    <row r="4165" spans="7:8" x14ac:dyDescent="0.3">
      <c r="G4165" s="62">
        <v>4159</v>
      </c>
      <c r="H4165">
        <f t="shared" ca="1" si="107"/>
        <v>-2.032394195272964E-2</v>
      </c>
    </row>
    <row r="4166" spans="7:8" x14ac:dyDescent="0.3">
      <c r="G4166" s="62">
        <v>4160</v>
      </c>
      <c r="H4166">
        <f t="shared" ca="1" si="107"/>
        <v>3.8141692697047881E-3</v>
      </c>
    </row>
    <row r="4167" spans="7:8" x14ac:dyDescent="0.3">
      <c r="G4167" s="62">
        <v>4161</v>
      </c>
      <c r="H4167">
        <f t="shared" ref="H4167:H4230" ca="1" si="108">_xlfn.NORM.INV(RAND(),N$9,N$10)</f>
        <v>-1.1614327602907554E-2</v>
      </c>
    </row>
    <row r="4168" spans="7:8" x14ac:dyDescent="0.3">
      <c r="G4168" s="62">
        <v>4162</v>
      </c>
      <c r="H4168">
        <f t="shared" ca="1" si="108"/>
        <v>1.7678380831656005E-2</v>
      </c>
    </row>
    <row r="4169" spans="7:8" x14ac:dyDescent="0.3">
      <c r="G4169" s="62">
        <v>4163</v>
      </c>
      <c r="H4169">
        <f t="shared" ca="1" si="108"/>
        <v>-1.2645836565120147E-2</v>
      </c>
    </row>
    <row r="4170" spans="7:8" x14ac:dyDescent="0.3">
      <c r="G4170" s="62">
        <v>4164</v>
      </c>
      <c r="H4170">
        <f t="shared" ca="1" si="108"/>
        <v>-1.257923154852349E-2</v>
      </c>
    </row>
    <row r="4171" spans="7:8" x14ac:dyDescent="0.3">
      <c r="G4171" s="62">
        <v>4165</v>
      </c>
      <c r="H4171">
        <f t="shared" ca="1" si="108"/>
        <v>3.4004185164624806E-2</v>
      </c>
    </row>
    <row r="4172" spans="7:8" x14ac:dyDescent="0.3">
      <c r="G4172" s="62">
        <v>4166</v>
      </c>
      <c r="H4172">
        <f t="shared" ca="1" si="108"/>
        <v>2.0700126203495321E-2</v>
      </c>
    </row>
    <row r="4173" spans="7:8" x14ac:dyDescent="0.3">
      <c r="G4173" s="62">
        <v>4167</v>
      </c>
      <c r="H4173">
        <f t="shared" ca="1" si="108"/>
        <v>-5.9076990253718127E-4</v>
      </c>
    </row>
    <row r="4174" spans="7:8" x14ac:dyDescent="0.3">
      <c r="G4174" s="62">
        <v>4168</v>
      </c>
      <c r="H4174">
        <f t="shared" ca="1" si="108"/>
        <v>2.1703391559157972E-2</v>
      </c>
    </row>
    <row r="4175" spans="7:8" x14ac:dyDescent="0.3">
      <c r="G4175" s="62">
        <v>4169</v>
      </c>
      <c r="H4175">
        <f t="shared" ca="1" si="108"/>
        <v>2.5094505336561192E-2</v>
      </c>
    </row>
    <row r="4176" spans="7:8" x14ac:dyDescent="0.3">
      <c r="G4176" s="62">
        <v>4170</v>
      </c>
      <c r="H4176">
        <f t="shared" ca="1" si="108"/>
        <v>2.001630366457521E-2</v>
      </c>
    </row>
    <row r="4177" spans="7:8" x14ac:dyDescent="0.3">
      <c r="G4177" s="62">
        <v>4171</v>
      </c>
      <c r="H4177">
        <f t="shared" ca="1" si="108"/>
        <v>1.0877005454551232E-2</v>
      </c>
    </row>
    <row r="4178" spans="7:8" x14ac:dyDescent="0.3">
      <c r="G4178" s="62">
        <v>4172</v>
      </c>
      <c r="H4178">
        <f t="shared" ca="1" si="108"/>
        <v>1.4637887093564743E-2</v>
      </c>
    </row>
    <row r="4179" spans="7:8" x14ac:dyDescent="0.3">
      <c r="G4179" s="62">
        <v>4173</v>
      </c>
      <c r="H4179">
        <f t="shared" ca="1" si="108"/>
        <v>1.4825024571671045E-2</v>
      </c>
    </row>
    <row r="4180" spans="7:8" x14ac:dyDescent="0.3">
      <c r="G4180" s="62">
        <v>4174</v>
      </c>
      <c r="H4180">
        <f t="shared" ca="1" si="108"/>
        <v>3.4067212732437166E-2</v>
      </c>
    </row>
    <row r="4181" spans="7:8" x14ac:dyDescent="0.3">
      <c r="G4181" s="62">
        <v>4175</v>
      </c>
      <c r="H4181">
        <f t="shared" ca="1" si="108"/>
        <v>1.7151180843310358E-2</v>
      </c>
    </row>
    <row r="4182" spans="7:8" x14ac:dyDescent="0.3">
      <c r="G4182" s="62">
        <v>4176</v>
      </c>
      <c r="H4182">
        <f t="shared" ca="1" si="108"/>
        <v>-2.0140964089192068E-2</v>
      </c>
    </row>
    <row r="4183" spans="7:8" x14ac:dyDescent="0.3">
      <c r="G4183" s="62">
        <v>4177</v>
      </c>
      <c r="H4183">
        <f t="shared" ca="1" si="108"/>
        <v>1.5960853197935779E-2</v>
      </c>
    </row>
    <row r="4184" spans="7:8" x14ac:dyDescent="0.3">
      <c r="G4184" s="62">
        <v>4178</v>
      </c>
      <c r="H4184">
        <f t="shared" ca="1" si="108"/>
        <v>6.4392044063993122E-3</v>
      </c>
    </row>
    <row r="4185" spans="7:8" x14ac:dyDescent="0.3">
      <c r="G4185" s="62">
        <v>4179</v>
      </c>
      <c r="H4185">
        <f t="shared" ca="1" si="108"/>
        <v>-1.848398589324847E-2</v>
      </c>
    </row>
    <row r="4186" spans="7:8" x14ac:dyDescent="0.3">
      <c r="G4186" s="62">
        <v>4180</v>
      </c>
      <c r="H4186">
        <f t="shared" ca="1" si="108"/>
        <v>-1.8836563619762933E-2</v>
      </c>
    </row>
    <row r="4187" spans="7:8" x14ac:dyDescent="0.3">
      <c r="G4187" s="62">
        <v>4181</v>
      </c>
      <c r="H4187">
        <f t="shared" ca="1" si="108"/>
        <v>-2.1354228029080386E-4</v>
      </c>
    </row>
    <row r="4188" spans="7:8" x14ac:dyDescent="0.3">
      <c r="G4188" s="62">
        <v>4182</v>
      </c>
      <c r="H4188">
        <f t="shared" ca="1" si="108"/>
        <v>9.3040781277332878E-3</v>
      </c>
    </row>
    <row r="4189" spans="7:8" x14ac:dyDescent="0.3">
      <c r="G4189" s="62">
        <v>4183</v>
      </c>
      <c r="H4189">
        <f t="shared" ca="1" si="108"/>
        <v>-1.5572372259344968E-4</v>
      </c>
    </row>
    <row r="4190" spans="7:8" x14ac:dyDescent="0.3">
      <c r="G4190" s="62">
        <v>4184</v>
      </c>
      <c r="H4190">
        <f t="shared" ca="1" si="108"/>
        <v>1.7064037740263183E-3</v>
      </c>
    </row>
    <row r="4191" spans="7:8" x14ac:dyDescent="0.3">
      <c r="G4191" s="62">
        <v>4185</v>
      </c>
      <c r="H4191">
        <f t="shared" ca="1" si="108"/>
        <v>-2.5607567109317372E-2</v>
      </c>
    </row>
    <row r="4192" spans="7:8" x14ac:dyDescent="0.3">
      <c r="G4192" s="62">
        <v>4186</v>
      </c>
      <c r="H4192">
        <f t="shared" ca="1" si="108"/>
        <v>6.645456045851315E-3</v>
      </c>
    </row>
    <row r="4193" spans="7:8" x14ac:dyDescent="0.3">
      <c r="G4193" s="62">
        <v>4187</v>
      </c>
      <c r="H4193">
        <f t="shared" ca="1" si="108"/>
        <v>-3.4932005023080276E-2</v>
      </c>
    </row>
    <row r="4194" spans="7:8" x14ac:dyDescent="0.3">
      <c r="G4194" s="62">
        <v>4188</v>
      </c>
      <c r="H4194">
        <f t="shared" ca="1" si="108"/>
        <v>1.0304209299634376E-3</v>
      </c>
    </row>
    <row r="4195" spans="7:8" x14ac:dyDescent="0.3">
      <c r="G4195" s="62">
        <v>4189</v>
      </c>
      <c r="H4195">
        <f t="shared" ca="1" si="108"/>
        <v>1.9662751780572418E-2</v>
      </c>
    </row>
    <row r="4196" spans="7:8" x14ac:dyDescent="0.3">
      <c r="G4196" s="62">
        <v>4190</v>
      </c>
      <c r="H4196">
        <f t="shared" ca="1" si="108"/>
        <v>-6.9355672362281509E-3</v>
      </c>
    </row>
    <row r="4197" spans="7:8" x14ac:dyDescent="0.3">
      <c r="G4197" s="62">
        <v>4191</v>
      </c>
      <c r="H4197">
        <f t="shared" ca="1" si="108"/>
        <v>4.3895591465629644E-3</v>
      </c>
    </row>
    <row r="4198" spans="7:8" x14ac:dyDescent="0.3">
      <c r="G4198" s="62">
        <v>4192</v>
      </c>
      <c r="H4198">
        <f t="shared" ca="1" si="108"/>
        <v>-1.0709860133791299E-2</v>
      </c>
    </row>
    <row r="4199" spans="7:8" x14ac:dyDescent="0.3">
      <c r="G4199" s="62">
        <v>4193</v>
      </c>
      <c r="H4199">
        <f t="shared" ca="1" si="108"/>
        <v>4.1802614401381727E-3</v>
      </c>
    </row>
    <row r="4200" spans="7:8" x14ac:dyDescent="0.3">
      <c r="G4200" s="62">
        <v>4194</v>
      </c>
      <c r="H4200">
        <f t="shared" ca="1" si="108"/>
        <v>2.8183595441564239E-2</v>
      </c>
    </row>
    <row r="4201" spans="7:8" x14ac:dyDescent="0.3">
      <c r="G4201" s="62">
        <v>4195</v>
      </c>
      <c r="H4201">
        <f t="shared" ca="1" si="108"/>
        <v>1.5182723966876173E-2</v>
      </c>
    </row>
    <row r="4202" spans="7:8" x14ac:dyDescent="0.3">
      <c r="G4202" s="62">
        <v>4196</v>
      </c>
      <c r="H4202">
        <f t="shared" ca="1" si="108"/>
        <v>-7.5743773269913665E-3</v>
      </c>
    </row>
    <row r="4203" spans="7:8" x14ac:dyDescent="0.3">
      <c r="G4203" s="62">
        <v>4197</v>
      </c>
      <c r="H4203">
        <f t="shared" ca="1" si="108"/>
        <v>-1.5622664907933652E-3</v>
      </c>
    </row>
    <row r="4204" spans="7:8" x14ac:dyDescent="0.3">
      <c r="G4204" s="62">
        <v>4198</v>
      </c>
      <c r="H4204">
        <f t="shared" ca="1" si="108"/>
        <v>-6.6009824218646535E-3</v>
      </c>
    </row>
    <row r="4205" spans="7:8" x14ac:dyDescent="0.3">
      <c r="G4205" s="62">
        <v>4199</v>
      </c>
      <c r="H4205">
        <f t="shared" ca="1" si="108"/>
        <v>-1.3254934135758931E-2</v>
      </c>
    </row>
    <row r="4206" spans="7:8" x14ac:dyDescent="0.3">
      <c r="G4206" s="62">
        <v>4200</v>
      </c>
      <c r="H4206">
        <f t="shared" ca="1" si="108"/>
        <v>-2.0127430775952637E-2</v>
      </c>
    </row>
    <row r="4207" spans="7:8" x14ac:dyDescent="0.3">
      <c r="G4207" s="62">
        <v>4201</v>
      </c>
      <c r="H4207">
        <f t="shared" ca="1" si="108"/>
        <v>-9.5151112391609911E-3</v>
      </c>
    </row>
    <row r="4208" spans="7:8" x14ac:dyDescent="0.3">
      <c r="G4208" s="62">
        <v>4202</v>
      </c>
      <c r="H4208">
        <f t="shared" ca="1" si="108"/>
        <v>-9.5072697789361643E-3</v>
      </c>
    </row>
    <row r="4209" spans="7:8" x14ac:dyDescent="0.3">
      <c r="G4209" s="62">
        <v>4203</v>
      </c>
      <c r="H4209">
        <f t="shared" ca="1" si="108"/>
        <v>4.2459237563649858E-3</v>
      </c>
    </row>
    <row r="4210" spans="7:8" x14ac:dyDescent="0.3">
      <c r="G4210" s="62">
        <v>4204</v>
      </c>
      <c r="H4210">
        <f t="shared" ca="1" si="108"/>
        <v>-8.1150634394435619E-3</v>
      </c>
    </row>
    <row r="4211" spans="7:8" x14ac:dyDescent="0.3">
      <c r="G4211" s="62">
        <v>4205</v>
      </c>
      <c r="H4211">
        <f t="shared" ca="1" si="108"/>
        <v>-1.0068273746433071E-2</v>
      </c>
    </row>
    <row r="4212" spans="7:8" x14ac:dyDescent="0.3">
      <c r="G4212" s="62">
        <v>4206</v>
      </c>
      <c r="H4212">
        <f t="shared" ca="1" si="108"/>
        <v>-1.5758185554765686E-2</v>
      </c>
    </row>
    <row r="4213" spans="7:8" x14ac:dyDescent="0.3">
      <c r="G4213" s="62">
        <v>4207</v>
      </c>
      <c r="H4213">
        <f t="shared" ca="1" si="108"/>
        <v>-1.1229337995050178E-2</v>
      </c>
    </row>
    <row r="4214" spans="7:8" x14ac:dyDescent="0.3">
      <c r="G4214" s="62">
        <v>4208</v>
      </c>
      <c r="H4214">
        <f t="shared" ca="1" si="108"/>
        <v>8.7694726458518307E-3</v>
      </c>
    </row>
    <row r="4215" spans="7:8" x14ac:dyDescent="0.3">
      <c r="G4215" s="62">
        <v>4209</v>
      </c>
      <c r="H4215">
        <f t="shared" ca="1" si="108"/>
        <v>1.0369702792182066E-3</v>
      </c>
    </row>
    <row r="4216" spans="7:8" x14ac:dyDescent="0.3">
      <c r="G4216" s="62">
        <v>4210</v>
      </c>
      <c r="H4216">
        <f t="shared" ca="1" si="108"/>
        <v>1.2507881107295435E-2</v>
      </c>
    </row>
    <row r="4217" spans="7:8" x14ac:dyDescent="0.3">
      <c r="G4217" s="62">
        <v>4211</v>
      </c>
      <c r="H4217">
        <f t="shared" ca="1" si="108"/>
        <v>2.9156230451004173E-3</v>
      </c>
    </row>
    <row r="4218" spans="7:8" x14ac:dyDescent="0.3">
      <c r="G4218" s="62">
        <v>4212</v>
      </c>
      <c r="H4218">
        <f t="shared" ca="1" si="108"/>
        <v>4.2581354193043245E-3</v>
      </c>
    </row>
    <row r="4219" spans="7:8" x14ac:dyDescent="0.3">
      <c r="G4219" s="62">
        <v>4213</v>
      </c>
      <c r="H4219">
        <f t="shared" ca="1" si="108"/>
        <v>-7.3785319899816251E-3</v>
      </c>
    </row>
    <row r="4220" spans="7:8" x14ac:dyDescent="0.3">
      <c r="G4220" s="62">
        <v>4214</v>
      </c>
      <c r="H4220">
        <f t="shared" ca="1" si="108"/>
        <v>2.5134822893468291E-3</v>
      </c>
    </row>
    <row r="4221" spans="7:8" x14ac:dyDescent="0.3">
      <c r="G4221" s="62">
        <v>4215</v>
      </c>
      <c r="H4221">
        <f t="shared" ca="1" si="108"/>
        <v>-9.5465922087096602E-3</v>
      </c>
    </row>
    <row r="4222" spans="7:8" x14ac:dyDescent="0.3">
      <c r="G4222" s="62">
        <v>4216</v>
      </c>
      <c r="H4222">
        <f t="shared" ca="1" si="108"/>
        <v>1.1591261734081391E-2</v>
      </c>
    </row>
    <row r="4223" spans="7:8" x14ac:dyDescent="0.3">
      <c r="G4223" s="62">
        <v>4217</v>
      </c>
      <c r="H4223">
        <f t="shared" ca="1" si="108"/>
        <v>-7.7848518044387836E-3</v>
      </c>
    </row>
    <row r="4224" spans="7:8" x14ac:dyDescent="0.3">
      <c r="G4224" s="62">
        <v>4218</v>
      </c>
      <c r="H4224">
        <f t="shared" ca="1" si="108"/>
        <v>1.7114005515336862E-2</v>
      </c>
    </row>
    <row r="4225" spans="7:8" x14ac:dyDescent="0.3">
      <c r="G4225" s="62">
        <v>4219</v>
      </c>
      <c r="H4225">
        <f t="shared" ca="1" si="108"/>
        <v>1.3128742133813313E-2</v>
      </c>
    </row>
    <row r="4226" spans="7:8" x14ac:dyDescent="0.3">
      <c r="G4226" s="62">
        <v>4220</v>
      </c>
      <c r="H4226">
        <f t="shared" ca="1" si="108"/>
        <v>1.0455837975515027E-2</v>
      </c>
    </row>
    <row r="4227" spans="7:8" x14ac:dyDescent="0.3">
      <c r="G4227" s="62">
        <v>4221</v>
      </c>
      <c r="H4227">
        <f t="shared" ca="1" si="108"/>
        <v>1.0001816983117742E-2</v>
      </c>
    </row>
    <row r="4228" spans="7:8" x14ac:dyDescent="0.3">
      <c r="G4228" s="62">
        <v>4222</v>
      </c>
      <c r="H4228">
        <f t="shared" ca="1" si="108"/>
        <v>-2.880866474618131E-3</v>
      </c>
    </row>
    <row r="4229" spans="7:8" x14ac:dyDescent="0.3">
      <c r="G4229" s="62">
        <v>4223</v>
      </c>
      <c r="H4229">
        <f t="shared" ca="1" si="108"/>
        <v>-2.5369344914376698E-2</v>
      </c>
    </row>
    <row r="4230" spans="7:8" x14ac:dyDescent="0.3">
      <c r="G4230" s="62">
        <v>4224</v>
      </c>
      <c r="H4230">
        <f t="shared" ca="1" si="108"/>
        <v>1.245526646786835E-2</v>
      </c>
    </row>
    <row r="4231" spans="7:8" x14ac:dyDescent="0.3">
      <c r="G4231" s="62">
        <v>4225</v>
      </c>
      <c r="H4231">
        <f t="shared" ref="H4231:H4294" ca="1" si="109">_xlfn.NORM.INV(RAND(),N$9,N$10)</f>
        <v>-2.5969123847485166E-2</v>
      </c>
    </row>
    <row r="4232" spans="7:8" x14ac:dyDescent="0.3">
      <c r="G4232" s="62">
        <v>4226</v>
      </c>
      <c r="H4232">
        <f t="shared" ca="1" si="109"/>
        <v>-1.4580907216948389E-2</v>
      </c>
    </row>
    <row r="4233" spans="7:8" x14ac:dyDescent="0.3">
      <c r="G4233" s="62">
        <v>4227</v>
      </c>
      <c r="H4233">
        <f t="shared" ca="1" si="109"/>
        <v>-2.4066355900284168E-2</v>
      </c>
    </row>
    <row r="4234" spans="7:8" x14ac:dyDescent="0.3">
      <c r="G4234" s="62">
        <v>4228</v>
      </c>
      <c r="H4234">
        <f t="shared" ca="1" si="109"/>
        <v>1.0570019184240081E-2</v>
      </c>
    </row>
    <row r="4235" spans="7:8" x14ac:dyDescent="0.3">
      <c r="G4235" s="62">
        <v>4229</v>
      </c>
      <c r="H4235">
        <f t="shared" ca="1" si="109"/>
        <v>8.058745613014829E-3</v>
      </c>
    </row>
    <row r="4236" spans="7:8" x14ac:dyDescent="0.3">
      <c r="G4236" s="62">
        <v>4230</v>
      </c>
      <c r="H4236">
        <f t="shared" ca="1" si="109"/>
        <v>-4.0849273870486175E-3</v>
      </c>
    </row>
    <row r="4237" spans="7:8" x14ac:dyDescent="0.3">
      <c r="G4237" s="62">
        <v>4231</v>
      </c>
      <c r="H4237">
        <f t="shared" ca="1" si="109"/>
        <v>6.1632149194397632E-3</v>
      </c>
    </row>
    <row r="4238" spans="7:8" x14ac:dyDescent="0.3">
      <c r="G4238" s="62">
        <v>4232</v>
      </c>
      <c r="H4238">
        <f t="shared" ca="1" si="109"/>
        <v>-6.8450618408369829E-3</v>
      </c>
    </row>
    <row r="4239" spans="7:8" x14ac:dyDescent="0.3">
      <c r="G4239" s="62">
        <v>4233</v>
      </c>
      <c r="H4239">
        <f t="shared" ca="1" si="109"/>
        <v>-5.0485088558991868E-3</v>
      </c>
    </row>
    <row r="4240" spans="7:8" x14ac:dyDescent="0.3">
      <c r="G4240" s="62">
        <v>4234</v>
      </c>
      <c r="H4240">
        <f t="shared" ca="1" si="109"/>
        <v>7.8469230176371092E-3</v>
      </c>
    </row>
    <row r="4241" spans="7:8" x14ac:dyDescent="0.3">
      <c r="G4241" s="62">
        <v>4235</v>
      </c>
      <c r="H4241">
        <f t="shared" ca="1" si="109"/>
        <v>-3.0828926046204846E-3</v>
      </c>
    </row>
    <row r="4242" spans="7:8" x14ac:dyDescent="0.3">
      <c r="G4242" s="62">
        <v>4236</v>
      </c>
      <c r="H4242">
        <f t="shared" ca="1" si="109"/>
        <v>2.6086623347067071E-3</v>
      </c>
    </row>
    <row r="4243" spans="7:8" x14ac:dyDescent="0.3">
      <c r="G4243" s="62">
        <v>4237</v>
      </c>
      <c r="H4243">
        <f t="shared" ca="1" si="109"/>
        <v>3.0517829992200051E-2</v>
      </c>
    </row>
    <row r="4244" spans="7:8" x14ac:dyDescent="0.3">
      <c r="G4244" s="62">
        <v>4238</v>
      </c>
      <c r="H4244">
        <f t="shared" ca="1" si="109"/>
        <v>8.3566688280913223E-3</v>
      </c>
    </row>
    <row r="4245" spans="7:8" x14ac:dyDescent="0.3">
      <c r="G4245" s="62">
        <v>4239</v>
      </c>
      <c r="H4245">
        <f t="shared" ca="1" si="109"/>
        <v>6.5918302043252159E-5</v>
      </c>
    </row>
    <row r="4246" spans="7:8" x14ac:dyDescent="0.3">
      <c r="G4246" s="62">
        <v>4240</v>
      </c>
      <c r="H4246">
        <f t="shared" ca="1" si="109"/>
        <v>8.0109536176599522E-3</v>
      </c>
    </row>
    <row r="4247" spans="7:8" x14ac:dyDescent="0.3">
      <c r="G4247" s="62">
        <v>4241</v>
      </c>
      <c r="H4247">
        <f t="shared" ca="1" si="109"/>
        <v>-1.5167391605387484E-2</v>
      </c>
    </row>
    <row r="4248" spans="7:8" x14ac:dyDescent="0.3">
      <c r="G4248" s="62">
        <v>4242</v>
      </c>
      <c r="H4248">
        <f t="shared" ca="1" si="109"/>
        <v>-1.4697874708478453E-3</v>
      </c>
    </row>
    <row r="4249" spans="7:8" x14ac:dyDescent="0.3">
      <c r="G4249" s="62">
        <v>4243</v>
      </c>
      <c r="H4249">
        <f t="shared" ca="1" si="109"/>
        <v>-1.268023691822575E-3</v>
      </c>
    </row>
    <row r="4250" spans="7:8" x14ac:dyDescent="0.3">
      <c r="G4250" s="62">
        <v>4244</v>
      </c>
      <c r="H4250">
        <f t="shared" ca="1" si="109"/>
        <v>1.104484696984522E-2</v>
      </c>
    </row>
    <row r="4251" spans="7:8" x14ac:dyDescent="0.3">
      <c r="G4251" s="62">
        <v>4245</v>
      </c>
      <c r="H4251">
        <f t="shared" ca="1" si="109"/>
        <v>2.8551275999001882E-2</v>
      </c>
    </row>
    <row r="4252" spans="7:8" x14ac:dyDescent="0.3">
      <c r="G4252" s="62">
        <v>4246</v>
      </c>
      <c r="H4252">
        <f t="shared" ca="1" si="109"/>
        <v>-3.1448207283535749E-2</v>
      </c>
    </row>
    <row r="4253" spans="7:8" x14ac:dyDescent="0.3">
      <c r="G4253" s="62">
        <v>4247</v>
      </c>
      <c r="H4253">
        <f t="shared" ca="1" si="109"/>
        <v>-7.1716363601816435E-3</v>
      </c>
    </row>
    <row r="4254" spans="7:8" x14ac:dyDescent="0.3">
      <c r="G4254" s="62">
        <v>4248</v>
      </c>
      <c r="H4254">
        <f t="shared" ca="1" si="109"/>
        <v>1.6925513091770247E-2</v>
      </c>
    </row>
    <row r="4255" spans="7:8" x14ac:dyDescent="0.3">
      <c r="G4255" s="62">
        <v>4249</v>
      </c>
      <c r="H4255">
        <f t="shared" ca="1" si="109"/>
        <v>-9.282352637982645E-4</v>
      </c>
    </row>
    <row r="4256" spans="7:8" x14ac:dyDescent="0.3">
      <c r="G4256" s="62">
        <v>4250</v>
      </c>
      <c r="H4256">
        <f t="shared" ca="1" si="109"/>
        <v>-1.2968492420819766E-2</v>
      </c>
    </row>
    <row r="4257" spans="7:8" x14ac:dyDescent="0.3">
      <c r="G4257" s="62">
        <v>4251</v>
      </c>
      <c r="H4257">
        <f t="shared" ca="1" si="109"/>
        <v>3.7035526296764765E-3</v>
      </c>
    </row>
    <row r="4258" spans="7:8" x14ac:dyDescent="0.3">
      <c r="G4258" s="62">
        <v>4252</v>
      </c>
      <c r="H4258">
        <f t="shared" ca="1" si="109"/>
        <v>1.1136156800045987E-2</v>
      </c>
    </row>
    <row r="4259" spans="7:8" x14ac:dyDescent="0.3">
      <c r="G4259" s="62">
        <v>4253</v>
      </c>
      <c r="H4259">
        <f t="shared" ca="1" si="109"/>
        <v>-1.0260102077028167E-2</v>
      </c>
    </row>
    <row r="4260" spans="7:8" x14ac:dyDescent="0.3">
      <c r="G4260" s="62">
        <v>4254</v>
      </c>
      <c r="H4260">
        <f t="shared" ca="1" si="109"/>
        <v>1.0189713568888481E-2</v>
      </c>
    </row>
    <row r="4261" spans="7:8" x14ac:dyDescent="0.3">
      <c r="G4261" s="62">
        <v>4255</v>
      </c>
      <c r="H4261">
        <f t="shared" ca="1" si="109"/>
        <v>-4.4001824987689123E-3</v>
      </c>
    </row>
    <row r="4262" spans="7:8" x14ac:dyDescent="0.3">
      <c r="G4262" s="62">
        <v>4256</v>
      </c>
      <c r="H4262">
        <f t="shared" ca="1" si="109"/>
        <v>9.9445664435728175E-3</v>
      </c>
    </row>
    <row r="4263" spans="7:8" x14ac:dyDescent="0.3">
      <c r="G4263" s="62">
        <v>4257</v>
      </c>
      <c r="H4263">
        <f t="shared" ca="1" si="109"/>
        <v>-1.4697509984149513E-2</v>
      </c>
    </row>
    <row r="4264" spans="7:8" x14ac:dyDescent="0.3">
      <c r="G4264" s="62">
        <v>4258</v>
      </c>
      <c r="H4264">
        <f t="shared" ca="1" si="109"/>
        <v>-1.3771406130003406E-2</v>
      </c>
    </row>
    <row r="4265" spans="7:8" x14ac:dyDescent="0.3">
      <c r="G4265" s="62">
        <v>4259</v>
      </c>
      <c r="H4265">
        <f t="shared" ca="1" si="109"/>
        <v>-5.7241071354867746E-3</v>
      </c>
    </row>
    <row r="4266" spans="7:8" x14ac:dyDescent="0.3">
      <c r="G4266" s="62">
        <v>4260</v>
      </c>
      <c r="H4266">
        <f t="shared" ca="1" si="109"/>
        <v>2.2025761437700499E-2</v>
      </c>
    </row>
    <row r="4267" spans="7:8" x14ac:dyDescent="0.3">
      <c r="G4267" s="62">
        <v>4261</v>
      </c>
      <c r="H4267">
        <f t="shared" ca="1" si="109"/>
        <v>2.3606422770123404E-2</v>
      </c>
    </row>
    <row r="4268" spans="7:8" x14ac:dyDescent="0.3">
      <c r="G4268" s="62">
        <v>4262</v>
      </c>
      <c r="H4268">
        <f t="shared" ca="1" si="109"/>
        <v>-1.3458851743413592E-2</v>
      </c>
    </row>
    <row r="4269" spans="7:8" x14ac:dyDescent="0.3">
      <c r="G4269" s="62">
        <v>4263</v>
      </c>
      <c r="H4269">
        <f t="shared" ca="1" si="109"/>
        <v>9.7185591566250121E-4</v>
      </c>
    </row>
    <row r="4270" spans="7:8" x14ac:dyDescent="0.3">
      <c r="G4270" s="62">
        <v>4264</v>
      </c>
      <c r="H4270">
        <f t="shared" ca="1" si="109"/>
        <v>-1.19154081300389E-3</v>
      </c>
    </row>
    <row r="4271" spans="7:8" x14ac:dyDescent="0.3">
      <c r="G4271" s="62">
        <v>4265</v>
      </c>
      <c r="H4271">
        <f t="shared" ca="1" si="109"/>
        <v>-1.0094601591955179E-2</v>
      </c>
    </row>
    <row r="4272" spans="7:8" x14ac:dyDescent="0.3">
      <c r="G4272" s="62">
        <v>4266</v>
      </c>
      <c r="H4272">
        <f t="shared" ca="1" si="109"/>
        <v>2.8845363647418062E-2</v>
      </c>
    </row>
    <row r="4273" spans="7:8" x14ac:dyDescent="0.3">
      <c r="G4273" s="62">
        <v>4267</v>
      </c>
      <c r="H4273">
        <f t="shared" ca="1" si="109"/>
        <v>-5.817017810451069E-3</v>
      </c>
    </row>
    <row r="4274" spans="7:8" x14ac:dyDescent="0.3">
      <c r="G4274" s="62">
        <v>4268</v>
      </c>
      <c r="H4274">
        <f t="shared" ca="1" si="109"/>
        <v>-2.0444795084519482E-3</v>
      </c>
    </row>
    <row r="4275" spans="7:8" x14ac:dyDescent="0.3">
      <c r="G4275" s="62">
        <v>4269</v>
      </c>
      <c r="H4275">
        <f t="shared" ca="1" si="109"/>
        <v>-2.4343082718992597E-2</v>
      </c>
    </row>
    <row r="4276" spans="7:8" x14ac:dyDescent="0.3">
      <c r="G4276" s="62">
        <v>4270</v>
      </c>
      <c r="H4276">
        <f t="shared" ca="1" si="109"/>
        <v>1.6298441689506303E-2</v>
      </c>
    </row>
    <row r="4277" spans="7:8" x14ac:dyDescent="0.3">
      <c r="G4277" s="62">
        <v>4271</v>
      </c>
      <c r="H4277">
        <f t="shared" ca="1" si="109"/>
        <v>1.171377682775007E-2</v>
      </c>
    </row>
    <row r="4278" spans="7:8" x14ac:dyDescent="0.3">
      <c r="G4278" s="62">
        <v>4272</v>
      </c>
      <c r="H4278">
        <f t="shared" ca="1" si="109"/>
        <v>-8.413393503232976E-3</v>
      </c>
    </row>
    <row r="4279" spans="7:8" x14ac:dyDescent="0.3">
      <c r="G4279" s="62">
        <v>4273</v>
      </c>
      <c r="H4279">
        <f t="shared" ca="1" si="109"/>
        <v>1.0346795649081066E-2</v>
      </c>
    </row>
    <row r="4280" spans="7:8" x14ac:dyDescent="0.3">
      <c r="G4280" s="62">
        <v>4274</v>
      </c>
      <c r="H4280">
        <f t="shared" ca="1" si="109"/>
        <v>-7.7159097658145871E-3</v>
      </c>
    </row>
    <row r="4281" spans="7:8" x14ac:dyDescent="0.3">
      <c r="G4281" s="62">
        <v>4275</v>
      </c>
      <c r="H4281">
        <f t="shared" ca="1" si="109"/>
        <v>1.5530863505741265E-3</v>
      </c>
    </row>
    <row r="4282" spans="7:8" x14ac:dyDescent="0.3">
      <c r="G4282" s="62">
        <v>4276</v>
      </c>
      <c r="H4282">
        <f t="shared" ca="1" si="109"/>
        <v>-2.1706207493698986E-2</v>
      </c>
    </row>
    <row r="4283" spans="7:8" x14ac:dyDescent="0.3">
      <c r="G4283" s="62">
        <v>4277</v>
      </c>
      <c r="H4283">
        <f t="shared" ca="1" si="109"/>
        <v>2.1730873756717183E-2</v>
      </c>
    </row>
    <row r="4284" spans="7:8" x14ac:dyDescent="0.3">
      <c r="G4284" s="62">
        <v>4278</v>
      </c>
      <c r="H4284">
        <f t="shared" ca="1" si="109"/>
        <v>-2.490744506286291E-2</v>
      </c>
    </row>
    <row r="4285" spans="7:8" x14ac:dyDescent="0.3">
      <c r="G4285" s="62">
        <v>4279</v>
      </c>
      <c r="H4285">
        <f t="shared" ca="1" si="109"/>
        <v>1.3830184564692289E-4</v>
      </c>
    </row>
    <row r="4286" spans="7:8" x14ac:dyDescent="0.3">
      <c r="G4286" s="62">
        <v>4280</v>
      </c>
      <c r="H4286">
        <f t="shared" ca="1" si="109"/>
        <v>2.4810152252624573E-2</v>
      </c>
    </row>
    <row r="4287" spans="7:8" x14ac:dyDescent="0.3">
      <c r="G4287" s="62">
        <v>4281</v>
      </c>
      <c r="H4287">
        <f t="shared" ca="1" si="109"/>
        <v>-1.7315848417844216E-2</v>
      </c>
    </row>
    <row r="4288" spans="7:8" x14ac:dyDescent="0.3">
      <c r="G4288" s="62">
        <v>4282</v>
      </c>
      <c r="H4288">
        <f t="shared" ca="1" si="109"/>
        <v>-1.0295406443187787E-2</v>
      </c>
    </row>
    <row r="4289" spans="7:8" x14ac:dyDescent="0.3">
      <c r="G4289" s="62">
        <v>4283</v>
      </c>
      <c r="H4289">
        <f t="shared" ca="1" si="109"/>
        <v>7.4176258123680476E-3</v>
      </c>
    </row>
    <row r="4290" spans="7:8" x14ac:dyDescent="0.3">
      <c r="G4290" s="62">
        <v>4284</v>
      </c>
      <c r="H4290">
        <f t="shared" ca="1" si="109"/>
        <v>1.1006165882774839E-2</v>
      </c>
    </row>
    <row r="4291" spans="7:8" x14ac:dyDescent="0.3">
      <c r="G4291" s="62">
        <v>4285</v>
      </c>
      <c r="H4291">
        <f t="shared" ca="1" si="109"/>
        <v>1.1216450857210396E-2</v>
      </c>
    </row>
    <row r="4292" spans="7:8" x14ac:dyDescent="0.3">
      <c r="G4292" s="62">
        <v>4286</v>
      </c>
      <c r="H4292">
        <f t="shared" ca="1" si="109"/>
        <v>-1.8686044019208137E-3</v>
      </c>
    </row>
    <row r="4293" spans="7:8" x14ac:dyDescent="0.3">
      <c r="G4293" s="62">
        <v>4287</v>
      </c>
      <c r="H4293">
        <f t="shared" ca="1" si="109"/>
        <v>-3.33453347206555E-4</v>
      </c>
    </row>
    <row r="4294" spans="7:8" x14ac:dyDescent="0.3">
      <c r="G4294" s="62">
        <v>4288</v>
      </c>
      <c r="H4294">
        <f t="shared" ca="1" si="109"/>
        <v>-3.6265376184038745E-2</v>
      </c>
    </row>
    <row r="4295" spans="7:8" x14ac:dyDescent="0.3">
      <c r="G4295" s="62">
        <v>4289</v>
      </c>
      <c r="H4295">
        <f t="shared" ref="H4295:H4358" ca="1" si="110">_xlfn.NORM.INV(RAND(),N$9,N$10)</f>
        <v>-5.3908602966773944E-3</v>
      </c>
    </row>
    <row r="4296" spans="7:8" x14ac:dyDescent="0.3">
      <c r="G4296" s="62">
        <v>4290</v>
      </c>
      <c r="H4296">
        <f t="shared" ca="1" si="110"/>
        <v>-4.9805642480399009E-3</v>
      </c>
    </row>
    <row r="4297" spans="7:8" x14ac:dyDescent="0.3">
      <c r="G4297" s="62">
        <v>4291</v>
      </c>
      <c r="H4297">
        <f t="shared" ca="1" si="110"/>
        <v>-5.5662018616259639E-3</v>
      </c>
    </row>
    <row r="4298" spans="7:8" x14ac:dyDescent="0.3">
      <c r="G4298" s="62">
        <v>4292</v>
      </c>
      <c r="H4298">
        <f t="shared" ca="1" si="110"/>
        <v>4.2118651239254033E-2</v>
      </c>
    </row>
    <row r="4299" spans="7:8" x14ac:dyDescent="0.3">
      <c r="G4299" s="62">
        <v>4293</v>
      </c>
      <c r="H4299">
        <f t="shared" ca="1" si="110"/>
        <v>3.3236060950165E-2</v>
      </c>
    </row>
    <row r="4300" spans="7:8" x14ac:dyDescent="0.3">
      <c r="G4300" s="62">
        <v>4294</v>
      </c>
      <c r="H4300">
        <f t="shared" ca="1" si="110"/>
        <v>-3.1109242423449718E-2</v>
      </c>
    </row>
    <row r="4301" spans="7:8" x14ac:dyDescent="0.3">
      <c r="G4301" s="62">
        <v>4295</v>
      </c>
      <c r="H4301">
        <f t="shared" ca="1" si="110"/>
        <v>-5.5193390933305454E-3</v>
      </c>
    </row>
    <row r="4302" spans="7:8" x14ac:dyDescent="0.3">
      <c r="G4302" s="62">
        <v>4296</v>
      </c>
      <c r="H4302">
        <f t="shared" ca="1" si="110"/>
        <v>-1.0812855124600726E-3</v>
      </c>
    </row>
    <row r="4303" spans="7:8" x14ac:dyDescent="0.3">
      <c r="G4303" s="62">
        <v>4297</v>
      </c>
      <c r="H4303">
        <f t="shared" ca="1" si="110"/>
        <v>-2.8273265388695467E-2</v>
      </c>
    </row>
    <row r="4304" spans="7:8" x14ac:dyDescent="0.3">
      <c r="G4304" s="62">
        <v>4298</v>
      </c>
      <c r="H4304">
        <f t="shared" ca="1" si="110"/>
        <v>1.4404526496863333E-2</v>
      </c>
    </row>
    <row r="4305" spans="7:8" x14ac:dyDescent="0.3">
      <c r="G4305" s="62">
        <v>4299</v>
      </c>
      <c r="H4305">
        <f t="shared" ca="1" si="110"/>
        <v>5.5082458717843948E-3</v>
      </c>
    </row>
    <row r="4306" spans="7:8" x14ac:dyDescent="0.3">
      <c r="G4306" s="62">
        <v>4300</v>
      </c>
      <c r="H4306">
        <f t="shared" ca="1" si="110"/>
        <v>4.6488467223198575E-3</v>
      </c>
    </row>
    <row r="4307" spans="7:8" x14ac:dyDescent="0.3">
      <c r="G4307" s="62">
        <v>4301</v>
      </c>
      <c r="H4307">
        <f t="shared" ca="1" si="110"/>
        <v>1.2242158334961001E-2</v>
      </c>
    </row>
    <row r="4308" spans="7:8" x14ac:dyDescent="0.3">
      <c r="G4308" s="62">
        <v>4302</v>
      </c>
      <c r="H4308">
        <f t="shared" ca="1" si="110"/>
        <v>-1.5271882279924006E-2</v>
      </c>
    </row>
    <row r="4309" spans="7:8" x14ac:dyDescent="0.3">
      <c r="G4309" s="62">
        <v>4303</v>
      </c>
      <c r="H4309">
        <f t="shared" ca="1" si="110"/>
        <v>1.5422159820835172E-2</v>
      </c>
    </row>
    <row r="4310" spans="7:8" x14ac:dyDescent="0.3">
      <c r="G4310" s="62">
        <v>4304</v>
      </c>
      <c r="H4310">
        <f t="shared" ca="1" si="110"/>
        <v>-1.2281357663921754E-5</v>
      </c>
    </row>
    <row r="4311" spans="7:8" x14ac:dyDescent="0.3">
      <c r="G4311" s="62">
        <v>4305</v>
      </c>
      <c r="H4311">
        <f t="shared" ca="1" si="110"/>
        <v>-1.7391016368530819E-2</v>
      </c>
    </row>
    <row r="4312" spans="7:8" x14ac:dyDescent="0.3">
      <c r="G4312" s="62">
        <v>4306</v>
      </c>
      <c r="H4312">
        <f t="shared" ca="1" si="110"/>
        <v>-1.0364576464568979E-2</v>
      </c>
    </row>
    <row r="4313" spans="7:8" x14ac:dyDescent="0.3">
      <c r="G4313" s="62">
        <v>4307</v>
      </c>
      <c r="H4313">
        <f t="shared" ca="1" si="110"/>
        <v>-9.9643259181878847E-3</v>
      </c>
    </row>
    <row r="4314" spans="7:8" x14ac:dyDescent="0.3">
      <c r="G4314" s="62">
        <v>4308</v>
      </c>
      <c r="H4314">
        <f t="shared" ca="1" si="110"/>
        <v>-2.3625435218903772E-3</v>
      </c>
    </row>
    <row r="4315" spans="7:8" x14ac:dyDescent="0.3">
      <c r="G4315" s="62">
        <v>4309</v>
      </c>
      <c r="H4315">
        <f t="shared" ca="1" si="110"/>
        <v>1.5852756533158083E-2</v>
      </c>
    </row>
    <row r="4316" spans="7:8" x14ac:dyDescent="0.3">
      <c r="G4316" s="62">
        <v>4310</v>
      </c>
      <c r="H4316">
        <f t="shared" ca="1" si="110"/>
        <v>1.2715653551037086E-2</v>
      </c>
    </row>
    <row r="4317" spans="7:8" x14ac:dyDescent="0.3">
      <c r="G4317" s="62">
        <v>4311</v>
      </c>
      <c r="H4317">
        <f t="shared" ca="1" si="110"/>
        <v>7.4236303737750418E-3</v>
      </c>
    </row>
    <row r="4318" spans="7:8" x14ac:dyDescent="0.3">
      <c r="G4318" s="62">
        <v>4312</v>
      </c>
      <c r="H4318">
        <f t="shared" ca="1" si="110"/>
        <v>-1.5047538245512236E-2</v>
      </c>
    </row>
    <row r="4319" spans="7:8" x14ac:dyDescent="0.3">
      <c r="G4319" s="62">
        <v>4313</v>
      </c>
      <c r="H4319">
        <f t="shared" ca="1" si="110"/>
        <v>-9.7064057718816727E-3</v>
      </c>
    </row>
    <row r="4320" spans="7:8" x14ac:dyDescent="0.3">
      <c r="G4320" s="62">
        <v>4314</v>
      </c>
      <c r="H4320">
        <f t="shared" ca="1" si="110"/>
        <v>2.8127273342308991E-2</v>
      </c>
    </row>
    <row r="4321" spans="7:8" x14ac:dyDescent="0.3">
      <c r="G4321" s="62">
        <v>4315</v>
      </c>
      <c r="H4321">
        <f t="shared" ca="1" si="110"/>
        <v>-6.6687327822598542E-3</v>
      </c>
    </row>
    <row r="4322" spans="7:8" x14ac:dyDescent="0.3">
      <c r="G4322" s="62">
        <v>4316</v>
      </c>
      <c r="H4322">
        <f t="shared" ca="1" si="110"/>
        <v>-1.8962803678833896E-2</v>
      </c>
    </row>
    <row r="4323" spans="7:8" x14ac:dyDescent="0.3">
      <c r="G4323" s="62">
        <v>4317</v>
      </c>
      <c r="H4323">
        <f t="shared" ca="1" si="110"/>
        <v>6.2723789769578145E-3</v>
      </c>
    </row>
    <row r="4324" spans="7:8" x14ac:dyDescent="0.3">
      <c r="G4324" s="62">
        <v>4318</v>
      </c>
      <c r="H4324">
        <f t="shared" ca="1" si="110"/>
        <v>-4.3824968578459603E-4</v>
      </c>
    </row>
    <row r="4325" spans="7:8" x14ac:dyDescent="0.3">
      <c r="G4325" s="62">
        <v>4319</v>
      </c>
      <c r="H4325">
        <f t="shared" ca="1" si="110"/>
        <v>3.4069463564839156E-2</v>
      </c>
    </row>
    <row r="4326" spans="7:8" x14ac:dyDescent="0.3">
      <c r="G4326" s="62">
        <v>4320</v>
      </c>
      <c r="H4326">
        <f t="shared" ca="1" si="110"/>
        <v>-2.8305569749901859E-2</v>
      </c>
    </row>
    <row r="4327" spans="7:8" x14ac:dyDescent="0.3">
      <c r="G4327" s="62">
        <v>4321</v>
      </c>
      <c r="H4327">
        <f t="shared" ca="1" si="110"/>
        <v>-4.3754159614898345E-3</v>
      </c>
    </row>
    <row r="4328" spans="7:8" x14ac:dyDescent="0.3">
      <c r="G4328" s="62">
        <v>4322</v>
      </c>
      <c r="H4328">
        <f t="shared" ca="1" si="110"/>
        <v>1.6721216164796566E-2</v>
      </c>
    </row>
    <row r="4329" spans="7:8" x14ac:dyDescent="0.3">
      <c r="G4329" s="62">
        <v>4323</v>
      </c>
      <c r="H4329">
        <f t="shared" ca="1" si="110"/>
        <v>8.0767981487839501E-3</v>
      </c>
    </row>
    <row r="4330" spans="7:8" x14ac:dyDescent="0.3">
      <c r="G4330" s="62">
        <v>4324</v>
      </c>
      <c r="H4330">
        <f t="shared" ca="1" si="110"/>
        <v>1.2289184572845181E-2</v>
      </c>
    </row>
    <row r="4331" spans="7:8" x14ac:dyDescent="0.3">
      <c r="G4331" s="62">
        <v>4325</v>
      </c>
      <c r="H4331">
        <f t="shared" ca="1" si="110"/>
        <v>7.8394838068241695E-3</v>
      </c>
    </row>
    <row r="4332" spans="7:8" x14ac:dyDescent="0.3">
      <c r="G4332" s="62">
        <v>4326</v>
      </c>
      <c r="H4332">
        <f t="shared" ca="1" si="110"/>
        <v>-1.8192672453376094E-3</v>
      </c>
    </row>
    <row r="4333" spans="7:8" x14ac:dyDescent="0.3">
      <c r="G4333" s="62">
        <v>4327</v>
      </c>
      <c r="H4333">
        <f t="shared" ca="1" si="110"/>
        <v>8.6217194127525543E-3</v>
      </c>
    </row>
    <row r="4334" spans="7:8" x14ac:dyDescent="0.3">
      <c r="G4334" s="62">
        <v>4328</v>
      </c>
      <c r="H4334">
        <f t="shared" ca="1" si="110"/>
        <v>-1.4996255816620018E-2</v>
      </c>
    </row>
    <row r="4335" spans="7:8" x14ac:dyDescent="0.3">
      <c r="G4335" s="62">
        <v>4329</v>
      </c>
      <c r="H4335">
        <f t="shared" ca="1" si="110"/>
        <v>7.3849143668470799E-3</v>
      </c>
    </row>
    <row r="4336" spans="7:8" x14ac:dyDescent="0.3">
      <c r="G4336" s="62">
        <v>4330</v>
      </c>
      <c r="H4336">
        <f t="shared" ca="1" si="110"/>
        <v>-2.1551654975988719E-3</v>
      </c>
    </row>
    <row r="4337" spans="7:8" x14ac:dyDescent="0.3">
      <c r="G4337" s="62">
        <v>4331</v>
      </c>
      <c r="H4337">
        <f t="shared" ca="1" si="110"/>
        <v>1.619652134002296E-2</v>
      </c>
    </row>
    <row r="4338" spans="7:8" x14ac:dyDescent="0.3">
      <c r="G4338" s="62">
        <v>4332</v>
      </c>
      <c r="H4338">
        <f t="shared" ca="1" si="110"/>
        <v>2.5675412732592884E-2</v>
      </c>
    </row>
    <row r="4339" spans="7:8" x14ac:dyDescent="0.3">
      <c r="G4339" s="62">
        <v>4333</v>
      </c>
      <c r="H4339">
        <f t="shared" ca="1" si="110"/>
        <v>1.4718348806697425E-2</v>
      </c>
    </row>
    <row r="4340" spans="7:8" x14ac:dyDescent="0.3">
      <c r="G4340" s="62">
        <v>4334</v>
      </c>
      <c r="H4340">
        <f t="shared" ca="1" si="110"/>
        <v>6.5438456789391024E-3</v>
      </c>
    </row>
    <row r="4341" spans="7:8" x14ac:dyDescent="0.3">
      <c r="G4341" s="62">
        <v>4335</v>
      </c>
      <c r="H4341">
        <f t="shared" ca="1" si="110"/>
        <v>-4.9681759849126671E-3</v>
      </c>
    </row>
    <row r="4342" spans="7:8" x14ac:dyDescent="0.3">
      <c r="G4342" s="62">
        <v>4336</v>
      </c>
      <c r="H4342">
        <f t="shared" ca="1" si="110"/>
        <v>1.5760336308352808E-3</v>
      </c>
    </row>
    <row r="4343" spans="7:8" x14ac:dyDescent="0.3">
      <c r="G4343" s="62">
        <v>4337</v>
      </c>
      <c r="H4343">
        <f t="shared" ca="1" si="110"/>
        <v>2.2142317309688177E-3</v>
      </c>
    </row>
    <row r="4344" spans="7:8" x14ac:dyDescent="0.3">
      <c r="G4344" s="62">
        <v>4338</v>
      </c>
      <c r="H4344">
        <f t="shared" ca="1" si="110"/>
        <v>2.6087723001133444E-3</v>
      </c>
    </row>
    <row r="4345" spans="7:8" x14ac:dyDescent="0.3">
      <c r="G4345" s="62">
        <v>4339</v>
      </c>
      <c r="H4345">
        <f t="shared" ca="1" si="110"/>
        <v>3.6566300862448518E-2</v>
      </c>
    </row>
    <row r="4346" spans="7:8" x14ac:dyDescent="0.3">
      <c r="G4346" s="62">
        <v>4340</v>
      </c>
      <c r="H4346">
        <f t="shared" ca="1" si="110"/>
        <v>2.6801025470876241E-3</v>
      </c>
    </row>
    <row r="4347" spans="7:8" x14ac:dyDescent="0.3">
      <c r="G4347" s="62">
        <v>4341</v>
      </c>
      <c r="H4347">
        <f t="shared" ca="1" si="110"/>
        <v>2.0178887085307499E-3</v>
      </c>
    </row>
    <row r="4348" spans="7:8" x14ac:dyDescent="0.3">
      <c r="G4348" s="62">
        <v>4342</v>
      </c>
      <c r="H4348">
        <f t="shared" ca="1" si="110"/>
        <v>6.3987071277562804E-3</v>
      </c>
    </row>
    <row r="4349" spans="7:8" x14ac:dyDescent="0.3">
      <c r="G4349" s="62">
        <v>4343</v>
      </c>
      <c r="H4349">
        <f t="shared" ca="1" si="110"/>
        <v>-1.7230118162960523E-2</v>
      </c>
    </row>
    <row r="4350" spans="7:8" x14ac:dyDescent="0.3">
      <c r="G4350" s="62">
        <v>4344</v>
      </c>
      <c r="H4350">
        <f t="shared" ca="1" si="110"/>
        <v>-1.2025278744811057E-4</v>
      </c>
    </row>
    <row r="4351" spans="7:8" x14ac:dyDescent="0.3">
      <c r="G4351" s="62">
        <v>4345</v>
      </c>
      <c r="H4351">
        <f t="shared" ca="1" si="110"/>
        <v>-3.3927190571570912E-2</v>
      </c>
    </row>
    <row r="4352" spans="7:8" x14ac:dyDescent="0.3">
      <c r="G4352" s="62">
        <v>4346</v>
      </c>
      <c r="H4352">
        <f t="shared" ca="1" si="110"/>
        <v>7.9952289126265699E-3</v>
      </c>
    </row>
    <row r="4353" spans="7:8" x14ac:dyDescent="0.3">
      <c r="G4353" s="62">
        <v>4347</v>
      </c>
      <c r="H4353">
        <f t="shared" ca="1" si="110"/>
        <v>1.2660585399830259E-2</v>
      </c>
    </row>
    <row r="4354" spans="7:8" x14ac:dyDescent="0.3">
      <c r="G4354" s="62">
        <v>4348</v>
      </c>
      <c r="H4354">
        <f t="shared" ca="1" si="110"/>
        <v>-2.1673791596255418E-2</v>
      </c>
    </row>
    <row r="4355" spans="7:8" x14ac:dyDescent="0.3">
      <c r="G4355" s="62">
        <v>4349</v>
      </c>
      <c r="H4355">
        <f t="shared" ca="1" si="110"/>
        <v>-7.3726920376733646E-3</v>
      </c>
    </row>
    <row r="4356" spans="7:8" x14ac:dyDescent="0.3">
      <c r="G4356" s="62">
        <v>4350</v>
      </c>
      <c r="H4356">
        <f t="shared" ca="1" si="110"/>
        <v>-1.2275576799212595E-2</v>
      </c>
    </row>
    <row r="4357" spans="7:8" x14ac:dyDescent="0.3">
      <c r="G4357" s="62">
        <v>4351</v>
      </c>
      <c r="H4357">
        <f t="shared" ca="1" si="110"/>
        <v>1.0304929495479637E-2</v>
      </c>
    </row>
    <row r="4358" spans="7:8" x14ac:dyDescent="0.3">
      <c r="G4358" s="62">
        <v>4352</v>
      </c>
      <c r="H4358">
        <f t="shared" ca="1" si="110"/>
        <v>-1.9903398974765187E-3</v>
      </c>
    </row>
    <row r="4359" spans="7:8" x14ac:dyDescent="0.3">
      <c r="G4359" s="62">
        <v>4353</v>
      </c>
      <c r="H4359">
        <f t="shared" ref="H4359:H4422" ca="1" si="111">_xlfn.NORM.INV(RAND(),N$9,N$10)</f>
        <v>2.475691785572013E-2</v>
      </c>
    </row>
    <row r="4360" spans="7:8" x14ac:dyDescent="0.3">
      <c r="G4360" s="62">
        <v>4354</v>
      </c>
      <c r="H4360">
        <f t="shared" ca="1" si="111"/>
        <v>-1.2881401998849587E-2</v>
      </c>
    </row>
    <row r="4361" spans="7:8" x14ac:dyDescent="0.3">
      <c r="G4361" s="62">
        <v>4355</v>
      </c>
      <c r="H4361">
        <f t="shared" ca="1" si="111"/>
        <v>5.4277257910932217E-3</v>
      </c>
    </row>
    <row r="4362" spans="7:8" x14ac:dyDescent="0.3">
      <c r="G4362" s="62">
        <v>4356</v>
      </c>
      <c r="H4362">
        <f t="shared" ca="1" si="111"/>
        <v>-1.894746662066359E-2</v>
      </c>
    </row>
    <row r="4363" spans="7:8" x14ac:dyDescent="0.3">
      <c r="G4363" s="62">
        <v>4357</v>
      </c>
      <c r="H4363">
        <f t="shared" ca="1" si="111"/>
        <v>1.2581817515547846E-2</v>
      </c>
    </row>
    <row r="4364" spans="7:8" x14ac:dyDescent="0.3">
      <c r="G4364" s="62">
        <v>4358</v>
      </c>
      <c r="H4364">
        <f t="shared" ca="1" si="111"/>
        <v>9.2279213743364577E-3</v>
      </c>
    </row>
    <row r="4365" spans="7:8" x14ac:dyDescent="0.3">
      <c r="G4365" s="62">
        <v>4359</v>
      </c>
      <c r="H4365">
        <f t="shared" ca="1" si="111"/>
        <v>-1.7209381558322457E-2</v>
      </c>
    </row>
    <row r="4366" spans="7:8" x14ac:dyDescent="0.3">
      <c r="G4366" s="62">
        <v>4360</v>
      </c>
      <c r="H4366">
        <f t="shared" ca="1" si="111"/>
        <v>2.1068016541367505E-2</v>
      </c>
    </row>
    <row r="4367" spans="7:8" x14ac:dyDescent="0.3">
      <c r="G4367" s="62">
        <v>4361</v>
      </c>
      <c r="H4367">
        <f t="shared" ca="1" si="111"/>
        <v>-5.5935787362753715E-3</v>
      </c>
    </row>
    <row r="4368" spans="7:8" x14ac:dyDescent="0.3">
      <c r="G4368" s="62">
        <v>4362</v>
      </c>
      <c r="H4368">
        <f t="shared" ca="1" si="111"/>
        <v>3.9314090132259701E-3</v>
      </c>
    </row>
    <row r="4369" spans="7:8" x14ac:dyDescent="0.3">
      <c r="G4369" s="62">
        <v>4363</v>
      </c>
      <c r="H4369">
        <f t="shared" ca="1" si="111"/>
        <v>-1.1352971055536747E-2</v>
      </c>
    </row>
    <row r="4370" spans="7:8" x14ac:dyDescent="0.3">
      <c r="G4370" s="62">
        <v>4364</v>
      </c>
      <c r="H4370">
        <f t="shared" ca="1" si="111"/>
        <v>-1.7685297670260109E-5</v>
      </c>
    </row>
    <row r="4371" spans="7:8" x14ac:dyDescent="0.3">
      <c r="G4371" s="62">
        <v>4365</v>
      </c>
      <c r="H4371">
        <f t="shared" ca="1" si="111"/>
        <v>-3.0698492868817529E-2</v>
      </c>
    </row>
    <row r="4372" spans="7:8" x14ac:dyDescent="0.3">
      <c r="G4372" s="62">
        <v>4366</v>
      </c>
      <c r="H4372">
        <f t="shared" ca="1" si="111"/>
        <v>-2.3528646267235123E-2</v>
      </c>
    </row>
    <row r="4373" spans="7:8" x14ac:dyDescent="0.3">
      <c r="G4373" s="62">
        <v>4367</v>
      </c>
      <c r="H4373">
        <f t="shared" ca="1" si="111"/>
        <v>1.8040920791783351E-3</v>
      </c>
    </row>
    <row r="4374" spans="7:8" x14ac:dyDescent="0.3">
      <c r="G4374" s="62">
        <v>4368</v>
      </c>
      <c r="H4374">
        <f t="shared" ca="1" si="111"/>
        <v>-1.4496072981011889E-2</v>
      </c>
    </row>
    <row r="4375" spans="7:8" x14ac:dyDescent="0.3">
      <c r="G4375" s="62">
        <v>4369</v>
      </c>
      <c r="H4375">
        <f t="shared" ca="1" si="111"/>
        <v>-4.0783916152597223E-2</v>
      </c>
    </row>
    <row r="4376" spans="7:8" x14ac:dyDescent="0.3">
      <c r="G4376" s="62">
        <v>4370</v>
      </c>
      <c r="H4376">
        <f t="shared" ca="1" si="111"/>
        <v>-7.1273604178298047E-3</v>
      </c>
    </row>
    <row r="4377" spans="7:8" x14ac:dyDescent="0.3">
      <c r="G4377" s="62">
        <v>4371</v>
      </c>
      <c r="H4377">
        <f t="shared" ca="1" si="111"/>
        <v>1.6221910438402546E-2</v>
      </c>
    </row>
    <row r="4378" spans="7:8" x14ac:dyDescent="0.3">
      <c r="G4378" s="62">
        <v>4372</v>
      </c>
      <c r="H4378">
        <f t="shared" ca="1" si="111"/>
        <v>-4.6418299424703623E-3</v>
      </c>
    </row>
    <row r="4379" spans="7:8" x14ac:dyDescent="0.3">
      <c r="G4379" s="62">
        <v>4373</v>
      </c>
      <c r="H4379">
        <f t="shared" ca="1" si="111"/>
        <v>-8.4492261641469207E-3</v>
      </c>
    </row>
    <row r="4380" spans="7:8" x14ac:dyDescent="0.3">
      <c r="G4380" s="62">
        <v>4374</v>
      </c>
      <c r="H4380">
        <f t="shared" ca="1" si="111"/>
        <v>3.7553020801040929E-3</v>
      </c>
    </row>
    <row r="4381" spans="7:8" x14ac:dyDescent="0.3">
      <c r="G4381" s="62">
        <v>4375</v>
      </c>
      <c r="H4381">
        <f t="shared" ca="1" si="111"/>
        <v>-2.1213150887610967E-2</v>
      </c>
    </row>
    <row r="4382" spans="7:8" x14ac:dyDescent="0.3">
      <c r="G4382" s="62">
        <v>4376</v>
      </c>
      <c r="H4382">
        <f t="shared" ca="1" si="111"/>
        <v>2.0205798226680637E-2</v>
      </c>
    </row>
    <row r="4383" spans="7:8" x14ac:dyDescent="0.3">
      <c r="G4383" s="62">
        <v>4377</v>
      </c>
      <c r="H4383">
        <f t="shared" ca="1" si="111"/>
        <v>1.3979433188912621E-2</v>
      </c>
    </row>
    <row r="4384" spans="7:8" x14ac:dyDescent="0.3">
      <c r="G4384" s="62">
        <v>4378</v>
      </c>
      <c r="H4384">
        <f t="shared" ca="1" si="111"/>
        <v>-6.1533265373742516E-3</v>
      </c>
    </row>
    <row r="4385" spans="7:8" x14ac:dyDescent="0.3">
      <c r="G4385" s="62">
        <v>4379</v>
      </c>
      <c r="H4385">
        <f t="shared" ca="1" si="111"/>
        <v>2.2106906100537175E-2</v>
      </c>
    </row>
    <row r="4386" spans="7:8" x14ac:dyDescent="0.3">
      <c r="G4386" s="62">
        <v>4380</v>
      </c>
      <c r="H4386">
        <f t="shared" ca="1" si="111"/>
        <v>1.3252470555180852E-2</v>
      </c>
    </row>
    <row r="4387" spans="7:8" x14ac:dyDescent="0.3">
      <c r="G4387" s="62">
        <v>4381</v>
      </c>
      <c r="H4387">
        <f t="shared" ca="1" si="111"/>
        <v>-2.6032663748776719E-2</v>
      </c>
    </row>
    <row r="4388" spans="7:8" x14ac:dyDescent="0.3">
      <c r="G4388" s="62">
        <v>4382</v>
      </c>
      <c r="H4388">
        <f t="shared" ca="1" si="111"/>
        <v>-1.5329330094079227E-2</v>
      </c>
    </row>
    <row r="4389" spans="7:8" x14ac:dyDescent="0.3">
      <c r="G4389" s="62">
        <v>4383</v>
      </c>
      <c r="H4389">
        <f t="shared" ca="1" si="111"/>
        <v>9.8178573210892673E-3</v>
      </c>
    </row>
    <row r="4390" spans="7:8" x14ac:dyDescent="0.3">
      <c r="G4390" s="62">
        <v>4384</v>
      </c>
      <c r="H4390">
        <f t="shared" ca="1" si="111"/>
        <v>1.5227487527186275E-2</v>
      </c>
    </row>
    <row r="4391" spans="7:8" x14ac:dyDescent="0.3">
      <c r="G4391" s="62">
        <v>4385</v>
      </c>
      <c r="H4391">
        <f t="shared" ca="1" si="111"/>
        <v>-4.5845401644983592E-3</v>
      </c>
    </row>
    <row r="4392" spans="7:8" x14ac:dyDescent="0.3">
      <c r="G4392" s="62">
        <v>4386</v>
      </c>
      <c r="H4392">
        <f t="shared" ca="1" si="111"/>
        <v>1.4338912248661184E-2</v>
      </c>
    </row>
    <row r="4393" spans="7:8" x14ac:dyDescent="0.3">
      <c r="G4393" s="62">
        <v>4387</v>
      </c>
      <c r="H4393">
        <f t="shared" ca="1" si="111"/>
        <v>7.6817811668272121E-3</v>
      </c>
    </row>
    <row r="4394" spans="7:8" x14ac:dyDescent="0.3">
      <c r="G4394" s="62">
        <v>4388</v>
      </c>
      <c r="H4394">
        <f t="shared" ca="1" si="111"/>
        <v>-1.5913715625030456E-2</v>
      </c>
    </row>
    <row r="4395" spans="7:8" x14ac:dyDescent="0.3">
      <c r="G4395" s="62">
        <v>4389</v>
      </c>
      <c r="H4395">
        <f t="shared" ca="1" si="111"/>
        <v>-1.2434032465432355E-2</v>
      </c>
    </row>
    <row r="4396" spans="7:8" x14ac:dyDescent="0.3">
      <c r="G4396" s="62">
        <v>4390</v>
      </c>
      <c r="H4396">
        <f t="shared" ca="1" si="111"/>
        <v>-2.2492210985657398E-3</v>
      </c>
    </row>
    <row r="4397" spans="7:8" x14ac:dyDescent="0.3">
      <c r="G4397" s="62">
        <v>4391</v>
      </c>
      <c r="H4397">
        <f t="shared" ca="1" si="111"/>
        <v>1.1340288264527605E-2</v>
      </c>
    </row>
    <row r="4398" spans="7:8" x14ac:dyDescent="0.3">
      <c r="G4398" s="62">
        <v>4392</v>
      </c>
      <c r="H4398">
        <f t="shared" ca="1" si="111"/>
        <v>1.5298156136199954E-2</v>
      </c>
    </row>
    <row r="4399" spans="7:8" x14ac:dyDescent="0.3">
      <c r="G4399" s="62">
        <v>4393</v>
      </c>
      <c r="H4399">
        <f t="shared" ca="1" si="111"/>
        <v>-4.3062296030127152E-3</v>
      </c>
    </row>
    <row r="4400" spans="7:8" x14ac:dyDescent="0.3">
      <c r="G4400" s="62">
        <v>4394</v>
      </c>
      <c r="H4400">
        <f t="shared" ca="1" si="111"/>
        <v>-2.1075233167323754E-2</v>
      </c>
    </row>
    <row r="4401" spans="7:8" x14ac:dyDescent="0.3">
      <c r="G4401" s="62">
        <v>4395</v>
      </c>
      <c r="H4401">
        <f t="shared" ca="1" si="111"/>
        <v>1.8774495921331485E-2</v>
      </c>
    </row>
    <row r="4402" spans="7:8" x14ac:dyDescent="0.3">
      <c r="G4402" s="62">
        <v>4396</v>
      </c>
      <c r="H4402">
        <f t="shared" ca="1" si="111"/>
        <v>-1.4677654988395839E-2</v>
      </c>
    </row>
    <row r="4403" spans="7:8" x14ac:dyDescent="0.3">
      <c r="G4403" s="62">
        <v>4397</v>
      </c>
      <c r="H4403">
        <f t="shared" ca="1" si="111"/>
        <v>7.9510946968621658E-3</v>
      </c>
    </row>
    <row r="4404" spans="7:8" x14ac:dyDescent="0.3">
      <c r="G4404" s="62">
        <v>4398</v>
      </c>
      <c r="H4404">
        <f t="shared" ca="1" si="111"/>
        <v>1.2229543357165648E-2</v>
      </c>
    </row>
    <row r="4405" spans="7:8" x14ac:dyDescent="0.3">
      <c r="G4405" s="62">
        <v>4399</v>
      </c>
      <c r="H4405">
        <f t="shared" ca="1" si="111"/>
        <v>2.9410880165846084E-2</v>
      </c>
    </row>
    <row r="4406" spans="7:8" x14ac:dyDescent="0.3">
      <c r="G4406" s="62">
        <v>4400</v>
      </c>
      <c r="H4406">
        <f t="shared" ca="1" si="111"/>
        <v>-8.5616784627322237E-3</v>
      </c>
    </row>
    <row r="4407" spans="7:8" x14ac:dyDescent="0.3">
      <c r="G4407" s="62">
        <v>4401</v>
      </c>
      <c r="H4407">
        <f t="shared" ca="1" si="111"/>
        <v>-2.3904253158186645E-2</v>
      </c>
    </row>
    <row r="4408" spans="7:8" x14ac:dyDescent="0.3">
      <c r="G4408" s="62">
        <v>4402</v>
      </c>
      <c r="H4408">
        <f t="shared" ca="1" si="111"/>
        <v>4.4805780880848483E-3</v>
      </c>
    </row>
    <row r="4409" spans="7:8" x14ac:dyDescent="0.3">
      <c r="G4409" s="62">
        <v>4403</v>
      </c>
      <c r="H4409">
        <f t="shared" ca="1" si="111"/>
        <v>2.018230063007533E-3</v>
      </c>
    </row>
    <row r="4410" spans="7:8" x14ac:dyDescent="0.3">
      <c r="G4410" s="62">
        <v>4404</v>
      </c>
      <c r="H4410">
        <f t="shared" ca="1" si="111"/>
        <v>6.7286935710217924E-3</v>
      </c>
    </row>
    <row r="4411" spans="7:8" x14ac:dyDescent="0.3">
      <c r="G4411" s="62">
        <v>4405</v>
      </c>
      <c r="H4411">
        <f t="shared" ca="1" si="111"/>
        <v>-7.6736179692242674E-3</v>
      </c>
    </row>
    <row r="4412" spans="7:8" x14ac:dyDescent="0.3">
      <c r="G4412" s="62">
        <v>4406</v>
      </c>
      <c r="H4412">
        <f t="shared" ca="1" si="111"/>
        <v>2.8424396936482643E-2</v>
      </c>
    </row>
    <row r="4413" spans="7:8" x14ac:dyDescent="0.3">
      <c r="G4413" s="62">
        <v>4407</v>
      </c>
      <c r="H4413">
        <f t="shared" ca="1" si="111"/>
        <v>-8.587934283407107E-3</v>
      </c>
    </row>
    <row r="4414" spans="7:8" x14ac:dyDescent="0.3">
      <c r="G4414" s="62">
        <v>4408</v>
      </c>
      <c r="H4414">
        <f t="shared" ca="1" si="111"/>
        <v>1.4903372762217959E-2</v>
      </c>
    </row>
    <row r="4415" spans="7:8" x14ac:dyDescent="0.3">
      <c r="G4415" s="62">
        <v>4409</v>
      </c>
      <c r="H4415">
        <f t="shared" ca="1" si="111"/>
        <v>1.3452793582141614E-2</v>
      </c>
    </row>
    <row r="4416" spans="7:8" x14ac:dyDescent="0.3">
      <c r="G4416" s="62">
        <v>4410</v>
      </c>
      <c r="H4416">
        <f t="shared" ca="1" si="111"/>
        <v>-1.2866996390761923E-2</v>
      </c>
    </row>
    <row r="4417" spans="7:8" x14ac:dyDescent="0.3">
      <c r="G4417" s="62">
        <v>4411</v>
      </c>
      <c r="H4417">
        <f t="shared" ca="1" si="111"/>
        <v>-9.4306829925035786E-3</v>
      </c>
    </row>
    <row r="4418" spans="7:8" x14ac:dyDescent="0.3">
      <c r="G4418" s="62">
        <v>4412</v>
      </c>
      <c r="H4418">
        <f t="shared" ca="1" si="111"/>
        <v>8.500997864099984E-3</v>
      </c>
    </row>
    <row r="4419" spans="7:8" x14ac:dyDescent="0.3">
      <c r="G4419" s="62">
        <v>4413</v>
      </c>
      <c r="H4419">
        <f t="shared" ca="1" si="111"/>
        <v>-1.3746154918103583E-2</v>
      </c>
    </row>
    <row r="4420" spans="7:8" x14ac:dyDescent="0.3">
      <c r="G4420" s="62">
        <v>4414</v>
      </c>
      <c r="H4420">
        <f t="shared" ca="1" si="111"/>
        <v>1.3174661294922238E-2</v>
      </c>
    </row>
    <row r="4421" spans="7:8" x14ac:dyDescent="0.3">
      <c r="G4421" s="62">
        <v>4415</v>
      </c>
      <c r="H4421">
        <f t="shared" ca="1" si="111"/>
        <v>1.066474717053377E-2</v>
      </c>
    </row>
    <row r="4422" spans="7:8" x14ac:dyDescent="0.3">
      <c r="G4422" s="62">
        <v>4416</v>
      </c>
      <c r="H4422">
        <f t="shared" ca="1" si="111"/>
        <v>2.1749330146638999E-3</v>
      </c>
    </row>
    <row r="4423" spans="7:8" x14ac:dyDescent="0.3">
      <c r="G4423" s="62">
        <v>4417</v>
      </c>
      <c r="H4423">
        <f t="shared" ref="H4423:H4486" ca="1" si="112">_xlfn.NORM.INV(RAND(),N$9,N$10)</f>
        <v>6.7726171820958496E-3</v>
      </c>
    </row>
    <row r="4424" spans="7:8" x14ac:dyDescent="0.3">
      <c r="G4424" s="62">
        <v>4418</v>
      </c>
      <c r="H4424">
        <f t="shared" ca="1" si="112"/>
        <v>-1.25386326067528E-2</v>
      </c>
    </row>
    <row r="4425" spans="7:8" x14ac:dyDescent="0.3">
      <c r="G4425" s="62">
        <v>4419</v>
      </c>
      <c r="H4425">
        <f t="shared" ca="1" si="112"/>
        <v>-1.3803249941622847E-3</v>
      </c>
    </row>
    <row r="4426" spans="7:8" x14ac:dyDescent="0.3">
      <c r="G4426" s="62">
        <v>4420</v>
      </c>
      <c r="H4426">
        <f t="shared" ca="1" si="112"/>
        <v>2.8313217743778426E-3</v>
      </c>
    </row>
    <row r="4427" spans="7:8" x14ac:dyDescent="0.3">
      <c r="G4427" s="62">
        <v>4421</v>
      </c>
      <c r="H4427">
        <f t="shared" ca="1" si="112"/>
        <v>-2.7010079844017147E-3</v>
      </c>
    </row>
    <row r="4428" spans="7:8" x14ac:dyDescent="0.3">
      <c r="G4428" s="62">
        <v>4422</v>
      </c>
      <c r="H4428">
        <f t="shared" ca="1" si="112"/>
        <v>-3.9357762597076733E-2</v>
      </c>
    </row>
    <row r="4429" spans="7:8" x14ac:dyDescent="0.3">
      <c r="G4429" s="62">
        <v>4423</v>
      </c>
      <c r="H4429">
        <f t="shared" ca="1" si="112"/>
        <v>-1.0230045353390223E-2</v>
      </c>
    </row>
    <row r="4430" spans="7:8" x14ac:dyDescent="0.3">
      <c r="G4430" s="62">
        <v>4424</v>
      </c>
      <c r="H4430">
        <f t="shared" ca="1" si="112"/>
        <v>4.1737066732918868E-3</v>
      </c>
    </row>
    <row r="4431" spans="7:8" x14ac:dyDescent="0.3">
      <c r="G4431" s="62">
        <v>4425</v>
      </c>
      <c r="H4431">
        <f t="shared" ca="1" si="112"/>
        <v>-1.1166932842373955E-3</v>
      </c>
    </row>
    <row r="4432" spans="7:8" x14ac:dyDescent="0.3">
      <c r="G4432" s="62">
        <v>4426</v>
      </c>
      <c r="H4432">
        <f t="shared" ca="1" si="112"/>
        <v>1.1035232738702279E-2</v>
      </c>
    </row>
    <row r="4433" spans="7:8" x14ac:dyDescent="0.3">
      <c r="G4433" s="62">
        <v>4427</v>
      </c>
      <c r="H4433">
        <f t="shared" ca="1" si="112"/>
        <v>1.4318886209090916E-2</v>
      </c>
    </row>
    <row r="4434" spans="7:8" x14ac:dyDescent="0.3">
      <c r="G4434" s="62">
        <v>4428</v>
      </c>
      <c r="H4434">
        <f t="shared" ca="1" si="112"/>
        <v>-8.7125908406124049E-5</v>
      </c>
    </row>
    <row r="4435" spans="7:8" x14ac:dyDescent="0.3">
      <c r="G4435" s="62">
        <v>4429</v>
      </c>
      <c r="H4435">
        <f t="shared" ca="1" si="112"/>
        <v>-2.7013595853485721E-2</v>
      </c>
    </row>
    <row r="4436" spans="7:8" x14ac:dyDescent="0.3">
      <c r="G4436" s="62">
        <v>4430</v>
      </c>
      <c r="H4436">
        <f t="shared" ca="1" si="112"/>
        <v>-1.8568282287112575E-2</v>
      </c>
    </row>
    <row r="4437" spans="7:8" x14ac:dyDescent="0.3">
      <c r="G4437" s="62">
        <v>4431</v>
      </c>
      <c r="H4437">
        <f t="shared" ca="1" si="112"/>
        <v>-1.3402367769014944E-3</v>
      </c>
    </row>
    <row r="4438" spans="7:8" x14ac:dyDescent="0.3">
      <c r="G4438" s="62">
        <v>4432</v>
      </c>
      <c r="H4438">
        <f t="shared" ca="1" si="112"/>
        <v>-8.1492017246851678E-3</v>
      </c>
    </row>
    <row r="4439" spans="7:8" x14ac:dyDescent="0.3">
      <c r="G4439" s="62">
        <v>4433</v>
      </c>
      <c r="H4439">
        <f t="shared" ca="1" si="112"/>
        <v>-7.1464113789739391E-3</v>
      </c>
    </row>
    <row r="4440" spans="7:8" x14ac:dyDescent="0.3">
      <c r="G4440" s="62">
        <v>4434</v>
      </c>
      <c r="H4440">
        <f t="shared" ca="1" si="112"/>
        <v>1.1302073359938072E-2</v>
      </c>
    </row>
    <row r="4441" spans="7:8" x14ac:dyDescent="0.3">
      <c r="G4441" s="62">
        <v>4435</v>
      </c>
      <c r="H4441">
        <f t="shared" ca="1" si="112"/>
        <v>-7.4412410324479702E-4</v>
      </c>
    </row>
    <row r="4442" spans="7:8" x14ac:dyDescent="0.3">
      <c r="G4442" s="62">
        <v>4436</v>
      </c>
      <c r="H4442">
        <f t="shared" ca="1" si="112"/>
        <v>1.7499438762159417E-3</v>
      </c>
    </row>
    <row r="4443" spans="7:8" x14ac:dyDescent="0.3">
      <c r="G4443" s="62">
        <v>4437</v>
      </c>
      <c r="H4443">
        <f t="shared" ca="1" si="112"/>
        <v>-7.1797976941043859E-3</v>
      </c>
    </row>
    <row r="4444" spans="7:8" x14ac:dyDescent="0.3">
      <c r="G4444" s="62">
        <v>4438</v>
      </c>
      <c r="H4444">
        <f t="shared" ca="1" si="112"/>
        <v>7.2560523601744812E-3</v>
      </c>
    </row>
    <row r="4445" spans="7:8" x14ac:dyDescent="0.3">
      <c r="G4445" s="62">
        <v>4439</v>
      </c>
      <c r="H4445">
        <f t="shared" ca="1" si="112"/>
        <v>2.1549942104041411E-3</v>
      </c>
    </row>
    <row r="4446" spans="7:8" x14ac:dyDescent="0.3">
      <c r="G4446" s="62">
        <v>4440</v>
      </c>
      <c r="H4446">
        <f t="shared" ca="1" si="112"/>
        <v>1.1391206980952846E-2</v>
      </c>
    </row>
    <row r="4447" spans="7:8" x14ac:dyDescent="0.3">
      <c r="G4447" s="62">
        <v>4441</v>
      </c>
      <c r="H4447">
        <f t="shared" ca="1" si="112"/>
        <v>-1.8998183498957844E-3</v>
      </c>
    </row>
    <row r="4448" spans="7:8" x14ac:dyDescent="0.3">
      <c r="G4448" s="62">
        <v>4442</v>
      </c>
      <c r="H4448">
        <f t="shared" ca="1" si="112"/>
        <v>-1.0074386126453493E-2</v>
      </c>
    </row>
    <row r="4449" spans="7:8" x14ac:dyDescent="0.3">
      <c r="G4449" s="62">
        <v>4443</v>
      </c>
      <c r="H4449">
        <f t="shared" ca="1" si="112"/>
        <v>8.8124473890218054E-3</v>
      </c>
    </row>
    <row r="4450" spans="7:8" x14ac:dyDescent="0.3">
      <c r="G4450" s="62">
        <v>4444</v>
      </c>
      <c r="H4450">
        <f t="shared" ca="1" si="112"/>
        <v>-9.7389000451093399E-3</v>
      </c>
    </row>
    <row r="4451" spans="7:8" x14ac:dyDescent="0.3">
      <c r="G4451" s="62">
        <v>4445</v>
      </c>
      <c r="H4451">
        <f t="shared" ca="1" si="112"/>
        <v>1.1288767419610294E-2</v>
      </c>
    </row>
    <row r="4452" spans="7:8" x14ac:dyDescent="0.3">
      <c r="G4452" s="62">
        <v>4446</v>
      </c>
      <c r="H4452">
        <f t="shared" ca="1" si="112"/>
        <v>-7.6030944778286841E-3</v>
      </c>
    </row>
    <row r="4453" spans="7:8" x14ac:dyDescent="0.3">
      <c r="G4453" s="62">
        <v>4447</v>
      </c>
      <c r="H4453">
        <f t="shared" ca="1" si="112"/>
        <v>1.7513455173002339E-2</v>
      </c>
    </row>
    <row r="4454" spans="7:8" x14ac:dyDescent="0.3">
      <c r="G4454" s="62">
        <v>4448</v>
      </c>
      <c r="H4454">
        <f t="shared" ca="1" si="112"/>
        <v>-4.1464936042732358E-3</v>
      </c>
    </row>
    <row r="4455" spans="7:8" x14ac:dyDescent="0.3">
      <c r="G4455" s="62">
        <v>4449</v>
      </c>
      <c r="H4455">
        <f t="shared" ca="1" si="112"/>
        <v>6.4801734285023843E-3</v>
      </c>
    </row>
    <row r="4456" spans="7:8" x14ac:dyDescent="0.3">
      <c r="G4456" s="62">
        <v>4450</v>
      </c>
      <c r="H4456">
        <f t="shared" ca="1" si="112"/>
        <v>-7.5751919155558727E-3</v>
      </c>
    </row>
    <row r="4457" spans="7:8" x14ac:dyDescent="0.3">
      <c r="G4457" s="62">
        <v>4451</v>
      </c>
      <c r="H4457">
        <f t="shared" ca="1" si="112"/>
        <v>7.4000256191363144E-3</v>
      </c>
    </row>
    <row r="4458" spans="7:8" x14ac:dyDescent="0.3">
      <c r="G4458" s="62">
        <v>4452</v>
      </c>
      <c r="H4458">
        <f t="shared" ca="1" si="112"/>
        <v>1.9298498095771462E-3</v>
      </c>
    </row>
    <row r="4459" spans="7:8" x14ac:dyDescent="0.3">
      <c r="G4459" s="62">
        <v>4453</v>
      </c>
      <c r="H4459">
        <f t="shared" ca="1" si="112"/>
        <v>-3.7217305664696498E-3</v>
      </c>
    </row>
    <row r="4460" spans="7:8" x14ac:dyDescent="0.3">
      <c r="G4460" s="62">
        <v>4454</v>
      </c>
      <c r="H4460">
        <f t="shared" ca="1" si="112"/>
        <v>-1.7632349330946134E-2</v>
      </c>
    </row>
    <row r="4461" spans="7:8" x14ac:dyDescent="0.3">
      <c r="G4461" s="62">
        <v>4455</v>
      </c>
      <c r="H4461">
        <f t="shared" ca="1" si="112"/>
        <v>-1.4043747603528651E-2</v>
      </c>
    </row>
    <row r="4462" spans="7:8" x14ac:dyDescent="0.3">
      <c r="G4462" s="62">
        <v>4456</v>
      </c>
      <c r="H4462">
        <f t="shared" ca="1" si="112"/>
        <v>-7.6882791046571104E-3</v>
      </c>
    </row>
    <row r="4463" spans="7:8" x14ac:dyDescent="0.3">
      <c r="G4463" s="62">
        <v>4457</v>
      </c>
      <c r="H4463">
        <f t="shared" ca="1" si="112"/>
        <v>2.5648766624786132E-2</v>
      </c>
    </row>
    <row r="4464" spans="7:8" x14ac:dyDescent="0.3">
      <c r="G4464" s="62">
        <v>4458</v>
      </c>
      <c r="H4464">
        <f t="shared" ca="1" si="112"/>
        <v>2.8941605591091997E-3</v>
      </c>
    </row>
    <row r="4465" spans="7:8" x14ac:dyDescent="0.3">
      <c r="G4465" s="62">
        <v>4459</v>
      </c>
      <c r="H4465">
        <f t="shared" ca="1" si="112"/>
        <v>-1.1232494291360822E-2</v>
      </c>
    </row>
    <row r="4466" spans="7:8" x14ac:dyDescent="0.3">
      <c r="G4466" s="62">
        <v>4460</v>
      </c>
      <c r="H4466">
        <f t="shared" ca="1" si="112"/>
        <v>-7.8430153058848314E-3</v>
      </c>
    </row>
    <row r="4467" spans="7:8" x14ac:dyDescent="0.3">
      <c r="G4467" s="62">
        <v>4461</v>
      </c>
      <c r="H4467">
        <f t="shared" ca="1" si="112"/>
        <v>6.0107688734490324E-3</v>
      </c>
    </row>
    <row r="4468" spans="7:8" x14ac:dyDescent="0.3">
      <c r="G4468" s="62">
        <v>4462</v>
      </c>
      <c r="H4468">
        <f t="shared" ca="1" si="112"/>
        <v>2.7847018042249608E-2</v>
      </c>
    </row>
    <row r="4469" spans="7:8" x14ac:dyDescent="0.3">
      <c r="G4469" s="62">
        <v>4463</v>
      </c>
      <c r="H4469">
        <f t="shared" ca="1" si="112"/>
        <v>-1.5239292015989088E-2</v>
      </c>
    </row>
    <row r="4470" spans="7:8" x14ac:dyDescent="0.3">
      <c r="G4470" s="62">
        <v>4464</v>
      </c>
      <c r="H4470">
        <f t="shared" ca="1" si="112"/>
        <v>-6.6276901841699895E-3</v>
      </c>
    </row>
    <row r="4471" spans="7:8" x14ac:dyDescent="0.3">
      <c r="G4471" s="62">
        <v>4465</v>
      </c>
      <c r="H4471">
        <f t="shared" ca="1" si="112"/>
        <v>-2.5470066184749788E-2</v>
      </c>
    </row>
    <row r="4472" spans="7:8" x14ac:dyDescent="0.3">
      <c r="G4472" s="62">
        <v>4466</v>
      </c>
      <c r="H4472">
        <f t="shared" ca="1" si="112"/>
        <v>8.6500187997775781E-3</v>
      </c>
    </row>
    <row r="4473" spans="7:8" x14ac:dyDescent="0.3">
      <c r="G4473" s="62">
        <v>4467</v>
      </c>
      <c r="H4473">
        <f t="shared" ca="1" si="112"/>
        <v>-1.3934749913474346E-2</v>
      </c>
    </row>
    <row r="4474" spans="7:8" x14ac:dyDescent="0.3">
      <c r="G4474" s="62">
        <v>4468</v>
      </c>
      <c r="H4474">
        <f t="shared" ca="1" si="112"/>
        <v>1.1122824263250831E-3</v>
      </c>
    </row>
    <row r="4475" spans="7:8" x14ac:dyDescent="0.3">
      <c r="G4475" s="62">
        <v>4469</v>
      </c>
      <c r="H4475">
        <f t="shared" ca="1" si="112"/>
        <v>3.3740727452878528E-3</v>
      </c>
    </row>
    <row r="4476" spans="7:8" x14ac:dyDescent="0.3">
      <c r="G4476" s="62">
        <v>4470</v>
      </c>
      <c r="H4476">
        <f t="shared" ca="1" si="112"/>
        <v>-1.0887278494140586E-2</v>
      </c>
    </row>
    <row r="4477" spans="7:8" x14ac:dyDescent="0.3">
      <c r="G4477" s="62">
        <v>4471</v>
      </c>
      <c r="H4477">
        <f t="shared" ca="1" si="112"/>
        <v>2.1917236725647438E-2</v>
      </c>
    </row>
    <row r="4478" spans="7:8" x14ac:dyDescent="0.3">
      <c r="G4478" s="62">
        <v>4472</v>
      </c>
      <c r="H4478">
        <f t="shared" ca="1" si="112"/>
        <v>5.3216041299725273E-3</v>
      </c>
    </row>
    <row r="4479" spans="7:8" x14ac:dyDescent="0.3">
      <c r="G4479" s="62">
        <v>4473</v>
      </c>
      <c r="H4479">
        <f t="shared" ca="1" si="112"/>
        <v>1.0838735214208686E-2</v>
      </c>
    </row>
    <row r="4480" spans="7:8" x14ac:dyDescent="0.3">
      <c r="G4480" s="62">
        <v>4474</v>
      </c>
      <c r="H4480">
        <f t="shared" ca="1" si="112"/>
        <v>1.7002905054551074E-4</v>
      </c>
    </row>
    <row r="4481" spans="7:8" x14ac:dyDescent="0.3">
      <c r="G4481" s="62">
        <v>4475</v>
      </c>
      <c r="H4481">
        <f t="shared" ca="1" si="112"/>
        <v>-2.9565364283174788E-3</v>
      </c>
    </row>
    <row r="4482" spans="7:8" x14ac:dyDescent="0.3">
      <c r="G4482" s="62">
        <v>4476</v>
      </c>
      <c r="H4482">
        <f t="shared" ca="1" si="112"/>
        <v>2.2074487122748621E-2</v>
      </c>
    </row>
    <row r="4483" spans="7:8" x14ac:dyDescent="0.3">
      <c r="G4483" s="62">
        <v>4477</v>
      </c>
      <c r="H4483">
        <f t="shared" ca="1" si="112"/>
        <v>-4.0009594183948111E-3</v>
      </c>
    </row>
    <row r="4484" spans="7:8" x14ac:dyDescent="0.3">
      <c r="G4484" s="62">
        <v>4478</v>
      </c>
      <c r="H4484">
        <f t="shared" ca="1" si="112"/>
        <v>-1.2204780530667187E-3</v>
      </c>
    </row>
    <row r="4485" spans="7:8" x14ac:dyDescent="0.3">
      <c r="G4485" s="62">
        <v>4479</v>
      </c>
      <c r="H4485">
        <f t="shared" ca="1" si="112"/>
        <v>-2.5362438010169547E-2</v>
      </c>
    </row>
    <row r="4486" spans="7:8" x14ac:dyDescent="0.3">
      <c r="G4486" s="62">
        <v>4480</v>
      </c>
      <c r="H4486">
        <f t="shared" ca="1" si="112"/>
        <v>6.3469427340735558E-3</v>
      </c>
    </row>
    <row r="4487" spans="7:8" x14ac:dyDescent="0.3">
      <c r="G4487" s="62">
        <v>4481</v>
      </c>
      <c r="H4487">
        <f t="shared" ref="H4487:H4550" ca="1" si="113">_xlfn.NORM.INV(RAND(),N$9,N$10)</f>
        <v>-2.2298842401800132E-3</v>
      </c>
    </row>
    <row r="4488" spans="7:8" x14ac:dyDescent="0.3">
      <c r="G4488" s="62">
        <v>4482</v>
      </c>
      <c r="H4488">
        <f t="shared" ca="1" si="113"/>
        <v>-6.1445258917944964E-3</v>
      </c>
    </row>
    <row r="4489" spans="7:8" x14ac:dyDescent="0.3">
      <c r="G4489" s="62">
        <v>4483</v>
      </c>
      <c r="H4489">
        <f t="shared" ca="1" si="113"/>
        <v>-9.4696464891368994E-3</v>
      </c>
    </row>
    <row r="4490" spans="7:8" x14ac:dyDescent="0.3">
      <c r="G4490" s="62">
        <v>4484</v>
      </c>
      <c r="H4490">
        <f t="shared" ca="1" si="113"/>
        <v>-6.2768397553434165E-3</v>
      </c>
    </row>
    <row r="4491" spans="7:8" x14ac:dyDescent="0.3">
      <c r="G4491" s="62">
        <v>4485</v>
      </c>
      <c r="H4491">
        <f t="shared" ca="1" si="113"/>
        <v>2.6126963999113001E-3</v>
      </c>
    </row>
    <row r="4492" spans="7:8" x14ac:dyDescent="0.3">
      <c r="G4492" s="62">
        <v>4486</v>
      </c>
      <c r="H4492">
        <f t="shared" ca="1" si="113"/>
        <v>-1.1950583075479155E-2</v>
      </c>
    </row>
    <row r="4493" spans="7:8" x14ac:dyDescent="0.3">
      <c r="G4493" s="62">
        <v>4487</v>
      </c>
      <c r="H4493">
        <f t="shared" ca="1" si="113"/>
        <v>-1.885154939731664E-2</v>
      </c>
    </row>
    <row r="4494" spans="7:8" x14ac:dyDescent="0.3">
      <c r="G4494" s="62">
        <v>4488</v>
      </c>
      <c r="H4494">
        <f t="shared" ca="1" si="113"/>
        <v>6.3275702072343185E-3</v>
      </c>
    </row>
    <row r="4495" spans="7:8" x14ac:dyDescent="0.3">
      <c r="G4495" s="62">
        <v>4489</v>
      </c>
      <c r="H4495">
        <f t="shared" ca="1" si="113"/>
        <v>1.5963562811447427E-2</v>
      </c>
    </row>
    <row r="4496" spans="7:8" x14ac:dyDescent="0.3">
      <c r="G4496" s="62">
        <v>4490</v>
      </c>
      <c r="H4496">
        <f t="shared" ca="1" si="113"/>
        <v>3.7112798908672754E-3</v>
      </c>
    </row>
    <row r="4497" spans="7:8" x14ac:dyDescent="0.3">
      <c r="G4497" s="62">
        <v>4491</v>
      </c>
      <c r="H4497">
        <f t="shared" ca="1" si="113"/>
        <v>6.7145342646198558E-3</v>
      </c>
    </row>
    <row r="4498" spans="7:8" x14ac:dyDescent="0.3">
      <c r="G4498" s="62">
        <v>4492</v>
      </c>
      <c r="H4498">
        <f t="shared" ca="1" si="113"/>
        <v>-6.2151168552247093E-3</v>
      </c>
    </row>
    <row r="4499" spans="7:8" x14ac:dyDescent="0.3">
      <c r="G4499" s="62">
        <v>4493</v>
      </c>
      <c r="H4499">
        <f t="shared" ca="1" si="113"/>
        <v>2.6573643949677163E-3</v>
      </c>
    </row>
    <row r="4500" spans="7:8" x14ac:dyDescent="0.3">
      <c r="G4500" s="62">
        <v>4494</v>
      </c>
      <c r="H4500">
        <f t="shared" ca="1" si="113"/>
        <v>3.4098714928740989E-2</v>
      </c>
    </row>
    <row r="4501" spans="7:8" x14ac:dyDescent="0.3">
      <c r="G4501" s="62">
        <v>4495</v>
      </c>
      <c r="H4501">
        <f t="shared" ca="1" si="113"/>
        <v>-1.5927090734860958E-2</v>
      </c>
    </row>
    <row r="4502" spans="7:8" x14ac:dyDescent="0.3">
      <c r="G4502" s="62">
        <v>4496</v>
      </c>
      <c r="H4502">
        <f t="shared" ca="1" si="113"/>
        <v>-7.9054306828802694E-3</v>
      </c>
    </row>
    <row r="4503" spans="7:8" x14ac:dyDescent="0.3">
      <c r="G4503" s="62">
        <v>4497</v>
      </c>
      <c r="H4503">
        <f t="shared" ca="1" si="113"/>
        <v>-2.0732561140045565E-2</v>
      </c>
    </row>
    <row r="4504" spans="7:8" x14ac:dyDescent="0.3">
      <c r="G4504" s="62">
        <v>4498</v>
      </c>
      <c r="H4504">
        <f t="shared" ca="1" si="113"/>
        <v>3.1605729221541333E-2</v>
      </c>
    </row>
    <row r="4505" spans="7:8" x14ac:dyDescent="0.3">
      <c r="G4505" s="62">
        <v>4499</v>
      </c>
      <c r="H4505">
        <f t="shared" ca="1" si="113"/>
        <v>-9.3846935582414907E-3</v>
      </c>
    </row>
    <row r="4506" spans="7:8" x14ac:dyDescent="0.3">
      <c r="G4506" s="62">
        <v>4500</v>
      </c>
      <c r="H4506">
        <f t="shared" ca="1" si="113"/>
        <v>2.5838498816166237E-2</v>
      </c>
    </row>
    <row r="4507" spans="7:8" x14ac:dyDescent="0.3">
      <c r="G4507" s="62">
        <v>4501</v>
      </c>
      <c r="H4507">
        <f t="shared" ca="1" si="113"/>
        <v>-1.0107041400707053E-2</v>
      </c>
    </row>
    <row r="4508" spans="7:8" x14ac:dyDescent="0.3">
      <c r="G4508" s="62">
        <v>4502</v>
      </c>
      <c r="H4508">
        <f t="shared" ca="1" si="113"/>
        <v>2.2459847530988911E-2</v>
      </c>
    </row>
    <row r="4509" spans="7:8" x14ac:dyDescent="0.3">
      <c r="G4509" s="62">
        <v>4503</v>
      </c>
      <c r="H4509">
        <f t="shared" ca="1" si="113"/>
        <v>1.7485788608647697E-2</v>
      </c>
    </row>
    <row r="4510" spans="7:8" x14ac:dyDescent="0.3">
      <c r="G4510" s="62">
        <v>4504</v>
      </c>
      <c r="H4510">
        <f t="shared" ca="1" si="113"/>
        <v>2.7450409120231779E-4</v>
      </c>
    </row>
    <row r="4511" spans="7:8" x14ac:dyDescent="0.3">
      <c r="G4511" s="62">
        <v>4505</v>
      </c>
      <c r="H4511">
        <f t="shared" ca="1" si="113"/>
        <v>2.4532282301750908E-3</v>
      </c>
    </row>
    <row r="4512" spans="7:8" x14ac:dyDescent="0.3">
      <c r="G4512" s="62">
        <v>4506</v>
      </c>
      <c r="H4512">
        <f t="shared" ca="1" si="113"/>
        <v>-3.7836904371329719E-3</v>
      </c>
    </row>
    <row r="4513" spans="7:8" x14ac:dyDescent="0.3">
      <c r="G4513" s="62">
        <v>4507</v>
      </c>
      <c r="H4513">
        <f t="shared" ca="1" si="113"/>
        <v>-6.1419118213442243E-3</v>
      </c>
    </row>
    <row r="4514" spans="7:8" x14ac:dyDescent="0.3">
      <c r="G4514" s="62">
        <v>4508</v>
      </c>
      <c r="H4514">
        <f t="shared" ca="1" si="113"/>
        <v>1.2421427998855624E-2</v>
      </c>
    </row>
    <row r="4515" spans="7:8" x14ac:dyDescent="0.3">
      <c r="G4515" s="62">
        <v>4509</v>
      </c>
      <c r="H4515">
        <f t="shared" ca="1" si="113"/>
        <v>-3.5978791293353233E-3</v>
      </c>
    </row>
    <row r="4516" spans="7:8" x14ac:dyDescent="0.3">
      <c r="G4516" s="62">
        <v>4510</v>
      </c>
      <c r="H4516">
        <f t="shared" ca="1" si="113"/>
        <v>-6.6612897725551595E-3</v>
      </c>
    </row>
    <row r="4517" spans="7:8" x14ac:dyDescent="0.3">
      <c r="G4517" s="62">
        <v>4511</v>
      </c>
      <c r="H4517">
        <f t="shared" ca="1" si="113"/>
        <v>-3.4198752128577147E-3</v>
      </c>
    </row>
    <row r="4518" spans="7:8" x14ac:dyDescent="0.3">
      <c r="G4518" s="62">
        <v>4512</v>
      </c>
      <c r="H4518">
        <f t="shared" ca="1" si="113"/>
        <v>8.4873806892855671E-3</v>
      </c>
    </row>
    <row r="4519" spans="7:8" x14ac:dyDescent="0.3">
      <c r="G4519" s="62">
        <v>4513</v>
      </c>
      <c r="H4519">
        <f t="shared" ca="1" si="113"/>
        <v>2.1617148775258146E-4</v>
      </c>
    </row>
    <row r="4520" spans="7:8" x14ac:dyDescent="0.3">
      <c r="G4520" s="62">
        <v>4514</v>
      </c>
      <c r="H4520">
        <f t="shared" ca="1" si="113"/>
        <v>3.7365504394396326E-3</v>
      </c>
    </row>
    <row r="4521" spans="7:8" x14ac:dyDescent="0.3">
      <c r="G4521" s="62">
        <v>4515</v>
      </c>
      <c r="H4521">
        <f t="shared" ca="1" si="113"/>
        <v>2.1507785249768957E-2</v>
      </c>
    </row>
    <row r="4522" spans="7:8" x14ac:dyDescent="0.3">
      <c r="G4522" s="62">
        <v>4516</v>
      </c>
      <c r="H4522">
        <f t="shared" ca="1" si="113"/>
        <v>6.8604359306889467E-3</v>
      </c>
    </row>
    <row r="4523" spans="7:8" x14ac:dyDescent="0.3">
      <c r="G4523" s="62">
        <v>4517</v>
      </c>
      <c r="H4523">
        <f t="shared" ca="1" si="113"/>
        <v>-1.3564429059960408E-2</v>
      </c>
    </row>
    <row r="4524" spans="7:8" x14ac:dyDescent="0.3">
      <c r="G4524" s="62">
        <v>4518</v>
      </c>
      <c r="H4524">
        <f t="shared" ca="1" si="113"/>
        <v>1.876358784700486E-2</v>
      </c>
    </row>
    <row r="4525" spans="7:8" x14ac:dyDescent="0.3">
      <c r="G4525" s="62">
        <v>4519</v>
      </c>
      <c r="H4525">
        <f t="shared" ca="1" si="113"/>
        <v>-4.7660620059877064E-4</v>
      </c>
    </row>
    <row r="4526" spans="7:8" x14ac:dyDescent="0.3">
      <c r="G4526" s="62">
        <v>4520</v>
      </c>
      <c r="H4526">
        <f t="shared" ca="1" si="113"/>
        <v>9.3293853154483245E-3</v>
      </c>
    </row>
    <row r="4527" spans="7:8" x14ac:dyDescent="0.3">
      <c r="G4527" s="62">
        <v>4521</v>
      </c>
      <c r="H4527">
        <f t="shared" ca="1" si="113"/>
        <v>4.0796556656916498E-2</v>
      </c>
    </row>
    <row r="4528" spans="7:8" x14ac:dyDescent="0.3">
      <c r="G4528" s="62">
        <v>4522</v>
      </c>
      <c r="H4528">
        <f t="shared" ca="1" si="113"/>
        <v>-7.2310946350723898E-4</v>
      </c>
    </row>
    <row r="4529" spans="7:8" x14ac:dyDescent="0.3">
      <c r="G4529" s="62">
        <v>4523</v>
      </c>
      <c r="H4529">
        <f t="shared" ca="1" si="113"/>
        <v>9.0447629573920819E-3</v>
      </c>
    </row>
    <row r="4530" spans="7:8" x14ac:dyDescent="0.3">
      <c r="G4530" s="62">
        <v>4524</v>
      </c>
      <c r="H4530">
        <f t="shared" ca="1" si="113"/>
        <v>3.365520915805738E-3</v>
      </c>
    </row>
    <row r="4531" spans="7:8" x14ac:dyDescent="0.3">
      <c r="G4531" s="62">
        <v>4525</v>
      </c>
      <c r="H4531">
        <f t="shared" ca="1" si="113"/>
        <v>-7.5031647730446887E-3</v>
      </c>
    </row>
    <row r="4532" spans="7:8" x14ac:dyDescent="0.3">
      <c r="G4532" s="62">
        <v>4526</v>
      </c>
      <c r="H4532">
        <f t="shared" ca="1" si="113"/>
        <v>-3.219012785999549E-2</v>
      </c>
    </row>
    <row r="4533" spans="7:8" x14ac:dyDescent="0.3">
      <c r="G4533" s="62">
        <v>4527</v>
      </c>
      <c r="H4533">
        <f t="shared" ca="1" si="113"/>
        <v>-3.8364569784131654E-3</v>
      </c>
    </row>
    <row r="4534" spans="7:8" x14ac:dyDescent="0.3">
      <c r="G4534" s="62">
        <v>4528</v>
      </c>
      <c r="H4534">
        <f t="shared" ca="1" si="113"/>
        <v>8.6638219189230058E-3</v>
      </c>
    </row>
    <row r="4535" spans="7:8" x14ac:dyDescent="0.3">
      <c r="G4535" s="62">
        <v>4529</v>
      </c>
      <c r="H4535">
        <f t="shared" ca="1" si="113"/>
        <v>-6.565965942845392E-3</v>
      </c>
    </row>
    <row r="4536" spans="7:8" x14ac:dyDescent="0.3">
      <c r="G4536" s="62">
        <v>4530</v>
      </c>
      <c r="H4536">
        <f t="shared" ca="1" si="113"/>
        <v>-7.3853175683857419E-3</v>
      </c>
    </row>
    <row r="4537" spans="7:8" x14ac:dyDescent="0.3">
      <c r="G4537" s="62">
        <v>4531</v>
      </c>
      <c r="H4537">
        <f t="shared" ca="1" si="113"/>
        <v>1.4632439852456528E-2</v>
      </c>
    </row>
    <row r="4538" spans="7:8" x14ac:dyDescent="0.3">
      <c r="G4538" s="62">
        <v>4532</v>
      </c>
      <c r="H4538">
        <f t="shared" ca="1" si="113"/>
        <v>-1.4346597990319915E-2</v>
      </c>
    </row>
    <row r="4539" spans="7:8" x14ac:dyDescent="0.3">
      <c r="G4539" s="62">
        <v>4533</v>
      </c>
      <c r="H4539">
        <f t="shared" ca="1" si="113"/>
        <v>3.1634868810096847E-2</v>
      </c>
    </row>
    <row r="4540" spans="7:8" x14ac:dyDescent="0.3">
      <c r="G4540" s="62">
        <v>4534</v>
      </c>
      <c r="H4540">
        <f t="shared" ca="1" si="113"/>
        <v>1.4853231374065868E-2</v>
      </c>
    </row>
    <row r="4541" spans="7:8" x14ac:dyDescent="0.3">
      <c r="G4541" s="62">
        <v>4535</v>
      </c>
      <c r="H4541">
        <f t="shared" ca="1" si="113"/>
        <v>1.773122304062159E-2</v>
      </c>
    </row>
    <row r="4542" spans="7:8" x14ac:dyDescent="0.3">
      <c r="G4542" s="62">
        <v>4536</v>
      </c>
      <c r="H4542">
        <f t="shared" ca="1" si="113"/>
        <v>2.827009092391216E-2</v>
      </c>
    </row>
    <row r="4543" spans="7:8" x14ac:dyDescent="0.3">
      <c r="G4543" s="62">
        <v>4537</v>
      </c>
      <c r="H4543">
        <f t="shared" ca="1" si="113"/>
        <v>1.0113189613430914E-2</v>
      </c>
    </row>
    <row r="4544" spans="7:8" x14ac:dyDescent="0.3">
      <c r="G4544" s="62">
        <v>4538</v>
      </c>
      <c r="H4544">
        <f t="shared" ca="1" si="113"/>
        <v>-1.5019727930538095E-2</v>
      </c>
    </row>
    <row r="4545" spans="7:8" x14ac:dyDescent="0.3">
      <c r="G4545" s="62">
        <v>4539</v>
      </c>
      <c r="H4545">
        <f t="shared" ca="1" si="113"/>
        <v>-1.6858385140898761E-2</v>
      </c>
    </row>
    <row r="4546" spans="7:8" x14ac:dyDescent="0.3">
      <c r="G4546" s="62">
        <v>4540</v>
      </c>
      <c r="H4546">
        <f t="shared" ca="1" si="113"/>
        <v>8.3441836577592826E-3</v>
      </c>
    </row>
    <row r="4547" spans="7:8" x14ac:dyDescent="0.3">
      <c r="G4547" s="62">
        <v>4541</v>
      </c>
      <c r="H4547">
        <f t="shared" ca="1" si="113"/>
        <v>-5.7862952099594928E-3</v>
      </c>
    </row>
    <row r="4548" spans="7:8" x14ac:dyDescent="0.3">
      <c r="G4548" s="62">
        <v>4542</v>
      </c>
      <c r="H4548">
        <f t="shared" ca="1" si="113"/>
        <v>-2.6438509620776617E-2</v>
      </c>
    </row>
    <row r="4549" spans="7:8" x14ac:dyDescent="0.3">
      <c r="G4549" s="62">
        <v>4543</v>
      </c>
      <c r="H4549">
        <f t="shared" ca="1" si="113"/>
        <v>-9.6113059377717254E-3</v>
      </c>
    </row>
    <row r="4550" spans="7:8" x14ac:dyDescent="0.3">
      <c r="G4550" s="62">
        <v>4544</v>
      </c>
      <c r="H4550">
        <f t="shared" ca="1" si="113"/>
        <v>4.7607181742527023E-3</v>
      </c>
    </row>
    <row r="4551" spans="7:8" x14ac:dyDescent="0.3">
      <c r="G4551" s="62">
        <v>4545</v>
      </c>
      <c r="H4551">
        <f t="shared" ref="H4551:H4614" ca="1" si="114">_xlfn.NORM.INV(RAND(),N$9,N$10)</f>
        <v>-9.0617452227727997E-3</v>
      </c>
    </row>
    <row r="4552" spans="7:8" x14ac:dyDescent="0.3">
      <c r="G4552" s="62">
        <v>4546</v>
      </c>
      <c r="H4552">
        <f t="shared" ca="1" si="114"/>
        <v>-1.052659374983944E-2</v>
      </c>
    </row>
    <row r="4553" spans="7:8" x14ac:dyDescent="0.3">
      <c r="G4553" s="62">
        <v>4547</v>
      </c>
      <c r="H4553">
        <f t="shared" ca="1" si="114"/>
        <v>-4.8900432168811235E-3</v>
      </c>
    </row>
    <row r="4554" spans="7:8" x14ac:dyDescent="0.3">
      <c r="G4554" s="62">
        <v>4548</v>
      </c>
      <c r="H4554">
        <f t="shared" ca="1" si="114"/>
        <v>8.2724484763281401E-3</v>
      </c>
    </row>
    <row r="4555" spans="7:8" x14ac:dyDescent="0.3">
      <c r="G4555" s="62">
        <v>4549</v>
      </c>
      <c r="H4555">
        <f t="shared" ca="1" si="114"/>
        <v>-1.7725818825455341E-3</v>
      </c>
    </row>
    <row r="4556" spans="7:8" x14ac:dyDescent="0.3">
      <c r="G4556" s="62">
        <v>4550</v>
      </c>
      <c r="H4556">
        <f t="shared" ca="1" si="114"/>
        <v>-1.5644225279033207E-2</v>
      </c>
    </row>
    <row r="4557" spans="7:8" x14ac:dyDescent="0.3">
      <c r="G4557" s="62">
        <v>4551</v>
      </c>
      <c r="H4557">
        <f t="shared" ca="1" si="114"/>
        <v>-9.3567555206739914E-3</v>
      </c>
    </row>
    <row r="4558" spans="7:8" x14ac:dyDescent="0.3">
      <c r="G4558" s="62">
        <v>4552</v>
      </c>
      <c r="H4558">
        <f t="shared" ca="1" si="114"/>
        <v>1.7830531358981523E-3</v>
      </c>
    </row>
    <row r="4559" spans="7:8" x14ac:dyDescent="0.3">
      <c r="G4559" s="62">
        <v>4553</v>
      </c>
      <c r="H4559">
        <f t="shared" ca="1" si="114"/>
        <v>-5.0518538362378292E-3</v>
      </c>
    </row>
    <row r="4560" spans="7:8" x14ac:dyDescent="0.3">
      <c r="G4560" s="62">
        <v>4554</v>
      </c>
      <c r="H4560">
        <f t="shared" ca="1" si="114"/>
        <v>1.1263700983655285E-2</v>
      </c>
    </row>
    <row r="4561" spans="7:8" x14ac:dyDescent="0.3">
      <c r="G4561" s="62">
        <v>4555</v>
      </c>
      <c r="H4561">
        <f t="shared" ca="1" si="114"/>
        <v>-3.0984493500447359E-3</v>
      </c>
    </row>
    <row r="4562" spans="7:8" x14ac:dyDescent="0.3">
      <c r="G4562" s="62">
        <v>4556</v>
      </c>
      <c r="H4562">
        <f t="shared" ca="1" si="114"/>
        <v>-1.8152396512047257E-3</v>
      </c>
    </row>
    <row r="4563" spans="7:8" x14ac:dyDescent="0.3">
      <c r="G4563" s="62">
        <v>4557</v>
      </c>
      <c r="H4563">
        <f t="shared" ca="1" si="114"/>
        <v>-7.7427731570023518E-3</v>
      </c>
    </row>
    <row r="4564" spans="7:8" x14ac:dyDescent="0.3">
      <c r="G4564" s="62">
        <v>4558</v>
      </c>
      <c r="H4564">
        <f t="shared" ca="1" si="114"/>
        <v>2.6024361435327329E-2</v>
      </c>
    </row>
    <row r="4565" spans="7:8" x14ac:dyDescent="0.3">
      <c r="G4565" s="62">
        <v>4559</v>
      </c>
      <c r="H4565">
        <f t="shared" ca="1" si="114"/>
        <v>3.4996134687629659E-3</v>
      </c>
    </row>
    <row r="4566" spans="7:8" x14ac:dyDescent="0.3">
      <c r="G4566" s="62">
        <v>4560</v>
      </c>
      <c r="H4566">
        <f t="shared" ca="1" si="114"/>
        <v>2.3747358053383655E-2</v>
      </c>
    </row>
    <row r="4567" spans="7:8" x14ac:dyDescent="0.3">
      <c r="G4567" s="62">
        <v>4561</v>
      </c>
      <c r="H4567">
        <f t="shared" ca="1" si="114"/>
        <v>2.0957766558697237E-2</v>
      </c>
    </row>
    <row r="4568" spans="7:8" x14ac:dyDescent="0.3">
      <c r="G4568" s="62">
        <v>4562</v>
      </c>
      <c r="H4568">
        <f t="shared" ca="1" si="114"/>
        <v>5.2610022893816713E-3</v>
      </c>
    </row>
    <row r="4569" spans="7:8" x14ac:dyDescent="0.3">
      <c r="G4569" s="62">
        <v>4563</v>
      </c>
      <c r="H4569">
        <f t="shared" ca="1" si="114"/>
        <v>3.4220591843595327E-2</v>
      </c>
    </row>
    <row r="4570" spans="7:8" x14ac:dyDescent="0.3">
      <c r="G4570" s="62">
        <v>4564</v>
      </c>
      <c r="H4570">
        <f t="shared" ca="1" si="114"/>
        <v>2.9710854679637663E-3</v>
      </c>
    </row>
    <row r="4571" spans="7:8" x14ac:dyDescent="0.3">
      <c r="G4571" s="62">
        <v>4565</v>
      </c>
      <c r="H4571">
        <f t="shared" ca="1" si="114"/>
        <v>1.0201930378168064E-2</v>
      </c>
    </row>
    <row r="4572" spans="7:8" x14ac:dyDescent="0.3">
      <c r="G4572" s="62">
        <v>4566</v>
      </c>
      <c r="H4572">
        <f t="shared" ca="1" si="114"/>
        <v>-8.3024173051056173E-3</v>
      </c>
    </row>
    <row r="4573" spans="7:8" x14ac:dyDescent="0.3">
      <c r="G4573" s="62">
        <v>4567</v>
      </c>
      <c r="H4573">
        <f t="shared" ca="1" si="114"/>
        <v>8.7347675438901873E-3</v>
      </c>
    </row>
    <row r="4574" spans="7:8" x14ac:dyDescent="0.3">
      <c r="G4574" s="62">
        <v>4568</v>
      </c>
      <c r="H4574">
        <f t="shared" ca="1" si="114"/>
        <v>3.5448891229805518E-2</v>
      </c>
    </row>
    <row r="4575" spans="7:8" x14ac:dyDescent="0.3">
      <c r="G4575" s="62">
        <v>4569</v>
      </c>
      <c r="H4575">
        <f t="shared" ca="1" si="114"/>
        <v>1.4681236726599042E-2</v>
      </c>
    </row>
    <row r="4576" spans="7:8" x14ac:dyDescent="0.3">
      <c r="G4576" s="62">
        <v>4570</v>
      </c>
      <c r="H4576">
        <f t="shared" ca="1" si="114"/>
        <v>1.6633143135128738E-2</v>
      </c>
    </row>
    <row r="4577" spans="7:8" x14ac:dyDescent="0.3">
      <c r="G4577" s="62">
        <v>4571</v>
      </c>
      <c r="H4577">
        <f t="shared" ca="1" si="114"/>
        <v>-8.0473625836511176E-3</v>
      </c>
    </row>
    <row r="4578" spans="7:8" x14ac:dyDescent="0.3">
      <c r="G4578" s="62">
        <v>4572</v>
      </c>
      <c r="H4578">
        <f t="shared" ca="1" si="114"/>
        <v>-1.9642054122215966E-2</v>
      </c>
    </row>
    <row r="4579" spans="7:8" x14ac:dyDescent="0.3">
      <c r="G4579" s="62">
        <v>4573</v>
      </c>
      <c r="H4579">
        <f t="shared" ca="1" si="114"/>
        <v>3.6465585710154414E-3</v>
      </c>
    </row>
    <row r="4580" spans="7:8" x14ac:dyDescent="0.3">
      <c r="G4580" s="62">
        <v>4574</v>
      </c>
      <c r="H4580">
        <f t="shared" ca="1" si="114"/>
        <v>1.8773089941042279E-2</v>
      </c>
    </row>
    <row r="4581" spans="7:8" x14ac:dyDescent="0.3">
      <c r="G4581" s="62">
        <v>4575</v>
      </c>
      <c r="H4581">
        <f t="shared" ca="1" si="114"/>
        <v>-7.7308528963670794E-3</v>
      </c>
    </row>
    <row r="4582" spans="7:8" x14ac:dyDescent="0.3">
      <c r="G4582" s="62">
        <v>4576</v>
      </c>
      <c r="H4582">
        <f t="shared" ca="1" si="114"/>
        <v>6.9601308982859744E-3</v>
      </c>
    </row>
    <row r="4583" spans="7:8" x14ac:dyDescent="0.3">
      <c r="G4583" s="62">
        <v>4577</v>
      </c>
      <c r="H4583">
        <f t="shared" ca="1" si="114"/>
        <v>2.6168032673457794E-2</v>
      </c>
    </row>
    <row r="4584" spans="7:8" x14ac:dyDescent="0.3">
      <c r="G4584" s="62">
        <v>4578</v>
      </c>
      <c r="H4584">
        <f t="shared" ca="1" si="114"/>
        <v>-1.2974669549513707E-2</v>
      </c>
    </row>
    <row r="4585" spans="7:8" x14ac:dyDescent="0.3">
      <c r="G4585" s="62">
        <v>4579</v>
      </c>
      <c r="H4585">
        <f t="shared" ca="1" si="114"/>
        <v>9.8668999125972236E-3</v>
      </c>
    </row>
    <row r="4586" spans="7:8" x14ac:dyDescent="0.3">
      <c r="G4586" s="62">
        <v>4580</v>
      </c>
      <c r="H4586">
        <f t="shared" ca="1" si="114"/>
        <v>9.4442006769163041E-3</v>
      </c>
    </row>
    <row r="4587" spans="7:8" x14ac:dyDescent="0.3">
      <c r="G4587" s="62">
        <v>4581</v>
      </c>
      <c r="H4587">
        <f t="shared" ca="1" si="114"/>
        <v>-1.7528609881581253E-2</v>
      </c>
    </row>
    <row r="4588" spans="7:8" x14ac:dyDescent="0.3">
      <c r="G4588" s="62">
        <v>4582</v>
      </c>
      <c r="H4588">
        <f t="shared" ca="1" si="114"/>
        <v>9.3177330358230875E-3</v>
      </c>
    </row>
    <row r="4589" spans="7:8" x14ac:dyDescent="0.3">
      <c r="G4589" s="62">
        <v>4583</v>
      </c>
      <c r="H4589">
        <f t="shared" ca="1" si="114"/>
        <v>-2.1595074351988906E-2</v>
      </c>
    </row>
    <row r="4590" spans="7:8" x14ac:dyDescent="0.3">
      <c r="G4590" s="62">
        <v>4584</v>
      </c>
      <c r="H4590">
        <f t="shared" ca="1" si="114"/>
        <v>-6.7146176751379063E-4</v>
      </c>
    </row>
    <row r="4591" spans="7:8" x14ac:dyDescent="0.3">
      <c r="G4591" s="62">
        <v>4585</v>
      </c>
      <c r="H4591">
        <f t="shared" ca="1" si="114"/>
        <v>7.4973309713750186E-3</v>
      </c>
    </row>
    <row r="4592" spans="7:8" x14ac:dyDescent="0.3">
      <c r="G4592" s="62">
        <v>4586</v>
      </c>
      <c r="H4592">
        <f t="shared" ca="1" si="114"/>
        <v>1.3266861193775736E-2</v>
      </c>
    </row>
    <row r="4593" spans="7:8" x14ac:dyDescent="0.3">
      <c r="G4593" s="62">
        <v>4587</v>
      </c>
      <c r="H4593">
        <f t="shared" ca="1" si="114"/>
        <v>3.1282896252468554E-3</v>
      </c>
    </row>
    <row r="4594" spans="7:8" x14ac:dyDescent="0.3">
      <c r="G4594" s="62">
        <v>4588</v>
      </c>
      <c r="H4594">
        <f t="shared" ca="1" si="114"/>
        <v>-1.8347483586766425E-2</v>
      </c>
    </row>
    <row r="4595" spans="7:8" x14ac:dyDescent="0.3">
      <c r="G4595" s="62">
        <v>4589</v>
      </c>
      <c r="H4595">
        <f t="shared" ca="1" si="114"/>
        <v>2.4277978924787121E-2</v>
      </c>
    </row>
    <row r="4596" spans="7:8" x14ac:dyDescent="0.3">
      <c r="G4596" s="62">
        <v>4590</v>
      </c>
      <c r="H4596">
        <f t="shared" ca="1" si="114"/>
        <v>-2.9569715327102845E-2</v>
      </c>
    </row>
    <row r="4597" spans="7:8" x14ac:dyDescent="0.3">
      <c r="G4597" s="62">
        <v>4591</v>
      </c>
      <c r="H4597">
        <f t="shared" ca="1" si="114"/>
        <v>-9.1276601395760965E-3</v>
      </c>
    </row>
    <row r="4598" spans="7:8" x14ac:dyDescent="0.3">
      <c r="G4598" s="62">
        <v>4592</v>
      </c>
      <c r="H4598">
        <f t="shared" ca="1" si="114"/>
        <v>2.2040508694371505E-2</v>
      </c>
    </row>
    <row r="4599" spans="7:8" x14ac:dyDescent="0.3">
      <c r="G4599" s="62">
        <v>4593</v>
      </c>
      <c r="H4599">
        <f t="shared" ca="1" si="114"/>
        <v>-5.7954801758856129E-3</v>
      </c>
    </row>
    <row r="4600" spans="7:8" x14ac:dyDescent="0.3">
      <c r="G4600" s="62">
        <v>4594</v>
      </c>
      <c r="H4600">
        <f t="shared" ca="1" si="114"/>
        <v>8.8267136500712225E-3</v>
      </c>
    </row>
    <row r="4601" spans="7:8" x14ac:dyDescent="0.3">
      <c r="G4601" s="62">
        <v>4595</v>
      </c>
      <c r="H4601">
        <f t="shared" ca="1" si="114"/>
        <v>3.2470157977866912E-2</v>
      </c>
    </row>
    <row r="4602" spans="7:8" x14ac:dyDescent="0.3">
      <c r="G4602" s="62">
        <v>4596</v>
      </c>
      <c r="H4602">
        <f t="shared" ca="1" si="114"/>
        <v>3.1360792279218078E-2</v>
      </c>
    </row>
    <row r="4603" spans="7:8" x14ac:dyDescent="0.3">
      <c r="G4603" s="62">
        <v>4597</v>
      </c>
      <c r="H4603">
        <f t="shared" ca="1" si="114"/>
        <v>6.4477049993631064E-3</v>
      </c>
    </row>
    <row r="4604" spans="7:8" x14ac:dyDescent="0.3">
      <c r="G4604" s="62">
        <v>4598</v>
      </c>
      <c r="H4604">
        <f t="shared" ca="1" si="114"/>
        <v>2.5659746278856328E-3</v>
      </c>
    </row>
    <row r="4605" spans="7:8" x14ac:dyDescent="0.3">
      <c r="G4605" s="62">
        <v>4599</v>
      </c>
      <c r="H4605">
        <f t="shared" ca="1" si="114"/>
        <v>-2.9702228370778448E-3</v>
      </c>
    </row>
    <row r="4606" spans="7:8" x14ac:dyDescent="0.3">
      <c r="G4606" s="62">
        <v>4600</v>
      </c>
      <c r="H4606">
        <f t="shared" ca="1" si="114"/>
        <v>-2.3708965416503025E-2</v>
      </c>
    </row>
    <row r="4607" spans="7:8" x14ac:dyDescent="0.3">
      <c r="G4607" s="62">
        <v>4601</v>
      </c>
      <c r="H4607">
        <f t="shared" ca="1" si="114"/>
        <v>-2.2205688617870705E-3</v>
      </c>
    </row>
    <row r="4608" spans="7:8" x14ac:dyDescent="0.3">
      <c r="G4608" s="62">
        <v>4602</v>
      </c>
      <c r="H4608">
        <f t="shared" ca="1" si="114"/>
        <v>-2.0878299214900252E-4</v>
      </c>
    </row>
    <row r="4609" spans="7:8" x14ac:dyDescent="0.3">
      <c r="G4609" s="62">
        <v>4603</v>
      </c>
      <c r="H4609">
        <f t="shared" ca="1" si="114"/>
        <v>5.8286949074575238E-3</v>
      </c>
    </row>
    <row r="4610" spans="7:8" x14ac:dyDescent="0.3">
      <c r="G4610" s="62">
        <v>4604</v>
      </c>
      <c r="H4610">
        <f t="shared" ca="1" si="114"/>
        <v>3.4467177193780001E-2</v>
      </c>
    </row>
    <row r="4611" spans="7:8" x14ac:dyDescent="0.3">
      <c r="G4611" s="62">
        <v>4605</v>
      </c>
      <c r="H4611">
        <f t="shared" ca="1" si="114"/>
        <v>9.8906088643365276E-5</v>
      </c>
    </row>
    <row r="4612" spans="7:8" x14ac:dyDescent="0.3">
      <c r="G4612" s="62">
        <v>4606</v>
      </c>
      <c r="H4612">
        <f t="shared" ca="1" si="114"/>
        <v>1.2462486079905541E-2</v>
      </c>
    </row>
    <row r="4613" spans="7:8" x14ac:dyDescent="0.3">
      <c r="G4613" s="62">
        <v>4607</v>
      </c>
      <c r="H4613">
        <f t="shared" ca="1" si="114"/>
        <v>-1.7042811319931711E-2</v>
      </c>
    </row>
    <row r="4614" spans="7:8" x14ac:dyDescent="0.3">
      <c r="G4614" s="62">
        <v>4608</v>
      </c>
      <c r="H4614">
        <f t="shared" ca="1" si="114"/>
        <v>-7.7914344960579984E-3</v>
      </c>
    </row>
    <row r="4615" spans="7:8" x14ac:dyDescent="0.3">
      <c r="G4615" s="62">
        <v>4609</v>
      </c>
      <c r="H4615">
        <f t="shared" ref="H4615:H4678" ca="1" si="115">_xlfn.NORM.INV(RAND(),N$9,N$10)</f>
        <v>1.5157738329528471E-2</v>
      </c>
    </row>
    <row r="4616" spans="7:8" x14ac:dyDescent="0.3">
      <c r="G4616" s="62">
        <v>4610</v>
      </c>
      <c r="H4616">
        <f t="shared" ca="1" si="115"/>
        <v>-1.5849075845679433E-2</v>
      </c>
    </row>
    <row r="4617" spans="7:8" x14ac:dyDescent="0.3">
      <c r="G4617" s="62">
        <v>4611</v>
      </c>
      <c r="H4617">
        <f t="shared" ca="1" si="115"/>
        <v>1.2075815535611264E-2</v>
      </c>
    </row>
    <row r="4618" spans="7:8" x14ac:dyDescent="0.3">
      <c r="G4618" s="62">
        <v>4612</v>
      </c>
      <c r="H4618">
        <f t="shared" ca="1" si="115"/>
        <v>4.2699592218118313E-3</v>
      </c>
    </row>
    <row r="4619" spans="7:8" x14ac:dyDescent="0.3">
      <c r="G4619" s="62">
        <v>4613</v>
      </c>
      <c r="H4619">
        <f t="shared" ca="1" si="115"/>
        <v>3.6899298283424669E-3</v>
      </c>
    </row>
    <row r="4620" spans="7:8" x14ac:dyDescent="0.3">
      <c r="G4620" s="62">
        <v>4614</v>
      </c>
      <c r="H4620">
        <f t="shared" ca="1" si="115"/>
        <v>-5.405483031141748E-3</v>
      </c>
    </row>
    <row r="4621" spans="7:8" x14ac:dyDescent="0.3">
      <c r="G4621" s="62">
        <v>4615</v>
      </c>
      <c r="H4621">
        <f t="shared" ca="1" si="115"/>
        <v>-8.5853900699509617E-3</v>
      </c>
    </row>
    <row r="4622" spans="7:8" x14ac:dyDescent="0.3">
      <c r="G4622" s="62">
        <v>4616</v>
      </c>
      <c r="H4622">
        <f t="shared" ca="1" si="115"/>
        <v>1.9506947172027614E-3</v>
      </c>
    </row>
    <row r="4623" spans="7:8" x14ac:dyDescent="0.3">
      <c r="G4623" s="62">
        <v>4617</v>
      </c>
      <c r="H4623">
        <f t="shared" ca="1" si="115"/>
        <v>-2.2302512124664671E-3</v>
      </c>
    </row>
    <row r="4624" spans="7:8" x14ac:dyDescent="0.3">
      <c r="G4624" s="62">
        <v>4618</v>
      </c>
      <c r="H4624">
        <f t="shared" ca="1" si="115"/>
        <v>1.0514176279127728E-2</v>
      </c>
    </row>
    <row r="4625" spans="7:8" x14ac:dyDescent="0.3">
      <c r="G4625" s="62">
        <v>4619</v>
      </c>
      <c r="H4625">
        <f t="shared" ca="1" si="115"/>
        <v>1.4055203210227586E-2</v>
      </c>
    </row>
    <row r="4626" spans="7:8" x14ac:dyDescent="0.3">
      <c r="G4626" s="62">
        <v>4620</v>
      </c>
      <c r="H4626">
        <f t="shared" ca="1" si="115"/>
        <v>7.8143234294576168E-3</v>
      </c>
    </row>
    <row r="4627" spans="7:8" x14ac:dyDescent="0.3">
      <c r="G4627" s="62">
        <v>4621</v>
      </c>
      <c r="H4627">
        <f t="shared" ca="1" si="115"/>
        <v>-1.502893194570668E-2</v>
      </c>
    </row>
    <row r="4628" spans="7:8" x14ac:dyDescent="0.3">
      <c r="G4628" s="62">
        <v>4622</v>
      </c>
      <c r="H4628">
        <f t="shared" ca="1" si="115"/>
        <v>-5.8763160195484726E-3</v>
      </c>
    </row>
    <row r="4629" spans="7:8" x14ac:dyDescent="0.3">
      <c r="G4629" s="62">
        <v>4623</v>
      </c>
      <c r="H4629">
        <f t="shared" ca="1" si="115"/>
        <v>4.1421714562076498E-3</v>
      </c>
    </row>
    <row r="4630" spans="7:8" x14ac:dyDescent="0.3">
      <c r="G4630" s="62">
        <v>4624</v>
      </c>
      <c r="H4630">
        <f t="shared" ca="1" si="115"/>
        <v>2.6873515267148148E-2</v>
      </c>
    </row>
    <row r="4631" spans="7:8" x14ac:dyDescent="0.3">
      <c r="G4631" s="62">
        <v>4625</v>
      </c>
      <c r="H4631">
        <f t="shared" ca="1" si="115"/>
        <v>5.4600911549603538E-3</v>
      </c>
    </row>
    <row r="4632" spans="7:8" x14ac:dyDescent="0.3">
      <c r="G4632" s="62">
        <v>4626</v>
      </c>
      <c r="H4632">
        <f t="shared" ca="1" si="115"/>
        <v>-1.5689126340711953E-2</v>
      </c>
    </row>
    <row r="4633" spans="7:8" x14ac:dyDescent="0.3">
      <c r="G4633" s="62">
        <v>4627</v>
      </c>
      <c r="H4633">
        <f t="shared" ca="1" si="115"/>
        <v>-9.5089527723200961E-3</v>
      </c>
    </row>
    <row r="4634" spans="7:8" x14ac:dyDescent="0.3">
      <c r="G4634" s="62">
        <v>4628</v>
      </c>
      <c r="H4634">
        <f t="shared" ca="1" si="115"/>
        <v>-2.7757033261236908E-2</v>
      </c>
    </row>
    <row r="4635" spans="7:8" x14ac:dyDescent="0.3">
      <c r="G4635" s="62">
        <v>4629</v>
      </c>
      <c r="H4635">
        <f t="shared" ca="1" si="115"/>
        <v>-7.7662762192094621E-3</v>
      </c>
    </row>
    <row r="4636" spans="7:8" x14ac:dyDescent="0.3">
      <c r="G4636" s="62">
        <v>4630</v>
      </c>
      <c r="H4636">
        <f t="shared" ca="1" si="115"/>
        <v>4.502399872679568E-4</v>
      </c>
    </row>
    <row r="4637" spans="7:8" x14ac:dyDescent="0.3">
      <c r="G4637" s="62">
        <v>4631</v>
      </c>
      <c r="H4637">
        <f t="shared" ca="1" si="115"/>
        <v>7.0561345193499835E-3</v>
      </c>
    </row>
    <row r="4638" spans="7:8" x14ac:dyDescent="0.3">
      <c r="G4638" s="62">
        <v>4632</v>
      </c>
      <c r="H4638">
        <f t="shared" ca="1" si="115"/>
        <v>-1.3571403005324992E-3</v>
      </c>
    </row>
    <row r="4639" spans="7:8" x14ac:dyDescent="0.3">
      <c r="G4639" s="62">
        <v>4633</v>
      </c>
      <c r="H4639">
        <f t="shared" ca="1" si="115"/>
        <v>-6.3679435402929051E-3</v>
      </c>
    </row>
    <row r="4640" spans="7:8" x14ac:dyDescent="0.3">
      <c r="G4640" s="62">
        <v>4634</v>
      </c>
      <c r="H4640">
        <f t="shared" ca="1" si="115"/>
        <v>2.5059895678730744E-2</v>
      </c>
    </row>
    <row r="4641" spans="7:8" x14ac:dyDescent="0.3">
      <c r="G4641" s="62">
        <v>4635</v>
      </c>
      <c r="H4641">
        <f t="shared" ca="1" si="115"/>
        <v>1.254709480158819E-2</v>
      </c>
    </row>
    <row r="4642" spans="7:8" x14ac:dyDescent="0.3">
      <c r="G4642" s="62">
        <v>4636</v>
      </c>
      <c r="H4642">
        <f t="shared" ca="1" si="115"/>
        <v>2.7699691489792462E-5</v>
      </c>
    </row>
    <row r="4643" spans="7:8" x14ac:dyDescent="0.3">
      <c r="G4643" s="62">
        <v>4637</v>
      </c>
      <c r="H4643">
        <f t="shared" ca="1" si="115"/>
        <v>-1.8304976326663936E-3</v>
      </c>
    </row>
    <row r="4644" spans="7:8" x14ac:dyDescent="0.3">
      <c r="G4644" s="62">
        <v>4638</v>
      </c>
      <c r="H4644">
        <f t="shared" ca="1" si="115"/>
        <v>1.6426925271189826E-2</v>
      </c>
    </row>
    <row r="4645" spans="7:8" x14ac:dyDescent="0.3">
      <c r="G4645" s="62">
        <v>4639</v>
      </c>
      <c r="H4645">
        <f t="shared" ca="1" si="115"/>
        <v>3.2327981365263647E-4</v>
      </c>
    </row>
    <row r="4646" spans="7:8" x14ac:dyDescent="0.3">
      <c r="G4646" s="62">
        <v>4640</v>
      </c>
      <c r="H4646">
        <f t="shared" ca="1" si="115"/>
        <v>-1.7306424123305453E-2</v>
      </c>
    </row>
    <row r="4647" spans="7:8" x14ac:dyDescent="0.3">
      <c r="G4647" s="62">
        <v>4641</v>
      </c>
      <c r="H4647">
        <f t="shared" ca="1" si="115"/>
        <v>-1.3338249414730332E-2</v>
      </c>
    </row>
    <row r="4648" spans="7:8" x14ac:dyDescent="0.3">
      <c r="G4648" s="62">
        <v>4642</v>
      </c>
      <c r="H4648">
        <f t="shared" ca="1" si="115"/>
        <v>-1.8633367460116006E-2</v>
      </c>
    </row>
    <row r="4649" spans="7:8" x14ac:dyDescent="0.3">
      <c r="G4649" s="62">
        <v>4643</v>
      </c>
      <c r="H4649">
        <f t="shared" ca="1" si="115"/>
        <v>-2.1959693030092386E-2</v>
      </c>
    </row>
    <row r="4650" spans="7:8" x14ac:dyDescent="0.3">
      <c r="G4650" s="62">
        <v>4644</v>
      </c>
      <c r="H4650">
        <f t="shared" ca="1" si="115"/>
        <v>9.5617998208999896E-3</v>
      </c>
    </row>
    <row r="4651" spans="7:8" x14ac:dyDescent="0.3">
      <c r="G4651" s="62">
        <v>4645</v>
      </c>
      <c r="H4651">
        <f t="shared" ca="1" si="115"/>
        <v>1.2901258732957442E-2</v>
      </c>
    </row>
    <row r="4652" spans="7:8" x14ac:dyDescent="0.3">
      <c r="G4652" s="62">
        <v>4646</v>
      </c>
      <c r="H4652">
        <f t="shared" ca="1" si="115"/>
        <v>3.7212632518115627E-3</v>
      </c>
    </row>
    <row r="4653" spans="7:8" x14ac:dyDescent="0.3">
      <c r="G4653" s="62">
        <v>4647</v>
      </c>
      <c r="H4653">
        <f t="shared" ca="1" si="115"/>
        <v>-2.4862619817119701E-2</v>
      </c>
    </row>
    <row r="4654" spans="7:8" x14ac:dyDescent="0.3">
      <c r="G4654" s="62">
        <v>4648</v>
      </c>
      <c r="H4654">
        <f t="shared" ca="1" si="115"/>
        <v>-5.2600606725035819E-3</v>
      </c>
    </row>
    <row r="4655" spans="7:8" x14ac:dyDescent="0.3">
      <c r="G4655" s="62">
        <v>4649</v>
      </c>
      <c r="H4655">
        <f t="shared" ca="1" si="115"/>
        <v>2.4262712115540739E-2</v>
      </c>
    </row>
    <row r="4656" spans="7:8" x14ac:dyDescent="0.3">
      <c r="G4656" s="62">
        <v>4650</v>
      </c>
      <c r="H4656">
        <f t="shared" ca="1" si="115"/>
        <v>-1.8082896183861542E-2</v>
      </c>
    </row>
    <row r="4657" spans="7:8" x14ac:dyDescent="0.3">
      <c r="G4657" s="62">
        <v>4651</v>
      </c>
      <c r="H4657">
        <f t="shared" ca="1" si="115"/>
        <v>-4.4948418895710456E-3</v>
      </c>
    </row>
    <row r="4658" spans="7:8" x14ac:dyDescent="0.3">
      <c r="G4658" s="62">
        <v>4652</v>
      </c>
      <c r="H4658">
        <f t="shared" ca="1" si="115"/>
        <v>2.3786721237550779E-3</v>
      </c>
    </row>
    <row r="4659" spans="7:8" x14ac:dyDescent="0.3">
      <c r="G4659" s="62">
        <v>4653</v>
      </c>
      <c r="H4659">
        <f t="shared" ca="1" si="115"/>
        <v>-9.9480431659465969E-3</v>
      </c>
    </row>
    <row r="4660" spans="7:8" x14ac:dyDescent="0.3">
      <c r="G4660" s="62">
        <v>4654</v>
      </c>
      <c r="H4660">
        <f t="shared" ca="1" si="115"/>
        <v>8.9294162245105394E-3</v>
      </c>
    </row>
    <row r="4661" spans="7:8" x14ac:dyDescent="0.3">
      <c r="G4661" s="62">
        <v>4655</v>
      </c>
      <c r="H4661">
        <f t="shared" ca="1" si="115"/>
        <v>-4.0733502297889586E-3</v>
      </c>
    </row>
    <row r="4662" spans="7:8" x14ac:dyDescent="0.3">
      <c r="G4662" s="62">
        <v>4656</v>
      </c>
      <c r="H4662">
        <f t="shared" ca="1" si="115"/>
        <v>1.2750498839236206E-2</v>
      </c>
    </row>
    <row r="4663" spans="7:8" x14ac:dyDescent="0.3">
      <c r="G4663" s="62">
        <v>4657</v>
      </c>
      <c r="H4663">
        <f t="shared" ca="1" si="115"/>
        <v>-2.0111236543500749E-2</v>
      </c>
    </row>
    <row r="4664" spans="7:8" x14ac:dyDescent="0.3">
      <c r="G4664" s="62">
        <v>4658</v>
      </c>
      <c r="H4664">
        <f t="shared" ca="1" si="115"/>
        <v>-1.6089475469812826E-2</v>
      </c>
    </row>
    <row r="4665" spans="7:8" x14ac:dyDescent="0.3">
      <c r="G4665" s="62">
        <v>4659</v>
      </c>
      <c r="H4665">
        <f t="shared" ca="1" si="115"/>
        <v>-1.7110272504847021E-2</v>
      </c>
    </row>
    <row r="4666" spans="7:8" x14ac:dyDescent="0.3">
      <c r="G4666" s="62">
        <v>4660</v>
      </c>
      <c r="H4666">
        <f t="shared" ca="1" si="115"/>
        <v>-1.2220044995961422E-2</v>
      </c>
    </row>
    <row r="4667" spans="7:8" x14ac:dyDescent="0.3">
      <c r="G4667" s="62">
        <v>4661</v>
      </c>
      <c r="H4667">
        <f t="shared" ca="1" si="115"/>
        <v>-1.1277400832762149E-2</v>
      </c>
    </row>
    <row r="4668" spans="7:8" x14ac:dyDescent="0.3">
      <c r="G4668" s="62">
        <v>4662</v>
      </c>
      <c r="H4668">
        <f t="shared" ca="1" si="115"/>
        <v>-2.3290149319370726E-3</v>
      </c>
    </row>
    <row r="4669" spans="7:8" x14ac:dyDescent="0.3">
      <c r="G4669" s="62">
        <v>4663</v>
      </c>
      <c r="H4669">
        <f t="shared" ca="1" si="115"/>
        <v>-7.6621321004286865E-3</v>
      </c>
    </row>
    <row r="4670" spans="7:8" x14ac:dyDescent="0.3">
      <c r="G4670" s="62">
        <v>4664</v>
      </c>
      <c r="H4670">
        <f t="shared" ca="1" si="115"/>
        <v>-9.3282906256795129E-3</v>
      </c>
    </row>
    <row r="4671" spans="7:8" x14ac:dyDescent="0.3">
      <c r="G4671" s="62">
        <v>4665</v>
      </c>
      <c r="H4671">
        <f t="shared" ca="1" si="115"/>
        <v>-3.4757489796492674E-3</v>
      </c>
    </row>
    <row r="4672" spans="7:8" x14ac:dyDescent="0.3">
      <c r="G4672" s="62">
        <v>4666</v>
      </c>
      <c r="H4672">
        <f t="shared" ca="1" si="115"/>
        <v>1.3238499893548694E-2</v>
      </c>
    </row>
    <row r="4673" spans="7:8" x14ac:dyDescent="0.3">
      <c r="G4673" s="62">
        <v>4667</v>
      </c>
      <c r="H4673">
        <f t="shared" ca="1" si="115"/>
        <v>2.463914043956969E-2</v>
      </c>
    </row>
    <row r="4674" spans="7:8" x14ac:dyDescent="0.3">
      <c r="G4674" s="62">
        <v>4668</v>
      </c>
      <c r="H4674">
        <f t="shared" ca="1" si="115"/>
        <v>5.9838216076028711E-3</v>
      </c>
    </row>
    <row r="4675" spans="7:8" x14ac:dyDescent="0.3">
      <c r="G4675" s="62">
        <v>4669</v>
      </c>
      <c r="H4675">
        <f t="shared" ca="1" si="115"/>
        <v>-2.1780792691105628E-2</v>
      </c>
    </row>
    <row r="4676" spans="7:8" x14ac:dyDescent="0.3">
      <c r="G4676" s="62">
        <v>4670</v>
      </c>
      <c r="H4676">
        <f t="shared" ca="1" si="115"/>
        <v>1.545223864813859E-2</v>
      </c>
    </row>
    <row r="4677" spans="7:8" x14ac:dyDescent="0.3">
      <c r="G4677" s="62">
        <v>4671</v>
      </c>
      <c r="H4677">
        <f t="shared" ca="1" si="115"/>
        <v>4.1286618331236744E-2</v>
      </c>
    </row>
    <row r="4678" spans="7:8" x14ac:dyDescent="0.3">
      <c r="G4678" s="62">
        <v>4672</v>
      </c>
      <c r="H4678">
        <f t="shared" ca="1" si="115"/>
        <v>8.7967625159951768E-3</v>
      </c>
    </row>
    <row r="4679" spans="7:8" x14ac:dyDescent="0.3">
      <c r="G4679" s="62">
        <v>4673</v>
      </c>
      <c r="H4679">
        <f t="shared" ref="H4679:H4742" ca="1" si="116">_xlfn.NORM.INV(RAND(),N$9,N$10)</f>
        <v>1.9024481193129127E-2</v>
      </c>
    </row>
    <row r="4680" spans="7:8" x14ac:dyDescent="0.3">
      <c r="G4680" s="62">
        <v>4674</v>
      </c>
      <c r="H4680">
        <f t="shared" ca="1" si="116"/>
        <v>7.0794677615127755E-3</v>
      </c>
    </row>
    <row r="4681" spans="7:8" x14ac:dyDescent="0.3">
      <c r="G4681" s="62">
        <v>4675</v>
      </c>
      <c r="H4681">
        <f t="shared" ca="1" si="116"/>
        <v>-2.163514648855476E-2</v>
      </c>
    </row>
    <row r="4682" spans="7:8" x14ac:dyDescent="0.3">
      <c r="G4682" s="62">
        <v>4676</v>
      </c>
      <c r="H4682">
        <f t="shared" ca="1" si="116"/>
        <v>9.9108619374245997E-3</v>
      </c>
    </row>
    <row r="4683" spans="7:8" x14ac:dyDescent="0.3">
      <c r="G4683" s="62">
        <v>4677</v>
      </c>
      <c r="H4683">
        <f t="shared" ca="1" si="116"/>
        <v>9.8236500461596904E-3</v>
      </c>
    </row>
    <row r="4684" spans="7:8" x14ac:dyDescent="0.3">
      <c r="G4684" s="62">
        <v>4678</v>
      </c>
      <c r="H4684">
        <f t="shared" ca="1" si="116"/>
        <v>-5.5155350107155381E-3</v>
      </c>
    </row>
    <row r="4685" spans="7:8" x14ac:dyDescent="0.3">
      <c r="G4685" s="62">
        <v>4679</v>
      </c>
      <c r="H4685">
        <f t="shared" ca="1" si="116"/>
        <v>-8.7588719250212728E-3</v>
      </c>
    </row>
    <row r="4686" spans="7:8" x14ac:dyDescent="0.3">
      <c r="G4686" s="62">
        <v>4680</v>
      </c>
      <c r="H4686">
        <f t="shared" ca="1" si="116"/>
        <v>-1.2730698431413478E-2</v>
      </c>
    </row>
    <row r="4687" spans="7:8" x14ac:dyDescent="0.3">
      <c r="G4687" s="62">
        <v>4681</v>
      </c>
      <c r="H4687">
        <f t="shared" ca="1" si="116"/>
        <v>-1.4782532786436845E-2</v>
      </c>
    </row>
    <row r="4688" spans="7:8" x14ac:dyDescent="0.3">
      <c r="G4688" s="62">
        <v>4682</v>
      </c>
      <c r="H4688">
        <f t="shared" ca="1" si="116"/>
        <v>3.9626197886888743E-3</v>
      </c>
    </row>
    <row r="4689" spans="7:8" x14ac:dyDescent="0.3">
      <c r="G4689" s="62">
        <v>4683</v>
      </c>
      <c r="H4689">
        <f t="shared" ca="1" si="116"/>
        <v>-6.752438317170097E-3</v>
      </c>
    </row>
    <row r="4690" spans="7:8" x14ac:dyDescent="0.3">
      <c r="G4690" s="62">
        <v>4684</v>
      </c>
      <c r="H4690">
        <f t="shared" ca="1" si="116"/>
        <v>-1.2668825824103922E-2</v>
      </c>
    </row>
    <row r="4691" spans="7:8" x14ac:dyDescent="0.3">
      <c r="G4691" s="62">
        <v>4685</v>
      </c>
      <c r="H4691">
        <f t="shared" ca="1" si="116"/>
        <v>-9.29446437872656E-4</v>
      </c>
    </row>
    <row r="4692" spans="7:8" x14ac:dyDescent="0.3">
      <c r="G4692" s="62">
        <v>4686</v>
      </c>
      <c r="H4692">
        <f t="shared" ca="1" si="116"/>
        <v>-1.9367397893478661E-2</v>
      </c>
    </row>
    <row r="4693" spans="7:8" x14ac:dyDescent="0.3">
      <c r="G4693" s="62">
        <v>4687</v>
      </c>
      <c r="H4693">
        <f t="shared" ca="1" si="116"/>
        <v>3.6733525175235551E-2</v>
      </c>
    </row>
    <row r="4694" spans="7:8" x14ac:dyDescent="0.3">
      <c r="G4694" s="62">
        <v>4688</v>
      </c>
      <c r="H4694">
        <f t="shared" ca="1" si="116"/>
        <v>7.4245058577519845E-3</v>
      </c>
    </row>
    <row r="4695" spans="7:8" x14ac:dyDescent="0.3">
      <c r="G4695" s="62">
        <v>4689</v>
      </c>
      <c r="H4695">
        <f t="shared" ca="1" si="116"/>
        <v>-2.715715418250797E-2</v>
      </c>
    </row>
    <row r="4696" spans="7:8" x14ac:dyDescent="0.3">
      <c r="G4696" s="62">
        <v>4690</v>
      </c>
      <c r="H4696">
        <f t="shared" ca="1" si="116"/>
        <v>-1.9385375993210489E-2</v>
      </c>
    </row>
    <row r="4697" spans="7:8" x14ac:dyDescent="0.3">
      <c r="G4697" s="62">
        <v>4691</v>
      </c>
      <c r="H4697">
        <f t="shared" ca="1" si="116"/>
        <v>7.798096747536694E-3</v>
      </c>
    </row>
    <row r="4698" spans="7:8" x14ac:dyDescent="0.3">
      <c r="G4698" s="62">
        <v>4692</v>
      </c>
      <c r="H4698">
        <f t="shared" ca="1" si="116"/>
        <v>1.898105801253059E-2</v>
      </c>
    </row>
    <row r="4699" spans="7:8" x14ac:dyDescent="0.3">
      <c r="G4699" s="62">
        <v>4693</v>
      </c>
      <c r="H4699">
        <f t="shared" ca="1" si="116"/>
        <v>9.2753279907764694E-3</v>
      </c>
    </row>
    <row r="4700" spans="7:8" x14ac:dyDescent="0.3">
      <c r="G4700" s="62">
        <v>4694</v>
      </c>
      <c r="H4700">
        <f t="shared" ca="1" si="116"/>
        <v>6.6467391734630196E-3</v>
      </c>
    </row>
    <row r="4701" spans="7:8" x14ac:dyDescent="0.3">
      <c r="G4701" s="62">
        <v>4695</v>
      </c>
      <c r="H4701">
        <f t="shared" ca="1" si="116"/>
        <v>1.4894608338104803E-2</v>
      </c>
    </row>
    <row r="4702" spans="7:8" x14ac:dyDescent="0.3">
      <c r="G4702" s="62">
        <v>4696</v>
      </c>
      <c r="H4702">
        <f t="shared" ca="1" si="116"/>
        <v>9.9011563013440586E-3</v>
      </c>
    </row>
    <row r="4703" spans="7:8" x14ac:dyDescent="0.3">
      <c r="G4703" s="62">
        <v>4697</v>
      </c>
      <c r="H4703">
        <f t="shared" ca="1" si="116"/>
        <v>1.8004645378288019E-2</v>
      </c>
    </row>
    <row r="4704" spans="7:8" x14ac:dyDescent="0.3">
      <c r="G4704" s="62">
        <v>4698</v>
      </c>
      <c r="H4704">
        <f t="shared" ca="1" si="116"/>
        <v>1.2728306409554135E-2</v>
      </c>
    </row>
    <row r="4705" spans="7:8" x14ac:dyDescent="0.3">
      <c r="G4705" s="62">
        <v>4699</v>
      </c>
      <c r="H4705">
        <f t="shared" ca="1" si="116"/>
        <v>2.7215595504957436E-2</v>
      </c>
    </row>
    <row r="4706" spans="7:8" x14ac:dyDescent="0.3">
      <c r="G4706" s="62">
        <v>4700</v>
      </c>
      <c r="H4706">
        <f t="shared" ca="1" si="116"/>
        <v>4.4668127406183884E-3</v>
      </c>
    </row>
    <row r="4707" spans="7:8" x14ac:dyDescent="0.3">
      <c r="G4707" s="62">
        <v>4701</v>
      </c>
      <c r="H4707">
        <f t="shared" ca="1" si="116"/>
        <v>-8.0594374825530227E-3</v>
      </c>
    </row>
    <row r="4708" spans="7:8" x14ac:dyDescent="0.3">
      <c r="G4708" s="62">
        <v>4702</v>
      </c>
      <c r="H4708">
        <f t="shared" ca="1" si="116"/>
        <v>-9.8868820172337488E-3</v>
      </c>
    </row>
    <row r="4709" spans="7:8" x14ac:dyDescent="0.3">
      <c r="G4709" s="62">
        <v>4703</v>
      </c>
      <c r="H4709">
        <f t="shared" ca="1" si="116"/>
        <v>3.4454297458149786E-3</v>
      </c>
    </row>
    <row r="4710" spans="7:8" x14ac:dyDescent="0.3">
      <c r="G4710" s="62">
        <v>4704</v>
      </c>
      <c r="H4710">
        <f t="shared" ca="1" si="116"/>
        <v>1.3729694434848535E-2</v>
      </c>
    </row>
    <row r="4711" spans="7:8" x14ac:dyDescent="0.3">
      <c r="G4711" s="62">
        <v>4705</v>
      </c>
      <c r="H4711">
        <f t="shared" ca="1" si="116"/>
        <v>-1.3712242318547198E-3</v>
      </c>
    </row>
    <row r="4712" spans="7:8" x14ac:dyDescent="0.3">
      <c r="G4712" s="62">
        <v>4706</v>
      </c>
      <c r="H4712">
        <f t="shared" ca="1" si="116"/>
        <v>2.3982233679497266E-2</v>
      </c>
    </row>
    <row r="4713" spans="7:8" x14ac:dyDescent="0.3">
      <c r="G4713" s="62">
        <v>4707</v>
      </c>
      <c r="H4713">
        <f t="shared" ca="1" si="116"/>
        <v>-2.8943190679498711E-2</v>
      </c>
    </row>
    <row r="4714" spans="7:8" x14ac:dyDescent="0.3">
      <c r="G4714" s="62">
        <v>4708</v>
      </c>
      <c r="H4714">
        <f t="shared" ca="1" si="116"/>
        <v>-7.8646019150122592E-3</v>
      </c>
    </row>
    <row r="4715" spans="7:8" x14ac:dyDescent="0.3">
      <c r="G4715" s="62">
        <v>4709</v>
      </c>
      <c r="H4715">
        <f t="shared" ca="1" si="116"/>
        <v>2.0727863873806391E-2</v>
      </c>
    </row>
    <row r="4716" spans="7:8" x14ac:dyDescent="0.3">
      <c r="G4716" s="62">
        <v>4710</v>
      </c>
      <c r="H4716">
        <f t="shared" ca="1" si="116"/>
        <v>-4.1095381756968445E-3</v>
      </c>
    </row>
    <row r="4717" spans="7:8" x14ac:dyDescent="0.3">
      <c r="G4717" s="62">
        <v>4711</v>
      </c>
      <c r="H4717">
        <f t="shared" ca="1" si="116"/>
        <v>-1.098752665980217E-2</v>
      </c>
    </row>
    <row r="4718" spans="7:8" x14ac:dyDescent="0.3">
      <c r="G4718" s="62">
        <v>4712</v>
      </c>
      <c r="H4718">
        <f t="shared" ca="1" si="116"/>
        <v>2.3804638000355229E-2</v>
      </c>
    </row>
    <row r="4719" spans="7:8" x14ac:dyDescent="0.3">
      <c r="G4719" s="62">
        <v>4713</v>
      </c>
      <c r="H4719">
        <f t="shared" ca="1" si="116"/>
        <v>3.3737028298069906E-3</v>
      </c>
    </row>
    <row r="4720" spans="7:8" x14ac:dyDescent="0.3">
      <c r="G4720" s="62">
        <v>4714</v>
      </c>
      <c r="H4720">
        <f t="shared" ca="1" si="116"/>
        <v>1.5030942093925491E-2</v>
      </c>
    </row>
    <row r="4721" spans="7:8" x14ac:dyDescent="0.3">
      <c r="G4721" s="62">
        <v>4715</v>
      </c>
      <c r="H4721">
        <f t="shared" ca="1" si="116"/>
        <v>-1.4919098604286295E-2</v>
      </c>
    </row>
    <row r="4722" spans="7:8" x14ac:dyDescent="0.3">
      <c r="G4722" s="62">
        <v>4716</v>
      </c>
      <c r="H4722">
        <f t="shared" ca="1" si="116"/>
        <v>3.5241519748981406E-3</v>
      </c>
    </row>
    <row r="4723" spans="7:8" x14ac:dyDescent="0.3">
      <c r="G4723" s="62">
        <v>4717</v>
      </c>
      <c r="H4723">
        <f t="shared" ca="1" si="116"/>
        <v>-6.8865865034367368E-3</v>
      </c>
    </row>
    <row r="4724" spans="7:8" x14ac:dyDescent="0.3">
      <c r="G4724" s="62">
        <v>4718</v>
      </c>
      <c r="H4724">
        <f t="shared" ca="1" si="116"/>
        <v>-1.3976178997758505E-4</v>
      </c>
    </row>
    <row r="4725" spans="7:8" x14ac:dyDescent="0.3">
      <c r="G4725" s="62">
        <v>4719</v>
      </c>
      <c r="H4725">
        <f t="shared" ca="1" si="116"/>
        <v>-2.9893785615065921E-2</v>
      </c>
    </row>
    <row r="4726" spans="7:8" x14ac:dyDescent="0.3">
      <c r="G4726" s="62">
        <v>4720</v>
      </c>
      <c r="H4726">
        <f t="shared" ca="1" si="116"/>
        <v>-2.158101955933794E-2</v>
      </c>
    </row>
    <row r="4727" spans="7:8" x14ac:dyDescent="0.3">
      <c r="G4727" s="62">
        <v>4721</v>
      </c>
      <c r="H4727">
        <f t="shared" ca="1" si="116"/>
        <v>-1.8162512464563171E-2</v>
      </c>
    </row>
    <row r="4728" spans="7:8" x14ac:dyDescent="0.3">
      <c r="G4728" s="62">
        <v>4722</v>
      </c>
      <c r="H4728">
        <f t="shared" ca="1" si="116"/>
        <v>9.8584123701693383E-3</v>
      </c>
    </row>
    <row r="4729" spans="7:8" x14ac:dyDescent="0.3">
      <c r="G4729" s="62">
        <v>4723</v>
      </c>
      <c r="H4729">
        <f t="shared" ca="1" si="116"/>
        <v>-2.7200783038359738E-2</v>
      </c>
    </row>
    <row r="4730" spans="7:8" x14ac:dyDescent="0.3">
      <c r="G4730" s="62">
        <v>4724</v>
      </c>
      <c r="H4730">
        <f t="shared" ca="1" si="116"/>
        <v>2.957323759293585E-3</v>
      </c>
    </row>
    <row r="4731" spans="7:8" x14ac:dyDescent="0.3">
      <c r="G4731" s="62">
        <v>4725</v>
      </c>
      <c r="H4731">
        <f t="shared" ca="1" si="116"/>
        <v>1.6625739093903164E-2</v>
      </c>
    </row>
    <row r="4732" spans="7:8" x14ac:dyDescent="0.3">
      <c r="G4732" s="62">
        <v>4726</v>
      </c>
      <c r="H4732">
        <f t="shared" ca="1" si="116"/>
        <v>4.5754441604513359E-3</v>
      </c>
    </row>
    <row r="4733" spans="7:8" x14ac:dyDescent="0.3">
      <c r="G4733" s="62">
        <v>4727</v>
      </c>
      <c r="H4733">
        <f t="shared" ca="1" si="116"/>
        <v>8.5966285397912397E-3</v>
      </c>
    </row>
    <row r="4734" spans="7:8" x14ac:dyDescent="0.3">
      <c r="G4734" s="62">
        <v>4728</v>
      </c>
      <c r="H4734">
        <f t="shared" ca="1" si="116"/>
        <v>-1.3868566172736681E-3</v>
      </c>
    </row>
    <row r="4735" spans="7:8" x14ac:dyDescent="0.3">
      <c r="G4735" s="62">
        <v>4729</v>
      </c>
      <c r="H4735">
        <f t="shared" ca="1" si="116"/>
        <v>-1.1497507389131972E-2</v>
      </c>
    </row>
    <row r="4736" spans="7:8" x14ac:dyDescent="0.3">
      <c r="G4736" s="62">
        <v>4730</v>
      </c>
      <c r="H4736">
        <f t="shared" ca="1" si="116"/>
        <v>7.5689666932870527E-3</v>
      </c>
    </row>
    <row r="4737" spans="7:8" x14ac:dyDescent="0.3">
      <c r="G4737" s="62">
        <v>4731</v>
      </c>
      <c r="H4737">
        <f t="shared" ca="1" si="116"/>
        <v>-1.743875514099873E-2</v>
      </c>
    </row>
    <row r="4738" spans="7:8" x14ac:dyDescent="0.3">
      <c r="G4738" s="62">
        <v>4732</v>
      </c>
      <c r="H4738">
        <f t="shared" ca="1" si="116"/>
        <v>1.0218632850583815E-2</v>
      </c>
    </row>
    <row r="4739" spans="7:8" x14ac:dyDescent="0.3">
      <c r="G4739" s="62">
        <v>4733</v>
      </c>
      <c r="H4739">
        <f t="shared" ca="1" si="116"/>
        <v>2.6436744831614168E-2</v>
      </c>
    </row>
    <row r="4740" spans="7:8" x14ac:dyDescent="0.3">
      <c r="G4740" s="62">
        <v>4734</v>
      </c>
      <c r="H4740">
        <f t="shared" ca="1" si="116"/>
        <v>-9.3580205494221572E-4</v>
      </c>
    </row>
    <row r="4741" spans="7:8" x14ac:dyDescent="0.3">
      <c r="G4741" s="62">
        <v>4735</v>
      </c>
      <c r="H4741">
        <f t="shared" ca="1" si="116"/>
        <v>1.8154149256177968E-3</v>
      </c>
    </row>
    <row r="4742" spans="7:8" x14ac:dyDescent="0.3">
      <c r="G4742" s="62">
        <v>4736</v>
      </c>
      <c r="H4742">
        <f t="shared" ca="1" si="116"/>
        <v>4.7188067900806301E-3</v>
      </c>
    </row>
    <row r="4743" spans="7:8" x14ac:dyDescent="0.3">
      <c r="G4743" s="62">
        <v>4737</v>
      </c>
      <c r="H4743">
        <f t="shared" ref="H4743:H4806" ca="1" si="117">_xlfn.NORM.INV(RAND(),N$9,N$10)</f>
        <v>-1.9700912638115808E-2</v>
      </c>
    </row>
    <row r="4744" spans="7:8" x14ac:dyDescent="0.3">
      <c r="G4744" s="62">
        <v>4738</v>
      </c>
      <c r="H4744">
        <f t="shared" ca="1" si="117"/>
        <v>-4.9045939802284571E-3</v>
      </c>
    </row>
    <row r="4745" spans="7:8" x14ac:dyDescent="0.3">
      <c r="G4745" s="62">
        <v>4739</v>
      </c>
      <c r="H4745">
        <f t="shared" ca="1" si="117"/>
        <v>-2.9838940050253612E-2</v>
      </c>
    </row>
    <row r="4746" spans="7:8" x14ac:dyDescent="0.3">
      <c r="G4746" s="62">
        <v>4740</v>
      </c>
      <c r="H4746">
        <f t="shared" ca="1" si="117"/>
        <v>9.0419084060683729E-3</v>
      </c>
    </row>
    <row r="4747" spans="7:8" x14ac:dyDescent="0.3">
      <c r="G4747" s="62">
        <v>4741</v>
      </c>
      <c r="H4747">
        <f t="shared" ca="1" si="117"/>
        <v>-1.3069835831685321E-2</v>
      </c>
    </row>
    <row r="4748" spans="7:8" x14ac:dyDescent="0.3">
      <c r="G4748" s="62">
        <v>4742</v>
      </c>
      <c r="H4748">
        <f t="shared" ca="1" si="117"/>
        <v>-2.1089897355067418E-3</v>
      </c>
    </row>
    <row r="4749" spans="7:8" x14ac:dyDescent="0.3">
      <c r="G4749" s="62">
        <v>4743</v>
      </c>
      <c r="H4749">
        <f t="shared" ca="1" si="117"/>
        <v>1.4378591903405853E-2</v>
      </c>
    </row>
    <row r="4750" spans="7:8" x14ac:dyDescent="0.3">
      <c r="G4750" s="62">
        <v>4744</v>
      </c>
      <c r="H4750">
        <f t="shared" ca="1" si="117"/>
        <v>3.5808913056874963E-4</v>
      </c>
    </row>
    <row r="4751" spans="7:8" x14ac:dyDescent="0.3">
      <c r="G4751" s="62">
        <v>4745</v>
      </c>
      <c r="H4751">
        <f t="shared" ca="1" si="117"/>
        <v>-2.1664302932093888E-2</v>
      </c>
    </row>
    <row r="4752" spans="7:8" x14ac:dyDescent="0.3">
      <c r="G4752" s="62">
        <v>4746</v>
      </c>
      <c r="H4752">
        <f t="shared" ca="1" si="117"/>
        <v>-3.0423172287906655E-2</v>
      </c>
    </row>
    <row r="4753" spans="7:8" x14ac:dyDescent="0.3">
      <c r="G4753" s="62">
        <v>4747</v>
      </c>
      <c r="H4753">
        <f t="shared" ca="1" si="117"/>
        <v>1.1361184306936908E-2</v>
      </c>
    </row>
    <row r="4754" spans="7:8" x14ac:dyDescent="0.3">
      <c r="G4754" s="62">
        <v>4748</v>
      </c>
      <c r="H4754">
        <f t="shared" ca="1" si="117"/>
        <v>-3.4283746801041623E-3</v>
      </c>
    </row>
    <row r="4755" spans="7:8" x14ac:dyDescent="0.3">
      <c r="G4755" s="62">
        <v>4749</v>
      </c>
      <c r="H4755">
        <f t="shared" ca="1" si="117"/>
        <v>-2.08571698977605E-2</v>
      </c>
    </row>
    <row r="4756" spans="7:8" x14ac:dyDescent="0.3">
      <c r="G4756" s="62">
        <v>4750</v>
      </c>
      <c r="H4756">
        <f t="shared" ca="1" si="117"/>
        <v>-2.5679287854268825E-3</v>
      </c>
    </row>
    <row r="4757" spans="7:8" x14ac:dyDescent="0.3">
      <c r="G4757" s="62">
        <v>4751</v>
      </c>
      <c r="H4757">
        <f t="shared" ca="1" si="117"/>
        <v>-2.151999270660189E-2</v>
      </c>
    </row>
    <row r="4758" spans="7:8" x14ac:dyDescent="0.3">
      <c r="G4758" s="62">
        <v>4752</v>
      </c>
      <c r="H4758">
        <f t="shared" ca="1" si="117"/>
        <v>-4.1492041767666526E-3</v>
      </c>
    </row>
    <row r="4759" spans="7:8" x14ac:dyDescent="0.3">
      <c r="G4759" s="62">
        <v>4753</v>
      </c>
      <c r="H4759">
        <f t="shared" ca="1" si="117"/>
        <v>-9.8285966361087128E-3</v>
      </c>
    </row>
    <row r="4760" spans="7:8" x14ac:dyDescent="0.3">
      <c r="G4760" s="62">
        <v>4754</v>
      </c>
      <c r="H4760">
        <f t="shared" ca="1" si="117"/>
        <v>3.2716431798139258E-3</v>
      </c>
    </row>
    <row r="4761" spans="7:8" x14ac:dyDescent="0.3">
      <c r="G4761" s="62">
        <v>4755</v>
      </c>
      <c r="H4761">
        <f t="shared" ca="1" si="117"/>
        <v>2.4000757459730522E-2</v>
      </c>
    </row>
    <row r="4762" spans="7:8" x14ac:dyDescent="0.3">
      <c r="G4762" s="62">
        <v>4756</v>
      </c>
      <c r="H4762">
        <f t="shared" ca="1" si="117"/>
        <v>-3.5766456080276424E-3</v>
      </c>
    </row>
    <row r="4763" spans="7:8" x14ac:dyDescent="0.3">
      <c r="G4763" s="62">
        <v>4757</v>
      </c>
      <c r="H4763">
        <f t="shared" ca="1" si="117"/>
        <v>-2.8123435239465467E-2</v>
      </c>
    </row>
    <row r="4764" spans="7:8" x14ac:dyDescent="0.3">
      <c r="G4764" s="62">
        <v>4758</v>
      </c>
      <c r="H4764">
        <f t="shared" ca="1" si="117"/>
        <v>4.2780026151885949E-3</v>
      </c>
    </row>
    <row r="4765" spans="7:8" x14ac:dyDescent="0.3">
      <c r="G4765" s="62">
        <v>4759</v>
      </c>
      <c r="H4765">
        <f t="shared" ca="1" si="117"/>
        <v>-1.5783361557510967E-2</v>
      </c>
    </row>
    <row r="4766" spans="7:8" x14ac:dyDescent="0.3">
      <c r="G4766" s="62">
        <v>4760</v>
      </c>
      <c r="H4766">
        <f t="shared" ca="1" si="117"/>
        <v>1.8799244192905334E-2</v>
      </c>
    </row>
    <row r="4767" spans="7:8" x14ac:dyDescent="0.3">
      <c r="G4767" s="62">
        <v>4761</v>
      </c>
      <c r="H4767">
        <f t="shared" ca="1" si="117"/>
        <v>-8.8602893901084546E-3</v>
      </c>
    </row>
    <row r="4768" spans="7:8" x14ac:dyDescent="0.3">
      <c r="G4768" s="62">
        <v>4762</v>
      </c>
      <c r="H4768">
        <f t="shared" ca="1" si="117"/>
        <v>5.9209845686984466E-3</v>
      </c>
    </row>
    <row r="4769" spans="7:8" x14ac:dyDescent="0.3">
      <c r="G4769" s="62">
        <v>4763</v>
      </c>
      <c r="H4769">
        <f t="shared" ca="1" si="117"/>
        <v>-2.867268451415388E-2</v>
      </c>
    </row>
    <row r="4770" spans="7:8" x14ac:dyDescent="0.3">
      <c r="G4770" s="62">
        <v>4764</v>
      </c>
      <c r="H4770">
        <f t="shared" ca="1" si="117"/>
        <v>9.2764725239069708E-3</v>
      </c>
    </row>
    <row r="4771" spans="7:8" x14ac:dyDescent="0.3">
      <c r="G4771" s="62">
        <v>4765</v>
      </c>
      <c r="H4771">
        <f t="shared" ca="1" si="117"/>
        <v>-4.9818413694235654E-3</v>
      </c>
    </row>
    <row r="4772" spans="7:8" x14ac:dyDescent="0.3">
      <c r="G4772" s="62">
        <v>4766</v>
      </c>
      <c r="H4772">
        <f t="shared" ca="1" si="117"/>
        <v>2.3485902499425326E-3</v>
      </c>
    </row>
    <row r="4773" spans="7:8" x14ac:dyDescent="0.3">
      <c r="G4773" s="62">
        <v>4767</v>
      </c>
      <c r="H4773">
        <f t="shared" ca="1" si="117"/>
        <v>1.7495704169681877E-2</v>
      </c>
    </row>
    <row r="4774" spans="7:8" x14ac:dyDescent="0.3">
      <c r="G4774" s="62">
        <v>4768</v>
      </c>
      <c r="H4774">
        <f t="shared" ca="1" si="117"/>
        <v>1.9425545182529497E-3</v>
      </c>
    </row>
    <row r="4775" spans="7:8" x14ac:dyDescent="0.3">
      <c r="G4775" s="62">
        <v>4769</v>
      </c>
      <c r="H4775">
        <f t="shared" ca="1" si="117"/>
        <v>-1.4153505258022165E-2</v>
      </c>
    </row>
    <row r="4776" spans="7:8" x14ac:dyDescent="0.3">
      <c r="G4776" s="62">
        <v>4770</v>
      </c>
      <c r="H4776">
        <f t="shared" ca="1" si="117"/>
        <v>1.1230079749426233E-2</v>
      </c>
    </row>
    <row r="4777" spans="7:8" x14ac:dyDescent="0.3">
      <c r="G4777" s="62">
        <v>4771</v>
      </c>
      <c r="H4777">
        <f t="shared" ca="1" si="117"/>
        <v>1.6777593117423225E-3</v>
      </c>
    </row>
    <row r="4778" spans="7:8" x14ac:dyDescent="0.3">
      <c r="G4778" s="62">
        <v>4772</v>
      </c>
      <c r="H4778">
        <f t="shared" ca="1" si="117"/>
        <v>3.8081071632284205E-2</v>
      </c>
    </row>
    <row r="4779" spans="7:8" x14ac:dyDescent="0.3">
      <c r="G4779" s="62">
        <v>4773</v>
      </c>
      <c r="H4779">
        <f t="shared" ca="1" si="117"/>
        <v>-1.7486484833106785E-2</v>
      </c>
    </row>
    <row r="4780" spans="7:8" x14ac:dyDescent="0.3">
      <c r="G4780" s="62">
        <v>4774</v>
      </c>
      <c r="H4780">
        <f t="shared" ca="1" si="117"/>
        <v>2.2555113942961343E-3</v>
      </c>
    </row>
    <row r="4781" spans="7:8" x14ac:dyDescent="0.3">
      <c r="G4781" s="62">
        <v>4775</v>
      </c>
      <c r="H4781">
        <f t="shared" ca="1" si="117"/>
        <v>-1.1556369496439104E-2</v>
      </c>
    </row>
    <row r="4782" spans="7:8" x14ac:dyDescent="0.3">
      <c r="G4782" s="62">
        <v>4776</v>
      </c>
      <c r="H4782">
        <f t="shared" ca="1" si="117"/>
        <v>-9.1568994840279406E-3</v>
      </c>
    </row>
    <row r="4783" spans="7:8" x14ac:dyDescent="0.3">
      <c r="G4783" s="62">
        <v>4777</v>
      </c>
      <c r="H4783">
        <f t="shared" ca="1" si="117"/>
        <v>-5.1302745039951301E-3</v>
      </c>
    </row>
    <row r="4784" spans="7:8" x14ac:dyDescent="0.3">
      <c r="G4784" s="62">
        <v>4778</v>
      </c>
      <c r="H4784">
        <f t="shared" ca="1" si="117"/>
        <v>-2.3550266411373862E-2</v>
      </c>
    </row>
    <row r="4785" spans="7:8" x14ac:dyDescent="0.3">
      <c r="G4785" s="62">
        <v>4779</v>
      </c>
      <c r="H4785">
        <f t="shared" ca="1" si="117"/>
        <v>-1.2278697459394377E-2</v>
      </c>
    </row>
    <row r="4786" spans="7:8" x14ac:dyDescent="0.3">
      <c r="G4786" s="62">
        <v>4780</v>
      </c>
      <c r="H4786">
        <f t="shared" ca="1" si="117"/>
        <v>-5.0482262166787813E-4</v>
      </c>
    </row>
    <row r="4787" spans="7:8" x14ac:dyDescent="0.3">
      <c r="G4787" s="62">
        <v>4781</v>
      </c>
      <c r="H4787">
        <f t="shared" ca="1" si="117"/>
        <v>-1.459184831994698E-2</v>
      </c>
    </row>
    <row r="4788" spans="7:8" x14ac:dyDescent="0.3">
      <c r="G4788" s="62">
        <v>4782</v>
      </c>
      <c r="H4788">
        <f t="shared" ca="1" si="117"/>
        <v>-3.7026894585834168E-3</v>
      </c>
    </row>
    <row r="4789" spans="7:8" x14ac:dyDescent="0.3">
      <c r="G4789" s="62">
        <v>4783</v>
      </c>
      <c r="H4789">
        <f t="shared" ca="1" si="117"/>
        <v>-1.6813835239072879E-2</v>
      </c>
    </row>
    <row r="4790" spans="7:8" x14ac:dyDescent="0.3">
      <c r="G4790" s="62">
        <v>4784</v>
      </c>
      <c r="H4790">
        <f t="shared" ca="1" si="117"/>
        <v>-2.9217517578837306E-2</v>
      </c>
    </row>
    <row r="4791" spans="7:8" x14ac:dyDescent="0.3">
      <c r="G4791" s="62">
        <v>4785</v>
      </c>
      <c r="H4791">
        <f t="shared" ca="1" si="117"/>
        <v>-2.1465616826762408E-2</v>
      </c>
    </row>
    <row r="4792" spans="7:8" x14ac:dyDescent="0.3">
      <c r="G4792" s="62">
        <v>4786</v>
      </c>
      <c r="H4792">
        <f t="shared" ca="1" si="117"/>
        <v>-3.321350658671817E-3</v>
      </c>
    </row>
    <row r="4793" spans="7:8" x14ac:dyDescent="0.3">
      <c r="G4793" s="62">
        <v>4787</v>
      </c>
      <c r="H4793">
        <f t="shared" ca="1" si="117"/>
        <v>-1.144212584008018E-2</v>
      </c>
    </row>
    <row r="4794" spans="7:8" x14ac:dyDescent="0.3">
      <c r="G4794" s="62">
        <v>4788</v>
      </c>
      <c r="H4794">
        <f t="shared" ca="1" si="117"/>
        <v>1.5165327466262557E-2</v>
      </c>
    </row>
    <row r="4795" spans="7:8" x14ac:dyDescent="0.3">
      <c r="G4795" s="62">
        <v>4789</v>
      </c>
      <c r="H4795">
        <f t="shared" ca="1" si="117"/>
        <v>-1.9587412671872233E-3</v>
      </c>
    </row>
    <row r="4796" spans="7:8" x14ac:dyDescent="0.3">
      <c r="G4796" s="62">
        <v>4790</v>
      </c>
      <c r="H4796">
        <f t="shared" ca="1" si="117"/>
        <v>1.1057533468337707E-2</v>
      </c>
    </row>
    <row r="4797" spans="7:8" x14ac:dyDescent="0.3">
      <c r="G4797" s="62">
        <v>4791</v>
      </c>
      <c r="H4797">
        <f t="shared" ca="1" si="117"/>
        <v>2.6474267848940803E-3</v>
      </c>
    </row>
    <row r="4798" spans="7:8" x14ac:dyDescent="0.3">
      <c r="G4798" s="62">
        <v>4792</v>
      </c>
      <c r="H4798">
        <f t="shared" ca="1" si="117"/>
        <v>-7.2380547407123064E-3</v>
      </c>
    </row>
    <row r="4799" spans="7:8" x14ac:dyDescent="0.3">
      <c r="G4799" s="62">
        <v>4793</v>
      </c>
      <c r="H4799">
        <f t="shared" ca="1" si="117"/>
        <v>-9.5332679358255262E-3</v>
      </c>
    </row>
    <row r="4800" spans="7:8" x14ac:dyDescent="0.3">
      <c r="G4800" s="62">
        <v>4794</v>
      </c>
      <c r="H4800">
        <f t="shared" ca="1" si="117"/>
        <v>2.8417782996683068E-2</v>
      </c>
    </row>
    <row r="4801" spans="7:8" x14ac:dyDescent="0.3">
      <c r="G4801" s="62">
        <v>4795</v>
      </c>
      <c r="H4801">
        <f t="shared" ca="1" si="117"/>
        <v>5.6540569536401478E-2</v>
      </c>
    </row>
    <row r="4802" spans="7:8" x14ac:dyDescent="0.3">
      <c r="G4802" s="62">
        <v>4796</v>
      </c>
      <c r="H4802">
        <f t="shared" ca="1" si="117"/>
        <v>-2.9451107101082187E-3</v>
      </c>
    </row>
    <row r="4803" spans="7:8" x14ac:dyDescent="0.3">
      <c r="G4803" s="62">
        <v>4797</v>
      </c>
      <c r="H4803">
        <f t="shared" ca="1" si="117"/>
        <v>-1.7795618514903914E-2</v>
      </c>
    </row>
    <row r="4804" spans="7:8" x14ac:dyDescent="0.3">
      <c r="G4804" s="62">
        <v>4798</v>
      </c>
      <c r="H4804">
        <f t="shared" ca="1" si="117"/>
        <v>1.9792237087397149E-2</v>
      </c>
    </row>
    <row r="4805" spans="7:8" x14ac:dyDescent="0.3">
      <c r="G4805" s="62">
        <v>4799</v>
      </c>
      <c r="H4805">
        <f t="shared" ca="1" si="117"/>
        <v>3.3619744405566374E-3</v>
      </c>
    </row>
    <row r="4806" spans="7:8" x14ac:dyDescent="0.3">
      <c r="G4806" s="62">
        <v>4800</v>
      </c>
      <c r="H4806">
        <f t="shared" ca="1" si="117"/>
        <v>1.6341076159896287E-2</v>
      </c>
    </row>
    <row r="4807" spans="7:8" x14ac:dyDescent="0.3">
      <c r="G4807" s="62">
        <v>4801</v>
      </c>
      <c r="H4807">
        <f t="shared" ref="H4807:H4870" ca="1" si="118">_xlfn.NORM.INV(RAND(),N$9,N$10)</f>
        <v>2.083253933291633E-3</v>
      </c>
    </row>
    <row r="4808" spans="7:8" x14ac:dyDescent="0.3">
      <c r="G4808" s="62">
        <v>4802</v>
      </c>
      <c r="H4808">
        <f t="shared" ca="1" si="118"/>
        <v>-6.9512412440766178E-3</v>
      </c>
    </row>
    <row r="4809" spans="7:8" x14ac:dyDescent="0.3">
      <c r="G4809" s="62">
        <v>4803</v>
      </c>
      <c r="H4809">
        <f t="shared" ca="1" si="118"/>
        <v>-1.7976247478720578E-2</v>
      </c>
    </row>
    <row r="4810" spans="7:8" x14ac:dyDescent="0.3">
      <c r="G4810" s="62">
        <v>4804</v>
      </c>
      <c r="H4810">
        <f t="shared" ca="1" si="118"/>
        <v>-2.8164466612638144E-2</v>
      </c>
    </row>
    <row r="4811" spans="7:8" x14ac:dyDescent="0.3">
      <c r="G4811" s="62">
        <v>4805</v>
      </c>
      <c r="H4811">
        <f t="shared" ca="1" si="118"/>
        <v>1.6163268162731392E-2</v>
      </c>
    </row>
    <row r="4812" spans="7:8" x14ac:dyDescent="0.3">
      <c r="G4812" s="62">
        <v>4806</v>
      </c>
      <c r="H4812">
        <f t="shared" ca="1" si="118"/>
        <v>9.0189100474438472E-3</v>
      </c>
    </row>
    <row r="4813" spans="7:8" x14ac:dyDescent="0.3">
      <c r="G4813" s="62">
        <v>4807</v>
      </c>
      <c r="H4813">
        <f t="shared" ca="1" si="118"/>
        <v>3.324001927860293E-3</v>
      </c>
    </row>
    <row r="4814" spans="7:8" x14ac:dyDescent="0.3">
      <c r="G4814" s="62">
        <v>4808</v>
      </c>
      <c r="H4814">
        <f t="shared" ca="1" si="118"/>
        <v>1.1712733010946094E-2</v>
      </c>
    </row>
    <row r="4815" spans="7:8" x14ac:dyDescent="0.3">
      <c r="G4815" s="62">
        <v>4809</v>
      </c>
      <c r="H4815">
        <f t="shared" ca="1" si="118"/>
        <v>-2.1106442181255854E-2</v>
      </c>
    </row>
    <row r="4816" spans="7:8" x14ac:dyDescent="0.3">
      <c r="G4816" s="62">
        <v>4810</v>
      </c>
      <c r="H4816">
        <f t="shared" ca="1" si="118"/>
        <v>5.3924752309392641E-3</v>
      </c>
    </row>
    <row r="4817" spans="7:8" x14ac:dyDescent="0.3">
      <c r="G4817" s="62">
        <v>4811</v>
      </c>
      <c r="H4817">
        <f t="shared" ca="1" si="118"/>
        <v>-3.3925163774062295E-2</v>
      </c>
    </row>
    <row r="4818" spans="7:8" x14ac:dyDescent="0.3">
      <c r="G4818" s="62">
        <v>4812</v>
      </c>
      <c r="H4818">
        <f t="shared" ca="1" si="118"/>
        <v>1.1759645330650194E-2</v>
      </c>
    </row>
    <row r="4819" spans="7:8" x14ac:dyDescent="0.3">
      <c r="G4819" s="62">
        <v>4813</v>
      </c>
      <c r="H4819">
        <f t="shared" ca="1" si="118"/>
        <v>8.6832297526664246E-3</v>
      </c>
    </row>
    <row r="4820" spans="7:8" x14ac:dyDescent="0.3">
      <c r="G4820" s="62">
        <v>4814</v>
      </c>
      <c r="H4820">
        <f t="shared" ca="1" si="118"/>
        <v>-1.0391513267968932E-3</v>
      </c>
    </row>
    <row r="4821" spans="7:8" x14ac:dyDescent="0.3">
      <c r="G4821" s="62">
        <v>4815</v>
      </c>
      <c r="H4821">
        <f t="shared" ca="1" si="118"/>
        <v>1.2911380749847231E-2</v>
      </c>
    </row>
    <row r="4822" spans="7:8" x14ac:dyDescent="0.3">
      <c r="G4822" s="62">
        <v>4816</v>
      </c>
      <c r="H4822">
        <f t="shared" ca="1" si="118"/>
        <v>2.2924559705648852E-2</v>
      </c>
    </row>
    <row r="4823" spans="7:8" x14ac:dyDescent="0.3">
      <c r="G4823" s="62">
        <v>4817</v>
      </c>
      <c r="H4823">
        <f t="shared" ca="1" si="118"/>
        <v>-3.6679058354881079E-3</v>
      </c>
    </row>
    <row r="4824" spans="7:8" x14ac:dyDescent="0.3">
      <c r="G4824" s="62">
        <v>4818</v>
      </c>
      <c r="H4824">
        <f t="shared" ca="1" si="118"/>
        <v>-9.0675735012450461E-3</v>
      </c>
    </row>
    <row r="4825" spans="7:8" x14ac:dyDescent="0.3">
      <c r="G4825" s="62">
        <v>4819</v>
      </c>
      <c r="H4825">
        <f t="shared" ca="1" si="118"/>
        <v>8.3002121477833094E-3</v>
      </c>
    </row>
    <row r="4826" spans="7:8" x14ac:dyDescent="0.3">
      <c r="G4826" s="62">
        <v>4820</v>
      </c>
      <c r="H4826">
        <f t="shared" ca="1" si="118"/>
        <v>-2.8683828782639892E-2</v>
      </c>
    </row>
    <row r="4827" spans="7:8" x14ac:dyDescent="0.3">
      <c r="G4827" s="62">
        <v>4821</v>
      </c>
      <c r="H4827">
        <f t="shared" ca="1" si="118"/>
        <v>1.9569130166835133E-2</v>
      </c>
    </row>
    <row r="4828" spans="7:8" x14ac:dyDescent="0.3">
      <c r="G4828" s="62">
        <v>4822</v>
      </c>
      <c r="H4828">
        <f t="shared" ca="1" si="118"/>
        <v>3.0860464529255459E-3</v>
      </c>
    </row>
    <row r="4829" spans="7:8" x14ac:dyDescent="0.3">
      <c r="G4829" s="62">
        <v>4823</v>
      </c>
      <c r="H4829">
        <f t="shared" ca="1" si="118"/>
        <v>-2.2309905261563016E-2</v>
      </c>
    </row>
    <row r="4830" spans="7:8" x14ac:dyDescent="0.3">
      <c r="G4830" s="62">
        <v>4824</v>
      </c>
      <c r="H4830">
        <f t="shared" ca="1" si="118"/>
        <v>-2.1050226896146152E-2</v>
      </c>
    </row>
    <row r="4831" spans="7:8" x14ac:dyDescent="0.3">
      <c r="G4831" s="62">
        <v>4825</v>
      </c>
      <c r="H4831">
        <f t="shared" ca="1" si="118"/>
        <v>2.6261821465888228E-2</v>
      </c>
    </row>
    <row r="4832" spans="7:8" x14ac:dyDescent="0.3">
      <c r="G4832" s="62">
        <v>4826</v>
      </c>
      <c r="H4832">
        <f t="shared" ca="1" si="118"/>
        <v>-7.7857061348841142E-3</v>
      </c>
    </row>
    <row r="4833" spans="7:8" x14ac:dyDescent="0.3">
      <c r="G4833" s="62">
        <v>4827</v>
      </c>
      <c r="H4833">
        <f t="shared" ca="1" si="118"/>
        <v>-1.8202393995696686E-2</v>
      </c>
    </row>
    <row r="4834" spans="7:8" x14ac:dyDescent="0.3">
      <c r="G4834" s="62">
        <v>4828</v>
      </c>
      <c r="H4834">
        <f t="shared" ca="1" si="118"/>
        <v>2.3019122719009584E-2</v>
      </c>
    </row>
    <row r="4835" spans="7:8" x14ac:dyDescent="0.3">
      <c r="G4835" s="62">
        <v>4829</v>
      </c>
      <c r="H4835">
        <f t="shared" ca="1" si="118"/>
        <v>2.7648570171151898E-3</v>
      </c>
    </row>
    <row r="4836" spans="7:8" x14ac:dyDescent="0.3">
      <c r="G4836" s="62">
        <v>4830</v>
      </c>
      <c r="H4836">
        <f t="shared" ca="1" si="118"/>
        <v>-1.0413251916263669E-2</v>
      </c>
    </row>
    <row r="4837" spans="7:8" x14ac:dyDescent="0.3">
      <c r="G4837" s="62">
        <v>4831</v>
      </c>
      <c r="H4837">
        <f t="shared" ca="1" si="118"/>
        <v>7.6642094029487177E-3</v>
      </c>
    </row>
    <row r="4838" spans="7:8" x14ac:dyDescent="0.3">
      <c r="G4838" s="62">
        <v>4832</v>
      </c>
      <c r="H4838">
        <f t="shared" ca="1" si="118"/>
        <v>-3.2827964044401048E-3</v>
      </c>
    </row>
    <row r="4839" spans="7:8" x14ac:dyDescent="0.3">
      <c r="G4839" s="62">
        <v>4833</v>
      </c>
      <c r="H4839">
        <f t="shared" ca="1" si="118"/>
        <v>-1.0804718123926697E-2</v>
      </c>
    </row>
    <row r="4840" spans="7:8" x14ac:dyDescent="0.3">
      <c r="G4840" s="62">
        <v>4834</v>
      </c>
      <c r="H4840">
        <f t="shared" ca="1" si="118"/>
        <v>-1.3887809514723347E-2</v>
      </c>
    </row>
    <row r="4841" spans="7:8" x14ac:dyDescent="0.3">
      <c r="G4841" s="62">
        <v>4835</v>
      </c>
      <c r="H4841">
        <f t="shared" ca="1" si="118"/>
        <v>-2.0727833496139457E-2</v>
      </c>
    </row>
    <row r="4842" spans="7:8" x14ac:dyDescent="0.3">
      <c r="G4842" s="62">
        <v>4836</v>
      </c>
      <c r="H4842">
        <f t="shared" ca="1" si="118"/>
        <v>7.5954592573681534E-3</v>
      </c>
    </row>
    <row r="4843" spans="7:8" x14ac:dyDescent="0.3">
      <c r="G4843" s="62">
        <v>4837</v>
      </c>
      <c r="H4843">
        <f t="shared" ca="1" si="118"/>
        <v>-1.0031065387196567E-2</v>
      </c>
    </row>
    <row r="4844" spans="7:8" x14ac:dyDescent="0.3">
      <c r="G4844" s="62">
        <v>4838</v>
      </c>
      <c r="H4844">
        <f t="shared" ca="1" si="118"/>
        <v>1.8123721072005766E-3</v>
      </c>
    </row>
    <row r="4845" spans="7:8" x14ac:dyDescent="0.3">
      <c r="G4845" s="62">
        <v>4839</v>
      </c>
      <c r="H4845">
        <f t="shared" ca="1" si="118"/>
        <v>-6.1716660383795835E-3</v>
      </c>
    </row>
    <row r="4846" spans="7:8" x14ac:dyDescent="0.3">
      <c r="G4846" s="62">
        <v>4840</v>
      </c>
      <c r="H4846">
        <f t="shared" ca="1" si="118"/>
        <v>9.3897572168289544E-3</v>
      </c>
    </row>
    <row r="4847" spans="7:8" x14ac:dyDescent="0.3">
      <c r="G4847" s="62">
        <v>4841</v>
      </c>
      <c r="H4847">
        <f t="shared" ca="1" si="118"/>
        <v>1.6425876067110712E-2</v>
      </c>
    </row>
    <row r="4848" spans="7:8" x14ac:dyDescent="0.3">
      <c r="G4848" s="62">
        <v>4842</v>
      </c>
      <c r="H4848">
        <f t="shared" ca="1" si="118"/>
        <v>-3.2913986041468793E-2</v>
      </c>
    </row>
    <row r="4849" spans="7:8" x14ac:dyDescent="0.3">
      <c r="G4849" s="62">
        <v>4843</v>
      </c>
      <c r="H4849">
        <f t="shared" ca="1" si="118"/>
        <v>1.1274912836894632E-2</v>
      </c>
    </row>
    <row r="4850" spans="7:8" x14ac:dyDescent="0.3">
      <c r="G4850" s="62">
        <v>4844</v>
      </c>
      <c r="H4850">
        <f t="shared" ca="1" si="118"/>
        <v>1.1836288028387133E-2</v>
      </c>
    </row>
    <row r="4851" spans="7:8" x14ac:dyDescent="0.3">
      <c r="G4851" s="62">
        <v>4845</v>
      </c>
      <c r="H4851">
        <f t="shared" ca="1" si="118"/>
        <v>3.6447562502961842E-2</v>
      </c>
    </row>
    <row r="4852" spans="7:8" x14ac:dyDescent="0.3">
      <c r="G4852" s="62">
        <v>4846</v>
      </c>
      <c r="H4852">
        <f t="shared" ca="1" si="118"/>
        <v>8.1037805572442955E-3</v>
      </c>
    </row>
    <row r="4853" spans="7:8" x14ac:dyDescent="0.3">
      <c r="G4853" s="62">
        <v>4847</v>
      </c>
      <c r="H4853">
        <f t="shared" ca="1" si="118"/>
        <v>-7.936299085622241E-3</v>
      </c>
    </row>
    <row r="4854" spans="7:8" x14ac:dyDescent="0.3">
      <c r="G4854" s="62">
        <v>4848</v>
      </c>
      <c r="H4854">
        <f t="shared" ca="1" si="118"/>
        <v>1.2954613836817301E-2</v>
      </c>
    </row>
    <row r="4855" spans="7:8" x14ac:dyDescent="0.3">
      <c r="G4855" s="62">
        <v>4849</v>
      </c>
      <c r="H4855">
        <f t="shared" ca="1" si="118"/>
        <v>-1.705591998087733E-2</v>
      </c>
    </row>
    <row r="4856" spans="7:8" x14ac:dyDescent="0.3">
      <c r="G4856" s="62">
        <v>4850</v>
      </c>
      <c r="H4856">
        <f t="shared" ca="1" si="118"/>
        <v>-2.9181382753160155E-3</v>
      </c>
    </row>
    <row r="4857" spans="7:8" x14ac:dyDescent="0.3">
      <c r="G4857" s="62">
        <v>4851</v>
      </c>
      <c r="H4857">
        <f t="shared" ca="1" si="118"/>
        <v>-4.7271909277002483E-3</v>
      </c>
    </row>
    <row r="4858" spans="7:8" x14ac:dyDescent="0.3">
      <c r="G4858" s="62">
        <v>4852</v>
      </c>
      <c r="H4858">
        <f t="shared" ca="1" si="118"/>
        <v>1.3602262589616406E-2</v>
      </c>
    </row>
    <row r="4859" spans="7:8" x14ac:dyDescent="0.3">
      <c r="G4859" s="62">
        <v>4853</v>
      </c>
      <c r="H4859">
        <f t="shared" ca="1" si="118"/>
        <v>-2.1162114944214494E-2</v>
      </c>
    </row>
    <row r="4860" spans="7:8" x14ac:dyDescent="0.3">
      <c r="G4860" s="62">
        <v>4854</v>
      </c>
      <c r="H4860">
        <f t="shared" ca="1" si="118"/>
        <v>3.3727657658382378E-2</v>
      </c>
    </row>
    <row r="4861" spans="7:8" x14ac:dyDescent="0.3">
      <c r="G4861" s="62">
        <v>4855</v>
      </c>
      <c r="H4861">
        <f t="shared" ca="1" si="118"/>
        <v>1.8787066066836892E-2</v>
      </c>
    </row>
    <row r="4862" spans="7:8" x14ac:dyDescent="0.3">
      <c r="G4862" s="62">
        <v>4856</v>
      </c>
      <c r="H4862">
        <f t="shared" ca="1" si="118"/>
        <v>-8.1556960155700214E-3</v>
      </c>
    </row>
    <row r="4863" spans="7:8" x14ac:dyDescent="0.3">
      <c r="G4863" s="62">
        <v>4857</v>
      </c>
      <c r="H4863">
        <f t="shared" ca="1" si="118"/>
        <v>-4.5097440032649911E-3</v>
      </c>
    </row>
    <row r="4864" spans="7:8" x14ac:dyDescent="0.3">
      <c r="G4864" s="62">
        <v>4858</v>
      </c>
      <c r="H4864">
        <f t="shared" ca="1" si="118"/>
        <v>-2.1641442578391883E-2</v>
      </c>
    </row>
    <row r="4865" spans="7:8" x14ac:dyDescent="0.3">
      <c r="G4865" s="62">
        <v>4859</v>
      </c>
      <c r="H4865">
        <f t="shared" ca="1" si="118"/>
        <v>-6.578931226225832E-3</v>
      </c>
    </row>
    <row r="4866" spans="7:8" x14ac:dyDescent="0.3">
      <c r="G4866" s="62">
        <v>4860</v>
      </c>
      <c r="H4866">
        <f t="shared" ca="1" si="118"/>
        <v>-1.1217572731768212E-2</v>
      </c>
    </row>
    <row r="4867" spans="7:8" x14ac:dyDescent="0.3">
      <c r="G4867" s="62">
        <v>4861</v>
      </c>
      <c r="H4867">
        <f t="shared" ca="1" si="118"/>
        <v>3.4951089781137044E-3</v>
      </c>
    </row>
    <row r="4868" spans="7:8" x14ac:dyDescent="0.3">
      <c r="G4868" s="62">
        <v>4862</v>
      </c>
      <c r="H4868">
        <f t="shared" ca="1" si="118"/>
        <v>1.054627525678159E-2</v>
      </c>
    </row>
    <row r="4869" spans="7:8" x14ac:dyDescent="0.3">
      <c r="G4869" s="62">
        <v>4863</v>
      </c>
      <c r="H4869">
        <f t="shared" ca="1" si="118"/>
        <v>3.2991750163120139E-3</v>
      </c>
    </row>
    <row r="4870" spans="7:8" x14ac:dyDescent="0.3">
      <c r="G4870" s="62">
        <v>4864</v>
      </c>
      <c r="H4870">
        <f t="shared" ca="1" si="118"/>
        <v>5.7925111720689452E-3</v>
      </c>
    </row>
    <row r="4871" spans="7:8" x14ac:dyDescent="0.3">
      <c r="G4871" s="62">
        <v>4865</v>
      </c>
      <c r="H4871">
        <f t="shared" ref="H4871:H4934" ca="1" si="119">_xlfn.NORM.INV(RAND(),N$9,N$10)</f>
        <v>1.2594947333889822E-2</v>
      </c>
    </row>
    <row r="4872" spans="7:8" x14ac:dyDescent="0.3">
      <c r="G4872" s="62">
        <v>4866</v>
      </c>
      <c r="H4872">
        <f t="shared" ca="1" si="119"/>
        <v>-2.8556881077850252E-3</v>
      </c>
    </row>
    <row r="4873" spans="7:8" x14ac:dyDescent="0.3">
      <c r="G4873" s="62">
        <v>4867</v>
      </c>
      <c r="H4873">
        <f t="shared" ca="1" si="119"/>
        <v>2.9509908371158247E-3</v>
      </c>
    </row>
    <row r="4874" spans="7:8" x14ac:dyDescent="0.3">
      <c r="G4874" s="62">
        <v>4868</v>
      </c>
      <c r="H4874">
        <f t="shared" ca="1" si="119"/>
        <v>8.3375120185262067E-3</v>
      </c>
    </row>
    <row r="4875" spans="7:8" x14ac:dyDescent="0.3">
      <c r="G4875" s="62">
        <v>4869</v>
      </c>
      <c r="H4875">
        <f t="shared" ca="1" si="119"/>
        <v>-2.4574207425571062E-2</v>
      </c>
    </row>
    <row r="4876" spans="7:8" x14ac:dyDescent="0.3">
      <c r="G4876" s="62">
        <v>4870</v>
      </c>
      <c r="H4876">
        <f t="shared" ca="1" si="119"/>
        <v>-2.8230621312568525E-3</v>
      </c>
    </row>
    <row r="4877" spans="7:8" x14ac:dyDescent="0.3">
      <c r="G4877" s="62">
        <v>4871</v>
      </c>
      <c r="H4877">
        <f t="shared" ca="1" si="119"/>
        <v>-2.8149126406161178E-2</v>
      </c>
    </row>
    <row r="4878" spans="7:8" x14ac:dyDescent="0.3">
      <c r="G4878" s="62">
        <v>4872</v>
      </c>
      <c r="H4878">
        <f t="shared" ca="1" si="119"/>
        <v>1.3435417313067325E-2</v>
      </c>
    </row>
    <row r="4879" spans="7:8" x14ac:dyDescent="0.3">
      <c r="G4879" s="62">
        <v>4873</v>
      </c>
      <c r="H4879">
        <f t="shared" ca="1" si="119"/>
        <v>-1.0744587088154017E-3</v>
      </c>
    </row>
    <row r="4880" spans="7:8" x14ac:dyDescent="0.3">
      <c r="G4880" s="62">
        <v>4874</v>
      </c>
      <c r="H4880">
        <f t="shared" ca="1" si="119"/>
        <v>-2.3807150925744627E-3</v>
      </c>
    </row>
    <row r="4881" spans="7:8" x14ac:dyDescent="0.3">
      <c r="G4881" s="62">
        <v>4875</v>
      </c>
      <c r="H4881">
        <f t="shared" ca="1" si="119"/>
        <v>8.4727994574254496E-3</v>
      </c>
    </row>
    <row r="4882" spans="7:8" x14ac:dyDescent="0.3">
      <c r="G4882" s="62">
        <v>4876</v>
      </c>
      <c r="H4882">
        <f t="shared" ca="1" si="119"/>
        <v>3.5027132940358794E-4</v>
      </c>
    </row>
    <row r="4883" spans="7:8" x14ac:dyDescent="0.3">
      <c r="G4883" s="62">
        <v>4877</v>
      </c>
      <c r="H4883">
        <f t="shared" ca="1" si="119"/>
        <v>-1.1602024920139646E-2</v>
      </c>
    </row>
    <row r="4884" spans="7:8" x14ac:dyDescent="0.3">
      <c r="G4884" s="62">
        <v>4878</v>
      </c>
      <c r="H4884">
        <f t="shared" ca="1" si="119"/>
        <v>-1.2520937808536766E-3</v>
      </c>
    </row>
    <row r="4885" spans="7:8" x14ac:dyDescent="0.3">
      <c r="G4885" s="62">
        <v>4879</v>
      </c>
      <c r="H4885">
        <f t="shared" ca="1" si="119"/>
        <v>-2.5060323488670995E-2</v>
      </c>
    </row>
    <row r="4886" spans="7:8" x14ac:dyDescent="0.3">
      <c r="G4886" s="62">
        <v>4880</v>
      </c>
      <c r="H4886">
        <f t="shared" ca="1" si="119"/>
        <v>2.1105619129459796E-2</v>
      </c>
    </row>
    <row r="4887" spans="7:8" x14ac:dyDescent="0.3">
      <c r="G4887" s="62">
        <v>4881</v>
      </c>
      <c r="H4887">
        <f t="shared" ca="1" si="119"/>
        <v>-1.3680155839283337E-2</v>
      </c>
    </row>
    <row r="4888" spans="7:8" x14ac:dyDescent="0.3">
      <c r="G4888" s="62">
        <v>4882</v>
      </c>
      <c r="H4888">
        <f t="shared" ca="1" si="119"/>
        <v>1.759511912714563E-2</v>
      </c>
    </row>
    <row r="4889" spans="7:8" x14ac:dyDescent="0.3">
      <c r="G4889" s="62">
        <v>4883</v>
      </c>
      <c r="H4889">
        <f t="shared" ca="1" si="119"/>
        <v>-2.9392459263931008E-2</v>
      </c>
    </row>
    <row r="4890" spans="7:8" x14ac:dyDescent="0.3">
      <c r="G4890" s="62">
        <v>4884</v>
      </c>
      <c r="H4890">
        <f t="shared" ca="1" si="119"/>
        <v>-3.8337506857977321E-2</v>
      </c>
    </row>
    <row r="4891" spans="7:8" x14ac:dyDescent="0.3">
      <c r="G4891" s="62">
        <v>4885</v>
      </c>
      <c r="H4891">
        <f t="shared" ca="1" si="119"/>
        <v>-2.9935229015594443E-2</v>
      </c>
    </row>
    <row r="4892" spans="7:8" x14ac:dyDescent="0.3">
      <c r="G4892" s="62">
        <v>4886</v>
      </c>
      <c r="H4892">
        <f t="shared" ca="1" si="119"/>
        <v>2.339149191602978E-2</v>
      </c>
    </row>
    <row r="4893" spans="7:8" x14ac:dyDescent="0.3">
      <c r="G4893" s="62">
        <v>4887</v>
      </c>
      <c r="H4893">
        <f t="shared" ca="1" si="119"/>
        <v>-9.8910754555969344E-3</v>
      </c>
    </row>
    <row r="4894" spans="7:8" x14ac:dyDescent="0.3">
      <c r="G4894" s="62">
        <v>4888</v>
      </c>
      <c r="H4894">
        <f t="shared" ca="1" si="119"/>
        <v>-1.1894579500410121E-3</v>
      </c>
    </row>
    <row r="4895" spans="7:8" x14ac:dyDescent="0.3">
      <c r="G4895" s="62">
        <v>4889</v>
      </c>
      <c r="H4895">
        <f t="shared" ca="1" si="119"/>
        <v>-8.2762322447716766E-3</v>
      </c>
    </row>
    <row r="4896" spans="7:8" x14ac:dyDescent="0.3">
      <c r="G4896" s="62">
        <v>4890</v>
      </c>
      <c r="H4896">
        <f t="shared" ca="1" si="119"/>
        <v>8.2028714114496595E-3</v>
      </c>
    </row>
    <row r="4897" spans="7:8" x14ac:dyDescent="0.3">
      <c r="G4897" s="62">
        <v>4891</v>
      </c>
      <c r="H4897">
        <f t="shared" ca="1" si="119"/>
        <v>1.4815891701040919E-2</v>
      </c>
    </row>
    <row r="4898" spans="7:8" x14ac:dyDescent="0.3">
      <c r="G4898" s="62">
        <v>4892</v>
      </c>
      <c r="H4898">
        <f t="shared" ca="1" si="119"/>
        <v>-5.7157031435686474E-3</v>
      </c>
    </row>
    <row r="4899" spans="7:8" x14ac:dyDescent="0.3">
      <c r="G4899" s="62">
        <v>4893</v>
      </c>
      <c r="H4899">
        <f t="shared" ca="1" si="119"/>
        <v>7.4057934845497882E-3</v>
      </c>
    </row>
    <row r="4900" spans="7:8" x14ac:dyDescent="0.3">
      <c r="G4900" s="62">
        <v>4894</v>
      </c>
      <c r="H4900">
        <f t="shared" ca="1" si="119"/>
        <v>-2.5872637696920407E-2</v>
      </c>
    </row>
    <row r="4901" spans="7:8" x14ac:dyDescent="0.3">
      <c r="G4901" s="62">
        <v>4895</v>
      </c>
      <c r="H4901">
        <f t="shared" ca="1" si="119"/>
        <v>-2.1362205532443633E-2</v>
      </c>
    </row>
    <row r="4902" spans="7:8" x14ac:dyDescent="0.3">
      <c r="G4902" s="62">
        <v>4896</v>
      </c>
      <c r="H4902">
        <f t="shared" ca="1" si="119"/>
        <v>2.047214138913481E-2</v>
      </c>
    </row>
    <row r="4903" spans="7:8" x14ac:dyDescent="0.3">
      <c r="G4903" s="62">
        <v>4897</v>
      </c>
      <c r="H4903">
        <f t="shared" ca="1" si="119"/>
        <v>-8.9558996888944428E-4</v>
      </c>
    </row>
    <row r="4904" spans="7:8" x14ac:dyDescent="0.3">
      <c r="G4904" s="62">
        <v>4898</v>
      </c>
      <c r="H4904">
        <f t="shared" ca="1" si="119"/>
        <v>1.0040835959351268E-2</v>
      </c>
    </row>
    <row r="4905" spans="7:8" x14ac:dyDescent="0.3">
      <c r="G4905" s="62">
        <v>4899</v>
      </c>
      <c r="H4905">
        <f t="shared" ca="1" si="119"/>
        <v>-1.9225683737360947E-2</v>
      </c>
    </row>
    <row r="4906" spans="7:8" x14ac:dyDescent="0.3">
      <c r="G4906" s="62">
        <v>4900</v>
      </c>
      <c r="H4906">
        <f t="shared" ca="1" si="119"/>
        <v>-3.1839824544006028E-3</v>
      </c>
    </row>
    <row r="4907" spans="7:8" x14ac:dyDescent="0.3">
      <c r="G4907" s="62">
        <v>4901</v>
      </c>
      <c r="H4907">
        <f t="shared" ca="1" si="119"/>
        <v>8.552616068867949E-4</v>
      </c>
    </row>
    <row r="4908" spans="7:8" x14ac:dyDescent="0.3">
      <c r="G4908" s="62">
        <v>4902</v>
      </c>
      <c r="H4908">
        <f t="shared" ca="1" si="119"/>
        <v>1.658377734173842E-2</v>
      </c>
    </row>
    <row r="4909" spans="7:8" x14ac:dyDescent="0.3">
      <c r="G4909" s="62">
        <v>4903</v>
      </c>
      <c r="H4909">
        <f t="shared" ca="1" si="119"/>
        <v>-1.5153211481529991E-2</v>
      </c>
    </row>
    <row r="4910" spans="7:8" x14ac:dyDescent="0.3">
      <c r="G4910" s="62">
        <v>4904</v>
      </c>
      <c r="H4910">
        <f t="shared" ca="1" si="119"/>
        <v>-4.2872590115163012E-5</v>
      </c>
    </row>
    <row r="4911" spans="7:8" x14ac:dyDescent="0.3">
      <c r="G4911" s="62">
        <v>4905</v>
      </c>
      <c r="H4911">
        <f t="shared" ca="1" si="119"/>
        <v>-1.4926789412027444E-2</v>
      </c>
    </row>
    <row r="4912" spans="7:8" x14ac:dyDescent="0.3">
      <c r="G4912" s="62">
        <v>4906</v>
      </c>
      <c r="H4912">
        <f t="shared" ca="1" si="119"/>
        <v>-3.6145167254532898E-3</v>
      </c>
    </row>
    <row r="4913" spans="7:8" x14ac:dyDescent="0.3">
      <c r="G4913" s="62">
        <v>4907</v>
      </c>
      <c r="H4913">
        <f t="shared" ca="1" si="119"/>
        <v>3.0118111028012992E-3</v>
      </c>
    </row>
    <row r="4914" spans="7:8" x14ac:dyDescent="0.3">
      <c r="G4914" s="62">
        <v>4908</v>
      </c>
      <c r="H4914">
        <f t="shared" ca="1" si="119"/>
        <v>-1.8850087819857857E-3</v>
      </c>
    </row>
    <row r="4915" spans="7:8" x14ac:dyDescent="0.3">
      <c r="G4915" s="62">
        <v>4909</v>
      </c>
      <c r="H4915">
        <f t="shared" ca="1" si="119"/>
        <v>8.3437365691804224E-3</v>
      </c>
    </row>
    <row r="4916" spans="7:8" x14ac:dyDescent="0.3">
      <c r="G4916" s="62">
        <v>4910</v>
      </c>
      <c r="H4916">
        <f t="shared" ca="1" si="119"/>
        <v>-1.6614303093109625E-3</v>
      </c>
    </row>
    <row r="4917" spans="7:8" x14ac:dyDescent="0.3">
      <c r="G4917" s="62">
        <v>4911</v>
      </c>
      <c r="H4917">
        <f t="shared" ca="1" si="119"/>
        <v>-1.6645361350090548E-2</v>
      </c>
    </row>
    <row r="4918" spans="7:8" x14ac:dyDescent="0.3">
      <c r="G4918" s="62">
        <v>4912</v>
      </c>
      <c r="H4918">
        <f t="shared" ca="1" si="119"/>
        <v>8.5569791095559504E-3</v>
      </c>
    </row>
    <row r="4919" spans="7:8" x14ac:dyDescent="0.3">
      <c r="G4919" s="62">
        <v>4913</v>
      </c>
      <c r="H4919">
        <f t="shared" ca="1" si="119"/>
        <v>-7.2930979596838238E-3</v>
      </c>
    </row>
    <row r="4920" spans="7:8" x14ac:dyDescent="0.3">
      <c r="G4920" s="62">
        <v>4914</v>
      </c>
      <c r="H4920">
        <f t="shared" ca="1" si="119"/>
        <v>5.8111094205730487E-3</v>
      </c>
    </row>
    <row r="4921" spans="7:8" x14ac:dyDescent="0.3">
      <c r="G4921" s="62">
        <v>4915</v>
      </c>
      <c r="H4921">
        <f t="shared" ca="1" si="119"/>
        <v>6.615134222018813E-3</v>
      </c>
    </row>
    <row r="4922" spans="7:8" x14ac:dyDescent="0.3">
      <c r="G4922" s="62">
        <v>4916</v>
      </c>
      <c r="H4922">
        <f t="shared" ca="1" si="119"/>
        <v>2.0588304760246142E-2</v>
      </c>
    </row>
    <row r="4923" spans="7:8" x14ac:dyDescent="0.3">
      <c r="G4923" s="62">
        <v>4917</v>
      </c>
      <c r="H4923">
        <f t="shared" ca="1" si="119"/>
        <v>2.638865347819579E-2</v>
      </c>
    </row>
    <row r="4924" spans="7:8" x14ac:dyDescent="0.3">
      <c r="G4924" s="62">
        <v>4918</v>
      </c>
      <c r="H4924">
        <f t="shared" ca="1" si="119"/>
        <v>3.262538884614329E-3</v>
      </c>
    </row>
    <row r="4925" spans="7:8" x14ac:dyDescent="0.3">
      <c r="G4925" s="62">
        <v>4919</v>
      </c>
      <c r="H4925">
        <f t="shared" ca="1" si="119"/>
        <v>7.2594618661553246E-3</v>
      </c>
    </row>
    <row r="4926" spans="7:8" x14ac:dyDescent="0.3">
      <c r="G4926" s="62">
        <v>4920</v>
      </c>
      <c r="H4926">
        <f t="shared" ca="1" si="119"/>
        <v>-1.5816784676629565E-3</v>
      </c>
    </row>
    <row r="4927" spans="7:8" x14ac:dyDescent="0.3">
      <c r="G4927" s="62">
        <v>4921</v>
      </c>
      <c r="H4927">
        <f t="shared" ca="1" si="119"/>
        <v>9.2245674800598837E-3</v>
      </c>
    </row>
    <row r="4928" spans="7:8" x14ac:dyDescent="0.3">
      <c r="G4928" s="62">
        <v>4922</v>
      </c>
      <c r="H4928">
        <f t="shared" ca="1" si="119"/>
        <v>3.5085067054164809E-2</v>
      </c>
    </row>
    <row r="4929" spans="7:8" x14ac:dyDescent="0.3">
      <c r="G4929" s="62">
        <v>4923</v>
      </c>
      <c r="H4929">
        <f t="shared" ca="1" si="119"/>
        <v>-2.4273509673230234E-2</v>
      </c>
    </row>
    <row r="4930" spans="7:8" x14ac:dyDescent="0.3">
      <c r="G4930" s="62">
        <v>4924</v>
      </c>
      <c r="H4930">
        <f t="shared" ca="1" si="119"/>
        <v>-1.5971519432867815E-2</v>
      </c>
    </row>
    <row r="4931" spans="7:8" x14ac:dyDescent="0.3">
      <c r="G4931" s="62">
        <v>4925</v>
      </c>
      <c r="H4931">
        <f t="shared" ca="1" si="119"/>
        <v>-1.2736710690027901E-2</v>
      </c>
    </row>
    <row r="4932" spans="7:8" x14ac:dyDescent="0.3">
      <c r="G4932" s="62">
        <v>4926</v>
      </c>
      <c r="H4932">
        <f t="shared" ca="1" si="119"/>
        <v>-2.1988999622563715E-2</v>
      </c>
    </row>
    <row r="4933" spans="7:8" x14ac:dyDescent="0.3">
      <c r="G4933" s="62">
        <v>4927</v>
      </c>
      <c r="H4933">
        <f t="shared" ca="1" si="119"/>
        <v>2.3107588751362686E-2</v>
      </c>
    </row>
    <row r="4934" spans="7:8" x14ac:dyDescent="0.3">
      <c r="G4934" s="62">
        <v>4928</v>
      </c>
      <c r="H4934">
        <f t="shared" ca="1" si="119"/>
        <v>-2.0884013913940829E-2</v>
      </c>
    </row>
    <row r="4935" spans="7:8" x14ac:dyDescent="0.3">
      <c r="G4935" s="62">
        <v>4929</v>
      </c>
      <c r="H4935">
        <f t="shared" ref="H4935:H4998" ca="1" si="120">_xlfn.NORM.INV(RAND(),N$9,N$10)</f>
        <v>2.4646448942807035E-2</v>
      </c>
    </row>
    <row r="4936" spans="7:8" x14ac:dyDescent="0.3">
      <c r="G4936" s="62">
        <v>4930</v>
      </c>
      <c r="H4936">
        <f t="shared" ca="1" si="120"/>
        <v>3.3936881805214404E-3</v>
      </c>
    </row>
    <row r="4937" spans="7:8" x14ac:dyDescent="0.3">
      <c r="G4937" s="62">
        <v>4931</v>
      </c>
      <c r="H4937">
        <f t="shared" ca="1" si="120"/>
        <v>1.1773545024577262E-2</v>
      </c>
    </row>
    <row r="4938" spans="7:8" x14ac:dyDescent="0.3">
      <c r="G4938" s="62">
        <v>4932</v>
      </c>
      <c r="H4938">
        <f t="shared" ca="1" si="120"/>
        <v>-1.1507473541456198E-2</v>
      </c>
    </row>
    <row r="4939" spans="7:8" x14ac:dyDescent="0.3">
      <c r="G4939" s="62">
        <v>4933</v>
      </c>
      <c r="H4939">
        <f t="shared" ca="1" si="120"/>
        <v>1.7596032308643202E-2</v>
      </c>
    </row>
    <row r="4940" spans="7:8" x14ac:dyDescent="0.3">
      <c r="G4940" s="62">
        <v>4934</v>
      </c>
      <c r="H4940">
        <f t="shared" ca="1" si="120"/>
        <v>-3.1503855210991503E-3</v>
      </c>
    </row>
    <row r="4941" spans="7:8" x14ac:dyDescent="0.3">
      <c r="G4941" s="62">
        <v>4935</v>
      </c>
      <c r="H4941">
        <f t="shared" ca="1" si="120"/>
        <v>-2.9200778093898066E-3</v>
      </c>
    </row>
    <row r="4942" spans="7:8" x14ac:dyDescent="0.3">
      <c r="G4942" s="62">
        <v>4936</v>
      </c>
      <c r="H4942">
        <f t="shared" ca="1" si="120"/>
        <v>5.8587183821804155E-3</v>
      </c>
    </row>
    <row r="4943" spans="7:8" x14ac:dyDescent="0.3">
      <c r="G4943" s="62">
        <v>4937</v>
      </c>
      <c r="H4943">
        <f t="shared" ca="1" si="120"/>
        <v>-1.4160293483652822E-2</v>
      </c>
    </row>
    <row r="4944" spans="7:8" x14ac:dyDescent="0.3">
      <c r="G4944" s="62">
        <v>4938</v>
      </c>
      <c r="H4944">
        <f t="shared" ca="1" si="120"/>
        <v>-2.2212591108950581E-2</v>
      </c>
    </row>
    <row r="4945" spans="7:8" x14ac:dyDescent="0.3">
      <c r="G4945" s="62">
        <v>4939</v>
      </c>
      <c r="H4945">
        <f t="shared" ca="1" si="120"/>
        <v>-1.5917112535340918E-2</v>
      </c>
    </row>
    <row r="4946" spans="7:8" x14ac:dyDescent="0.3">
      <c r="G4946" s="62">
        <v>4940</v>
      </c>
      <c r="H4946">
        <f t="shared" ca="1" si="120"/>
        <v>1.1570031443656243E-3</v>
      </c>
    </row>
    <row r="4947" spans="7:8" x14ac:dyDescent="0.3">
      <c r="G4947" s="62">
        <v>4941</v>
      </c>
      <c r="H4947">
        <f t="shared" ca="1" si="120"/>
        <v>5.0851160490779437E-3</v>
      </c>
    </row>
    <row r="4948" spans="7:8" x14ac:dyDescent="0.3">
      <c r="G4948" s="62">
        <v>4942</v>
      </c>
      <c r="H4948">
        <f t="shared" ca="1" si="120"/>
        <v>-5.1183631711859906E-3</v>
      </c>
    </row>
    <row r="4949" spans="7:8" x14ac:dyDescent="0.3">
      <c r="G4949" s="62">
        <v>4943</v>
      </c>
      <c r="H4949">
        <f t="shared" ca="1" si="120"/>
        <v>2.207258746621224E-2</v>
      </c>
    </row>
    <row r="4950" spans="7:8" x14ac:dyDescent="0.3">
      <c r="G4950" s="62">
        <v>4944</v>
      </c>
      <c r="H4950">
        <f t="shared" ca="1" si="120"/>
        <v>-2.7578867363639032E-3</v>
      </c>
    </row>
    <row r="4951" spans="7:8" x14ac:dyDescent="0.3">
      <c r="G4951" s="62">
        <v>4945</v>
      </c>
      <c r="H4951">
        <f t="shared" ca="1" si="120"/>
        <v>1.5007772959875801E-2</v>
      </c>
    </row>
    <row r="4952" spans="7:8" x14ac:dyDescent="0.3">
      <c r="G4952" s="62">
        <v>4946</v>
      </c>
      <c r="H4952">
        <f t="shared" ca="1" si="120"/>
        <v>-4.2755116553733867E-3</v>
      </c>
    </row>
    <row r="4953" spans="7:8" x14ac:dyDescent="0.3">
      <c r="G4953" s="62">
        <v>4947</v>
      </c>
      <c r="H4953">
        <f t="shared" ca="1" si="120"/>
        <v>8.1411877963358872E-3</v>
      </c>
    </row>
    <row r="4954" spans="7:8" x14ac:dyDescent="0.3">
      <c r="G4954" s="62">
        <v>4948</v>
      </c>
      <c r="H4954">
        <f t="shared" ca="1" si="120"/>
        <v>-1.2753888911870525E-2</v>
      </c>
    </row>
    <row r="4955" spans="7:8" x14ac:dyDescent="0.3">
      <c r="G4955" s="62">
        <v>4949</v>
      </c>
      <c r="H4955">
        <f t="shared" ca="1" si="120"/>
        <v>1.1386887899019125E-2</v>
      </c>
    </row>
    <row r="4956" spans="7:8" x14ac:dyDescent="0.3">
      <c r="G4956" s="62">
        <v>4950</v>
      </c>
      <c r="H4956">
        <f t="shared" ca="1" si="120"/>
        <v>2.1661514952397352E-2</v>
      </c>
    </row>
    <row r="4957" spans="7:8" x14ac:dyDescent="0.3">
      <c r="G4957" s="62">
        <v>4951</v>
      </c>
      <c r="H4957">
        <f t="shared" ca="1" si="120"/>
        <v>1.5752116685155896E-3</v>
      </c>
    </row>
    <row r="4958" spans="7:8" x14ac:dyDescent="0.3">
      <c r="G4958" s="62">
        <v>4952</v>
      </c>
      <c r="H4958">
        <f t="shared" ca="1" si="120"/>
        <v>-2.4159389498095954E-3</v>
      </c>
    </row>
    <row r="4959" spans="7:8" x14ac:dyDescent="0.3">
      <c r="G4959" s="62">
        <v>4953</v>
      </c>
      <c r="H4959">
        <f t="shared" ca="1" si="120"/>
        <v>-1.6704884264283348E-2</v>
      </c>
    </row>
    <row r="4960" spans="7:8" x14ac:dyDescent="0.3">
      <c r="G4960" s="62">
        <v>4954</v>
      </c>
      <c r="H4960">
        <f t="shared" ca="1" si="120"/>
        <v>1.4862964580714282E-3</v>
      </c>
    </row>
    <row r="4961" spans="7:8" x14ac:dyDescent="0.3">
      <c r="G4961" s="62">
        <v>4955</v>
      </c>
      <c r="H4961">
        <f t="shared" ca="1" si="120"/>
        <v>-4.734972770380548E-3</v>
      </c>
    </row>
    <row r="4962" spans="7:8" x14ac:dyDescent="0.3">
      <c r="G4962" s="62">
        <v>4956</v>
      </c>
      <c r="H4962">
        <f t="shared" ca="1" si="120"/>
        <v>-4.8149562806602542E-3</v>
      </c>
    </row>
    <row r="4963" spans="7:8" x14ac:dyDescent="0.3">
      <c r="G4963" s="62">
        <v>4957</v>
      </c>
      <c r="H4963">
        <f t="shared" ca="1" si="120"/>
        <v>1.5011397787125911E-2</v>
      </c>
    </row>
    <row r="4964" spans="7:8" x14ac:dyDescent="0.3">
      <c r="G4964" s="62">
        <v>4958</v>
      </c>
      <c r="H4964">
        <f t="shared" ca="1" si="120"/>
        <v>-9.1085954412987204E-3</v>
      </c>
    </row>
    <row r="4965" spans="7:8" x14ac:dyDescent="0.3">
      <c r="G4965" s="62">
        <v>4959</v>
      </c>
      <c r="H4965">
        <f t="shared" ca="1" si="120"/>
        <v>-5.4124230054214337E-3</v>
      </c>
    </row>
    <row r="4966" spans="7:8" x14ac:dyDescent="0.3">
      <c r="G4966" s="62">
        <v>4960</v>
      </c>
      <c r="H4966">
        <f t="shared" ca="1" si="120"/>
        <v>2.4399468518684925E-2</v>
      </c>
    </row>
    <row r="4967" spans="7:8" x14ac:dyDescent="0.3">
      <c r="G4967" s="62">
        <v>4961</v>
      </c>
      <c r="H4967">
        <f t="shared" ca="1" si="120"/>
        <v>-1.8439393602518912E-2</v>
      </c>
    </row>
    <row r="4968" spans="7:8" x14ac:dyDescent="0.3">
      <c r="G4968" s="62">
        <v>4962</v>
      </c>
      <c r="H4968">
        <f t="shared" ca="1" si="120"/>
        <v>-3.7826012919872502E-4</v>
      </c>
    </row>
    <row r="4969" spans="7:8" x14ac:dyDescent="0.3">
      <c r="G4969" s="62">
        <v>4963</v>
      </c>
      <c r="H4969">
        <f t="shared" ca="1" si="120"/>
        <v>1.2183377398212559E-2</v>
      </c>
    </row>
    <row r="4970" spans="7:8" x14ac:dyDescent="0.3">
      <c r="G4970" s="62">
        <v>4964</v>
      </c>
      <c r="H4970">
        <f t="shared" ca="1" si="120"/>
        <v>6.249784276696836E-3</v>
      </c>
    </row>
    <row r="4971" spans="7:8" x14ac:dyDescent="0.3">
      <c r="G4971" s="62">
        <v>4965</v>
      </c>
      <c r="H4971">
        <f t="shared" ca="1" si="120"/>
        <v>1.2655946512568215E-2</v>
      </c>
    </row>
    <row r="4972" spans="7:8" x14ac:dyDescent="0.3">
      <c r="G4972" s="62">
        <v>4966</v>
      </c>
      <c r="H4972">
        <f t="shared" ca="1" si="120"/>
        <v>8.8852600984129192E-3</v>
      </c>
    </row>
    <row r="4973" spans="7:8" x14ac:dyDescent="0.3">
      <c r="G4973" s="62">
        <v>4967</v>
      </c>
      <c r="H4973">
        <f t="shared" ca="1" si="120"/>
        <v>-7.8142037707417261E-3</v>
      </c>
    </row>
    <row r="4974" spans="7:8" x14ac:dyDescent="0.3">
      <c r="G4974" s="62">
        <v>4968</v>
      </c>
      <c r="H4974">
        <f t="shared" ca="1" si="120"/>
        <v>6.865183180711794E-3</v>
      </c>
    </row>
    <row r="4975" spans="7:8" x14ac:dyDescent="0.3">
      <c r="G4975" s="62">
        <v>4969</v>
      </c>
      <c r="H4975">
        <f t="shared" ca="1" si="120"/>
        <v>1.9717566276435977E-2</v>
      </c>
    </row>
    <row r="4976" spans="7:8" x14ac:dyDescent="0.3">
      <c r="G4976" s="62">
        <v>4970</v>
      </c>
      <c r="H4976">
        <f t="shared" ca="1" si="120"/>
        <v>1.1456505771029139E-2</v>
      </c>
    </row>
    <row r="4977" spans="7:8" x14ac:dyDescent="0.3">
      <c r="G4977" s="62">
        <v>4971</v>
      </c>
      <c r="H4977">
        <f t="shared" ca="1" si="120"/>
        <v>1.3778861324739353E-2</v>
      </c>
    </row>
    <row r="4978" spans="7:8" x14ac:dyDescent="0.3">
      <c r="G4978" s="62">
        <v>4972</v>
      </c>
      <c r="H4978">
        <f t="shared" ca="1" si="120"/>
        <v>1.2205392319703854E-2</v>
      </c>
    </row>
    <row r="4979" spans="7:8" x14ac:dyDescent="0.3">
      <c r="G4979" s="62">
        <v>4973</v>
      </c>
      <c r="H4979">
        <f t="shared" ca="1" si="120"/>
        <v>-1.5646353751086722E-2</v>
      </c>
    </row>
    <row r="4980" spans="7:8" x14ac:dyDescent="0.3">
      <c r="G4980" s="62">
        <v>4974</v>
      </c>
      <c r="H4980">
        <f t="shared" ca="1" si="120"/>
        <v>-1.7546804104953434E-2</v>
      </c>
    </row>
    <row r="4981" spans="7:8" x14ac:dyDescent="0.3">
      <c r="G4981" s="62">
        <v>4975</v>
      </c>
      <c r="H4981">
        <f t="shared" ca="1" si="120"/>
        <v>1.3133420435620068E-2</v>
      </c>
    </row>
    <row r="4982" spans="7:8" x14ac:dyDescent="0.3">
      <c r="G4982" s="62">
        <v>4976</v>
      </c>
      <c r="H4982">
        <f t="shared" ca="1" si="120"/>
        <v>-5.308936472228163E-3</v>
      </c>
    </row>
    <row r="4983" spans="7:8" x14ac:dyDescent="0.3">
      <c r="G4983" s="62">
        <v>4977</v>
      </c>
      <c r="H4983">
        <f t="shared" ca="1" si="120"/>
        <v>-7.6622654994213096E-3</v>
      </c>
    </row>
    <row r="4984" spans="7:8" x14ac:dyDescent="0.3">
      <c r="G4984" s="62">
        <v>4978</v>
      </c>
      <c r="H4984">
        <f t="shared" ca="1" si="120"/>
        <v>-4.0763370512724613E-2</v>
      </c>
    </row>
    <row r="4985" spans="7:8" x14ac:dyDescent="0.3">
      <c r="G4985" s="62">
        <v>4979</v>
      </c>
      <c r="H4985">
        <f t="shared" ca="1" si="120"/>
        <v>-1.6198693529959441E-2</v>
      </c>
    </row>
    <row r="4986" spans="7:8" x14ac:dyDescent="0.3">
      <c r="G4986" s="62">
        <v>4980</v>
      </c>
      <c r="H4986">
        <f t="shared" ca="1" si="120"/>
        <v>-8.1901485295374013E-3</v>
      </c>
    </row>
    <row r="4987" spans="7:8" x14ac:dyDescent="0.3">
      <c r="G4987" s="62">
        <v>4981</v>
      </c>
      <c r="H4987">
        <f t="shared" ca="1" si="120"/>
        <v>-7.1125892798213301E-3</v>
      </c>
    </row>
    <row r="4988" spans="7:8" x14ac:dyDescent="0.3">
      <c r="G4988" s="62">
        <v>4982</v>
      </c>
      <c r="H4988">
        <f t="shared" ca="1" si="120"/>
        <v>-2.835522241665665E-3</v>
      </c>
    </row>
    <row r="4989" spans="7:8" x14ac:dyDescent="0.3">
      <c r="G4989" s="62">
        <v>4983</v>
      </c>
      <c r="H4989">
        <f t="shared" ca="1" si="120"/>
        <v>4.6751217500793519E-3</v>
      </c>
    </row>
    <row r="4990" spans="7:8" x14ac:dyDescent="0.3">
      <c r="G4990" s="62">
        <v>4984</v>
      </c>
      <c r="H4990">
        <f t="shared" ca="1" si="120"/>
        <v>-1.869616529190847E-2</v>
      </c>
    </row>
    <row r="4991" spans="7:8" x14ac:dyDescent="0.3">
      <c r="G4991" s="62">
        <v>4985</v>
      </c>
      <c r="H4991">
        <f t="shared" ca="1" si="120"/>
        <v>1.4981402716731677E-2</v>
      </c>
    </row>
    <row r="4992" spans="7:8" x14ac:dyDescent="0.3">
      <c r="G4992" s="62">
        <v>4986</v>
      </c>
      <c r="H4992">
        <f t="shared" ca="1" si="120"/>
        <v>1.1610488134348913E-2</v>
      </c>
    </row>
    <row r="4993" spans="7:8" x14ac:dyDescent="0.3">
      <c r="G4993" s="62">
        <v>4987</v>
      </c>
      <c r="H4993">
        <f t="shared" ca="1" si="120"/>
        <v>9.9225927768003177E-3</v>
      </c>
    </row>
    <row r="4994" spans="7:8" x14ac:dyDescent="0.3">
      <c r="G4994" s="62">
        <v>4988</v>
      </c>
      <c r="H4994">
        <f t="shared" ca="1" si="120"/>
        <v>-3.6775818703631918E-3</v>
      </c>
    </row>
    <row r="4995" spans="7:8" x14ac:dyDescent="0.3">
      <c r="G4995" s="62">
        <v>4989</v>
      </c>
      <c r="H4995">
        <f t="shared" ca="1" si="120"/>
        <v>1.3832774801198816E-2</v>
      </c>
    </row>
    <row r="4996" spans="7:8" x14ac:dyDescent="0.3">
      <c r="G4996" s="62">
        <v>4990</v>
      </c>
      <c r="H4996">
        <f t="shared" ca="1" si="120"/>
        <v>1.1546898721638568E-2</v>
      </c>
    </row>
    <row r="4997" spans="7:8" x14ac:dyDescent="0.3">
      <c r="G4997" s="62">
        <v>4991</v>
      </c>
      <c r="H4997">
        <f t="shared" ca="1" si="120"/>
        <v>1.8573831751922264E-3</v>
      </c>
    </row>
    <row r="4998" spans="7:8" x14ac:dyDescent="0.3">
      <c r="G4998" s="62">
        <v>4992</v>
      </c>
      <c r="H4998">
        <f t="shared" ca="1" si="120"/>
        <v>-3.0167876248496101E-4</v>
      </c>
    </row>
    <row r="4999" spans="7:8" x14ac:dyDescent="0.3">
      <c r="G4999" s="62">
        <v>4993</v>
      </c>
      <c r="H4999">
        <f t="shared" ref="H4999:H5062" ca="1" si="121">_xlfn.NORM.INV(RAND(),N$9,N$10)</f>
        <v>2.5844868966984499E-3</v>
      </c>
    </row>
    <row r="5000" spans="7:8" x14ac:dyDescent="0.3">
      <c r="G5000" s="62">
        <v>4994</v>
      </c>
      <c r="H5000">
        <f t="shared" ca="1" si="121"/>
        <v>2.6039519339926109E-3</v>
      </c>
    </row>
    <row r="5001" spans="7:8" x14ac:dyDescent="0.3">
      <c r="G5001" s="62">
        <v>4995</v>
      </c>
      <c r="H5001">
        <f t="shared" ca="1" si="121"/>
        <v>-2.450263380547231E-2</v>
      </c>
    </row>
    <row r="5002" spans="7:8" x14ac:dyDescent="0.3">
      <c r="G5002" s="62">
        <v>4996</v>
      </c>
      <c r="H5002">
        <f t="shared" ca="1" si="121"/>
        <v>1.0640284098098873E-2</v>
      </c>
    </row>
    <row r="5003" spans="7:8" x14ac:dyDescent="0.3">
      <c r="G5003" s="62">
        <v>4997</v>
      </c>
      <c r="H5003">
        <f t="shared" ca="1" si="121"/>
        <v>-1.8124932419191709E-2</v>
      </c>
    </row>
    <row r="5004" spans="7:8" x14ac:dyDescent="0.3">
      <c r="G5004" s="62">
        <v>4998</v>
      </c>
      <c r="H5004">
        <f t="shared" ca="1" si="121"/>
        <v>-1.0350319962649183E-2</v>
      </c>
    </row>
    <row r="5005" spans="7:8" x14ac:dyDescent="0.3">
      <c r="G5005" s="62">
        <v>4999</v>
      </c>
      <c r="H5005">
        <f t="shared" ca="1" si="121"/>
        <v>-4.0396168316955078E-3</v>
      </c>
    </row>
    <row r="5006" spans="7:8" x14ac:dyDescent="0.3">
      <c r="G5006" s="62">
        <v>5000</v>
      </c>
      <c r="H5006">
        <f t="shared" ca="1" si="121"/>
        <v>1.2444593109313486E-2</v>
      </c>
    </row>
    <row r="5007" spans="7:8" x14ac:dyDescent="0.3">
      <c r="G5007" s="62">
        <v>5001</v>
      </c>
      <c r="H5007">
        <f t="shared" ca="1" si="121"/>
        <v>1.3736773063029907E-2</v>
      </c>
    </row>
    <row r="5008" spans="7:8" x14ac:dyDescent="0.3">
      <c r="G5008" s="62">
        <v>5002</v>
      </c>
      <c r="H5008">
        <f t="shared" ca="1" si="121"/>
        <v>6.6979446176147154E-3</v>
      </c>
    </row>
    <row r="5009" spans="7:8" x14ac:dyDescent="0.3">
      <c r="G5009" s="62">
        <v>5003</v>
      </c>
      <c r="H5009">
        <f t="shared" ca="1" si="121"/>
        <v>-2.6034142574846604E-2</v>
      </c>
    </row>
    <row r="5010" spans="7:8" x14ac:dyDescent="0.3">
      <c r="G5010" s="62">
        <v>5004</v>
      </c>
      <c r="H5010">
        <f t="shared" ca="1" si="121"/>
        <v>-1.9969518404700784E-5</v>
      </c>
    </row>
    <row r="5011" spans="7:8" x14ac:dyDescent="0.3">
      <c r="G5011" s="62">
        <v>5005</v>
      </c>
      <c r="H5011">
        <f t="shared" ca="1" si="121"/>
        <v>-4.9788185838618576E-3</v>
      </c>
    </row>
    <row r="5012" spans="7:8" x14ac:dyDescent="0.3">
      <c r="G5012" s="62">
        <v>5006</v>
      </c>
      <c r="H5012">
        <f t="shared" ca="1" si="121"/>
        <v>-2.7864409567189808E-3</v>
      </c>
    </row>
    <row r="5013" spans="7:8" x14ac:dyDescent="0.3">
      <c r="G5013" s="62">
        <v>5007</v>
      </c>
      <c r="H5013">
        <f t="shared" ca="1" si="121"/>
        <v>-2.0284504672788001E-2</v>
      </c>
    </row>
    <row r="5014" spans="7:8" x14ac:dyDescent="0.3">
      <c r="G5014" s="62">
        <v>5008</v>
      </c>
      <c r="H5014">
        <f t="shared" ca="1" si="121"/>
        <v>3.4012446063447768E-3</v>
      </c>
    </row>
    <row r="5015" spans="7:8" x14ac:dyDescent="0.3">
      <c r="G5015" s="62">
        <v>5009</v>
      </c>
      <c r="H5015">
        <f t="shared" ca="1" si="121"/>
        <v>-7.145553224446155E-3</v>
      </c>
    </row>
    <row r="5016" spans="7:8" x14ac:dyDescent="0.3">
      <c r="G5016" s="62">
        <v>5010</v>
      </c>
      <c r="H5016">
        <f t="shared" ca="1" si="121"/>
        <v>1.3178528809135546E-3</v>
      </c>
    </row>
    <row r="5017" spans="7:8" x14ac:dyDescent="0.3">
      <c r="G5017" s="62">
        <v>5011</v>
      </c>
      <c r="H5017">
        <f t="shared" ca="1" si="121"/>
        <v>-2.0456497786322133E-2</v>
      </c>
    </row>
    <row r="5018" spans="7:8" x14ac:dyDescent="0.3">
      <c r="G5018" s="62">
        <v>5012</v>
      </c>
      <c r="H5018">
        <f t="shared" ca="1" si="121"/>
        <v>-5.3418103930364834E-3</v>
      </c>
    </row>
    <row r="5019" spans="7:8" x14ac:dyDescent="0.3">
      <c r="G5019" s="62">
        <v>5013</v>
      </c>
      <c r="H5019">
        <f t="shared" ca="1" si="121"/>
        <v>-9.1427141489025185E-5</v>
      </c>
    </row>
    <row r="5020" spans="7:8" x14ac:dyDescent="0.3">
      <c r="G5020" s="62">
        <v>5014</v>
      </c>
      <c r="H5020">
        <f t="shared" ca="1" si="121"/>
        <v>2.9529884046188292E-2</v>
      </c>
    </row>
    <row r="5021" spans="7:8" x14ac:dyDescent="0.3">
      <c r="G5021" s="62">
        <v>5015</v>
      </c>
      <c r="H5021">
        <f t="shared" ca="1" si="121"/>
        <v>-2.7440895195751493E-3</v>
      </c>
    </row>
    <row r="5022" spans="7:8" x14ac:dyDescent="0.3">
      <c r="G5022" s="62">
        <v>5016</v>
      </c>
      <c r="H5022">
        <f t="shared" ca="1" si="121"/>
        <v>3.7521912393307842E-2</v>
      </c>
    </row>
    <row r="5023" spans="7:8" x14ac:dyDescent="0.3">
      <c r="G5023" s="62">
        <v>5017</v>
      </c>
      <c r="H5023">
        <f t="shared" ca="1" si="121"/>
        <v>-5.7591284581690466E-3</v>
      </c>
    </row>
    <row r="5024" spans="7:8" x14ac:dyDescent="0.3">
      <c r="G5024" s="62">
        <v>5018</v>
      </c>
      <c r="H5024">
        <f t="shared" ca="1" si="121"/>
        <v>2.2985995620830601E-2</v>
      </c>
    </row>
    <row r="5025" spans="7:8" x14ac:dyDescent="0.3">
      <c r="G5025" s="62">
        <v>5019</v>
      </c>
      <c r="H5025">
        <f t="shared" ca="1" si="121"/>
        <v>-1.6586136796732875E-2</v>
      </c>
    </row>
    <row r="5026" spans="7:8" x14ac:dyDescent="0.3">
      <c r="G5026" s="62">
        <v>5020</v>
      </c>
      <c r="H5026">
        <f t="shared" ca="1" si="121"/>
        <v>1.697146395690283E-2</v>
      </c>
    </row>
    <row r="5027" spans="7:8" x14ac:dyDescent="0.3">
      <c r="G5027" s="62">
        <v>5021</v>
      </c>
      <c r="H5027">
        <f t="shared" ca="1" si="121"/>
        <v>-7.9926610009171065E-3</v>
      </c>
    </row>
    <row r="5028" spans="7:8" x14ac:dyDescent="0.3">
      <c r="G5028" s="62">
        <v>5022</v>
      </c>
      <c r="H5028">
        <f t="shared" ca="1" si="121"/>
        <v>-1.8060737813099213E-2</v>
      </c>
    </row>
    <row r="5029" spans="7:8" x14ac:dyDescent="0.3">
      <c r="G5029" s="62">
        <v>5023</v>
      </c>
      <c r="H5029">
        <f t="shared" ca="1" si="121"/>
        <v>5.0659194401212288E-3</v>
      </c>
    </row>
    <row r="5030" spans="7:8" x14ac:dyDescent="0.3">
      <c r="G5030" s="62">
        <v>5024</v>
      </c>
      <c r="H5030">
        <f t="shared" ca="1" si="121"/>
        <v>2.4109863369681768E-3</v>
      </c>
    </row>
    <row r="5031" spans="7:8" x14ac:dyDescent="0.3">
      <c r="G5031" s="62">
        <v>5025</v>
      </c>
      <c r="H5031">
        <f t="shared" ca="1" si="121"/>
        <v>-2.3414806513907694E-2</v>
      </c>
    </row>
    <row r="5032" spans="7:8" x14ac:dyDescent="0.3">
      <c r="G5032" s="62">
        <v>5026</v>
      </c>
      <c r="H5032">
        <f t="shared" ca="1" si="121"/>
        <v>1.4071894414622588E-2</v>
      </c>
    </row>
    <row r="5033" spans="7:8" x14ac:dyDescent="0.3">
      <c r="G5033" s="62">
        <v>5027</v>
      </c>
      <c r="H5033">
        <f t="shared" ca="1" si="121"/>
        <v>1.7940837746621547E-2</v>
      </c>
    </row>
    <row r="5034" spans="7:8" x14ac:dyDescent="0.3">
      <c r="G5034" s="62">
        <v>5028</v>
      </c>
      <c r="H5034">
        <f t="shared" ca="1" si="121"/>
        <v>2.3627460813539877E-2</v>
      </c>
    </row>
    <row r="5035" spans="7:8" x14ac:dyDescent="0.3">
      <c r="G5035" s="62">
        <v>5029</v>
      </c>
      <c r="H5035">
        <f t="shared" ca="1" si="121"/>
        <v>7.7335229149823187E-3</v>
      </c>
    </row>
    <row r="5036" spans="7:8" x14ac:dyDescent="0.3">
      <c r="G5036" s="62">
        <v>5030</v>
      </c>
      <c r="H5036">
        <f t="shared" ca="1" si="121"/>
        <v>-1.2714438640446735E-2</v>
      </c>
    </row>
    <row r="5037" spans="7:8" x14ac:dyDescent="0.3">
      <c r="G5037" s="62">
        <v>5031</v>
      </c>
      <c r="H5037">
        <f t="shared" ca="1" si="121"/>
        <v>2.0033213448481198E-2</v>
      </c>
    </row>
    <row r="5038" spans="7:8" x14ac:dyDescent="0.3">
      <c r="G5038" s="62">
        <v>5032</v>
      </c>
      <c r="H5038">
        <f t="shared" ca="1" si="121"/>
        <v>-1.9136077752704866E-3</v>
      </c>
    </row>
    <row r="5039" spans="7:8" x14ac:dyDescent="0.3">
      <c r="G5039" s="62">
        <v>5033</v>
      </c>
      <c r="H5039">
        <f t="shared" ca="1" si="121"/>
        <v>-1.1912257396887156E-2</v>
      </c>
    </row>
    <row r="5040" spans="7:8" x14ac:dyDescent="0.3">
      <c r="G5040" s="62">
        <v>5034</v>
      </c>
      <c r="H5040">
        <f t="shared" ca="1" si="121"/>
        <v>7.4020521063052538E-3</v>
      </c>
    </row>
    <row r="5041" spans="7:8" x14ac:dyDescent="0.3">
      <c r="G5041" s="62">
        <v>5035</v>
      </c>
      <c r="H5041">
        <f t="shared" ca="1" si="121"/>
        <v>-1.5486630417620757E-2</v>
      </c>
    </row>
    <row r="5042" spans="7:8" x14ac:dyDescent="0.3">
      <c r="G5042" s="62">
        <v>5036</v>
      </c>
      <c r="H5042">
        <f t="shared" ca="1" si="121"/>
        <v>-1.2414207369142964E-2</v>
      </c>
    </row>
    <row r="5043" spans="7:8" x14ac:dyDescent="0.3">
      <c r="G5043" s="62">
        <v>5037</v>
      </c>
      <c r="H5043">
        <f t="shared" ca="1" si="121"/>
        <v>-1.8861516077388708E-2</v>
      </c>
    </row>
    <row r="5044" spans="7:8" x14ac:dyDescent="0.3">
      <c r="G5044" s="62">
        <v>5038</v>
      </c>
      <c r="H5044">
        <f t="shared" ca="1" si="121"/>
        <v>3.1040816284076601E-2</v>
      </c>
    </row>
    <row r="5045" spans="7:8" x14ac:dyDescent="0.3">
      <c r="G5045" s="62">
        <v>5039</v>
      </c>
      <c r="H5045">
        <f t="shared" ca="1" si="121"/>
        <v>-1.2963697785529556E-2</v>
      </c>
    </row>
    <row r="5046" spans="7:8" x14ac:dyDescent="0.3">
      <c r="G5046" s="62">
        <v>5040</v>
      </c>
      <c r="H5046">
        <f t="shared" ca="1" si="121"/>
        <v>-3.5718982379472981E-3</v>
      </c>
    </row>
    <row r="5047" spans="7:8" x14ac:dyDescent="0.3">
      <c r="G5047" s="62">
        <v>5041</v>
      </c>
      <c r="H5047">
        <f t="shared" ca="1" si="121"/>
        <v>-2.2473506959734553E-2</v>
      </c>
    </row>
    <row r="5048" spans="7:8" x14ac:dyDescent="0.3">
      <c r="G5048" s="62">
        <v>5042</v>
      </c>
      <c r="H5048">
        <f t="shared" ca="1" si="121"/>
        <v>1.637669808493814E-3</v>
      </c>
    </row>
    <row r="5049" spans="7:8" x14ac:dyDescent="0.3">
      <c r="G5049" s="62">
        <v>5043</v>
      </c>
      <c r="H5049">
        <f t="shared" ca="1" si="121"/>
        <v>-1.6387559392233401E-2</v>
      </c>
    </row>
    <row r="5050" spans="7:8" x14ac:dyDescent="0.3">
      <c r="G5050" s="62">
        <v>5044</v>
      </c>
      <c r="H5050">
        <f t="shared" ca="1" si="121"/>
        <v>-1.3500342797930477E-2</v>
      </c>
    </row>
    <row r="5051" spans="7:8" x14ac:dyDescent="0.3">
      <c r="G5051" s="62">
        <v>5045</v>
      </c>
      <c r="H5051">
        <f t="shared" ca="1" si="121"/>
        <v>9.247194293767854E-3</v>
      </c>
    </row>
    <row r="5052" spans="7:8" x14ac:dyDescent="0.3">
      <c r="G5052" s="62">
        <v>5046</v>
      </c>
      <c r="H5052">
        <f t="shared" ca="1" si="121"/>
        <v>7.2649725112381124E-3</v>
      </c>
    </row>
    <row r="5053" spans="7:8" x14ac:dyDescent="0.3">
      <c r="G5053" s="62">
        <v>5047</v>
      </c>
      <c r="H5053">
        <f t="shared" ca="1" si="121"/>
        <v>-1.1406278704766404E-2</v>
      </c>
    </row>
    <row r="5054" spans="7:8" x14ac:dyDescent="0.3">
      <c r="G5054" s="62">
        <v>5048</v>
      </c>
      <c r="H5054">
        <f t="shared" ca="1" si="121"/>
        <v>-1.362328178048869E-2</v>
      </c>
    </row>
    <row r="5055" spans="7:8" x14ac:dyDescent="0.3">
      <c r="G5055" s="62">
        <v>5049</v>
      </c>
      <c r="H5055">
        <f t="shared" ca="1" si="121"/>
        <v>8.0326070571063411E-3</v>
      </c>
    </row>
    <row r="5056" spans="7:8" x14ac:dyDescent="0.3">
      <c r="G5056" s="62">
        <v>5050</v>
      </c>
      <c r="H5056">
        <f t="shared" ca="1" si="121"/>
        <v>-1.4893863404630133E-2</v>
      </c>
    </row>
    <row r="5057" spans="7:8" x14ac:dyDescent="0.3">
      <c r="G5057" s="62">
        <v>5051</v>
      </c>
      <c r="H5057">
        <f t="shared" ca="1" si="121"/>
        <v>1.6741913957781872E-2</v>
      </c>
    </row>
    <row r="5058" spans="7:8" x14ac:dyDescent="0.3">
      <c r="G5058" s="62">
        <v>5052</v>
      </c>
      <c r="H5058">
        <f t="shared" ca="1" si="121"/>
        <v>-1.0354557693907098E-3</v>
      </c>
    </row>
    <row r="5059" spans="7:8" x14ac:dyDescent="0.3">
      <c r="G5059" s="62">
        <v>5053</v>
      </c>
      <c r="H5059">
        <f t="shared" ca="1" si="121"/>
        <v>-8.2829278328138117E-3</v>
      </c>
    </row>
    <row r="5060" spans="7:8" x14ac:dyDescent="0.3">
      <c r="G5060" s="62">
        <v>5054</v>
      </c>
      <c r="H5060">
        <f t="shared" ca="1" si="121"/>
        <v>-6.4974391974324634E-3</v>
      </c>
    </row>
    <row r="5061" spans="7:8" x14ac:dyDescent="0.3">
      <c r="G5061" s="62">
        <v>5055</v>
      </c>
      <c r="H5061">
        <f t="shared" ca="1" si="121"/>
        <v>5.4689636649617804E-3</v>
      </c>
    </row>
    <row r="5062" spans="7:8" x14ac:dyDescent="0.3">
      <c r="G5062" s="62">
        <v>5056</v>
      </c>
      <c r="H5062">
        <f t="shared" ca="1" si="121"/>
        <v>1.9214368366260361E-3</v>
      </c>
    </row>
    <row r="5063" spans="7:8" x14ac:dyDescent="0.3">
      <c r="G5063" s="62">
        <v>5057</v>
      </c>
      <c r="H5063">
        <f t="shared" ref="H5063:H5126" ca="1" si="122">_xlfn.NORM.INV(RAND(),N$9,N$10)</f>
        <v>-2.4579681214811602E-2</v>
      </c>
    </row>
    <row r="5064" spans="7:8" x14ac:dyDescent="0.3">
      <c r="G5064" s="62">
        <v>5058</v>
      </c>
      <c r="H5064">
        <f t="shared" ca="1" si="122"/>
        <v>2.1939384412356529E-3</v>
      </c>
    </row>
    <row r="5065" spans="7:8" x14ac:dyDescent="0.3">
      <c r="G5065" s="62">
        <v>5059</v>
      </c>
      <c r="H5065">
        <f t="shared" ca="1" si="122"/>
        <v>-6.7366305037310373E-3</v>
      </c>
    </row>
    <row r="5066" spans="7:8" x14ac:dyDescent="0.3">
      <c r="G5066" s="62">
        <v>5060</v>
      </c>
      <c r="H5066">
        <f t="shared" ca="1" si="122"/>
        <v>-1.5699689214335372E-2</v>
      </c>
    </row>
    <row r="5067" spans="7:8" x14ac:dyDescent="0.3">
      <c r="G5067" s="62">
        <v>5061</v>
      </c>
      <c r="H5067">
        <f t="shared" ca="1" si="122"/>
        <v>-3.3036988797134834E-2</v>
      </c>
    </row>
    <row r="5068" spans="7:8" x14ac:dyDescent="0.3">
      <c r="G5068" s="62">
        <v>5062</v>
      </c>
      <c r="H5068">
        <f t="shared" ca="1" si="122"/>
        <v>-3.3480241395440536E-3</v>
      </c>
    </row>
    <row r="5069" spans="7:8" x14ac:dyDescent="0.3">
      <c r="G5069" s="62">
        <v>5063</v>
      </c>
      <c r="H5069">
        <f t="shared" ca="1" si="122"/>
        <v>1.3669467422504663E-3</v>
      </c>
    </row>
    <row r="5070" spans="7:8" x14ac:dyDescent="0.3">
      <c r="G5070" s="62">
        <v>5064</v>
      </c>
      <c r="H5070">
        <f t="shared" ca="1" si="122"/>
        <v>1.7317105372713054E-2</v>
      </c>
    </row>
    <row r="5071" spans="7:8" x14ac:dyDescent="0.3">
      <c r="G5071" s="62">
        <v>5065</v>
      </c>
      <c r="H5071">
        <f t="shared" ca="1" si="122"/>
        <v>-1.2126185433067892E-2</v>
      </c>
    </row>
    <row r="5072" spans="7:8" x14ac:dyDescent="0.3">
      <c r="G5072" s="62">
        <v>5066</v>
      </c>
      <c r="H5072">
        <f t="shared" ca="1" si="122"/>
        <v>-4.4531164917485232E-4</v>
      </c>
    </row>
    <row r="5073" spans="7:8" x14ac:dyDescent="0.3">
      <c r="G5073" s="62">
        <v>5067</v>
      </c>
      <c r="H5073">
        <f t="shared" ca="1" si="122"/>
        <v>8.3655512739307242E-3</v>
      </c>
    </row>
    <row r="5074" spans="7:8" x14ac:dyDescent="0.3">
      <c r="G5074" s="62">
        <v>5068</v>
      </c>
      <c r="H5074">
        <f t="shared" ca="1" si="122"/>
        <v>8.9432958709921503E-3</v>
      </c>
    </row>
    <row r="5075" spans="7:8" x14ac:dyDescent="0.3">
      <c r="G5075" s="62">
        <v>5069</v>
      </c>
      <c r="H5075">
        <f t="shared" ca="1" si="122"/>
        <v>2.0278827000725495E-2</v>
      </c>
    </row>
    <row r="5076" spans="7:8" x14ac:dyDescent="0.3">
      <c r="G5076" s="62">
        <v>5070</v>
      </c>
      <c r="H5076">
        <f t="shared" ca="1" si="122"/>
        <v>3.3865007691030201E-2</v>
      </c>
    </row>
    <row r="5077" spans="7:8" x14ac:dyDescent="0.3">
      <c r="G5077" s="62">
        <v>5071</v>
      </c>
      <c r="H5077">
        <f t="shared" ca="1" si="122"/>
        <v>-8.8488745167749818E-3</v>
      </c>
    </row>
    <row r="5078" spans="7:8" x14ac:dyDescent="0.3">
      <c r="G5078" s="62">
        <v>5072</v>
      </c>
      <c r="H5078">
        <f t="shared" ca="1" si="122"/>
        <v>-1.4408148399273476E-2</v>
      </c>
    </row>
    <row r="5079" spans="7:8" x14ac:dyDescent="0.3">
      <c r="G5079" s="62">
        <v>5073</v>
      </c>
      <c r="H5079">
        <f t="shared" ca="1" si="122"/>
        <v>1.2086527434184429E-2</v>
      </c>
    </row>
    <row r="5080" spans="7:8" x14ac:dyDescent="0.3">
      <c r="G5080" s="62">
        <v>5074</v>
      </c>
      <c r="H5080">
        <f t="shared" ca="1" si="122"/>
        <v>1.104033243708389E-2</v>
      </c>
    </row>
    <row r="5081" spans="7:8" x14ac:dyDescent="0.3">
      <c r="G5081" s="62">
        <v>5075</v>
      </c>
      <c r="H5081">
        <f t="shared" ca="1" si="122"/>
        <v>1.3040262278967731E-2</v>
      </c>
    </row>
    <row r="5082" spans="7:8" x14ac:dyDescent="0.3">
      <c r="G5082" s="62">
        <v>5076</v>
      </c>
      <c r="H5082">
        <f t="shared" ca="1" si="122"/>
        <v>-6.4924775127736057E-3</v>
      </c>
    </row>
    <row r="5083" spans="7:8" x14ac:dyDescent="0.3">
      <c r="G5083" s="62">
        <v>5077</v>
      </c>
      <c r="H5083">
        <f t="shared" ca="1" si="122"/>
        <v>-1.9737824377346579E-2</v>
      </c>
    </row>
    <row r="5084" spans="7:8" x14ac:dyDescent="0.3">
      <c r="G5084" s="62">
        <v>5078</v>
      </c>
      <c r="H5084">
        <f t="shared" ca="1" si="122"/>
        <v>-8.5337663173296659E-3</v>
      </c>
    </row>
    <row r="5085" spans="7:8" x14ac:dyDescent="0.3">
      <c r="G5085" s="62">
        <v>5079</v>
      </c>
      <c r="H5085">
        <f t="shared" ca="1" si="122"/>
        <v>1.9911225301185657E-2</v>
      </c>
    </row>
    <row r="5086" spans="7:8" x14ac:dyDescent="0.3">
      <c r="G5086" s="62">
        <v>5080</v>
      </c>
      <c r="H5086">
        <f t="shared" ca="1" si="122"/>
        <v>-7.3646901389057065E-3</v>
      </c>
    </row>
    <row r="5087" spans="7:8" x14ac:dyDescent="0.3">
      <c r="G5087" s="62">
        <v>5081</v>
      </c>
      <c r="H5087">
        <f t="shared" ca="1" si="122"/>
        <v>-7.7478325870922356E-3</v>
      </c>
    </row>
    <row r="5088" spans="7:8" x14ac:dyDescent="0.3">
      <c r="G5088" s="62">
        <v>5082</v>
      </c>
      <c r="H5088">
        <f t="shared" ca="1" si="122"/>
        <v>2.8699852427387039E-3</v>
      </c>
    </row>
    <row r="5089" spans="7:8" x14ac:dyDescent="0.3">
      <c r="G5089" s="62">
        <v>5083</v>
      </c>
      <c r="H5089">
        <f t="shared" ca="1" si="122"/>
        <v>-1.300383666490103E-2</v>
      </c>
    </row>
    <row r="5090" spans="7:8" x14ac:dyDescent="0.3">
      <c r="G5090" s="62">
        <v>5084</v>
      </c>
      <c r="H5090">
        <f t="shared" ca="1" si="122"/>
        <v>9.4853321405709706E-3</v>
      </c>
    </row>
    <row r="5091" spans="7:8" x14ac:dyDescent="0.3">
      <c r="G5091" s="62">
        <v>5085</v>
      </c>
      <c r="H5091">
        <f t="shared" ca="1" si="122"/>
        <v>-1.5694166730681313E-2</v>
      </c>
    </row>
    <row r="5092" spans="7:8" x14ac:dyDescent="0.3">
      <c r="G5092" s="62">
        <v>5086</v>
      </c>
      <c r="H5092">
        <f t="shared" ca="1" si="122"/>
        <v>-2.7733046670194127E-3</v>
      </c>
    </row>
    <row r="5093" spans="7:8" x14ac:dyDescent="0.3">
      <c r="G5093" s="62">
        <v>5087</v>
      </c>
      <c r="H5093">
        <f t="shared" ca="1" si="122"/>
        <v>1.0222806985732283E-2</v>
      </c>
    </row>
    <row r="5094" spans="7:8" x14ac:dyDescent="0.3">
      <c r="G5094" s="62">
        <v>5088</v>
      </c>
      <c r="H5094">
        <f t="shared" ca="1" si="122"/>
        <v>6.8118427975153014E-3</v>
      </c>
    </row>
    <row r="5095" spans="7:8" x14ac:dyDescent="0.3">
      <c r="G5095" s="62">
        <v>5089</v>
      </c>
      <c r="H5095">
        <f t="shared" ca="1" si="122"/>
        <v>-2.2442604186327493E-2</v>
      </c>
    </row>
    <row r="5096" spans="7:8" x14ac:dyDescent="0.3">
      <c r="G5096" s="62">
        <v>5090</v>
      </c>
      <c r="H5096">
        <f t="shared" ca="1" si="122"/>
        <v>-8.4703480845018334E-3</v>
      </c>
    </row>
    <row r="5097" spans="7:8" x14ac:dyDescent="0.3">
      <c r="G5097" s="62">
        <v>5091</v>
      </c>
      <c r="H5097">
        <f t="shared" ca="1" si="122"/>
        <v>-8.7206574675699651E-3</v>
      </c>
    </row>
    <row r="5098" spans="7:8" x14ac:dyDescent="0.3">
      <c r="G5098" s="62">
        <v>5092</v>
      </c>
      <c r="H5098">
        <f t="shared" ca="1" si="122"/>
        <v>-6.8723807842526619E-3</v>
      </c>
    </row>
    <row r="5099" spans="7:8" x14ac:dyDescent="0.3">
      <c r="G5099" s="62">
        <v>5093</v>
      </c>
      <c r="H5099">
        <f t="shared" ca="1" si="122"/>
        <v>9.5081091837882804E-3</v>
      </c>
    </row>
    <row r="5100" spans="7:8" x14ac:dyDescent="0.3">
      <c r="G5100" s="62">
        <v>5094</v>
      </c>
      <c r="H5100">
        <f t="shared" ca="1" si="122"/>
        <v>-6.2471769148459014E-3</v>
      </c>
    </row>
    <row r="5101" spans="7:8" x14ac:dyDescent="0.3">
      <c r="G5101" s="62">
        <v>5095</v>
      </c>
      <c r="H5101">
        <f t="shared" ca="1" si="122"/>
        <v>-2.5823627223746648E-2</v>
      </c>
    </row>
    <row r="5102" spans="7:8" x14ac:dyDescent="0.3">
      <c r="G5102" s="62">
        <v>5096</v>
      </c>
      <c r="H5102">
        <f t="shared" ca="1" si="122"/>
        <v>5.8497163648042047E-3</v>
      </c>
    </row>
    <row r="5103" spans="7:8" x14ac:dyDescent="0.3">
      <c r="G5103" s="62">
        <v>5097</v>
      </c>
      <c r="H5103">
        <f t="shared" ca="1" si="122"/>
        <v>-1.6409623745356441E-2</v>
      </c>
    </row>
    <row r="5104" spans="7:8" x14ac:dyDescent="0.3">
      <c r="G5104" s="62">
        <v>5098</v>
      </c>
      <c r="H5104">
        <f t="shared" ca="1" si="122"/>
        <v>-2.4121893025517583E-2</v>
      </c>
    </row>
    <row r="5105" spans="7:8" x14ac:dyDescent="0.3">
      <c r="G5105" s="62">
        <v>5099</v>
      </c>
      <c r="H5105">
        <f t="shared" ca="1" si="122"/>
        <v>9.5328196604801171E-5</v>
      </c>
    </row>
    <row r="5106" spans="7:8" x14ac:dyDescent="0.3">
      <c r="G5106" s="62">
        <v>5100</v>
      </c>
      <c r="H5106">
        <f t="shared" ca="1" si="122"/>
        <v>1.0196205882562768E-2</v>
      </c>
    </row>
    <row r="5107" spans="7:8" x14ac:dyDescent="0.3">
      <c r="G5107" s="62">
        <v>5101</v>
      </c>
      <c r="H5107">
        <f t="shared" ca="1" si="122"/>
        <v>2.6919213608677127E-2</v>
      </c>
    </row>
    <row r="5108" spans="7:8" x14ac:dyDescent="0.3">
      <c r="G5108" s="62">
        <v>5102</v>
      </c>
      <c r="H5108">
        <f t="shared" ca="1" si="122"/>
        <v>3.0802544875868092E-3</v>
      </c>
    </row>
    <row r="5109" spans="7:8" x14ac:dyDescent="0.3">
      <c r="G5109" s="62">
        <v>5103</v>
      </c>
      <c r="H5109">
        <f t="shared" ca="1" si="122"/>
        <v>-3.8315094899453437E-3</v>
      </c>
    </row>
    <row r="5110" spans="7:8" x14ac:dyDescent="0.3">
      <c r="G5110" s="62">
        <v>5104</v>
      </c>
      <c r="H5110">
        <f t="shared" ca="1" si="122"/>
        <v>-7.2419598521263617E-3</v>
      </c>
    </row>
    <row r="5111" spans="7:8" x14ac:dyDescent="0.3">
      <c r="G5111" s="62">
        <v>5105</v>
      </c>
      <c r="H5111">
        <f t="shared" ca="1" si="122"/>
        <v>1.2413714158038899E-2</v>
      </c>
    </row>
    <row r="5112" spans="7:8" x14ac:dyDescent="0.3">
      <c r="G5112" s="62">
        <v>5106</v>
      </c>
      <c r="H5112">
        <f t="shared" ca="1" si="122"/>
        <v>2.8291911020979905E-2</v>
      </c>
    </row>
    <row r="5113" spans="7:8" x14ac:dyDescent="0.3">
      <c r="G5113" s="62">
        <v>5107</v>
      </c>
      <c r="H5113">
        <f t="shared" ca="1" si="122"/>
        <v>1.6046972004869545E-2</v>
      </c>
    </row>
    <row r="5114" spans="7:8" x14ac:dyDescent="0.3">
      <c r="G5114" s="62">
        <v>5108</v>
      </c>
      <c r="H5114">
        <f t="shared" ca="1" si="122"/>
        <v>-9.8598744174931956E-3</v>
      </c>
    </row>
    <row r="5115" spans="7:8" x14ac:dyDescent="0.3">
      <c r="G5115" s="62">
        <v>5109</v>
      </c>
      <c r="H5115">
        <f t="shared" ca="1" si="122"/>
        <v>1.1037198637165456E-2</v>
      </c>
    </row>
    <row r="5116" spans="7:8" x14ac:dyDescent="0.3">
      <c r="G5116" s="62">
        <v>5110</v>
      </c>
      <c r="H5116">
        <f t="shared" ca="1" si="122"/>
        <v>1.9779156530698155E-2</v>
      </c>
    </row>
    <row r="5117" spans="7:8" x14ac:dyDescent="0.3">
      <c r="G5117" s="62">
        <v>5111</v>
      </c>
      <c r="H5117">
        <f t="shared" ca="1" si="122"/>
        <v>7.235493284263904E-3</v>
      </c>
    </row>
    <row r="5118" spans="7:8" x14ac:dyDescent="0.3">
      <c r="G5118" s="62">
        <v>5112</v>
      </c>
      <c r="H5118">
        <f t="shared" ca="1" si="122"/>
        <v>-9.3596242687518597E-3</v>
      </c>
    </row>
    <row r="5119" spans="7:8" x14ac:dyDescent="0.3">
      <c r="G5119" s="62">
        <v>5113</v>
      </c>
      <c r="H5119">
        <f t="shared" ca="1" si="122"/>
        <v>1.699701154272574E-3</v>
      </c>
    </row>
    <row r="5120" spans="7:8" x14ac:dyDescent="0.3">
      <c r="G5120" s="62">
        <v>5114</v>
      </c>
      <c r="H5120">
        <f t="shared" ca="1" si="122"/>
        <v>-2.0820599393432122E-2</v>
      </c>
    </row>
    <row r="5121" spans="7:8" x14ac:dyDescent="0.3">
      <c r="G5121" s="62">
        <v>5115</v>
      </c>
      <c r="H5121">
        <f t="shared" ca="1" si="122"/>
        <v>-2.4779016148974601E-2</v>
      </c>
    </row>
    <row r="5122" spans="7:8" x14ac:dyDescent="0.3">
      <c r="G5122" s="62">
        <v>5116</v>
      </c>
      <c r="H5122">
        <f t="shared" ca="1" si="122"/>
        <v>1.8931210710561086E-2</v>
      </c>
    </row>
    <row r="5123" spans="7:8" x14ac:dyDescent="0.3">
      <c r="G5123" s="62">
        <v>5117</v>
      </c>
      <c r="H5123">
        <f t="shared" ca="1" si="122"/>
        <v>-4.9369839628420871E-3</v>
      </c>
    </row>
    <row r="5124" spans="7:8" x14ac:dyDescent="0.3">
      <c r="G5124" s="62">
        <v>5118</v>
      </c>
      <c r="H5124">
        <f t="shared" ca="1" si="122"/>
        <v>1.0032003376457682E-2</v>
      </c>
    </row>
    <row r="5125" spans="7:8" x14ac:dyDescent="0.3">
      <c r="G5125" s="62">
        <v>5119</v>
      </c>
      <c r="H5125">
        <f t="shared" ca="1" si="122"/>
        <v>-7.5954180944059462E-3</v>
      </c>
    </row>
    <row r="5126" spans="7:8" x14ac:dyDescent="0.3">
      <c r="G5126" s="62">
        <v>5120</v>
      </c>
      <c r="H5126">
        <f t="shared" ca="1" si="122"/>
        <v>1.0170453617592405E-2</v>
      </c>
    </row>
    <row r="5127" spans="7:8" x14ac:dyDescent="0.3">
      <c r="G5127" s="62">
        <v>5121</v>
      </c>
      <c r="H5127">
        <f t="shared" ref="H5127:H5190" ca="1" si="123">_xlfn.NORM.INV(RAND(),N$9,N$10)</f>
        <v>1.2937082283035714E-2</v>
      </c>
    </row>
    <row r="5128" spans="7:8" x14ac:dyDescent="0.3">
      <c r="G5128" s="62">
        <v>5122</v>
      </c>
      <c r="H5128">
        <f t="shared" ca="1" si="123"/>
        <v>2.544281495749796E-2</v>
      </c>
    </row>
    <row r="5129" spans="7:8" x14ac:dyDescent="0.3">
      <c r="G5129" s="62">
        <v>5123</v>
      </c>
      <c r="H5129">
        <f t="shared" ca="1" si="123"/>
        <v>-1.5324778296468352E-2</v>
      </c>
    </row>
    <row r="5130" spans="7:8" x14ac:dyDescent="0.3">
      <c r="G5130" s="62">
        <v>5124</v>
      </c>
      <c r="H5130">
        <f t="shared" ca="1" si="123"/>
        <v>-6.4060046851916897E-3</v>
      </c>
    </row>
    <row r="5131" spans="7:8" x14ac:dyDescent="0.3">
      <c r="G5131" s="62">
        <v>5125</v>
      </c>
      <c r="H5131">
        <f t="shared" ca="1" si="123"/>
        <v>6.0856643366515072E-3</v>
      </c>
    </row>
    <row r="5132" spans="7:8" x14ac:dyDescent="0.3">
      <c r="G5132" s="62">
        <v>5126</v>
      </c>
      <c r="H5132">
        <f t="shared" ca="1" si="123"/>
        <v>-1.6507932189828375E-2</v>
      </c>
    </row>
    <row r="5133" spans="7:8" x14ac:dyDescent="0.3">
      <c r="G5133" s="62">
        <v>5127</v>
      </c>
      <c r="H5133">
        <f t="shared" ca="1" si="123"/>
        <v>3.9579241200974594E-4</v>
      </c>
    </row>
    <row r="5134" spans="7:8" x14ac:dyDescent="0.3">
      <c r="G5134" s="62">
        <v>5128</v>
      </c>
      <c r="H5134">
        <f t="shared" ca="1" si="123"/>
        <v>-1.7050341198575228E-4</v>
      </c>
    </row>
    <row r="5135" spans="7:8" x14ac:dyDescent="0.3">
      <c r="G5135" s="62">
        <v>5129</v>
      </c>
      <c r="H5135">
        <f t="shared" ca="1" si="123"/>
        <v>-1.5931615624963726E-2</v>
      </c>
    </row>
    <row r="5136" spans="7:8" x14ac:dyDescent="0.3">
      <c r="G5136" s="62">
        <v>5130</v>
      </c>
      <c r="H5136">
        <f t="shared" ca="1" si="123"/>
        <v>-2.5554900976932252E-2</v>
      </c>
    </row>
    <row r="5137" spans="7:8" x14ac:dyDescent="0.3">
      <c r="G5137" s="62">
        <v>5131</v>
      </c>
      <c r="H5137">
        <f t="shared" ca="1" si="123"/>
        <v>-7.1229149372070708E-3</v>
      </c>
    </row>
    <row r="5138" spans="7:8" x14ac:dyDescent="0.3">
      <c r="G5138" s="62">
        <v>5132</v>
      </c>
      <c r="H5138">
        <f t="shared" ca="1" si="123"/>
        <v>2.3788922578387032E-3</v>
      </c>
    </row>
    <row r="5139" spans="7:8" x14ac:dyDescent="0.3">
      <c r="G5139" s="62">
        <v>5133</v>
      </c>
      <c r="H5139">
        <f t="shared" ca="1" si="123"/>
        <v>9.6930951476918801E-3</v>
      </c>
    </row>
    <row r="5140" spans="7:8" x14ac:dyDescent="0.3">
      <c r="G5140" s="62">
        <v>5134</v>
      </c>
      <c r="H5140">
        <f t="shared" ca="1" si="123"/>
        <v>-1.488499857882433E-2</v>
      </c>
    </row>
    <row r="5141" spans="7:8" x14ac:dyDescent="0.3">
      <c r="G5141" s="62">
        <v>5135</v>
      </c>
      <c r="H5141">
        <f t="shared" ca="1" si="123"/>
        <v>2.4202098349389019E-3</v>
      </c>
    </row>
    <row r="5142" spans="7:8" x14ac:dyDescent="0.3">
      <c r="G5142" s="62">
        <v>5136</v>
      </c>
      <c r="H5142">
        <f t="shared" ca="1" si="123"/>
        <v>8.823145363271858E-3</v>
      </c>
    </row>
    <row r="5143" spans="7:8" x14ac:dyDescent="0.3">
      <c r="G5143" s="62">
        <v>5137</v>
      </c>
      <c r="H5143">
        <f t="shared" ca="1" si="123"/>
        <v>-2.0165932142213159E-2</v>
      </c>
    </row>
    <row r="5144" spans="7:8" x14ac:dyDescent="0.3">
      <c r="G5144" s="62">
        <v>5138</v>
      </c>
      <c r="H5144">
        <f t="shared" ca="1" si="123"/>
        <v>2.8118264806798826E-2</v>
      </c>
    </row>
    <row r="5145" spans="7:8" x14ac:dyDescent="0.3">
      <c r="G5145" s="62">
        <v>5139</v>
      </c>
      <c r="H5145">
        <f t="shared" ca="1" si="123"/>
        <v>1.4446982572757434E-2</v>
      </c>
    </row>
    <row r="5146" spans="7:8" x14ac:dyDescent="0.3">
      <c r="G5146" s="62">
        <v>5140</v>
      </c>
      <c r="H5146">
        <f t="shared" ca="1" si="123"/>
        <v>6.7170329512160516E-4</v>
      </c>
    </row>
    <row r="5147" spans="7:8" x14ac:dyDescent="0.3">
      <c r="G5147" s="62">
        <v>5141</v>
      </c>
      <c r="H5147">
        <f t="shared" ca="1" si="123"/>
        <v>-1.3157080164077435E-2</v>
      </c>
    </row>
    <row r="5148" spans="7:8" x14ac:dyDescent="0.3">
      <c r="G5148" s="62">
        <v>5142</v>
      </c>
      <c r="H5148">
        <f t="shared" ca="1" si="123"/>
        <v>-6.476773663748785E-3</v>
      </c>
    </row>
    <row r="5149" spans="7:8" x14ac:dyDescent="0.3">
      <c r="G5149" s="62">
        <v>5143</v>
      </c>
      <c r="H5149">
        <f t="shared" ca="1" si="123"/>
        <v>1.0094245256515443E-2</v>
      </c>
    </row>
    <row r="5150" spans="7:8" x14ac:dyDescent="0.3">
      <c r="G5150" s="62">
        <v>5144</v>
      </c>
      <c r="H5150">
        <f t="shared" ca="1" si="123"/>
        <v>-6.1917271626196401E-3</v>
      </c>
    </row>
    <row r="5151" spans="7:8" x14ac:dyDescent="0.3">
      <c r="G5151" s="62">
        <v>5145</v>
      </c>
      <c r="H5151">
        <f t="shared" ca="1" si="123"/>
        <v>-1.5863016294066556E-2</v>
      </c>
    </row>
    <row r="5152" spans="7:8" x14ac:dyDescent="0.3">
      <c r="G5152" s="62">
        <v>5146</v>
      </c>
      <c r="H5152">
        <f t="shared" ca="1" si="123"/>
        <v>-1.9412557501775275E-3</v>
      </c>
    </row>
    <row r="5153" spans="7:8" x14ac:dyDescent="0.3">
      <c r="G5153" s="62">
        <v>5147</v>
      </c>
      <c r="H5153">
        <f t="shared" ca="1" si="123"/>
        <v>-1.3661628981943246E-2</v>
      </c>
    </row>
    <row r="5154" spans="7:8" x14ac:dyDescent="0.3">
      <c r="G5154" s="62">
        <v>5148</v>
      </c>
      <c r="H5154">
        <f t="shared" ca="1" si="123"/>
        <v>7.4235389298101719E-3</v>
      </c>
    </row>
    <row r="5155" spans="7:8" x14ac:dyDescent="0.3">
      <c r="G5155" s="62">
        <v>5149</v>
      </c>
      <c r="H5155">
        <f t="shared" ca="1" si="123"/>
        <v>1.0791106078005881E-2</v>
      </c>
    </row>
    <row r="5156" spans="7:8" x14ac:dyDescent="0.3">
      <c r="G5156" s="62">
        <v>5150</v>
      </c>
      <c r="H5156">
        <f t="shared" ca="1" si="123"/>
        <v>-1.7986911771920484E-2</v>
      </c>
    </row>
    <row r="5157" spans="7:8" x14ac:dyDescent="0.3">
      <c r="G5157" s="62">
        <v>5151</v>
      </c>
      <c r="H5157">
        <f t="shared" ca="1" si="123"/>
        <v>-2.7481225489621969E-2</v>
      </c>
    </row>
    <row r="5158" spans="7:8" x14ac:dyDescent="0.3">
      <c r="G5158" s="62">
        <v>5152</v>
      </c>
      <c r="H5158">
        <f t="shared" ca="1" si="123"/>
        <v>-1.2711650160077241E-2</v>
      </c>
    </row>
    <row r="5159" spans="7:8" x14ac:dyDescent="0.3">
      <c r="G5159" s="62">
        <v>5153</v>
      </c>
      <c r="H5159">
        <f t="shared" ca="1" si="123"/>
        <v>-1.1616745030093535E-2</v>
      </c>
    </row>
    <row r="5160" spans="7:8" x14ac:dyDescent="0.3">
      <c r="G5160" s="62">
        <v>5154</v>
      </c>
      <c r="H5160">
        <f t="shared" ca="1" si="123"/>
        <v>7.4617916176895026E-3</v>
      </c>
    </row>
    <row r="5161" spans="7:8" x14ac:dyDescent="0.3">
      <c r="G5161" s="62">
        <v>5155</v>
      </c>
      <c r="H5161">
        <f t="shared" ca="1" si="123"/>
        <v>1.1316153738708709E-2</v>
      </c>
    </row>
    <row r="5162" spans="7:8" x14ac:dyDescent="0.3">
      <c r="G5162" s="62">
        <v>5156</v>
      </c>
      <c r="H5162">
        <f t="shared" ca="1" si="123"/>
        <v>-9.7842204254882485E-3</v>
      </c>
    </row>
    <row r="5163" spans="7:8" x14ac:dyDescent="0.3">
      <c r="G5163" s="62">
        <v>5157</v>
      </c>
      <c r="H5163">
        <f t="shared" ca="1" si="123"/>
        <v>-2.3468523548776515E-2</v>
      </c>
    </row>
    <row r="5164" spans="7:8" x14ac:dyDescent="0.3">
      <c r="G5164" s="62">
        <v>5158</v>
      </c>
      <c r="H5164">
        <f t="shared" ca="1" si="123"/>
        <v>-1.7336060414767828E-2</v>
      </c>
    </row>
    <row r="5165" spans="7:8" x14ac:dyDescent="0.3">
      <c r="G5165" s="62">
        <v>5159</v>
      </c>
      <c r="H5165">
        <f t="shared" ca="1" si="123"/>
        <v>1.5147674395594606E-2</v>
      </c>
    </row>
    <row r="5166" spans="7:8" x14ac:dyDescent="0.3">
      <c r="G5166" s="62">
        <v>5160</v>
      </c>
      <c r="H5166">
        <f t="shared" ca="1" si="123"/>
        <v>3.1723108186899E-3</v>
      </c>
    </row>
    <row r="5167" spans="7:8" x14ac:dyDescent="0.3">
      <c r="G5167" s="62">
        <v>5161</v>
      </c>
      <c r="H5167">
        <f t="shared" ca="1" si="123"/>
        <v>-5.545022701418682E-3</v>
      </c>
    </row>
    <row r="5168" spans="7:8" x14ac:dyDescent="0.3">
      <c r="G5168" s="62">
        <v>5162</v>
      </c>
      <c r="H5168">
        <f t="shared" ca="1" si="123"/>
        <v>-2.3585081883397464E-2</v>
      </c>
    </row>
    <row r="5169" spans="7:8" x14ac:dyDescent="0.3">
      <c r="G5169" s="62">
        <v>5163</v>
      </c>
      <c r="H5169">
        <f t="shared" ca="1" si="123"/>
        <v>-1.5524701255989778E-2</v>
      </c>
    </row>
    <row r="5170" spans="7:8" x14ac:dyDescent="0.3">
      <c r="G5170" s="62">
        <v>5164</v>
      </c>
      <c r="H5170">
        <f t="shared" ca="1" si="123"/>
        <v>-4.890084261543801E-4</v>
      </c>
    </row>
    <row r="5171" spans="7:8" x14ac:dyDescent="0.3">
      <c r="G5171" s="62">
        <v>5165</v>
      </c>
      <c r="H5171">
        <f t="shared" ca="1" si="123"/>
        <v>-1.6326160003421672E-2</v>
      </c>
    </row>
    <row r="5172" spans="7:8" x14ac:dyDescent="0.3">
      <c r="G5172" s="62">
        <v>5166</v>
      </c>
      <c r="H5172">
        <f t="shared" ca="1" si="123"/>
        <v>2.7167720757461183E-2</v>
      </c>
    </row>
    <row r="5173" spans="7:8" x14ac:dyDescent="0.3">
      <c r="G5173" s="62">
        <v>5167</v>
      </c>
      <c r="H5173">
        <f t="shared" ca="1" si="123"/>
        <v>2.9088878034752345E-3</v>
      </c>
    </row>
    <row r="5174" spans="7:8" x14ac:dyDescent="0.3">
      <c r="G5174" s="62">
        <v>5168</v>
      </c>
      <c r="H5174">
        <f t="shared" ca="1" si="123"/>
        <v>5.8216621293748425E-3</v>
      </c>
    </row>
    <row r="5175" spans="7:8" x14ac:dyDescent="0.3">
      <c r="G5175" s="62">
        <v>5169</v>
      </c>
      <c r="H5175">
        <f t="shared" ca="1" si="123"/>
        <v>6.0887306818227273E-3</v>
      </c>
    </row>
    <row r="5176" spans="7:8" x14ac:dyDescent="0.3">
      <c r="G5176" s="62">
        <v>5170</v>
      </c>
      <c r="H5176">
        <f t="shared" ca="1" si="123"/>
        <v>-7.2647348520454749E-4</v>
      </c>
    </row>
    <row r="5177" spans="7:8" x14ac:dyDescent="0.3">
      <c r="G5177" s="62">
        <v>5171</v>
      </c>
      <c r="H5177">
        <f t="shared" ca="1" si="123"/>
        <v>-2.6125219533196731E-2</v>
      </c>
    </row>
    <row r="5178" spans="7:8" x14ac:dyDescent="0.3">
      <c r="G5178" s="62">
        <v>5172</v>
      </c>
      <c r="H5178">
        <f t="shared" ca="1" si="123"/>
        <v>-3.8598266028929719E-2</v>
      </c>
    </row>
    <row r="5179" spans="7:8" x14ac:dyDescent="0.3">
      <c r="G5179" s="62">
        <v>5173</v>
      </c>
      <c r="H5179">
        <f t="shared" ca="1" si="123"/>
        <v>-3.7067794343538297E-3</v>
      </c>
    </row>
    <row r="5180" spans="7:8" x14ac:dyDescent="0.3">
      <c r="G5180" s="62">
        <v>5174</v>
      </c>
      <c r="H5180">
        <f t="shared" ca="1" si="123"/>
        <v>-1.4856436290798525E-3</v>
      </c>
    </row>
    <row r="5181" spans="7:8" x14ac:dyDescent="0.3">
      <c r="G5181" s="62">
        <v>5175</v>
      </c>
      <c r="H5181">
        <f t="shared" ca="1" si="123"/>
        <v>1.6209558263653893E-2</v>
      </c>
    </row>
    <row r="5182" spans="7:8" x14ac:dyDescent="0.3">
      <c r="G5182" s="62">
        <v>5176</v>
      </c>
      <c r="H5182">
        <f t="shared" ca="1" si="123"/>
        <v>-6.4272541634299689E-4</v>
      </c>
    </row>
    <row r="5183" spans="7:8" x14ac:dyDescent="0.3">
      <c r="G5183" s="62">
        <v>5177</v>
      </c>
      <c r="H5183">
        <f t="shared" ca="1" si="123"/>
        <v>-2.5574186810528747E-2</v>
      </c>
    </row>
    <row r="5184" spans="7:8" x14ac:dyDescent="0.3">
      <c r="G5184" s="62">
        <v>5178</v>
      </c>
      <c r="H5184">
        <f t="shared" ca="1" si="123"/>
        <v>1.0360068967257342E-2</v>
      </c>
    </row>
    <row r="5185" spans="7:8" x14ac:dyDescent="0.3">
      <c r="G5185" s="62">
        <v>5179</v>
      </c>
      <c r="H5185">
        <f t="shared" ca="1" si="123"/>
        <v>-1.5641382171835784E-2</v>
      </c>
    </row>
    <row r="5186" spans="7:8" x14ac:dyDescent="0.3">
      <c r="G5186" s="62">
        <v>5180</v>
      </c>
      <c r="H5186">
        <f t="shared" ca="1" si="123"/>
        <v>-1.623537468559607E-2</v>
      </c>
    </row>
    <row r="5187" spans="7:8" x14ac:dyDescent="0.3">
      <c r="G5187" s="62">
        <v>5181</v>
      </c>
      <c r="H5187">
        <f t="shared" ca="1" si="123"/>
        <v>-1.4718878258096433E-2</v>
      </c>
    </row>
    <row r="5188" spans="7:8" x14ac:dyDescent="0.3">
      <c r="G5188" s="62">
        <v>5182</v>
      </c>
      <c r="H5188">
        <f t="shared" ca="1" si="123"/>
        <v>1.2200008196257439E-2</v>
      </c>
    </row>
    <row r="5189" spans="7:8" x14ac:dyDescent="0.3">
      <c r="G5189" s="62">
        <v>5183</v>
      </c>
      <c r="H5189">
        <f t="shared" ca="1" si="123"/>
        <v>9.0931543555512594E-3</v>
      </c>
    </row>
    <row r="5190" spans="7:8" x14ac:dyDescent="0.3">
      <c r="G5190" s="62">
        <v>5184</v>
      </c>
      <c r="H5190">
        <f t="shared" ca="1" si="123"/>
        <v>-8.1557367435417492E-3</v>
      </c>
    </row>
    <row r="5191" spans="7:8" x14ac:dyDescent="0.3">
      <c r="G5191" s="62">
        <v>5185</v>
      </c>
      <c r="H5191">
        <f t="shared" ref="H5191:H5254" ca="1" si="124">_xlfn.NORM.INV(RAND(),N$9,N$10)</f>
        <v>2.1092405786388518E-3</v>
      </c>
    </row>
    <row r="5192" spans="7:8" x14ac:dyDescent="0.3">
      <c r="G5192" s="62">
        <v>5186</v>
      </c>
      <c r="H5192">
        <f t="shared" ca="1" si="124"/>
        <v>-3.5931886179498651E-3</v>
      </c>
    </row>
    <row r="5193" spans="7:8" x14ac:dyDescent="0.3">
      <c r="G5193" s="62">
        <v>5187</v>
      </c>
      <c r="H5193">
        <f t="shared" ca="1" si="124"/>
        <v>-2.3637169429179092E-4</v>
      </c>
    </row>
    <row r="5194" spans="7:8" x14ac:dyDescent="0.3">
      <c r="G5194" s="62">
        <v>5188</v>
      </c>
      <c r="H5194">
        <f t="shared" ca="1" si="124"/>
        <v>1.7517235390856263E-2</v>
      </c>
    </row>
    <row r="5195" spans="7:8" x14ac:dyDescent="0.3">
      <c r="G5195" s="62">
        <v>5189</v>
      </c>
      <c r="H5195">
        <f t="shared" ca="1" si="124"/>
        <v>1.2517768607668326E-2</v>
      </c>
    </row>
    <row r="5196" spans="7:8" x14ac:dyDescent="0.3">
      <c r="G5196" s="62">
        <v>5190</v>
      </c>
      <c r="H5196">
        <f t="shared" ca="1" si="124"/>
        <v>7.725335548476482E-3</v>
      </c>
    </row>
    <row r="5197" spans="7:8" x14ac:dyDescent="0.3">
      <c r="G5197" s="62">
        <v>5191</v>
      </c>
      <c r="H5197">
        <f t="shared" ca="1" si="124"/>
        <v>3.6751429893737128E-2</v>
      </c>
    </row>
    <row r="5198" spans="7:8" x14ac:dyDescent="0.3">
      <c r="G5198" s="62">
        <v>5192</v>
      </c>
      <c r="H5198">
        <f t="shared" ca="1" si="124"/>
        <v>1.8966739318731413E-2</v>
      </c>
    </row>
    <row r="5199" spans="7:8" x14ac:dyDescent="0.3">
      <c r="G5199" s="62">
        <v>5193</v>
      </c>
      <c r="H5199">
        <f t="shared" ca="1" si="124"/>
        <v>-6.7685953978473198E-3</v>
      </c>
    </row>
    <row r="5200" spans="7:8" x14ac:dyDescent="0.3">
      <c r="G5200" s="62">
        <v>5194</v>
      </c>
      <c r="H5200">
        <f t="shared" ca="1" si="124"/>
        <v>-2.6996461505301918E-4</v>
      </c>
    </row>
    <row r="5201" spans="7:8" x14ac:dyDescent="0.3">
      <c r="G5201" s="62">
        <v>5195</v>
      </c>
      <c r="H5201">
        <f t="shared" ca="1" si="124"/>
        <v>-6.4687926473983269E-3</v>
      </c>
    </row>
    <row r="5202" spans="7:8" x14ac:dyDescent="0.3">
      <c r="G5202" s="62">
        <v>5196</v>
      </c>
      <c r="H5202">
        <f t="shared" ca="1" si="124"/>
        <v>8.1001095731182016E-3</v>
      </c>
    </row>
    <row r="5203" spans="7:8" x14ac:dyDescent="0.3">
      <c r="G5203" s="62">
        <v>5197</v>
      </c>
      <c r="H5203">
        <f t="shared" ca="1" si="124"/>
        <v>1.443485764473346E-2</v>
      </c>
    </row>
    <row r="5204" spans="7:8" x14ac:dyDescent="0.3">
      <c r="G5204" s="62">
        <v>5198</v>
      </c>
      <c r="H5204">
        <f t="shared" ca="1" si="124"/>
        <v>7.6039066553238756E-3</v>
      </c>
    </row>
    <row r="5205" spans="7:8" x14ac:dyDescent="0.3">
      <c r="G5205" s="62">
        <v>5199</v>
      </c>
      <c r="H5205">
        <f t="shared" ca="1" si="124"/>
        <v>3.0291567879656714E-2</v>
      </c>
    </row>
    <row r="5206" spans="7:8" x14ac:dyDescent="0.3">
      <c r="G5206" s="62">
        <v>5200</v>
      </c>
      <c r="H5206">
        <f t="shared" ca="1" si="124"/>
        <v>1.1188894029577359E-2</v>
      </c>
    </row>
    <row r="5207" spans="7:8" x14ac:dyDescent="0.3">
      <c r="G5207" s="62">
        <v>5201</v>
      </c>
      <c r="H5207">
        <f t="shared" ca="1" si="124"/>
        <v>-2.2772377641011868E-2</v>
      </c>
    </row>
    <row r="5208" spans="7:8" x14ac:dyDescent="0.3">
      <c r="G5208" s="62">
        <v>5202</v>
      </c>
      <c r="H5208">
        <f t="shared" ca="1" si="124"/>
        <v>-4.0791359927149756E-3</v>
      </c>
    </row>
    <row r="5209" spans="7:8" x14ac:dyDescent="0.3">
      <c r="G5209" s="62">
        <v>5203</v>
      </c>
      <c r="H5209">
        <f t="shared" ca="1" si="124"/>
        <v>-9.7591261894572293E-3</v>
      </c>
    </row>
    <row r="5210" spans="7:8" x14ac:dyDescent="0.3">
      <c r="G5210" s="62">
        <v>5204</v>
      </c>
      <c r="H5210">
        <f t="shared" ca="1" si="124"/>
        <v>3.0480311560759227E-3</v>
      </c>
    </row>
    <row r="5211" spans="7:8" x14ac:dyDescent="0.3">
      <c r="G5211" s="62">
        <v>5205</v>
      </c>
      <c r="H5211">
        <f t="shared" ca="1" si="124"/>
        <v>8.5772936553703549E-3</v>
      </c>
    </row>
    <row r="5212" spans="7:8" x14ac:dyDescent="0.3">
      <c r="G5212" s="62">
        <v>5206</v>
      </c>
      <c r="H5212">
        <f t="shared" ca="1" si="124"/>
        <v>-7.7009728607300935E-3</v>
      </c>
    </row>
    <row r="5213" spans="7:8" x14ac:dyDescent="0.3">
      <c r="G5213" s="62">
        <v>5207</v>
      </c>
      <c r="H5213">
        <f t="shared" ca="1" si="124"/>
        <v>-3.2159824327577489E-2</v>
      </c>
    </row>
    <row r="5214" spans="7:8" x14ac:dyDescent="0.3">
      <c r="G5214" s="62">
        <v>5208</v>
      </c>
      <c r="H5214">
        <f t="shared" ca="1" si="124"/>
        <v>4.6833136457192963E-3</v>
      </c>
    </row>
    <row r="5215" spans="7:8" x14ac:dyDescent="0.3">
      <c r="G5215" s="62">
        <v>5209</v>
      </c>
      <c r="H5215">
        <f t="shared" ca="1" si="124"/>
        <v>-4.2232255332864208E-3</v>
      </c>
    </row>
    <row r="5216" spans="7:8" x14ac:dyDescent="0.3">
      <c r="G5216" s="62">
        <v>5210</v>
      </c>
      <c r="H5216">
        <f t="shared" ca="1" si="124"/>
        <v>-5.2781516716203019E-3</v>
      </c>
    </row>
    <row r="5217" spans="7:8" x14ac:dyDescent="0.3">
      <c r="G5217" s="62">
        <v>5211</v>
      </c>
      <c r="H5217">
        <f t="shared" ca="1" si="124"/>
        <v>9.5655727689581884E-3</v>
      </c>
    </row>
    <row r="5218" spans="7:8" x14ac:dyDescent="0.3">
      <c r="G5218" s="62">
        <v>5212</v>
      </c>
      <c r="H5218">
        <f t="shared" ca="1" si="124"/>
        <v>-4.0292449286815947E-3</v>
      </c>
    </row>
    <row r="5219" spans="7:8" x14ac:dyDescent="0.3">
      <c r="G5219" s="62">
        <v>5213</v>
      </c>
      <c r="H5219">
        <f t="shared" ca="1" si="124"/>
        <v>-8.1468376914702809E-3</v>
      </c>
    </row>
    <row r="5220" spans="7:8" x14ac:dyDescent="0.3">
      <c r="G5220" s="62">
        <v>5214</v>
      </c>
      <c r="H5220">
        <f t="shared" ca="1" si="124"/>
        <v>-1.9467581372772904E-2</v>
      </c>
    </row>
    <row r="5221" spans="7:8" x14ac:dyDescent="0.3">
      <c r="G5221" s="62">
        <v>5215</v>
      </c>
      <c r="H5221">
        <f t="shared" ca="1" si="124"/>
        <v>6.3571712642824917E-3</v>
      </c>
    </row>
    <row r="5222" spans="7:8" x14ac:dyDescent="0.3">
      <c r="G5222" s="62">
        <v>5216</v>
      </c>
      <c r="H5222">
        <f t="shared" ca="1" si="124"/>
        <v>9.9087937814532796E-3</v>
      </c>
    </row>
    <row r="5223" spans="7:8" x14ac:dyDescent="0.3">
      <c r="G5223" s="62">
        <v>5217</v>
      </c>
      <c r="H5223">
        <f t="shared" ca="1" si="124"/>
        <v>-1.8631258126358137E-2</v>
      </c>
    </row>
    <row r="5224" spans="7:8" x14ac:dyDescent="0.3">
      <c r="G5224" s="62">
        <v>5218</v>
      </c>
      <c r="H5224">
        <f t="shared" ca="1" si="124"/>
        <v>9.7318980807047546E-3</v>
      </c>
    </row>
    <row r="5225" spans="7:8" x14ac:dyDescent="0.3">
      <c r="G5225" s="62">
        <v>5219</v>
      </c>
      <c r="H5225">
        <f t="shared" ca="1" si="124"/>
        <v>2.2209558862662883E-2</v>
      </c>
    </row>
    <row r="5226" spans="7:8" x14ac:dyDescent="0.3">
      <c r="G5226" s="62">
        <v>5220</v>
      </c>
      <c r="H5226">
        <f t="shared" ca="1" si="124"/>
        <v>-6.8363391606347471E-3</v>
      </c>
    </row>
    <row r="5227" spans="7:8" x14ac:dyDescent="0.3">
      <c r="G5227" s="62">
        <v>5221</v>
      </c>
      <c r="H5227">
        <f t="shared" ca="1" si="124"/>
        <v>-1.4059069204543334E-2</v>
      </c>
    </row>
    <row r="5228" spans="7:8" x14ac:dyDescent="0.3">
      <c r="G5228" s="62">
        <v>5222</v>
      </c>
      <c r="H5228">
        <f t="shared" ca="1" si="124"/>
        <v>-5.4177023832815176E-3</v>
      </c>
    </row>
    <row r="5229" spans="7:8" x14ac:dyDescent="0.3">
      <c r="G5229" s="62">
        <v>5223</v>
      </c>
      <c r="H5229">
        <f t="shared" ca="1" si="124"/>
        <v>-7.2380635983370113E-3</v>
      </c>
    </row>
    <row r="5230" spans="7:8" x14ac:dyDescent="0.3">
      <c r="G5230" s="62">
        <v>5224</v>
      </c>
      <c r="H5230">
        <f t="shared" ca="1" si="124"/>
        <v>-1.7467960699927652E-2</v>
      </c>
    </row>
    <row r="5231" spans="7:8" x14ac:dyDescent="0.3">
      <c r="G5231" s="62">
        <v>5225</v>
      </c>
      <c r="H5231">
        <f t="shared" ca="1" si="124"/>
        <v>1.4000128129370163E-2</v>
      </c>
    </row>
    <row r="5232" spans="7:8" x14ac:dyDescent="0.3">
      <c r="G5232" s="62">
        <v>5226</v>
      </c>
      <c r="H5232">
        <f t="shared" ca="1" si="124"/>
        <v>-1.1036160493428119E-3</v>
      </c>
    </row>
    <row r="5233" spans="7:8" x14ac:dyDescent="0.3">
      <c r="G5233" s="62">
        <v>5227</v>
      </c>
      <c r="H5233">
        <f t="shared" ca="1" si="124"/>
        <v>-1.0568249776224491E-2</v>
      </c>
    </row>
    <row r="5234" spans="7:8" x14ac:dyDescent="0.3">
      <c r="G5234" s="62">
        <v>5228</v>
      </c>
      <c r="H5234">
        <f t="shared" ca="1" si="124"/>
        <v>1.4881536618457172E-2</v>
      </c>
    </row>
    <row r="5235" spans="7:8" x14ac:dyDescent="0.3">
      <c r="G5235" s="62">
        <v>5229</v>
      </c>
      <c r="H5235">
        <f t="shared" ca="1" si="124"/>
        <v>1.1088995552582182E-2</v>
      </c>
    </row>
    <row r="5236" spans="7:8" x14ac:dyDescent="0.3">
      <c r="G5236" s="62">
        <v>5230</v>
      </c>
      <c r="H5236">
        <f t="shared" ca="1" si="124"/>
        <v>1.8835483729887522E-2</v>
      </c>
    </row>
    <row r="5237" spans="7:8" x14ac:dyDescent="0.3">
      <c r="G5237" s="62">
        <v>5231</v>
      </c>
      <c r="H5237">
        <f t="shared" ca="1" si="124"/>
        <v>-1.8851071563861739E-2</v>
      </c>
    </row>
    <row r="5238" spans="7:8" x14ac:dyDescent="0.3">
      <c r="G5238" s="62">
        <v>5232</v>
      </c>
      <c r="H5238">
        <f t="shared" ca="1" si="124"/>
        <v>1.4324592421838951E-2</v>
      </c>
    </row>
    <row r="5239" spans="7:8" x14ac:dyDescent="0.3">
      <c r="G5239" s="62">
        <v>5233</v>
      </c>
      <c r="H5239">
        <f t="shared" ca="1" si="124"/>
        <v>6.5434062429862386E-3</v>
      </c>
    </row>
    <row r="5240" spans="7:8" x14ac:dyDescent="0.3">
      <c r="G5240" s="62">
        <v>5234</v>
      </c>
      <c r="H5240">
        <f t="shared" ca="1" si="124"/>
        <v>-3.0022599976548683E-2</v>
      </c>
    </row>
    <row r="5241" spans="7:8" x14ac:dyDescent="0.3">
      <c r="G5241" s="62">
        <v>5235</v>
      </c>
      <c r="H5241">
        <f t="shared" ca="1" si="124"/>
        <v>8.1757816633471914E-3</v>
      </c>
    </row>
    <row r="5242" spans="7:8" x14ac:dyDescent="0.3">
      <c r="G5242" s="62">
        <v>5236</v>
      </c>
      <c r="H5242">
        <f t="shared" ca="1" si="124"/>
        <v>-4.1962563091956584E-3</v>
      </c>
    </row>
    <row r="5243" spans="7:8" x14ac:dyDescent="0.3">
      <c r="G5243" s="62">
        <v>5237</v>
      </c>
      <c r="H5243">
        <f t="shared" ca="1" si="124"/>
        <v>4.0819050454176907E-2</v>
      </c>
    </row>
    <row r="5244" spans="7:8" x14ac:dyDescent="0.3">
      <c r="G5244" s="62">
        <v>5238</v>
      </c>
      <c r="H5244">
        <f t="shared" ca="1" si="124"/>
        <v>-1.3162095489096836E-2</v>
      </c>
    </row>
    <row r="5245" spans="7:8" x14ac:dyDescent="0.3">
      <c r="G5245" s="62">
        <v>5239</v>
      </c>
      <c r="H5245">
        <f t="shared" ca="1" si="124"/>
        <v>1.4926563097414436E-2</v>
      </c>
    </row>
    <row r="5246" spans="7:8" x14ac:dyDescent="0.3">
      <c r="G5246" s="62">
        <v>5240</v>
      </c>
      <c r="H5246">
        <f t="shared" ca="1" si="124"/>
        <v>-4.2937372200077832E-4</v>
      </c>
    </row>
    <row r="5247" spans="7:8" x14ac:dyDescent="0.3">
      <c r="G5247" s="62">
        <v>5241</v>
      </c>
      <c r="H5247">
        <f t="shared" ca="1" si="124"/>
        <v>2.5290976896340557E-2</v>
      </c>
    </row>
    <row r="5248" spans="7:8" x14ac:dyDescent="0.3">
      <c r="G5248" s="62">
        <v>5242</v>
      </c>
      <c r="H5248">
        <f t="shared" ca="1" si="124"/>
        <v>3.283623285916169E-3</v>
      </c>
    </row>
    <row r="5249" spans="7:8" x14ac:dyDescent="0.3">
      <c r="G5249" s="62">
        <v>5243</v>
      </c>
      <c r="H5249">
        <f t="shared" ca="1" si="124"/>
        <v>-3.3442973976917922E-2</v>
      </c>
    </row>
    <row r="5250" spans="7:8" x14ac:dyDescent="0.3">
      <c r="G5250" s="62">
        <v>5244</v>
      </c>
      <c r="H5250">
        <f t="shared" ca="1" si="124"/>
        <v>-4.2479537066154316E-3</v>
      </c>
    </row>
    <row r="5251" spans="7:8" x14ac:dyDescent="0.3">
      <c r="G5251" s="62">
        <v>5245</v>
      </c>
      <c r="H5251">
        <f t="shared" ca="1" si="124"/>
        <v>9.0691376068371564E-4</v>
      </c>
    </row>
    <row r="5252" spans="7:8" x14ac:dyDescent="0.3">
      <c r="G5252" s="62">
        <v>5246</v>
      </c>
      <c r="H5252">
        <f t="shared" ca="1" si="124"/>
        <v>-2.5044300153981121E-2</v>
      </c>
    </row>
    <row r="5253" spans="7:8" x14ac:dyDescent="0.3">
      <c r="G5253" s="62">
        <v>5247</v>
      </c>
      <c r="H5253">
        <f t="shared" ca="1" si="124"/>
        <v>2.0544600344979676E-2</v>
      </c>
    </row>
    <row r="5254" spans="7:8" x14ac:dyDescent="0.3">
      <c r="G5254" s="62">
        <v>5248</v>
      </c>
      <c r="H5254">
        <f t="shared" ca="1" si="124"/>
        <v>-8.9570703298902741E-3</v>
      </c>
    </row>
    <row r="5255" spans="7:8" x14ac:dyDescent="0.3">
      <c r="G5255" s="62">
        <v>5249</v>
      </c>
      <c r="H5255">
        <f t="shared" ref="H5255:H5318" ca="1" si="125">_xlfn.NORM.INV(RAND(),N$9,N$10)</f>
        <v>-1.8399605159172241E-2</v>
      </c>
    </row>
    <row r="5256" spans="7:8" x14ac:dyDescent="0.3">
      <c r="G5256" s="62">
        <v>5250</v>
      </c>
      <c r="H5256">
        <f t="shared" ca="1" si="125"/>
        <v>-2.1050053398434177E-2</v>
      </c>
    </row>
    <row r="5257" spans="7:8" x14ac:dyDescent="0.3">
      <c r="G5257" s="62">
        <v>5251</v>
      </c>
      <c r="H5257">
        <f t="shared" ca="1" si="125"/>
        <v>-1.4966427371457272E-2</v>
      </c>
    </row>
    <row r="5258" spans="7:8" x14ac:dyDescent="0.3">
      <c r="G5258" s="62">
        <v>5252</v>
      </c>
      <c r="H5258">
        <f t="shared" ca="1" si="125"/>
        <v>-1.6354157202655258E-2</v>
      </c>
    </row>
    <row r="5259" spans="7:8" x14ac:dyDescent="0.3">
      <c r="G5259" s="62">
        <v>5253</v>
      </c>
      <c r="H5259">
        <f t="shared" ca="1" si="125"/>
        <v>-1.3318327526316214E-2</v>
      </c>
    </row>
    <row r="5260" spans="7:8" x14ac:dyDescent="0.3">
      <c r="G5260" s="62">
        <v>5254</v>
      </c>
      <c r="H5260">
        <f t="shared" ca="1" si="125"/>
        <v>-8.1076188935565625E-3</v>
      </c>
    </row>
    <row r="5261" spans="7:8" x14ac:dyDescent="0.3">
      <c r="G5261" s="62">
        <v>5255</v>
      </c>
      <c r="H5261">
        <f t="shared" ca="1" si="125"/>
        <v>3.0400915232150537E-3</v>
      </c>
    </row>
    <row r="5262" spans="7:8" x14ac:dyDescent="0.3">
      <c r="G5262" s="62">
        <v>5256</v>
      </c>
      <c r="H5262">
        <f t="shared" ca="1" si="125"/>
        <v>-1.8996470355519657E-2</v>
      </c>
    </row>
    <row r="5263" spans="7:8" x14ac:dyDescent="0.3">
      <c r="G5263" s="62">
        <v>5257</v>
      </c>
      <c r="H5263">
        <f t="shared" ca="1" si="125"/>
        <v>3.9166341645536697E-3</v>
      </c>
    </row>
    <row r="5264" spans="7:8" x14ac:dyDescent="0.3">
      <c r="G5264" s="62">
        <v>5258</v>
      </c>
      <c r="H5264">
        <f t="shared" ca="1" si="125"/>
        <v>-4.130813170054942E-3</v>
      </c>
    </row>
    <row r="5265" spans="7:8" x14ac:dyDescent="0.3">
      <c r="G5265" s="62">
        <v>5259</v>
      </c>
      <c r="H5265">
        <f t="shared" ca="1" si="125"/>
        <v>-1.5266162688097417E-2</v>
      </c>
    </row>
    <row r="5266" spans="7:8" x14ac:dyDescent="0.3">
      <c r="G5266" s="62">
        <v>5260</v>
      </c>
      <c r="H5266">
        <f t="shared" ca="1" si="125"/>
        <v>-7.5076375314577382E-3</v>
      </c>
    </row>
    <row r="5267" spans="7:8" x14ac:dyDescent="0.3">
      <c r="G5267" s="62">
        <v>5261</v>
      </c>
      <c r="H5267">
        <f t="shared" ca="1" si="125"/>
        <v>-8.4595982710429843E-4</v>
      </c>
    </row>
    <row r="5268" spans="7:8" x14ac:dyDescent="0.3">
      <c r="G5268" s="62">
        <v>5262</v>
      </c>
      <c r="H5268">
        <f t="shared" ca="1" si="125"/>
        <v>-2.8106601539389653E-2</v>
      </c>
    </row>
    <row r="5269" spans="7:8" x14ac:dyDescent="0.3">
      <c r="G5269" s="62">
        <v>5263</v>
      </c>
      <c r="H5269">
        <f t="shared" ca="1" si="125"/>
        <v>5.6864806860551939E-2</v>
      </c>
    </row>
    <row r="5270" spans="7:8" x14ac:dyDescent="0.3">
      <c r="G5270" s="62">
        <v>5264</v>
      </c>
      <c r="H5270">
        <f t="shared" ca="1" si="125"/>
        <v>-2.3195187164957182E-2</v>
      </c>
    </row>
    <row r="5271" spans="7:8" x14ac:dyDescent="0.3">
      <c r="G5271" s="62">
        <v>5265</v>
      </c>
      <c r="H5271">
        <f t="shared" ca="1" si="125"/>
        <v>1.4487148781208966E-2</v>
      </c>
    </row>
    <row r="5272" spans="7:8" x14ac:dyDescent="0.3">
      <c r="G5272" s="62">
        <v>5266</v>
      </c>
      <c r="H5272">
        <f t="shared" ca="1" si="125"/>
        <v>-4.3159746331506042E-3</v>
      </c>
    </row>
    <row r="5273" spans="7:8" x14ac:dyDescent="0.3">
      <c r="G5273" s="62">
        <v>5267</v>
      </c>
      <c r="H5273">
        <f t="shared" ca="1" si="125"/>
        <v>1.9943318575154242E-2</v>
      </c>
    </row>
    <row r="5274" spans="7:8" x14ac:dyDescent="0.3">
      <c r="G5274" s="62">
        <v>5268</v>
      </c>
      <c r="H5274">
        <f t="shared" ca="1" si="125"/>
        <v>2.2019261907168526E-2</v>
      </c>
    </row>
    <row r="5275" spans="7:8" x14ac:dyDescent="0.3">
      <c r="G5275" s="62">
        <v>5269</v>
      </c>
      <c r="H5275">
        <f t="shared" ca="1" si="125"/>
        <v>-7.6733346554112326E-3</v>
      </c>
    </row>
    <row r="5276" spans="7:8" x14ac:dyDescent="0.3">
      <c r="G5276" s="62">
        <v>5270</v>
      </c>
      <c r="H5276">
        <f t="shared" ca="1" si="125"/>
        <v>-1.195497632983414E-2</v>
      </c>
    </row>
    <row r="5277" spans="7:8" x14ac:dyDescent="0.3">
      <c r="G5277" s="62">
        <v>5271</v>
      </c>
      <c r="H5277">
        <f t="shared" ca="1" si="125"/>
        <v>-7.3092358918545406E-3</v>
      </c>
    </row>
    <row r="5278" spans="7:8" x14ac:dyDescent="0.3">
      <c r="G5278" s="62">
        <v>5272</v>
      </c>
      <c r="H5278">
        <f t="shared" ca="1" si="125"/>
        <v>1.428659064334864E-2</v>
      </c>
    </row>
    <row r="5279" spans="7:8" x14ac:dyDescent="0.3">
      <c r="G5279" s="62">
        <v>5273</v>
      </c>
      <c r="H5279">
        <f t="shared" ca="1" si="125"/>
        <v>2.1962528435339182E-3</v>
      </c>
    </row>
    <row r="5280" spans="7:8" x14ac:dyDescent="0.3">
      <c r="G5280" s="62">
        <v>5274</v>
      </c>
      <c r="H5280">
        <f t="shared" ca="1" si="125"/>
        <v>-1.8495418642689571E-2</v>
      </c>
    </row>
    <row r="5281" spans="7:8" x14ac:dyDescent="0.3">
      <c r="G5281" s="62">
        <v>5275</v>
      </c>
      <c r="H5281">
        <f t="shared" ca="1" si="125"/>
        <v>1.6040172413769566E-2</v>
      </c>
    </row>
    <row r="5282" spans="7:8" x14ac:dyDescent="0.3">
      <c r="G5282" s="62">
        <v>5276</v>
      </c>
      <c r="H5282">
        <f t="shared" ca="1" si="125"/>
        <v>-2.2330255609988078E-3</v>
      </c>
    </row>
    <row r="5283" spans="7:8" x14ac:dyDescent="0.3">
      <c r="G5283" s="62">
        <v>5277</v>
      </c>
      <c r="H5283">
        <f t="shared" ca="1" si="125"/>
        <v>-4.9539171708287795E-3</v>
      </c>
    </row>
    <row r="5284" spans="7:8" x14ac:dyDescent="0.3">
      <c r="G5284" s="62">
        <v>5278</v>
      </c>
      <c r="H5284">
        <f t="shared" ca="1" si="125"/>
        <v>-1.4930682951370972E-2</v>
      </c>
    </row>
    <row r="5285" spans="7:8" x14ac:dyDescent="0.3">
      <c r="G5285" s="62">
        <v>5279</v>
      </c>
      <c r="H5285">
        <f t="shared" ca="1" si="125"/>
        <v>-1.5093313646159708E-2</v>
      </c>
    </row>
    <row r="5286" spans="7:8" x14ac:dyDescent="0.3">
      <c r="G5286" s="62">
        <v>5280</v>
      </c>
      <c r="H5286">
        <f t="shared" ca="1" si="125"/>
        <v>-1.0853311756156527E-2</v>
      </c>
    </row>
    <row r="5287" spans="7:8" x14ac:dyDescent="0.3">
      <c r="G5287" s="62">
        <v>5281</v>
      </c>
      <c r="H5287">
        <f t="shared" ca="1" si="125"/>
        <v>-3.1992339860726568E-2</v>
      </c>
    </row>
    <row r="5288" spans="7:8" x14ac:dyDescent="0.3">
      <c r="G5288" s="62">
        <v>5282</v>
      </c>
      <c r="H5288">
        <f t="shared" ca="1" si="125"/>
        <v>-5.9127368732160221E-3</v>
      </c>
    </row>
    <row r="5289" spans="7:8" x14ac:dyDescent="0.3">
      <c r="G5289" s="62">
        <v>5283</v>
      </c>
      <c r="H5289">
        <f t="shared" ca="1" si="125"/>
        <v>-1.3116764860248913E-2</v>
      </c>
    </row>
    <row r="5290" spans="7:8" x14ac:dyDescent="0.3">
      <c r="G5290" s="62">
        <v>5284</v>
      </c>
      <c r="H5290">
        <f t="shared" ca="1" si="125"/>
        <v>-3.7779665239597832E-2</v>
      </c>
    </row>
    <row r="5291" spans="7:8" x14ac:dyDescent="0.3">
      <c r="G5291" s="62">
        <v>5285</v>
      </c>
      <c r="H5291">
        <f t="shared" ca="1" si="125"/>
        <v>3.4695157542495711E-3</v>
      </c>
    </row>
    <row r="5292" spans="7:8" x14ac:dyDescent="0.3">
      <c r="G5292" s="62">
        <v>5286</v>
      </c>
      <c r="H5292">
        <f t="shared" ca="1" si="125"/>
        <v>1.8665527948727712E-2</v>
      </c>
    </row>
    <row r="5293" spans="7:8" x14ac:dyDescent="0.3">
      <c r="G5293" s="62">
        <v>5287</v>
      </c>
      <c r="H5293">
        <f t="shared" ca="1" si="125"/>
        <v>1.7700994372327389E-2</v>
      </c>
    </row>
    <row r="5294" spans="7:8" x14ac:dyDescent="0.3">
      <c r="G5294" s="62">
        <v>5288</v>
      </c>
      <c r="H5294">
        <f t="shared" ca="1" si="125"/>
        <v>-4.9385630465578423E-2</v>
      </c>
    </row>
    <row r="5295" spans="7:8" x14ac:dyDescent="0.3">
      <c r="G5295" s="62">
        <v>5289</v>
      </c>
      <c r="H5295">
        <f t="shared" ca="1" si="125"/>
        <v>1.6188640174876765E-3</v>
      </c>
    </row>
    <row r="5296" spans="7:8" x14ac:dyDescent="0.3">
      <c r="G5296" s="62">
        <v>5290</v>
      </c>
      <c r="H5296">
        <f t="shared" ca="1" si="125"/>
        <v>-4.3125718046662306E-3</v>
      </c>
    </row>
    <row r="5297" spans="7:8" x14ac:dyDescent="0.3">
      <c r="G5297" s="62">
        <v>5291</v>
      </c>
      <c r="H5297">
        <f t="shared" ca="1" si="125"/>
        <v>-1.9695266110896241E-4</v>
      </c>
    </row>
    <row r="5298" spans="7:8" x14ac:dyDescent="0.3">
      <c r="G5298" s="62">
        <v>5292</v>
      </c>
      <c r="H5298">
        <f t="shared" ca="1" si="125"/>
        <v>-1.1733193834004519E-2</v>
      </c>
    </row>
    <row r="5299" spans="7:8" x14ac:dyDescent="0.3">
      <c r="G5299" s="62">
        <v>5293</v>
      </c>
      <c r="H5299">
        <f t="shared" ca="1" si="125"/>
        <v>1.3195056616131649E-2</v>
      </c>
    </row>
    <row r="5300" spans="7:8" x14ac:dyDescent="0.3">
      <c r="G5300" s="62">
        <v>5294</v>
      </c>
      <c r="H5300">
        <f t="shared" ca="1" si="125"/>
        <v>5.0744551238477605E-2</v>
      </c>
    </row>
    <row r="5301" spans="7:8" x14ac:dyDescent="0.3">
      <c r="G5301" s="62">
        <v>5295</v>
      </c>
      <c r="H5301">
        <f t="shared" ca="1" si="125"/>
        <v>-2.6213351975008521E-2</v>
      </c>
    </row>
    <row r="5302" spans="7:8" x14ac:dyDescent="0.3">
      <c r="G5302" s="62">
        <v>5296</v>
      </c>
      <c r="H5302">
        <f t="shared" ca="1" si="125"/>
        <v>1.4374366951710172E-2</v>
      </c>
    </row>
    <row r="5303" spans="7:8" x14ac:dyDescent="0.3">
      <c r="G5303" s="62">
        <v>5297</v>
      </c>
      <c r="H5303">
        <f t="shared" ca="1" si="125"/>
        <v>-1.1790155834588197E-2</v>
      </c>
    </row>
    <row r="5304" spans="7:8" x14ac:dyDescent="0.3">
      <c r="G5304" s="62">
        <v>5298</v>
      </c>
      <c r="H5304">
        <f t="shared" ca="1" si="125"/>
        <v>-7.0487914870252955E-3</v>
      </c>
    </row>
    <row r="5305" spans="7:8" x14ac:dyDescent="0.3">
      <c r="G5305" s="62">
        <v>5299</v>
      </c>
      <c r="H5305">
        <f t="shared" ca="1" si="125"/>
        <v>-1.4302371836330811E-2</v>
      </c>
    </row>
    <row r="5306" spans="7:8" x14ac:dyDescent="0.3">
      <c r="G5306" s="62">
        <v>5300</v>
      </c>
      <c r="H5306">
        <f t="shared" ca="1" si="125"/>
        <v>-2.9590369218185444E-2</v>
      </c>
    </row>
    <row r="5307" spans="7:8" x14ac:dyDescent="0.3">
      <c r="G5307" s="62">
        <v>5301</v>
      </c>
      <c r="H5307">
        <f t="shared" ca="1" si="125"/>
        <v>-7.0341484960473278E-3</v>
      </c>
    </row>
    <row r="5308" spans="7:8" x14ac:dyDescent="0.3">
      <c r="G5308" s="62">
        <v>5302</v>
      </c>
      <c r="H5308">
        <f t="shared" ca="1" si="125"/>
        <v>1.9309884423746402E-2</v>
      </c>
    </row>
    <row r="5309" spans="7:8" x14ac:dyDescent="0.3">
      <c r="G5309" s="62">
        <v>5303</v>
      </c>
      <c r="H5309">
        <f t="shared" ca="1" si="125"/>
        <v>1.4759929679776414E-2</v>
      </c>
    </row>
    <row r="5310" spans="7:8" x14ac:dyDescent="0.3">
      <c r="G5310" s="62">
        <v>5304</v>
      </c>
      <c r="H5310">
        <f t="shared" ca="1" si="125"/>
        <v>-3.3437638769430486E-3</v>
      </c>
    </row>
    <row r="5311" spans="7:8" x14ac:dyDescent="0.3">
      <c r="G5311" s="62">
        <v>5305</v>
      </c>
      <c r="H5311">
        <f t="shared" ca="1" si="125"/>
        <v>-1.3805525733767881E-2</v>
      </c>
    </row>
    <row r="5312" spans="7:8" x14ac:dyDescent="0.3">
      <c r="G5312" s="62">
        <v>5306</v>
      </c>
      <c r="H5312">
        <f t="shared" ca="1" si="125"/>
        <v>1.7343853885357332E-2</v>
      </c>
    </row>
    <row r="5313" spans="7:8" x14ac:dyDescent="0.3">
      <c r="G5313" s="62">
        <v>5307</v>
      </c>
      <c r="H5313">
        <f t="shared" ca="1" si="125"/>
        <v>-1.3502947578781135E-2</v>
      </c>
    </row>
    <row r="5314" spans="7:8" x14ac:dyDescent="0.3">
      <c r="G5314" s="62">
        <v>5308</v>
      </c>
      <c r="H5314">
        <f t="shared" ca="1" si="125"/>
        <v>2.2662960327092103E-2</v>
      </c>
    </row>
    <row r="5315" spans="7:8" x14ac:dyDescent="0.3">
      <c r="G5315" s="62">
        <v>5309</v>
      </c>
      <c r="H5315">
        <f t="shared" ca="1" si="125"/>
        <v>-4.9947825418911957E-3</v>
      </c>
    </row>
    <row r="5316" spans="7:8" x14ac:dyDescent="0.3">
      <c r="G5316" s="62">
        <v>5310</v>
      </c>
      <c r="H5316">
        <f t="shared" ca="1" si="125"/>
        <v>3.0316615009778364E-2</v>
      </c>
    </row>
    <row r="5317" spans="7:8" x14ac:dyDescent="0.3">
      <c r="G5317" s="62">
        <v>5311</v>
      </c>
      <c r="H5317">
        <f t="shared" ca="1" si="125"/>
        <v>-3.3616170403904931E-2</v>
      </c>
    </row>
    <row r="5318" spans="7:8" x14ac:dyDescent="0.3">
      <c r="G5318" s="62">
        <v>5312</v>
      </c>
      <c r="H5318">
        <f t="shared" ca="1" si="125"/>
        <v>-8.8259900369677402E-3</v>
      </c>
    </row>
    <row r="5319" spans="7:8" x14ac:dyDescent="0.3">
      <c r="G5319" s="62">
        <v>5313</v>
      </c>
      <c r="H5319">
        <f t="shared" ref="H5319:H5382" ca="1" si="126">_xlfn.NORM.INV(RAND(),N$9,N$10)</f>
        <v>2.296596153568596E-4</v>
      </c>
    </row>
    <row r="5320" spans="7:8" x14ac:dyDescent="0.3">
      <c r="G5320" s="62">
        <v>5314</v>
      </c>
      <c r="H5320">
        <f t="shared" ca="1" si="126"/>
        <v>-7.7809243496627118E-3</v>
      </c>
    </row>
    <row r="5321" spans="7:8" x14ac:dyDescent="0.3">
      <c r="G5321" s="62">
        <v>5315</v>
      </c>
      <c r="H5321">
        <f t="shared" ca="1" si="126"/>
        <v>2.5601572287778408E-2</v>
      </c>
    </row>
    <row r="5322" spans="7:8" x14ac:dyDescent="0.3">
      <c r="G5322" s="62">
        <v>5316</v>
      </c>
      <c r="H5322">
        <f t="shared" ca="1" si="126"/>
        <v>-3.0532841917077272E-3</v>
      </c>
    </row>
    <row r="5323" spans="7:8" x14ac:dyDescent="0.3">
      <c r="G5323" s="62">
        <v>5317</v>
      </c>
      <c r="H5323">
        <f t="shared" ca="1" si="126"/>
        <v>-1.6931073065498941E-2</v>
      </c>
    </row>
    <row r="5324" spans="7:8" x14ac:dyDescent="0.3">
      <c r="G5324" s="62">
        <v>5318</v>
      </c>
      <c r="H5324">
        <f t="shared" ca="1" si="126"/>
        <v>8.7630687139096646E-3</v>
      </c>
    </row>
    <row r="5325" spans="7:8" x14ac:dyDescent="0.3">
      <c r="G5325" s="62">
        <v>5319</v>
      </c>
      <c r="H5325">
        <f t="shared" ca="1" si="126"/>
        <v>-5.4170803817841654E-3</v>
      </c>
    </row>
    <row r="5326" spans="7:8" x14ac:dyDescent="0.3">
      <c r="G5326" s="62">
        <v>5320</v>
      </c>
      <c r="H5326">
        <f t="shared" ca="1" si="126"/>
        <v>-6.3165299433275935E-3</v>
      </c>
    </row>
    <row r="5327" spans="7:8" x14ac:dyDescent="0.3">
      <c r="G5327" s="62">
        <v>5321</v>
      </c>
      <c r="H5327">
        <f t="shared" ca="1" si="126"/>
        <v>-1.7305993045703225E-2</v>
      </c>
    </row>
    <row r="5328" spans="7:8" x14ac:dyDescent="0.3">
      <c r="G5328" s="62">
        <v>5322</v>
      </c>
      <c r="H5328">
        <f t="shared" ca="1" si="126"/>
        <v>-2.1811830003932572E-3</v>
      </c>
    </row>
    <row r="5329" spans="7:8" x14ac:dyDescent="0.3">
      <c r="G5329" s="62">
        <v>5323</v>
      </c>
      <c r="H5329">
        <f t="shared" ca="1" si="126"/>
        <v>-1.0014921721192546E-2</v>
      </c>
    </row>
    <row r="5330" spans="7:8" x14ac:dyDescent="0.3">
      <c r="G5330" s="62">
        <v>5324</v>
      </c>
      <c r="H5330">
        <f t="shared" ca="1" si="126"/>
        <v>-1.3718021459986135E-3</v>
      </c>
    </row>
    <row r="5331" spans="7:8" x14ac:dyDescent="0.3">
      <c r="G5331" s="62">
        <v>5325</v>
      </c>
      <c r="H5331">
        <f t="shared" ca="1" si="126"/>
        <v>3.6612275492615099E-3</v>
      </c>
    </row>
    <row r="5332" spans="7:8" x14ac:dyDescent="0.3">
      <c r="G5332" s="62">
        <v>5326</v>
      </c>
      <c r="H5332">
        <f t="shared" ca="1" si="126"/>
        <v>2.4854805888123638E-2</v>
      </c>
    </row>
    <row r="5333" spans="7:8" x14ac:dyDescent="0.3">
      <c r="G5333" s="62">
        <v>5327</v>
      </c>
      <c r="H5333">
        <f t="shared" ca="1" si="126"/>
        <v>-1.7321842279413753E-2</v>
      </c>
    </row>
    <row r="5334" spans="7:8" x14ac:dyDescent="0.3">
      <c r="G5334" s="62">
        <v>5328</v>
      </c>
      <c r="H5334">
        <f t="shared" ca="1" si="126"/>
        <v>4.5392275698999448E-3</v>
      </c>
    </row>
    <row r="5335" spans="7:8" x14ac:dyDescent="0.3">
      <c r="G5335" s="62">
        <v>5329</v>
      </c>
      <c r="H5335">
        <f t="shared" ca="1" si="126"/>
        <v>1.9515326487336827E-2</v>
      </c>
    </row>
    <row r="5336" spans="7:8" x14ac:dyDescent="0.3">
      <c r="G5336" s="62">
        <v>5330</v>
      </c>
      <c r="H5336">
        <f t="shared" ca="1" si="126"/>
        <v>2.599943026670699E-2</v>
      </c>
    </row>
    <row r="5337" spans="7:8" x14ac:dyDescent="0.3">
      <c r="G5337" s="62">
        <v>5331</v>
      </c>
      <c r="H5337">
        <f t="shared" ca="1" si="126"/>
        <v>-1.7535396917754627E-2</v>
      </c>
    </row>
    <row r="5338" spans="7:8" x14ac:dyDescent="0.3">
      <c r="G5338" s="62">
        <v>5332</v>
      </c>
      <c r="H5338">
        <f t="shared" ca="1" si="126"/>
        <v>-2.3244587936261722E-2</v>
      </c>
    </row>
    <row r="5339" spans="7:8" x14ac:dyDescent="0.3">
      <c r="G5339" s="62">
        <v>5333</v>
      </c>
      <c r="H5339">
        <f t="shared" ca="1" si="126"/>
        <v>-1.5636304617227498E-2</v>
      </c>
    </row>
    <row r="5340" spans="7:8" x14ac:dyDescent="0.3">
      <c r="G5340" s="62">
        <v>5334</v>
      </c>
      <c r="H5340">
        <f t="shared" ca="1" si="126"/>
        <v>5.7184511854940136E-3</v>
      </c>
    </row>
    <row r="5341" spans="7:8" x14ac:dyDescent="0.3">
      <c r="G5341" s="62">
        <v>5335</v>
      </c>
      <c r="H5341">
        <f t="shared" ca="1" si="126"/>
        <v>1.0273474101538886E-2</v>
      </c>
    </row>
    <row r="5342" spans="7:8" x14ac:dyDescent="0.3">
      <c r="G5342" s="62">
        <v>5336</v>
      </c>
      <c r="H5342">
        <f t="shared" ca="1" si="126"/>
        <v>-5.3755093322339811E-4</v>
      </c>
    </row>
    <row r="5343" spans="7:8" x14ac:dyDescent="0.3">
      <c r="G5343" s="62">
        <v>5337</v>
      </c>
      <c r="H5343">
        <f t="shared" ca="1" si="126"/>
        <v>-1.2342764897754049E-2</v>
      </c>
    </row>
    <row r="5344" spans="7:8" x14ac:dyDescent="0.3">
      <c r="G5344" s="62">
        <v>5338</v>
      </c>
      <c r="H5344">
        <f t="shared" ca="1" si="126"/>
        <v>8.3241927406283757E-3</v>
      </c>
    </row>
    <row r="5345" spans="7:8" x14ac:dyDescent="0.3">
      <c r="G5345" s="62">
        <v>5339</v>
      </c>
      <c r="H5345">
        <f t="shared" ca="1" si="126"/>
        <v>-1.9758414268840643E-2</v>
      </c>
    </row>
    <row r="5346" spans="7:8" x14ac:dyDescent="0.3">
      <c r="G5346" s="62">
        <v>5340</v>
      </c>
      <c r="H5346">
        <f t="shared" ca="1" si="126"/>
        <v>1.1511657224401102E-2</v>
      </c>
    </row>
    <row r="5347" spans="7:8" x14ac:dyDescent="0.3">
      <c r="G5347" s="62">
        <v>5341</v>
      </c>
      <c r="H5347">
        <f t="shared" ca="1" si="126"/>
        <v>-1.7086761614216253E-2</v>
      </c>
    </row>
    <row r="5348" spans="7:8" x14ac:dyDescent="0.3">
      <c r="G5348" s="62">
        <v>5342</v>
      </c>
      <c r="H5348">
        <f t="shared" ca="1" si="126"/>
        <v>1.5285056701325423E-2</v>
      </c>
    </row>
    <row r="5349" spans="7:8" x14ac:dyDescent="0.3">
      <c r="G5349" s="62">
        <v>5343</v>
      </c>
      <c r="H5349">
        <f t="shared" ca="1" si="126"/>
        <v>-8.3374810118023567E-3</v>
      </c>
    </row>
    <row r="5350" spans="7:8" x14ac:dyDescent="0.3">
      <c r="G5350" s="62">
        <v>5344</v>
      </c>
      <c r="H5350">
        <f t="shared" ca="1" si="126"/>
        <v>-9.8339984073483487E-4</v>
      </c>
    </row>
    <row r="5351" spans="7:8" x14ac:dyDescent="0.3">
      <c r="G5351" s="62">
        <v>5345</v>
      </c>
      <c r="H5351">
        <f t="shared" ca="1" si="126"/>
        <v>3.6579531350616032E-3</v>
      </c>
    </row>
    <row r="5352" spans="7:8" x14ac:dyDescent="0.3">
      <c r="G5352" s="62">
        <v>5346</v>
      </c>
      <c r="H5352">
        <f t="shared" ca="1" si="126"/>
        <v>-6.3527681672667577E-3</v>
      </c>
    </row>
    <row r="5353" spans="7:8" x14ac:dyDescent="0.3">
      <c r="G5353" s="62">
        <v>5347</v>
      </c>
      <c r="H5353">
        <f t="shared" ca="1" si="126"/>
        <v>1.706695478088716E-3</v>
      </c>
    </row>
    <row r="5354" spans="7:8" x14ac:dyDescent="0.3">
      <c r="G5354" s="62">
        <v>5348</v>
      </c>
      <c r="H5354">
        <f t="shared" ca="1" si="126"/>
        <v>-1.5004076125795993E-4</v>
      </c>
    </row>
    <row r="5355" spans="7:8" x14ac:dyDescent="0.3">
      <c r="G5355" s="62">
        <v>5349</v>
      </c>
      <c r="H5355">
        <f t="shared" ca="1" si="126"/>
        <v>1.8143329767097951E-2</v>
      </c>
    </row>
    <row r="5356" spans="7:8" x14ac:dyDescent="0.3">
      <c r="G5356" s="62">
        <v>5350</v>
      </c>
      <c r="H5356">
        <f t="shared" ca="1" si="126"/>
        <v>-1.3181348025462588E-2</v>
      </c>
    </row>
    <row r="5357" spans="7:8" x14ac:dyDescent="0.3">
      <c r="G5357" s="62">
        <v>5351</v>
      </c>
      <c r="H5357">
        <f t="shared" ca="1" si="126"/>
        <v>-2.7367820512197577E-3</v>
      </c>
    </row>
    <row r="5358" spans="7:8" x14ac:dyDescent="0.3">
      <c r="G5358" s="62">
        <v>5352</v>
      </c>
      <c r="H5358">
        <f t="shared" ca="1" si="126"/>
        <v>-5.5508723866232066E-3</v>
      </c>
    </row>
    <row r="5359" spans="7:8" x14ac:dyDescent="0.3">
      <c r="G5359" s="62">
        <v>5353</v>
      </c>
      <c r="H5359">
        <f t="shared" ca="1" si="126"/>
        <v>8.025900163204782E-3</v>
      </c>
    </row>
    <row r="5360" spans="7:8" x14ac:dyDescent="0.3">
      <c r="G5360" s="62">
        <v>5354</v>
      </c>
      <c r="H5360">
        <f t="shared" ca="1" si="126"/>
        <v>-1.4354991201057026E-2</v>
      </c>
    </row>
    <row r="5361" spans="7:8" x14ac:dyDescent="0.3">
      <c r="G5361" s="62">
        <v>5355</v>
      </c>
      <c r="H5361">
        <f t="shared" ca="1" si="126"/>
        <v>-1.7322000465924733E-2</v>
      </c>
    </row>
    <row r="5362" spans="7:8" x14ac:dyDescent="0.3">
      <c r="G5362" s="62">
        <v>5356</v>
      </c>
      <c r="H5362">
        <f t="shared" ca="1" si="126"/>
        <v>5.38788342055578E-2</v>
      </c>
    </row>
    <row r="5363" spans="7:8" x14ac:dyDescent="0.3">
      <c r="G5363" s="62">
        <v>5357</v>
      </c>
      <c r="H5363">
        <f t="shared" ca="1" si="126"/>
        <v>3.2463381520901028E-3</v>
      </c>
    </row>
    <row r="5364" spans="7:8" x14ac:dyDescent="0.3">
      <c r="G5364" s="62">
        <v>5358</v>
      </c>
      <c r="H5364">
        <f t="shared" ca="1" si="126"/>
        <v>-1.5294356576838245E-3</v>
      </c>
    </row>
    <row r="5365" spans="7:8" x14ac:dyDescent="0.3">
      <c r="G5365" s="62">
        <v>5359</v>
      </c>
      <c r="H5365">
        <f t="shared" ca="1" si="126"/>
        <v>8.532239081809714E-3</v>
      </c>
    </row>
    <row r="5366" spans="7:8" x14ac:dyDescent="0.3">
      <c r="G5366" s="62">
        <v>5360</v>
      </c>
      <c r="H5366">
        <f t="shared" ca="1" si="126"/>
        <v>-1.0748137510501158E-2</v>
      </c>
    </row>
    <row r="5367" spans="7:8" x14ac:dyDescent="0.3">
      <c r="G5367" s="62">
        <v>5361</v>
      </c>
      <c r="H5367">
        <f t="shared" ca="1" si="126"/>
        <v>2.8793952929194649E-2</v>
      </c>
    </row>
    <row r="5368" spans="7:8" x14ac:dyDescent="0.3">
      <c r="G5368" s="62">
        <v>5362</v>
      </c>
      <c r="H5368">
        <f t="shared" ca="1" si="126"/>
        <v>1.323861521087507E-2</v>
      </c>
    </row>
    <row r="5369" spans="7:8" x14ac:dyDescent="0.3">
      <c r="G5369" s="62">
        <v>5363</v>
      </c>
      <c r="H5369">
        <f t="shared" ca="1" si="126"/>
        <v>2.4577848203287712E-2</v>
      </c>
    </row>
    <row r="5370" spans="7:8" x14ac:dyDescent="0.3">
      <c r="G5370" s="62">
        <v>5364</v>
      </c>
      <c r="H5370">
        <f t="shared" ca="1" si="126"/>
        <v>-8.3619754400845944E-3</v>
      </c>
    </row>
    <row r="5371" spans="7:8" x14ac:dyDescent="0.3">
      <c r="G5371" s="62">
        <v>5365</v>
      </c>
      <c r="H5371">
        <f t="shared" ca="1" si="126"/>
        <v>8.7850930414141958E-3</v>
      </c>
    </row>
    <row r="5372" spans="7:8" x14ac:dyDescent="0.3">
      <c r="G5372" s="62">
        <v>5366</v>
      </c>
      <c r="H5372">
        <f t="shared" ca="1" si="126"/>
        <v>-9.3561984072220979E-4</v>
      </c>
    </row>
    <row r="5373" spans="7:8" x14ac:dyDescent="0.3">
      <c r="G5373" s="62">
        <v>5367</v>
      </c>
      <c r="H5373">
        <f t="shared" ca="1" si="126"/>
        <v>7.7188729826022798E-3</v>
      </c>
    </row>
    <row r="5374" spans="7:8" x14ac:dyDescent="0.3">
      <c r="G5374" s="62">
        <v>5368</v>
      </c>
      <c r="H5374">
        <f t="shared" ca="1" si="126"/>
        <v>5.1012095576091869E-3</v>
      </c>
    </row>
    <row r="5375" spans="7:8" x14ac:dyDescent="0.3">
      <c r="G5375" s="62">
        <v>5369</v>
      </c>
      <c r="H5375">
        <f t="shared" ca="1" si="126"/>
        <v>1.029509426024967E-2</v>
      </c>
    </row>
    <row r="5376" spans="7:8" x14ac:dyDescent="0.3">
      <c r="G5376" s="62">
        <v>5370</v>
      </c>
      <c r="H5376">
        <f t="shared" ca="1" si="126"/>
        <v>-5.8684281396539023E-3</v>
      </c>
    </row>
    <row r="5377" spans="7:8" x14ac:dyDescent="0.3">
      <c r="G5377" s="62">
        <v>5371</v>
      </c>
      <c r="H5377">
        <f t="shared" ca="1" si="126"/>
        <v>3.5234438080870983E-2</v>
      </c>
    </row>
    <row r="5378" spans="7:8" x14ac:dyDescent="0.3">
      <c r="G5378" s="62">
        <v>5372</v>
      </c>
      <c r="H5378">
        <f t="shared" ca="1" si="126"/>
        <v>8.4242699545671491E-3</v>
      </c>
    </row>
    <row r="5379" spans="7:8" x14ac:dyDescent="0.3">
      <c r="G5379" s="62">
        <v>5373</v>
      </c>
      <c r="H5379">
        <f t="shared" ca="1" si="126"/>
        <v>-2.5959219668619377E-2</v>
      </c>
    </row>
    <row r="5380" spans="7:8" x14ac:dyDescent="0.3">
      <c r="G5380" s="62">
        <v>5374</v>
      </c>
      <c r="H5380">
        <f t="shared" ca="1" si="126"/>
        <v>-1.2622856489143686E-2</v>
      </c>
    </row>
    <row r="5381" spans="7:8" x14ac:dyDescent="0.3">
      <c r="G5381" s="62">
        <v>5375</v>
      </c>
      <c r="H5381">
        <f t="shared" ca="1" si="126"/>
        <v>-2.2854175095522119E-2</v>
      </c>
    </row>
    <row r="5382" spans="7:8" x14ac:dyDescent="0.3">
      <c r="G5382" s="62">
        <v>5376</v>
      </c>
      <c r="H5382">
        <f t="shared" ca="1" si="126"/>
        <v>3.9803130715350549E-2</v>
      </c>
    </row>
    <row r="5383" spans="7:8" x14ac:dyDescent="0.3">
      <c r="G5383" s="62">
        <v>5377</v>
      </c>
      <c r="H5383">
        <f t="shared" ref="H5383:H5446" ca="1" si="127">_xlfn.NORM.INV(RAND(),N$9,N$10)</f>
        <v>-1.2091042770909917E-2</v>
      </c>
    </row>
    <row r="5384" spans="7:8" x14ac:dyDescent="0.3">
      <c r="G5384" s="62">
        <v>5378</v>
      </c>
      <c r="H5384">
        <f t="shared" ca="1" si="127"/>
        <v>-2.7540537321320648E-2</v>
      </c>
    </row>
    <row r="5385" spans="7:8" x14ac:dyDescent="0.3">
      <c r="G5385" s="62">
        <v>5379</v>
      </c>
      <c r="H5385">
        <f t="shared" ca="1" si="127"/>
        <v>-4.4848861512320603E-3</v>
      </c>
    </row>
    <row r="5386" spans="7:8" x14ac:dyDescent="0.3">
      <c r="G5386" s="62">
        <v>5380</v>
      </c>
      <c r="H5386">
        <f t="shared" ca="1" si="127"/>
        <v>6.9917882667055687E-3</v>
      </c>
    </row>
    <row r="5387" spans="7:8" x14ac:dyDescent="0.3">
      <c r="G5387" s="62">
        <v>5381</v>
      </c>
      <c r="H5387">
        <f t="shared" ca="1" si="127"/>
        <v>2.6178213986403943E-2</v>
      </c>
    </row>
    <row r="5388" spans="7:8" x14ac:dyDescent="0.3">
      <c r="G5388" s="62">
        <v>5382</v>
      </c>
      <c r="H5388">
        <f t="shared" ca="1" si="127"/>
        <v>2.0871112026359231E-2</v>
      </c>
    </row>
    <row r="5389" spans="7:8" x14ac:dyDescent="0.3">
      <c r="G5389" s="62">
        <v>5383</v>
      </c>
      <c r="H5389">
        <f t="shared" ca="1" si="127"/>
        <v>-3.8462301705927522E-2</v>
      </c>
    </row>
    <row r="5390" spans="7:8" x14ac:dyDescent="0.3">
      <c r="G5390" s="62">
        <v>5384</v>
      </c>
      <c r="H5390">
        <f t="shared" ca="1" si="127"/>
        <v>1.6806757486675936E-3</v>
      </c>
    </row>
    <row r="5391" spans="7:8" x14ac:dyDescent="0.3">
      <c r="G5391" s="62">
        <v>5385</v>
      </c>
      <c r="H5391">
        <f t="shared" ca="1" si="127"/>
        <v>2.9744013308765405E-2</v>
      </c>
    </row>
    <row r="5392" spans="7:8" x14ac:dyDescent="0.3">
      <c r="G5392" s="62">
        <v>5386</v>
      </c>
      <c r="H5392">
        <f t="shared" ca="1" si="127"/>
        <v>1.4174103381731152E-2</v>
      </c>
    </row>
    <row r="5393" spans="7:8" x14ac:dyDescent="0.3">
      <c r="G5393" s="62">
        <v>5387</v>
      </c>
      <c r="H5393">
        <f t="shared" ca="1" si="127"/>
        <v>-1.1918245401183582E-2</v>
      </c>
    </row>
    <row r="5394" spans="7:8" x14ac:dyDescent="0.3">
      <c r="G5394" s="62">
        <v>5388</v>
      </c>
      <c r="H5394">
        <f t="shared" ca="1" si="127"/>
        <v>-6.4748238105058588E-3</v>
      </c>
    </row>
    <row r="5395" spans="7:8" x14ac:dyDescent="0.3">
      <c r="G5395" s="62">
        <v>5389</v>
      </c>
      <c r="H5395">
        <f t="shared" ca="1" si="127"/>
        <v>2.8800466915778577E-3</v>
      </c>
    </row>
    <row r="5396" spans="7:8" x14ac:dyDescent="0.3">
      <c r="G5396" s="62">
        <v>5390</v>
      </c>
      <c r="H5396">
        <f t="shared" ca="1" si="127"/>
        <v>2.4340076832247556E-3</v>
      </c>
    </row>
    <row r="5397" spans="7:8" x14ac:dyDescent="0.3">
      <c r="G5397" s="62">
        <v>5391</v>
      </c>
      <c r="H5397">
        <f t="shared" ca="1" si="127"/>
        <v>-2.417055470949224E-3</v>
      </c>
    </row>
    <row r="5398" spans="7:8" x14ac:dyDescent="0.3">
      <c r="G5398" s="62">
        <v>5392</v>
      </c>
      <c r="H5398">
        <f t="shared" ca="1" si="127"/>
        <v>-4.8201013128962755E-5</v>
      </c>
    </row>
    <row r="5399" spans="7:8" x14ac:dyDescent="0.3">
      <c r="G5399" s="62">
        <v>5393</v>
      </c>
      <c r="H5399">
        <f t="shared" ca="1" si="127"/>
        <v>2.0513108652043029E-2</v>
      </c>
    </row>
    <row r="5400" spans="7:8" x14ac:dyDescent="0.3">
      <c r="G5400" s="62">
        <v>5394</v>
      </c>
      <c r="H5400">
        <f t="shared" ca="1" si="127"/>
        <v>9.1028263792230103E-3</v>
      </c>
    </row>
    <row r="5401" spans="7:8" x14ac:dyDescent="0.3">
      <c r="G5401" s="62">
        <v>5395</v>
      </c>
      <c r="H5401">
        <f t="shared" ca="1" si="127"/>
        <v>-2.1682173536754445E-2</v>
      </c>
    </row>
    <row r="5402" spans="7:8" x14ac:dyDescent="0.3">
      <c r="G5402" s="62">
        <v>5396</v>
      </c>
      <c r="H5402">
        <f t="shared" ca="1" si="127"/>
        <v>-7.3489803875053349E-3</v>
      </c>
    </row>
    <row r="5403" spans="7:8" x14ac:dyDescent="0.3">
      <c r="G5403" s="62">
        <v>5397</v>
      </c>
      <c r="H5403">
        <f t="shared" ca="1" si="127"/>
        <v>2.6310086229471431E-2</v>
      </c>
    </row>
    <row r="5404" spans="7:8" x14ac:dyDescent="0.3">
      <c r="G5404" s="62">
        <v>5398</v>
      </c>
      <c r="H5404">
        <f t="shared" ca="1" si="127"/>
        <v>9.5228181979837758E-3</v>
      </c>
    </row>
    <row r="5405" spans="7:8" x14ac:dyDescent="0.3">
      <c r="G5405" s="62">
        <v>5399</v>
      </c>
      <c r="H5405">
        <f t="shared" ca="1" si="127"/>
        <v>8.6192527668384027E-3</v>
      </c>
    </row>
    <row r="5406" spans="7:8" x14ac:dyDescent="0.3">
      <c r="G5406" s="62">
        <v>5400</v>
      </c>
      <c r="H5406">
        <f t="shared" ca="1" si="127"/>
        <v>6.6721217020059356E-3</v>
      </c>
    </row>
    <row r="5407" spans="7:8" x14ac:dyDescent="0.3">
      <c r="G5407" s="62">
        <v>5401</v>
      </c>
      <c r="H5407">
        <f t="shared" ca="1" si="127"/>
        <v>-6.775502523526866E-3</v>
      </c>
    </row>
    <row r="5408" spans="7:8" x14ac:dyDescent="0.3">
      <c r="G5408" s="62">
        <v>5402</v>
      </c>
      <c r="H5408">
        <f t="shared" ca="1" si="127"/>
        <v>-3.1566626986401711E-3</v>
      </c>
    </row>
    <row r="5409" spans="7:8" x14ac:dyDescent="0.3">
      <c r="G5409" s="62">
        <v>5403</v>
      </c>
      <c r="H5409">
        <f t="shared" ca="1" si="127"/>
        <v>1.0409866884364528E-2</v>
      </c>
    </row>
    <row r="5410" spans="7:8" x14ac:dyDescent="0.3">
      <c r="G5410" s="62">
        <v>5404</v>
      </c>
      <c r="H5410">
        <f t="shared" ca="1" si="127"/>
        <v>4.7585621582630779E-2</v>
      </c>
    </row>
    <row r="5411" spans="7:8" x14ac:dyDescent="0.3">
      <c r="G5411" s="62">
        <v>5405</v>
      </c>
      <c r="H5411">
        <f t="shared" ca="1" si="127"/>
        <v>8.4959875822518439E-3</v>
      </c>
    </row>
    <row r="5412" spans="7:8" x14ac:dyDescent="0.3">
      <c r="G5412" s="62">
        <v>5406</v>
      </c>
      <c r="H5412">
        <f t="shared" ca="1" si="127"/>
        <v>2.0754109289991857E-2</v>
      </c>
    </row>
    <row r="5413" spans="7:8" x14ac:dyDescent="0.3">
      <c r="G5413" s="62">
        <v>5407</v>
      </c>
      <c r="H5413">
        <f t="shared" ca="1" si="127"/>
        <v>-2.0191031424529972E-2</v>
      </c>
    </row>
    <row r="5414" spans="7:8" x14ac:dyDescent="0.3">
      <c r="G5414" s="62">
        <v>5408</v>
      </c>
      <c r="H5414">
        <f t="shared" ca="1" si="127"/>
        <v>5.093781569876085E-3</v>
      </c>
    </row>
    <row r="5415" spans="7:8" x14ac:dyDescent="0.3">
      <c r="G5415" s="62">
        <v>5409</v>
      </c>
      <c r="H5415">
        <f t="shared" ca="1" si="127"/>
        <v>3.8766840145912203E-2</v>
      </c>
    </row>
    <row r="5416" spans="7:8" x14ac:dyDescent="0.3">
      <c r="G5416" s="62">
        <v>5410</v>
      </c>
      <c r="H5416">
        <f t="shared" ca="1" si="127"/>
        <v>1.2341545197316336E-2</v>
      </c>
    </row>
    <row r="5417" spans="7:8" x14ac:dyDescent="0.3">
      <c r="G5417" s="62">
        <v>5411</v>
      </c>
      <c r="H5417">
        <f t="shared" ca="1" si="127"/>
        <v>-2.3817039418544701E-3</v>
      </c>
    </row>
    <row r="5418" spans="7:8" x14ac:dyDescent="0.3">
      <c r="G5418" s="62">
        <v>5412</v>
      </c>
      <c r="H5418">
        <f t="shared" ca="1" si="127"/>
        <v>-2.1499459332529378E-2</v>
      </c>
    </row>
    <row r="5419" spans="7:8" x14ac:dyDescent="0.3">
      <c r="G5419" s="62">
        <v>5413</v>
      </c>
      <c r="H5419">
        <f t="shared" ca="1" si="127"/>
        <v>2.0085178942845849E-2</v>
      </c>
    </row>
    <row r="5420" spans="7:8" x14ac:dyDescent="0.3">
      <c r="G5420" s="62">
        <v>5414</v>
      </c>
      <c r="H5420">
        <f t="shared" ca="1" si="127"/>
        <v>-6.7784687814591649E-3</v>
      </c>
    </row>
    <row r="5421" spans="7:8" x14ac:dyDescent="0.3">
      <c r="G5421" s="62">
        <v>5415</v>
      </c>
      <c r="H5421">
        <f t="shared" ca="1" si="127"/>
        <v>-1.3356853652419865E-2</v>
      </c>
    </row>
    <row r="5422" spans="7:8" x14ac:dyDescent="0.3">
      <c r="G5422" s="62">
        <v>5416</v>
      </c>
      <c r="H5422">
        <f t="shared" ca="1" si="127"/>
        <v>-1.6969772341526293E-3</v>
      </c>
    </row>
    <row r="5423" spans="7:8" x14ac:dyDescent="0.3">
      <c r="G5423" s="62">
        <v>5417</v>
      </c>
      <c r="H5423">
        <f t="shared" ca="1" si="127"/>
        <v>-7.5906087867805994E-3</v>
      </c>
    </row>
    <row r="5424" spans="7:8" x14ac:dyDescent="0.3">
      <c r="G5424" s="62">
        <v>5418</v>
      </c>
      <c r="H5424">
        <f t="shared" ca="1" si="127"/>
        <v>2.8057603526193308E-2</v>
      </c>
    </row>
    <row r="5425" spans="7:8" x14ac:dyDescent="0.3">
      <c r="G5425" s="62">
        <v>5419</v>
      </c>
      <c r="H5425">
        <f t="shared" ca="1" si="127"/>
        <v>-3.0259167977460422E-2</v>
      </c>
    </row>
    <row r="5426" spans="7:8" x14ac:dyDescent="0.3">
      <c r="G5426" s="62">
        <v>5420</v>
      </c>
      <c r="H5426">
        <f t="shared" ca="1" si="127"/>
        <v>8.2104483373177436E-3</v>
      </c>
    </row>
    <row r="5427" spans="7:8" x14ac:dyDescent="0.3">
      <c r="G5427" s="62">
        <v>5421</v>
      </c>
      <c r="H5427">
        <f t="shared" ca="1" si="127"/>
        <v>-8.1631304507118474E-3</v>
      </c>
    </row>
    <row r="5428" spans="7:8" x14ac:dyDescent="0.3">
      <c r="G5428" s="62">
        <v>5422</v>
      </c>
      <c r="H5428">
        <f t="shared" ca="1" si="127"/>
        <v>1.6939601120949505E-3</v>
      </c>
    </row>
    <row r="5429" spans="7:8" x14ac:dyDescent="0.3">
      <c r="G5429" s="62">
        <v>5423</v>
      </c>
      <c r="H5429">
        <f t="shared" ca="1" si="127"/>
        <v>-2.407506111068702E-2</v>
      </c>
    </row>
    <row r="5430" spans="7:8" x14ac:dyDescent="0.3">
      <c r="G5430" s="62">
        <v>5424</v>
      </c>
      <c r="H5430">
        <f t="shared" ca="1" si="127"/>
        <v>2.488129543505027E-3</v>
      </c>
    </row>
    <row r="5431" spans="7:8" x14ac:dyDescent="0.3">
      <c r="G5431" s="62">
        <v>5425</v>
      </c>
      <c r="H5431">
        <f t="shared" ca="1" si="127"/>
        <v>-9.8835472034967242E-3</v>
      </c>
    </row>
    <row r="5432" spans="7:8" x14ac:dyDescent="0.3">
      <c r="G5432" s="62">
        <v>5426</v>
      </c>
      <c r="H5432">
        <f t="shared" ca="1" si="127"/>
        <v>-1.0049107147176897E-2</v>
      </c>
    </row>
    <row r="5433" spans="7:8" x14ac:dyDescent="0.3">
      <c r="G5433" s="62">
        <v>5427</v>
      </c>
      <c r="H5433">
        <f t="shared" ca="1" si="127"/>
        <v>9.3861180498719787E-3</v>
      </c>
    </row>
    <row r="5434" spans="7:8" x14ac:dyDescent="0.3">
      <c r="G5434" s="62">
        <v>5428</v>
      </c>
      <c r="H5434">
        <f t="shared" ca="1" si="127"/>
        <v>1.9058394056623972E-3</v>
      </c>
    </row>
    <row r="5435" spans="7:8" x14ac:dyDescent="0.3">
      <c r="G5435" s="62">
        <v>5429</v>
      </c>
      <c r="H5435">
        <f t="shared" ca="1" si="127"/>
        <v>2.2021236917363057E-2</v>
      </c>
    </row>
    <row r="5436" spans="7:8" x14ac:dyDescent="0.3">
      <c r="G5436" s="62">
        <v>5430</v>
      </c>
      <c r="H5436">
        <f t="shared" ca="1" si="127"/>
        <v>-1.109676068364205E-2</v>
      </c>
    </row>
    <row r="5437" spans="7:8" x14ac:dyDescent="0.3">
      <c r="G5437" s="62">
        <v>5431</v>
      </c>
      <c r="H5437">
        <f t="shared" ca="1" si="127"/>
        <v>8.0230886528146264E-3</v>
      </c>
    </row>
    <row r="5438" spans="7:8" x14ac:dyDescent="0.3">
      <c r="G5438" s="62">
        <v>5432</v>
      </c>
      <c r="H5438">
        <f t="shared" ca="1" si="127"/>
        <v>8.2087847765835477E-3</v>
      </c>
    </row>
    <row r="5439" spans="7:8" x14ac:dyDescent="0.3">
      <c r="G5439" s="62">
        <v>5433</v>
      </c>
      <c r="H5439">
        <f t="shared" ca="1" si="127"/>
        <v>2.3573563915940594E-3</v>
      </c>
    </row>
    <row r="5440" spans="7:8" x14ac:dyDescent="0.3">
      <c r="G5440" s="62">
        <v>5434</v>
      </c>
      <c r="H5440">
        <f t="shared" ca="1" si="127"/>
        <v>-2.6244634409853147E-2</v>
      </c>
    </row>
    <row r="5441" spans="7:8" x14ac:dyDescent="0.3">
      <c r="G5441" s="62">
        <v>5435</v>
      </c>
      <c r="H5441">
        <f t="shared" ca="1" si="127"/>
        <v>-1.0755261676035707E-2</v>
      </c>
    </row>
    <row r="5442" spans="7:8" x14ac:dyDescent="0.3">
      <c r="G5442" s="62">
        <v>5436</v>
      </c>
      <c r="H5442">
        <f t="shared" ca="1" si="127"/>
        <v>-1.0445377466473973E-2</v>
      </c>
    </row>
    <row r="5443" spans="7:8" x14ac:dyDescent="0.3">
      <c r="G5443" s="62">
        <v>5437</v>
      </c>
      <c r="H5443">
        <f t="shared" ca="1" si="127"/>
        <v>-1.2422779349258093E-2</v>
      </c>
    </row>
    <row r="5444" spans="7:8" x14ac:dyDescent="0.3">
      <c r="G5444" s="62">
        <v>5438</v>
      </c>
      <c r="H5444">
        <f t="shared" ca="1" si="127"/>
        <v>-2.1561772777336915E-3</v>
      </c>
    </row>
    <row r="5445" spans="7:8" x14ac:dyDescent="0.3">
      <c r="G5445" s="62">
        <v>5439</v>
      </c>
      <c r="H5445">
        <f t="shared" ca="1" si="127"/>
        <v>7.477902952759641E-3</v>
      </c>
    </row>
    <row r="5446" spans="7:8" x14ac:dyDescent="0.3">
      <c r="G5446" s="62">
        <v>5440</v>
      </c>
      <c r="H5446">
        <f t="shared" ca="1" si="127"/>
        <v>3.3332703698196455E-3</v>
      </c>
    </row>
    <row r="5447" spans="7:8" x14ac:dyDescent="0.3">
      <c r="G5447" s="62">
        <v>5441</v>
      </c>
      <c r="H5447">
        <f t="shared" ref="H5447:H5510" ca="1" si="128">_xlfn.NORM.INV(RAND(),N$9,N$10)</f>
        <v>-2.0075175651785893E-2</v>
      </c>
    </row>
    <row r="5448" spans="7:8" x14ac:dyDescent="0.3">
      <c r="G5448" s="62">
        <v>5442</v>
      </c>
      <c r="H5448">
        <f t="shared" ca="1" si="128"/>
        <v>4.1536666116525848E-3</v>
      </c>
    </row>
    <row r="5449" spans="7:8" x14ac:dyDescent="0.3">
      <c r="G5449" s="62">
        <v>5443</v>
      </c>
      <c r="H5449">
        <f t="shared" ca="1" si="128"/>
        <v>2.2578300770210449E-4</v>
      </c>
    </row>
    <row r="5450" spans="7:8" x14ac:dyDescent="0.3">
      <c r="G5450" s="62">
        <v>5444</v>
      </c>
      <c r="H5450">
        <f t="shared" ca="1" si="128"/>
        <v>1.3658546553910965E-3</v>
      </c>
    </row>
    <row r="5451" spans="7:8" x14ac:dyDescent="0.3">
      <c r="G5451" s="62">
        <v>5445</v>
      </c>
      <c r="H5451">
        <f t="shared" ca="1" si="128"/>
        <v>6.0688533008802564E-3</v>
      </c>
    </row>
    <row r="5452" spans="7:8" x14ac:dyDescent="0.3">
      <c r="G5452" s="62">
        <v>5446</v>
      </c>
      <c r="H5452">
        <f t="shared" ca="1" si="128"/>
        <v>-1.1992270709481776E-2</v>
      </c>
    </row>
    <row r="5453" spans="7:8" x14ac:dyDescent="0.3">
      <c r="G5453" s="62">
        <v>5447</v>
      </c>
      <c r="H5453">
        <f t="shared" ca="1" si="128"/>
        <v>-1.1341522111739449E-2</v>
      </c>
    </row>
    <row r="5454" spans="7:8" x14ac:dyDescent="0.3">
      <c r="G5454" s="62">
        <v>5448</v>
      </c>
      <c r="H5454">
        <f t="shared" ca="1" si="128"/>
        <v>5.9624011167484095E-3</v>
      </c>
    </row>
    <row r="5455" spans="7:8" x14ac:dyDescent="0.3">
      <c r="G5455" s="62">
        <v>5449</v>
      </c>
      <c r="H5455">
        <f t="shared" ca="1" si="128"/>
        <v>1.9491278016810821E-2</v>
      </c>
    </row>
    <row r="5456" spans="7:8" x14ac:dyDescent="0.3">
      <c r="G5456" s="62">
        <v>5450</v>
      </c>
      <c r="H5456">
        <f t="shared" ca="1" si="128"/>
        <v>6.7501918845848342E-3</v>
      </c>
    </row>
    <row r="5457" spans="7:8" x14ac:dyDescent="0.3">
      <c r="G5457" s="62">
        <v>5451</v>
      </c>
      <c r="H5457">
        <f t="shared" ca="1" si="128"/>
        <v>-1.9742110072006401E-2</v>
      </c>
    </row>
    <row r="5458" spans="7:8" x14ac:dyDescent="0.3">
      <c r="G5458" s="62">
        <v>5452</v>
      </c>
      <c r="H5458">
        <f t="shared" ca="1" si="128"/>
        <v>3.821455951825183E-3</v>
      </c>
    </row>
    <row r="5459" spans="7:8" x14ac:dyDescent="0.3">
      <c r="G5459" s="62">
        <v>5453</v>
      </c>
      <c r="H5459">
        <f t="shared" ca="1" si="128"/>
        <v>6.0748887828913226E-3</v>
      </c>
    </row>
    <row r="5460" spans="7:8" x14ac:dyDescent="0.3">
      <c r="G5460" s="62">
        <v>5454</v>
      </c>
      <c r="H5460">
        <f t="shared" ca="1" si="128"/>
        <v>-4.832952835441327E-3</v>
      </c>
    </row>
    <row r="5461" spans="7:8" x14ac:dyDescent="0.3">
      <c r="G5461" s="62">
        <v>5455</v>
      </c>
      <c r="H5461">
        <f t="shared" ca="1" si="128"/>
        <v>3.220721777185393E-3</v>
      </c>
    </row>
    <row r="5462" spans="7:8" x14ac:dyDescent="0.3">
      <c r="G5462" s="62">
        <v>5456</v>
      </c>
      <c r="H5462">
        <f t="shared" ca="1" si="128"/>
        <v>-2.614718695588767E-3</v>
      </c>
    </row>
    <row r="5463" spans="7:8" x14ac:dyDescent="0.3">
      <c r="G5463" s="62">
        <v>5457</v>
      </c>
      <c r="H5463">
        <f t="shared" ca="1" si="128"/>
        <v>-2.1873314922934057E-2</v>
      </c>
    </row>
    <row r="5464" spans="7:8" x14ac:dyDescent="0.3">
      <c r="G5464" s="62">
        <v>5458</v>
      </c>
      <c r="H5464">
        <f t="shared" ca="1" si="128"/>
        <v>8.1062592876546633E-3</v>
      </c>
    </row>
    <row r="5465" spans="7:8" x14ac:dyDescent="0.3">
      <c r="G5465" s="62">
        <v>5459</v>
      </c>
      <c r="H5465">
        <f t="shared" ca="1" si="128"/>
        <v>1.5008483261899826E-2</v>
      </c>
    </row>
    <row r="5466" spans="7:8" x14ac:dyDescent="0.3">
      <c r="G5466" s="62">
        <v>5460</v>
      </c>
      <c r="H5466">
        <f t="shared" ca="1" si="128"/>
        <v>-6.6079774914172048E-3</v>
      </c>
    </row>
    <row r="5467" spans="7:8" x14ac:dyDescent="0.3">
      <c r="G5467" s="62">
        <v>5461</v>
      </c>
      <c r="H5467">
        <f t="shared" ca="1" si="128"/>
        <v>-9.3276369745130469E-3</v>
      </c>
    </row>
    <row r="5468" spans="7:8" x14ac:dyDescent="0.3">
      <c r="G5468" s="62">
        <v>5462</v>
      </c>
      <c r="H5468">
        <f t="shared" ca="1" si="128"/>
        <v>8.9888197247074853E-3</v>
      </c>
    </row>
    <row r="5469" spans="7:8" x14ac:dyDescent="0.3">
      <c r="G5469" s="62">
        <v>5463</v>
      </c>
      <c r="H5469">
        <f t="shared" ca="1" si="128"/>
        <v>3.0790887700460632E-3</v>
      </c>
    </row>
    <row r="5470" spans="7:8" x14ac:dyDescent="0.3">
      <c r="G5470" s="62">
        <v>5464</v>
      </c>
      <c r="H5470">
        <f t="shared" ca="1" si="128"/>
        <v>6.0953297935972556E-3</v>
      </c>
    </row>
    <row r="5471" spans="7:8" x14ac:dyDescent="0.3">
      <c r="G5471" s="62">
        <v>5465</v>
      </c>
      <c r="H5471">
        <f t="shared" ca="1" si="128"/>
        <v>7.8867838841450849E-3</v>
      </c>
    </row>
    <row r="5472" spans="7:8" x14ac:dyDescent="0.3">
      <c r="G5472" s="62">
        <v>5466</v>
      </c>
      <c r="H5472">
        <f t="shared" ca="1" si="128"/>
        <v>1.6951326454957491E-2</v>
      </c>
    </row>
    <row r="5473" spans="7:8" x14ac:dyDescent="0.3">
      <c r="G5473" s="62">
        <v>5467</v>
      </c>
      <c r="H5473">
        <f t="shared" ca="1" si="128"/>
        <v>5.6797584384931923E-3</v>
      </c>
    </row>
    <row r="5474" spans="7:8" x14ac:dyDescent="0.3">
      <c r="G5474" s="62">
        <v>5468</v>
      </c>
      <c r="H5474">
        <f t="shared" ca="1" si="128"/>
        <v>-3.7628890024755036E-2</v>
      </c>
    </row>
    <row r="5475" spans="7:8" x14ac:dyDescent="0.3">
      <c r="G5475" s="62">
        <v>5469</v>
      </c>
      <c r="H5475">
        <f t="shared" ca="1" si="128"/>
        <v>1.3844872327555286E-2</v>
      </c>
    </row>
    <row r="5476" spans="7:8" x14ac:dyDescent="0.3">
      <c r="G5476" s="62">
        <v>5470</v>
      </c>
      <c r="H5476">
        <f t="shared" ca="1" si="128"/>
        <v>8.5209926597810473E-3</v>
      </c>
    </row>
    <row r="5477" spans="7:8" x14ac:dyDescent="0.3">
      <c r="G5477" s="62">
        <v>5471</v>
      </c>
      <c r="H5477">
        <f t="shared" ca="1" si="128"/>
        <v>4.3224265900567771E-2</v>
      </c>
    </row>
    <row r="5478" spans="7:8" x14ac:dyDescent="0.3">
      <c r="G5478" s="62">
        <v>5472</v>
      </c>
      <c r="H5478">
        <f t="shared" ca="1" si="128"/>
        <v>-3.2280121178108613E-2</v>
      </c>
    </row>
    <row r="5479" spans="7:8" x14ac:dyDescent="0.3">
      <c r="G5479" s="62">
        <v>5473</v>
      </c>
      <c r="H5479">
        <f t="shared" ca="1" si="128"/>
        <v>-4.8113965976957331E-3</v>
      </c>
    </row>
    <row r="5480" spans="7:8" x14ac:dyDescent="0.3">
      <c r="G5480" s="62">
        <v>5474</v>
      </c>
      <c r="H5480">
        <f t="shared" ca="1" si="128"/>
        <v>1.4402278603303058E-3</v>
      </c>
    </row>
    <row r="5481" spans="7:8" x14ac:dyDescent="0.3">
      <c r="G5481" s="62">
        <v>5475</v>
      </c>
      <c r="H5481">
        <f t="shared" ca="1" si="128"/>
        <v>-2.6559558169490958E-3</v>
      </c>
    </row>
    <row r="5482" spans="7:8" x14ac:dyDescent="0.3">
      <c r="G5482" s="62">
        <v>5476</v>
      </c>
      <c r="H5482">
        <f t="shared" ca="1" si="128"/>
        <v>5.49052422015542E-3</v>
      </c>
    </row>
    <row r="5483" spans="7:8" x14ac:dyDescent="0.3">
      <c r="G5483" s="62">
        <v>5477</v>
      </c>
      <c r="H5483">
        <f t="shared" ca="1" si="128"/>
        <v>-6.3809170713966367E-3</v>
      </c>
    </row>
    <row r="5484" spans="7:8" x14ac:dyDescent="0.3">
      <c r="G5484" s="62">
        <v>5478</v>
      </c>
      <c r="H5484">
        <f t="shared" ca="1" si="128"/>
        <v>4.6648086314398287E-3</v>
      </c>
    </row>
    <row r="5485" spans="7:8" x14ac:dyDescent="0.3">
      <c r="G5485" s="62">
        <v>5479</v>
      </c>
      <c r="H5485">
        <f t="shared" ca="1" si="128"/>
        <v>-2.2554919696163502E-2</v>
      </c>
    </row>
    <row r="5486" spans="7:8" x14ac:dyDescent="0.3">
      <c r="G5486" s="62">
        <v>5480</v>
      </c>
      <c r="H5486">
        <f t="shared" ca="1" si="128"/>
        <v>1.3063140064557588E-2</v>
      </c>
    </row>
    <row r="5487" spans="7:8" x14ac:dyDescent="0.3">
      <c r="G5487" s="62">
        <v>5481</v>
      </c>
      <c r="H5487">
        <f t="shared" ca="1" si="128"/>
        <v>4.2570653300263717E-3</v>
      </c>
    </row>
    <row r="5488" spans="7:8" x14ac:dyDescent="0.3">
      <c r="G5488" s="62">
        <v>5482</v>
      </c>
      <c r="H5488">
        <f t="shared" ca="1" si="128"/>
        <v>-3.992225645271217E-3</v>
      </c>
    </row>
    <row r="5489" spans="7:8" x14ac:dyDescent="0.3">
      <c r="G5489" s="62">
        <v>5483</v>
      </c>
      <c r="H5489">
        <f t="shared" ca="1" si="128"/>
        <v>-1.8952080004967786E-2</v>
      </c>
    </row>
    <row r="5490" spans="7:8" x14ac:dyDescent="0.3">
      <c r="G5490" s="62">
        <v>5484</v>
      </c>
      <c r="H5490">
        <f t="shared" ca="1" si="128"/>
        <v>1.2820860464497225E-2</v>
      </c>
    </row>
    <row r="5491" spans="7:8" x14ac:dyDescent="0.3">
      <c r="G5491" s="62">
        <v>5485</v>
      </c>
      <c r="H5491">
        <f t="shared" ca="1" si="128"/>
        <v>4.5784803314737087E-4</v>
      </c>
    </row>
    <row r="5492" spans="7:8" x14ac:dyDescent="0.3">
      <c r="G5492" s="62">
        <v>5486</v>
      </c>
      <c r="H5492">
        <f t="shared" ca="1" si="128"/>
        <v>-8.429159841760691E-3</v>
      </c>
    </row>
    <row r="5493" spans="7:8" x14ac:dyDescent="0.3">
      <c r="G5493" s="62">
        <v>5487</v>
      </c>
      <c r="H5493">
        <f t="shared" ca="1" si="128"/>
        <v>-3.1298179662146756E-2</v>
      </c>
    </row>
    <row r="5494" spans="7:8" x14ac:dyDescent="0.3">
      <c r="G5494" s="62">
        <v>5488</v>
      </c>
      <c r="H5494">
        <f t="shared" ca="1" si="128"/>
        <v>1.1119461615772257E-2</v>
      </c>
    </row>
    <row r="5495" spans="7:8" x14ac:dyDescent="0.3">
      <c r="G5495" s="62">
        <v>5489</v>
      </c>
      <c r="H5495">
        <f t="shared" ca="1" si="128"/>
        <v>-3.7010543705207372E-2</v>
      </c>
    </row>
    <row r="5496" spans="7:8" x14ac:dyDescent="0.3">
      <c r="G5496" s="62">
        <v>5490</v>
      </c>
      <c r="H5496">
        <f t="shared" ca="1" si="128"/>
        <v>1.3559152683311409E-2</v>
      </c>
    </row>
    <row r="5497" spans="7:8" x14ac:dyDescent="0.3">
      <c r="G5497" s="62">
        <v>5491</v>
      </c>
      <c r="H5497">
        <f t="shared" ca="1" si="128"/>
        <v>2.457373919464535E-3</v>
      </c>
    </row>
    <row r="5498" spans="7:8" x14ac:dyDescent="0.3">
      <c r="G5498" s="62">
        <v>5492</v>
      </c>
      <c r="H5498">
        <f t="shared" ca="1" si="128"/>
        <v>2.4766222267262375E-3</v>
      </c>
    </row>
    <row r="5499" spans="7:8" x14ac:dyDescent="0.3">
      <c r="G5499" s="62">
        <v>5493</v>
      </c>
      <c r="H5499">
        <f t="shared" ca="1" si="128"/>
        <v>-1.6336884088793104E-2</v>
      </c>
    </row>
    <row r="5500" spans="7:8" x14ac:dyDescent="0.3">
      <c r="G5500" s="62">
        <v>5494</v>
      </c>
      <c r="H5500">
        <f t="shared" ca="1" si="128"/>
        <v>-2.3181336840819092E-2</v>
      </c>
    </row>
    <row r="5501" spans="7:8" x14ac:dyDescent="0.3">
      <c r="G5501" s="62">
        <v>5495</v>
      </c>
      <c r="H5501">
        <f t="shared" ca="1" si="128"/>
        <v>-1.9009721402172275E-2</v>
      </c>
    </row>
    <row r="5502" spans="7:8" x14ac:dyDescent="0.3">
      <c r="G5502" s="62">
        <v>5496</v>
      </c>
      <c r="H5502">
        <f t="shared" ca="1" si="128"/>
        <v>1.336297468465018E-2</v>
      </c>
    </row>
    <row r="5503" spans="7:8" x14ac:dyDescent="0.3">
      <c r="G5503" s="62">
        <v>5497</v>
      </c>
      <c r="H5503">
        <f t="shared" ca="1" si="128"/>
        <v>5.592205231266135E-3</v>
      </c>
    </row>
    <row r="5504" spans="7:8" x14ac:dyDescent="0.3">
      <c r="G5504" s="62">
        <v>5498</v>
      </c>
      <c r="H5504">
        <f t="shared" ca="1" si="128"/>
        <v>1.1207413458591269E-2</v>
      </c>
    </row>
    <row r="5505" spans="7:8" x14ac:dyDescent="0.3">
      <c r="G5505" s="62">
        <v>5499</v>
      </c>
      <c r="H5505">
        <f t="shared" ca="1" si="128"/>
        <v>-1.1422567225467724E-2</v>
      </c>
    </row>
    <row r="5506" spans="7:8" x14ac:dyDescent="0.3">
      <c r="G5506" s="62">
        <v>5500</v>
      </c>
      <c r="H5506">
        <f t="shared" ca="1" si="128"/>
        <v>1.9048339583324522E-2</v>
      </c>
    </row>
    <row r="5507" spans="7:8" x14ac:dyDescent="0.3">
      <c r="G5507" s="62">
        <v>5501</v>
      </c>
      <c r="H5507">
        <f t="shared" ca="1" si="128"/>
        <v>2.9410314167231569E-2</v>
      </c>
    </row>
    <row r="5508" spans="7:8" x14ac:dyDescent="0.3">
      <c r="G5508" s="62">
        <v>5502</v>
      </c>
      <c r="H5508">
        <f t="shared" ca="1" si="128"/>
        <v>-6.7464351660852986E-3</v>
      </c>
    </row>
    <row r="5509" spans="7:8" x14ac:dyDescent="0.3">
      <c r="G5509" s="62">
        <v>5503</v>
      </c>
      <c r="H5509">
        <f t="shared" ca="1" si="128"/>
        <v>2.0079585660325919E-2</v>
      </c>
    </row>
    <row r="5510" spans="7:8" x14ac:dyDescent="0.3">
      <c r="G5510" s="62">
        <v>5504</v>
      </c>
      <c r="H5510">
        <f t="shared" ca="1" si="128"/>
        <v>-2.6789283871563107E-2</v>
      </c>
    </row>
    <row r="5511" spans="7:8" x14ac:dyDescent="0.3">
      <c r="G5511" s="62">
        <v>5505</v>
      </c>
      <c r="H5511">
        <f t="shared" ref="H5511:H5574" ca="1" si="129">_xlfn.NORM.INV(RAND(),N$9,N$10)</f>
        <v>-2.1562791340045715E-2</v>
      </c>
    </row>
    <row r="5512" spans="7:8" x14ac:dyDescent="0.3">
      <c r="G5512" s="62">
        <v>5506</v>
      </c>
      <c r="H5512">
        <f t="shared" ca="1" si="129"/>
        <v>2.1417651169493658E-2</v>
      </c>
    </row>
    <row r="5513" spans="7:8" x14ac:dyDescent="0.3">
      <c r="G5513" s="62">
        <v>5507</v>
      </c>
      <c r="H5513">
        <f t="shared" ca="1" si="129"/>
        <v>-2.164698539918198E-2</v>
      </c>
    </row>
    <row r="5514" spans="7:8" x14ac:dyDescent="0.3">
      <c r="G5514" s="62">
        <v>5508</v>
      </c>
      <c r="H5514">
        <f t="shared" ca="1" si="129"/>
        <v>-5.3443883946171751E-3</v>
      </c>
    </row>
    <row r="5515" spans="7:8" x14ac:dyDescent="0.3">
      <c r="G5515" s="62">
        <v>5509</v>
      </c>
      <c r="H5515">
        <f t="shared" ca="1" si="129"/>
        <v>4.6807977396162393E-3</v>
      </c>
    </row>
    <row r="5516" spans="7:8" x14ac:dyDescent="0.3">
      <c r="G5516" s="62">
        <v>5510</v>
      </c>
      <c r="H5516">
        <f t="shared" ca="1" si="129"/>
        <v>2.529618729918193E-2</v>
      </c>
    </row>
    <row r="5517" spans="7:8" x14ac:dyDescent="0.3">
      <c r="G5517" s="62">
        <v>5511</v>
      </c>
      <c r="H5517">
        <f t="shared" ca="1" si="129"/>
        <v>2.5212770477820341E-2</v>
      </c>
    </row>
    <row r="5518" spans="7:8" x14ac:dyDescent="0.3">
      <c r="G5518" s="62">
        <v>5512</v>
      </c>
      <c r="H5518">
        <f t="shared" ca="1" si="129"/>
        <v>-1.1995595846559392E-2</v>
      </c>
    </row>
    <row r="5519" spans="7:8" x14ac:dyDescent="0.3">
      <c r="G5519" s="62">
        <v>5513</v>
      </c>
      <c r="H5519">
        <f t="shared" ca="1" si="129"/>
        <v>-1.1564670538356655E-3</v>
      </c>
    </row>
    <row r="5520" spans="7:8" x14ac:dyDescent="0.3">
      <c r="G5520" s="62">
        <v>5514</v>
      </c>
      <c r="H5520">
        <f t="shared" ca="1" si="129"/>
        <v>-1.5877091982604424E-2</v>
      </c>
    </row>
    <row r="5521" spans="7:8" x14ac:dyDescent="0.3">
      <c r="G5521" s="62">
        <v>5515</v>
      </c>
      <c r="H5521">
        <f t="shared" ca="1" si="129"/>
        <v>-1.7357702810922901E-2</v>
      </c>
    </row>
    <row r="5522" spans="7:8" x14ac:dyDescent="0.3">
      <c r="G5522" s="62">
        <v>5516</v>
      </c>
      <c r="H5522">
        <f t="shared" ca="1" si="129"/>
        <v>-7.5977966811231635E-3</v>
      </c>
    </row>
    <row r="5523" spans="7:8" x14ac:dyDescent="0.3">
      <c r="G5523" s="62">
        <v>5517</v>
      </c>
      <c r="H5523">
        <f t="shared" ca="1" si="129"/>
        <v>-5.0338787106711637E-3</v>
      </c>
    </row>
    <row r="5524" spans="7:8" x14ac:dyDescent="0.3">
      <c r="G5524" s="62">
        <v>5518</v>
      </c>
      <c r="H5524">
        <f t="shared" ca="1" si="129"/>
        <v>-5.0481338670625925E-3</v>
      </c>
    </row>
    <row r="5525" spans="7:8" x14ac:dyDescent="0.3">
      <c r="G5525" s="62">
        <v>5519</v>
      </c>
      <c r="H5525">
        <f t="shared" ca="1" si="129"/>
        <v>6.2546088431226559E-3</v>
      </c>
    </row>
    <row r="5526" spans="7:8" x14ac:dyDescent="0.3">
      <c r="G5526" s="62">
        <v>5520</v>
      </c>
      <c r="H5526">
        <f t="shared" ca="1" si="129"/>
        <v>-1.2295309279305789E-2</v>
      </c>
    </row>
    <row r="5527" spans="7:8" x14ac:dyDescent="0.3">
      <c r="G5527" s="62">
        <v>5521</v>
      </c>
      <c r="H5527">
        <f t="shared" ca="1" si="129"/>
        <v>-4.3545107914722539E-3</v>
      </c>
    </row>
    <row r="5528" spans="7:8" x14ac:dyDescent="0.3">
      <c r="G5528" s="62">
        <v>5522</v>
      </c>
      <c r="H5528">
        <f t="shared" ca="1" si="129"/>
        <v>-3.2429678286386842E-4</v>
      </c>
    </row>
    <row r="5529" spans="7:8" x14ac:dyDescent="0.3">
      <c r="G5529" s="62">
        <v>5523</v>
      </c>
      <c r="H5529">
        <f t="shared" ca="1" si="129"/>
        <v>1.763697536821934E-2</v>
      </c>
    </row>
    <row r="5530" spans="7:8" x14ac:dyDescent="0.3">
      <c r="G5530" s="62">
        <v>5524</v>
      </c>
      <c r="H5530">
        <f t="shared" ca="1" si="129"/>
        <v>-6.8182093645356772E-3</v>
      </c>
    </row>
    <row r="5531" spans="7:8" x14ac:dyDescent="0.3">
      <c r="G5531" s="62">
        <v>5525</v>
      </c>
      <c r="H5531">
        <f t="shared" ca="1" si="129"/>
        <v>-3.6054351648435331E-3</v>
      </c>
    </row>
    <row r="5532" spans="7:8" x14ac:dyDescent="0.3">
      <c r="G5532" s="62">
        <v>5526</v>
      </c>
      <c r="H5532">
        <f t="shared" ca="1" si="129"/>
        <v>1.3545828417328909E-2</v>
      </c>
    </row>
    <row r="5533" spans="7:8" x14ac:dyDescent="0.3">
      <c r="G5533" s="62">
        <v>5527</v>
      </c>
      <c r="H5533">
        <f t="shared" ca="1" si="129"/>
        <v>-5.0837248202869282E-3</v>
      </c>
    </row>
    <row r="5534" spans="7:8" x14ac:dyDescent="0.3">
      <c r="G5534" s="62">
        <v>5528</v>
      </c>
      <c r="H5534">
        <f t="shared" ca="1" si="129"/>
        <v>4.9353724364896009E-3</v>
      </c>
    </row>
    <row r="5535" spans="7:8" x14ac:dyDescent="0.3">
      <c r="G5535" s="62">
        <v>5529</v>
      </c>
      <c r="H5535">
        <f t="shared" ca="1" si="129"/>
        <v>-2.4891095711602817E-2</v>
      </c>
    </row>
    <row r="5536" spans="7:8" x14ac:dyDescent="0.3">
      <c r="G5536" s="62">
        <v>5530</v>
      </c>
      <c r="H5536">
        <f t="shared" ca="1" si="129"/>
        <v>-1.0705133521312232E-2</v>
      </c>
    </row>
    <row r="5537" spans="7:8" x14ac:dyDescent="0.3">
      <c r="G5537" s="62">
        <v>5531</v>
      </c>
      <c r="H5537">
        <f t="shared" ca="1" si="129"/>
        <v>3.6974677135633325E-4</v>
      </c>
    </row>
    <row r="5538" spans="7:8" x14ac:dyDescent="0.3">
      <c r="G5538" s="62">
        <v>5532</v>
      </c>
      <c r="H5538">
        <f t="shared" ca="1" si="129"/>
        <v>3.8096213848835603E-2</v>
      </c>
    </row>
    <row r="5539" spans="7:8" x14ac:dyDescent="0.3">
      <c r="G5539" s="62">
        <v>5533</v>
      </c>
      <c r="H5539">
        <f t="shared" ca="1" si="129"/>
        <v>1.3803907578487101E-2</v>
      </c>
    </row>
    <row r="5540" spans="7:8" x14ac:dyDescent="0.3">
      <c r="G5540" s="62">
        <v>5534</v>
      </c>
      <c r="H5540">
        <f t="shared" ca="1" si="129"/>
        <v>1.1567415540121351E-2</v>
      </c>
    </row>
    <row r="5541" spans="7:8" x14ac:dyDescent="0.3">
      <c r="G5541" s="62">
        <v>5535</v>
      </c>
      <c r="H5541">
        <f t="shared" ca="1" si="129"/>
        <v>-1.472537790889745E-2</v>
      </c>
    </row>
    <row r="5542" spans="7:8" x14ac:dyDescent="0.3">
      <c r="G5542" s="62">
        <v>5536</v>
      </c>
      <c r="H5542">
        <f t="shared" ca="1" si="129"/>
        <v>1.8894164980441556E-2</v>
      </c>
    </row>
    <row r="5543" spans="7:8" x14ac:dyDescent="0.3">
      <c r="G5543" s="62">
        <v>5537</v>
      </c>
      <c r="H5543">
        <f t="shared" ca="1" si="129"/>
        <v>-1.3790568793828582E-2</v>
      </c>
    </row>
    <row r="5544" spans="7:8" x14ac:dyDescent="0.3">
      <c r="G5544" s="62">
        <v>5538</v>
      </c>
      <c r="H5544">
        <f t="shared" ca="1" si="129"/>
        <v>1.8329754710921041E-2</v>
      </c>
    </row>
    <row r="5545" spans="7:8" x14ac:dyDescent="0.3">
      <c r="G5545" s="62">
        <v>5539</v>
      </c>
      <c r="H5545">
        <f t="shared" ca="1" si="129"/>
        <v>2.3621793344056907E-2</v>
      </c>
    </row>
    <row r="5546" spans="7:8" x14ac:dyDescent="0.3">
      <c r="G5546" s="62">
        <v>5540</v>
      </c>
      <c r="H5546">
        <f t="shared" ca="1" si="129"/>
        <v>-7.9679483938628528E-3</v>
      </c>
    </row>
    <row r="5547" spans="7:8" x14ac:dyDescent="0.3">
      <c r="G5547" s="62">
        <v>5541</v>
      </c>
      <c r="H5547">
        <f t="shared" ca="1" si="129"/>
        <v>1.8064216708430533E-3</v>
      </c>
    </row>
    <row r="5548" spans="7:8" x14ac:dyDescent="0.3">
      <c r="G5548" s="62">
        <v>5542</v>
      </c>
      <c r="H5548">
        <f t="shared" ca="1" si="129"/>
        <v>-6.5054709611192226E-3</v>
      </c>
    </row>
    <row r="5549" spans="7:8" x14ac:dyDescent="0.3">
      <c r="G5549" s="62">
        <v>5543</v>
      </c>
      <c r="H5549">
        <f t="shared" ca="1" si="129"/>
        <v>5.2228061108316659E-3</v>
      </c>
    </row>
    <row r="5550" spans="7:8" x14ac:dyDescent="0.3">
      <c r="G5550" s="62">
        <v>5544</v>
      </c>
      <c r="H5550">
        <f t="shared" ca="1" si="129"/>
        <v>1.7653803176495297E-2</v>
      </c>
    </row>
    <row r="5551" spans="7:8" x14ac:dyDescent="0.3">
      <c r="G5551" s="62">
        <v>5545</v>
      </c>
      <c r="H5551">
        <f t="shared" ca="1" si="129"/>
        <v>9.2104181342433818E-3</v>
      </c>
    </row>
    <row r="5552" spans="7:8" x14ac:dyDescent="0.3">
      <c r="G5552" s="62">
        <v>5546</v>
      </c>
      <c r="H5552">
        <f t="shared" ca="1" si="129"/>
        <v>2.9614171929070045E-2</v>
      </c>
    </row>
    <row r="5553" spans="7:8" x14ac:dyDescent="0.3">
      <c r="G5553" s="62">
        <v>5547</v>
      </c>
      <c r="H5553">
        <f t="shared" ca="1" si="129"/>
        <v>-2.1512470120642436E-2</v>
      </c>
    </row>
    <row r="5554" spans="7:8" x14ac:dyDescent="0.3">
      <c r="G5554" s="62">
        <v>5548</v>
      </c>
      <c r="H5554">
        <f t="shared" ca="1" si="129"/>
        <v>1.2347752682992931E-2</v>
      </c>
    </row>
    <row r="5555" spans="7:8" x14ac:dyDescent="0.3">
      <c r="G5555" s="62">
        <v>5549</v>
      </c>
      <c r="H5555">
        <f t="shared" ca="1" si="129"/>
        <v>-1.0730369494305128E-2</v>
      </c>
    </row>
    <row r="5556" spans="7:8" x14ac:dyDescent="0.3">
      <c r="G5556" s="62">
        <v>5550</v>
      </c>
      <c r="H5556">
        <f t="shared" ca="1" si="129"/>
        <v>-9.6212529592446857E-3</v>
      </c>
    </row>
    <row r="5557" spans="7:8" x14ac:dyDescent="0.3">
      <c r="G5557" s="62">
        <v>5551</v>
      </c>
      <c r="H5557">
        <f t="shared" ca="1" si="129"/>
        <v>-4.572250310369415E-3</v>
      </c>
    </row>
    <row r="5558" spans="7:8" x14ac:dyDescent="0.3">
      <c r="G5558" s="62">
        <v>5552</v>
      </c>
      <c r="H5558">
        <f t="shared" ca="1" si="129"/>
        <v>9.8602820804513528E-4</v>
      </c>
    </row>
    <row r="5559" spans="7:8" x14ac:dyDescent="0.3">
      <c r="G5559" s="62">
        <v>5553</v>
      </c>
      <c r="H5559">
        <f t="shared" ca="1" si="129"/>
        <v>1.4714008944872112E-2</v>
      </c>
    </row>
    <row r="5560" spans="7:8" x14ac:dyDescent="0.3">
      <c r="G5560" s="62">
        <v>5554</v>
      </c>
      <c r="H5560">
        <f t="shared" ca="1" si="129"/>
        <v>1.8425561635654231E-2</v>
      </c>
    </row>
    <row r="5561" spans="7:8" x14ac:dyDescent="0.3">
      <c r="G5561" s="62">
        <v>5555</v>
      </c>
      <c r="H5561">
        <f t="shared" ca="1" si="129"/>
        <v>-1.2981275862497262E-2</v>
      </c>
    </row>
    <row r="5562" spans="7:8" x14ac:dyDescent="0.3">
      <c r="G5562" s="62">
        <v>5556</v>
      </c>
      <c r="H5562">
        <f t="shared" ca="1" si="129"/>
        <v>1.3741826699954954E-2</v>
      </c>
    </row>
    <row r="5563" spans="7:8" x14ac:dyDescent="0.3">
      <c r="G5563" s="62">
        <v>5557</v>
      </c>
      <c r="H5563">
        <f t="shared" ca="1" si="129"/>
        <v>-1.2038985009853799E-2</v>
      </c>
    </row>
    <row r="5564" spans="7:8" x14ac:dyDescent="0.3">
      <c r="G5564" s="62">
        <v>5558</v>
      </c>
      <c r="H5564">
        <f t="shared" ca="1" si="129"/>
        <v>-7.396325437419686E-3</v>
      </c>
    </row>
    <row r="5565" spans="7:8" x14ac:dyDescent="0.3">
      <c r="G5565" s="62">
        <v>5559</v>
      </c>
      <c r="H5565">
        <f t="shared" ca="1" si="129"/>
        <v>2.8151489348161963E-2</v>
      </c>
    </row>
    <row r="5566" spans="7:8" x14ac:dyDescent="0.3">
      <c r="G5566" s="62">
        <v>5560</v>
      </c>
      <c r="H5566">
        <f t="shared" ca="1" si="129"/>
        <v>1.3919728452366363E-3</v>
      </c>
    </row>
    <row r="5567" spans="7:8" x14ac:dyDescent="0.3">
      <c r="G5567" s="62">
        <v>5561</v>
      </c>
      <c r="H5567">
        <f t="shared" ca="1" si="129"/>
        <v>4.3078585717696728E-3</v>
      </c>
    </row>
    <row r="5568" spans="7:8" x14ac:dyDescent="0.3">
      <c r="G5568" s="62">
        <v>5562</v>
      </c>
      <c r="H5568">
        <f t="shared" ca="1" si="129"/>
        <v>-2.8752404262967417E-3</v>
      </c>
    </row>
    <row r="5569" spans="7:8" x14ac:dyDescent="0.3">
      <c r="G5569" s="62">
        <v>5563</v>
      </c>
      <c r="H5569">
        <f t="shared" ca="1" si="129"/>
        <v>-9.6370659216873152E-3</v>
      </c>
    </row>
    <row r="5570" spans="7:8" x14ac:dyDescent="0.3">
      <c r="G5570" s="62">
        <v>5564</v>
      </c>
      <c r="H5570">
        <f t="shared" ca="1" si="129"/>
        <v>1.0473384592176673E-2</v>
      </c>
    </row>
    <row r="5571" spans="7:8" x14ac:dyDescent="0.3">
      <c r="G5571" s="62">
        <v>5565</v>
      </c>
      <c r="H5571">
        <f t="shared" ca="1" si="129"/>
        <v>1.0862822413508545E-2</v>
      </c>
    </row>
    <row r="5572" spans="7:8" x14ac:dyDescent="0.3">
      <c r="G5572" s="62">
        <v>5566</v>
      </c>
      <c r="H5572">
        <f t="shared" ca="1" si="129"/>
        <v>1.579620279298173E-3</v>
      </c>
    </row>
    <row r="5573" spans="7:8" x14ac:dyDescent="0.3">
      <c r="G5573" s="62">
        <v>5567</v>
      </c>
      <c r="H5573">
        <f t="shared" ca="1" si="129"/>
        <v>-4.5282578974440201E-3</v>
      </c>
    </row>
    <row r="5574" spans="7:8" x14ac:dyDescent="0.3">
      <c r="G5574" s="62">
        <v>5568</v>
      </c>
      <c r="H5574">
        <f t="shared" ca="1" si="129"/>
        <v>4.0500104079406775E-2</v>
      </c>
    </row>
    <row r="5575" spans="7:8" x14ac:dyDescent="0.3">
      <c r="G5575" s="62">
        <v>5569</v>
      </c>
      <c r="H5575">
        <f t="shared" ref="H5575:H5638" ca="1" si="130">_xlfn.NORM.INV(RAND(),N$9,N$10)</f>
        <v>-5.2447101044507949E-3</v>
      </c>
    </row>
    <row r="5576" spans="7:8" x14ac:dyDescent="0.3">
      <c r="G5576" s="62">
        <v>5570</v>
      </c>
      <c r="H5576">
        <f t="shared" ca="1" si="130"/>
        <v>-1.5790414871522052E-2</v>
      </c>
    </row>
    <row r="5577" spans="7:8" x14ac:dyDescent="0.3">
      <c r="G5577" s="62">
        <v>5571</v>
      </c>
      <c r="H5577">
        <f t="shared" ca="1" si="130"/>
        <v>1.3111333564653141E-2</v>
      </c>
    </row>
    <row r="5578" spans="7:8" x14ac:dyDescent="0.3">
      <c r="G5578" s="62">
        <v>5572</v>
      </c>
      <c r="H5578">
        <f t="shared" ca="1" si="130"/>
        <v>-2.9081090283900404E-2</v>
      </c>
    </row>
    <row r="5579" spans="7:8" x14ac:dyDescent="0.3">
      <c r="G5579" s="62">
        <v>5573</v>
      </c>
      <c r="H5579">
        <f t="shared" ca="1" si="130"/>
        <v>2.3612464414864587E-2</v>
      </c>
    </row>
    <row r="5580" spans="7:8" x14ac:dyDescent="0.3">
      <c r="G5580" s="62">
        <v>5574</v>
      </c>
      <c r="H5580">
        <f t="shared" ca="1" si="130"/>
        <v>2.0190272060757856E-2</v>
      </c>
    </row>
    <row r="5581" spans="7:8" x14ac:dyDescent="0.3">
      <c r="G5581" s="62">
        <v>5575</v>
      </c>
      <c r="H5581">
        <f t="shared" ca="1" si="130"/>
        <v>4.8428300796454866E-3</v>
      </c>
    </row>
    <row r="5582" spans="7:8" x14ac:dyDescent="0.3">
      <c r="G5582" s="62">
        <v>5576</v>
      </c>
      <c r="H5582">
        <f t="shared" ca="1" si="130"/>
        <v>-4.4256456351666742E-3</v>
      </c>
    </row>
    <row r="5583" spans="7:8" x14ac:dyDescent="0.3">
      <c r="G5583" s="62">
        <v>5577</v>
      </c>
      <c r="H5583">
        <f t="shared" ca="1" si="130"/>
        <v>-6.0820528039719612E-3</v>
      </c>
    </row>
    <row r="5584" spans="7:8" x14ac:dyDescent="0.3">
      <c r="G5584" s="62">
        <v>5578</v>
      </c>
      <c r="H5584">
        <f t="shared" ca="1" si="130"/>
        <v>9.408586713072058E-3</v>
      </c>
    </row>
    <row r="5585" spans="7:8" x14ac:dyDescent="0.3">
      <c r="G5585" s="62">
        <v>5579</v>
      </c>
      <c r="H5585">
        <f t="shared" ca="1" si="130"/>
        <v>1.8064926172764E-2</v>
      </c>
    </row>
    <row r="5586" spans="7:8" x14ac:dyDescent="0.3">
      <c r="G5586" s="62">
        <v>5580</v>
      </c>
      <c r="H5586">
        <f t="shared" ca="1" si="130"/>
        <v>-7.9741865153816344E-3</v>
      </c>
    </row>
    <row r="5587" spans="7:8" x14ac:dyDescent="0.3">
      <c r="G5587" s="62">
        <v>5581</v>
      </c>
      <c r="H5587">
        <f t="shared" ca="1" si="130"/>
        <v>-7.9949215606751941E-3</v>
      </c>
    </row>
    <row r="5588" spans="7:8" x14ac:dyDescent="0.3">
      <c r="G5588" s="62">
        <v>5582</v>
      </c>
      <c r="H5588">
        <f t="shared" ca="1" si="130"/>
        <v>-1.0355658980577765E-2</v>
      </c>
    </row>
    <row r="5589" spans="7:8" x14ac:dyDescent="0.3">
      <c r="G5589" s="62">
        <v>5583</v>
      </c>
      <c r="H5589">
        <f t="shared" ca="1" si="130"/>
        <v>2.0013397537289996E-2</v>
      </c>
    </row>
    <row r="5590" spans="7:8" x14ac:dyDescent="0.3">
      <c r="G5590" s="62">
        <v>5584</v>
      </c>
      <c r="H5590">
        <f t="shared" ca="1" si="130"/>
        <v>1.3244979324356265E-2</v>
      </c>
    </row>
    <row r="5591" spans="7:8" x14ac:dyDescent="0.3">
      <c r="G5591" s="62">
        <v>5585</v>
      </c>
      <c r="H5591">
        <f t="shared" ca="1" si="130"/>
        <v>2.8762751730150677E-3</v>
      </c>
    </row>
    <row r="5592" spans="7:8" x14ac:dyDescent="0.3">
      <c r="G5592" s="62">
        <v>5586</v>
      </c>
      <c r="H5592">
        <f t="shared" ca="1" si="130"/>
        <v>-1.423268742369203E-2</v>
      </c>
    </row>
    <row r="5593" spans="7:8" x14ac:dyDescent="0.3">
      <c r="G5593" s="62">
        <v>5587</v>
      </c>
      <c r="H5593">
        <f t="shared" ca="1" si="130"/>
        <v>4.4212263604141155E-3</v>
      </c>
    </row>
    <row r="5594" spans="7:8" x14ac:dyDescent="0.3">
      <c r="G5594" s="62">
        <v>5588</v>
      </c>
      <c r="H5594">
        <f t="shared" ca="1" si="130"/>
        <v>1.8778663232079471E-2</v>
      </c>
    </row>
    <row r="5595" spans="7:8" x14ac:dyDescent="0.3">
      <c r="G5595" s="62">
        <v>5589</v>
      </c>
      <c r="H5595">
        <f t="shared" ca="1" si="130"/>
        <v>2.8939785616590654E-3</v>
      </c>
    </row>
    <row r="5596" spans="7:8" x14ac:dyDescent="0.3">
      <c r="G5596" s="62">
        <v>5590</v>
      </c>
      <c r="H5596">
        <f t="shared" ca="1" si="130"/>
        <v>-6.2333275336439538E-4</v>
      </c>
    </row>
    <row r="5597" spans="7:8" x14ac:dyDescent="0.3">
      <c r="G5597" s="62">
        <v>5591</v>
      </c>
      <c r="H5597">
        <f t="shared" ca="1" si="130"/>
        <v>2.6630077097721725E-2</v>
      </c>
    </row>
    <row r="5598" spans="7:8" x14ac:dyDescent="0.3">
      <c r="G5598" s="62">
        <v>5592</v>
      </c>
      <c r="H5598">
        <f t="shared" ca="1" si="130"/>
        <v>-1.0834966594395198E-2</v>
      </c>
    </row>
    <row r="5599" spans="7:8" x14ac:dyDescent="0.3">
      <c r="G5599" s="62">
        <v>5593</v>
      </c>
      <c r="H5599">
        <f t="shared" ca="1" si="130"/>
        <v>1.2269238441606795E-2</v>
      </c>
    </row>
    <row r="5600" spans="7:8" x14ac:dyDescent="0.3">
      <c r="G5600" s="62">
        <v>5594</v>
      </c>
      <c r="H5600">
        <f t="shared" ca="1" si="130"/>
        <v>5.0740863812981309E-4</v>
      </c>
    </row>
    <row r="5601" spans="7:8" x14ac:dyDescent="0.3">
      <c r="G5601" s="62">
        <v>5595</v>
      </c>
      <c r="H5601">
        <f t="shared" ca="1" si="130"/>
        <v>-4.695832944727963E-3</v>
      </c>
    </row>
    <row r="5602" spans="7:8" x14ac:dyDescent="0.3">
      <c r="G5602" s="62">
        <v>5596</v>
      </c>
      <c r="H5602">
        <f t="shared" ca="1" si="130"/>
        <v>-2.717959164055545E-3</v>
      </c>
    </row>
    <row r="5603" spans="7:8" x14ac:dyDescent="0.3">
      <c r="G5603" s="62">
        <v>5597</v>
      </c>
      <c r="H5603">
        <f t="shared" ca="1" si="130"/>
        <v>-9.3583748506802737E-3</v>
      </c>
    </row>
    <row r="5604" spans="7:8" x14ac:dyDescent="0.3">
      <c r="G5604" s="62">
        <v>5598</v>
      </c>
      <c r="H5604">
        <f t="shared" ca="1" si="130"/>
        <v>7.4413486464853032E-3</v>
      </c>
    </row>
    <row r="5605" spans="7:8" x14ac:dyDescent="0.3">
      <c r="G5605" s="62">
        <v>5599</v>
      </c>
      <c r="H5605">
        <f t="shared" ca="1" si="130"/>
        <v>-4.687624331712179E-3</v>
      </c>
    </row>
    <row r="5606" spans="7:8" x14ac:dyDescent="0.3">
      <c r="G5606" s="62">
        <v>5600</v>
      </c>
      <c r="H5606">
        <f t="shared" ca="1" si="130"/>
        <v>2.3211596100398919E-2</v>
      </c>
    </row>
    <row r="5607" spans="7:8" x14ac:dyDescent="0.3">
      <c r="G5607" s="62">
        <v>5601</v>
      </c>
      <c r="H5607">
        <f t="shared" ca="1" si="130"/>
        <v>3.5089305293074753E-2</v>
      </c>
    </row>
    <row r="5608" spans="7:8" x14ac:dyDescent="0.3">
      <c r="G5608" s="62">
        <v>5602</v>
      </c>
      <c r="H5608">
        <f t="shared" ca="1" si="130"/>
        <v>1.3245258188591097E-2</v>
      </c>
    </row>
    <row r="5609" spans="7:8" x14ac:dyDescent="0.3">
      <c r="G5609" s="62">
        <v>5603</v>
      </c>
      <c r="H5609">
        <f t="shared" ca="1" si="130"/>
        <v>1.2744657840748332E-2</v>
      </c>
    </row>
    <row r="5610" spans="7:8" x14ac:dyDescent="0.3">
      <c r="G5610" s="62">
        <v>5604</v>
      </c>
      <c r="H5610">
        <f t="shared" ca="1" si="130"/>
        <v>1.6410827678695797E-2</v>
      </c>
    </row>
    <row r="5611" spans="7:8" x14ac:dyDescent="0.3">
      <c r="G5611" s="62">
        <v>5605</v>
      </c>
      <c r="H5611">
        <f t="shared" ca="1" si="130"/>
        <v>-7.6255227354837477E-3</v>
      </c>
    </row>
    <row r="5612" spans="7:8" x14ac:dyDescent="0.3">
      <c r="G5612" s="62">
        <v>5606</v>
      </c>
      <c r="H5612">
        <f t="shared" ca="1" si="130"/>
        <v>-2.4825411939436208E-2</v>
      </c>
    </row>
    <row r="5613" spans="7:8" x14ac:dyDescent="0.3">
      <c r="G5613" s="62">
        <v>5607</v>
      </c>
      <c r="H5613">
        <f t="shared" ca="1" si="130"/>
        <v>6.2416012783027683E-3</v>
      </c>
    </row>
    <row r="5614" spans="7:8" x14ac:dyDescent="0.3">
      <c r="G5614" s="62">
        <v>5608</v>
      </c>
      <c r="H5614">
        <f t="shared" ca="1" si="130"/>
        <v>-6.9103711361868285E-3</v>
      </c>
    </row>
    <row r="5615" spans="7:8" x14ac:dyDescent="0.3">
      <c r="G5615" s="62">
        <v>5609</v>
      </c>
      <c r="H5615">
        <f t="shared" ca="1" si="130"/>
        <v>3.4523209627061457E-3</v>
      </c>
    </row>
    <row r="5616" spans="7:8" x14ac:dyDescent="0.3">
      <c r="G5616" s="62">
        <v>5610</v>
      </c>
      <c r="H5616">
        <f t="shared" ca="1" si="130"/>
        <v>-1.7456388106794358E-3</v>
      </c>
    </row>
    <row r="5617" spans="7:8" x14ac:dyDescent="0.3">
      <c r="G5617" s="62">
        <v>5611</v>
      </c>
      <c r="H5617">
        <f t="shared" ca="1" si="130"/>
        <v>1.0225904990879319E-2</v>
      </c>
    </row>
    <row r="5618" spans="7:8" x14ac:dyDescent="0.3">
      <c r="G5618" s="62">
        <v>5612</v>
      </c>
      <c r="H5618">
        <f t="shared" ca="1" si="130"/>
        <v>-1.3640863988362237E-2</v>
      </c>
    </row>
    <row r="5619" spans="7:8" x14ac:dyDescent="0.3">
      <c r="G5619" s="62">
        <v>5613</v>
      </c>
      <c r="H5619">
        <f t="shared" ca="1" si="130"/>
        <v>-1.0108853838232344E-2</v>
      </c>
    </row>
    <row r="5620" spans="7:8" x14ac:dyDescent="0.3">
      <c r="G5620" s="62">
        <v>5614</v>
      </c>
      <c r="H5620">
        <f t="shared" ca="1" si="130"/>
        <v>2.9227362584911955E-2</v>
      </c>
    </row>
    <row r="5621" spans="7:8" x14ac:dyDescent="0.3">
      <c r="G5621" s="62">
        <v>5615</v>
      </c>
      <c r="H5621">
        <f t="shared" ca="1" si="130"/>
        <v>-1.4978815680350616E-2</v>
      </c>
    </row>
    <row r="5622" spans="7:8" x14ac:dyDescent="0.3">
      <c r="G5622" s="62">
        <v>5616</v>
      </c>
      <c r="H5622">
        <f t="shared" ca="1" si="130"/>
        <v>-1.0055729311849516E-2</v>
      </c>
    </row>
    <row r="5623" spans="7:8" x14ac:dyDescent="0.3">
      <c r="G5623" s="62">
        <v>5617</v>
      </c>
      <c r="H5623">
        <f t="shared" ca="1" si="130"/>
        <v>-4.5305590018482793E-3</v>
      </c>
    </row>
    <row r="5624" spans="7:8" x14ac:dyDescent="0.3">
      <c r="G5624" s="62">
        <v>5618</v>
      </c>
      <c r="H5624">
        <f t="shared" ca="1" si="130"/>
        <v>2.5050972611674209E-2</v>
      </c>
    </row>
    <row r="5625" spans="7:8" x14ac:dyDescent="0.3">
      <c r="G5625" s="62">
        <v>5619</v>
      </c>
      <c r="H5625">
        <f t="shared" ca="1" si="130"/>
        <v>-6.391228470677324E-3</v>
      </c>
    </row>
    <row r="5626" spans="7:8" x14ac:dyDescent="0.3">
      <c r="G5626" s="62">
        <v>5620</v>
      </c>
      <c r="H5626">
        <f t="shared" ca="1" si="130"/>
        <v>1.0256809742382739E-2</v>
      </c>
    </row>
    <row r="5627" spans="7:8" x14ac:dyDescent="0.3">
      <c r="G5627" s="62">
        <v>5621</v>
      </c>
      <c r="H5627">
        <f t="shared" ca="1" si="130"/>
        <v>6.4689672786793389E-4</v>
      </c>
    </row>
    <row r="5628" spans="7:8" x14ac:dyDescent="0.3">
      <c r="G5628" s="62">
        <v>5622</v>
      </c>
      <c r="H5628">
        <f t="shared" ca="1" si="130"/>
        <v>-3.3502450628497284E-3</v>
      </c>
    </row>
    <row r="5629" spans="7:8" x14ac:dyDescent="0.3">
      <c r="G5629" s="62">
        <v>5623</v>
      </c>
      <c r="H5629">
        <f t="shared" ca="1" si="130"/>
        <v>-4.1673712301324647E-2</v>
      </c>
    </row>
    <row r="5630" spans="7:8" x14ac:dyDescent="0.3">
      <c r="G5630" s="62">
        <v>5624</v>
      </c>
      <c r="H5630">
        <f t="shared" ca="1" si="130"/>
        <v>4.7123551683392658E-3</v>
      </c>
    </row>
    <row r="5631" spans="7:8" x14ac:dyDescent="0.3">
      <c r="G5631" s="62">
        <v>5625</v>
      </c>
      <c r="H5631">
        <f t="shared" ca="1" si="130"/>
        <v>1.3213150873023601E-2</v>
      </c>
    </row>
    <row r="5632" spans="7:8" x14ac:dyDescent="0.3">
      <c r="G5632" s="62">
        <v>5626</v>
      </c>
      <c r="H5632">
        <f t="shared" ca="1" si="130"/>
        <v>-7.1435401952548638E-3</v>
      </c>
    </row>
    <row r="5633" spans="7:8" x14ac:dyDescent="0.3">
      <c r="G5633" s="62">
        <v>5627</v>
      </c>
      <c r="H5633">
        <f t="shared" ca="1" si="130"/>
        <v>8.3042010791503345E-3</v>
      </c>
    </row>
    <row r="5634" spans="7:8" x14ac:dyDescent="0.3">
      <c r="G5634" s="62">
        <v>5628</v>
      </c>
      <c r="H5634">
        <f t="shared" ca="1" si="130"/>
        <v>1.6988531401702783E-3</v>
      </c>
    </row>
    <row r="5635" spans="7:8" x14ac:dyDescent="0.3">
      <c r="G5635" s="62">
        <v>5629</v>
      </c>
      <c r="H5635">
        <f t="shared" ca="1" si="130"/>
        <v>-1.778461018526389E-3</v>
      </c>
    </row>
    <row r="5636" spans="7:8" x14ac:dyDescent="0.3">
      <c r="G5636" s="62">
        <v>5630</v>
      </c>
      <c r="H5636">
        <f t="shared" ca="1" si="130"/>
        <v>-1.1439372310357887E-2</v>
      </c>
    </row>
    <row r="5637" spans="7:8" x14ac:dyDescent="0.3">
      <c r="G5637" s="62">
        <v>5631</v>
      </c>
      <c r="H5637">
        <f t="shared" ca="1" si="130"/>
        <v>8.1361256163880319E-3</v>
      </c>
    </row>
    <row r="5638" spans="7:8" x14ac:dyDescent="0.3">
      <c r="G5638" s="62">
        <v>5632</v>
      </c>
      <c r="H5638">
        <f t="shared" ca="1" si="130"/>
        <v>1.3209183758591158E-2</v>
      </c>
    </row>
    <row r="5639" spans="7:8" x14ac:dyDescent="0.3">
      <c r="G5639" s="62">
        <v>5633</v>
      </c>
      <c r="H5639">
        <f t="shared" ref="H5639:H5702" ca="1" si="131">_xlfn.NORM.INV(RAND(),N$9,N$10)</f>
        <v>-9.8981300433436843E-3</v>
      </c>
    </row>
    <row r="5640" spans="7:8" x14ac:dyDescent="0.3">
      <c r="G5640" s="62">
        <v>5634</v>
      </c>
      <c r="H5640">
        <f t="shared" ca="1" si="131"/>
        <v>-8.7974534297616432E-3</v>
      </c>
    </row>
    <row r="5641" spans="7:8" x14ac:dyDescent="0.3">
      <c r="G5641" s="62">
        <v>5635</v>
      </c>
      <c r="H5641">
        <f t="shared" ca="1" si="131"/>
        <v>6.0399298390394797E-3</v>
      </c>
    </row>
    <row r="5642" spans="7:8" x14ac:dyDescent="0.3">
      <c r="G5642" s="62">
        <v>5636</v>
      </c>
      <c r="H5642">
        <f t="shared" ca="1" si="131"/>
        <v>6.2270244422549621E-3</v>
      </c>
    </row>
    <row r="5643" spans="7:8" x14ac:dyDescent="0.3">
      <c r="G5643" s="62">
        <v>5637</v>
      </c>
      <c r="H5643">
        <f t="shared" ca="1" si="131"/>
        <v>-1.6051716619188E-2</v>
      </c>
    </row>
    <row r="5644" spans="7:8" x14ac:dyDescent="0.3">
      <c r="G5644" s="62">
        <v>5638</v>
      </c>
      <c r="H5644">
        <f t="shared" ca="1" si="131"/>
        <v>-1.9175716233600934E-3</v>
      </c>
    </row>
    <row r="5645" spans="7:8" x14ac:dyDescent="0.3">
      <c r="G5645" s="62">
        <v>5639</v>
      </c>
      <c r="H5645">
        <f t="shared" ca="1" si="131"/>
        <v>6.1506896196861557E-3</v>
      </c>
    </row>
    <row r="5646" spans="7:8" x14ac:dyDescent="0.3">
      <c r="G5646" s="62">
        <v>5640</v>
      </c>
      <c r="H5646">
        <f t="shared" ca="1" si="131"/>
        <v>-3.163981449862339E-3</v>
      </c>
    </row>
    <row r="5647" spans="7:8" x14ac:dyDescent="0.3">
      <c r="G5647" s="62">
        <v>5641</v>
      </c>
      <c r="H5647">
        <f t="shared" ca="1" si="131"/>
        <v>-6.4422928359014699E-4</v>
      </c>
    </row>
    <row r="5648" spans="7:8" x14ac:dyDescent="0.3">
      <c r="G5648" s="62">
        <v>5642</v>
      </c>
      <c r="H5648">
        <f t="shared" ca="1" si="131"/>
        <v>3.4015605853022414E-2</v>
      </c>
    </row>
    <row r="5649" spans="7:8" x14ac:dyDescent="0.3">
      <c r="G5649" s="62">
        <v>5643</v>
      </c>
      <c r="H5649">
        <f t="shared" ca="1" si="131"/>
        <v>-1.32327054414135E-2</v>
      </c>
    </row>
    <row r="5650" spans="7:8" x14ac:dyDescent="0.3">
      <c r="G5650" s="62">
        <v>5644</v>
      </c>
      <c r="H5650">
        <f t="shared" ca="1" si="131"/>
        <v>6.6811411182972191E-3</v>
      </c>
    </row>
    <row r="5651" spans="7:8" x14ac:dyDescent="0.3">
      <c r="G5651" s="62">
        <v>5645</v>
      </c>
      <c r="H5651">
        <f t="shared" ca="1" si="131"/>
        <v>6.5020624423642167E-3</v>
      </c>
    </row>
    <row r="5652" spans="7:8" x14ac:dyDescent="0.3">
      <c r="G5652" s="62">
        <v>5646</v>
      </c>
      <c r="H5652">
        <f t="shared" ca="1" si="131"/>
        <v>-9.1224053508233809E-3</v>
      </c>
    </row>
    <row r="5653" spans="7:8" x14ac:dyDescent="0.3">
      <c r="G5653" s="62">
        <v>5647</v>
      </c>
      <c r="H5653">
        <f t="shared" ca="1" si="131"/>
        <v>-1.0325726678140539E-2</v>
      </c>
    </row>
    <row r="5654" spans="7:8" x14ac:dyDescent="0.3">
      <c r="G5654" s="62">
        <v>5648</v>
      </c>
      <c r="H5654">
        <f t="shared" ca="1" si="131"/>
        <v>3.7422407956676826E-2</v>
      </c>
    </row>
    <row r="5655" spans="7:8" x14ac:dyDescent="0.3">
      <c r="G5655" s="62">
        <v>5649</v>
      </c>
      <c r="H5655">
        <f t="shared" ca="1" si="131"/>
        <v>-1.4201714708140585E-2</v>
      </c>
    </row>
    <row r="5656" spans="7:8" x14ac:dyDescent="0.3">
      <c r="G5656" s="62">
        <v>5650</v>
      </c>
      <c r="H5656">
        <f t="shared" ca="1" si="131"/>
        <v>-1.2202896066797812E-2</v>
      </c>
    </row>
    <row r="5657" spans="7:8" x14ac:dyDescent="0.3">
      <c r="G5657" s="62">
        <v>5651</v>
      </c>
      <c r="H5657">
        <f t="shared" ca="1" si="131"/>
        <v>-3.892156122562987E-3</v>
      </c>
    </row>
    <row r="5658" spans="7:8" x14ac:dyDescent="0.3">
      <c r="G5658" s="62">
        <v>5652</v>
      </c>
      <c r="H5658">
        <f t="shared" ca="1" si="131"/>
        <v>2.4688654092786654E-2</v>
      </c>
    </row>
    <row r="5659" spans="7:8" x14ac:dyDescent="0.3">
      <c r="G5659" s="62">
        <v>5653</v>
      </c>
      <c r="H5659">
        <f t="shared" ca="1" si="131"/>
        <v>-4.7421355166134029E-3</v>
      </c>
    </row>
    <row r="5660" spans="7:8" x14ac:dyDescent="0.3">
      <c r="G5660" s="62">
        <v>5654</v>
      </c>
      <c r="H5660">
        <f t="shared" ca="1" si="131"/>
        <v>1.6787669559083659E-2</v>
      </c>
    </row>
    <row r="5661" spans="7:8" x14ac:dyDescent="0.3">
      <c r="G5661" s="62">
        <v>5655</v>
      </c>
      <c r="H5661">
        <f t="shared" ca="1" si="131"/>
        <v>-7.6291710049171107E-3</v>
      </c>
    </row>
    <row r="5662" spans="7:8" x14ac:dyDescent="0.3">
      <c r="G5662" s="62">
        <v>5656</v>
      </c>
      <c r="H5662">
        <f t="shared" ca="1" si="131"/>
        <v>-4.6630294957627424E-2</v>
      </c>
    </row>
    <row r="5663" spans="7:8" x14ac:dyDescent="0.3">
      <c r="G5663" s="62">
        <v>5657</v>
      </c>
      <c r="H5663">
        <f t="shared" ca="1" si="131"/>
        <v>1.6260109445096156E-2</v>
      </c>
    </row>
    <row r="5664" spans="7:8" x14ac:dyDescent="0.3">
      <c r="G5664" s="62">
        <v>5658</v>
      </c>
      <c r="H5664">
        <f t="shared" ca="1" si="131"/>
        <v>1.3535698514119636E-2</v>
      </c>
    </row>
    <row r="5665" spans="7:8" x14ac:dyDescent="0.3">
      <c r="G5665" s="62">
        <v>5659</v>
      </c>
      <c r="H5665">
        <f t="shared" ca="1" si="131"/>
        <v>-2.3021731438883707E-2</v>
      </c>
    </row>
    <row r="5666" spans="7:8" x14ac:dyDescent="0.3">
      <c r="G5666" s="62">
        <v>5660</v>
      </c>
      <c r="H5666">
        <f t="shared" ca="1" si="131"/>
        <v>1.9030974063323825E-3</v>
      </c>
    </row>
    <row r="5667" spans="7:8" x14ac:dyDescent="0.3">
      <c r="G5667" s="62">
        <v>5661</v>
      </c>
      <c r="H5667">
        <f t="shared" ca="1" si="131"/>
        <v>6.5001933781572378E-3</v>
      </c>
    </row>
    <row r="5668" spans="7:8" x14ac:dyDescent="0.3">
      <c r="G5668" s="62">
        <v>5662</v>
      </c>
      <c r="H5668">
        <f t="shared" ca="1" si="131"/>
        <v>1.6842501755280751E-3</v>
      </c>
    </row>
    <row r="5669" spans="7:8" x14ac:dyDescent="0.3">
      <c r="G5669" s="62">
        <v>5663</v>
      </c>
      <c r="H5669">
        <f t="shared" ca="1" si="131"/>
        <v>-2.547413502346376E-3</v>
      </c>
    </row>
    <row r="5670" spans="7:8" x14ac:dyDescent="0.3">
      <c r="G5670" s="62">
        <v>5664</v>
      </c>
      <c r="H5670">
        <f t="shared" ca="1" si="131"/>
        <v>1.2436686314839457E-2</v>
      </c>
    </row>
    <row r="5671" spans="7:8" x14ac:dyDescent="0.3">
      <c r="G5671" s="62">
        <v>5665</v>
      </c>
      <c r="H5671">
        <f t="shared" ca="1" si="131"/>
        <v>-1.1280229533220987E-2</v>
      </c>
    </row>
    <row r="5672" spans="7:8" x14ac:dyDescent="0.3">
      <c r="G5672" s="62">
        <v>5666</v>
      </c>
      <c r="H5672">
        <f t="shared" ca="1" si="131"/>
        <v>1.2403012825292492E-2</v>
      </c>
    </row>
    <row r="5673" spans="7:8" x14ac:dyDescent="0.3">
      <c r="G5673" s="62">
        <v>5667</v>
      </c>
      <c r="H5673">
        <f t="shared" ca="1" si="131"/>
        <v>1.7680599681266784E-3</v>
      </c>
    </row>
    <row r="5674" spans="7:8" x14ac:dyDescent="0.3">
      <c r="G5674" s="62">
        <v>5668</v>
      </c>
      <c r="H5674">
        <f t="shared" ca="1" si="131"/>
        <v>2.0432951811847105E-2</v>
      </c>
    </row>
    <row r="5675" spans="7:8" x14ac:dyDescent="0.3">
      <c r="G5675" s="62">
        <v>5669</v>
      </c>
      <c r="H5675">
        <f t="shared" ca="1" si="131"/>
        <v>2.698926698256874E-2</v>
      </c>
    </row>
    <row r="5676" spans="7:8" x14ac:dyDescent="0.3">
      <c r="G5676" s="62">
        <v>5670</v>
      </c>
      <c r="H5676">
        <f t="shared" ca="1" si="131"/>
        <v>-8.3012472456913781E-3</v>
      </c>
    </row>
    <row r="5677" spans="7:8" x14ac:dyDescent="0.3">
      <c r="G5677" s="62">
        <v>5671</v>
      </c>
      <c r="H5677">
        <f t="shared" ca="1" si="131"/>
        <v>-8.7174804787012901E-3</v>
      </c>
    </row>
    <row r="5678" spans="7:8" x14ac:dyDescent="0.3">
      <c r="G5678" s="62">
        <v>5672</v>
      </c>
      <c r="H5678">
        <f t="shared" ca="1" si="131"/>
        <v>6.582155274202083E-3</v>
      </c>
    </row>
    <row r="5679" spans="7:8" x14ac:dyDescent="0.3">
      <c r="G5679" s="62">
        <v>5673</v>
      </c>
      <c r="H5679">
        <f t="shared" ca="1" si="131"/>
        <v>-2.376789936506413E-2</v>
      </c>
    </row>
    <row r="5680" spans="7:8" x14ac:dyDescent="0.3">
      <c r="G5680" s="62">
        <v>5674</v>
      </c>
      <c r="H5680">
        <f t="shared" ca="1" si="131"/>
        <v>5.753413636222091E-4</v>
      </c>
    </row>
    <row r="5681" spans="7:8" x14ac:dyDescent="0.3">
      <c r="G5681" s="62">
        <v>5675</v>
      </c>
      <c r="H5681">
        <f t="shared" ca="1" si="131"/>
        <v>7.0807926826592319E-3</v>
      </c>
    </row>
    <row r="5682" spans="7:8" x14ac:dyDescent="0.3">
      <c r="G5682" s="62">
        <v>5676</v>
      </c>
      <c r="H5682">
        <f t="shared" ca="1" si="131"/>
        <v>-5.5563589946060511E-3</v>
      </c>
    </row>
    <row r="5683" spans="7:8" x14ac:dyDescent="0.3">
      <c r="G5683" s="62">
        <v>5677</v>
      </c>
      <c r="H5683">
        <f t="shared" ca="1" si="131"/>
        <v>1.6920354104831975E-2</v>
      </c>
    </row>
    <row r="5684" spans="7:8" x14ac:dyDescent="0.3">
      <c r="G5684" s="62">
        <v>5678</v>
      </c>
      <c r="H5684">
        <f t="shared" ca="1" si="131"/>
        <v>-1.8862626057466175E-3</v>
      </c>
    </row>
    <row r="5685" spans="7:8" x14ac:dyDescent="0.3">
      <c r="G5685" s="62">
        <v>5679</v>
      </c>
      <c r="H5685">
        <f t="shared" ca="1" si="131"/>
        <v>-3.0498585303990564E-2</v>
      </c>
    </row>
    <row r="5686" spans="7:8" x14ac:dyDescent="0.3">
      <c r="G5686" s="62">
        <v>5680</v>
      </c>
      <c r="H5686">
        <f t="shared" ca="1" si="131"/>
        <v>1.4601698223458739E-2</v>
      </c>
    </row>
    <row r="5687" spans="7:8" x14ac:dyDescent="0.3">
      <c r="G5687" s="62">
        <v>5681</v>
      </c>
      <c r="H5687">
        <f t="shared" ca="1" si="131"/>
        <v>2.4771355000580253E-2</v>
      </c>
    </row>
    <row r="5688" spans="7:8" x14ac:dyDescent="0.3">
      <c r="G5688" s="62">
        <v>5682</v>
      </c>
      <c r="H5688">
        <f t="shared" ca="1" si="131"/>
        <v>3.9133315126788411E-3</v>
      </c>
    </row>
    <row r="5689" spans="7:8" x14ac:dyDescent="0.3">
      <c r="G5689" s="62">
        <v>5683</v>
      </c>
      <c r="H5689">
        <f t="shared" ca="1" si="131"/>
        <v>-1.6678762329086903E-2</v>
      </c>
    </row>
    <row r="5690" spans="7:8" x14ac:dyDescent="0.3">
      <c r="G5690" s="62">
        <v>5684</v>
      </c>
      <c r="H5690">
        <f t="shared" ca="1" si="131"/>
        <v>9.9413271453069104E-3</v>
      </c>
    </row>
    <row r="5691" spans="7:8" x14ac:dyDescent="0.3">
      <c r="G5691" s="62">
        <v>5685</v>
      </c>
      <c r="H5691">
        <f t="shared" ca="1" si="131"/>
        <v>-1.398472431388309E-2</v>
      </c>
    </row>
    <row r="5692" spans="7:8" x14ac:dyDescent="0.3">
      <c r="G5692" s="62">
        <v>5686</v>
      </c>
      <c r="H5692">
        <f t="shared" ca="1" si="131"/>
        <v>1.0795599122916924E-2</v>
      </c>
    </row>
    <row r="5693" spans="7:8" x14ac:dyDescent="0.3">
      <c r="G5693" s="62">
        <v>5687</v>
      </c>
      <c r="H5693">
        <f t="shared" ca="1" si="131"/>
        <v>3.2608565932247904E-3</v>
      </c>
    </row>
    <row r="5694" spans="7:8" x14ac:dyDescent="0.3">
      <c r="G5694" s="62">
        <v>5688</v>
      </c>
      <c r="H5694">
        <f t="shared" ca="1" si="131"/>
        <v>-2.6130845940196115E-2</v>
      </c>
    </row>
    <row r="5695" spans="7:8" x14ac:dyDescent="0.3">
      <c r="G5695" s="62">
        <v>5689</v>
      </c>
      <c r="H5695">
        <f t="shared" ca="1" si="131"/>
        <v>-4.7495328441918968E-3</v>
      </c>
    </row>
    <row r="5696" spans="7:8" x14ac:dyDescent="0.3">
      <c r="G5696" s="62">
        <v>5690</v>
      </c>
      <c r="H5696">
        <f t="shared" ca="1" si="131"/>
        <v>6.8482154458198293E-3</v>
      </c>
    </row>
    <row r="5697" spans="7:8" x14ac:dyDescent="0.3">
      <c r="G5697" s="62">
        <v>5691</v>
      </c>
      <c r="H5697">
        <f t="shared" ca="1" si="131"/>
        <v>-3.4118114613698679E-3</v>
      </c>
    </row>
    <row r="5698" spans="7:8" x14ac:dyDescent="0.3">
      <c r="G5698" s="62">
        <v>5692</v>
      </c>
      <c r="H5698">
        <f t="shared" ca="1" si="131"/>
        <v>-2.4737157879216192E-2</v>
      </c>
    </row>
    <row r="5699" spans="7:8" x14ac:dyDescent="0.3">
      <c r="G5699" s="62">
        <v>5693</v>
      </c>
      <c r="H5699">
        <f t="shared" ca="1" si="131"/>
        <v>2.7238068500768917E-3</v>
      </c>
    </row>
    <row r="5700" spans="7:8" x14ac:dyDescent="0.3">
      <c r="G5700" s="62">
        <v>5694</v>
      </c>
      <c r="H5700">
        <f t="shared" ca="1" si="131"/>
        <v>-6.2415481057590694E-3</v>
      </c>
    </row>
    <row r="5701" spans="7:8" x14ac:dyDescent="0.3">
      <c r="G5701" s="62">
        <v>5695</v>
      </c>
      <c r="H5701">
        <f t="shared" ca="1" si="131"/>
        <v>-6.198097703136147E-3</v>
      </c>
    </row>
    <row r="5702" spans="7:8" x14ac:dyDescent="0.3">
      <c r="G5702" s="62">
        <v>5696</v>
      </c>
      <c r="H5702">
        <f t="shared" ca="1" si="131"/>
        <v>-2.484517670055553E-2</v>
      </c>
    </row>
    <row r="5703" spans="7:8" x14ac:dyDescent="0.3">
      <c r="G5703" s="62">
        <v>5697</v>
      </c>
      <c r="H5703">
        <f t="shared" ref="H5703:H5766" ca="1" si="132">_xlfn.NORM.INV(RAND(),N$9,N$10)</f>
        <v>3.7060667337164917E-3</v>
      </c>
    </row>
    <row r="5704" spans="7:8" x14ac:dyDescent="0.3">
      <c r="G5704" s="62">
        <v>5698</v>
      </c>
      <c r="H5704">
        <f t="shared" ca="1" si="132"/>
        <v>-1.8898259905457425E-2</v>
      </c>
    </row>
    <row r="5705" spans="7:8" x14ac:dyDescent="0.3">
      <c r="G5705" s="62">
        <v>5699</v>
      </c>
      <c r="H5705">
        <f t="shared" ca="1" si="132"/>
        <v>1.7300854577992499E-2</v>
      </c>
    </row>
    <row r="5706" spans="7:8" x14ac:dyDescent="0.3">
      <c r="G5706" s="62">
        <v>5700</v>
      </c>
      <c r="H5706">
        <f t="shared" ca="1" si="132"/>
        <v>8.3328466353391785E-3</v>
      </c>
    </row>
    <row r="5707" spans="7:8" x14ac:dyDescent="0.3">
      <c r="G5707" s="62">
        <v>5701</v>
      </c>
      <c r="H5707">
        <f t="shared" ca="1" si="132"/>
        <v>1.0278252027898649E-2</v>
      </c>
    </row>
    <row r="5708" spans="7:8" x14ac:dyDescent="0.3">
      <c r="G5708" s="62">
        <v>5702</v>
      </c>
      <c r="H5708">
        <f t="shared" ca="1" si="132"/>
        <v>2.6138062169642404E-2</v>
      </c>
    </row>
    <row r="5709" spans="7:8" x14ac:dyDescent="0.3">
      <c r="G5709" s="62">
        <v>5703</v>
      </c>
      <c r="H5709">
        <f t="shared" ca="1" si="132"/>
        <v>1.3697398557105285E-2</v>
      </c>
    </row>
    <row r="5710" spans="7:8" x14ac:dyDescent="0.3">
      <c r="G5710" s="62">
        <v>5704</v>
      </c>
      <c r="H5710">
        <f t="shared" ca="1" si="132"/>
        <v>-2.3849502223996176E-3</v>
      </c>
    </row>
    <row r="5711" spans="7:8" x14ac:dyDescent="0.3">
      <c r="G5711" s="62">
        <v>5705</v>
      </c>
      <c r="H5711">
        <f t="shared" ca="1" si="132"/>
        <v>-7.6769197186755296E-3</v>
      </c>
    </row>
    <row r="5712" spans="7:8" x14ac:dyDescent="0.3">
      <c r="G5712" s="62">
        <v>5706</v>
      </c>
      <c r="H5712">
        <f t="shared" ca="1" si="132"/>
        <v>-7.6074412366116968E-3</v>
      </c>
    </row>
    <row r="5713" spans="7:8" x14ac:dyDescent="0.3">
      <c r="G5713" s="62">
        <v>5707</v>
      </c>
      <c r="H5713">
        <f t="shared" ca="1" si="132"/>
        <v>2.500530637425688E-2</v>
      </c>
    </row>
    <row r="5714" spans="7:8" x14ac:dyDescent="0.3">
      <c r="G5714" s="62">
        <v>5708</v>
      </c>
      <c r="H5714">
        <f t="shared" ca="1" si="132"/>
        <v>1.235487801077906E-2</v>
      </c>
    </row>
    <row r="5715" spans="7:8" x14ac:dyDescent="0.3">
      <c r="G5715" s="62">
        <v>5709</v>
      </c>
      <c r="H5715">
        <f t="shared" ca="1" si="132"/>
        <v>-9.1774890220966219E-3</v>
      </c>
    </row>
    <row r="5716" spans="7:8" x14ac:dyDescent="0.3">
      <c r="G5716" s="62">
        <v>5710</v>
      </c>
      <c r="H5716">
        <f t="shared" ca="1" si="132"/>
        <v>-3.801556480349222E-3</v>
      </c>
    </row>
    <row r="5717" spans="7:8" x14ac:dyDescent="0.3">
      <c r="G5717" s="62">
        <v>5711</v>
      </c>
      <c r="H5717">
        <f t="shared" ca="1" si="132"/>
        <v>1.0472327736166943E-2</v>
      </c>
    </row>
    <row r="5718" spans="7:8" x14ac:dyDescent="0.3">
      <c r="G5718" s="62">
        <v>5712</v>
      </c>
      <c r="H5718">
        <f t="shared" ca="1" si="132"/>
        <v>-4.2522465370321639E-3</v>
      </c>
    </row>
    <row r="5719" spans="7:8" x14ac:dyDescent="0.3">
      <c r="G5719" s="62">
        <v>5713</v>
      </c>
      <c r="H5719">
        <f t="shared" ca="1" si="132"/>
        <v>-7.8228623248273871E-3</v>
      </c>
    </row>
    <row r="5720" spans="7:8" x14ac:dyDescent="0.3">
      <c r="G5720" s="62">
        <v>5714</v>
      </c>
      <c r="H5720">
        <f t="shared" ca="1" si="132"/>
        <v>3.9087115051267014E-4</v>
      </c>
    </row>
    <row r="5721" spans="7:8" x14ac:dyDescent="0.3">
      <c r="G5721" s="62">
        <v>5715</v>
      </c>
      <c r="H5721">
        <f t="shared" ca="1" si="132"/>
        <v>1.1141693207876446E-2</v>
      </c>
    </row>
    <row r="5722" spans="7:8" x14ac:dyDescent="0.3">
      <c r="G5722" s="62">
        <v>5716</v>
      </c>
      <c r="H5722">
        <f t="shared" ca="1" si="132"/>
        <v>-2.569190140122155E-3</v>
      </c>
    </row>
    <row r="5723" spans="7:8" x14ac:dyDescent="0.3">
      <c r="G5723" s="62">
        <v>5717</v>
      </c>
      <c r="H5723">
        <f t="shared" ca="1" si="132"/>
        <v>-1.1593961305529229E-2</v>
      </c>
    </row>
    <row r="5724" spans="7:8" x14ac:dyDescent="0.3">
      <c r="G5724" s="62">
        <v>5718</v>
      </c>
      <c r="H5724">
        <f t="shared" ca="1" si="132"/>
        <v>-1.0190052545744193E-2</v>
      </c>
    </row>
    <row r="5725" spans="7:8" x14ac:dyDescent="0.3">
      <c r="G5725" s="62">
        <v>5719</v>
      </c>
      <c r="H5725">
        <f t="shared" ca="1" si="132"/>
        <v>-1.2792134700261353E-2</v>
      </c>
    </row>
    <row r="5726" spans="7:8" x14ac:dyDescent="0.3">
      <c r="G5726" s="62">
        <v>5720</v>
      </c>
      <c r="H5726">
        <f t="shared" ca="1" si="132"/>
        <v>2.2676339761190452E-3</v>
      </c>
    </row>
    <row r="5727" spans="7:8" x14ac:dyDescent="0.3">
      <c r="G5727" s="62">
        <v>5721</v>
      </c>
      <c r="H5727">
        <f t="shared" ca="1" si="132"/>
        <v>-1.1388445639664639E-2</v>
      </c>
    </row>
    <row r="5728" spans="7:8" x14ac:dyDescent="0.3">
      <c r="G5728" s="62">
        <v>5722</v>
      </c>
      <c r="H5728">
        <f t="shared" ca="1" si="132"/>
        <v>-1.0198287164319799E-2</v>
      </c>
    </row>
    <row r="5729" spans="7:8" x14ac:dyDescent="0.3">
      <c r="G5729" s="62">
        <v>5723</v>
      </c>
      <c r="H5729">
        <f t="shared" ca="1" si="132"/>
        <v>1.3460668235124656E-2</v>
      </c>
    </row>
    <row r="5730" spans="7:8" x14ac:dyDescent="0.3">
      <c r="G5730" s="62">
        <v>5724</v>
      </c>
      <c r="H5730">
        <f t="shared" ca="1" si="132"/>
        <v>-1.0305335819512609E-2</v>
      </c>
    </row>
    <row r="5731" spans="7:8" x14ac:dyDescent="0.3">
      <c r="G5731" s="62">
        <v>5725</v>
      </c>
      <c r="H5731">
        <f t="shared" ca="1" si="132"/>
        <v>-1.7233351245217621E-2</v>
      </c>
    </row>
    <row r="5732" spans="7:8" x14ac:dyDescent="0.3">
      <c r="G5732" s="62">
        <v>5726</v>
      </c>
      <c r="H5732">
        <f t="shared" ca="1" si="132"/>
        <v>-4.4618612270205301E-3</v>
      </c>
    </row>
    <row r="5733" spans="7:8" x14ac:dyDescent="0.3">
      <c r="G5733" s="62">
        <v>5727</v>
      </c>
      <c r="H5733">
        <f t="shared" ca="1" si="132"/>
        <v>1.1304967481415213E-3</v>
      </c>
    </row>
    <row r="5734" spans="7:8" x14ac:dyDescent="0.3">
      <c r="G5734" s="62">
        <v>5728</v>
      </c>
      <c r="H5734">
        <f t="shared" ca="1" si="132"/>
        <v>6.2945374964465508E-3</v>
      </c>
    </row>
    <row r="5735" spans="7:8" x14ac:dyDescent="0.3">
      <c r="G5735" s="62">
        <v>5729</v>
      </c>
      <c r="H5735">
        <f t="shared" ca="1" si="132"/>
        <v>-1.4655116819806087E-2</v>
      </c>
    </row>
    <row r="5736" spans="7:8" x14ac:dyDescent="0.3">
      <c r="G5736" s="62">
        <v>5730</v>
      </c>
      <c r="H5736">
        <f t="shared" ca="1" si="132"/>
        <v>-6.3085420065496119E-3</v>
      </c>
    </row>
    <row r="5737" spans="7:8" x14ac:dyDescent="0.3">
      <c r="G5737" s="62">
        <v>5731</v>
      </c>
      <c r="H5737">
        <f t="shared" ca="1" si="132"/>
        <v>-2.8306056944849877E-3</v>
      </c>
    </row>
    <row r="5738" spans="7:8" x14ac:dyDescent="0.3">
      <c r="G5738" s="62">
        <v>5732</v>
      </c>
      <c r="H5738">
        <f t="shared" ca="1" si="132"/>
        <v>-7.2813578053472462E-4</v>
      </c>
    </row>
    <row r="5739" spans="7:8" x14ac:dyDescent="0.3">
      <c r="G5739" s="62">
        <v>5733</v>
      </c>
      <c r="H5739">
        <f t="shared" ca="1" si="132"/>
        <v>2.2324865665998984E-2</v>
      </c>
    </row>
    <row r="5740" spans="7:8" x14ac:dyDescent="0.3">
      <c r="G5740" s="62">
        <v>5734</v>
      </c>
      <c r="H5740">
        <f t="shared" ca="1" si="132"/>
        <v>1.1562852100241999E-2</v>
      </c>
    </row>
    <row r="5741" spans="7:8" x14ac:dyDescent="0.3">
      <c r="G5741" s="62">
        <v>5735</v>
      </c>
      <c r="H5741">
        <f t="shared" ca="1" si="132"/>
        <v>-6.2078484316587298E-3</v>
      </c>
    </row>
    <row r="5742" spans="7:8" x14ac:dyDescent="0.3">
      <c r="G5742" s="62">
        <v>5736</v>
      </c>
      <c r="H5742">
        <f t="shared" ca="1" si="132"/>
        <v>5.2637653859988988E-3</v>
      </c>
    </row>
    <row r="5743" spans="7:8" x14ac:dyDescent="0.3">
      <c r="G5743" s="62">
        <v>5737</v>
      </c>
      <c r="H5743">
        <f t="shared" ca="1" si="132"/>
        <v>-9.3505550569465256E-3</v>
      </c>
    </row>
    <row r="5744" spans="7:8" x14ac:dyDescent="0.3">
      <c r="G5744" s="62">
        <v>5738</v>
      </c>
      <c r="H5744">
        <f t="shared" ca="1" si="132"/>
        <v>9.1662698687722498E-3</v>
      </c>
    </row>
    <row r="5745" spans="7:8" x14ac:dyDescent="0.3">
      <c r="G5745" s="62">
        <v>5739</v>
      </c>
      <c r="H5745">
        <f t="shared" ca="1" si="132"/>
        <v>7.635211704900384E-3</v>
      </c>
    </row>
    <row r="5746" spans="7:8" x14ac:dyDescent="0.3">
      <c r="G5746" s="62">
        <v>5740</v>
      </c>
      <c r="H5746">
        <f t="shared" ca="1" si="132"/>
        <v>-1.2899304637183884E-2</v>
      </c>
    </row>
    <row r="5747" spans="7:8" x14ac:dyDescent="0.3">
      <c r="G5747" s="62">
        <v>5741</v>
      </c>
      <c r="H5747">
        <f t="shared" ca="1" si="132"/>
        <v>2.9414143013414776E-3</v>
      </c>
    </row>
    <row r="5748" spans="7:8" x14ac:dyDescent="0.3">
      <c r="G5748" s="62">
        <v>5742</v>
      </c>
      <c r="H5748">
        <f t="shared" ca="1" si="132"/>
        <v>8.296954617304321E-3</v>
      </c>
    </row>
    <row r="5749" spans="7:8" x14ac:dyDescent="0.3">
      <c r="G5749" s="62">
        <v>5743</v>
      </c>
      <c r="H5749">
        <f t="shared" ca="1" si="132"/>
        <v>1.3431418567802663E-3</v>
      </c>
    </row>
    <row r="5750" spans="7:8" x14ac:dyDescent="0.3">
      <c r="G5750" s="62">
        <v>5744</v>
      </c>
      <c r="H5750">
        <f t="shared" ca="1" si="132"/>
        <v>5.947996246077298E-3</v>
      </c>
    </row>
    <row r="5751" spans="7:8" x14ac:dyDescent="0.3">
      <c r="G5751" s="62">
        <v>5745</v>
      </c>
      <c r="H5751">
        <f t="shared" ca="1" si="132"/>
        <v>-1.4083151015177405E-2</v>
      </c>
    </row>
    <row r="5752" spans="7:8" x14ac:dyDescent="0.3">
      <c r="G5752" s="62">
        <v>5746</v>
      </c>
      <c r="H5752">
        <f t="shared" ca="1" si="132"/>
        <v>5.8758190304303804E-3</v>
      </c>
    </row>
    <row r="5753" spans="7:8" x14ac:dyDescent="0.3">
      <c r="G5753" s="62">
        <v>5747</v>
      </c>
      <c r="H5753">
        <f t="shared" ca="1" si="132"/>
        <v>-2.627197155959324E-3</v>
      </c>
    </row>
    <row r="5754" spans="7:8" x14ac:dyDescent="0.3">
      <c r="G5754" s="62">
        <v>5748</v>
      </c>
      <c r="H5754">
        <f t="shared" ca="1" si="132"/>
        <v>2.1376735712737558E-3</v>
      </c>
    </row>
    <row r="5755" spans="7:8" x14ac:dyDescent="0.3">
      <c r="G5755" s="62">
        <v>5749</v>
      </c>
      <c r="H5755">
        <f t="shared" ca="1" si="132"/>
        <v>1.6248750324067245E-2</v>
      </c>
    </row>
    <row r="5756" spans="7:8" x14ac:dyDescent="0.3">
      <c r="G5756" s="62">
        <v>5750</v>
      </c>
      <c r="H5756">
        <f t="shared" ca="1" si="132"/>
        <v>2.3806441438620058E-2</v>
      </c>
    </row>
    <row r="5757" spans="7:8" x14ac:dyDescent="0.3">
      <c r="G5757" s="62">
        <v>5751</v>
      </c>
      <c r="H5757">
        <f t="shared" ca="1" si="132"/>
        <v>1.5037078005395277E-2</v>
      </c>
    </row>
    <row r="5758" spans="7:8" x14ac:dyDescent="0.3">
      <c r="G5758" s="62">
        <v>5752</v>
      </c>
      <c r="H5758">
        <f t="shared" ca="1" si="132"/>
        <v>-1.4888366034882099E-2</v>
      </c>
    </row>
    <row r="5759" spans="7:8" x14ac:dyDescent="0.3">
      <c r="G5759" s="62">
        <v>5753</v>
      </c>
      <c r="H5759">
        <f t="shared" ca="1" si="132"/>
        <v>2.2083748713070485E-2</v>
      </c>
    </row>
    <row r="5760" spans="7:8" x14ac:dyDescent="0.3">
      <c r="G5760" s="62">
        <v>5754</v>
      </c>
      <c r="H5760">
        <f t="shared" ca="1" si="132"/>
        <v>6.1435960844786683E-3</v>
      </c>
    </row>
    <row r="5761" spans="7:8" x14ac:dyDescent="0.3">
      <c r="G5761" s="62">
        <v>5755</v>
      </c>
      <c r="H5761">
        <f t="shared" ca="1" si="132"/>
        <v>-2.2371755342797572E-2</v>
      </c>
    </row>
    <row r="5762" spans="7:8" x14ac:dyDescent="0.3">
      <c r="G5762" s="62">
        <v>5756</v>
      </c>
      <c r="H5762">
        <f t="shared" ca="1" si="132"/>
        <v>1.6062059339851921E-2</v>
      </c>
    </row>
    <row r="5763" spans="7:8" x14ac:dyDescent="0.3">
      <c r="G5763" s="62">
        <v>5757</v>
      </c>
      <c r="H5763">
        <f t="shared" ca="1" si="132"/>
        <v>8.5012067583862226E-3</v>
      </c>
    </row>
    <row r="5764" spans="7:8" x14ac:dyDescent="0.3">
      <c r="G5764" s="62">
        <v>5758</v>
      </c>
      <c r="H5764">
        <f t="shared" ca="1" si="132"/>
        <v>7.057238549506452E-3</v>
      </c>
    </row>
    <row r="5765" spans="7:8" x14ac:dyDescent="0.3">
      <c r="G5765" s="62">
        <v>5759</v>
      </c>
      <c r="H5765">
        <f t="shared" ca="1" si="132"/>
        <v>3.0569648050315008E-3</v>
      </c>
    </row>
    <row r="5766" spans="7:8" x14ac:dyDescent="0.3">
      <c r="G5766" s="62">
        <v>5760</v>
      </c>
      <c r="H5766">
        <f t="shared" ca="1" si="132"/>
        <v>-3.5275669727970423E-2</v>
      </c>
    </row>
    <row r="5767" spans="7:8" x14ac:dyDescent="0.3">
      <c r="G5767" s="62">
        <v>5761</v>
      </c>
      <c r="H5767">
        <f t="shared" ref="H5767:H5830" ca="1" si="133">_xlfn.NORM.INV(RAND(),N$9,N$10)</f>
        <v>1.7417606999297338E-2</v>
      </c>
    </row>
    <row r="5768" spans="7:8" x14ac:dyDescent="0.3">
      <c r="G5768" s="62">
        <v>5762</v>
      </c>
      <c r="H5768">
        <f t="shared" ca="1" si="133"/>
        <v>1.0464995629442501E-2</v>
      </c>
    </row>
    <row r="5769" spans="7:8" x14ac:dyDescent="0.3">
      <c r="G5769" s="62">
        <v>5763</v>
      </c>
      <c r="H5769">
        <f t="shared" ca="1" si="133"/>
        <v>-3.7162519686085569E-3</v>
      </c>
    </row>
    <row r="5770" spans="7:8" x14ac:dyDescent="0.3">
      <c r="G5770" s="62">
        <v>5764</v>
      </c>
      <c r="H5770">
        <f t="shared" ca="1" si="133"/>
        <v>-2.5779519107191956E-3</v>
      </c>
    </row>
    <row r="5771" spans="7:8" x14ac:dyDescent="0.3">
      <c r="G5771" s="62">
        <v>5765</v>
      </c>
      <c r="H5771">
        <f t="shared" ca="1" si="133"/>
        <v>-4.7578763861303693E-3</v>
      </c>
    </row>
    <row r="5772" spans="7:8" x14ac:dyDescent="0.3">
      <c r="G5772" s="62">
        <v>5766</v>
      </c>
      <c r="H5772">
        <f t="shared" ca="1" si="133"/>
        <v>-1.0776330415616085E-3</v>
      </c>
    </row>
    <row r="5773" spans="7:8" x14ac:dyDescent="0.3">
      <c r="G5773" s="62">
        <v>5767</v>
      </c>
      <c r="H5773">
        <f t="shared" ca="1" si="133"/>
        <v>2.4401190881092938E-2</v>
      </c>
    </row>
    <row r="5774" spans="7:8" x14ac:dyDescent="0.3">
      <c r="G5774" s="62">
        <v>5768</v>
      </c>
      <c r="H5774">
        <f t="shared" ca="1" si="133"/>
        <v>1.3124843151767278E-2</v>
      </c>
    </row>
    <row r="5775" spans="7:8" x14ac:dyDescent="0.3">
      <c r="G5775" s="62">
        <v>5769</v>
      </c>
      <c r="H5775">
        <f t="shared" ca="1" si="133"/>
        <v>1.3548255018095202E-3</v>
      </c>
    </row>
    <row r="5776" spans="7:8" x14ac:dyDescent="0.3">
      <c r="G5776" s="62">
        <v>5770</v>
      </c>
      <c r="H5776">
        <f t="shared" ca="1" si="133"/>
        <v>-3.1815524784815762E-3</v>
      </c>
    </row>
    <row r="5777" spans="7:8" x14ac:dyDescent="0.3">
      <c r="G5777" s="62">
        <v>5771</v>
      </c>
      <c r="H5777">
        <f t="shared" ca="1" si="133"/>
        <v>-5.7357919744182289E-3</v>
      </c>
    </row>
    <row r="5778" spans="7:8" x14ac:dyDescent="0.3">
      <c r="G5778" s="62">
        <v>5772</v>
      </c>
      <c r="H5778">
        <f t="shared" ca="1" si="133"/>
        <v>-1.6386871734039882E-2</v>
      </c>
    </row>
    <row r="5779" spans="7:8" x14ac:dyDescent="0.3">
      <c r="G5779" s="62">
        <v>5773</v>
      </c>
      <c r="H5779">
        <f t="shared" ca="1" si="133"/>
        <v>-7.8467904265732639E-3</v>
      </c>
    </row>
    <row r="5780" spans="7:8" x14ac:dyDescent="0.3">
      <c r="G5780" s="62">
        <v>5774</v>
      </c>
      <c r="H5780">
        <f t="shared" ca="1" si="133"/>
        <v>5.6207611824346335E-3</v>
      </c>
    </row>
    <row r="5781" spans="7:8" x14ac:dyDescent="0.3">
      <c r="G5781" s="62">
        <v>5775</v>
      </c>
      <c r="H5781">
        <f t="shared" ca="1" si="133"/>
        <v>1.4980223296179884E-2</v>
      </c>
    </row>
    <row r="5782" spans="7:8" x14ac:dyDescent="0.3">
      <c r="G5782" s="62">
        <v>5776</v>
      </c>
      <c r="H5782">
        <f t="shared" ca="1" si="133"/>
        <v>2.7325037962455368E-3</v>
      </c>
    </row>
    <row r="5783" spans="7:8" x14ac:dyDescent="0.3">
      <c r="G5783" s="62">
        <v>5777</v>
      </c>
      <c r="H5783">
        <f t="shared" ca="1" si="133"/>
        <v>-7.4396043109323552E-3</v>
      </c>
    </row>
    <row r="5784" spans="7:8" x14ac:dyDescent="0.3">
      <c r="G5784" s="62">
        <v>5778</v>
      </c>
      <c r="H5784">
        <f t="shared" ca="1" si="133"/>
        <v>1.6232191591965175E-2</v>
      </c>
    </row>
    <row r="5785" spans="7:8" x14ac:dyDescent="0.3">
      <c r="G5785" s="62">
        <v>5779</v>
      </c>
      <c r="H5785">
        <f t="shared" ca="1" si="133"/>
        <v>4.0228926027242656E-3</v>
      </c>
    </row>
    <row r="5786" spans="7:8" x14ac:dyDescent="0.3">
      <c r="G5786" s="62">
        <v>5780</v>
      </c>
      <c r="H5786">
        <f t="shared" ca="1" si="133"/>
        <v>2.7308680370856033E-3</v>
      </c>
    </row>
    <row r="5787" spans="7:8" x14ac:dyDescent="0.3">
      <c r="G5787" s="62">
        <v>5781</v>
      </c>
      <c r="H5787">
        <f t="shared" ca="1" si="133"/>
        <v>-2.5212888710255905E-2</v>
      </c>
    </row>
    <row r="5788" spans="7:8" x14ac:dyDescent="0.3">
      <c r="G5788" s="62">
        <v>5782</v>
      </c>
      <c r="H5788">
        <f t="shared" ca="1" si="133"/>
        <v>-3.3428976808885656E-3</v>
      </c>
    </row>
    <row r="5789" spans="7:8" x14ac:dyDescent="0.3">
      <c r="G5789" s="62">
        <v>5783</v>
      </c>
      <c r="H5789">
        <f t="shared" ca="1" si="133"/>
        <v>9.5258394704305274E-3</v>
      </c>
    </row>
    <row r="5790" spans="7:8" x14ac:dyDescent="0.3">
      <c r="G5790" s="62">
        <v>5784</v>
      </c>
      <c r="H5790">
        <f t="shared" ca="1" si="133"/>
        <v>-7.2751002152755765E-3</v>
      </c>
    </row>
    <row r="5791" spans="7:8" x14ac:dyDescent="0.3">
      <c r="G5791" s="62">
        <v>5785</v>
      </c>
      <c r="H5791">
        <f t="shared" ca="1" si="133"/>
        <v>2.4149284881886297E-2</v>
      </c>
    </row>
    <row r="5792" spans="7:8" x14ac:dyDescent="0.3">
      <c r="G5792" s="62">
        <v>5786</v>
      </c>
      <c r="H5792">
        <f t="shared" ca="1" si="133"/>
        <v>-1.0345629065575264E-2</v>
      </c>
    </row>
    <row r="5793" spans="7:8" x14ac:dyDescent="0.3">
      <c r="G5793" s="62">
        <v>5787</v>
      </c>
      <c r="H5793">
        <f t="shared" ca="1" si="133"/>
        <v>3.3653473308957525E-3</v>
      </c>
    </row>
    <row r="5794" spans="7:8" x14ac:dyDescent="0.3">
      <c r="G5794" s="62">
        <v>5788</v>
      </c>
      <c r="H5794">
        <f t="shared" ca="1" si="133"/>
        <v>-1.3754980851522136E-3</v>
      </c>
    </row>
    <row r="5795" spans="7:8" x14ac:dyDescent="0.3">
      <c r="G5795" s="62">
        <v>5789</v>
      </c>
      <c r="H5795">
        <f t="shared" ca="1" si="133"/>
        <v>1.6891042817505898E-2</v>
      </c>
    </row>
    <row r="5796" spans="7:8" x14ac:dyDescent="0.3">
      <c r="G5796" s="62">
        <v>5790</v>
      </c>
      <c r="H5796">
        <f t="shared" ca="1" si="133"/>
        <v>-1.3210332317428781E-2</v>
      </c>
    </row>
    <row r="5797" spans="7:8" x14ac:dyDescent="0.3">
      <c r="G5797" s="62">
        <v>5791</v>
      </c>
      <c r="H5797">
        <f t="shared" ca="1" si="133"/>
        <v>3.8270055786647625E-5</v>
      </c>
    </row>
    <row r="5798" spans="7:8" x14ac:dyDescent="0.3">
      <c r="G5798" s="62">
        <v>5792</v>
      </c>
      <c r="H5798">
        <f t="shared" ca="1" si="133"/>
        <v>9.3868191339471375E-3</v>
      </c>
    </row>
    <row r="5799" spans="7:8" x14ac:dyDescent="0.3">
      <c r="G5799" s="62">
        <v>5793</v>
      </c>
      <c r="H5799">
        <f t="shared" ca="1" si="133"/>
        <v>2.9651872423052967E-5</v>
      </c>
    </row>
    <row r="5800" spans="7:8" x14ac:dyDescent="0.3">
      <c r="G5800" s="62">
        <v>5794</v>
      </c>
      <c r="H5800">
        <f t="shared" ca="1" si="133"/>
        <v>1.8308419567568596E-2</v>
      </c>
    </row>
    <row r="5801" spans="7:8" x14ac:dyDescent="0.3">
      <c r="G5801" s="62">
        <v>5795</v>
      </c>
      <c r="H5801">
        <f t="shared" ca="1" si="133"/>
        <v>-7.6217230446627895E-3</v>
      </c>
    </row>
    <row r="5802" spans="7:8" x14ac:dyDescent="0.3">
      <c r="G5802" s="62">
        <v>5796</v>
      </c>
      <c r="H5802">
        <f t="shared" ca="1" si="133"/>
        <v>-1.5079335520526921E-2</v>
      </c>
    </row>
    <row r="5803" spans="7:8" x14ac:dyDescent="0.3">
      <c r="G5803" s="62">
        <v>5797</v>
      </c>
      <c r="H5803">
        <f t="shared" ca="1" si="133"/>
        <v>3.5767213605818636E-3</v>
      </c>
    </row>
    <row r="5804" spans="7:8" x14ac:dyDescent="0.3">
      <c r="G5804" s="62">
        <v>5798</v>
      </c>
      <c r="H5804">
        <f t="shared" ca="1" si="133"/>
        <v>1.7451368587255028E-2</v>
      </c>
    </row>
    <row r="5805" spans="7:8" x14ac:dyDescent="0.3">
      <c r="G5805" s="62">
        <v>5799</v>
      </c>
      <c r="H5805">
        <f t="shared" ca="1" si="133"/>
        <v>1.340495234908563E-2</v>
      </c>
    </row>
    <row r="5806" spans="7:8" x14ac:dyDescent="0.3">
      <c r="G5806" s="62">
        <v>5800</v>
      </c>
      <c r="H5806">
        <f t="shared" ca="1" si="133"/>
        <v>-3.2408205612136183E-3</v>
      </c>
    </row>
    <row r="5807" spans="7:8" x14ac:dyDescent="0.3">
      <c r="G5807" s="62">
        <v>5801</v>
      </c>
      <c r="H5807">
        <f t="shared" ca="1" si="133"/>
        <v>-5.9573778017680467E-3</v>
      </c>
    </row>
    <row r="5808" spans="7:8" x14ac:dyDescent="0.3">
      <c r="G5808" s="62">
        <v>5802</v>
      </c>
      <c r="H5808">
        <f t="shared" ca="1" si="133"/>
        <v>4.8905070165025299E-3</v>
      </c>
    </row>
    <row r="5809" spans="7:8" x14ac:dyDescent="0.3">
      <c r="G5809" s="62">
        <v>5803</v>
      </c>
      <c r="H5809">
        <f t="shared" ca="1" si="133"/>
        <v>-1.6511191350799745E-2</v>
      </c>
    </row>
    <row r="5810" spans="7:8" x14ac:dyDescent="0.3">
      <c r="G5810" s="62">
        <v>5804</v>
      </c>
      <c r="H5810">
        <f t="shared" ca="1" si="133"/>
        <v>1.6423973666788282E-2</v>
      </c>
    </row>
    <row r="5811" spans="7:8" x14ac:dyDescent="0.3">
      <c r="G5811" s="62">
        <v>5805</v>
      </c>
      <c r="H5811">
        <f t="shared" ca="1" si="133"/>
        <v>-2.593079307378449E-2</v>
      </c>
    </row>
    <row r="5812" spans="7:8" x14ac:dyDescent="0.3">
      <c r="G5812" s="62">
        <v>5806</v>
      </c>
      <c r="H5812">
        <f t="shared" ca="1" si="133"/>
        <v>3.2809736742060537E-2</v>
      </c>
    </row>
    <row r="5813" spans="7:8" x14ac:dyDescent="0.3">
      <c r="G5813" s="62">
        <v>5807</v>
      </c>
      <c r="H5813">
        <f t="shared" ca="1" si="133"/>
        <v>-3.1586129166344592E-3</v>
      </c>
    </row>
    <row r="5814" spans="7:8" x14ac:dyDescent="0.3">
      <c r="G5814" s="62">
        <v>5808</v>
      </c>
      <c r="H5814">
        <f t="shared" ca="1" si="133"/>
        <v>1.3248019387549067E-3</v>
      </c>
    </row>
    <row r="5815" spans="7:8" x14ac:dyDescent="0.3">
      <c r="G5815" s="62">
        <v>5809</v>
      </c>
      <c r="H5815">
        <f t="shared" ca="1" si="133"/>
        <v>2.630314241076108E-2</v>
      </c>
    </row>
    <row r="5816" spans="7:8" x14ac:dyDescent="0.3">
      <c r="G5816" s="62">
        <v>5810</v>
      </c>
      <c r="H5816">
        <f t="shared" ca="1" si="133"/>
        <v>3.5488557831121056E-3</v>
      </c>
    </row>
    <row r="5817" spans="7:8" x14ac:dyDescent="0.3">
      <c r="G5817" s="62">
        <v>5811</v>
      </c>
      <c r="H5817">
        <f t="shared" ca="1" si="133"/>
        <v>3.4345426441077468E-3</v>
      </c>
    </row>
    <row r="5818" spans="7:8" x14ac:dyDescent="0.3">
      <c r="G5818" s="62">
        <v>5812</v>
      </c>
      <c r="H5818">
        <f t="shared" ca="1" si="133"/>
        <v>3.0055296160569577E-2</v>
      </c>
    </row>
    <row r="5819" spans="7:8" x14ac:dyDescent="0.3">
      <c r="G5819" s="62">
        <v>5813</v>
      </c>
      <c r="H5819">
        <f t="shared" ca="1" si="133"/>
        <v>2.2387818337168139E-3</v>
      </c>
    </row>
    <row r="5820" spans="7:8" x14ac:dyDescent="0.3">
      <c r="G5820" s="62">
        <v>5814</v>
      </c>
      <c r="H5820">
        <f t="shared" ca="1" si="133"/>
        <v>-2.3476378311351589E-2</v>
      </c>
    </row>
    <row r="5821" spans="7:8" x14ac:dyDescent="0.3">
      <c r="G5821" s="62">
        <v>5815</v>
      </c>
      <c r="H5821">
        <f t="shared" ca="1" si="133"/>
        <v>3.6560914977668728E-4</v>
      </c>
    </row>
    <row r="5822" spans="7:8" x14ac:dyDescent="0.3">
      <c r="G5822" s="62">
        <v>5816</v>
      </c>
      <c r="H5822">
        <f t="shared" ca="1" si="133"/>
        <v>1.4369746335546182E-3</v>
      </c>
    </row>
    <row r="5823" spans="7:8" x14ac:dyDescent="0.3">
      <c r="G5823" s="62">
        <v>5817</v>
      </c>
      <c r="H5823">
        <f t="shared" ca="1" si="133"/>
        <v>1.1330650888258478E-2</v>
      </c>
    </row>
    <row r="5824" spans="7:8" x14ac:dyDescent="0.3">
      <c r="G5824" s="62">
        <v>5818</v>
      </c>
      <c r="H5824">
        <f t="shared" ca="1" si="133"/>
        <v>-9.8624392605278621E-3</v>
      </c>
    </row>
    <row r="5825" spans="7:8" x14ac:dyDescent="0.3">
      <c r="G5825" s="62">
        <v>5819</v>
      </c>
      <c r="H5825">
        <f t="shared" ca="1" si="133"/>
        <v>3.7758138881943634E-3</v>
      </c>
    </row>
    <row r="5826" spans="7:8" x14ac:dyDescent="0.3">
      <c r="G5826" s="62">
        <v>5820</v>
      </c>
      <c r="H5826">
        <f t="shared" ca="1" si="133"/>
        <v>-5.7587190258765611E-3</v>
      </c>
    </row>
    <row r="5827" spans="7:8" x14ac:dyDescent="0.3">
      <c r="G5827" s="62">
        <v>5821</v>
      </c>
      <c r="H5827">
        <f t="shared" ca="1" si="133"/>
        <v>1.1826535106487875E-2</v>
      </c>
    </row>
    <row r="5828" spans="7:8" x14ac:dyDescent="0.3">
      <c r="G5828" s="62">
        <v>5822</v>
      </c>
      <c r="H5828">
        <f t="shared" ca="1" si="133"/>
        <v>-7.8228386269239281E-3</v>
      </c>
    </row>
    <row r="5829" spans="7:8" x14ac:dyDescent="0.3">
      <c r="G5829" s="62">
        <v>5823</v>
      </c>
      <c r="H5829">
        <f t="shared" ca="1" si="133"/>
        <v>4.0378582579172831E-3</v>
      </c>
    </row>
    <row r="5830" spans="7:8" x14ac:dyDescent="0.3">
      <c r="G5830" s="62">
        <v>5824</v>
      </c>
      <c r="H5830">
        <f t="shared" ca="1" si="133"/>
        <v>-1.0646849388371158E-2</v>
      </c>
    </row>
    <row r="5831" spans="7:8" x14ac:dyDescent="0.3">
      <c r="G5831" s="62">
        <v>5825</v>
      </c>
      <c r="H5831">
        <f t="shared" ref="H5831:H5894" ca="1" si="134">_xlfn.NORM.INV(RAND(),N$9,N$10)</f>
        <v>-3.217437909804615E-3</v>
      </c>
    </row>
    <row r="5832" spans="7:8" x14ac:dyDescent="0.3">
      <c r="G5832" s="62">
        <v>5826</v>
      </c>
      <c r="H5832">
        <f t="shared" ca="1" si="134"/>
        <v>-1.67122090344618E-2</v>
      </c>
    </row>
    <row r="5833" spans="7:8" x14ac:dyDescent="0.3">
      <c r="G5833" s="62">
        <v>5827</v>
      </c>
      <c r="H5833">
        <f t="shared" ca="1" si="134"/>
        <v>-1.6535654437047503E-2</v>
      </c>
    </row>
    <row r="5834" spans="7:8" x14ac:dyDescent="0.3">
      <c r="G5834" s="62">
        <v>5828</v>
      </c>
      <c r="H5834">
        <f t="shared" ca="1" si="134"/>
        <v>-4.2444557314282613E-4</v>
      </c>
    </row>
    <row r="5835" spans="7:8" x14ac:dyDescent="0.3">
      <c r="G5835" s="62">
        <v>5829</v>
      </c>
      <c r="H5835">
        <f t="shared" ca="1" si="134"/>
        <v>1.5961537657791656E-2</v>
      </c>
    </row>
    <row r="5836" spans="7:8" x14ac:dyDescent="0.3">
      <c r="G5836" s="62">
        <v>5830</v>
      </c>
      <c r="H5836">
        <f t="shared" ca="1" si="134"/>
        <v>-1.3277432093355756E-2</v>
      </c>
    </row>
    <row r="5837" spans="7:8" x14ac:dyDescent="0.3">
      <c r="G5837" s="62">
        <v>5831</v>
      </c>
      <c r="H5837">
        <f t="shared" ca="1" si="134"/>
        <v>-3.407355315265028E-3</v>
      </c>
    </row>
    <row r="5838" spans="7:8" x14ac:dyDescent="0.3">
      <c r="G5838" s="62">
        <v>5832</v>
      </c>
      <c r="H5838">
        <f t="shared" ca="1" si="134"/>
        <v>5.7927559346631899E-3</v>
      </c>
    </row>
    <row r="5839" spans="7:8" x14ac:dyDescent="0.3">
      <c r="G5839" s="62">
        <v>5833</v>
      </c>
      <c r="H5839">
        <f t="shared" ca="1" si="134"/>
        <v>6.7333760089317884E-4</v>
      </c>
    </row>
    <row r="5840" spans="7:8" x14ac:dyDescent="0.3">
      <c r="G5840" s="62">
        <v>5834</v>
      </c>
      <c r="H5840">
        <f t="shared" ca="1" si="134"/>
        <v>-4.3218704354438383E-3</v>
      </c>
    </row>
    <row r="5841" spans="7:8" x14ac:dyDescent="0.3">
      <c r="G5841" s="62">
        <v>5835</v>
      </c>
      <c r="H5841">
        <f t="shared" ca="1" si="134"/>
        <v>7.1161665011849591E-3</v>
      </c>
    </row>
    <row r="5842" spans="7:8" x14ac:dyDescent="0.3">
      <c r="G5842" s="62">
        <v>5836</v>
      </c>
      <c r="H5842">
        <f t="shared" ca="1" si="134"/>
        <v>-2.82942728110195E-2</v>
      </c>
    </row>
    <row r="5843" spans="7:8" x14ac:dyDescent="0.3">
      <c r="G5843" s="62">
        <v>5837</v>
      </c>
      <c r="H5843">
        <f t="shared" ca="1" si="134"/>
        <v>9.4191339544324945E-3</v>
      </c>
    </row>
    <row r="5844" spans="7:8" x14ac:dyDescent="0.3">
      <c r="G5844" s="62">
        <v>5838</v>
      </c>
      <c r="H5844">
        <f t="shared" ca="1" si="134"/>
        <v>-2.6874488743195191E-2</v>
      </c>
    </row>
    <row r="5845" spans="7:8" x14ac:dyDescent="0.3">
      <c r="G5845" s="62">
        <v>5839</v>
      </c>
      <c r="H5845">
        <f t="shared" ca="1" si="134"/>
        <v>-1.645756730490386E-3</v>
      </c>
    </row>
    <row r="5846" spans="7:8" x14ac:dyDescent="0.3">
      <c r="G5846" s="62">
        <v>5840</v>
      </c>
      <c r="H5846">
        <f t="shared" ca="1" si="134"/>
        <v>8.2230433980664645E-3</v>
      </c>
    </row>
    <row r="5847" spans="7:8" x14ac:dyDescent="0.3">
      <c r="G5847" s="62">
        <v>5841</v>
      </c>
      <c r="H5847">
        <f t="shared" ca="1" si="134"/>
        <v>-8.3891668374532944E-4</v>
      </c>
    </row>
    <row r="5848" spans="7:8" x14ac:dyDescent="0.3">
      <c r="G5848" s="62">
        <v>5842</v>
      </c>
      <c r="H5848">
        <f t="shared" ca="1" si="134"/>
        <v>-5.5841429974512738E-3</v>
      </c>
    </row>
    <row r="5849" spans="7:8" x14ac:dyDescent="0.3">
      <c r="G5849" s="62">
        <v>5843</v>
      </c>
      <c r="H5849">
        <f t="shared" ca="1" si="134"/>
        <v>1.1592213128481722E-2</v>
      </c>
    </row>
    <row r="5850" spans="7:8" x14ac:dyDescent="0.3">
      <c r="G5850" s="62">
        <v>5844</v>
      </c>
      <c r="H5850">
        <f t="shared" ca="1" si="134"/>
        <v>2.3870985495149055E-2</v>
      </c>
    </row>
    <row r="5851" spans="7:8" x14ac:dyDescent="0.3">
      <c r="G5851" s="62">
        <v>5845</v>
      </c>
      <c r="H5851">
        <f t="shared" ca="1" si="134"/>
        <v>2.0918547987062622E-2</v>
      </c>
    </row>
    <row r="5852" spans="7:8" x14ac:dyDescent="0.3">
      <c r="G5852" s="62">
        <v>5846</v>
      </c>
      <c r="H5852">
        <f t="shared" ca="1" si="134"/>
        <v>-2.1780725111070307E-2</v>
      </c>
    </row>
    <row r="5853" spans="7:8" x14ac:dyDescent="0.3">
      <c r="G5853" s="62">
        <v>5847</v>
      </c>
      <c r="H5853">
        <f t="shared" ca="1" si="134"/>
        <v>-6.1028168297943388E-3</v>
      </c>
    </row>
    <row r="5854" spans="7:8" x14ac:dyDescent="0.3">
      <c r="G5854" s="62">
        <v>5848</v>
      </c>
      <c r="H5854">
        <f t="shared" ca="1" si="134"/>
        <v>1.254527565122001E-2</v>
      </c>
    </row>
    <row r="5855" spans="7:8" x14ac:dyDescent="0.3">
      <c r="G5855" s="62">
        <v>5849</v>
      </c>
      <c r="H5855">
        <f t="shared" ca="1" si="134"/>
        <v>-1.3836269910907457E-2</v>
      </c>
    </row>
    <row r="5856" spans="7:8" x14ac:dyDescent="0.3">
      <c r="G5856" s="62">
        <v>5850</v>
      </c>
      <c r="H5856">
        <f t="shared" ca="1" si="134"/>
        <v>1.0705563153517152E-2</v>
      </c>
    </row>
    <row r="5857" spans="7:8" x14ac:dyDescent="0.3">
      <c r="G5857" s="62">
        <v>5851</v>
      </c>
      <c r="H5857">
        <f t="shared" ca="1" si="134"/>
        <v>9.5407691773928011E-3</v>
      </c>
    </row>
    <row r="5858" spans="7:8" x14ac:dyDescent="0.3">
      <c r="G5858" s="62">
        <v>5852</v>
      </c>
      <c r="H5858">
        <f t="shared" ca="1" si="134"/>
        <v>-1.7549797422079915E-2</v>
      </c>
    </row>
    <row r="5859" spans="7:8" x14ac:dyDescent="0.3">
      <c r="G5859" s="62">
        <v>5853</v>
      </c>
      <c r="H5859">
        <f t="shared" ca="1" si="134"/>
        <v>-1.4128449808035274E-2</v>
      </c>
    </row>
    <row r="5860" spans="7:8" x14ac:dyDescent="0.3">
      <c r="G5860" s="62">
        <v>5854</v>
      </c>
      <c r="H5860">
        <f t="shared" ca="1" si="134"/>
        <v>7.0921491553996132E-3</v>
      </c>
    </row>
    <row r="5861" spans="7:8" x14ac:dyDescent="0.3">
      <c r="G5861" s="62">
        <v>5855</v>
      </c>
      <c r="H5861">
        <f t="shared" ca="1" si="134"/>
        <v>-1.7102566332629365E-2</v>
      </c>
    </row>
    <row r="5862" spans="7:8" x14ac:dyDescent="0.3">
      <c r="G5862" s="62">
        <v>5856</v>
      </c>
      <c r="H5862">
        <f t="shared" ca="1" si="134"/>
        <v>2.9578829072373683E-3</v>
      </c>
    </row>
    <row r="5863" spans="7:8" x14ac:dyDescent="0.3">
      <c r="G5863" s="62">
        <v>5857</v>
      </c>
      <c r="H5863">
        <f t="shared" ca="1" si="134"/>
        <v>-5.0311869933761201E-3</v>
      </c>
    </row>
    <row r="5864" spans="7:8" x14ac:dyDescent="0.3">
      <c r="G5864" s="62">
        <v>5858</v>
      </c>
      <c r="H5864">
        <f t="shared" ca="1" si="134"/>
        <v>-4.706362918083652E-3</v>
      </c>
    </row>
    <row r="5865" spans="7:8" x14ac:dyDescent="0.3">
      <c r="G5865" s="62">
        <v>5859</v>
      </c>
      <c r="H5865">
        <f t="shared" ca="1" si="134"/>
        <v>2.2050738446014791E-3</v>
      </c>
    </row>
    <row r="5866" spans="7:8" x14ac:dyDescent="0.3">
      <c r="G5866" s="62">
        <v>5860</v>
      </c>
      <c r="H5866">
        <f t="shared" ca="1" si="134"/>
        <v>1.1346700118343794E-2</v>
      </c>
    </row>
    <row r="5867" spans="7:8" x14ac:dyDescent="0.3">
      <c r="G5867" s="62">
        <v>5861</v>
      </c>
      <c r="H5867">
        <f t="shared" ca="1" si="134"/>
        <v>3.0223152160965923E-3</v>
      </c>
    </row>
    <row r="5868" spans="7:8" x14ac:dyDescent="0.3">
      <c r="G5868" s="62">
        <v>5862</v>
      </c>
      <c r="H5868">
        <f t="shared" ca="1" si="134"/>
        <v>2.9982315363197988E-2</v>
      </c>
    </row>
    <row r="5869" spans="7:8" x14ac:dyDescent="0.3">
      <c r="G5869" s="62">
        <v>5863</v>
      </c>
      <c r="H5869">
        <f t="shared" ca="1" si="134"/>
        <v>2.048586690724509E-2</v>
      </c>
    </row>
    <row r="5870" spans="7:8" x14ac:dyDescent="0.3">
      <c r="G5870" s="62">
        <v>5864</v>
      </c>
      <c r="H5870">
        <f t="shared" ca="1" si="134"/>
        <v>-6.3498070740691101E-3</v>
      </c>
    </row>
    <row r="5871" spans="7:8" x14ac:dyDescent="0.3">
      <c r="G5871" s="62">
        <v>5865</v>
      </c>
      <c r="H5871">
        <f t="shared" ca="1" si="134"/>
        <v>-1.9386289152724369E-2</v>
      </c>
    </row>
    <row r="5872" spans="7:8" x14ac:dyDescent="0.3">
      <c r="G5872" s="62">
        <v>5866</v>
      </c>
      <c r="H5872">
        <f t="shared" ca="1" si="134"/>
        <v>-9.4180661768766445E-3</v>
      </c>
    </row>
    <row r="5873" spans="7:8" x14ac:dyDescent="0.3">
      <c r="G5873" s="62">
        <v>5867</v>
      </c>
      <c r="H5873">
        <f t="shared" ca="1" si="134"/>
        <v>3.3078904895457732E-3</v>
      </c>
    </row>
    <row r="5874" spans="7:8" x14ac:dyDescent="0.3">
      <c r="G5874" s="62">
        <v>5868</v>
      </c>
      <c r="H5874">
        <f t="shared" ca="1" si="134"/>
        <v>2.2102166782774879E-2</v>
      </c>
    </row>
    <row r="5875" spans="7:8" x14ac:dyDescent="0.3">
      <c r="G5875" s="62">
        <v>5869</v>
      </c>
      <c r="H5875">
        <f t="shared" ca="1" si="134"/>
        <v>-3.1284431618126291E-3</v>
      </c>
    </row>
    <row r="5876" spans="7:8" x14ac:dyDescent="0.3">
      <c r="G5876" s="62">
        <v>5870</v>
      </c>
      <c r="H5876">
        <f t="shared" ca="1" si="134"/>
        <v>3.1161576173065943E-3</v>
      </c>
    </row>
    <row r="5877" spans="7:8" x14ac:dyDescent="0.3">
      <c r="G5877" s="62">
        <v>5871</v>
      </c>
      <c r="H5877">
        <f t="shared" ca="1" si="134"/>
        <v>-4.76394655275259E-3</v>
      </c>
    </row>
    <row r="5878" spans="7:8" x14ac:dyDescent="0.3">
      <c r="G5878" s="62">
        <v>5872</v>
      </c>
      <c r="H5878">
        <f t="shared" ca="1" si="134"/>
        <v>1.6976800772929162E-2</v>
      </c>
    </row>
    <row r="5879" spans="7:8" x14ac:dyDescent="0.3">
      <c r="G5879" s="62">
        <v>5873</v>
      </c>
      <c r="H5879">
        <f t="shared" ca="1" si="134"/>
        <v>-2.2023504640394011E-2</v>
      </c>
    </row>
    <row r="5880" spans="7:8" x14ac:dyDescent="0.3">
      <c r="G5880" s="62">
        <v>5874</v>
      </c>
      <c r="H5880">
        <f t="shared" ca="1" si="134"/>
        <v>2.9801189245067848E-3</v>
      </c>
    </row>
    <row r="5881" spans="7:8" x14ac:dyDescent="0.3">
      <c r="G5881" s="62">
        <v>5875</v>
      </c>
      <c r="H5881">
        <f t="shared" ca="1" si="134"/>
        <v>-1.5453085476012964E-3</v>
      </c>
    </row>
    <row r="5882" spans="7:8" x14ac:dyDescent="0.3">
      <c r="G5882" s="62">
        <v>5876</v>
      </c>
      <c r="H5882">
        <f t="shared" ca="1" si="134"/>
        <v>4.1205109375370176E-2</v>
      </c>
    </row>
    <row r="5883" spans="7:8" x14ac:dyDescent="0.3">
      <c r="G5883" s="62">
        <v>5877</v>
      </c>
      <c r="H5883">
        <f t="shared" ca="1" si="134"/>
        <v>-1.5211231426479297E-2</v>
      </c>
    </row>
    <row r="5884" spans="7:8" x14ac:dyDescent="0.3">
      <c r="G5884" s="62">
        <v>5878</v>
      </c>
      <c r="H5884">
        <f t="shared" ca="1" si="134"/>
        <v>-2.7030501347151386E-2</v>
      </c>
    </row>
    <row r="5885" spans="7:8" x14ac:dyDescent="0.3">
      <c r="G5885" s="62">
        <v>5879</v>
      </c>
      <c r="H5885">
        <f t="shared" ca="1" si="134"/>
        <v>-1.0821150958593217E-2</v>
      </c>
    </row>
    <row r="5886" spans="7:8" x14ac:dyDescent="0.3">
      <c r="G5886" s="62">
        <v>5880</v>
      </c>
      <c r="H5886">
        <f t="shared" ca="1" si="134"/>
        <v>-2.512521378060345E-2</v>
      </c>
    </row>
    <row r="5887" spans="7:8" x14ac:dyDescent="0.3">
      <c r="G5887" s="62">
        <v>5881</v>
      </c>
      <c r="H5887">
        <f t="shared" ca="1" si="134"/>
        <v>2.4866115262230273E-2</v>
      </c>
    </row>
    <row r="5888" spans="7:8" x14ac:dyDescent="0.3">
      <c r="G5888" s="62">
        <v>5882</v>
      </c>
      <c r="H5888">
        <f t="shared" ca="1" si="134"/>
        <v>-1.0375494753753108E-2</v>
      </c>
    </row>
    <row r="5889" spans="7:8" x14ac:dyDescent="0.3">
      <c r="G5889" s="62">
        <v>5883</v>
      </c>
      <c r="H5889">
        <f t="shared" ca="1" si="134"/>
        <v>7.6646702782303313E-3</v>
      </c>
    </row>
    <row r="5890" spans="7:8" x14ac:dyDescent="0.3">
      <c r="G5890" s="62">
        <v>5884</v>
      </c>
      <c r="H5890">
        <f t="shared" ca="1" si="134"/>
        <v>-2.0077754933756589E-2</v>
      </c>
    </row>
    <row r="5891" spans="7:8" x14ac:dyDescent="0.3">
      <c r="G5891" s="62">
        <v>5885</v>
      </c>
      <c r="H5891">
        <f t="shared" ca="1" si="134"/>
        <v>-1.6097760721049494E-2</v>
      </c>
    </row>
    <row r="5892" spans="7:8" x14ac:dyDescent="0.3">
      <c r="G5892" s="62">
        <v>5886</v>
      </c>
      <c r="H5892">
        <f t="shared" ca="1" si="134"/>
        <v>-1.4686164928437344E-3</v>
      </c>
    </row>
    <row r="5893" spans="7:8" x14ac:dyDescent="0.3">
      <c r="G5893" s="62">
        <v>5887</v>
      </c>
      <c r="H5893">
        <f t="shared" ca="1" si="134"/>
        <v>-2.3406158857392109E-2</v>
      </c>
    </row>
    <row r="5894" spans="7:8" x14ac:dyDescent="0.3">
      <c r="G5894" s="62">
        <v>5888</v>
      </c>
      <c r="H5894">
        <f t="shared" ca="1" si="134"/>
        <v>-3.7423607942948744E-3</v>
      </c>
    </row>
    <row r="5895" spans="7:8" x14ac:dyDescent="0.3">
      <c r="G5895" s="62">
        <v>5889</v>
      </c>
      <c r="H5895">
        <f t="shared" ref="H5895:H5958" ca="1" si="135">_xlfn.NORM.INV(RAND(),N$9,N$10)</f>
        <v>3.1249541148169878E-2</v>
      </c>
    </row>
    <row r="5896" spans="7:8" x14ac:dyDescent="0.3">
      <c r="G5896" s="62">
        <v>5890</v>
      </c>
      <c r="H5896">
        <f t="shared" ca="1" si="135"/>
        <v>-4.4158646881581097E-3</v>
      </c>
    </row>
    <row r="5897" spans="7:8" x14ac:dyDescent="0.3">
      <c r="G5897" s="62">
        <v>5891</v>
      </c>
      <c r="H5897">
        <f t="shared" ca="1" si="135"/>
        <v>-3.3296100719406745E-3</v>
      </c>
    </row>
    <row r="5898" spans="7:8" x14ac:dyDescent="0.3">
      <c r="G5898" s="62">
        <v>5892</v>
      </c>
      <c r="H5898">
        <f t="shared" ca="1" si="135"/>
        <v>3.0652493156290882E-2</v>
      </c>
    </row>
    <row r="5899" spans="7:8" x14ac:dyDescent="0.3">
      <c r="G5899" s="62">
        <v>5893</v>
      </c>
      <c r="H5899">
        <f t="shared" ca="1" si="135"/>
        <v>2.8770542510416896E-3</v>
      </c>
    </row>
    <row r="5900" spans="7:8" x14ac:dyDescent="0.3">
      <c r="G5900" s="62">
        <v>5894</v>
      </c>
      <c r="H5900">
        <f t="shared" ca="1" si="135"/>
        <v>-1.3836136123832823E-2</v>
      </c>
    </row>
    <row r="5901" spans="7:8" x14ac:dyDescent="0.3">
      <c r="G5901" s="62">
        <v>5895</v>
      </c>
      <c r="H5901">
        <f t="shared" ca="1" si="135"/>
        <v>-1.1640483858321136E-2</v>
      </c>
    </row>
    <row r="5902" spans="7:8" x14ac:dyDescent="0.3">
      <c r="G5902" s="62">
        <v>5896</v>
      </c>
      <c r="H5902">
        <f t="shared" ca="1" si="135"/>
        <v>-2.4715429761913807E-2</v>
      </c>
    </row>
    <row r="5903" spans="7:8" x14ac:dyDescent="0.3">
      <c r="G5903" s="62">
        <v>5897</v>
      </c>
      <c r="H5903">
        <f t="shared" ca="1" si="135"/>
        <v>5.7090172913550749E-3</v>
      </c>
    </row>
    <row r="5904" spans="7:8" x14ac:dyDescent="0.3">
      <c r="G5904" s="62">
        <v>5898</v>
      </c>
      <c r="H5904">
        <f t="shared" ca="1" si="135"/>
        <v>-2.3487108872965973E-2</v>
      </c>
    </row>
    <row r="5905" spans="7:8" x14ac:dyDescent="0.3">
      <c r="G5905" s="62">
        <v>5899</v>
      </c>
      <c r="H5905">
        <f t="shared" ca="1" si="135"/>
        <v>-1.6432548145065E-2</v>
      </c>
    </row>
    <row r="5906" spans="7:8" x14ac:dyDescent="0.3">
      <c r="G5906" s="62">
        <v>5900</v>
      </c>
      <c r="H5906">
        <f t="shared" ca="1" si="135"/>
        <v>5.7756087033617367E-3</v>
      </c>
    </row>
    <row r="5907" spans="7:8" x14ac:dyDescent="0.3">
      <c r="G5907" s="62">
        <v>5901</v>
      </c>
      <c r="H5907">
        <f t="shared" ca="1" si="135"/>
        <v>2.1245060499377418E-2</v>
      </c>
    </row>
    <row r="5908" spans="7:8" x14ac:dyDescent="0.3">
      <c r="G5908" s="62">
        <v>5902</v>
      </c>
      <c r="H5908">
        <f t="shared" ca="1" si="135"/>
        <v>-4.7067157435213376E-3</v>
      </c>
    </row>
    <row r="5909" spans="7:8" x14ac:dyDescent="0.3">
      <c r="G5909" s="62">
        <v>5903</v>
      </c>
      <c r="H5909">
        <f t="shared" ca="1" si="135"/>
        <v>1.0963867077300438E-3</v>
      </c>
    </row>
    <row r="5910" spans="7:8" x14ac:dyDescent="0.3">
      <c r="G5910" s="62">
        <v>5904</v>
      </c>
      <c r="H5910">
        <f t="shared" ca="1" si="135"/>
        <v>-1.7093338486810661E-2</v>
      </c>
    </row>
    <row r="5911" spans="7:8" x14ac:dyDescent="0.3">
      <c r="G5911" s="62">
        <v>5905</v>
      </c>
      <c r="H5911">
        <f t="shared" ca="1" si="135"/>
        <v>1.6429521693755399E-2</v>
      </c>
    </row>
    <row r="5912" spans="7:8" x14ac:dyDescent="0.3">
      <c r="G5912" s="62">
        <v>5906</v>
      </c>
      <c r="H5912">
        <f t="shared" ca="1" si="135"/>
        <v>2.615464415661509E-2</v>
      </c>
    </row>
    <row r="5913" spans="7:8" x14ac:dyDescent="0.3">
      <c r="G5913" s="62">
        <v>5907</v>
      </c>
      <c r="H5913">
        <f t="shared" ca="1" si="135"/>
        <v>6.5563428340420088E-3</v>
      </c>
    </row>
    <row r="5914" spans="7:8" x14ac:dyDescent="0.3">
      <c r="G5914" s="62">
        <v>5908</v>
      </c>
      <c r="H5914">
        <f t="shared" ca="1" si="135"/>
        <v>1.2818038982396387E-2</v>
      </c>
    </row>
    <row r="5915" spans="7:8" x14ac:dyDescent="0.3">
      <c r="G5915" s="62">
        <v>5909</v>
      </c>
      <c r="H5915">
        <f t="shared" ca="1" si="135"/>
        <v>3.0423722842718524E-3</v>
      </c>
    </row>
    <row r="5916" spans="7:8" x14ac:dyDescent="0.3">
      <c r="G5916" s="62">
        <v>5910</v>
      </c>
      <c r="H5916">
        <f t="shared" ca="1" si="135"/>
        <v>-1.9405885335647452E-2</v>
      </c>
    </row>
    <row r="5917" spans="7:8" x14ac:dyDescent="0.3">
      <c r="G5917" s="62">
        <v>5911</v>
      </c>
      <c r="H5917">
        <f t="shared" ca="1" si="135"/>
        <v>-1.706846130940208E-2</v>
      </c>
    </row>
    <row r="5918" spans="7:8" x14ac:dyDescent="0.3">
      <c r="G5918" s="62">
        <v>5912</v>
      </c>
      <c r="H5918">
        <f t="shared" ca="1" si="135"/>
        <v>1.3628561654619268E-2</v>
      </c>
    </row>
    <row r="5919" spans="7:8" x14ac:dyDescent="0.3">
      <c r="G5919" s="62">
        <v>5913</v>
      </c>
      <c r="H5919">
        <f t="shared" ca="1" si="135"/>
        <v>1.6688802655709808E-2</v>
      </c>
    </row>
    <row r="5920" spans="7:8" x14ac:dyDescent="0.3">
      <c r="G5920" s="62">
        <v>5914</v>
      </c>
      <c r="H5920">
        <f t="shared" ca="1" si="135"/>
        <v>6.3757638878037468E-3</v>
      </c>
    </row>
    <row r="5921" spans="7:8" x14ac:dyDescent="0.3">
      <c r="G5921" s="62">
        <v>5915</v>
      </c>
      <c r="H5921">
        <f t="shared" ca="1" si="135"/>
        <v>9.5278155757613451E-3</v>
      </c>
    </row>
    <row r="5922" spans="7:8" x14ac:dyDescent="0.3">
      <c r="G5922" s="62">
        <v>5916</v>
      </c>
      <c r="H5922">
        <f t="shared" ca="1" si="135"/>
        <v>-9.4574284623104594E-3</v>
      </c>
    </row>
    <row r="5923" spans="7:8" x14ac:dyDescent="0.3">
      <c r="G5923" s="62">
        <v>5917</v>
      </c>
      <c r="H5923">
        <f t="shared" ca="1" si="135"/>
        <v>-2.574091155200775E-2</v>
      </c>
    </row>
    <row r="5924" spans="7:8" x14ac:dyDescent="0.3">
      <c r="G5924" s="62">
        <v>5918</v>
      </c>
      <c r="H5924">
        <f t="shared" ca="1" si="135"/>
        <v>-1.0411414939180616E-3</v>
      </c>
    </row>
    <row r="5925" spans="7:8" x14ac:dyDescent="0.3">
      <c r="G5925" s="62">
        <v>5919</v>
      </c>
      <c r="H5925">
        <f t="shared" ca="1" si="135"/>
        <v>9.0963995506232395E-3</v>
      </c>
    </row>
    <row r="5926" spans="7:8" x14ac:dyDescent="0.3">
      <c r="G5926" s="62">
        <v>5920</v>
      </c>
      <c r="H5926">
        <f t="shared" ca="1" si="135"/>
        <v>1.3098217742914614E-2</v>
      </c>
    </row>
    <row r="5927" spans="7:8" x14ac:dyDescent="0.3">
      <c r="G5927" s="62">
        <v>5921</v>
      </c>
      <c r="H5927">
        <f t="shared" ca="1" si="135"/>
        <v>1.7618021561895576E-3</v>
      </c>
    </row>
    <row r="5928" spans="7:8" x14ac:dyDescent="0.3">
      <c r="G5928" s="62">
        <v>5922</v>
      </c>
      <c r="H5928">
        <f t="shared" ca="1" si="135"/>
        <v>3.6729926924308877E-3</v>
      </c>
    </row>
    <row r="5929" spans="7:8" x14ac:dyDescent="0.3">
      <c r="G5929" s="62">
        <v>5923</v>
      </c>
      <c r="H5929">
        <f t="shared" ca="1" si="135"/>
        <v>-2.9598638623728826E-2</v>
      </c>
    </row>
    <row r="5930" spans="7:8" x14ac:dyDescent="0.3">
      <c r="G5930" s="62">
        <v>5924</v>
      </c>
      <c r="H5930">
        <f t="shared" ca="1" si="135"/>
        <v>-2.6111297961962928E-2</v>
      </c>
    </row>
    <row r="5931" spans="7:8" x14ac:dyDescent="0.3">
      <c r="G5931" s="62">
        <v>5925</v>
      </c>
      <c r="H5931">
        <f t="shared" ca="1" si="135"/>
        <v>2.8127568217581736E-2</v>
      </c>
    </row>
    <row r="5932" spans="7:8" x14ac:dyDescent="0.3">
      <c r="G5932" s="62">
        <v>5926</v>
      </c>
      <c r="H5932">
        <f t="shared" ca="1" si="135"/>
        <v>1.3405306217252087E-2</v>
      </c>
    </row>
    <row r="5933" spans="7:8" x14ac:dyDescent="0.3">
      <c r="G5933" s="62">
        <v>5927</v>
      </c>
      <c r="H5933">
        <f t="shared" ca="1" si="135"/>
        <v>-2.6642705603921263E-2</v>
      </c>
    </row>
    <row r="5934" spans="7:8" x14ac:dyDescent="0.3">
      <c r="G5934" s="62">
        <v>5928</v>
      </c>
      <c r="H5934">
        <f t="shared" ca="1" si="135"/>
        <v>-1.4953150535516444E-2</v>
      </c>
    </row>
    <row r="5935" spans="7:8" x14ac:dyDescent="0.3">
      <c r="G5935" s="62">
        <v>5929</v>
      </c>
      <c r="H5935">
        <f t="shared" ca="1" si="135"/>
        <v>1.3028264377817554E-2</v>
      </c>
    </row>
    <row r="5936" spans="7:8" x14ac:dyDescent="0.3">
      <c r="G5936" s="62">
        <v>5930</v>
      </c>
      <c r="H5936">
        <f t="shared" ca="1" si="135"/>
        <v>1.6195615038909171E-2</v>
      </c>
    </row>
    <row r="5937" spans="7:8" x14ac:dyDescent="0.3">
      <c r="G5937" s="62">
        <v>5931</v>
      </c>
      <c r="H5937">
        <f t="shared" ca="1" si="135"/>
        <v>-6.1669774565611688E-3</v>
      </c>
    </row>
    <row r="5938" spans="7:8" x14ac:dyDescent="0.3">
      <c r="G5938" s="62">
        <v>5932</v>
      </c>
      <c r="H5938">
        <f t="shared" ca="1" si="135"/>
        <v>3.4994650483318068E-2</v>
      </c>
    </row>
    <row r="5939" spans="7:8" x14ac:dyDescent="0.3">
      <c r="G5939" s="62">
        <v>5933</v>
      </c>
      <c r="H5939">
        <f t="shared" ca="1" si="135"/>
        <v>7.8053074214010885E-3</v>
      </c>
    </row>
    <row r="5940" spans="7:8" x14ac:dyDescent="0.3">
      <c r="G5940" s="62">
        <v>5934</v>
      </c>
      <c r="H5940">
        <f t="shared" ca="1" si="135"/>
        <v>-1.0475702093542603E-3</v>
      </c>
    </row>
    <row r="5941" spans="7:8" x14ac:dyDescent="0.3">
      <c r="G5941" s="62">
        <v>5935</v>
      </c>
      <c r="H5941">
        <f t="shared" ca="1" si="135"/>
        <v>-2.3082889907621959E-2</v>
      </c>
    </row>
    <row r="5942" spans="7:8" x14ac:dyDescent="0.3">
      <c r="G5942" s="62">
        <v>5936</v>
      </c>
      <c r="H5942">
        <f t="shared" ca="1" si="135"/>
        <v>-3.4440121028866777E-3</v>
      </c>
    </row>
    <row r="5943" spans="7:8" x14ac:dyDescent="0.3">
      <c r="G5943" s="62">
        <v>5937</v>
      </c>
      <c r="H5943">
        <f t="shared" ca="1" si="135"/>
        <v>6.4732775200513253E-3</v>
      </c>
    </row>
    <row r="5944" spans="7:8" x14ac:dyDescent="0.3">
      <c r="G5944" s="62">
        <v>5938</v>
      </c>
      <c r="H5944">
        <f t="shared" ca="1" si="135"/>
        <v>1.327535064158523E-3</v>
      </c>
    </row>
    <row r="5945" spans="7:8" x14ac:dyDescent="0.3">
      <c r="G5945" s="62">
        <v>5939</v>
      </c>
      <c r="H5945">
        <f t="shared" ca="1" si="135"/>
        <v>-1.9169454500446079E-2</v>
      </c>
    </row>
    <row r="5946" spans="7:8" x14ac:dyDescent="0.3">
      <c r="G5946" s="62">
        <v>5940</v>
      </c>
      <c r="H5946">
        <f t="shared" ca="1" si="135"/>
        <v>-6.2684761896408129E-3</v>
      </c>
    </row>
    <row r="5947" spans="7:8" x14ac:dyDescent="0.3">
      <c r="G5947" s="62">
        <v>5941</v>
      </c>
      <c r="H5947">
        <f t="shared" ca="1" si="135"/>
        <v>1.1333610044315198E-2</v>
      </c>
    </row>
    <row r="5948" spans="7:8" x14ac:dyDescent="0.3">
      <c r="G5948" s="62">
        <v>5942</v>
      </c>
      <c r="H5948">
        <f t="shared" ca="1" si="135"/>
        <v>-7.0854614685902477E-3</v>
      </c>
    </row>
    <row r="5949" spans="7:8" x14ac:dyDescent="0.3">
      <c r="G5949" s="62">
        <v>5943</v>
      </c>
      <c r="H5949">
        <f t="shared" ca="1" si="135"/>
        <v>9.6847601672151746E-3</v>
      </c>
    </row>
    <row r="5950" spans="7:8" x14ac:dyDescent="0.3">
      <c r="G5950" s="62">
        <v>5944</v>
      </c>
      <c r="H5950">
        <f t="shared" ca="1" si="135"/>
        <v>9.8509967949501464E-3</v>
      </c>
    </row>
    <row r="5951" spans="7:8" x14ac:dyDescent="0.3">
      <c r="G5951" s="62">
        <v>5945</v>
      </c>
      <c r="H5951">
        <f t="shared" ca="1" si="135"/>
        <v>1.1715768768339747E-3</v>
      </c>
    </row>
    <row r="5952" spans="7:8" x14ac:dyDescent="0.3">
      <c r="G5952" s="62">
        <v>5946</v>
      </c>
      <c r="H5952">
        <f t="shared" ca="1" si="135"/>
        <v>7.6197742104375816E-3</v>
      </c>
    </row>
    <row r="5953" spans="7:8" x14ac:dyDescent="0.3">
      <c r="G5953" s="62">
        <v>5947</v>
      </c>
      <c r="H5953">
        <f t="shared" ca="1" si="135"/>
        <v>2.3452142670456744E-2</v>
      </c>
    </row>
    <row r="5954" spans="7:8" x14ac:dyDescent="0.3">
      <c r="G5954" s="62">
        <v>5948</v>
      </c>
      <c r="H5954">
        <f t="shared" ca="1" si="135"/>
        <v>1.7076821756563169E-2</v>
      </c>
    </row>
    <row r="5955" spans="7:8" x14ac:dyDescent="0.3">
      <c r="G5955" s="62">
        <v>5949</v>
      </c>
      <c r="H5955">
        <f t="shared" ca="1" si="135"/>
        <v>1.2755901903479517E-2</v>
      </c>
    </row>
    <row r="5956" spans="7:8" x14ac:dyDescent="0.3">
      <c r="G5956" s="62">
        <v>5950</v>
      </c>
      <c r="H5956">
        <f t="shared" ca="1" si="135"/>
        <v>2.8811774113228071E-2</v>
      </c>
    </row>
    <row r="5957" spans="7:8" x14ac:dyDescent="0.3">
      <c r="G5957" s="62">
        <v>5951</v>
      </c>
      <c r="H5957">
        <f t="shared" ca="1" si="135"/>
        <v>-1.9671902573045914E-2</v>
      </c>
    </row>
    <row r="5958" spans="7:8" x14ac:dyDescent="0.3">
      <c r="G5958" s="62">
        <v>5952</v>
      </c>
      <c r="H5958">
        <f t="shared" ca="1" si="135"/>
        <v>1.4032565907787148E-2</v>
      </c>
    </row>
    <row r="5959" spans="7:8" x14ac:dyDescent="0.3">
      <c r="G5959" s="62">
        <v>5953</v>
      </c>
      <c r="H5959">
        <f t="shared" ref="H5959:H6022" ca="1" si="136">_xlfn.NORM.INV(RAND(),N$9,N$10)</f>
        <v>-3.5615521910983328E-2</v>
      </c>
    </row>
    <row r="5960" spans="7:8" x14ac:dyDescent="0.3">
      <c r="G5960" s="62">
        <v>5954</v>
      </c>
      <c r="H5960">
        <f t="shared" ca="1" si="136"/>
        <v>8.2014158994298588E-4</v>
      </c>
    </row>
    <row r="5961" spans="7:8" x14ac:dyDescent="0.3">
      <c r="G5961" s="62">
        <v>5955</v>
      </c>
      <c r="H5961">
        <f t="shared" ca="1" si="136"/>
        <v>1.1692439944227606E-2</v>
      </c>
    </row>
    <row r="5962" spans="7:8" x14ac:dyDescent="0.3">
      <c r="G5962" s="62">
        <v>5956</v>
      </c>
      <c r="H5962">
        <f t="shared" ca="1" si="136"/>
        <v>-1.6697134109987598E-2</v>
      </c>
    </row>
    <row r="5963" spans="7:8" x14ac:dyDescent="0.3">
      <c r="G5963" s="62">
        <v>5957</v>
      </c>
      <c r="H5963">
        <f t="shared" ca="1" si="136"/>
        <v>-1.2837593264206923E-2</v>
      </c>
    </row>
    <row r="5964" spans="7:8" x14ac:dyDescent="0.3">
      <c r="G5964" s="62">
        <v>5958</v>
      </c>
      <c r="H5964">
        <f t="shared" ca="1" si="136"/>
        <v>-3.8867488391888558E-3</v>
      </c>
    </row>
    <row r="5965" spans="7:8" x14ac:dyDescent="0.3">
      <c r="G5965" s="62">
        <v>5959</v>
      </c>
      <c r="H5965">
        <f t="shared" ca="1" si="136"/>
        <v>2.2716081941348333E-3</v>
      </c>
    </row>
    <row r="5966" spans="7:8" x14ac:dyDescent="0.3">
      <c r="G5966" s="62">
        <v>5960</v>
      </c>
      <c r="H5966">
        <f t="shared" ca="1" si="136"/>
        <v>-5.6114644583372918E-3</v>
      </c>
    </row>
    <row r="5967" spans="7:8" x14ac:dyDescent="0.3">
      <c r="G5967" s="62">
        <v>5961</v>
      </c>
      <c r="H5967">
        <f t="shared" ca="1" si="136"/>
        <v>-1.2095927503461099E-4</v>
      </c>
    </row>
    <row r="5968" spans="7:8" x14ac:dyDescent="0.3">
      <c r="G5968" s="62">
        <v>5962</v>
      </c>
      <c r="H5968">
        <f t="shared" ca="1" si="136"/>
        <v>-1.4577067298176759E-3</v>
      </c>
    </row>
    <row r="5969" spans="7:8" x14ac:dyDescent="0.3">
      <c r="G5969" s="62">
        <v>5963</v>
      </c>
      <c r="H5969">
        <f t="shared" ca="1" si="136"/>
        <v>-1.4622976728717813E-4</v>
      </c>
    </row>
    <row r="5970" spans="7:8" x14ac:dyDescent="0.3">
      <c r="G5970" s="62">
        <v>5964</v>
      </c>
      <c r="H5970">
        <f t="shared" ca="1" si="136"/>
        <v>-1.8614635442371963E-2</v>
      </c>
    </row>
    <row r="5971" spans="7:8" x14ac:dyDescent="0.3">
      <c r="G5971" s="62">
        <v>5965</v>
      </c>
      <c r="H5971">
        <f t="shared" ca="1" si="136"/>
        <v>-2.9953771520068641E-2</v>
      </c>
    </row>
    <row r="5972" spans="7:8" x14ac:dyDescent="0.3">
      <c r="G5972" s="62">
        <v>5966</v>
      </c>
      <c r="H5972">
        <f t="shared" ca="1" si="136"/>
        <v>2.6364822350943021E-4</v>
      </c>
    </row>
    <row r="5973" spans="7:8" x14ac:dyDescent="0.3">
      <c r="G5973" s="62">
        <v>5967</v>
      </c>
      <c r="H5973">
        <f t="shared" ca="1" si="136"/>
        <v>1.3494722182644815E-2</v>
      </c>
    </row>
    <row r="5974" spans="7:8" x14ac:dyDescent="0.3">
      <c r="G5974" s="62">
        <v>5968</v>
      </c>
      <c r="H5974">
        <f t="shared" ca="1" si="136"/>
        <v>1.7952474438944002E-2</v>
      </c>
    </row>
    <row r="5975" spans="7:8" x14ac:dyDescent="0.3">
      <c r="G5975" s="62">
        <v>5969</v>
      </c>
      <c r="H5975">
        <f t="shared" ca="1" si="136"/>
        <v>6.9178958329619991E-3</v>
      </c>
    </row>
    <row r="5976" spans="7:8" x14ac:dyDescent="0.3">
      <c r="G5976" s="62">
        <v>5970</v>
      </c>
      <c r="H5976">
        <f t="shared" ca="1" si="136"/>
        <v>2.6819565157363438E-2</v>
      </c>
    </row>
    <row r="5977" spans="7:8" x14ac:dyDescent="0.3">
      <c r="G5977" s="62">
        <v>5971</v>
      </c>
      <c r="H5977">
        <f t="shared" ca="1" si="136"/>
        <v>-1.1733412248695512E-2</v>
      </c>
    </row>
    <row r="5978" spans="7:8" x14ac:dyDescent="0.3">
      <c r="G5978" s="62">
        <v>5972</v>
      </c>
      <c r="H5978">
        <f t="shared" ca="1" si="136"/>
        <v>1.3633339077919035E-3</v>
      </c>
    </row>
    <row r="5979" spans="7:8" x14ac:dyDescent="0.3">
      <c r="G5979" s="62">
        <v>5973</v>
      </c>
      <c r="H5979">
        <f t="shared" ca="1" si="136"/>
        <v>1.038762465586811E-2</v>
      </c>
    </row>
    <row r="5980" spans="7:8" x14ac:dyDescent="0.3">
      <c r="G5980" s="62">
        <v>5974</v>
      </c>
      <c r="H5980">
        <f t="shared" ca="1" si="136"/>
        <v>2.1874144788352951E-2</v>
      </c>
    </row>
    <row r="5981" spans="7:8" x14ac:dyDescent="0.3">
      <c r="G5981" s="62">
        <v>5975</v>
      </c>
      <c r="H5981">
        <f t="shared" ca="1" si="136"/>
        <v>9.0033015102753688E-3</v>
      </c>
    </row>
    <row r="5982" spans="7:8" x14ac:dyDescent="0.3">
      <c r="G5982" s="62">
        <v>5976</v>
      </c>
      <c r="H5982">
        <f t="shared" ca="1" si="136"/>
        <v>2.5773626991983108E-2</v>
      </c>
    </row>
    <row r="5983" spans="7:8" x14ac:dyDescent="0.3">
      <c r="G5983" s="62">
        <v>5977</v>
      </c>
      <c r="H5983">
        <f t="shared" ca="1" si="136"/>
        <v>-1.0271490132745061E-2</v>
      </c>
    </row>
    <row r="5984" spans="7:8" x14ac:dyDescent="0.3">
      <c r="G5984" s="62">
        <v>5978</v>
      </c>
      <c r="H5984">
        <f t="shared" ca="1" si="136"/>
        <v>-8.3386680772391669E-3</v>
      </c>
    </row>
    <row r="5985" spans="7:8" x14ac:dyDescent="0.3">
      <c r="G5985" s="62">
        <v>5979</v>
      </c>
      <c r="H5985">
        <f t="shared" ca="1" si="136"/>
        <v>-1.6456581863655704E-2</v>
      </c>
    </row>
    <row r="5986" spans="7:8" x14ac:dyDescent="0.3">
      <c r="G5986" s="62">
        <v>5980</v>
      </c>
      <c r="H5986">
        <f t="shared" ca="1" si="136"/>
        <v>-1.0571355722655322E-2</v>
      </c>
    </row>
    <row r="5987" spans="7:8" x14ac:dyDescent="0.3">
      <c r="G5987" s="62">
        <v>5981</v>
      </c>
      <c r="H5987">
        <f t="shared" ca="1" si="136"/>
        <v>-1.7469018466439896E-2</v>
      </c>
    </row>
    <row r="5988" spans="7:8" x14ac:dyDescent="0.3">
      <c r="G5988" s="62">
        <v>5982</v>
      </c>
      <c r="H5988">
        <f t="shared" ca="1" si="136"/>
        <v>-6.3702926510614526E-3</v>
      </c>
    </row>
    <row r="5989" spans="7:8" x14ac:dyDescent="0.3">
      <c r="G5989" s="62">
        <v>5983</v>
      </c>
      <c r="H5989">
        <f t="shared" ca="1" si="136"/>
        <v>5.1902597624580861E-2</v>
      </c>
    </row>
    <row r="5990" spans="7:8" x14ac:dyDescent="0.3">
      <c r="G5990" s="62">
        <v>5984</v>
      </c>
      <c r="H5990">
        <f t="shared" ca="1" si="136"/>
        <v>7.2051474487734085E-3</v>
      </c>
    </row>
    <row r="5991" spans="7:8" x14ac:dyDescent="0.3">
      <c r="G5991" s="62">
        <v>5985</v>
      </c>
      <c r="H5991">
        <f t="shared" ca="1" si="136"/>
        <v>-2.4788304671561526E-2</v>
      </c>
    </row>
    <row r="5992" spans="7:8" x14ac:dyDescent="0.3">
      <c r="G5992" s="62">
        <v>5986</v>
      </c>
      <c r="H5992">
        <f t="shared" ca="1" si="136"/>
        <v>3.7344911792117027E-3</v>
      </c>
    </row>
    <row r="5993" spans="7:8" x14ac:dyDescent="0.3">
      <c r="G5993" s="62">
        <v>5987</v>
      </c>
      <c r="H5993">
        <f t="shared" ca="1" si="136"/>
        <v>-1.0210785171523325E-2</v>
      </c>
    </row>
    <row r="5994" spans="7:8" x14ac:dyDescent="0.3">
      <c r="G5994" s="62">
        <v>5988</v>
      </c>
      <c r="H5994">
        <f t="shared" ca="1" si="136"/>
        <v>2.3487189916850299E-2</v>
      </c>
    </row>
    <row r="5995" spans="7:8" x14ac:dyDescent="0.3">
      <c r="G5995" s="62">
        <v>5989</v>
      </c>
      <c r="H5995">
        <f t="shared" ca="1" si="136"/>
        <v>1.293914804936085E-3</v>
      </c>
    </row>
    <row r="5996" spans="7:8" x14ac:dyDescent="0.3">
      <c r="G5996" s="62">
        <v>5990</v>
      </c>
      <c r="H5996">
        <f t="shared" ca="1" si="136"/>
        <v>-2.3371981466365321E-2</v>
      </c>
    </row>
    <row r="5997" spans="7:8" x14ac:dyDescent="0.3">
      <c r="G5997" s="62">
        <v>5991</v>
      </c>
      <c r="H5997">
        <f t="shared" ca="1" si="136"/>
        <v>-1.0556278630440811E-2</v>
      </c>
    </row>
    <row r="5998" spans="7:8" x14ac:dyDescent="0.3">
      <c r="G5998" s="62">
        <v>5992</v>
      </c>
      <c r="H5998">
        <f t="shared" ca="1" si="136"/>
        <v>4.950033702208049E-3</v>
      </c>
    </row>
    <row r="5999" spans="7:8" x14ac:dyDescent="0.3">
      <c r="G5999" s="62">
        <v>5993</v>
      </c>
      <c r="H5999">
        <f t="shared" ca="1" si="136"/>
        <v>-1.8379972328674148E-2</v>
      </c>
    </row>
    <row r="6000" spans="7:8" x14ac:dyDescent="0.3">
      <c r="G6000" s="62">
        <v>5994</v>
      </c>
      <c r="H6000">
        <f t="shared" ca="1" si="136"/>
        <v>2.7273135773707654E-2</v>
      </c>
    </row>
    <row r="6001" spans="7:8" x14ac:dyDescent="0.3">
      <c r="G6001" s="62">
        <v>5995</v>
      </c>
      <c r="H6001">
        <f t="shared" ca="1" si="136"/>
        <v>1.8084383309603623E-3</v>
      </c>
    </row>
    <row r="6002" spans="7:8" x14ac:dyDescent="0.3">
      <c r="G6002" s="62">
        <v>5996</v>
      </c>
      <c r="H6002">
        <f t="shared" ca="1" si="136"/>
        <v>2.2035587378477451E-3</v>
      </c>
    </row>
    <row r="6003" spans="7:8" x14ac:dyDescent="0.3">
      <c r="G6003" s="62">
        <v>5997</v>
      </c>
      <c r="H6003">
        <f t="shared" ca="1" si="136"/>
        <v>4.5254567876259087E-3</v>
      </c>
    </row>
    <row r="6004" spans="7:8" x14ac:dyDescent="0.3">
      <c r="G6004" s="62">
        <v>5998</v>
      </c>
      <c r="H6004">
        <f t="shared" ca="1" si="136"/>
        <v>-9.4697181330115066E-3</v>
      </c>
    </row>
    <row r="6005" spans="7:8" x14ac:dyDescent="0.3">
      <c r="G6005" s="62">
        <v>5999</v>
      </c>
      <c r="H6005">
        <f t="shared" ca="1" si="136"/>
        <v>-1.3699620783799302E-2</v>
      </c>
    </row>
    <row r="6006" spans="7:8" x14ac:dyDescent="0.3">
      <c r="G6006" s="62">
        <v>6000</v>
      </c>
      <c r="H6006">
        <f t="shared" ca="1" si="136"/>
        <v>6.2205378565589079E-3</v>
      </c>
    </row>
    <row r="6007" spans="7:8" x14ac:dyDescent="0.3">
      <c r="G6007" s="62">
        <v>6001</v>
      </c>
      <c r="H6007">
        <f t="shared" ca="1" si="136"/>
        <v>2.6894472709676608E-3</v>
      </c>
    </row>
    <row r="6008" spans="7:8" x14ac:dyDescent="0.3">
      <c r="G6008" s="62">
        <v>6002</v>
      </c>
      <c r="H6008">
        <f t="shared" ca="1" si="136"/>
        <v>6.7102782108573499E-3</v>
      </c>
    </row>
    <row r="6009" spans="7:8" x14ac:dyDescent="0.3">
      <c r="G6009" s="62">
        <v>6003</v>
      </c>
      <c r="H6009">
        <f t="shared" ca="1" si="136"/>
        <v>2.0158345981668734E-3</v>
      </c>
    </row>
    <row r="6010" spans="7:8" x14ac:dyDescent="0.3">
      <c r="G6010" s="62">
        <v>6004</v>
      </c>
      <c r="H6010">
        <f t="shared" ca="1" si="136"/>
        <v>-1.5089919109883866E-3</v>
      </c>
    </row>
    <row r="6011" spans="7:8" x14ac:dyDescent="0.3">
      <c r="G6011" s="62">
        <v>6005</v>
      </c>
      <c r="H6011">
        <f t="shared" ca="1" si="136"/>
        <v>1.0235015473343691E-2</v>
      </c>
    </row>
    <row r="6012" spans="7:8" x14ac:dyDescent="0.3">
      <c r="G6012" s="62">
        <v>6006</v>
      </c>
      <c r="H6012">
        <f t="shared" ca="1" si="136"/>
        <v>-8.1988995783538153E-3</v>
      </c>
    </row>
    <row r="6013" spans="7:8" x14ac:dyDescent="0.3">
      <c r="G6013" s="62">
        <v>6007</v>
      </c>
      <c r="H6013">
        <f t="shared" ca="1" si="136"/>
        <v>2.9670573141766274E-3</v>
      </c>
    </row>
    <row r="6014" spans="7:8" x14ac:dyDescent="0.3">
      <c r="G6014" s="62">
        <v>6008</v>
      </c>
      <c r="H6014">
        <f t="shared" ca="1" si="136"/>
        <v>1.250786721442436E-3</v>
      </c>
    </row>
    <row r="6015" spans="7:8" x14ac:dyDescent="0.3">
      <c r="G6015" s="62">
        <v>6009</v>
      </c>
      <c r="H6015">
        <f t="shared" ca="1" si="136"/>
        <v>1.0684343779878666E-4</v>
      </c>
    </row>
    <row r="6016" spans="7:8" x14ac:dyDescent="0.3">
      <c r="G6016" s="62">
        <v>6010</v>
      </c>
      <c r="H6016">
        <f t="shared" ca="1" si="136"/>
        <v>2.4926311338206238E-3</v>
      </c>
    </row>
    <row r="6017" spans="7:8" x14ac:dyDescent="0.3">
      <c r="G6017" s="62">
        <v>6011</v>
      </c>
      <c r="H6017">
        <f t="shared" ca="1" si="136"/>
        <v>-1.0938432379843852E-2</v>
      </c>
    </row>
    <row r="6018" spans="7:8" x14ac:dyDescent="0.3">
      <c r="G6018" s="62">
        <v>6012</v>
      </c>
      <c r="H6018">
        <f t="shared" ca="1" si="136"/>
        <v>-3.0004063175386123E-2</v>
      </c>
    </row>
    <row r="6019" spans="7:8" x14ac:dyDescent="0.3">
      <c r="G6019" s="62">
        <v>6013</v>
      </c>
      <c r="H6019">
        <f t="shared" ca="1" si="136"/>
        <v>-1.4757197723365995E-2</v>
      </c>
    </row>
    <row r="6020" spans="7:8" x14ac:dyDescent="0.3">
      <c r="G6020" s="62">
        <v>6014</v>
      </c>
      <c r="H6020">
        <f t="shared" ca="1" si="136"/>
        <v>-1.3088003257573221E-2</v>
      </c>
    </row>
    <row r="6021" spans="7:8" x14ac:dyDescent="0.3">
      <c r="G6021" s="62">
        <v>6015</v>
      </c>
      <c r="H6021">
        <f t="shared" ca="1" si="136"/>
        <v>3.9951372096581851E-3</v>
      </c>
    </row>
    <row r="6022" spans="7:8" x14ac:dyDescent="0.3">
      <c r="G6022" s="62">
        <v>6016</v>
      </c>
      <c r="H6022">
        <f t="shared" ca="1" si="136"/>
        <v>1.0399531312362208E-3</v>
      </c>
    </row>
    <row r="6023" spans="7:8" x14ac:dyDescent="0.3">
      <c r="G6023" s="62">
        <v>6017</v>
      </c>
      <c r="H6023">
        <f t="shared" ref="H6023:H6086" ca="1" si="137">_xlfn.NORM.INV(RAND(),N$9,N$10)</f>
        <v>-9.1663335523414022E-3</v>
      </c>
    </row>
    <row r="6024" spans="7:8" x14ac:dyDescent="0.3">
      <c r="G6024" s="62">
        <v>6018</v>
      </c>
      <c r="H6024">
        <f t="shared" ca="1" si="137"/>
        <v>3.9148231838669716E-3</v>
      </c>
    </row>
    <row r="6025" spans="7:8" x14ac:dyDescent="0.3">
      <c r="G6025" s="62">
        <v>6019</v>
      </c>
      <c r="H6025">
        <f t="shared" ca="1" si="137"/>
        <v>7.0436554026640282E-3</v>
      </c>
    </row>
    <row r="6026" spans="7:8" x14ac:dyDescent="0.3">
      <c r="G6026" s="62">
        <v>6020</v>
      </c>
      <c r="H6026">
        <f t="shared" ca="1" si="137"/>
        <v>-1.9781143417271895E-2</v>
      </c>
    </row>
    <row r="6027" spans="7:8" x14ac:dyDescent="0.3">
      <c r="G6027" s="62">
        <v>6021</v>
      </c>
      <c r="H6027">
        <f t="shared" ca="1" si="137"/>
        <v>1.6330439986374203E-2</v>
      </c>
    </row>
    <row r="6028" spans="7:8" x14ac:dyDescent="0.3">
      <c r="G6028" s="62">
        <v>6022</v>
      </c>
      <c r="H6028">
        <f t="shared" ca="1" si="137"/>
        <v>-5.4259911902802228E-3</v>
      </c>
    </row>
    <row r="6029" spans="7:8" x14ac:dyDescent="0.3">
      <c r="G6029" s="62">
        <v>6023</v>
      </c>
      <c r="H6029">
        <f t="shared" ca="1" si="137"/>
        <v>1.5880108709378948E-2</v>
      </c>
    </row>
    <row r="6030" spans="7:8" x14ac:dyDescent="0.3">
      <c r="G6030" s="62">
        <v>6024</v>
      </c>
      <c r="H6030">
        <f t="shared" ca="1" si="137"/>
        <v>4.6920679790829504E-3</v>
      </c>
    </row>
    <row r="6031" spans="7:8" x14ac:dyDescent="0.3">
      <c r="G6031" s="62">
        <v>6025</v>
      </c>
      <c r="H6031">
        <f t="shared" ca="1" si="137"/>
        <v>3.1937335887233284E-2</v>
      </c>
    </row>
    <row r="6032" spans="7:8" x14ac:dyDescent="0.3">
      <c r="G6032" s="62">
        <v>6026</v>
      </c>
      <c r="H6032">
        <f t="shared" ca="1" si="137"/>
        <v>1.5354118448854094E-2</v>
      </c>
    </row>
    <row r="6033" spans="7:8" x14ac:dyDescent="0.3">
      <c r="G6033" s="62">
        <v>6027</v>
      </c>
      <c r="H6033">
        <f t="shared" ca="1" si="137"/>
        <v>-1.0251288177545849E-2</v>
      </c>
    </row>
    <row r="6034" spans="7:8" x14ac:dyDescent="0.3">
      <c r="G6034" s="62">
        <v>6028</v>
      </c>
      <c r="H6034">
        <f t="shared" ca="1" si="137"/>
        <v>-1.2176428060268998E-2</v>
      </c>
    </row>
    <row r="6035" spans="7:8" x14ac:dyDescent="0.3">
      <c r="G6035" s="62">
        <v>6029</v>
      </c>
      <c r="H6035">
        <f t="shared" ca="1" si="137"/>
        <v>-1.7305350351024259E-2</v>
      </c>
    </row>
    <row r="6036" spans="7:8" x14ac:dyDescent="0.3">
      <c r="G6036" s="62">
        <v>6030</v>
      </c>
      <c r="H6036">
        <f t="shared" ca="1" si="137"/>
        <v>-6.6140072269996629E-3</v>
      </c>
    </row>
    <row r="6037" spans="7:8" x14ac:dyDescent="0.3">
      <c r="G6037" s="62">
        <v>6031</v>
      </c>
      <c r="H6037">
        <f t="shared" ca="1" si="137"/>
        <v>-1.7648789133544889E-3</v>
      </c>
    </row>
    <row r="6038" spans="7:8" x14ac:dyDescent="0.3">
      <c r="G6038" s="62">
        <v>6032</v>
      </c>
      <c r="H6038">
        <f t="shared" ca="1" si="137"/>
        <v>-1.1925622340197745E-2</v>
      </c>
    </row>
    <row r="6039" spans="7:8" x14ac:dyDescent="0.3">
      <c r="G6039" s="62">
        <v>6033</v>
      </c>
      <c r="H6039">
        <f t="shared" ca="1" si="137"/>
        <v>-1.0229935670558379E-2</v>
      </c>
    </row>
    <row r="6040" spans="7:8" x14ac:dyDescent="0.3">
      <c r="G6040" s="62">
        <v>6034</v>
      </c>
      <c r="H6040">
        <f t="shared" ca="1" si="137"/>
        <v>3.6500864160355459E-2</v>
      </c>
    </row>
    <row r="6041" spans="7:8" x14ac:dyDescent="0.3">
      <c r="G6041" s="62">
        <v>6035</v>
      </c>
      <c r="H6041">
        <f t="shared" ca="1" si="137"/>
        <v>1.2400803096578315E-2</v>
      </c>
    </row>
    <row r="6042" spans="7:8" x14ac:dyDescent="0.3">
      <c r="G6042" s="62">
        <v>6036</v>
      </c>
      <c r="H6042">
        <f t="shared" ca="1" si="137"/>
        <v>1.9883315218559947E-2</v>
      </c>
    </row>
    <row r="6043" spans="7:8" x14ac:dyDescent="0.3">
      <c r="G6043" s="62">
        <v>6037</v>
      </c>
      <c r="H6043">
        <f t="shared" ca="1" si="137"/>
        <v>1.2727665924839543E-2</v>
      </c>
    </row>
    <row r="6044" spans="7:8" x14ac:dyDescent="0.3">
      <c r="G6044" s="62">
        <v>6038</v>
      </c>
      <c r="H6044">
        <f t="shared" ca="1" si="137"/>
        <v>9.3764258590620757E-3</v>
      </c>
    </row>
    <row r="6045" spans="7:8" x14ac:dyDescent="0.3">
      <c r="G6045" s="62">
        <v>6039</v>
      </c>
      <c r="H6045">
        <f t="shared" ca="1" si="137"/>
        <v>-2.0878426936288681E-2</v>
      </c>
    </row>
    <row r="6046" spans="7:8" x14ac:dyDescent="0.3">
      <c r="G6046" s="62">
        <v>6040</v>
      </c>
      <c r="H6046">
        <f t="shared" ca="1" si="137"/>
        <v>5.4932898125369268E-3</v>
      </c>
    </row>
    <row r="6047" spans="7:8" x14ac:dyDescent="0.3">
      <c r="G6047" s="62">
        <v>6041</v>
      </c>
      <c r="H6047">
        <f t="shared" ca="1" si="137"/>
        <v>1.2936156106470783E-2</v>
      </c>
    </row>
    <row r="6048" spans="7:8" x14ac:dyDescent="0.3">
      <c r="G6048" s="62">
        <v>6042</v>
      </c>
      <c r="H6048">
        <f t="shared" ca="1" si="137"/>
        <v>-3.5420483298160342E-3</v>
      </c>
    </row>
    <row r="6049" spans="7:8" x14ac:dyDescent="0.3">
      <c r="G6049" s="62">
        <v>6043</v>
      </c>
      <c r="H6049">
        <f t="shared" ca="1" si="137"/>
        <v>-2.0395066517542521E-3</v>
      </c>
    </row>
    <row r="6050" spans="7:8" x14ac:dyDescent="0.3">
      <c r="G6050" s="62">
        <v>6044</v>
      </c>
      <c r="H6050">
        <f t="shared" ca="1" si="137"/>
        <v>-1.5987782805154472E-3</v>
      </c>
    </row>
    <row r="6051" spans="7:8" x14ac:dyDescent="0.3">
      <c r="G6051" s="62">
        <v>6045</v>
      </c>
      <c r="H6051">
        <f t="shared" ca="1" si="137"/>
        <v>1.0740037392281937E-2</v>
      </c>
    </row>
    <row r="6052" spans="7:8" x14ac:dyDescent="0.3">
      <c r="G6052" s="62">
        <v>6046</v>
      </c>
      <c r="H6052">
        <f t="shared" ca="1" si="137"/>
        <v>6.8813270893693763E-4</v>
      </c>
    </row>
    <row r="6053" spans="7:8" x14ac:dyDescent="0.3">
      <c r="G6053" s="62">
        <v>6047</v>
      </c>
      <c r="H6053">
        <f t="shared" ca="1" si="137"/>
        <v>-6.1910462729125315E-3</v>
      </c>
    </row>
    <row r="6054" spans="7:8" x14ac:dyDescent="0.3">
      <c r="G6054" s="62">
        <v>6048</v>
      </c>
      <c r="H6054">
        <f t="shared" ca="1" si="137"/>
        <v>-1.5472843384408854E-2</v>
      </c>
    </row>
    <row r="6055" spans="7:8" x14ac:dyDescent="0.3">
      <c r="G6055" s="62">
        <v>6049</v>
      </c>
      <c r="H6055">
        <f t="shared" ca="1" si="137"/>
        <v>7.6636960309161084E-3</v>
      </c>
    </row>
    <row r="6056" spans="7:8" x14ac:dyDescent="0.3">
      <c r="G6056" s="62">
        <v>6050</v>
      </c>
      <c r="H6056">
        <f t="shared" ca="1" si="137"/>
        <v>2.3336865455853822E-2</v>
      </c>
    </row>
    <row r="6057" spans="7:8" x14ac:dyDescent="0.3">
      <c r="G6057" s="62">
        <v>6051</v>
      </c>
      <c r="H6057">
        <f t="shared" ca="1" si="137"/>
        <v>1.6441155596165397E-2</v>
      </c>
    </row>
    <row r="6058" spans="7:8" x14ac:dyDescent="0.3">
      <c r="G6058" s="62">
        <v>6052</v>
      </c>
      <c r="H6058">
        <f t="shared" ca="1" si="137"/>
        <v>2.4882752889717526E-2</v>
      </c>
    </row>
    <row r="6059" spans="7:8" x14ac:dyDescent="0.3">
      <c r="G6059" s="62">
        <v>6053</v>
      </c>
      <c r="H6059">
        <f t="shared" ca="1" si="137"/>
        <v>1.091663364771327E-2</v>
      </c>
    </row>
    <row r="6060" spans="7:8" x14ac:dyDescent="0.3">
      <c r="G6060" s="62">
        <v>6054</v>
      </c>
      <c r="H6060">
        <f t="shared" ca="1" si="137"/>
        <v>6.6574726058807876E-3</v>
      </c>
    </row>
    <row r="6061" spans="7:8" x14ac:dyDescent="0.3">
      <c r="G6061" s="62">
        <v>6055</v>
      </c>
      <c r="H6061">
        <f t="shared" ca="1" si="137"/>
        <v>-1.2562148422732857E-3</v>
      </c>
    </row>
    <row r="6062" spans="7:8" x14ac:dyDescent="0.3">
      <c r="G6062" s="62">
        <v>6056</v>
      </c>
      <c r="H6062">
        <f t="shared" ca="1" si="137"/>
        <v>2.5112197412889798E-2</v>
      </c>
    </row>
    <row r="6063" spans="7:8" x14ac:dyDescent="0.3">
      <c r="G6063" s="62">
        <v>6057</v>
      </c>
      <c r="H6063">
        <f t="shared" ca="1" si="137"/>
        <v>-2.0921846688685568E-2</v>
      </c>
    </row>
    <row r="6064" spans="7:8" x14ac:dyDescent="0.3">
      <c r="G6064" s="62">
        <v>6058</v>
      </c>
      <c r="H6064">
        <f t="shared" ca="1" si="137"/>
        <v>3.1550091438025656E-3</v>
      </c>
    </row>
    <row r="6065" spans="7:8" x14ac:dyDescent="0.3">
      <c r="G6065" s="62">
        <v>6059</v>
      </c>
      <c r="H6065">
        <f t="shared" ca="1" si="137"/>
        <v>-3.7780173713108912E-3</v>
      </c>
    </row>
    <row r="6066" spans="7:8" x14ac:dyDescent="0.3">
      <c r="G6066" s="62">
        <v>6060</v>
      </c>
      <c r="H6066">
        <f t="shared" ca="1" si="137"/>
        <v>-1.6819996536385912E-3</v>
      </c>
    </row>
    <row r="6067" spans="7:8" x14ac:dyDescent="0.3">
      <c r="G6067" s="62">
        <v>6061</v>
      </c>
      <c r="H6067">
        <f t="shared" ca="1" si="137"/>
        <v>-7.1741951140643053E-3</v>
      </c>
    </row>
    <row r="6068" spans="7:8" x14ac:dyDescent="0.3">
      <c r="G6068" s="62">
        <v>6062</v>
      </c>
      <c r="H6068">
        <f t="shared" ca="1" si="137"/>
        <v>6.8024352166758447E-3</v>
      </c>
    </row>
    <row r="6069" spans="7:8" x14ac:dyDescent="0.3">
      <c r="G6069" s="62">
        <v>6063</v>
      </c>
      <c r="H6069">
        <f t="shared" ca="1" si="137"/>
        <v>-1.3257640858290426E-2</v>
      </c>
    </row>
    <row r="6070" spans="7:8" x14ac:dyDescent="0.3">
      <c r="G6070" s="62">
        <v>6064</v>
      </c>
      <c r="H6070">
        <f t="shared" ca="1" si="137"/>
        <v>1.1702152713646587E-2</v>
      </c>
    </row>
    <row r="6071" spans="7:8" x14ac:dyDescent="0.3">
      <c r="G6071" s="62">
        <v>6065</v>
      </c>
      <c r="H6071">
        <f t="shared" ca="1" si="137"/>
        <v>-7.8965024262103063E-3</v>
      </c>
    </row>
    <row r="6072" spans="7:8" x14ac:dyDescent="0.3">
      <c r="G6072" s="62">
        <v>6066</v>
      </c>
      <c r="H6072">
        <f t="shared" ca="1" si="137"/>
        <v>1.8877717969608469E-2</v>
      </c>
    </row>
    <row r="6073" spans="7:8" x14ac:dyDescent="0.3">
      <c r="G6073" s="62">
        <v>6067</v>
      </c>
      <c r="H6073">
        <f t="shared" ca="1" si="137"/>
        <v>1.4938162939159746E-2</v>
      </c>
    </row>
    <row r="6074" spans="7:8" x14ac:dyDescent="0.3">
      <c r="G6074" s="62">
        <v>6068</v>
      </c>
      <c r="H6074">
        <f t="shared" ca="1" si="137"/>
        <v>2.6568200326625775E-2</v>
      </c>
    </row>
    <row r="6075" spans="7:8" x14ac:dyDescent="0.3">
      <c r="G6075" s="62">
        <v>6069</v>
      </c>
      <c r="H6075">
        <f t="shared" ca="1" si="137"/>
        <v>-6.5889832509708783E-3</v>
      </c>
    </row>
    <row r="6076" spans="7:8" x14ac:dyDescent="0.3">
      <c r="G6076" s="62">
        <v>6070</v>
      </c>
      <c r="H6076">
        <f t="shared" ca="1" si="137"/>
        <v>7.1810561227550864E-3</v>
      </c>
    </row>
    <row r="6077" spans="7:8" x14ac:dyDescent="0.3">
      <c r="G6077" s="62">
        <v>6071</v>
      </c>
      <c r="H6077">
        <f t="shared" ca="1" si="137"/>
        <v>1.2421790948812753E-2</v>
      </c>
    </row>
    <row r="6078" spans="7:8" x14ac:dyDescent="0.3">
      <c r="G6078" s="62">
        <v>6072</v>
      </c>
      <c r="H6078">
        <f t="shared" ca="1" si="137"/>
        <v>1.5700197656974807E-2</v>
      </c>
    </row>
    <row r="6079" spans="7:8" x14ac:dyDescent="0.3">
      <c r="G6079" s="62">
        <v>6073</v>
      </c>
      <c r="H6079">
        <f t="shared" ca="1" si="137"/>
        <v>2.0887798519557719E-2</v>
      </c>
    </row>
    <row r="6080" spans="7:8" x14ac:dyDescent="0.3">
      <c r="G6080" s="62">
        <v>6074</v>
      </c>
      <c r="H6080">
        <f t="shared" ca="1" si="137"/>
        <v>2.5276717710407608E-2</v>
      </c>
    </row>
    <row r="6081" spans="7:8" x14ac:dyDescent="0.3">
      <c r="G6081" s="62">
        <v>6075</v>
      </c>
      <c r="H6081">
        <f t="shared" ca="1" si="137"/>
        <v>-1.1005080680302535E-2</v>
      </c>
    </row>
    <row r="6082" spans="7:8" x14ac:dyDescent="0.3">
      <c r="G6082" s="62">
        <v>6076</v>
      </c>
      <c r="H6082">
        <f t="shared" ca="1" si="137"/>
        <v>6.2710451960819721E-3</v>
      </c>
    </row>
    <row r="6083" spans="7:8" x14ac:dyDescent="0.3">
      <c r="G6083" s="62">
        <v>6077</v>
      </c>
      <c r="H6083">
        <f t="shared" ca="1" si="137"/>
        <v>-3.9614767884380217E-3</v>
      </c>
    </row>
    <row r="6084" spans="7:8" x14ac:dyDescent="0.3">
      <c r="G6084" s="62">
        <v>6078</v>
      </c>
      <c r="H6084">
        <f t="shared" ca="1" si="137"/>
        <v>-1.2448055203567083E-2</v>
      </c>
    </row>
    <row r="6085" spans="7:8" x14ac:dyDescent="0.3">
      <c r="G6085" s="62">
        <v>6079</v>
      </c>
      <c r="H6085">
        <f t="shared" ca="1" si="137"/>
        <v>-4.108634673995473E-3</v>
      </c>
    </row>
    <row r="6086" spans="7:8" x14ac:dyDescent="0.3">
      <c r="G6086" s="62">
        <v>6080</v>
      </c>
      <c r="H6086">
        <f t="shared" ca="1" si="137"/>
        <v>-5.1711764665169227E-3</v>
      </c>
    </row>
    <row r="6087" spans="7:8" x14ac:dyDescent="0.3">
      <c r="G6087" s="62">
        <v>6081</v>
      </c>
      <c r="H6087">
        <f t="shared" ref="H6087:H6150" ca="1" si="138">_xlfn.NORM.INV(RAND(),N$9,N$10)</f>
        <v>2.483765950021544E-2</v>
      </c>
    </row>
    <row r="6088" spans="7:8" x14ac:dyDescent="0.3">
      <c r="G6088" s="62">
        <v>6082</v>
      </c>
      <c r="H6088">
        <f t="shared" ca="1" si="138"/>
        <v>1.9247181160260814E-2</v>
      </c>
    </row>
    <row r="6089" spans="7:8" x14ac:dyDescent="0.3">
      <c r="G6089" s="62">
        <v>6083</v>
      </c>
      <c r="H6089">
        <f t="shared" ca="1" si="138"/>
        <v>-3.4453355703064528E-2</v>
      </c>
    </row>
    <row r="6090" spans="7:8" x14ac:dyDescent="0.3">
      <c r="G6090" s="62">
        <v>6084</v>
      </c>
      <c r="H6090">
        <f t="shared" ca="1" si="138"/>
        <v>-3.2165698756411298E-3</v>
      </c>
    </row>
    <row r="6091" spans="7:8" x14ac:dyDescent="0.3">
      <c r="G6091" s="62">
        <v>6085</v>
      </c>
      <c r="H6091">
        <f t="shared" ca="1" si="138"/>
        <v>-7.7922031079553087E-4</v>
      </c>
    </row>
    <row r="6092" spans="7:8" x14ac:dyDescent="0.3">
      <c r="G6092" s="62">
        <v>6086</v>
      </c>
      <c r="H6092">
        <f t="shared" ca="1" si="138"/>
        <v>-6.177861697693395E-3</v>
      </c>
    </row>
    <row r="6093" spans="7:8" x14ac:dyDescent="0.3">
      <c r="G6093" s="62">
        <v>6087</v>
      </c>
      <c r="H6093">
        <f t="shared" ca="1" si="138"/>
        <v>-4.2575532881760254E-3</v>
      </c>
    </row>
    <row r="6094" spans="7:8" x14ac:dyDescent="0.3">
      <c r="G6094" s="62">
        <v>6088</v>
      </c>
      <c r="H6094">
        <f t="shared" ca="1" si="138"/>
        <v>-1.2498583181002649E-2</v>
      </c>
    </row>
    <row r="6095" spans="7:8" x14ac:dyDescent="0.3">
      <c r="G6095" s="62">
        <v>6089</v>
      </c>
      <c r="H6095">
        <f t="shared" ca="1" si="138"/>
        <v>9.4779925851329674E-3</v>
      </c>
    </row>
    <row r="6096" spans="7:8" x14ac:dyDescent="0.3">
      <c r="G6096" s="62">
        <v>6090</v>
      </c>
      <c r="H6096">
        <f t="shared" ca="1" si="138"/>
        <v>2.5477560407459372E-2</v>
      </c>
    </row>
    <row r="6097" spans="7:8" x14ac:dyDescent="0.3">
      <c r="G6097" s="62">
        <v>6091</v>
      </c>
      <c r="H6097">
        <f t="shared" ca="1" si="138"/>
        <v>-8.7149060032626943E-4</v>
      </c>
    </row>
    <row r="6098" spans="7:8" x14ac:dyDescent="0.3">
      <c r="G6098" s="62">
        <v>6092</v>
      </c>
      <c r="H6098">
        <f t="shared" ca="1" si="138"/>
        <v>-2.3488350745261555E-2</v>
      </c>
    </row>
    <row r="6099" spans="7:8" x14ac:dyDescent="0.3">
      <c r="G6099" s="62">
        <v>6093</v>
      </c>
      <c r="H6099">
        <f t="shared" ca="1" si="138"/>
        <v>-3.3960916064271367E-2</v>
      </c>
    </row>
    <row r="6100" spans="7:8" x14ac:dyDescent="0.3">
      <c r="G6100" s="62">
        <v>6094</v>
      </c>
      <c r="H6100">
        <f t="shared" ca="1" si="138"/>
        <v>1.5570104518031133E-3</v>
      </c>
    </row>
    <row r="6101" spans="7:8" x14ac:dyDescent="0.3">
      <c r="G6101" s="62">
        <v>6095</v>
      </c>
      <c r="H6101">
        <f t="shared" ca="1" si="138"/>
        <v>-9.2785837822402899E-3</v>
      </c>
    </row>
    <row r="6102" spans="7:8" x14ac:dyDescent="0.3">
      <c r="G6102" s="62">
        <v>6096</v>
      </c>
      <c r="H6102">
        <f t="shared" ca="1" si="138"/>
        <v>1.9220306750986717E-2</v>
      </c>
    </row>
    <row r="6103" spans="7:8" x14ac:dyDescent="0.3">
      <c r="G6103" s="62">
        <v>6097</v>
      </c>
      <c r="H6103">
        <f t="shared" ca="1" si="138"/>
        <v>-1.6678145175533125E-2</v>
      </c>
    </row>
    <row r="6104" spans="7:8" x14ac:dyDescent="0.3">
      <c r="G6104" s="62">
        <v>6098</v>
      </c>
      <c r="H6104">
        <f t="shared" ca="1" si="138"/>
        <v>1.1169985957479161E-2</v>
      </c>
    </row>
    <row r="6105" spans="7:8" x14ac:dyDescent="0.3">
      <c r="G6105" s="62">
        <v>6099</v>
      </c>
      <c r="H6105">
        <f t="shared" ca="1" si="138"/>
        <v>-1.4569660099988736E-2</v>
      </c>
    </row>
    <row r="6106" spans="7:8" x14ac:dyDescent="0.3">
      <c r="G6106" s="62">
        <v>6100</v>
      </c>
      <c r="H6106">
        <f t="shared" ca="1" si="138"/>
        <v>2.1726008230690073E-2</v>
      </c>
    </row>
    <row r="6107" spans="7:8" x14ac:dyDescent="0.3">
      <c r="G6107" s="62">
        <v>6101</v>
      </c>
      <c r="H6107">
        <f t="shared" ca="1" si="138"/>
        <v>-1.642400105427954E-2</v>
      </c>
    </row>
    <row r="6108" spans="7:8" x14ac:dyDescent="0.3">
      <c r="G6108" s="62">
        <v>6102</v>
      </c>
      <c r="H6108">
        <f t="shared" ca="1" si="138"/>
        <v>-1.374265313027951E-2</v>
      </c>
    </row>
    <row r="6109" spans="7:8" x14ac:dyDescent="0.3">
      <c r="G6109" s="62">
        <v>6103</v>
      </c>
      <c r="H6109">
        <f t="shared" ca="1" si="138"/>
        <v>1.9552058920238873E-3</v>
      </c>
    </row>
    <row r="6110" spans="7:8" x14ac:dyDescent="0.3">
      <c r="G6110" s="62">
        <v>6104</v>
      </c>
      <c r="H6110">
        <f t="shared" ca="1" si="138"/>
        <v>-3.1591327404802494E-3</v>
      </c>
    </row>
    <row r="6111" spans="7:8" x14ac:dyDescent="0.3">
      <c r="G6111" s="62">
        <v>6105</v>
      </c>
      <c r="H6111">
        <f t="shared" ca="1" si="138"/>
        <v>5.5166436404819061E-3</v>
      </c>
    </row>
    <row r="6112" spans="7:8" x14ac:dyDescent="0.3">
      <c r="G6112" s="62">
        <v>6106</v>
      </c>
      <c r="H6112">
        <f t="shared" ca="1" si="138"/>
        <v>2.4753935232189297E-2</v>
      </c>
    </row>
    <row r="6113" spans="7:8" x14ac:dyDescent="0.3">
      <c r="G6113" s="62">
        <v>6107</v>
      </c>
      <c r="H6113">
        <f t="shared" ca="1" si="138"/>
        <v>-3.2897852830703852E-3</v>
      </c>
    </row>
    <row r="6114" spans="7:8" x14ac:dyDescent="0.3">
      <c r="G6114" s="62">
        <v>6108</v>
      </c>
      <c r="H6114">
        <f t="shared" ca="1" si="138"/>
        <v>-9.0232108151008968E-3</v>
      </c>
    </row>
    <row r="6115" spans="7:8" x14ac:dyDescent="0.3">
      <c r="G6115" s="62">
        <v>6109</v>
      </c>
      <c r="H6115">
        <f t="shared" ca="1" si="138"/>
        <v>8.3061446660138306E-3</v>
      </c>
    </row>
    <row r="6116" spans="7:8" x14ac:dyDescent="0.3">
      <c r="G6116" s="62">
        <v>6110</v>
      </c>
      <c r="H6116">
        <f t="shared" ca="1" si="138"/>
        <v>9.5532554091730549E-3</v>
      </c>
    </row>
    <row r="6117" spans="7:8" x14ac:dyDescent="0.3">
      <c r="G6117" s="62">
        <v>6111</v>
      </c>
      <c r="H6117">
        <f t="shared" ca="1" si="138"/>
        <v>2.24858543103851E-3</v>
      </c>
    </row>
    <row r="6118" spans="7:8" x14ac:dyDescent="0.3">
      <c r="G6118" s="62">
        <v>6112</v>
      </c>
      <c r="H6118">
        <f t="shared" ca="1" si="138"/>
        <v>4.0806866833425215E-2</v>
      </c>
    </row>
    <row r="6119" spans="7:8" x14ac:dyDescent="0.3">
      <c r="G6119" s="62">
        <v>6113</v>
      </c>
      <c r="H6119">
        <f t="shared" ca="1" si="138"/>
        <v>-1.6217899780795731E-2</v>
      </c>
    </row>
    <row r="6120" spans="7:8" x14ac:dyDescent="0.3">
      <c r="G6120" s="62">
        <v>6114</v>
      </c>
      <c r="H6120">
        <f t="shared" ca="1" si="138"/>
        <v>-8.4372020316525343E-3</v>
      </c>
    </row>
    <row r="6121" spans="7:8" x14ac:dyDescent="0.3">
      <c r="G6121" s="62">
        <v>6115</v>
      </c>
      <c r="H6121">
        <f t="shared" ca="1" si="138"/>
        <v>-2.3566227600025805E-3</v>
      </c>
    </row>
    <row r="6122" spans="7:8" x14ac:dyDescent="0.3">
      <c r="G6122" s="62">
        <v>6116</v>
      </c>
      <c r="H6122">
        <f t="shared" ca="1" si="138"/>
        <v>-9.0291688666610439E-3</v>
      </c>
    </row>
    <row r="6123" spans="7:8" x14ac:dyDescent="0.3">
      <c r="G6123" s="62">
        <v>6117</v>
      </c>
      <c r="H6123">
        <f t="shared" ca="1" si="138"/>
        <v>-2.3324344160142015E-2</v>
      </c>
    </row>
    <row r="6124" spans="7:8" x14ac:dyDescent="0.3">
      <c r="G6124" s="62">
        <v>6118</v>
      </c>
      <c r="H6124">
        <f t="shared" ca="1" si="138"/>
        <v>-1.1099123406836426E-2</v>
      </c>
    </row>
    <row r="6125" spans="7:8" x14ac:dyDescent="0.3">
      <c r="G6125" s="62">
        <v>6119</v>
      </c>
      <c r="H6125">
        <f t="shared" ca="1" si="138"/>
        <v>1.3469071817357096E-2</v>
      </c>
    </row>
    <row r="6126" spans="7:8" x14ac:dyDescent="0.3">
      <c r="G6126" s="62">
        <v>6120</v>
      </c>
      <c r="H6126">
        <f t="shared" ca="1" si="138"/>
        <v>-1.28343909988944E-3</v>
      </c>
    </row>
    <row r="6127" spans="7:8" x14ac:dyDescent="0.3">
      <c r="G6127" s="62">
        <v>6121</v>
      </c>
      <c r="H6127">
        <f t="shared" ca="1" si="138"/>
        <v>-3.6909403729660832E-2</v>
      </c>
    </row>
    <row r="6128" spans="7:8" x14ac:dyDescent="0.3">
      <c r="G6128" s="62">
        <v>6122</v>
      </c>
      <c r="H6128">
        <f t="shared" ca="1" si="138"/>
        <v>-7.2760532797163189E-3</v>
      </c>
    </row>
    <row r="6129" spans="7:8" x14ac:dyDescent="0.3">
      <c r="G6129" s="62">
        <v>6123</v>
      </c>
      <c r="H6129">
        <f t="shared" ca="1" si="138"/>
        <v>2.6035779200250474E-2</v>
      </c>
    </row>
    <row r="6130" spans="7:8" x14ac:dyDescent="0.3">
      <c r="G6130" s="62">
        <v>6124</v>
      </c>
      <c r="H6130">
        <f t="shared" ca="1" si="138"/>
        <v>-5.2024954496879541E-3</v>
      </c>
    </row>
    <row r="6131" spans="7:8" x14ac:dyDescent="0.3">
      <c r="G6131" s="62">
        <v>6125</v>
      </c>
      <c r="H6131">
        <f t="shared" ca="1" si="138"/>
        <v>2.5217857752670214E-2</v>
      </c>
    </row>
    <row r="6132" spans="7:8" x14ac:dyDescent="0.3">
      <c r="G6132" s="62">
        <v>6126</v>
      </c>
      <c r="H6132">
        <f t="shared" ca="1" si="138"/>
        <v>3.3041088067918799E-2</v>
      </c>
    </row>
    <row r="6133" spans="7:8" x14ac:dyDescent="0.3">
      <c r="G6133" s="62">
        <v>6127</v>
      </c>
      <c r="H6133">
        <f t="shared" ca="1" si="138"/>
        <v>6.1407132716005102E-3</v>
      </c>
    </row>
    <row r="6134" spans="7:8" x14ac:dyDescent="0.3">
      <c r="G6134" s="62">
        <v>6128</v>
      </c>
      <c r="H6134">
        <f t="shared" ca="1" si="138"/>
        <v>8.9518046589541315E-3</v>
      </c>
    </row>
    <row r="6135" spans="7:8" x14ac:dyDescent="0.3">
      <c r="G6135" s="62">
        <v>6129</v>
      </c>
      <c r="H6135">
        <f t="shared" ca="1" si="138"/>
        <v>1.1834774534575198E-2</v>
      </c>
    </row>
    <row r="6136" spans="7:8" x14ac:dyDescent="0.3">
      <c r="G6136" s="62">
        <v>6130</v>
      </c>
      <c r="H6136">
        <f t="shared" ca="1" si="138"/>
        <v>-1.8453462158454257E-2</v>
      </c>
    </row>
    <row r="6137" spans="7:8" x14ac:dyDescent="0.3">
      <c r="G6137" s="62">
        <v>6131</v>
      </c>
      <c r="H6137">
        <f t="shared" ca="1" si="138"/>
        <v>-1.1358250853380773E-2</v>
      </c>
    </row>
    <row r="6138" spans="7:8" x14ac:dyDescent="0.3">
      <c r="G6138" s="62">
        <v>6132</v>
      </c>
      <c r="H6138">
        <f t="shared" ca="1" si="138"/>
        <v>1.3975698323020386E-2</v>
      </c>
    </row>
    <row r="6139" spans="7:8" x14ac:dyDescent="0.3">
      <c r="G6139" s="62">
        <v>6133</v>
      </c>
      <c r="H6139">
        <f t="shared" ca="1" si="138"/>
        <v>1.2241073228922421E-2</v>
      </c>
    </row>
    <row r="6140" spans="7:8" x14ac:dyDescent="0.3">
      <c r="G6140" s="62">
        <v>6134</v>
      </c>
      <c r="H6140">
        <f t="shared" ca="1" si="138"/>
        <v>-1.9723512709476136E-2</v>
      </c>
    </row>
    <row r="6141" spans="7:8" x14ac:dyDescent="0.3">
      <c r="G6141" s="62">
        <v>6135</v>
      </c>
      <c r="H6141">
        <f t="shared" ca="1" si="138"/>
        <v>7.0973463755629055E-3</v>
      </c>
    </row>
    <row r="6142" spans="7:8" x14ac:dyDescent="0.3">
      <c r="G6142" s="62">
        <v>6136</v>
      </c>
      <c r="H6142">
        <f t="shared" ca="1" si="138"/>
        <v>-1.2810236323806179E-2</v>
      </c>
    </row>
    <row r="6143" spans="7:8" x14ac:dyDescent="0.3">
      <c r="G6143" s="62">
        <v>6137</v>
      </c>
      <c r="H6143">
        <f t="shared" ca="1" si="138"/>
        <v>3.6145478905634597E-2</v>
      </c>
    </row>
    <row r="6144" spans="7:8" x14ac:dyDescent="0.3">
      <c r="G6144" s="62">
        <v>6138</v>
      </c>
      <c r="H6144">
        <f t="shared" ca="1" si="138"/>
        <v>3.9557588331850481E-3</v>
      </c>
    </row>
    <row r="6145" spans="7:8" x14ac:dyDescent="0.3">
      <c r="G6145" s="62">
        <v>6139</v>
      </c>
      <c r="H6145">
        <f t="shared" ca="1" si="138"/>
        <v>-8.3955367134773539E-3</v>
      </c>
    </row>
    <row r="6146" spans="7:8" x14ac:dyDescent="0.3">
      <c r="G6146" s="62">
        <v>6140</v>
      </c>
      <c r="H6146">
        <f t="shared" ca="1" si="138"/>
        <v>2.8116385498506889E-2</v>
      </c>
    </row>
    <row r="6147" spans="7:8" x14ac:dyDescent="0.3">
      <c r="G6147" s="62">
        <v>6141</v>
      </c>
      <c r="H6147">
        <f t="shared" ca="1" si="138"/>
        <v>3.7331187342851374E-2</v>
      </c>
    </row>
    <row r="6148" spans="7:8" x14ac:dyDescent="0.3">
      <c r="G6148" s="62">
        <v>6142</v>
      </c>
      <c r="H6148">
        <f t="shared" ca="1" si="138"/>
        <v>-1.0091001844243046E-2</v>
      </c>
    </row>
    <row r="6149" spans="7:8" x14ac:dyDescent="0.3">
      <c r="G6149" s="62">
        <v>6143</v>
      </c>
      <c r="H6149">
        <f t="shared" ca="1" si="138"/>
        <v>2.0656406976513466E-2</v>
      </c>
    </row>
    <row r="6150" spans="7:8" x14ac:dyDescent="0.3">
      <c r="G6150" s="62">
        <v>6144</v>
      </c>
      <c r="H6150">
        <f t="shared" ca="1" si="138"/>
        <v>-8.6795115572816316E-4</v>
      </c>
    </row>
    <row r="6151" spans="7:8" x14ac:dyDescent="0.3">
      <c r="G6151" s="62">
        <v>6145</v>
      </c>
      <c r="H6151">
        <f t="shared" ref="H6151:H6214" ca="1" si="139">_xlfn.NORM.INV(RAND(),N$9,N$10)</f>
        <v>1.045272820091431E-3</v>
      </c>
    </row>
    <row r="6152" spans="7:8" x14ac:dyDescent="0.3">
      <c r="G6152" s="62">
        <v>6146</v>
      </c>
      <c r="H6152">
        <f t="shared" ca="1" si="139"/>
        <v>-1.915951124389105E-2</v>
      </c>
    </row>
    <row r="6153" spans="7:8" x14ac:dyDescent="0.3">
      <c r="G6153" s="62">
        <v>6147</v>
      </c>
      <c r="H6153">
        <f t="shared" ca="1" si="139"/>
        <v>1.9137527548301163E-2</v>
      </c>
    </row>
    <row r="6154" spans="7:8" x14ac:dyDescent="0.3">
      <c r="G6154" s="62">
        <v>6148</v>
      </c>
      <c r="H6154">
        <f t="shared" ca="1" si="139"/>
        <v>-2.3965583884053388E-2</v>
      </c>
    </row>
    <row r="6155" spans="7:8" x14ac:dyDescent="0.3">
      <c r="G6155" s="62">
        <v>6149</v>
      </c>
      <c r="H6155">
        <f t="shared" ca="1" si="139"/>
        <v>6.7121835727358839E-3</v>
      </c>
    </row>
    <row r="6156" spans="7:8" x14ac:dyDescent="0.3">
      <c r="G6156" s="62">
        <v>6150</v>
      </c>
      <c r="H6156">
        <f t="shared" ca="1" si="139"/>
        <v>1.2810885705641876E-3</v>
      </c>
    </row>
    <row r="6157" spans="7:8" x14ac:dyDescent="0.3">
      <c r="G6157" s="62">
        <v>6151</v>
      </c>
      <c r="H6157">
        <f t="shared" ca="1" si="139"/>
        <v>-1.7161402522367846E-2</v>
      </c>
    </row>
    <row r="6158" spans="7:8" x14ac:dyDescent="0.3">
      <c r="G6158" s="62">
        <v>6152</v>
      </c>
      <c r="H6158">
        <f t="shared" ca="1" si="139"/>
        <v>-2.1931312843815026E-4</v>
      </c>
    </row>
    <row r="6159" spans="7:8" x14ac:dyDescent="0.3">
      <c r="G6159" s="62">
        <v>6153</v>
      </c>
      <c r="H6159">
        <f t="shared" ca="1" si="139"/>
        <v>4.6074242525944182E-3</v>
      </c>
    </row>
    <row r="6160" spans="7:8" x14ac:dyDescent="0.3">
      <c r="G6160" s="62">
        <v>6154</v>
      </c>
      <c r="H6160">
        <f t="shared" ca="1" si="139"/>
        <v>-2.1534185583077094E-2</v>
      </c>
    </row>
    <row r="6161" spans="7:8" x14ac:dyDescent="0.3">
      <c r="G6161" s="62">
        <v>6155</v>
      </c>
      <c r="H6161">
        <f t="shared" ca="1" si="139"/>
        <v>2.4799715857211219E-3</v>
      </c>
    </row>
    <row r="6162" spans="7:8" x14ac:dyDescent="0.3">
      <c r="G6162" s="62">
        <v>6156</v>
      </c>
      <c r="H6162">
        <f t="shared" ca="1" si="139"/>
        <v>3.8984709098790404E-3</v>
      </c>
    </row>
    <row r="6163" spans="7:8" x14ac:dyDescent="0.3">
      <c r="G6163" s="62">
        <v>6157</v>
      </c>
      <c r="H6163">
        <f t="shared" ca="1" si="139"/>
        <v>1.94647263003659E-3</v>
      </c>
    </row>
    <row r="6164" spans="7:8" x14ac:dyDescent="0.3">
      <c r="G6164" s="62">
        <v>6158</v>
      </c>
      <c r="H6164">
        <f t="shared" ca="1" si="139"/>
        <v>1.4091073832134943E-2</v>
      </c>
    </row>
    <row r="6165" spans="7:8" x14ac:dyDescent="0.3">
      <c r="G6165" s="62">
        <v>6159</v>
      </c>
      <c r="H6165">
        <f t="shared" ca="1" si="139"/>
        <v>2.3809712942782437E-3</v>
      </c>
    </row>
    <row r="6166" spans="7:8" x14ac:dyDescent="0.3">
      <c r="G6166" s="62">
        <v>6160</v>
      </c>
      <c r="H6166">
        <f t="shared" ca="1" si="139"/>
        <v>2.1373925912359071E-3</v>
      </c>
    </row>
    <row r="6167" spans="7:8" x14ac:dyDescent="0.3">
      <c r="G6167" s="62">
        <v>6161</v>
      </c>
      <c r="H6167">
        <f t="shared" ca="1" si="139"/>
        <v>-2.9887218433948738E-2</v>
      </c>
    </row>
    <row r="6168" spans="7:8" x14ac:dyDescent="0.3">
      <c r="G6168" s="62">
        <v>6162</v>
      </c>
      <c r="H6168">
        <f t="shared" ca="1" si="139"/>
        <v>2.1611618448959057E-2</v>
      </c>
    </row>
    <row r="6169" spans="7:8" x14ac:dyDescent="0.3">
      <c r="G6169" s="62">
        <v>6163</v>
      </c>
      <c r="H6169">
        <f t="shared" ca="1" si="139"/>
        <v>1.2303870731892584E-2</v>
      </c>
    </row>
    <row r="6170" spans="7:8" x14ac:dyDescent="0.3">
      <c r="G6170" s="62">
        <v>6164</v>
      </c>
      <c r="H6170">
        <f t="shared" ca="1" si="139"/>
        <v>1.9377464942261342E-2</v>
      </c>
    </row>
    <row r="6171" spans="7:8" x14ac:dyDescent="0.3">
      <c r="G6171" s="62">
        <v>6165</v>
      </c>
      <c r="H6171">
        <f t="shared" ca="1" si="139"/>
        <v>-9.8485362234252867E-3</v>
      </c>
    </row>
    <row r="6172" spans="7:8" x14ac:dyDescent="0.3">
      <c r="G6172" s="62">
        <v>6166</v>
      </c>
      <c r="H6172">
        <f t="shared" ca="1" si="139"/>
        <v>-8.9214221529571713E-3</v>
      </c>
    </row>
    <row r="6173" spans="7:8" x14ac:dyDescent="0.3">
      <c r="G6173" s="62">
        <v>6167</v>
      </c>
      <c r="H6173">
        <f t="shared" ca="1" si="139"/>
        <v>-2.0634499208252903E-3</v>
      </c>
    </row>
    <row r="6174" spans="7:8" x14ac:dyDescent="0.3">
      <c r="G6174" s="62">
        <v>6168</v>
      </c>
      <c r="H6174">
        <f t="shared" ca="1" si="139"/>
        <v>3.5364280622917341E-2</v>
      </c>
    </row>
    <row r="6175" spans="7:8" x14ac:dyDescent="0.3">
      <c r="G6175" s="62">
        <v>6169</v>
      </c>
      <c r="H6175">
        <f t="shared" ca="1" si="139"/>
        <v>-1.0001679908793297E-2</v>
      </c>
    </row>
    <row r="6176" spans="7:8" x14ac:dyDescent="0.3">
      <c r="G6176" s="62">
        <v>6170</v>
      </c>
      <c r="H6176">
        <f t="shared" ca="1" si="139"/>
        <v>8.5320692792986586E-3</v>
      </c>
    </row>
    <row r="6177" spans="7:8" x14ac:dyDescent="0.3">
      <c r="G6177" s="62">
        <v>6171</v>
      </c>
      <c r="H6177">
        <f t="shared" ca="1" si="139"/>
        <v>-4.7728753240843516E-3</v>
      </c>
    </row>
    <row r="6178" spans="7:8" x14ac:dyDescent="0.3">
      <c r="G6178" s="62">
        <v>6172</v>
      </c>
      <c r="H6178">
        <f t="shared" ca="1" si="139"/>
        <v>-3.1656958768962393E-2</v>
      </c>
    </row>
    <row r="6179" spans="7:8" x14ac:dyDescent="0.3">
      <c r="G6179" s="62">
        <v>6173</v>
      </c>
      <c r="H6179">
        <f t="shared" ca="1" si="139"/>
        <v>1.0002696618771911E-2</v>
      </c>
    </row>
    <row r="6180" spans="7:8" x14ac:dyDescent="0.3">
      <c r="G6180" s="62">
        <v>6174</v>
      </c>
      <c r="H6180">
        <f t="shared" ca="1" si="139"/>
        <v>1.8210230249975909E-2</v>
      </c>
    </row>
    <row r="6181" spans="7:8" x14ac:dyDescent="0.3">
      <c r="G6181" s="62">
        <v>6175</v>
      </c>
      <c r="H6181">
        <f t="shared" ca="1" si="139"/>
        <v>1.9682779762904185E-2</v>
      </c>
    </row>
    <row r="6182" spans="7:8" x14ac:dyDescent="0.3">
      <c r="G6182" s="62">
        <v>6176</v>
      </c>
      <c r="H6182">
        <f t="shared" ca="1" si="139"/>
        <v>-1.4676763195293216E-2</v>
      </c>
    </row>
    <row r="6183" spans="7:8" x14ac:dyDescent="0.3">
      <c r="G6183" s="62">
        <v>6177</v>
      </c>
      <c r="H6183">
        <f t="shared" ca="1" si="139"/>
        <v>2.9712857582426328E-2</v>
      </c>
    </row>
    <row r="6184" spans="7:8" x14ac:dyDescent="0.3">
      <c r="G6184" s="62">
        <v>6178</v>
      </c>
      <c r="H6184">
        <f t="shared" ca="1" si="139"/>
        <v>3.1337895269746476E-3</v>
      </c>
    </row>
    <row r="6185" spans="7:8" x14ac:dyDescent="0.3">
      <c r="G6185" s="62">
        <v>6179</v>
      </c>
      <c r="H6185">
        <f t="shared" ca="1" si="139"/>
        <v>5.2100514834135751E-3</v>
      </c>
    </row>
    <row r="6186" spans="7:8" x14ac:dyDescent="0.3">
      <c r="G6186" s="62">
        <v>6180</v>
      </c>
      <c r="H6186">
        <f t="shared" ca="1" si="139"/>
        <v>-1.5698971600239274E-2</v>
      </c>
    </row>
    <row r="6187" spans="7:8" x14ac:dyDescent="0.3">
      <c r="G6187" s="62">
        <v>6181</v>
      </c>
      <c r="H6187">
        <f t="shared" ca="1" si="139"/>
        <v>-1.6594760863413455E-3</v>
      </c>
    </row>
    <row r="6188" spans="7:8" x14ac:dyDescent="0.3">
      <c r="G6188" s="62">
        <v>6182</v>
      </c>
      <c r="H6188">
        <f t="shared" ca="1" si="139"/>
        <v>-3.2234626750099814E-3</v>
      </c>
    </row>
    <row r="6189" spans="7:8" x14ac:dyDescent="0.3">
      <c r="G6189" s="62">
        <v>6183</v>
      </c>
      <c r="H6189">
        <f t="shared" ca="1" si="139"/>
        <v>-1.6177440121338437E-2</v>
      </c>
    </row>
    <row r="6190" spans="7:8" x14ac:dyDescent="0.3">
      <c r="G6190" s="62">
        <v>6184</v>
      </c>
      <c r="H6190">
        <f t="shared" ca="1" si="139"/>
        <v>1.1542756766792239E-2</v>
      </c>
    </row>
    <row r="6191" spans="7:8" x14ac:dyDescent="0.3">
      <c r="G6191" s="62">
        <v>6185</v>
      </c>
      <c r="H6191">
        <f t="shared" ca="1" si="139"/>
        <v>1.5836264508796504E-2</v>
      </c>
    </row>
    <row r="6192" spans="7:8" x14ac:dyDescent="0.3">
      <c r="G6192" s="62">
        <v>6186</v>
      </c>
      <c r="H6192">
        <f t="shared" ca="1" si="139"/>
        <v>-2.8241325474694027E-3</v>
      </c>
    </row>
    <row r="6193" spans="7:8" x14ac:dyDescent="0.3">
      <c r="G6193" s="62">
        <v>6187</v>
      </c>
      <c r="H6193">
        <f t="shared" ca="1" si="139"/>
        <v>9.8505517107750525E-3</v>
      </c>
    </row>
    <row r="6194" spans="7:8" x14ac:dyDescent="0.3">
      <c r="G6194" s="62">
        <v>6188</v>
      </c>
      <c r="H6194">
        <f t="shared" ca="1" si="139"/>
        <v>-1.1397753735451783E-2</v>
      </c>
    </row>
    <row r="6195" spans="7:8" x14ac:dyDescent="0.3">
      <c r="G6195" s="62">
        <v>6189</v>
      </c>
      <c r="H6195">
        <f t="shared" ca="1" si="139"/>
        <v>2.4664649496187459E-3</v>
      </c>
    </row>
    <row r="6196" spans="7:8" x14ac:dyDescent="0.3">
      <c r="G6196" s="62">
        <v>6190</v>
      </c>
      <c r="H6196">
        <f t="shared" ca="1" si="139"/>
        <v>-2.5163223487087282E-2</v>
      </c>
    </row>
    <row r="6197" spans="7:8" x14ac:dyDescent="0.3">
      <c r="G6197" s="62">
        <v>6191</v>
      </c>
      <c r="H6197">
        <f t="shared" ca="1" si="139"/>
        <v>2.3837062929115162E-2</v>
      </c>
    </row>
    <row r="6198" spans="7:8" x14ac:dyDescent="0.3">
      <c r="G6198" s="62">
        <v>6192</v>
      </c>
      <c r="H6198">
        <f t="shared" ca="1" si="139"/>
        <v>-4.8651565271852276E-3</v>
      </c>
    </row>
    <row r="6199" spans="7:8" x14ac:dyDescent="0.3">
      <c r="G6199" s="62">
        <v>6193</v>
      </c>
      <c r="H6199">
        <f t="shared" ca="1" si="139"/>
        <v>-2.7764164628861065E-3</v>
      </c>
    </row>
    <row r="6200" spans="7:8" x14ac:dyDescent="0.3">
      <c r="G6200" s="62">
        <v>6194</v>
      </c>
      <c r="H6200">
        <f t="shared" ca="1" si="139"/>
        <v>1.2878394187858157E-5</v>
      </c>
    </row>
    <row r="6201" spans="7:8" x14ac:dyDescent="0.3">
      <c r="G6201" s="62">
        <v>6195</v>
      </c>
      <c r="H6201">
        <f t="shared" ca="1" si="139"/>
        <v>-1.5297075165659276E-2</v>
      </c>
    </row>
    <row r="6202" spans="7:8" x14ac:dyDescent="0.3">
      <c r="G6202" s="62">
        <v>6196</v>
      </c>
      <c r="H6202">
        <f t="shared" ca="1" si="139"/>
        <v>-2.1975649905242551E-2</v>
      </c>
    </row>
    <row r="6203" spans="7:8" x14ac:dyDescent="0.3">
      <c r="G6203" s="62">
        <v>6197</v>
      </c>
      <c r="H6203">
        <f t="shared" ca="1" si="139"/>
        <v>-2.279855415480983E-2</v>
      </c>
    </row>
    <row r="6204" spans="7:8" x14ac:dyDescent="0.3">
      <c r="G6204" s="62">
        <v>6198</v>
      </c>
      <c r="H6204">
        <f t="shared" ca="1" si="139"/>
        <v>1.6003462275120561E-2</v>
      </c>
    </row>
    <row r="6205" spans="7:8" x14ac:dyDescent="0.3">
      <c r="G6205" s="62">
        <v>6199</v>
      </c>
      <c r="H6205">
        <f t="shared" ca="1" si="139"/>
        <v>-5.2936092855365487E-3</v>
      </c>
    </row>
    <row r="6206" spans="7:8" x14ac:dyDescent="0.3">
      <c r="G6206" s="62">
        <v>6200</v>
      </c>
      <c r="H6206">
        <f t="shared" ca="1" si="139"/>
        <v>7.3562866176956629E-3</v>
      </c>
    </row>
    <row r="6207" spans="7:8" x14ac:dyDescent="0.3">
      <c r="G6207" s="62">
        <v>6201</v>
      </c>
      <c r="H6207">
        <f t="shared" ca="1" si="139"/>
        <v>-2.0691988577221477E-2</v>
      </c>
    </row>
    <row r="6208" spans="7:8" x14ac:dyDescent="0.3">
      <c r="G6208" s="62">
        <v>6202</v>
      </c>
      <c r="H6208">
        <f t="shared" ca="1" si="139"/>
        <v>-1.1020205623048198E-2</v>
      </c>
    </row>
    <row r="6209" spans="7:8" x14ac:dyDescent="0.3">
      <c r="G6209" s="62">
        <v>6203</v>
      </c>
      <c r="H6209">
        <f t="shared" ca="1" si="139"/>
        <v>-4.8772229881340508E-3</v>
      </c>
    </row>
    <row r="6210" spans="7:8" x14ac:dyDescent="0.3">
      <c r="G6210" s="62">
        <v>6204</v>
      </c>
      <c r="H6210">
        <f t="shared" ca="1" si="139"/>
        <v>-1.9692764716022397E-3</v>
      </c>
    </row>
    <row r="6211" spans="7:8" x14ac:dyDescent="0.3">
      <c r="G6211" s="62">
        <v>6205</v>
      </c>
      <c r="H6211">
        <f t="shared" ca="1" si="139"/>
        <v>2.4327979495317189E-3</v>
      </c>
    </row>
    <row r="6212" spans="7:8" x14ac:dyDescent="0.3">
      <c r="G6212" s="62">
        <v>6206</v>
      </c>
      <c r="H6212">
        <f t="shared" ca="1" si="139"/>
        <v>3.4152204588950172E-2</v>
      </c>
    </row>
    <row r="6213" spans="7:8" x14ac:dyDescent="0.3">
      <c r="G6213" s="62">
        <v>6207</v>
      </c>
      <c r="H6213">
        <f t="shared" ca="1" si="139"/>
        <v>1.1602438913232456E-2</v>
      </c>
    </row>
    <row r="6214" spans="7:8" x14ac:dyDescent="0.3">
      <c r="G6214" s="62">
        <v>6208</v>
      </c>
      <c r="H6214">
        <f t="shared" ca="1" si="139"/>
        <v>9.1782655242126834E-3</v>
      </c>
    </row>
    <row r="6215" spans="7:8" x14ac:dyDescent="0.3">
      <c r="G6215" s="62">
        <v>6209</v>
      </c>
      <c r="H6215">
        <f t="shared" ref="H6215:H6278" ca="1" si="140">_xlfn.NORM.INV(RAND(),N$9,N$10)</f>
        <v>-2.9926401125905694E-2</v>
      </c>
    </row>
    <row r="6216" spans="7:8" x14ac:dyDescent="0.3">
      <c r="G6216" s="62">
        <v>6210</v>
      </c>
      <c r="H6216">
        <f t="shared" ca="1" si="140"/>
        <v>1.3730990953729229E-2</v>
      </c>
    </row>
    <row r="6217" spans="7:8" x14ac:dyDescent="0.3">
      <c r="G6217" s="62">
        <v>6211</v>
      </c>
      <c r="H6217">
        <f t="shared" ca="1" si="140"/>
        <v>1.3376226260797833E-2</v>
      </c>
    </row>
    <row r="6218" spans="7:8" x14ac:dyDescent="0.3">
      <c r="G6218" s="62">
        <v>6212</v>
      </c>
      <c r="H6218">
        <f t="shared" ca="1" si="140"/>
        <v>2.3197478639032695E-2</v>
      </c>
    </row>
    <row r="6219" spans="7:8" x14ac:dyDescent="0.3">
      <c r="G6219" s="62">
        <v>6213</v>
      </c>
      <c r="H6219">
        <f t="shared" ca="1" si="140"/>
        <v>2.9800806562371638E-2</v>
      </c>
    </row>
    <row r="6220" spans="7:8" x14ac:dyDescent="0.3">
      <c r="G6220" s="62">
        <v>6214</v>
      </c>
      <c r="H6220">
        <f t="shared" ca="1" si="140"/>
        <v>-1.7763562450690319E-2</v>
      </c>
    </row>
    <row r="6221" spans="7:8" x14ac:dyDescent="0.3">
      <c r="G6221" s="62">
        <v>6215</v>
      </c>
      <c r="H6221">
        <f t="shared" ca="1" si="140"/>
        <v>-2.0273535567268228E-2</v>
      </c>
    </row>
    <row r="6222" spans="7:8" x14ac:dyDescent="0.3">
      <c r="G6222" s="62">
        <v>6216</v>
      </c>
      <c r="H6222">
        <f t="shared" ca="1" si="140"/>
        <v>4.4919299485840034E-3</v>
      </c>
    </row>
    <row r="6223" spans="7:8" x14ac:dyDescent="0.3">
      <c r="G6223" s="62">
        <v>6217</v>
      </c>
      <c r="H6223">
        <f t="shared" ca="1" si="140"/>
        <v>2.9537989896272418E-2</v>
      </c>
    </row>
    <row r="6224" spans="7:8" x14ac:dyDescent="0.3">
      <c r="G6224" s="62">
        <v>6218</v>
      </c>
      <c r="H6224">
        <f t="shared" ca="1" si="140"/>
        <v>-1.6213851382823365E-3</v>
      </c>
    </row>
    <row r="6225" spans="7:8" x14ac:dyDescent="0.3">
      <c r="G6225" s="62">
        <v>6219</v>
      </c>
      <c r="H6225">
        <f t="shared" ca="1" si="140"/>
        <v>-6.5036018557672725E-3</v>
      </c>
    </row>
    <row r="6226" spans="7:8" x14ac:dyDescent="0.3">
      <c r="G6226" s="62">
        <v>6220</v>
      </c>
      <c r="H6226">
        <f t="shared" ca="1" si="140"/>
        <v>1.0710433824259983E-2</v>
      </c>
    </row>
    <row r="6227" spans="7:8" x14ac:dyDescent="0.3">
      <c r="G6227" s="62">
        <v>6221</v>
      </c>
      <c r="H6227">
        <f t="shared" ca="1" si="140"/>
        <v>2.2680513895027275E-3</v>
      </c>
    </row>
    <row r="6228" spans="7:8" x14ac:dyDescent="0.3">
      <c r="G6228" s="62">
        <v>6222</v>
      </c>
      <c r="H6228">
        <f t="shared" ca="1" si="140"/>
        <v>-2.6789839795134415E-3</v>
      </c>
    </row>
    <row r="6229" spans="7:8" x14ac:dyDescent="0.3">
      <c r="G6229" s="62">
        <v>6223</v>
      </c>
      <c r="H6229">
        <f t="shared" ca="1" si="140"/>
        <v>1.2133767711184887E-2</v>
      </c>
    </row>
    <row r="6230" spans="7:8" x14ac:dyDescent="0.3">
      <c r="G6230" s="62">
        <v>6224</v>
      </c>
      <c r="H6230">
        <f t="shared" ca="1" si="140"/>
        <v>-1.2090550443445772E-2</v>
      </c>
    </row>
    <row r="6231" spans="7:8" x14ac:dyDescent="0.3">
      <c r="G6231" s="62">
        <v>6225</v>
      </c>
      <c r="H6231">
        <f t="shared" ca="1" si="140"/>
        <v>2.2852264012273894E-2</v>
      </c>
    </row>
    <row r="6232" spans="7:8" x14ac:dyDescent="0.3">
      <c r="G6232" s="62">
        <v>6226</v>
      </c>
      <c r="H6232">
        <f t="shared" ca="1" si="140"/>
        <v>-1.7449662735731987E-2</v>
      </c>
    </row>
    <row r="6233" spans="7:8" x14ac:dyDescent="0.3">
      <c r="G6233" s="62">
        <v>6227</v>
      </c>
      <c r="H6233">
        <f t="shared" ca="1" si="140"/>
        <v>5.4288689159949386E-3</v>
      </c>
    </row>
    <row r="6234" spans="7:8" x14ac:dyDescent="0.3">
      <c r="G6234" s="62">
        <v>6228</v>
      </c>
      <c r="H6234">
        <f t="shared" ca="1" si="140"/>
        <v>-1.2475904072667902E-2</v>
      </c>
    </row>
    <row r="6235" spans="7:8" x14ac:dyDescent="0.3">
      <c r="G6235" s="62">
        <v>6229</v>
      </c>
      <c r="H6235">
        <f t="shared" ca="1" si="140"/>
        <v>-1.0272035168435974E-2</v>
      </c>
    </row>
    <row r="6236" spans="7:8" x14ac:dyDescent="0.3">
      <c r="G6236" s="62">
        <v>6230</v>
      </c>
      <c r="H6236">
        <f t="shared" ca="1" si="140"/>
        <v>1.5021626445885432E-2</v>
      </c>
    </row>
    <row r="6237" spans="7:8" x14ac:dyDescent="0.3">
      <c r="G6237" s="62">
        <v>6231</v>
      </c>
      <c r="H6237">
        <f t="shared" ca="1" si="140"/>
        <v>-3.6981008512076336E-3</v>
      </c>
    </row>
    <row r="6238" spans="7:8" x14ac:dyDescent="0.3">
      <c r="G6238" s="62">
        <v>6232</v>
      </c>
      <c r="H6238">
        <f t="shared" ca="1" si="140"/>
        <v>-2.4993651604205337E-2</v>
      </c>
    </row>
    <row r="6239" spans="7:8" x14ac:dyDescent="0.3">
      <c r="G6239" s="62">
        <v>6233</v>
      </c>
      <c r="H6239">
        <f t="shared" ca="1" si="140"/>
        <v>-3.6590979678590811E-2</v>
      </c>
    </row>
    <row r="6240" spans="7:8" x14ac:dyDescent="0.3">
      <c r="G6240" s="62">
        <v>6234</v>
      </c>
      <c r="H6240">
        <f t="shared" ca="1" si="140"/>
        <v>-6.9084246240067627E-3</v>
      </c>
    </row>
    <row r="6241" spans="7:8" x14ac:dyDescent="0.3">
      <c r="G6241" s="62">
        <v>6235</v>
      </c>
      <c r="H6241">
        <f t="shared" ca="1" si="140"/>
        <v>1.4032230197964936E-2</v>
      </c>
    </row>
    <row r="6242" spans="7:8" x14ac:dyDescent="0.3">
      <c r="G6242" s="62">
        <v>6236</v>
      </c>
      <c r="H6242">
        <f t="shared" ca="1" si="140"/>
        <v>-1.5532123199019169E-2</v>
      </c>
    </row>
    <row r="6243" spans="7:8" x14ac:dyDescent="0.3">
      <c r="G6243" s="62">
        <v>6237</v>
      </c>
      <c r="H6243">
        <f t="shared" ca="1" si="140"/>
        <v>1.3550381117241784E-2</v>
      </c>
    </row>
    <row r="6244" spans="7:8" x14ac:dyDescent="0.3">
      <c r="G6244" s="62">
        <v>6238</v>
      </c>
      <c r="H6244">
        <f t="shared" ca="1" si="140"/>
        <v>-2.3107745040943563E-2</v>
      </c>
    </row>
    <row r="6245" spans="7:8" x14ac:dyDescent="0.3">
      <c r="G6245" s="62">
        <v>6239</v>
      </c>
      <c r="H6245">
        <f t="shared" ca="1" si="140"/>
        <v>3.2805035334725037E-3</v>
      </c>
    </row>
    <row r="6246" spans="7:8" x14ac:dyDescent="0.3">
      <c r="G6246" s="62">
        <v>6240</v>
      </c>
      <c r="H6246">
        <f t="shared" ca="1" si="140"/>
        <v>8.9135855263898205E-3</v>
      </c>
    </row>
    <row r="6247" spans="7:8" x14ac:dyDescent="0.3">
      <c r="G6247" s="62">
        <v>6241</v>
      </c>
      <c r="H6247">
        <f t="shared" ca="1" si="140"/>
        <v>3.2451744655390916E-3</v>
      </c>
    </row>
    <row r="6248" spans="7:8" x14ac:dyDescent="0.3">
      <c r="G6248" s="62">
        <v>6242</v>
      </c>
      <c r="H6248">
        <f t="shared" ca="1" si="140"/>
        <v>-1.1841911479449133E-2</v>
      </c>
    </row>
    <row r="6249" spans="7:8" x14ac:dyDescent="0.3">
      <c r="G6249" s="62">
        <v>6243</v>
      </c>
      <c r="H6249">
        <f t="shared" ca="1" si="140"/>
        <v>1.7979035129448342E-2</v>
      </c>
    </row>
    <row r="6250" spans="7:8" x14ac:dyDescent="0.3">
      <c r="G6250" s="62">
        <v>6244</v>
      </c>
      <c r="H6250">
        <f t="shared" ca="1" si="140"/>
        <v>-2.0859322653458672E-2</v>
      </c>
    </row>
    <row r="6251" spans="7:8" x14ac:dyDescent="0.3">
      <c r="G6251" s="62">
        <v>6245</v>
      </c>
      <c r="H6251">
        <f t="shared" ca="1" si="140"/>
        <v>1.5613617365323176E-2</v>
      </c>
    </row>
    <row r="6252" spans="7:8" x14ac:dyDescent="0.3">
      <c r="G6252" s="62">
        <v>6246</v>
      </c>
      <c r="H6252">
        <f t="shared" ca="1" si="140"/>
        <v>1.0452359917898248E-2</v>
      </c>
    </row>
    <row r="6253" spans="7:8" x14ac:dyDescent="0.3">
      <c r="G6253" s="62">
        <v>6247</v>
      </c>
      <c r="H6253">
        <f t="shared" ca="1" si="140"/>
        <v>1.4232812129055637E-2</v>
      </c>
    </row>
    <row r="6254" spans="7:8" x14ac:dyDescent="0.3">
      <c r="G6254" s="62">
        <v>6248</v>
      </c>
      <c r="H6254">
        <f t="shared" ca="1" si="140"/>
        <v>-1.6572474353150051E-2</v>
      </c>
    </row>
    <row r="6255" spans="7:8" x14ac:dyDescent="0.3">
      <c r="G6255" s="62">
        <v>6249</v>
      </c>
      <c r="H6255">
        <f t="shared" ca="1" si="140"/>
        <v>-6.2882496696641107E-3</v>
      </c>
    </row>
    <row r="6256" spans="7:8" x14ac:dyDescent="0.3">
      <c r="G6256" s="62">
        <v>6250</v>
      </c>
      <c r="H6256">
        <f t="shared" ca="1" si="140"/>
        <v>-8.8316018335088259E-3</v>
      </c>
    </row>
    <row r="6257" spans="7:8" x14ac:dyDescent="0.3">
      <c r="G6257" s="62">
        <v>6251</v>
      </c>
      <c r="H6257">
        <f t="shared" ca="1" si="140"/>
        <v>2.1655973607962176E-3</v>
      </c>
    </row>
    <row r="6258" spans="7:8" x14ac:dyDescent="0.3">
      <c r="G6258" s="62">
        <v>6252</v>
      </c>
      <c r="H6258">
        <f t="shared" ca="1" si="140"/>
        <v>8.3043740919435164E-4</v>
      </c>
    </row>
    <row r="6259" spans="7:8" x14ac:dyDescent="0.3">
      <c r="G6259" s="62">
        <v>6253</v>
      </c>
      <c r="H6259">
        <f t="shared" ca="1" si="140"/>
        <v>1.5097696788685189E-2</v>
      </c>
    </row>
    <row r="6260" spans="7:8" x14ac:dyDescent="0.3">
      <c r="G6260" s="62">
        <v>6254</v>
      </c>
      <c r="H6260">
        <f t="shared" ca="1" si="140"/>
        <v>-1.0304902076157986E-2</v>
      </c>
    </row>
    <row r="6261" spans="7:8" x14ac:dyDescent="0.3">
      <c r="G6261" s="62">
        <v>6255</v>
      </c>
      <c r="H6261">
        <f t="shared" ca="1" si="140"/>
        <v>3.4733787439966647E-3</v>
      </c>
    </row>
    <row r="6262" spans="7:8" x14ac:dyDescent="0.3">
      <c r="G6262" s="62">
        <v>6256</v>
      </c>
      <c r="H6262">
        <f t="shared" ca="1" si="140"/>
        <v>5.4858041383482777E-3</v>
      </c>
    </row>
    <row r="6263" spans="7:8" x14ac:dyDescent="0.3">
      <c r="G6263" s="62">
        <v>6257</v>
      </c>
      <c r="H6263">
        <f t="shared" ca="1" si="140"/>
        <v>-2.3588581569324241E-2</v>
      </c>
    </row>
    <row r="6264" spans="7:8" x14ac:dyDescent="0.3">
      <c r="G6264" s="62">
        <v>6258</v>
      </c>
      <c r="H6264">
        <f t="shared" ca="1" si="140"/>
        <v>-4.0093474413757857E-3</v>
      </c>
    </row>
    <row r="6265" spans="7:8" x14ac:dyDescent="0.3">
      <c r="G6265" s="62">
        <v>6259</v>
      </c>
      <c r="H6265">
        <f t="shared" ca="1" si="140"/>
        <v>2.0250675707974048E-3</v>
      </c>
    </row>
    <row r="6266" spans="7:8" x14ac:dyDescent="0.3">
      <c r="G6266" s="62">
        <v>6260</v>
      </c>
      <c r="H6266">
        <f t="shared" ca="1" si="140"/>
        <v>-1.9269889183882723E-2</v>
      </c>
    </row>
    <row r="6267" spans="7:8" x14ac:dyDescent="0.3">
      <c r="G6267" s="62">
        <v>6261</v>
      </c>
      <c r="H6267">
        <f t="shared" ca="1" si="140"/>
        <v>-1.8614066019071281E-2</v>
      </c>
    </row>
    <row r="6268" spans="7:8" x14ac:dyDescent="0.3">
      <c r="G6268" s="62">
        <v>6262</v>
      </c>
      <c r="H6268">
        <f t="shared" ca="1" si="140"/>
        <v>2.40802705632021E-2</v>
      </c>
    </row>
    <row r="6269" spans="7:8" x14ac:dyDescent="0.3">
      <c r="G6269" s="62">
        <v>6263</v>
      </c>
      <c r="H6269">
        <f t="shared" ca="1" si="140"/>
        <v>9.2257213600521262E-3</v>
      </c>
    </row>
    <row r="6270" spans="7:8" x14ac:dyDescent="0.3">
      <c r="G6270" s="62">
        <v>6264</v>
      </c>
      <c r="H6270">
        <f t="shared" ca="1" si="140"/>
        <v>9.9694111805473992E-3</v>
      </c>
    </row>
    <row r="6271" spans="7:8" x14ac:dyDescent="0.3">
      <c r="G6271" s="62">
        <v>6265</v>
      </c>
      <c r="H6271">
        <f t="shared" ca="1" si="140"/>
        <v>9.5582900131143955E-3</v>
      </c>
    </row>
    <row r="6272" spans="7:8" x14ac:dyDescent="0.3">
      <c r="G6272" s="62">
        <v>6266</v>
      </c>
      <c r="H6272">
        <f t="shared" ca="1" si="140"/>
        <v>-1.8226186902000068E-4</v>
      </c>
    </row>
    <row r="6273" spans="7:8" x14ac:dyDescent="0.3">
      <c r="G6273" s="62">
        <v>6267</v>
      </c>
      <c r="H6273">
        <f t="shared" ca="1" si="140"/>
        <v>2.3533837138723514E-2</v>
      </c>
    </row>
    <row r="6274" spans="7:8" x14ac:dyDescent="0.3">
      <c r="G6274" s="62">
        <v>6268</v>
      </c>
      <c r="H6274">
        <f t="shared" ca="1" si="140"/>
        <v>-1.910704352235592E-2</v>
      </c>
    </row>
    <row r="6275" spans="7:8" x14ac:dyDescent="0.3">
      <c r="G6275" s="62">
        <v>6269</v>
      </c>
      <c r="H6275">
        <f t="shared" ca="1" si="140"/>
        <v>-1.6038674995579458E-2</v>
      </c>
    </row>
    <row r="6276" spans="7:8" x14ac:dyDescent="0.3">
      <c r="G6276" s="62">
        <v>6270</v>
      </c>
      <c r="H6276">
        <f t="shared" ca="1" si="140"/>
        <v>1.6611114962255737E-2</v>
      </c>
    </row>
    <row r="6277" spans="7:8" x14ac:dyDescent="0.3">
      <c r="G6277" s="62">
        <v>6271</v>
      </c>
      <c r="H6277">
        <f t="shared" ca="1" si="140"/>
        <v>2.2203319841280603E-2</v>
      </c>
    </row>
    <row r="6278" spans="7:8" x14ac:dyDescent="0.3">
      <c r="G6278" s="62">
        <v>6272</v>
      </c>
      <c r="H6278">
        <f t="shared" ca="1" si="140"/>
        <v>-4.4047968430770117E-3</v>
      </c>
    </row>
    <row r="6279" spans="7:8" x14ac:dyDescent="0.3">
      <c r="G6279" s="62">
        <v>6273</v>
      </c>
      <c r="H6279">
        <f t="shared" ref="H6279:H6342" ca="1" si="141">_xlfn.NORM.INV(RAND(),N$9,N$10)</f>
        <v>-1.822172936874673E-2</v>
      </c>
    </row>
    <row r="6280" spans="7:8" x14ac:dyDescent="0.3">
      <c r="G6280" s="62">
        <v>6274</v>
      </c>
      <c r="H6280">
        <f t="shared" ca="1" si="141"/>
        <v>-1.1598504466450109E-2</v>
      </c>
    </row>
    <row r="6281" spans="7:8" x14ac:dyDescent="0.3">
      <c r="G6281" s="62">
        <v>6275</v>
      </c>
      <c r="H6281">
        <f t="shared" ca="1" si="141"/>
        <v>9.9395856063892105E-3</v>
      </c>
    </row>
    <row r="6282" spans="7:8" x14ac:dyDescent="0.3">
      <c r="G6282" s="62">
        <v>6276</v>
      </c>
      <c r="H6282">
        <f t="shared" ca="1" si="141"/>
        <v>-1.1212058245225774E-2</v>
      </c>
    </row>
    <row r="6283" spans="7:8" x14ac:dyDescent="0.3">
      <c r="G6283" s="62">
        <v>6277</v>
      </c>
      <c r="H6283">
        <f t="shared" ca="1" si="141"/>
        <v>-1.7339216823943231E-2</v>
      </c>
    </row>
    <row r="6284" spans="7:8" x14ac:dyDescent="0.3">
      <c r="G6284" s="62">
        <v>6278</v>
      </c>
      <c r="H6284">
        <f t="shared" ca="1" si="141"/>
        <v>1.2333284598132196E-2</v>
      </c>
    </row>
    <row r="6285" spans="7:8" x14ac:dyDescent="0.3">
      <c r="G6285" s="62">
        <v>6279</v>
      </c>
      <c r="H6285">
        <f t="shared" ca="1" si="141"/>
        <v>9.7620636062283449E-3</v>
      </c>
    </row>
    <row r="6286" spans="7:8" x14ac:dyDescent="0.3">
      <c r="G6286" s="62">
        <v>6280</v>
      </c>
      <c r="H6286">
        <f t="shared" ca="1" si="141"/>
        <v>-8.4482571105205916E-3</v>
      </c>
    </row>
    <row r="6287" spans="7:8" x14ac:dyDescent="0.3">
      <c r="G6287" s="62">
        <v>6281</v>
      </c>
      <c r="H6287">
        <f t="shared" ca="1" si="141"/>
        <v>-1.3879417785635723E-2</v>
      </c>
    </row>
    <row r="6288" spans="7:8" x14ac:dyDescent="0.3">
      <c r="G6288" s="62">
        <v>6282</v>
      </c>
      <c r="H6288">
        <f t="shared" ca="1" si="141"/>
        <v>7.2976813012582712E-3</v>
      </c>
    </row>
    <row r="6289" spans="7:8" x14ac:dyDescent="0.3">
      <c r="G6289" s="62">
        <v>6283</v>
      </c>
      <c r="H6289">
        <f t="shared" ca="1" si="141"/>
        <v>-9.8370924413261661E-4</v>
      </c>
    </row>
    <row r="6290" spans="7:8" x14ac:dyDescent="0.3">
      <c r="G6290" s="62">
        <v>6284</v>
      </c>
      <c r="H6290">
        <f t="shared" ca="1" si="141"/>
        <v>7.4216004149537575E-3</v>
      </c>
    </row>
    <row r="6291" spans="7:8" x14ac:dyDescent="0.3">
      <c r="G6291" s="62">
        <v>6285</v>
      </c>
      <c r="H6291">
        <f t="shared" ca="1" si="141"/>
        <v>-9.1043426953233055E-3</v>
      </c>
    </row>
    <row r="6292" spans="7:8" x14ac:dyDescent="0.3">
      <c r="G6292" s="62">
        <v>6286</v>
      </c>
      <c r="H6292">
        <f t="shared" ca="1" si="141"/>
        <v>3.0384454304272456E-2</v>
      </c>
    </row>
    <row r="6293" spans="7:8" x14ac:dyDescent="0.3">
      <c r="G6293" s="62">
        <v>6287</v>
      </c>
      <c r="H6293">
        <f t="shared" ca="1" si="141"/>
        <v>2.715106398937045E-3</v>
      </c>
    </row>
    <row r="6294" spans="7:8" x14ac:dyDescent="0.3">
      <c r="G6294" s="62">
        <v>6288</v>
      </c>
      <c r="H6294">
        <f t="shared" ca="1" si="141"/>
        <v>1.2405755218070394E-2</v>
      </c>
    </row>
    <row r="6295" spans="7:8" x14ac:dyDescent="0.3">
      <c r="G6295" s="62">
        <v>6289</v>
      </c>
      <c r="H6295">
        <f t="shared" ca="1" si="141"/>
        <v>3.8430885481185706E-3</v>
      </c>
    </row>
    <row r="6296" spans="7:8" x14ac:dyDescent="0.3">
      <c r="G6296" s="62">
        <v>6290</v>
      </c>
      <c r="H6296">
        <f t="shared" ca="1" si="141"/>
        <v>4.6320125512024244E-3</v>
      </c>
    </row>
    <row r="6297" spans="7:8" x14ac:dyDescent="0.3">
      <c r="G6297" s="62">
        <v>6291</v>
      </c>
      <c r="H6297">
        <f t="shared" ca="1" si="141"/>
        <v>-6.3843618142509645E-4</v>
      </c>
    </row>
    <row r="6298" spans="7:8" x14ac:dyDescent="0.3">
      <c r="G6298" s="62">
        <v>6292</v>
      </c>
      <c r="H6298">
        <f t="shared" ca="1" si="141"/>
        <v>-1.37420337257617E-2</v>
      </c>
    </row>
    <row r="6299" spans="7:8" x14ac:dyDescent="0.3">
      <c r="G6299" s="62">
        <v>6293</v>
      </c>
      <c r="H6299">
        <f t="shared" ca="1" si="141"/>
        <v>8.5972413426148604E-3</v>
      </c>
    </row>
    <row r="6300" spans="7:8" x14ac:dyDescent="0.3">
      <c r="G6300" s="62">
        <v>6294</v>
      </c>
      <c r="H6300">
        <f t="shared" ca="1" si="141"/>
        <v>1.9041985710925163E-2</v>
      </c>
    </row>
    <row r="6301" spans="7:8" x14ac:dyDescent="0.3">
      <c r="G6301" s="62">
        <v>6295</v>
      </c>
      <c r="H6301">
        <f t="shared" ca="1" si="141"/>
        <v>3.6193765920143704E-3</v>
      </c>
    </row>
    <row r="6302" spans="7:8" x14ac:dyDescent="0.3">
      <c r="G6302" s="62">
        <v>6296</v>
      </c>
      <c r="H6302">
        <f t="shared" ca="1" si="141"/>
        <v>-1.5403563115515903E-2</v>
      </c>
    </row>
    <row r="6303" spans="7:8" x14ac:dyDescent="0.3">
      <c r="G6303" s="62">
        <v>6297</v>
      </c>
      <c r="H6303">
        <f t="shared" ca="1" si="141"/>
        <v>-3.2423388235996472E-3</v>
      </c>
    </row>
    <row r="6304" spans="7:8" x14ac:dyDescent="0.3">
      <c r="G6304" s="62">
        <v>6298</v>
      </c>
      <c r="H6304">
        <f t="shared" ca="1" si="141"/>
        <v>-6.6724673379381545E-3</v>
      </c>
    </row>
    <row r="6305" spans="7:8" x14ac:dyDescent="0.3">
      <c r="G6305" s="62">
        <v>6299</v>
      </c>
      <c r="H6305">
        <f t="shared" ca="1" si="141"/>
        <v>-1.4731336339879504E-4</v>
      </c>
    </row>
    <row r="6306" spans="7:8" x14ac:dyDescent="0.3">
      <c r="G6306" s="62">
        <v>6300</v>
      </c>
      <c r="H6306">
        <f t="shared" ca="1" si="141"/>
        <v>-2.46548939843543E-2</v>
      </c>
    </row>
    <row r="6307" spans="7:8" x14ac:dyDescent="0.3">
      <c r="G6307" s="62">
        <v>6301</v>
      </c>
      <c r="H6307">
        <f t="shared" ca="1" si="141"/>
        <v>2.9913081169760298E-3</v>
      </c>
    </row>
    <row r="6308" spans="7:8" x14ac:dyDescent="0.3">
      <c r="G6308" s="62">
        <v>6302</v>
      </c>
      <c r="H6308">
        <f t="shared" ca="1" si="141"/>
        <v>-1.7876502213625245E-2</v>
      </c>
    </row>
    <row r="6309" spans="7:8" x14ac:dyDescent="0.3">
      <c r="G6309" s="62">
        <v>6303</v>
      </c>
      <c r="H6309">
        <f t="shared" ca="1" si="141"/>
        <v>-1.1691356269648788E-2</v>
      </c>
    </row>
    <row r="6310" spans="7:8" x14ac:dyDescent="0.3">
      <c r="G6310" s="62">
        <v>6304</v>
      </c>
      <c r="H6310">
        <f t="shared" ca="1" si="141"/>
        <v>1.951556325085968E-2</v>
      </c>
    </row>
    <row r="6311" spans="7:8" x14ac:dyDescent="0.3">
      <c r="G6311" s="62">
        <v>6305</v>
      </c>
      <c r="H6311">
        <f t="shared" ca="1" si="141"/>
        <v>3.1469763136359741E-2</v>
      </c>
    </row>
    <row r="6312" spans="7:8" x14ac:dyDescent="0.3">
      <c r="G6312" s="62">
        <v>6306</v>
      </c>
      <c r="H6312">
        <f t="shared" ca="1" si="141"/>
        <v>1.4850597906892775E-2</v>
      </c>
    </row>
    <row r="6313" spans="7:8" x14ac:dyDescent="0.3">
      <c r="G6313" s="62">
        <v>6307</v>
      </c>
      <c r="H6313">
        <f t="shared" ca="1" si="141"/>
        <v>-2.5990805769659453E-2</v>
      </c>
    </row>
    <row r="6314" spans="7:8" x14ac:dyDescent="0.3">
      <c r="G6314" s="62">
        <v>6308</v>
      </c>
      <c r="H6314">
        <f t="shared" ca="1" si="141"/>
        <v>-1.2752278853089679E-2</v>
      </c>
    </row>
    <row r="6315" spans="7:8" x14ac:dyDescent="0.3">
      <c r="G6315" s="62">
        <v>6309</v>
      </c>
      <c r="H6315">
        <f t="shared" ca="1" si="141"/>
        <v>-6.5943908262663699E-3</v>
      </c>
    </row>
    <row r="6316" spans="7:8" x14ac:dyDescent="0.3">
      <c r="G6316" s="62">
        <v>6310</v>
      </c>
      <c r="H6316">
        <f t="shared" ca="1" si="141"/>
        <v>-4.6977717807504043E-3</v>
      </c>
    </row>
    <row r="6317" spans="7:8" x14ac:dyDescent="0.3">
      <c r="G6317" s="62">
        <v>6311</v>
      </c>
      <c r="H6317">
        <f t="shared" ca="1" si="141"/>
        <v>1.858296771951503E-2</v>
      </c>
    </row>
    <row r="6318" spans="7:8" x14ac:dyDescent="0.3">
      <c r="G6318" s="62">
        <v>6312</v>
      </c>
      <c r="H6318">
        <f t="shared" ca="1" si="141"/>
        <v>4.9810481425266832E-3</v>
      </c>
    </row>
    <row r="6319" spans="7:8" x14ac:dyDescent="0.3">
      <c r="G6319" s="62">
        <v>6313</v>
      </c>
      <c r="H6319">
        <f t="shared" ca="1" si="141"/>
        <v>1.8681346704665123E-2</v>
      </c>
    </row>
    <row r="6320" spans="7:8" x14ac:dyDescent="0.3">
      <c r="G6320" s="62">
        <v>6314</v>
      </c>
      <c r="H6320">
        <f t="shared" ca="1" si="141"/>
        <v>-2.3113935393807388E-2</v>
      </c>
    </row>
    <row r="6321" spans="7:8" x14ac:dyDescent="0.3">
      <c r="G6321" s="62">
        <v>6315</v>
      </c>
      <c r="H6321">
        <f t="shared" ca="1" si="141"/>
        <v>2.1665604770188616E-2</v>
      </c>
    </row>
    <row r="6322" spans="7:8" x14ac:dyDescent="0.3">
      <c r="G6322" s="62">
        <v>6316</v>
      </c>
      <c r="H6322">
        <f t="shared" ca="1" si="141"/>
        <v>-9.7042121769786282E-3</v>
      </c>
    </row>
    <row r="6323" spans="7:8" x14ac:dyDescent="0.3">
      <c r="G6323" s="62">
        <v>6317</v>
      </c>
      <c r="H6323">
        <f t="shared" ca="1" si="141"/>
        <v>1.4666376222557256E-2</v>
      </c>
    </row>
    <row r="6324" spans="7:8" x14ac:dyDescent="0.3">
      <c r="G6324" s="62">
        <v>6318</v>
      </c>
      <c r="H6324">
        <f t="shared" ca="1" si="141"/>
        <v>-1.4839516700042691E-2</v>
      </c>
    </row>
    <row r="6325" spans="7:8" x14ac:dyDescent="0.3">
      <c r="G6325" s="62">
        <v>6319</v>
      </c>
      <c r="H6325">
        <f t="shared" ca="1" si="141"/>
        <v>-3.3825963841950962E-3</v>
      </c>
    </row>
    <row r="6326" spans="7:8" x14ac:dyDescent="0.3">
      <c r="G6326" s="62">
        <v>6320</v>
      </c>
      <c r="H6326">
        <f t="shared" ca="1" si="141"/>
        <v>-2.9488764150455874E-2</v>
      </c>
    </row>
    <row r="6327" spans="7:8" x14ac:dyDescent="0.3">
      <c r="G6327" s="62">
        <v>6321</v>
      </c>
      <c r="H6327">
        <f t="shared" ca="1" si="141"/>
        <v>1.9848607227014047E-2</v>
      </c>
    </row>
    <row r="6328" spans="7:8" x14ac:dyDescent="0.3">
      <c r="G6328" s="62">
        <v>6322</v>
      </c>
      <c r="H6328">
        <f t="shared" ca="1" si="141"/>
        <v>1.4880304760192481E-3</v>
      </c>
    </row>
    <row r="6329" spans="7:8" x14ac:dyDescent="0.3">
      <c r="G6329" s="62">
        <v>6323</v>
      </c>
      <c r="H6329">
        <f t="shared" ca="1" si="141"/>
        <v>3.3445193615225688E-2</v>
      </c>
    </row>
    <row r="6330" spans="7:8" x14ac:dyDescent="0.3">
      <c r="G6330" s="62">
        <v>6324</v>
      </c>
      <c r="H6330">
        <f t="shared" ca="1" si="141"/>
        <v>1.7322130565341084E-3</v>
      </c>
    </row>
    <row r="6331" spans="7:8" x14ac:dyDescent="0.3">
      <c r="G6331" s="62">
        <v>6325</v>
      </c>
      <c r="H6331">
        <f t="shared" ca="1" si="141"/>
        <v>-2.5310870963002406E-2</v>
      </c>
    </row>
    <row r="6332" spans="7:8" x14ac:dyDescent="0.3">
      <c r="G6332" s="62">
        <v>6326</v>
      </c>
      <c r="H6332">
        <f t="shared" ca="1" si="141"/>
        <v>-5.6819649980805846E-3</v>
      </c>
    </row>
    <row r="6333" spans="7:8" x14ac:dyDescent="0.3">
      <c r="G6333" s="62">
        <v>6327</v>
      </c>
      <c r="H6333">
        <f t="shared" ca="1" si="141"/>
        <v>1.7903911131033241E-2</v>
      </c>
    </row>
    <row r="6334" spans="7:8" x14ac:dyDescent="0.3">
      <c r="G6334" s="62">
        <v>6328</v>
      </c>
      <c r="H6334">
        <f t="shared" ca="1" si="141"/>
        <v>-3.6884895630329505E-2</v>
      </c>
    </row>
    <row r="6335" spans="7:8" x14ac:dyDescent="0.3">
      <c r="G6335" s="62">
        <v>6329</v>
      </c>
      <c r="H6335">
        <f t="shared" ca="1" si="141"/>
        <v>2.9844460029622218E-2</v>
      </c>
    </row>
    <row r="6336" spans="7:8" x14ac:dyDescent="0.3">
      <c r="G6336" s="62">
        <v>6330</v>
      </c>
      <c r="H6336">
        <f t="shared" ca="1" si="141"/>
        <v>-9.8158514114901835E-4</v>
      </c>
    </row>
    <row r="6337" spans="7:8" x14ac:dyDescent="0.3">
      <c r="G6337" s="62">
        <v>6331</v>
      </c>
      <c r="H6337">
        <f t="shared" ca="1" si="141"/>
        <v>5.0595634127965448E-3</v>
      </c>
    </row>
    <row r="6338" spans="7:8" x14ac:dyDescent="0.3">
      <c r="G6338" s="62">
        <v>6332</v>
      </c>
      <c r="H6338">
        <f t="shared" ca="1" si="141"/>
        <v>1.0894307623871113E-2</v>
      </c>
    </row>
    <row r="6339" spans="7:8" x14ac:dyDescent="0.3">
      <c r="G6339" s="62">
        <v>6333</v>
      </c>
      <c r="H6339">
        <f t="shared" ca="1" si="141"/>
        <v>1.295411030128256E-3</v>
      </c>
    </row>
    <row r="6340" spans="7:8" x14ac:dyDescent="0.3">
      <c r="G6340" s="62">
        <v>6334</v>
      </c>
      <c r="H6340">
        <f t="shared" ca="1" si="141"/>
        <v>-3.9019534298838083E-3</v>
      </c>
    </row>
    <row r="6341" spans="7:8" x14ac:dyDescent="0.3">
      <c r="G6341" s="62">
        <v>6335</v>
      </c>
      <c r="H6341">
        <f t="shared" ca="1" si="141"/>
        <v>1.7503065947822503E-2</v>
      </c>
    </row>
    <row r="6342" spans="7:8" x14ac:dyDescent="0.3">
      <c r="G6342" s="62">
        <v>6336</v>
      </c>
      <c r="H6342">
        <f t="shared" ca="1" si="141"/>
        <v>-6.6324992621520781E-4</v>
      </c>
    </row>
    <row r="6343" spans="7:8" x14ac:dyDescent="0.3">
      <c r="G6343" s="62">
        <v>6337</v>
      </c>
      <c r="H6343">
        <f t="shared" ref="H6343:H6406" ca="1" si="142">_xlfn.NORM.INV(RAND(),N$9,N$10)</f>
        <v>-1.5755730172739211E-2</v>
      </c>
    </row>
    <row r="6344" spans="7:8" x14ac:dyDescent="0.3">
      <c r="G6344" s="62">
        <v>6338</v>
      </c>
      <c r="H6344">
        <f t="shared" ca="1" si="142"/>
        <v>3.4467968858530616E-2</v>
      </c>
    </row>
    <row r="6345" spans="7:8" x14ac:dyDescent="0.3">
      <c r="G6345" s="62">
        <v>6339</v>
      </c>
      <c r="H6345">
        <f t="shared" ca="1" si="142"/>
        <v>1.3058236729869546E-2</v>
      </c>
    </row>
    <row r="6346" spans="7:8" x14ac:dyDescent="0.3">
      <c r="G6346" s="62">
        <v>6340</v>
      </c>
      <c r="H6346">
        <f t="shared" ca="1" si="142"/>
        <v>1.4726200309358955E-2</v>
      </c>
    </row>
    <row r="6347" spans="7:8" x14ac:dyDescent="0.3">
      <c r="G6347" s="62">
        <v>6341</v>
      </c>
      <c r="H6347">
        <f t="shared" ca="1" si="142"/>
        <v>-1.1712353968176699E-2</v>
      </c>
    </row>
    <row r="6348" spans="7:8" x14ac:dyDescent="0.3">
      <c r="G6348" s="62">
        <v>6342</v>
      </c>
      <c r="H6348">
        <f t="shared" ca="1" si="142"/>
        <v>1.6448341727251818E-3</v>
      </c>
    </row>
    <row r="6349" spans="7:8" x14ac:dyDescent="0.3">
      <c r="G6349" s="62">
        <v>6343</v>
      </c>
      <c r="H6349">
        <f t="shared" ca="1" si="142"/>
        <v>-3.9534823824167878E-3</v>
      </c>
    </row>
    <row r="6350" spans="7:8" x14ac:dyDescent="0.3">
      <c r="G6350" s="62">
        <v>6344</v>
      </c>
      <c r="H6350">
        <f t="shared" ca="1" si="142"/>
        <v>2.4804427779698327E-2</v>
      </c>
    </row>
    <row r="6351" spans="7:8" x14ac:dyDescent="0.3">
      <c r="G6351" s="62">
        <v>6345</v>
      </c>
      <c r="H6351">
        <f t="shared" ca="1" si="142"/>
        <v>7.8140734799115406E-3</v>
      </c>
    </row>
    <row r="6352" spans="7:8" x14ac:dyDescent="0.3">
      <c r="G6352" s="62">
        <v>6346</v>
      </c>
      <c r="H6352">
        <f t="shared" ca="1" si="142"/>
        <v>-1.3357783393399237E-2</v>
      </c>
    </row>
    <row r="6353" spans="7:8" x14ac:dyDescent="0.3">
      <c r="G6353" s="62">
        <v>6347</v>
      </c>
      <c r="H6353">
        <f t="shared" ca="1" si="142"/>
        <v>-1.186038249229397E-3</v>
      </c>
    </row>
    <row r="6354" spans="7:8" x14ac:dyDescent="0.3">
      <c r="G6354" s="62">
        <v>6348</v>
      </c>
      <c r="H6354">
        <f t="shared" ca="1" si="142"/>
        <v>4.8238089339541195E-3</v>
      </c>
    </row>
    <row r="6355" spans="7:8" x14ac:dyDescent="0.3">
      <c r="G6355" s="62">
        <v>6349</v>
      </c>
      <c r="H6355">
        <f t="shared" ca="1" si="142"/>
        <v>-2.6425176672994891E-2</v>
      </c>
    </row>
    <row r="6356" spans="7:8" x14ac:dyDescent="0.3">
      <c r="G6356" s="62">
        <v>6350</v>
      </c>
      <c r="H6356">
        <f t="shared" ca="1" si="142"/>
        <v>-9.3284720272318045E-3</v>
      </c>
    </row>
    <row r="6357" spans="7:8" x14ac:dyDescent="0.3">
      <c r="G6357" s="62">
        <v>6351</v>
      </c>
      <c r="H6357">
        <f t="shared" ca="1" si="142"/>
        <v>-1.0696922383831306E-2</v>
      </c>
    </row>
    <row r="6358" spans="7:8" x14ac:dyDescent="0.3">
      <c r="G6358" s="62">
        <v>6352</v>
      </c>
      <c r="H6358">
        <f t="shared" ca="1" si="142"/>
        <v>1.2346966604904719E-2</v>
      </c>
    </row>
    <row r="6359" spans="7:8" x14ac:dyDescent="0.3">
      <c r="G6359" s="62">
        <v>6353</v>
      </c>
      <c r="H6359">
        <f t="shared" ca="1" si="142"/>
        <v>-7.6160173174950867E-3</v>
      </c>
    </row>
    <row r="6360" spans="7:8" x14ac:dyDescent="0.3">
      <c r="G6360" s="62">
        <v>6354</v>
      </c>
      <c r="H6360">
        <f t="shared" ca="1" si="142"/>
        <v>-8.688366773590802E-3</v>
      </c>
    </row>
    <row r="6361" spans="7:8" x14ac:dyDescent="0.3">
      <c r="G6361" s="62">
        <v>6355</v>
      </c>
      <c r="H6361">
        <f t="shared" ca="1" si="142"/>
        <v>3.3650679715035707E-2</v>
      </c>
    </row>
    <row r="6362" spans="7:8" x14ac:dyDescent="0.3">
      <c r="G6362" s="62">
        <v>6356</v>
      </c>
      <c r="H6362">
        <f t="shared" ca="1" si="142"/>
        <v>-4.4107691116766386E-3</v>
      </c>
    </row>
    <row r="6363" spans="7:8" x14ac:dyDescent="0.3">
      <c r="G6363" s="62">
        <v>6357</v>
      </c>
      <c r="H6363">
        <f t="shared" ca="1" si="142"/>
        <v>-1.7046568879421242E-2</v>
      </c>
    </row>
    <row r="6364" spans="7:8" x14ac:dyDescent="0.3">
      <c r="G6364" s="62">
        <v>6358</v>
      </c>
      <c r="H6364">
        <f t="shared" ca="1" si="142"/>
        <v>1.266339435080692E-2</v>
      </c>
    </row>
    <row r="6365" spans="7:8" x14ac:dyDescent="0.3">
      <c r="G6365" s="62">
        <v>6359</v>
      </c>
      <c r="H6365">
        <f t="shared" ca="1" si="142"/>
        <v>1.1294965908876497E-2</v>
      </c>
    </row>
    <row r="6366" spans="7:8" x14ac:dyDescent="0.3">
      <c r="G6366" s="62">
        <v>6360</v>
      </c>
      <c r="H6366">
        <f t="shared" ca="1" si="142"/>
        <v>2.5698942168235359E-2</v>
      </c>
    </row>
    <row r="6367" spans="7:8" x14ac:dyDescent="0.3">
      <c r="G6367" s="62">
        <v>6361</v>
      </c>
      <c r="H6367">
        <f t="shared" ca="1" si="142"/>
        <v>1.2486544503391655E-2</v>
      </c>
    </row>
    <row r="6368" spans="7:8" x14ac:dyDescent="0.3">
      <c r="G6368" s="62">
        <v>6362</v>
      </c>
      <c r="H6368">
        <f t="shared" ca="1" si="142"/>
        <v>-1.0516691651473065E-2</v>
      </c>
    </row>
    <row r="6369" spans="7:8" x14ac:dyDescent="0.3">
      <c r="G6369" s="62">
        <v>6363</v>
      </c>
      <c r="H6369">
        <f t="shared" ca="1" si="142"/>
        <v>-8.3315821973287754E-3</v>
      </c>
    </row>
    <row r="6370" spans="7:8" x14ac:dyDescent="0.3">
      <c r="G6370" s="62">
        <v>6364</v>
      </c>
      <c r="H6370">
        <f t="shared" ca="1" si="142"/>
        <v>-3.0772909500872731E-3</v>
      </c>
    </row>
    <row r="6371" spans="7:8" x14ac:dyDescent="0.3">
      <c r="G6371" s="62">
        <v>6365</v>
      </c>
      <c r="H6371">
        <f t="shared" ca="1" si="142"/>
        <v>-2.355577388580467E-3</v>
      </c>
    </row>
    <row r="6372" spans="7:8" x14ac:dyDescent="0.3">
      <c r="G6372" s="62">
        <v>6366</v>
      </c>
      <c r="H6372">
        <f t="shared" ca="1" si="142"/>
        <v>-1.6448530568506193E-2</v>
      </c>
    </row>
    <row r="6373" spans="7:8" x14ac:dyDescent="0.3">
      <c r="G6373" s="62">
        <v>6367</v>
      </c>
      <c r="H6373">
        <f t="shared" ca="1" si="142"/>
        <v>-1.4033773154235355E-2</v>
      </c>
    </row>
    <row r="6374" spans="7:8" x14ac:dyDescent="0.3">
      <c r="G6374" s="62">
        <v>6368</v>
      </c>
      <c r="H6374">
        <f t="shared" ca="1" si="142"/>
        <v>1.1845859110458367E-2</v>
      </c>
    </row>
    <row r="6375" spans="7:8" x14ac:dyDescent="0.3">
      <c r="G6375" s="62">
        <v>6369</v>
      </c>
      <c r="H6375">
        <f t="shared" ca="1" si="142"/>
        <v>-4.6547273081206705E-3</v>
      </c>
    </row>
    <row r="6376" spans="7:8" x14ac:dyDescent="0.3">
      <c r="G6376" s="62">
        <v>6370</v>
      </c>
      <c r="H6376">
        <f t="shared" ca="1" si="142"/>
        <v>-1.0964598803648664E-2</v>
      </c>
    </row>
    <row r="6377" spans="7:8" x14ac:dyDescent="0.3">
      <c r="G6377" s="62">
        <v>6371</v>
      </c>
      <c r="H6377">
        <f t="shared" ca="1" si="142"/>
        <v>4.490015227834424E-3</v>
      </c>
    </row>
    <row r="6378" spans="7:8" x14ac:dyDescent="0.3">
      <c r="G6378" s="62">
        <v>6372</v>
      </c>
      <c r="H6378">
        <f t="shared" ca="1" si="142"/>
        <v>4.1880627452512932E-3</v>
      </c>
    </row>
    <row r="6379" spans="7:8" x14ac:dyDescent="0.3">
      <c r="G6379" s="62">
        <v>6373</v>
      </c>
      <c r="H6379">
        <f t="shared" ca="1" si="142"/>
        <v>-7.0145173413691279E-3</v>
      </c>
    </row>
    <row r="6380" spans="7:8" x14ac:dyDescent="0.3">
      <c r="G6380" s="62">
        <v>6374</v>
      </c>
      <c r="H6380">
        <f t="shared" ca="1" si="142"/>
        <v>-1.3822425979228085E-2</v>
      </c>
    </row>
    <row r="6381" spans="7:8" x14ac:dyDescent="0.3">
      <c r="G6381" s="62">
        <v>6375</v>
      </c>
      <c r="H6381">
        <f t="shared" ca="1" si="142"/>
        <v>-3.4820858881677596E-3</v>
      </c>
    </row>
    <row r="6382" spans="7:8" x14ac:dyDescent="0.3">
      <c r="G6382" s="62">
        <v>6376</v>
      </c>
      <c r="H6382">
        <f t="shared" ca="1" si="142"/>
        <v>2.5598741237773744E-3</v>
      </c>
    </row>
    <row r="6383" spans="7:8" x14ac:dyDescent="0.3">
      <c r="G6383" s="62">
        <v>6377</v>
      </c>
      <c r="H6383">
        <f t="shared" ca="1" si="142"/>
        <v>1.5191617011807148E-2</v>
      </c>
    </row>
    <row r="6384" spans="7:8" x14ac:dyDescent="0.3">
      <c r="G6384" s="62">
        <v>6378</v>
      </c>
      <c r="H6384">
        <f t="shared" ca="1" si="142"/>
        <v>-1.7715723477934394E-3</v>
      </c>
    </row>
    <row r="6385" spans="7:8" x14ac:dyDescent="0.3">
      <c r="G6385" s="62">
        <v>6379</v>
      </c>
      <c r="H6385">
        <f t="shared" ca="1" si="142"/>
        <v>1.313003086957599E-2</v>
      </c>
    </row>
    <row r="6386" spans="7:8" x14ac:dyDescent="0.3">
      <c r="G6386" s="62">
        <v>6380</v>
      </c>
      <c r="H6386">
        <f t="shared" ca="1" si="142"/>
        <v>3.2264268604117472E-3</v>
      </c>
    </row>
    <row r="6387" spans="7:8" x14ac:dyDescent="0.3">
      <c r="G6387" s="62">
        <v>6381</v>
      </c>
      <c r="H6387">
        <f t="shared" ca="1" si="142"/>
        <v>2.1125890433162996E-2</v>
      </c>
    </row>
    <row r="6388" spans="7:8" x14ac:dyDescent="0.3">
      <c r="G6388" s="62">
        <v>6382</v>
      </c>
      <c r="H6388">
        <f t="shared" ca="1" si="142"/>
        <v>-5.9756914042116667E-3</v>
      </c>
    </row>
    <row r="6389" spans="7:8" x14ac:dyDescent="0.3">
      <c r="G6389" s="62">
        <v>6383</v>
      </c>
      <c r="H6389">
        <f t="shared" ca="1" si="142"/>
        <v>1.0255502845938753E-2</v>
      </c>
    </row>
    <row r="6390" spans="7:8" x14ac:dyDescent="0.3">
      <c r="G6390" s="62">
        <v>6384</v>
      </c>
      <c r="H6390">
        <f t="shared" ca="1" si="142"/>
        <v>7.3253227944246463E-3</v>
      </c>
    </row>
    <row r="6391" spans="7:8" x14ac:dyDescent="0.3">
      <c r="G6391" s="62">
        <v>6385</v>
      </c>
      <c r="H6391">
        <f t="shared" ca="1" si="142"/>
        <v>1.4820521101740378E-2</v>
      </c>
    </row>
    <row r="6392" spans="7:8" x14ac:dyDescent="0.3">
      <c r="G6392" s="62">
        <v>6386</v>
      </c>
      <c r="H6392">
        <f t="shared" ca="1" si="142"/>
        <v>-2.5769486464195787E-2</v>
      </c>
    </row>
    <row r="6393" spans="7:8" x14ac:dyDescent="0.3">
      <c r="G6393" s="62">
        <v>6387</v>
      </c>
      <c r="H6393">
        <f t="shared" ca="1" si="142"/>
        <v>3.5287290165967197E-2</v>
      </c>
    </row>
    <row r="6394" spans="7:8" x14ac:dyDescent="0.3">
      <c r="G6394" s="62">
        <v>6388</v>
      </c>
      <c r="H6394">
        <f t="shared" ca="1" si="142"/>
        <v>2.8747575018215018E-3</v>
      </c>
    </row>
    <row r="6395" spans="7:8" x14ac:dyDescent="0.3">
      <c r="G6395" s="62">
        <v>6389</v>
      </c>
      <c r="H6395">
        <f t="shared" ca="1" si="142"/>
        <v>9.0503144485986117E-3</v>
      </c>
    </row>
    <row r="6396" spans="7:8" x14ac:dyDescent="0.3">
      <c r="G6396" s="62">
        <v>6390</v>
      </c>
      <c r="H6396">
        <f t="shared" ca="1" si="142"/>
        <v>7.4478538765086E-3</v>
      </c>
    </row>
    <row r="6397" spans="7:8" x14ac:dyDescent="0.3">
      <c r="G6397" s="62">
        <v>6391</v>
      </c>
      <c r="H6397">
        <f t="shared" ca="1" si="142"/>
        <v>3.0001308913557959E-2</v>
      </c>
    </row>
    <row r="6398" spans="7:8" x14ac:dyDescent="0.3">
      <c r="G6398" s="62">
        <v>6392</v>
      </c>
      <c r="H6398">
        <f t="shared" ca="1" si="142"/>
        <v>-3.8481497585621254E-3</v>
      </c>
    </row>
    <row r="6399" spans="7:8" x14ac:dyDescent="0.3">
      <c r="G6399" s="62">
        <v>6393</v>
      </c>
      <c r="H6399">
        <f t="shared" ca="1" si="142"/>
        <v>-2.6511572920801094E-4</v>
      </c>
    </row>
    <row r="6400" spans="7:8" x14ac:dyDescent="0.3">
      <c r="G6400" s="62">
        <v>6394</v>
      </c>
      <c r="H6400">
        <f t="shared" ca="1" si="142"/>
        <v>9.5468677637315495E-4</v>
      </c>
    </row>
    <row r="6401" spans="7:8" x14ac:dyDescent="0.3">
      <c r="G6401" s="62">
        <v>6395</v>
      </c>
      <c r="H6401">
        <f t="shared" ca="1" si="142"/>
        <v>1.368937125121979E-2</v>
      </c>
    </row>
    <row r="6402" spans="7:8" x14ac:dyDescent="0.3">
      <c r="G6402" s="62">
        <v>6396</v>
      </c>
      <c r="H6402">
        <f t="shared" ca="1" si="142"/>
        <v>-6.1831004306971719E-3</v>
      </c>
    </row>
    <row r="6403" spans="7:8" x14ac:dyDescent="0.3">
      <c r="G6403" s="62">
        <v>6397</v>
      </c>
      <c r="H6403">
        <f t="shared" ca="1" si="142"/>
        <v>-2.1918677688038075E-2</v>
      </c>
    </row>
    <row r="6404" spans="7:8" x14ac:dyDescent="0.3">
      <c r="G6404" s="62">
        <v>6398</v>
      </c>
      <c r="H6404">
        <f t="shared" ca="1" si="142"/>
        <v>-1.2482590289705321E-2</v>
      </c>
    </row>
    <row r="6405" spans="7:8" x14ac:dyDescent="0.3">
      <c r="G6405" s="62">
        <v>6399</v>
      </c>
      <c r="H6405">
        <f t="shared" ca="1" si="142"/>
        <v>7.3715874991071304E-3</v>
      </c>
    </row>
    <row r="6406" spans="7:8" x14ac:dyDescent="0.3">
      <c r="G6406" s="62">
        <v>6400</v>
      </c>
      <c r="H6406">
        <f t="shared" ca="1" si="142"/>
        <v>6.7713365451061262E-3</v>
      </c>
    </row>
    <row r="6407" spans="7:8" x14ac:dyDescent="0.3">
      <c r="G6407" s="62">
        <v>6401</v>
      </c>
      <c r="H6407">
        <f t="shared" ref="H6407:H6470" ca="1" si="143">_xlfn.NORM.INV(RAND(),N$9,N$10)</f>
        <v>5.8514212457536127E-3</v>
      </c>
    </row>
    <row r="6408" spans="7:8" x14ac:dyDescent="0.3">
      <c r="G6408" s="62">
        <v>6402</v>
      </c>
      <c r="H6408">
        <f t="shared" ca="1" si="143"/>
        <v>7.0325728994801865E-3</v>
      </c>
    </row>
    <row r="6409" spans="7:8" x14ac:dyDescent="0.3">
      <c r="G6409" s="62">
        <v>6403</v>
      </c>
      <c r="H6409">
        <f t="shared" ca="1" si="143"/>
        <v>1.6333702265481621E-2</v>
      </c>
    </row>
    <row r="6410" spans="7:8" x14ac:dyDescent="0.3">
      <c r="G6410" s="62">
        <v>6404</v>
      </c>
      <c r="H6410">
        <f t="shared" ca="1" si="143"/>
        <v>1.2489550044989606E-2</v>
      </c>
    </row>
    <row r="6411" spans="7:8" x14ac:dyDescent="0.3">
      <c r="G6411" s="62">
        <v>6405</v>
      </c>
      <c r="H6411">
        <f t="shared" ca="1" si="143"/>
        <v>-4.1159455837615566E-3</v>
      </c>
    </row>
    <row r="6412" spans="7:8" x14ac:dyDescent="0.3">
      <c r="G6412" s="62">
        <v>6406</v>
      </c>
      <c r="H6412">
        <f t="shared" ca="1" si="143"/>
        <v>1.6559789388541045E-2</v>
      </c>
    </row>
    <row r="6413" spans="7:8" x14ac:dyDescent="0.3">
      <c r="G6413" s="62">
        <v>6407</v>
      </c>
      <c r="H6413">
        <f t="shared" ca="1" si="143"/>
        <v>9.7438016359389212E-3</v>
      </c>
    </row>
    <row r="6414" spans="7:8" x14ac:dyDescent="0.3">
      <c r="G6414" s="62">
        <v>6408</v>
      </c>
      <c r="H6414">
        <f t="shared" ca="1" si="143"/>
        <v>-8.7888617248020016E-3</v>
      </c>
    </row>
    <row r="6415" spans="7:8" x14ac:dyDescent="0.3">
      <c r="G6415" s="62">
        <v>6409</v>
      </c>
      <c r="H6415">
        <f t="shared" ca="1" si="143"/>
        <v>6.0853771757664963E-3</v>
      </c>
    </row>
    <row r="6416" spans="7:8" x14ac:dyDescent="0.3">
      <c r="G6416" s="62">
        <v>6410</v>
      </c>
      <c r="H6416">
        <f t="shared" ca="1" si="143"/>
        <v>8.8647269307780274E-3</v>
      </c>
    </row>
    <row r="6417" spans="7:8" x14ac:dyDescent="0.3">
      <c r="G6417" s="62">
        <v>6411</v>
      </c>
      <c r="H6417">
        <f t="shared" ca="1" si="143"/>
        <v>3.7612089695145032E-3</v>
      </c>
    </row>
    <row r="6418" spans="7:8" x14ac:dyDescent="0.3">
      <c r="G6418" s="62">
        <v>6412</v>
      </c>
      <c r="H6418">
        <f t="shared" ca="1" si="143"/>
        <v>3.3624892513822798E-3</v>
      </c>
    </row>
    <row r="6419" spans="7:8" x14ac:dyDescent="0.3">
      <c r="G6419" s="62">
        <v>6413</v>
      </c>
      <c r="H6419">
        <f t="shared" ca="1" si="143"/>
        <v>8.1356632813308315E-3</v>
      </c>
    </row>
    <row r="6420" spans="7:8" x14ac:dyDescent="0.3">
      <c r="G6420" s="62">
        <v>6414</v>
      </c>
      <c r="H6420">
        <f t="shared" ca="1" si="143"/>
        <v>4.4050973609554103E-4</v>
      </c>
    </row>
    <row r="6421" spans="7:8" x14ac:dyDescent="0.3">
      <c r="G6421" s="62">
        <v>6415</v>
      </c>
      <c r="H6421">
        <f t="shared" ca="1" si="143"/>
        <v>1.1802606089398924E-2</v>
      </c>
    </row>
    <row r="6422" spans="7:8" x14ac:dyDescent="0.3">
      <c r="G6422" s="62">
        <v>6416</v>
      </c>
      <c r="H6422">
        <f t="shared" ca="1" si="143"/>
        <v>3.498482458159357E-3</v>
      </c>
    </row>
    <row r="6423" spans="7:8" x14ac:dyDescent="0.3">
      <c r="G6423" s="62">
        <v>6417</v>
      </c>
      <c r="H6423">
        <f t="shared" ca="1" si="143"/>
        <v>1.4421251145108829E-2</v>
      </c>
    </row>
    <row r="6424" spans="7:8" x14ac:dyDescent="0.3">
      <c r="G6424" s="62">
        <v>6418</v>
      </c>
      <c r="H6424">
        <f t="shared" ca="1" si="143"/>
        <v>-3.7563518044239692E-2</v>
      </c>
    </row>
    <row r="6425" spans="7:8" x14ac:dyDescent="0.3">
      <c r="G6425" s="62">
        <v>6419</v>
      </c>
      <c r="H6425">
        <f t="shared" ca="1" si="143"/>
        <v>4.5266561506042305E-4</v>
      </c>
    </row>
    <row r="6426" spans="7:8" x14ac:dyDescent="0.3">
      <c r="G6426" s="62">
        <v>6420</v>
      </c>
      <c r="H6426">
        <f t="shared" ca="1" si="143"/>
        <v>7.8747892121687167E-3</v>
      </c>
    </row>
    <row r="6427" spans="7:8" x14ac:dyDescent="0.3">
      <c r="G6427" s="62">
        <v>6421</v>
      </c>
      <c r="H6427">
        <f t="shared" ca="1" si="143"/>
        <v>1.5149486867872231E-2</v>
      </c>
    </row>
    <row r="6428" spans="7:8" x14ac:dyDescent="0.3">
      <c r="G6428" s="62">
        <v>6422</v>
      </c>
      <c r="H6428">
        <f t="shared" ca="1" si="143"/>
        <v>-9.4541308209560269E-3</v>
      </c>
    </row>
    <row r="6429" spans="7:8" x14ac:dyDescent="0.3">
      <c r="G6429" s="62">
        <v>6423</v>
      </c>
      <c r="H6429">
        <f t="shared" ca="1" si="143"/>
        <v>5.6859826451650108E-3</v>
      </c>
    </row>
    <row r="6430" spans="7:8" x14ac:dyDescent="0.3">
      <c r="G6430" s="62">
        <v>6424</v>
      </c>
      <c r="H6430">
        <f t="shared" ca="1" si="143"/>
        <v>6.211666210404615E-3</v>
      </c>
    </row>
    <row r="6431" spans="7:8" x14ac:dyDescent="0.3">
      <c r="G6431" s="62">
        <v>6425</v>
      </c>
      <c r="H6431">
        <f t="shared" ca="1" si="143"/>
        <v>6.7232650880634697E-3</v>
      </c>
    </row>
    <row r="6432" spans="7:8" x14ac:dyDescent="0.3">
      <c r="G6432" s="62">
        <v>6426</v>
      </c>
      <c r="H6432">
        <f t="shared" ca="1" si="143"/>
        <v>-1.592357381100807E-2</v>
      </c>
    </row>
    <row r="6433" spans="7:8" x14ac:dyDescent="0.3">
      <c r="G6433" s="62">
        <v>6427</v>
      </c>
      <c r="H6433">
        <f t="shared" ca="1" si="143"/>
        <v>9.1369402980392045E-4</v>
      </c>
    </row>
    <row r="6434" spans="7:8" x14ac:dyDescent="0.3">
      <c r="G6434" s="62">
        <v>6428</v>
      </c>
      <c r="H6434">
        <f t="shared" ca="1" si="143"/>
        <v>1.1654006929533046E-3</v>
      </c>
    </row>
    <row r="6435" spans="7:8" x14ac:dyDescent="0.3">
      <c r="G6435" s="62">
        <v>6429</v>
      </c>
      <c r="H6435">
        <f t="shared" ca="1" si="143"/>
        <v>-5.5936035765101633E-3</v>
      </c>
    </row>
    <row r="6436" spans="7:8" x14ac:dyDescent="0.3">
      <c r="G6436" s="62">
        <v>6430</v>
      </c>
      <c r="H6436">
        <f t="shared" ca="1" si="143"/>
        <v>2.6790451567508061E-2</v>
      </c>
    </row>
    <row r="6437" spans="7:8" x14ac:dyDescent="0.3">
      <c r="G6437" s="62">
        <v>6431</v>
      </c>
      <c r="H6437">
        <f t="shared" ca="1" si="143"/>
        <v>1.7123177941468743E-2</v>
      </c>
    </row>
    <row r="6438" spans="7:8" x14ac:dyDescent="0.3">
      <c r="G6438" s="62">
        <v>6432</v>
      </c>
      <c r="H6438">
        <f t="shared" ca="1" si="143"/>
        <v>-7.2737899409328777E-3</v>
      </c>
    </row>
    <row r="6439" spans="7:8" x14ac:dyDescent="0.3">
      <c r="G6439" s="62">
        <v>6433</v>
      </c>
      <c r="H6439">
        <f t="shared" ca="1" si="143"/>
        <v>2.5202664636643557E-2</v>
      </c>
    </row>
    <row r="6440" spans="7:8" x14ac:dyDescent="0.3">
      <c r="G6440" s="62">
        <v>6434</v>
      </c>
      <c r="H6440">
        <f t="shared" ca="1" si="143"/>
        <v>-1.5851288042463703E-3</v>
      </c>
    </row>
    <row r="6441" spans="7:8" x14ac:dyDescent="0.3">
      <c r="G6441" s="62">
        <v>6435</v>
      </c>
      <c r="H6441">
        <f t="shared" ca="1" si="143"/>
        <v>-1.5857244891353074E-2</v>
      </c>
    </row>
    <row r="6442" spans="7:8" x14ac:dyDescent="0.3">
      <c r="G6442" s="62">
        <v>6436</v>
      </c>
      <c r="H6442">
        <f t="shared" ca="1" si="143"/>
        <v>-9.6208066195580377E-3</v>
      </c>
    </row>
    <row r="6443" spans="7:8" x14ac:dyDescent="0.3">
      <c r="G6443" s="62">
        <v>6437</v>
      </c>
      <c r="H6443">
        <f t="shared" ca="1" si="143"/>
        <v>-1.2977966283473732E-3</v>
      </c>
    </row>
    <row r="6444" spans="7:8" x14ac:dyDescent="0.3">
      <c r="G6444" s="62">
        <v>6438</v>
      </c>
      <c r="H6444">
        <f t="shared" ca="1" si="143"/>
        <v>9.6569491502291951E-3</v>
      </c>
    </row>
    <row r="6445" spans="7:8" x14ac:dyDescent="0.3">
      <c r="G6445" s="62">
        <v>6439</v>
      </c>
      <c r="H6445">
        <f t="shared" ca="1" si="143"/>
        <v>-1.0146628286419957E-2</v>
      </c>
    </row>
    <row r="6446" spans="7:8" x14ac:dyDescent="0.3">
      <c r="G6446" s="62">
        <v>6440</v>
      </c>
      <c r="H6446">
        <f t="shared" ca="1" si="143"/>
        <v>-1.7241644707777386E-2</v>
      </c>
    </row>
    <row r="6447" spans="7:8" x14ac:dyDescent="0.3">
      <c r="G6447" s="62">
        <v>6441</v>
      </c>
      <c r="H6447">
        <f t="shared" ca="1" si="143"/>
        <v>-3.5954762242847767E-4</v>
      </c>
    </row>
    <row r="6448" spans="7:8" x14ac:dyDescent="0.3">
      <c r="G6448" s="62">
        <v>6442</v>
      </c>
      <c r="H6448">
        <f t="shared" ca="1" si="143"/>
        <v>-2.1391053107653059E-3</v>
      </c>
    </row>
    <row r="6449" spans="7:8" x14ac:dyDescent="0.3">
      <c r="G6449" s="62">
        <v>6443</v>
      </c>
      <c r="H6449">
        <f t="shared" ca="1" si="143"/>
        <v>5.27897509794491E-3</v>
      </c>
    </row>
    <row r="6450" spans="7:8" x14ac:dyDescent="0.3">
      <c r="G6450" s="62">
        <v>6444</v>
      </c>
      <c r="H6450">
        <f t="shared" ca="1" si="143"/>
        <v>-6.6691977854770133E-3</v>
      </c>
    </row>
    <row r="6451" spans="7:8" x14ac:dyDescent="0.3">
      <c r="G6451" s="62">
        <v>6445</v>
      </c>
      <c r="H6451">
        <f t="shared" ca="1" si="143"/>
        <v>-3.0530207777532639E-2</v>
      </c>
    </row>
    <row r="6452" spans="7:8" x14ac:dyDescent="0.3">
      <c r="G6452" s="62">
        <v>6446</v>
      </c>
      <c r="H6452">
        <f t="shared" ca="1" si="143"/>
        <v>1.3500824766270077E-2</v>
      </c>
    </row>
    <row r="6453" spans="7:8" x14ac:dyDescent="0.3">
      <c r="G6453" s="62">
        <v>6447</v>
      </c>
      <c r="H6453">
        <f t="shared" ca="1" si="143"/>
        <v>1.0253503748567046E-2</v>
      </c>
    </row>
    <row r="6454" spans="7:8" x14ac:dyDescent="0.3">
      <c r="G6454" s="62">
        <v>6448</v>
      </c>
      <c r="H6454">
        <f t="shared" ca="1" si="143"/>
        <v>2.5265674705195877E-3</v>
      </c>
    </row>
    <row r="6455" spans="7:8" x14ac:dyDescent="0.3">
      <c r="G6455" s="62">
        <v>6449</v>
      </c>
      <c r="H6455">
        <f t="shared" ca="1" si="143"/>
        <v>7.0272770929829444E-3</v>
      </c>
    </row>
    <row r="6456" spans="7:8" x14ac:dyDescent="0.3">
      <c r="G6456" s="62">
        <v>6450</v>
      </c>
      <c r="H6456">
        <f t="shared" ca="1" si="143"/>
        <v>-1.1333764139093848E-3</v>
      </c>
    </row>
    <row r="6457" spans="7:8" x14ac:dyDescent="0.3">
      <c r="G6457" s="62">
        <v>6451</v>
      </c>
      <c r="H6457">
        <f t="shared" ca="1" si="143"/>
        <v>-2.6947741036509637E-3</v>
      </c>
    </row>
    <row r="6458" spans="7:8" x14ac:dyDescent="0.3">
      <c r="G6458" s="62">
        <v>6452</v>
      </c>
      <c r="H6458">
        <f t="shared" ca="1" si="143"/>
        <v>5.5692599456366818E-3</v>
      </c>
    </row>
    <row r="6459" spans="7:8" x14ac:dyDescent="0.3">
      <c r="G6459" s="62">
        <v>6453</v>
      </c>
      <c r="H6459">
        <f t="shared" ca="1" si="143"/>
        <v>-7.3265936920691114E-3</v>
      </c>
    </row>
    <row r="6460" spans="7:8" x14ac:dyDescent="0.3">
      <c r="G6460" s="62">
        <v>6454</v>
      </c>
      <c r="H6460">
        <f t="shared" ca="1" si="143"/>
        <v>3.1226580783221807E-3</v>
      </c>
    </row>
    <row r="6461" spans="7:8" x14ac:dyDescent="0.3">
      <c r="G6461" s="62">
        <v>6455</v>
      </c>
      <c r="H6461">
        <f t="shared" ca="1" si="143"/>
        <v>2.5543993718280769E-2</v>
      </c>
    </row>
    <row r="6462" spans="7:8" x14ac:dyDescent="0.3">
      <c r="G6462" s="62">
        <v>6456</v>
      </c>
      <c r="H6462">
        <f t="shared" ca="1" si="143"/>
        <v>2.2212382066337206E-2</v>
      </c>
    </row>
    <row r="6463" spans="7:8" x14ac:dyDescent="0.3">
      <c r="G6463" s="62">
        <v>6457</v>
      </c>
      <c r="H6463">
        <f t="shared" ca="1" si="143"/>
        <v>2.179842958757848E-2</v>
      </c>
    </row>
    <row r="6464" spans="7:8" x14ac:dyDescent="0.3">
      <c r="G6464" s="62">
        <v>6458</v>
      </c>
      <c r="H6464">
        <f t="shared" ca="1" si="143"/>
        <v>6.050488377824615E-3</v>
      </c>
    </row>
    <row r="6465" spans="7:8" x14ac:dyDescent="0.3">
      <c r="G6465" s="62">
        <v>6459</v>
      </c>
      <c r="H6465">
        <f t="shared" ca="1" si="143"/>
        <v>2.5611934235358569E-2</v>
      </c>
    </row>
    <row r="6466" spans="7:8" x14ac:dyDescent="0.3">
      <c r="G6466" s="62">
        <v>6460</v>
      </c>
      <c r="H6466">
        <f t="shared" ca="1" si="143"/>
        <v>6.4152782199957074E-3</v>
      </c>
    </row>
    <row r="6467" spans="7:8" x14ac:dyDescent="0.3">
      <c r="G6467" s="62">
        <v>6461</v>
      </c>
      <c r="H6467">
        <f t="shared" ca="1" si="143"/>
        <v>1.1004626740832971E-2</v>
      </c>
    </row>
    <row r="6468" spans="7:8" x14ac:dyDescent="0.3">
      <c r="G6468" s="62">
        <v>6462</v>
      </c>
      <c r="H6468">
        <f t="shared" ca="1" si="143"/>
        <v>-1.6355689867208491E-3</v>
      </c>
    </row>
    <row r="6469" spans="7:8" x14ac:dyDescent="0.3">
      <c r="G6469" s="62">
        <v>6463</v>
      </c>
      <c r="H6469">
        <f t="shared" ca="1" si="143"/>
        <v>2.3257909640324672E-2</v>
      </c>
    </row>
    <row r="6470" spans="7:8" x14ac:dyDescent="0.3">
      <c r="G6470" s="62">
        <v>6464</v>
      </c>
      <c r="H6470">
        <f t="shared" ca="1" si="143"/>
        <v>-1.1962868979275036E-3</v>
      </c>
    </row>
    <row r="6471" spans="7:8" x14ac:dyDescent="0.3">
      <c r="G6471" s="62">
        <v>6465</v>
      </c>
      <c r="H6471">
        <f t="shared" ref="H6471:H6534" ca="1" si="144">_xlfn.NORM.INV(RAND(),N$9,N$10)</f>
        <v>2.8887449114016667E-2</v>
      </c>
    </row>
    <row r="6472" spans="7:8" x14ac:dyDescent="0.3">
      <c r="G6472" s="62">
        <v>6466</v>
      </c>
      <c r="H6472">
        <f t="shared" ca="1" si="144"/>
        <v>2.5006830785429663E-2</v>
      </c>
    </row>
    <row r="6473" spans="7:8" x14ac:dyDescent="0.3">
      <c r="G6473" s="62">
        <v>6467</v>
      </c>
      <c r="H6473">
        <f t="shared" ca="1" si="144"/>
        <v>8.2831544093961464E-3</v>
      </c>
    </row>
    <row r="6474" spans="7:8" x14ac:dyDescent="0.3">
      <c r="G6474" s="62">
        <v>6468</v>
      </c>
      <c r="H6474">
        <f t="shared" ca="1" si="144"/>
        <v>-2.6008572521224248E-2</v>
      </c>
    </row>
    <row r="6475" spans="7:8" x14ac:dyDescent="0.3">
      <c r="G6475" s="62">
        <v>6469</v>
      </c>
      <c r="H6475">
        <f t="shared" ca="1" si="144"/>
        <v>1.5314008987374126E-2</v>
      </c>
    </row>
    <row r="6476" spans="7:8" x14ac:dyDescent="0.3">
      <c r="G6476" s="62">
        <v>6470</v>
      </c>
      <c r="H6476">
        <f t="shared" ca="1" si="144"/>
        <v>-1.1018634411862661E-3</v>
      </c>
    </row>
    <row r="6477" spans="7:8" x14ac:dyDescent="0.3">
      <c r="G6477" s="62">
        <v>6471</v>
      </c>
      <c r="H6477">
        <f t="shared" ca="1" si="144"/>
        <v>1.5442826755442493E-2</v>
      </c>
    </row>
    <row r="6478" spans="7:8" x14ac:dyDescent="0.3">
      <c r="G6478" s="62">
        <v>6472</v>
      </c>
      <c r="H6478">
        <f t="shared" ca="1" si="144"/>
        <v>1.08495146400528E-2</v>
      </c>
    </row>
    <row r="6479" spans="7:8" x14ac:dyDescent="0.3">
      <c r="G6479" s="62">
        <v>6473</v>
      </c>
      <c r="H6479">
        <f t="shared" ca="1" si="144"/>
        <v>4.3995137048152989E-3</v>
      </c>
    </row>
    <row r="6480" spans="7:8" x14ac:dyDescent="0.3">
      <c r="G6480" s="62">
        <v>6474</v>
      </c>
      <c r="H6480">
        <f t="shared" ca="1" si="144"/>
        <v>4.8932059304418671E-2</v>
      </c>
    </row>
    <row r="6481" spans="7:8" x14ac:dyDescent="0.3">
      <c r="G6481" s="62">
        <v>6475</v>
      </c>
      <c r="H6481">
        <f t="shared" ca="1" si="144"/>
        <v>-1.3979653885209276E-2</v>
      </c>
    </row>
    <row r="6482" spans="7:8" x14ac:dyDescent="0.3">
      <c r="G6482" s="62">
        <v>6476</v>
      </c>
      <c r="H6482">
        <f t="shared" ca="1" si="144"/>
        <v>-4.7891301939984908E-3</v>
      </c>
    </row>
    <row r="6483" spans="7:8" x14ac:dyDescent="0.3">
      <c r="G6483" s="62">
        <v>6477</v>
      </c>
      <c r="H6483">
        <f t="shared" ca="1" si="144"/>
        <v>1.3869046180050775E-3</v>
      </c>
    </row>
    <row r="6484" spans="7:8" x14ac:dyDescent="0.3">
      <c r="G6484" s="62">
        <v>6478</v>
      </c>
      <c r="H6484">
        <f t="shared" ca="1" si="144"/>
        <v>2.0564299281028927E-2</v>
      </c>
    </row>
    <row r="6485" spans="7:8" x14ac:dyDescent="0.3">
      <c r="G6485" s="62">
        <v>6479</v>
      </c>
      <c r="H6485">
        <f t="shared" ca="1" si="144"/>
        <v>9.579436544477439E-3</v>
      </c>
    </row>
    <row r="6486" spans="7:8" x14ac:dyDescent="0.3">
      <c r="G6486" s="62">
        <v>6480</v>
      </c>
      <c r="H6486">
        <f t="shared" ca="1" si="144"/>
        <v>-6.5915180062325876E-3</v>
      </c>
    </row>
    <row r="6487" spans="7:8" x14ac:dyDescent="0.3">
      <c r="G6487" s="62">
        <v>6481</v>
      </c>
      <c r="H6487">
        <f t="shared" ca="1" si="144"/>
        <v>-8.3656951585537147E-3</v>
      </c>
    </row>
    <row r="6488" spans="7:8" x14ac:dyDescent="0.3">
      <c r="G6488" s="62">
        <v>6482</v>
      </c>
      <c r="H6488">
        <f t="shared" ca="1" si="144"/>
        <v>1.4102953122358684E-2</v>
      </c>
    </row>
    <row r="6489" spans="7:8" x14ac:dyDescent="0.3">
      <c r="G6489" s="62">
        <v>6483</v>
      </c>
      <c r="H6489">
        <f t="shared" ca="1" si="144"/>
        <v>-9.2727480178369896E-3</v>
      </c>
    </row>
    <row r="6490" spans="7:8" x14ac:dyDescent="0.3">
      <c r="G6490" s="62">
        <v>6484</v>
      </c>
      <c r="H6490">
        <f t="shared" ca="1" si="144"/>
        <v>-2.2234042556124909E-2</v>
      </c>
    </row>
    <row r="6491" spans="7:8" x14ac:dyDescent="0.3">
      <c r="G6491" s="62">
        <v>6485</v>
      </c>
      <c r="H6491">
        <f t="shared" ca="1" si="144"/>
        <v>-1.2329778356078614E-2</v>
      </c>
    </row>
    <row r="6492" spans="7:8" x14ac:dyDescent="0.3">
      <c r="G6492" s="62">
        <v>6486</v>
      </c>
      <c r="H6492">
        <f t="shared" ca="1" si="144"/>
        <v>4.5667227129551403E-4</v>
      </c>
    </row>
    <row r="6493" spans="7:8" x14ac:dyDescent="0.3">
      <c r="G6493" s="62">
        <v>6487</v>
      </c>
      <c r="H6493">
        <f t="shared" ca="1" si="144"/>
        <v>1.033877689100768E-2</v>
      </c>
    </row>
    <row r="6494" spans="7:8" x14ac:dyDescent="0.3">
      <c r="G6494" s="62">
        <v>6488</v>
      </c>
      <c r="H6494">
        <f t="shared" ca="1" si="144"/>
        <v>-2.5287722436325485E-3</v>
      </c>
    </row>
    <row r="6495" spans="7:8" x14ac:dyDescent="0.3">
      <c r="G6495" s="62">
        <v>6489</v>
      </c>
      <c r="H6495">
        <f t="shared" ca="1" si="144"/>
        <v>7.5320484269791209E-3</v>
      </c>
    </row>
    <row r="6496" spans="7:8" x14ac:dyDescent="0.3">
      <c r="G6496" s="62">
        <v>6490</v>
      </c>
      <c r="H6496">
        <f t="shared" ca="1" si="144"/>
        <v>-9.2770591706724161E-3</v>
      </c>
    </row>
    <row r="6497" spans="7:8" x14ac:dyDescent="0.3">
      <c r="G6497" s="62">
        <v>6491</v>
      </c>
      <c r="H6497">
        <f t="shared" ca="1" si="144"/>
        <v>2.5194195367475095E-2</v>
      </c>
    </row>
    <row r="6498" spans="7:8" x14ac:dyDescent="0.3">
      <c r="G6498" s="62">
        <v>6492</v>
      </c>
      <c r="H6498">
        <f t="shared" ca="1" si="144"/>
        <v>-1.7151762467642297E-2</v>
      </c>
    </row>
    <row r="6499" spans="7:8" x14ac:dyDescent="0.3">
      <c r="G6499" s="62">
        <v>6493</v>
      </c>
      <c r="H6499">
        <f t="shared" ca="1" si="144"/>
        <v>9.0254724740376387E-3</v>
      </c>
    </row>
    <row r="6500" spans="7:8" x14ac:dyDescent="0.3">
      <c r="G6500" s="62">
        <v>6494</v>
      </c>
      <c r="H6500">
        <f t="shared" ca="1" si="144"/>
        <v>7.6348282854705705E-3</v>
      </c>
    </row>
    <row r="6501" spans="7:8" x14ac:dyDescent="0.3">
      <c r="G6501" s="62">
        <v>6495</v>
      </c>
      <c r="H6501">
        <f t="shared" ca="1" si="144"/>
        <v>1.0082063032008882E-5</v>
      </c>
    </row>
    <row r="6502" spans="7:8" x14ac:dyDescent="0.3">
      <c r="G6502" s="62">
        <v>6496</v>
      </c>
      <c r="H6502">
        <f t="shared" ca="1" si="144"/>
        <v>-4.116513171780624E-3</v>
      </c>
    </row>
    <row r="6503" spans="7:8" x14ac:dyDescent="0.3">
      <c r="G6503" s="62">
        <v>6497</v>
      </c>
      <c r="H6503">
        <f t="shared" ca="1" si="144"/>
        <v>-2.8898169228090784E-2</v>
      </c>
    </row>
    <row r="6504" spans="7:8" x14ac:dyDescent="0.3">
      <c r="G6504" s="62">
        <v>6498</v>
      </c>
      <c r="H6504">
        <f t="shared" ca="1" si="144"/>
        <v>-1.0031665139479401E-2</v>
      </c>
    </row>
    <row r="6505" spans="7:8" x14ac:dyDescent="0.3">
      <c r="G6505" s="62">
        <v>6499</v>
      </c>
      <c r="H6505">
        <f t="shared" ca="1" si="144"/>
        <v>1.2904824888870702E-2</v>
      </c>
    </row>
    <row r="6506" spans="7:8" x14ac:dyDescent="0.3">
      <c r="G6506" s="62">
        <v>6500</v>
      </c>
      <c r="H6506">
        <f t="shared" ca="1" si="144"/>
        <v>-7.8487010117812058E-3</v>
      </c>
    </row>
    <row r="6507" spans="7:8" x14ac:dyDescent="0.3">
      <c r="G6507" s="62">
        <v>6501</v>
      </c>
      <c r="H6507">
        <f t="shared" ca="1" si="144"/>
        <v>9.6312155662629725E-3</v>
      </c>
    </row>
    <row r="6508" spans="7:8" x14ac:dyDescent="0.3">
      <c r="G6508" s="62">
        <v>6502</v>
      </c>
      <c r="H6508">
        <f t="shared" ca="1" si="144"/>
        <v>1.0366956329793722E-2</v>
      </c>
    </row>
    <row r="6509" spans="7:8" x14ac:dyDescent="0.3">
      <c r="G6509" s="62">
        <v>6503</v>
      </c>
      <c r="H6509">
        <f t="shared" ca="1" si="144"/>
        <v>-2.5298196773796182E-2</v>
      </c>
    </row>
    <row r="6510" spans="7:8" x14ac:dyDescent="0.3">
      <c r="G6510" s="62">
        <v>6504</v>
      </c>
      <c r="H6510">
        <f t="shared" ca="1" si="144"/>
        <v>-3.2030104289496819E-2</v>
      </c>
    </row>
    <row r="6511" spans="7:8" x14ac:dyDescent="0.3">
      <c r="G6511" s="62">
        <v>6505</v>
      </c>
      <c r="H6511">
        <f t="shared" ca="1" si="144"/>
        <v>3.3870971660961785E-2</v>
      </c>
    </row>
    <row r="6512" spans="7:8" x14ac:dyDescent="0.3">
      <c r="G6512" s="62">
        <v>6506</v>
      </c>
      <c r="H6512">
        <f t="shared" ca="1" si="144"/>
        <v>6.1270640047976204E-3</v>
      </c>
    </row>
    <row r="6513" spans="7:8" x14ac:dyDescent="0.3">
      <c r="G6513" s="62">
        <v>6507</v>
      </c>
      <c r="H6513">
        <f t="shared" ca="1" si="144"/>
        <v>-6.0983839962671241E-3</v>
      </c>
    </row>
    <row r="6514" spans="7:8" x14ac:dyDescent="0.3">
      <c r="G6514" s="62">
        <v>6508</v>
      </c>
      <c r="H6514">
        <f t="shared" ca="1" si="144"/>
        <v>4.5194414604567629E-3</v>
      </c>
    </row>
    <row r="6515" spans="7:8" x14ac:dyDescent="0.3">
      <c r="G6515" s="62">
        <v>6509</v>
      </c>
      <c r="H6515">
        <f t="shared" ca="1" si="144"/>
        <v>1.4626610495235512E-2</v>
      </c>
    </row>
    <row r="6516" spans="7:8" x14ac:dyDescent="0.3">
      <c r="G6516" s="62">
        <v>6510</v>
      </c>
      <c r="H6516">
        <f t="shared" ca="1" si="144"/>
        <v>1.084520559562871E-2</v>
      </c>
    </row>
    <row r="6517" spans="7:8" x14ac:dyDescent="0.3">
      <c r="G6517" s="62">
        <v>6511</v>
      </c>
      <c r="H6517">
        <f t="shared" ca="1" si="144"/>
        <v>-1.1246022470414233E-2</v>
      </c>
    </row>
    <row r="6518" spans="7:8" x14ac:dyDescent="0.3">
      <c r="G6518" s="62">
        <v>6512</v>
      </c>
      <c r="H6518">
        <f t="shared" ca="1" si="144"/>
        <v>5.17803820307834E-3</v>
      </c>
    </row>
    <row r="6519" spans="7:8" x14ac:dyDescent="0.3">
      <c r="G6519" s="62">
        <v>6513</v>
      </c>
      <c r="H6519">
        <f t="shared" ca="1" si="144"/>
        <v>-3.0694113734815353E-2</v>
      </c>
    </row>
    <row r="6520" spans="7:8" x14ac:dyDescent="0.3">
      <c r="G6520" s="62">
        <v>6514</v>
      </c>
      <c r="H6520">
        <f t="shared" ca="1" si="144"/>
        <v>-1.5364906498692684E-2</v>
      </c>
    </row>
    <row r="6521" spans="7:8" x14ac:dyDescent="0.3">
      <c r="G6521" s="62">
        <v>6515</v>
      </c>
      <c r="H6521">
        <f t="shared" ca="1" si="144"/>
        <v>1.7788256271672416E-2</v>
      </c>
    </row>
    <row r="6522" spans="7:8" x14ac:dyDescent="0.3">
      <c r="G6522" s="62">
        <v>6516</v>
      </c>
      <c r="H6522">
        <f t="shared" ca="1" si="144"/>
        <v>-1.3312526544905562E-2</v>
      </c>
    </row>
    <row r="6523" spans="7:8" x14ac:dyDescent="0.3">
      <c r="G6523" s="62">
        <v>6517</v>
      </c>
      <c r="H6523">
        <f t="shared" ca="1" si="144"/>
        <v>1.9278711417545266E-2</v>
      </c>
    </row>
    <row r="6524" spans="7:8" x14ac:dyDescent="0.3">
      <c r="G6524" s="62">
        <v>6518</v>
      </c>
      <c r="H6524">
        <f t="shared" ca="1" si="144"/>
        <v>-3.0031737739991664E-2</v>
      </c>
    </row>
    <row r="6525" spans="7:8" x14ac:dyDescent="0.3">
      <c r="G6525" s="62">
        <v>6519</v>
      </c>
      <c r="H6525">
        <f t="shared" ca="1" si="144"/>
        <v>2.5146701837702432E-2</v>
      </c>
    </row>
    <row r="6526" spans="7:8" x14ac:dyDescent="0.3">
      <c r="G6526" s="62">
        <v>6520</v>
      </c>
      <c r="H6526">
        <f t="shared" ca="1" si="144"/>
        <v>-4.9351323293844703E-3</v>
      </c>
    </row>
    <row r="6527" spans="7:8" x14ac:dyDescent="0.3">
      <c r="G6527" s="62">
        <v>6521</v>
      </c>
      <c r="H6527">
        <f t="shared" ca="1" si="144"/>
        <v>1.9773121970259259E-2</v>
      </c>
    </row>
    <row r="6528" spans="7:8" x14ac:dyDescent="0.3">
      <c r="G6528" s="62">
        <v>6522</v>
      </c>
      <c r="H6528">
        <f t="shared" ca="1" si="144"/>
        <v>1.0790296082505837E-2</v>
      </c>
    </row>
    <row r="6529" spans="7:8" x14ac:dyDescent="0.3">
      <c r="G6529" s="62">
        <v>6523</v>
      </c>
      <c r="H6529">
        <f t="shared" ca="1" si="144"/>
        <v>5.0637951207668508E-3</v>
      </c>
    </row>
    <row r="6530" spans="7:8" x14ac:dyDescent="0.3">
      <c r="G6530" s="62">
        <v>6524</v>
      </c>
      <c r="H6530">
        <f t="shared" ca="1" si="144"/>
        <v>1.1553003614777639E-2</v>
      </c>
    </row>
    <row r="6531" spans="7:8" x14ac:dyDescent="0.3">
      <c r="G6531" s="62">
        <v>6525</v>
      </c>
      <c r="H6531">
        <f t="shared" ca="1" si="144"/>
        <v>5.5785638110928387E-3</v>
      </c>
    </row>
    <row r="6532" spans="7:8" x14ac:dyDescent="0.3">
      <c r="G6532" s="62">
        <v>6526</v>
      </c>
      <c r="H6532">
        <f t="shared" ca="1" si="144"/>
        <v>-1.6888510204064767E-2</v>
      </c>
    </row>
    <row r="6533" spans="7:8" x14ac:dyDescent="0.3">
      <c r="G6533" s="62">
        <v>6527</v>
      </c>
      <c r="H6533">
        <f t="shared" ca="1" si="144"/>
        <v>1.2015317598504622E-2</v>
      </c>
    </row>
    <row r="6534" spans="7:8" x14ac:dyDescent="0.3">
      <c r="G6534" s="62">
        <v>6528</v>
      </c>
      <c r="H6534">
        <f t="shared" ca="1" si="144"/>
        <v>-1.7398575139293122E-2</v>
      </c>
    </row>
    <row r="6535" spans="7:8" x14ac:dyDescent="0.3">
      <c r="G6535" s="62">
        <v>6529</v>
      </c>
      <c r="H6535">
        <f t="shared" ref="H6535:H6598" ca="1" si="145">_xlfn.NORM.INV(RAND(),N$9,N$10)</f>
        <v>9.9058658282157631E-3</v>
      </c>
    </row>
    <row r="6536" spans="7:8" x14ac:dyDescent="0.3">
      <c r="G6536" s="62">
        <v>6530</v>
      </c>
      <c r="H6536">
        <f t="shared" ca="1" si="145"/>
        <v>2.8808360196861435E-2</v>
      </c>
    </row>
    <row r="6537" spans="7:8" x14ac:dyDescent="0.3">
      <c r="G6537" s="62">
        <v>6531</v>
      </c>
      <c r="H6537">
        <f t="shared" ca="1" si="145"/>
        <v>6.480768645705173E-3</v>
      </c>
    </row>
    <row r="6538" spans="7:8" x14ac:dyDescent="0.3">
      <c r="G6538" s="62">
        <v>6532</v>
      </c>
      <c r="H6538">
        <f t="shared" ca="1" si="145"/>
        <v>-5.518379495819555E-3</v>
      </c>
    </row>
    <row r="6539" spans="7:8" x14ac:dyDescent="0.3">
      <c r="G6539" s="62">
        <v>6533</v>
      </c>
      <c r="H6539">
        <f t="shared" ca="1" si="145"/>
        <v>-3.7609525876872965E-3</v>
      </c>
    </row>
    <row r="6540" spans="7:8" x14ac:dyDescent="0.3">
      <c r="G6540" s="62">
        <v>6534</v>
      </c>
      <c r="H6540">
        <f t="shared" ca="1" si="145"/>
        <v>-4.6285413148001069E-3</v>
      </c>
    </row>
    <row r="6541" spans="7:8" x14ac:dyDescent="0.3">
      <c r="G6541" s="62">
        <v>6535</v>
      </c>
      <c r="H6541">
        <f t="shared" ca="1" si="145"/>
        <v>2.4391311245966175E-3</v>
      </c>
    </row>
    <row r="6542" spans="7:8" x14ac:dyDescent="0.3">
      <c r="G6542" s="62">
        <v>6536</v>
      </c>
      <c r="H6542">
        <f t="shared" ca="1" si="145"/>
        <v>1.6189413645499872E-2</v>
      </c>
    </row>
    <row r="6543" spans="7:8" x14ac:dyDescent="0.3">
      <c r="G6543" s="62">
        <v>6537</v>
      </c>
      <c r="H6543">
        <f t="shared" ca="1" si="145"/>
        <v>5.648864101057853E-3</v>
      </c>
    </row>
    <row r="6544" spans="7:8" x14ac:dyDescent="0.3">
      <c r="G6544" s="62">
        <v>6538</v>
      </c>
      <c r="H6544">
        <f t="shared" ca="1" si="145"/>
        <v>-3.6281716563932503E-2</v>
      </c>
    </row>
    <row r="6545" spans="7:8" x14ac:dyDescent="0.3">
      <c r="G6545" s="62">
        <v>6539</v>
      </c>
      <c r="H6545">
        <f t="shared" ca="1" si="145"/>
        <v>7.3688812376203573E-3</v>
      </c>
    </row>
    <row r="6546" spans="7:8" x14ac:dyDescent="0.3">
      <c r="G6546" s="62">
        <v>6540</v>
      </c>
      <c r="H6546">
        <f t="shared" ca="1" si="145"/>
        <v>-9.5093636235995865E-4</v>
      </c>
    </row>
    <row r="6547" spans="7:8" x14ac:dyDescent="0.3">
      <c r="G6547" s="62">
        <v>6541</v>
      </c>
      <c r="H6547">
        <f t="shared" ca="1" si="145"/>
        <v>-3.7187963454353205E-2</v>
      </c>
    </row>
    <row r="6548" spans="7:8" x14ac:dyDescent="0.3">
      <c r="G6548" s="62">
        <v>6542</v>
      </c>
      <c r="H6548">
        <f t="shared" ca="1" si="145"/>
        <v>3.0021646629018058E-3</v>
      </c>
    </row>
    <row r="6549" spans="7:8" x14ac:dyDescent="0.3">
      <c r="G6549" s="62">
        <v>6543</v>
      </c>
      <c r="H6549">
        <f t="shared" ca="1" si="145"/>
        <v>1.6873366368248374E-2</v>
      </c>
    </row>
    <row r="6550" spans="7:8" x14ac:dyDescent="0.3">
      <c r="G6550" s="62">
        <v>6544</v>
      </c>
      <c r="H6550">
        <f t="shared" ca="1" si="145"/>
        <v>-2.256098144923517E-4</v>
      </c>
    </row>
    <row r="6551" spans="7:8" x14ac:dyDescent="0.3">
      <c r="G6551" s="62">
        <v>6545</v>
      </c>
      <c r="H6551">
        <f t="shared" ca="1" si="145"/>
        <v>6.6422716251401913E-3</v>
      </c>
    </row>
    <row r="6552" spans="7:8" x14ac:dyDescent="0.3">
      <c r="G6552" s="62">
        <v>6546</v>
      </c>
      <c r="H6552">
        <f t="shared" ca="1" si="145"/>
        <v>-3.100101210093743E-2</v>
      </c>
    </row>
    <row r="6553" spans="7:8" x14ac:dyDescent="0.3">
      <c r="G6553" s="62">
        <v>6547</v>
      </c>
      <c r="H6553">
        <f t="shared" ca="1" si="145"/>
        <v>-4.3871270476943704E-3</v>
      </c>
    </row>
    <row r="6554" spans="7:8" x14ac:dyDescent="0.3">
      <c r="G6554" s="62">
        <v>6548</v>
      </c>
      <c r="H6554">
        <f t="shared" ca="1" si="145"/>
        <v>-1.2761689349170694E-2</v>
      </c>
    </row>
    <row r="6555" spans="7:8" x14ac:dyDescent="0.3">
      <c r="G6555" s="62">
        <v>6549</v>
      </c>
      <c r="H6555">
        <f t="shared" ca="1" si="145"/>
        <v>4.2767586485906797E-3</v>
      </c>
    </row>
    <row r="6556" spans="7:8" x14ac:dyDescent="0.3">
      <c r="G6556" s="62">
        <v>6550</v>
      </c>
      <c r="H6556">
        <f t="shared" ca="1" si="145"/>
        <v>5.9931124549977323E-3</v>
      </c>
    </row>
    <row r="6557" spans="7:8" x14ac:dyDescent="0.3">
      <c r="G6557" s="62">
        <v>6551</v>
      </c>
      <c r="H6557">
        <f t="shared" ca="1" si="145"/>
        <v>-1.5319277207034089E-2</v>
      </c>
    </row>
    <row r="6558" spans="7:8" x14ac:dyDescent="0.3">
      <c r="G6558" s="62">
        <v>6552</v>
      </c>
      <c r="H6558">
        <f t="shared" ca="1" si="145"/>
        <v>2.2633772347658041E-2</v>
      </c>
    </row>
    <row r="6559" spans="7:8" x14ac:dyDescent="0.3">
      <c r="G6559" s="62">
        <v>6553</v>
      </c>
      <c r="H6559">
        <f t="shared" ca="1" si="145"/>
        <v>-1.1351153466492046E-2</v>
      </c>
    </row>
    <row r="6560" spans="7:8" x14ac:dyDescent="0.3">
      <c r="G6560" s="62">
        <v>6554</v>
      </c>
      <c r="H6560">
        <f t="shared" ca="1" si="145"/>
        <v>1.9171007506145542E-2</v>
      </c>
    </row>
    <row r="6561" spans="7:8" x14ac:dyDescent="0.3">
      <c r="G6561" s="62">
        <v>6555</v>
      </c>
      <c r="H6561">
        <f t="shared" ca="1" si="145"/>
        <v>6.1897274221462163E-3</v>
      </c>
    </row>
    <row r="6562" spans="7:8" x14ac:dyDescent="0.3">
      <c r="G6562" s="62">
        <v>6556</v>
      </c>
      <c r="H6562">
        <f t="shared" ca="1" si="145"/>
        <v>-3.0216681026296776E-2</v>
      </c>
    </row>
    <row r="6563" spans="7:8" x14ac:dyDescent="0.3">
      <c r="G6563" s="62">
        <v>6557</v>
      </c>
      <c r="H6563">
        <f t="shared" ca="1" si="145"/>
        <v>-9.4945295228705973E-3</v>
      </c>
    </row>
    <row r="6564" spans="7:8" x14ac:dyDescent="0.3">
      <c r="G6564" s="62">
        <v>6558</v>
      </c>
      <c r="H6564">
        <f t="shared" ca="1" si="145"/>
        <v>-2.0619867928048353E-4</v>
      </c>
    </row>
    <row r="6565" spans="7:8" x14ac:dyDescent="0.3">
      <c r="G6565" s="62">
        <v>6559</v>
      </c>
      <c r="H6565">
        <f t="shared" ca="1" si="145"/>
        <v>-1.3912272229091928E-2</v>
      </c>
    </row>
    <row r="6566" spans="7:8" x14ac:dyDescent="0.3">
      <c r="G6566" s="62">
        <v>6560</v>
      </c>
      <c r="H6566">
        <f t="shared" ca="1" si="145"/>
        <v>3.9664345212885839E-3</v>
      </c>
    </row>
    <row r="6567" spans="7:8" x14ac:dyDescent="0.3">
      <c r="G6567" s="62">
        <v>6561</v>
      </c>
      <c r="H6567">
        <f t="shared" ca="1" si="145"/>
        <v>-2.1108810027345476E-3</v>
      </c>
    </row>
    <row r="6568" spans="7:8" x14ac:dyDescent="0.3">
      <c r="G6568" s="62">
        <v>6562</v>
      </c>
      <c r="H6568">
        <f t="shared" ca="1" si="145"/>
        <v>2.2246202098478031E-2</v>
      </c>
    </row>
    <row r="6569" spans="7:8" x14ac:dyDescent="0.3">
      <c r="G6569" s="62">
        <v>6563</v>
      </c>
      <c r="H6569">
        <f t="shared" ca="1" si="145"/>
        <v>-1.081927166127101E-2</v>
      </c>
    </row>
    <row r="6570" spans="7:8" x14ac:dyDescent="0.3">
      <c r="G6570" s="62">
        <v>6564</v>
      </c>
      <c r="H6570">
        <f t="shared" ca="1" si="145"/>
        <v>-2.8845318050435948E-3</v>
      </c>
    </row>
    <row r="6571" spans="7:8" x14ac:dyDescent="0.3">
      <c r="G6571" s="62">
        <v>6565</v>
      </c>
      <c r="H6571">
        <f t="shared" ca="1" si="145"/>
        <v>-9.25958079952309E-3</v>
      </c>
    </row>
    <row r="6572" spans="7:8" x14ac:dyDescent="0.3">
      <c r="G6572" s="62">
        <v>6566</v>
      </c>
      <c r="H6572">
        <f t="shared" ca="1" si="145"/>
        <v>-2.2536370584468345E-2</v>
      </c>
    </row>
    <row r="6573" spans="7:8" x14ac:dyDescent="0.3">
      <c r="G6573" s="62">
        <v>6567</v>
      </c>
      <c r="H6573">
        <f t="shared" ca="1" si="145"/>
        <v>7.8355073776733199E-3</v>
      </c>
    </row>
    <row r="6574" spans="7:8" x14ac:dyDescent="0.3">
      <c r="G6574" s="62">
        <v>6568</v>
      </c>
      <c r="H6574">
        <f t="shared" ca="1" si="145"/>
        <v>-1.5753170186857596E-2</v>
      </c>
    </row>
    <row r="6575" spans="7:8" x14ac:dyDescent="0.3">
      <c r="G6575" s="62">
        <v>6569</v>
      </c>
      <c r="H6575">
        <f t="shared" ca="1" si="145"/>
        <v>5.3555223468993801E-2</v>
      </c>
    </row>
    <row r="6576" spans="7:8" x14ac:dyDescent="0.3">
      <c r="G6576" s="62">
        <v>6570</v>
      </c>
      <c r="H6576">
        <f t="shared" ca="1" si="145"/>
        <v>-1.777275967743806E-2</v>
      </c>
    </row>
    <row r="6577" spans="7:8" x14ac:dyDescent="0.3">
      <c r="G6577" s="62">
        <v>6571</v>
      </c>
      <c r="H6577">
        <f t="shared" ca="1" si="145"/>
        <v>-1.7584641243909946E-2</v>
      </c>
    </row>
    <row r="6578" spans="7:8" x14ac:dyDescent="0.3">
      <c r="G6578" s="62">
        <v>6572</v>
      </c>
      <c r="H6578">
        <f t="shared" ca="1" si="145"/>
        <v>-2.1933771445529875E-3</v>
      </c>
    </row>
    <row r="6579" spans="7:8" x14ac:dyDescent="0.3">
      <c r="G6579" s="62">
        <v>6573</v>
      </c>
      <c r="H6579">
        <f t="shared" ca="1" si="145"/>
        <v>1.1384026430290408E-2</v>
      </c>
    </row>
    <row r="6580" spans="7:8" x14ac:dyDescent="0.3">
      <c r="G6580" s="62">
        <v>6574</v>
      </c>
      <c r="H6580">
        <f t="shared" ca="1" si="145"/>
        <v>-2.1268053072981803E-2</v>
      </c>
    </row>
    <row r="6581" spans="7:8" x14ac:dyDescent="0.3">
      <c r="G6581" s="62">
        <v>6575</v>
      </c>
      <c r="H6581">
        <f t="shared" ca="1" si="145"/>
        <v>-3.4465691916932537E-3</v>
      </c>
    </row>
    <row r="6582" spans="7:8" x14ac:dyDescent="0.3">
      <c r="G6582" s="62">
        <v>6576</v>
      </c>
      <c r="H6582">
        <f t="shared" ca="1" si="145"/>
        <v>5.4268483805464708E-3</v>
      </c>
    </row>
    <row r="6583" spans="7:8" x14ac:dyDescent="0.3">
      <c r="G6583" s="62">
        <v>6577</v>
      </c>
      <c r="H6583">
        <f t="shared" ca="1" si="145"/>
        <v>-4.5648977948484961E-3</v>
      </c>
    </row>
    <row r="6584" spans="7:8" x14ac:dyDescent="0.3">
      <c r="G6584" s="62">
        <v>6578</v>
      </c>
      <c r="H6584">
        <f t="shared" ca="1" si="145"/>
        <v>-1.3449882470794251E-2</v>
      </c>
    </row>
    <row r="6585" spans="7:8" x14ac:dyDescent="0.3">
      <c r="G6585" s="62">
        <v>6579</v>
      </c>
      <c r="H6585">
        <f t="shared" ca="1" si="145"/>
        <v>5.3038202393956299E-3</v>
      </c>
    </row>
    <row r="6586" spans="7:8" x14ac:dyDescent="0.3">
      <c r="G6586" s="62">
        <v>6580</v>
      </c>
      <c r="H6586">
        <f t="shared" ca="1" si="145"/>
        <v>1.3455491082329574E-2</v>
      </c>
    </row>
    <row r="6587" spans="7:8" x14ac:dyDescent="0.3">
      <c r="G6587" s="62">
        <v>6581</v>
      </c>
      <c r="H6587">
        <f t="shared" ca="1" si="145"/>
        <v>1.7863222322342508E-2</v>
      </c>
    </row>
    <row r="6588" spans="7:8" x14ac:dyDescent="0.3">
      <c r="G6588" s="62">
        <v>6582</v>
      </c>
      <c r="H6588">
        <f t="shared" ca="1" si="145"/>
        <v>1.0642897727668644E-2</v>
      </c>
    </row>
    <row r="6589" spans="7:8" x14ac:dyDescent="0.3">
      <c r="G6589" s="62">
        <v>6583</v>
      </c>
      <c r="H6589">
        <f t="shared" ca="1" si="145"/>
        <v>2.5527937277838923E-2</v>
      </c>
    </row>
    <row r="6590" spans="7:8" x14ac:dyDescent="0.3">
      <c r="G6590" s="62">
        <v>6584</v>
      </c>
      <c r="H6590">
        <f t="shared" ca="1" si="145"/>
        <v>2.9265072624836148E-2</v>
      </c>
    </row>
    <row r="6591" spans="7:8" x14ac:dyDescent="0.3">
      <c r="G6591" s="62">
        <v>6585</v>
      </c>
      <c r="H6591">
        <f t="shared" ca="1" si="145"/>
        <v>1.385382907489139E-2</v>
      </c>
    </row>
    <row r="6592" spans="7:8" x14ac:dyDescent="0.3">
      <c r="G6592" s="62">
        <v>6586</v>
      </c>
      <c r="H6592">
        <f t="shared" ca="1" si="145"/>
        <v>1.6591559329681878E-2</v>
      </c>
    </row>
    <row r="6593" spans="7:8" x14ac:dyDescent="0.3">
      <c r="G6593" s="62">
        <v>6587</v>
      </c>
      <c r="H6593">
        <f t="shared" ca="1" si="145"/>
        <v>7.9618997341985472E-3</v>
      </c>
    </row>
    <row r="6594" spans="7:8" x14ac:dyDescent="0.3">
      <c r="G6594" s="62">
        <v>6588</v>
      </c>
      <c r="H6594">
        <f t="shared" ca="1" si="145"/>
        <v>-4.8312297689891695E-3</v>
      </c>
    </row>
    <row r="6595" spans="7:8" x14ac:dyDescent="0.3">
      <c r="G6595" s="62">
        <v>6589</v>
      </c>
      <c r="H6595">
        <f t="shared" ca="1" si="145"/>
        <v>-2.0570375372636561E-3</v>
      </c>
    </row>
    <row r="6596" spans="7:8" x14ac:dyDescent="0.3">
      <c r="G6596" s="62">
        <v>6590</v>
      </c>
      <c r="H6596">
        <f t="shared" ca="1" si="145"/>
        <v>-1.2075366843056389E-2</v>
      </c>
    </row>
    <row r="6597" spans="7:8" x14ac:dyDescent="0.3">
      <c r="G6597" s="62">
        <v>6591</v>
      </c>
      <c r="H6597">
        <f t="shared" ca="1" si="145"/>
        <v>1.6130183698535628E-2</v>
      </c>
    </row>
    <row r="6598" spans="7:8" x14ac:dyDescent="0.3">
      <c r="G6598" s="62">
        <v>6592</v>
      </c>
      <c r="H6598">
        <f t="shared" ca="1" si="145"/>
        <v>-1.3751505648773138E-2</v>
      </c>
    </row>
    <row r="6599" spans="7:8" x14ac:dyDescent="0.3">
      <c r="G6599" s="62">
        <v>6593</v>
      </c>
      <c r="H6599">
        <f t="shared" ref="H6599:H6662" ca="1" si="146">_xlfn.NORM.INV(RAND(),N$9,N$10)</f>
        <v>9.5426677563370636E-3</v>
      </c>
    </row>
    <row r="6600" spans="7:8" x14ac:dyDescent="0.3">
      <c r="G6600" s="62">
        <v>6594</v>
      </c>
      <c r="H6600">
        <f t="shared" ca="1" si="146"/>
        <v>1.6573620410492814E-2</v>
      </c>
    </row>
    <row r="6601" spans="7:8" x14ac:dyDescent="0.3">
      <c r="G6601" s="62">
        <v>6595</v>
      </c>
      <c r="H6601">
        <f t="shared" ca="1" si="146"/>
        <v>9.1982844431068322E-4</v>
      </c>
    </row>
    <row r="6602" spans="7:8" x14ac:dyDescent="0.3">
      <c r="G6602" s="62">
        <v>6596</v>
      </c>
      <c r="H6602">
        <f t="shared" ca="1" si="146"/>
        <v>-2.2733836212275642E-2</v>
      </c>
    </row>
    <row r="6603" spans="7:8" x14ac:dyDescent="0.3">
      <c r="G6603" s="62">
        <v>6597</v>
      </c>
      <c r="H6603">
        <f t="shared" ca="1" si="146"/>
        <v>-8.0617419827042555E-3</v>
      </c>
    </row>
    <row r="6604" spans="7:8" x14ac:dyDescent="0.3">
      <c r="G6604" s="62">
        <v>6598</v>
      </c>
      <c r="H6604">
        <f t="shared" ca="1" si="146"/>
        <v>1.2273498717898637E-2</v>
      </c>
    </row>
    <row r="6605" spans="7:8" x14ac:dyDescent="0.3">
      <c r="G6605" s="62">
        <v>6599</v>
      </c>
      <c r="H6605">
        <f t="shared" ca="1" si="146"/>
        <v>-3.3445729926005444E-3</v>
      </c>
    </row>
    <row r="6606" spans="7:8" x14ac:dyDescent="0.3">
      <c r="G6606" s="62">
        <v>6600</v>
      </c>
      <c r="H6606">
        <f t="shared" ca="1" si="146"/>
        <v>-1.2368190253408433E-3</v>
      </c>
    </row>
    <row r="6607" spans="7:8" x14ac:dyDescent="0.3">
      <c r="G6607" s="62">
        <v>6601</v>
      </c>
      <c r="H6607">
        <f t="shared" ca="1" si="146"/>
        <v>-8.733650183355815E-4</v>
      </c>
    </row>
    <row r="6608" spans="7:8" x14ac:dyDescent="0.3">
      <c r="G6608" s="62">
        <v>6602</v>
      </c>
      <c r="H6608">
        <f t="shared" ca="1" si="146"/>
        <v>2.2579986039682136E-2</v>
      </c>
    </row>
    <row r="6609" spans="7:8" x14ac:dyDescent="0.3">
      <c r="G6609" s="62">
        <v>6603</v>
      </c>
      <c r="H6609">
        <f t="shared" ca="1" si="146"/>
        <v>8.1962911671830223E-3</v>
      </c>
    </row>
    <row r="6610" spans="7:8" x14ac:dyDescent="0.3">
      <c r="G6610" s="62">
        <v>6604</v>
      </c>
      <c r="H6610">
        <f t="shared" ca="1" si="146"/>
        <v>2.9784976784615363E-2</v>
      </c>
    </row>
    <row r="6611" spans="7:8" x14ac:dyDescent="0.3">
      <c r="G6611" s="62">
        <v>6605</v>
      </c>
      <c r="H6611">
        <f t="shared" ca="1" si="146"/>
        <v>1.5277775118907681E-2</v>
      </c>
    </row>
    <row r="6612" spans="7:8" x14ac:dyDescent="0.3">
      <c r="G6612" s="62">
        <v>6606</v>
      </c>
      <c r="H6612">
        <f t="shared" ca="1" si="146"/>
        <v>-2.4914887011844705E-4</v>
      </c>
    </row>
    <row r="6613" spans="7:8" x14ac:dyDescent="0.3">
      <c r="G6613" s="62">
        <v>6607</v>
      </c>
      <c r="H6613">
        <f t="shared" ca="1" si="146"/>
        <v>1.8136192039438174E-2</v>
      </c>
    </row>
    <row r="6614" spans="7:8" x14ac:dyDescent="0.3">
      <c r="G6614" s="62">
        <v>6608</v>
      </c>
      <c r="H6614">
        <f t="shared" ca="1" si="146"/>
        <v>9.2237321677286731E-3</v>
      </c>
    </row>
    <row r="6615" spans="7:8" x14ac:dyDescent="0.3">
      <c r="G6615" s="62">
        <v>6609</v>
      </c>
      <c r="H6615">
        <f t="shared" ca="1" si="146"/>
        <v>1.8533323361335157E-2</v>
      </c>
    </row>
    <row r="6616" spans="7:8" x14ac:dyDescent="0.3">
      <c r="G6616" s="62">
        <v>6610</v>
      </c>
      <c r="H6616">
        <f t="shared" ca="1" si="146"/>
        <v>1.3759443014979349E-2</v>
      </c>
    </row>
    <row r="6617" spans="7:8" x14ac:dyDescent="0.3">
      <c r="G6617" s="62">
        <v>6611</v>
      </c>
      <c r="H6617">
        <f t="shared" ca="1" si="146"/>
        <v>9.3493564130746956E-3</v>
      </c>
    </row>
    <row r="6618" spans="7:8" x14ac:dyDescent="0.3">
      <c r="G6618" s="62">
        <v>6612</v>
      </c>
      <c r="H6618">
        <f t="shared" ca="1" si="146"/>
        <v>2.8720000554946765E-3</v>
      </c>
    </row>
    <row r="6619" spans="7:8" x14ac:dyDescent="0.3">
      <c r="G6619" s="62">
        <v>6613</v>
      </c>
      <c r="H6619">
        <f t="shared" ca="1" si="146"/>
        <v>9.863994062009657E-3</v>
      </c>
    </row>
    <row r="6620" spans="7:8" x14ac:dyDescent="0.3">
      <c r="G6620" s="62">
        <v>6614</v>
      </c>
      <c r="H6620">
        <f t="shared" ca="1" si="146"/>
        <v>4.7633872455906121E-3</v>
      </c>
    </row>
    <row r="6621" spans="7:8" x14ac:dyDescent="0.3">
      <c r="G6621" s="62">
        <v>6615</v>
      </c>
      <c r="H6621">
        <f t="shared" ca="1" si="146"/>
        <v>1.3846954036971993E-2</v>
      </c>
    </row>
    <row r="6622" spans="7:8" x14ac:dyDescent="0.3">
      <c r="G6622" s="62">
        <v>6616</v>
      </c>
      <c r="H6622">
        <f t="shared" ca="1" si="146"/>
        <v>1.9486957156813946E-2</v>
      </c>
    </row>
    <row r="6623" spans="7:8" x14ac:dyDescent="0.3">
      <c r="G6623" s="62">
        <v>6617</v>
      </c>
      <c r="H6623">
        <f t="shared" ca="1" si="146"/>
        <v>3.7724297901670901E-3</v>
      </c>
    </row>
    <row r="6624" spans="7:8" x14ac:dyDescent="0.3">
      <c r="G6624" s="62">
        <v>6618</v>
      </c>
      <c r="H6624">
        <f t="shared" ca="1" si="146"/>
        <v>-1.8722603006749893E-2</v>
      </c>
    </row>
    <row r="6625" spans="7:8" x14ac:dyDescent="0.3">
      <c r="G6625" s="62">
        <v>6619</v>
      </c>
      <c r="H6625">
        <f t="shared" ca="1" si="146"/>
        <v>-7.0923276874083809E-3</v>
      </c>
    </row>
    <row r="6626" spans="7:8" x14ac:dyDescent="0.3">
      <c r="G6626" s="62">
        <v>6620</v>
      </c>
      <c r="H6626">
        <f t="shared" ca="1" si="146"/>
        <v>5.9531907956404733E-3</v>
      </c>
    </row>
    <row r="6627" spans="7:8" x14ac:dyDescent="0.3">
      <c r="G6627" s="62">
        <v>6621</v>
      </c>
      <c r="H6627">
        <f t="shared" ca="1" si="146"/>
        <v>5.9237447105851045E-3</v>
      </c>
    </row>
    <row r="6628" spans="7:8" x14ac:dyDescent="0.3">
      <c r="G6628" s="62">
        <v>6622</v>
      </c>
      <c r="H6628">
        <f t="shared" ca="1" si="146"/>
        <v>-5.7092542556127822E-3</v>
      </c>
    </row>
    <row r="6629" spans="7:8" x14ac:dyDescent="0.3">
      <c r="G6629" s="62">
        <v>6623</v>
      </c>
      <c r="H6629">
        <f t="shared" ca="1" si="146"/>
        <v>-1.3243317782892941E-2</v>
      </c>
    </row>
    <row r="6630" spans="7:8" x14ac:dyDescent="0.3">
      <c r="G6630" s="62">
        <v>6624</v>
      </c>
      <c r="H6630">
        <f t="shared" ca="1" si="146"/>
        <v>-4.0927968603884646E-3</v>
      </c>
    </row>
    <row r="6631" spans="7:8" x14ac:dyDescent="0.3">
      <c r="G6631" s="62">
        <v>6625</v>
      </c>
      <c r="H6631">
        <f t="shared" ca="1" si="146"/>
        <v>1.0778134828944595E-2</v>
      </c>
    </row>
    <row r="6632" spans="7:8" x14ac:dyDescent="0.3">
      <c r="G6632" s="62">
        <v>6626</v>
      </c>
      <c r="H6632">
        <f t="shared" ca="1" si="146"/>
        <v>4.0910193777406708E-3</v>
      </c>
    </row>
    <row r="6633" spans="7:8" x14ac:dyDescent="0.3">
      <c r="G6633" s="62">
        <v>6627</v>
      </c>
      <c r="H6633">
        <f t="shared" ca="1" si="146"/>
        <v>-5.9464475521207212E-3</v>
      </c>
    </row>
    <row r="6634" spans="7:8" x14ac:dyDescent="0.3">
      <c r="G6634" s="62">
        <v>6628</v>
      </c>
      <c r="H6634">
        <f t="shared" ca="1" si="146"/>
        <v>-1.8274626828765825E-2</v>
      </c>
    </row>
    <row r="6635" spans="7:8" x14ac:dyDescent="0.3">
      <c r="G6635" s="62">
        <v>6629</v>
      </c>
      <c r="H6635">
        <f t="shared" ca="1" si="146"/>
        <v>8.5633683540474667E-3</v>
      </c>
    </row>
    <row r="6636" spans="7:8" x14ac:dyDescent="0.3">
      <c r="G6636" s="62">
        <v>6630</v>
      </c>
      <c r="H6636">
        <f t="shared" ca="1" si="146"/>
        <v>-2.5479726492504068E-3</v>
      </c>
    </row>
    <row r="6637" spans="7:8" x14ac:dyDescent="0.3">
      <c r="G6637" s="62">
        <v>6631</v>
      </c>
      <c r="H6637">
        <f t="shared" ca="1" si="146"/>
        <v>-1.8547900666689626E-2</v>
      </c>
    </row>
    <row r="6638" spans="7:8" x14ac:dyDescent="0.3">
      <c r="G6638" s="62">
        <v>6632</v>
      </c>
      <c r="H6638">
        <f t="shared" ca="1" si="146"/>
        <v>-2.6647009606710467E-4</v>
      </c>
    </row>
    <row r="6639" spans="7:8" x14ac:dyDescent="0.3">
      <c r="G6639" s="62">
        <v>6633</v>
      </c>
      <c r="H6639">
        <f t="shared" ca="1" si="146"/>
        <v>1.7710763977625815E-2</v>
      </c>
    </row>
    <row r="6640" spans="7:8" x14ac:dyDescent="0.3">
      <c r="G6640" s="62">
        <v>6634</v>
      </c>
      <c r="H6640">
        <f t="shared" ca="1" si="146"/>
        <v>-5.6387983821709143E-3</v>
      </c>
    </row>
    <row r="6641" spans="7:8" x14ac:dyDescent="0.3">
      <c r="G6641" s="62">
        <v>6635</v>
      </c>
      <c r="H6641">
        <f t="shared" ca="1" si="146"/>
        <v>1.0616233139115767E-2</v>
      </c>
    </row>
    <row r="6642" spans="7:8" x14ac:dyDescent="0.3">
      <c r="G6642" s="62">
        <v>6636</v>
      </c>
      <c r="H6642">
        <f t="shared" ca="1" si="146"/>
        <v>1.8905549804702229E-2</v>
      </c>
    </row>
    <row r="6643" spans="7:8" x14ac:dyDescent="0.3">
      <c r="G6643" s="62">
        <v>6637</v>
      </c>
      <c r="H6643">
        <f t="shared" ca="1" si="146"/>
        <v>-7.8210865490817068E-3</v>
      </c>
    </row>
    <row r="6644" spans="7:8" x14ac:dyDescent="0.3">
      <c r="G6644" s="62">
        <v>6638</v>
      </c>
      <c r="H6644">
        <f t="shared" ca="1" si="146"/>
        <v>-2.7661041044652002E-2</v>
      </c>
    </row>
    <row r="6645" spans="7:8" x14ac:dyDescent="0.3">
      <c r="G6645" s="62">
        <v>6639</v>
      </c>
      <c r="H6645">
        <f t="shared" ca="1" si="146"/>
        <v>-1.1161156633125217E-2</v>
      </c>
    </row>
    <row r="6646" spans="7:8" x14ac:dyDescent="0.3">
      <c r="G6646" s="62">
        <v>6640</v>
      </c>
      <c r="H6646">
        <f t="shared" ca="1" si="146"/>
        <v>6.9158658535637815E-3</v>
      </c>
    </row>
    <row r="6647" spans="7:8" x14ac:dyDescent="0.3">
      <c r="G6647" s="62">
        <v>6641</v>
      </c>
      <c r="H6647">
        <f t="shared" ca="1" si="146"/>
        <v>1.8100532972029848E-2</v>
      </c>
    </row>
    <row r="6648" spans="7:8" x14ac:dyDescent="0.3">
      <c r="G6648" s="62">
        <v>6642</v>
      </c>
      <c r="H6648">
        <f t="shared" ca="1" si="146"/>
        <v>1.4178862531387549E-2</v>
      </c>
    </row>
    <row r="6649" spans="7:8" x14ac:dyDescent="0.3">
      <c r="G6649" s="62">
        <v>6643</v>
      </c>
      <c r="H6649">
        <f t="shared" ca="1" si="146"/>
        <v>2.0121089857993824E-2</v>
      </c>
    </row>
    <row r="6650" spans="7:8" x14ac:dyDescent="0.3">
      <c r="G6650" s="62">
        <v>6644</v>
      </c>
      <c r="H6650">
        <f t="shared" ca="1" si="146"/>
        <v>-4.406084598552424E-2</v>
      </c>
    </row>
    <row r="6651" spans="7:8" x14ac:dyDescent="0.3">
      <c r="G6651" s="62">
        <v>6645</v>
      </c>
      <c r="H6651">
        <f t="shared" ca="1" si="146"/>
        <v>2.5542484124967353E-2</v>
      </c>
    </row>
    <row r="6652" spans="7:8" x14ac:dyDescent="0.3">
      <c r="G6652" s="62">
        <v>6646</v>
      </c>
      <c r="H6652">
        <f t="shared" ca="1" si="146"/>
        <v>-1.5064919242605704E-2</v>
      </c>
    </row>
    <row r="6653" spans="7:8" x14ac:dyDescent="0.3">
      <c r="G6653" s="62">
        <v>6647</v>
      </c>
      <c r="H6653">
        <f t="shared" ca="1" si="146"/>
        <v>-3.4617774229935339E-3</v>
      </c>
    </row>
    <row r="6654" spans="7:8" x14ac:dyDescent="0.3">
      <c r="G6654" s="62">
        <v>6648</v>
      </c>
      <c r="H6654">
        <f t="shared" ca="1" si="146"/>
        <v>1.0186728593108277E-2</v>
      </c>
    </row>
    <row r="6655" spans="7:8" x14ac:dyDescent="0.3">
      <c r="G6655" s="62">
        <v>6649</v>
      </c>
      <c r="H6655">
        <f t="shared" ca="1" si="146"/>
        <v>6.5314590544837793E-3</v>
      </c>
    </row>
    <row r="6656" spans="7:8" x14ac:dyDescent="0.3">
      <c r="G6656" s="62">
        <v>6650</v>
      </c>
      <c r="H6656">
        <f t="shared" ca="1" si="146"/>
        <v>-1.696990923790815E-2</v>
      </c>
    </row>
    <row r="6657" spans="7:8" x14ac:dyDescent="0.3">
      <c r="G6657" s="62">
        <v>6651</v>
      </c>
      <c r="H6657">
        <f t="shared" ca="1" si="146"/>
        <v>-2.8837215842419991E-2</v>
      </c>
    </row>
    <row r="6658" spans="7:8" x14ac:dyDescent="0.3">
      <c r="G6658" s="62">
        <v>6652</v>
      </c>
      <c r="H6658">
        <f t="shared" ca="1" si="146"/>
        <v>-2.0292861909284199E-2</v>
      </c>
    </row>
    <row r="6659" spans="7:8" x14ac:dyDescent="0.3">
      <c r="G6659" s="62">
        <v>6653</v>
      </c>
      <c r="H6659">
        <f t="shared" ca="1" si="146"/>
        <v>8.0253944767704598E-3</v>
      </c>
    </row>
    <row r="6660" spans="7:8" x14ac:dyDescent="0.3">
      <c r="G6660" s="62">
        <v>6654</v>
      </c>
      <c r="H6660">
        <f t="shared" ca="1" si="146"/>
        <v>-1.1371682162200922E-2</v>
      </c>
    </row>
    <row r="6661" spans="7:8" x14ac:dyDescent="0.3">
      <c r="G6661" s="62">
        <v>6655</v>
      </c>
      <c r="H6661">
        <f t="shared" ca="1" si="146"/>
        <v>-6.9819566218186151E-4</v>
      </c>
    </row>
    <row r="6662" spans="7:8" x14ac:dyDescent="0.3">
      <c r="G6662" s="62">
        <v>6656</v>
      </c>
      <c r="H6662">
        <f t="shared" ca="1" si="146"/>
        <v>-5.9808100943032263E-3</v>
      </c>
    </row>
    <row r="6663" spans="7:8" x14ac:dyDescent="0.3">
      <c r="G6663" s="62">
        <v>6657</v>
      </c>
      <c r="H6663">
        <f t="shared" ref="H6663:H6726" ca="1" si="147">_xlfn.NORM.INV(RAND(),N$9,N$10)</f>
        <v>-1.4763156394514051E-2</v>
      </c>
    </row>
    <row r="6664" spans="7:8" x14ac:dyDescent="0.3">
      <c r="G6664" s="62">
        <v>6658</v>
      </c>
      <c r="H6664">
        <f t="shared" ca="1" si="147"/>
        <v>2.794998609732486E-2</v>
      </c>
    </row>
    <row r="6665" spans="7:8" x14ac:dyDescent="0.3">
      <c r="G6665" s="62">
        <v>6659</v>
      </c>
      <c r="H6665">
        <f t="shared" ca="1" si="147"/>
        <v>-1.7001068182698427E-2</v>
      </c>
    </row>
    <row r="6666" spans="7:8" x14ac:dyDescent="0.3">
      <c r="G6666" s="62">
        <v>6660</v>
      </c>
      <c r="H6666">
        <f t="shared" ca="1" si="147"/>
        <v>-6.3199120765618244E-4</v>
      </c>
    </row>
    <row r="6667" spans="7:8" x14ac:dyDescent="0.3">
      <c r="G6667" s="62">
        <v>6661</v>
      </c>
      <c r="H6667">
        <f t="shared" ca="1" si="147"/>
        <v>3.1284497512648259E-2</v>
      </c>
    </row>
    <row r="6668" spans="7:8" x14ac:dyDescent="0.3">
      <c r="G6668" s="62">
        <v>6662</v>
      </c>
      <c r="H6668">
        <f t="shared" ca="1" si="147"/>
        <v>-1.6972601968010832E-2</v>
      </c>
    </row>
    <row r="6669" spans="7:8" x14ac:dyDescent="0.3">
      <c r="G6669" s="62">
        <v>6663</v>
      </c>
      <c r="H6669">
        <f t="shared" ca="1" si="147"/>
        <v>1.9327475373802073E-2</v>
      </c>
    </row>
    <row r="6670" spans="7:8" x14ac:dyDescent="0.3">
      <c r="G6670" s="62">
        <v>6664</v>
      </c>
      <c r="H6670">
        <f t="shared" ca="1" si="147"/>
        <v>6.5428978339630338E-3</v>
      </c>
    </row>
    <row r="6671" spans="7:8" x14ac:dyDescent="0.3">
      <c r="G6671" s="62">
        <v>6665</v>
      </c>
      <c r="H6671">
        <f t="shared" ca="1" si="147"/>
        <v>-8.4087314653782195E-3</v>
      </c>
    </row>
    <row r="6672" spans="7:8" x14ac:dyDescent="0.3">
      <c r="G6672" s="62">
        <v>6666</v>
      </c>
      <c r="H6672">
        <f t="shared" ca="1" si="147"/>
        <v>6.3730091614844445E-3</v>
      </c>
    </row>
    <row r="6673" spans="7:8" x14ac:dyDescent="0.3">
      <c r="G6673" s="62">
        <v>6667</v>
      </c>
      <c r="H6673">
        <f t="shared" ca="1" si="147"/>
        <v>-1.3144648139655078E-3</v>
      </c>
    </row>
    <row r="6674" spans="7:8" x14ac:dyDescent="0.3">
      <c r="G6674" s="62">
        <v>6668</v>
      </c>
      <c r="H6674">
        <f t="shared" ca="1" si="147"/>
        <v>4.1000725352049197E-2</v>
      </c>
    </row>
    <row r="6675" spans="7:8" x14ac:dyDescent="0.3">
      <c r="G6675" s="62">
        <v>6669</v>
      </c>
      <c r="H6675">
        <f t="shared" ca="1" si="147"/>
        <v>-2.9971782754987012E-3</v>
      </c>
    </row>
    <row r="6676" spans="7:8" x14ac:dyDescent="0.3">
      <c r="G6676" s="62">
        <v>6670</v>
      </c>
      <c r="H6676">
        <f t="shared" ca="1" si="147"/>
        <v>1.3975093979193162E-2</v>
      </c>
    </row>
    <row r="6677" spans="7:8" x14ac:dyDescent="0.3">
      <c r="G6677" s="62">
        <v>6671</v>
      </c>
      <c r="H6677">
        <f t="shared" ca="1" si="147"/>
        <v>2.503036535826907E-2</v>
      </c>
    </row>
    <row r="6678" spans="7:8" x14ac:dyDescent="0.3">
      <c r="G6678" s="62">
        <v>6672</v>
      </c>
      <c r="H6678">
        <f t="shared" ca="1" si="147"/>
        <v>1.2654575840864322E-3</v>
      </c>
    </row>
    <row r="6679" spans="7:8" x14ac:dyDescent="0.3">
      <c r="G6679" s="62">
        <v>6673</v>
      </c>
      <c r="H6679">
        <f t="shared" ca="1" si="147"/>
        <v>-6.9426011936936649E-3</v>
      </c>
    </row>
    <row r="6680" spans="7:8" x14ac:dyDescent="0.3">
      <c r="G6680" s="62">
        <v>6674</v>
      </c>
      <c r="H6680">
        <f t="shared" ca="1" si="147"/>
        <v>-1.7878018940342105E-2</v>
      </c>
    </row>
    <row r="6681" spans="7:8" x14ac:dyDescent="0.3">
      <c r="G6681" s="62">
        <v>6675</v>
      </c>
      <c r="H6681">
        <f t="shared" ca="1" si="147"/>
        <v>-1.5688757759361422E-2</v>
      </c>
    </row>
    <row r="6682" spans="7:8" x14ac:dyDescent="0.3">
      <c r="G6682" s="62">
        <v>6676</v>
      </c>
      <c r="H6682">
        <f t="shared" ca="1" si="147"/>
        <v>1.0908728030940557E-2</v>
      </c>
    </row>
    <row r="6683" spans="7:8" x14ac:dyDescent="0.3">
      <c r="G6683" s="62">
        <v>6677</v>
      </c>
      <c r="H6683">
        <f t="shared" ca="1" si="147"/>
        <v>1.5282281616678496E-2</v>
      </c>
    </row>
    <row r="6684" spans="7:8" x14ac:dyDescent="0.3">
      <c r="G6684" s="62">
        <v>6678</v>
      </c>
      <c r="H6684">
        <f t="shared" ca="1" si="147"/>
        <v>2.5070330982851951E-2</v>
      </c>
    </row>
    <row r="6685" spans="7:8" x14ac:dyDescent="0.3">
      <c r="G6685" s="62">
        <v>6679</v>
      </c>
      <c r="H6685">
        <f t="shared" ca="1" si="147"/>
        <v>-8.4116891230542076E-4</v>
      </c>
    </row>
    <row r="6686" spans="7:8" x14ac:dyDescent="0.3">
      <c r="G6686" s="62">
        <v>6680</v>
      </c>
      <c r="H6686">
        <f t="shared" ca="1" si="147"/>
        <v>-1.1949842948070263E-2</v>
      </c>
    </row>
    <row r="6687" spans="7:8" x14ac:dyDescent="0.3">
      <c r="G6687" s="62">
        <v>6681</v>
      </c>
      <c r="H6687">
        <f t="shared" ca="1" si="147"/>
        <v>-1.2155261705124494E-3</v>
      </c>
    </row>
    <row r="6688" spans="7:8" x14ac:dyDescent="0.3">
      <c r="G6688" s="62">
        <v>6682</v>
      </c>
      <c r="H6688">
        <f t="shared" ca="1" si="147"/>
        <v>-1.6721762218325411E-2</v>
      </c>
    </row>
    <row r="6689" spans="7:8" x14ac:dyDescent="0.3">
      <c r="G6689" s="62">
        <v>6683</v>
      </c>
      <c r="H6689">
        <f t="shared" ca="1" si="147"/>
        <v>2.5539683697468969E-3</v>
      </c>
    </row>
    <row r="6690" spans="7:8" x14ac:dyDescent="0.3">
      <c r="G6690" s="62">
        <v>6684</v>
      </c>
      <c r="H6690">
        <f t="shared" ca="1" si="147"/>
        <v>1.6377605583121801E-2</v>
      </c>
    </row>
    <row r="6691" spans="7:8" x14ac:dyDescent="0.3">
      <c r="G6691" s="62">
        <v>6685</v>
      </c>
      <c r="H6691">
        <f t="shared" ca="1" si="147"/>
        <v>-9.2717181253593826E-3</v>
      </c>
    </row>
    <row r="6692" spans="7:8" x14ac:dyDescent="0.3">
      <c r="G6692" s="62">
        <v>6686</v>
      </c>
      <c r="H6692">
        <f t="shared" ca="1" si="147"/>
        <v>9.8135064787135788E-3</v>
      </c>
    </row>
    <row r="6693" spans="7:8" x14ac:dyDescent="0.3">
      <c r="G6693" s="62">
        <v>6687</v>
      </c>
      <c r="H6693">
        <f t="shared" ca="1" si="147"/>
        <v>-1.1545644574435141E-2</v>
      </c>
    </row>
    <row r="6694" spans="7:8" x14ac:dyDescent="0.3">
      <c r="G6694" s="62">
        <v>6688</v>
      </c>
      <c r="H6694">
        <f t="shared" ca="1" si="147"/>
        <v>-7.8407226285584376E-3</v>
      </c>
    </row>
    <row r="6695" spans="7:8" x14ac:dyDescent="0.3">
      <c r="G6695" s="62">
        <v>6689</v>
      </c>
      <c r="H6695">
        <f t="shared" ca="1" si="147"/>
        <v>-1.580903373581944E-2</v>
      </c>
    </row>
    <row r="6696" spans="7:8" x14ac:dyDescent="0.3">
      <c r="G6696" s="62">
        <v>6690</v>
      </c>
      <c r="H6696">
        <f t="shared" ca="1" si="147"/>
        <v>2.5288386606823702E-3</v>
      </c>
    </row>
    <row r="6697" spans="7:8" x14ac:dyDescent="0.3">
      <c r="G6697" s="62">
        <v>6691</v>
      </c>
      <c r="H6697">
        <f t="shared" ca="1" si="147"/>
        <v>2.6304911775077707E-2</v>
      </c>
    </row>
    <row r="6698" spans="7:8" x14ac:dyDescent="0.3">
      <c r="G6698" s="62">
        <v>6692</v>
      </c>
      <c r="H6698">
        <f t="shared" ca="1" si="147"/>
        <v>2.3619731388746176E-2</v>
      </c>
    </row>
    <row r="6699" spans="7:8" x14ac:dyDescent="0.3">
      <c r="G6699" s="62">
        <v>6693</v>
      </c>
      <c r="H6699">
        <f t="shared" ca="1" si="147"/>
        <v>-3.3025807508240126E-3</v>
      </c>
    </row>
    <row r="6700" spans="7:8" x14ac:dyDescent="0.3">
      <c r="G6700" s="62">
        <v>6694</v>
      </c>
      <c r="H6700">
        <f t="shared" ca="1" si="147"/>
        <v>-4.9684574929942842E-3</v>
      </c>
    </row>
    <row r="6701" spans="7:8" x14ac:dyDescent="0.3">
      <c r="G6701" s="62">
        <v>6695</v>
      </c>
      <c r="H6701">
        <f t="shared" ca="1" si="147"/>
        <v>1.1567533538367368E-2</v>
      </c>
    </row>
    <row r="6702" spans="7:8" x14ac:dyDescent="0.3">
      <c r="G6702" s="62">
        <v>6696</v>
      </c>
      <c r="H6702">
        <f t="shared" ca="1" si="147"/>
        <v>-2.7184634532342936E-2</v>
      </c>
    </row>
    <row r="6703" spans="7:8" x14ac:dyDescent="0.3">
      <c r="G6703" s="62">
        <v>6697</v>
      </c>
      <c r="H6703">
        <f t="shared" ca="1" si="147"/>
        <v>2.3608263936292333E-2</v>
      </c>
    </row>
    <row r="6704" spans="7:8" x14ac:dyDescent="0.3">
      <c r="G6704" s="62">
        <v>6698</v>
      </c>
      <c r="H6704">
        <f t="shared" ca="1" si="147"/>
        <v>-4.8885966409355306E-3</v>
      </c>
    </row>
    <row r="6705" spans="7:8" x14ac:dyDescent="0.3">
      <c r="G6705" s="62">
        <v>6699</v>
      </c>
      <c r="H6705">
        <f t="shared" ca="1" si="147"/>
        <v>-7.1243682065068434E-4</v>
      </c>
    </row>
    <row r="6706" spans="7:8" x14ac:dyDescent="0.3">
      <c r="G6706" s="62">
        <v>6700</v>
      </c>
      <c r="H6706">
        <f t="shared" ca="1" si="147"/>
        <v>7.4567696390076509E-3</v>
      </c>
    </row>
    <row r="6707" spans="7:8" x14ac:dyDescent="0.3">
      <c r="G6707" s="62">
        <v>6701</v>
      </c>
      <c r="H6707">
        <f t="shared" ca="1" si="147"/>
        <v>2.0421712561735673E-2</v>
      </c>
    </row>
    <row r="6708" spans="7:8" x14ac:dyDescent="0.3">
      <c r="G6708" s="62">
        <v>6702</v>
      </c>
      <c r="H6708">
        <f t="shared" ca="1" si="147"/>
        <v>1.4242718896794246E-2</v>
      </c>
    </row>
    <row r="6709" spans="7:8" x14ac:dyDescent="0.3">
      <c r="G6709" s="62">
        <v>6703</v>
      </c>
      <c r="H6709">
        <f t="shared" ca="1" si="147"/>
        <v>2.6137363437170821E-2</v>
      </c>
    </row>
    <row r="6710" spans="7:8" x14ac:dyDescent="0.3">
      <c r="G6710" s="62">
        <v>6704</v>
      </c>
      <c r="H6710">
        <f t="shared" ca="1" si="147"/>
        <v>-1.8451266027740519E-3</v>
      </c>
    </row>
    <row r="6711" spans="7:8" x14ac:dyDescent="0.3">
      <c r="G6711" s="62">
        <v>6705</v>
      </c>
      <c r="H6711">
        <f t="shared" ca="1" si="147"/>
        <v>-1.2234295122989642E-2</v>
      </c>
    </row>
    <row r="6712" spans="7:8" x14ac:dyDescent="0.3">
      <c r="G6712" s="62">
        <v>6706</v>
      </c>
      <c r="H6712">
        <f t="shared" ca="1" si="147"/>
        <v>2.1494269867444672E-2</v>
      </c>
    </row>
    <row r="6713" spans="7:8" x14ac:dyDescent="0.3">
      <c r="G6713" s="62">
        <v>6707</v>
      </c>
      <c r="H6713">
        <f t="shared" ca="1" si="147"/>
        <v>-1.6379714524727873E-3</v>
      </c>
    </row>
    <row r="6714" spans="7:8" x14ac:dyDescent="0.3">
      <c r="G6714" s="62">
        <v>6708</v>
      </c>
      <c r="H6714">
        <f t="shared" ca="1" si="147"/>
        <v>1.2859963513612105E-2</v>
      </c>
    </row>
    <row r="6715" spans="7:8" x14ac:dyDescent="0.3">
      <c r="G6715" s="62">
        <v>6709</v>
      </c>
      <c r="H6715">
        <f t="shared" ca="1" si="147"/>
        <v>-1.0645236868539833E-2</v>
      </c>
    </row>
    <row r="6716" spans="7:8" x14ac:dyDescent="0.3">
      <c r="G6716" s="62">
        <v>6710</v>
      </c>
      <c r="H6716">
        <f t="shared" ca="1" si="147"/>
        <v>-4.4649087129119336E-3</v>
      </c>
    </row>
    <row r="6717" spans="7:8" x14ac:dyDescent="0.3">
      <c r="G6717" s="62">
        <v>6711</v>
      </c>
      <c r="H6717">
        <f t="shared" ca="1" si="147"/>
        <v>-3.1317204122407571E-2</v>
      </c>
    </row>
    <row r="6718" spans="7:8" x14ac:dyDescent="0.3">
      <c r="G6718" s="62">
        <v>6712</v>
      </c>
      <c r="H6718">
        <f t="shared" ca="1" si="147"/>
        <v>-2.5322712613250788E-2</v>
      </c>
    </row>
    <row r="6719" spans="7:8" x14ac:dyDescent="0.3">
      <c r="G6719" s="62">
        <v>6713</v>
      </c>
      <c r="H6719">
        <f t="shared" ca="1" si="147"/>
        <v>8.424836689413814E-3</v>
      </c>
    </row>
    <row r="6720" spans="7:8" x14ac:dyDescent="0.3">
      <c r="G6720" s="62">
        <v>6714</v>
      </c>
      <c r="H6720">
        <f t="shared" ca="1" si="147"/>
        <v>-1.4087670931517676E-3</v>
      </c>
    </row>
    <row r="6721" spans="7:8" x14ac:dyDescent="0.3">
      <c r="G6721" s="62">
        <v>6715</v>
      </c>
      <c r="H6721">
        <f t="shared" ca="1" si="147"/>
        <v>1.5976881057636293E-2</v>
      </c>
    </row>
    <row r="6722" spans="7:8" x14ac:dyDescent="0.3">
      <c r="G6722" s="62">
        <v>6716</v>
      </c>
      <c r="H6722">
        <f t="shared" ca="1" si="147"/>
        <v>2.9862606156366305E-2</v>
      </c>
    </row>
    <row r="6723" spans="7:8" x14ac:dyDescent="0.3">
      <c r="G6723" s="62">
        <v>6717</v>
      </c>
      <c r="H6723">
        <f t="shared" ca="1" si="147"/>
        <v>1.8642045283982392E-3</v>
      </c>
    </row>
    <row r="6724" spans="7:8" x14ac:dyDescent="0.3">
      <c r="G6724" s="62">
        <v>6718</v>
      </c>
      <c r="H6724">
        <f t="shared" ca="1" si="147"/>
        <v>-6.1415240246975962E-3</v>
      </c>
    </row>
    <row r="6725" spans="7:8" x14ac:dyDescent="0.3">
      <c r="G6725" s="62">
        <v>6719</v>
      </c>
      <c r="H6725">
        <f t="shared" ca="1" si="147"/>
        <v>1.9166089106069273E-3</v>
      </c>
    </row>
    <row r="6726" spans="7:8" x14ac:dyDescent="0.3">
      <c r="G6726" s="62">
        <v>6720</v>
      </c>
      <c r="H6726">
        <f t="shared" ca="1" si="147"/>
        <v>6.6010733312851641E-3</v>
      </c>
    </row>
    <row r="6727" spans="7:8" x14ac:dyDescent="0.3">
      <c r="G6727" s="62">
        <v>6721</v>
      </c>
      <c r="H6727">
        <f t="shared" ref="H6727:H6790" ca="1" si="148">_xlfn.NORM.INV(RAND(),N$9,N$10)</f>
        <v>1.9775741864888105E-2</v>
      </c>
    </row>
    <row r="6728" spans="7:8" x14ac:dyDescent="0.3">
      <c r="G6728" s="62">
        <v>6722</v>
      </c>
      <c r="H6728">
        <f t="shared" ca="1" si="148"/>
        <v>-1.2894905258093533E-2</v>
      </c>
    </row>
    <row r="6729" spans="7:8" x14ac:dyDescent="0.3">
      <c r="G6729" s="62">
        <v>6723</v>
      </c>
      <c r="H6729">
        <f t="shared" ca="1" si="148"/>
        <v>-8.4753090404513978E-3</v>
      </c>
    </row>
    <row r="6730" spans="7:8" x14ac:dyDescent="0.3">
      <c r="G6730" s="62">
        <v>6724</v>
      </c>
      <c r="H6730">
        <f t="shared" ca="1" si="148"/>
        <v>1.4831220313649052E-2</v>
      </c>
    </row>
    <row r="6731" spans="7:8" x14ac:dyDescent="0.3">
      <c r="G6731" s="62">
        <v>6725</v>
      </c>
      <c r="H6731">
        <f t="shared" ca="1" si="148"/>
        <v>-1.1614383944182665E-2</v>
      </c>
    </row>
    <row r="6732" spans="7:8" x14ac:dyDescent="0.3">
      <c r="G6732" s="62">
        <v>6726</v>
      </c>
      <c r="H6732">
        <f t="shared" ca="1" si="148"/>
        <v>-1.6348774491969215E-2</v>
      </c>
    </row>
    <row r="6733" spans="7:8" x14ac:dyDescent="0.3">
      <c r="G6733" s="62">
        <v>6727</v>
      </c>
      <c r="H6733">
        <f t="shared" ca="1" si="148"/>
        <v>2.8617589053809328E-3</v>
      </c>
    </row>
    <row r="6734" spans="7:8" x14ac:dyDescent="0.3">
      <c r="G6734" s="62">
        <v>6728</v>
      </c>
      <c r="H6734">
        <f t="shared" ca="1" si="148"/>
        <v>-7.587345164610567E-3</v>
      </c>
    </row>
    <row r="6735" spans="7:8" x14ac:dyDescent="0.3">
      <c r="G6735" s="62">
        <v>6729</v>
      </c>
      <c r="H6735">
        <f t="shared" ca="1" si="148"/>
        <v>6.8120868437318632E-3</v>
      </c>
    </row>
    <row r="6736" spans="7:8" x14ac:dyDescent="0.3">
      <c r="G6736" s="62">
        <v>6730</v>
      </c>
      <c r="H6736">
        <f t="shared" ca="1" si="148"/>
        <v>-2.4354733418836337E-2</v>
      </c>
    </row>
    <row r="6737" spans="7:8" x14ac:dyDescent="0.3">
      <c r="G6737" s="62">
        <v>6731</v>
      </c>
      <c r="H6737">
        <f t="shared" ca="1" si="148"/>
        <v>-7.1497940995681655E-3</v>
      </c>
    </row>
    <row r="6738" spans="7:8" x14ac:dyDescent="0.3">
      <c r="G6738" s="62">
        <v>6732</v>
      </c>
      <c r="H6738">
        <f t="shared" ca="1" si="148"/>
        <v>-2.0421207551000242E-2</v>
      </c>
    </row>
    <row r="6739" spans="7:8" x14ac:dyDescent="0.3">
      <c r="G6739" s="62">
        <v>6733</v>
      </c>
      <c r="H6739">
        <f t="shared" ca="1" si="148"/>
        <v>-1.6777890517954541E-2</v>
      </c>
    </row>
    <row r="6740" spans="7:8" x14ac:dyDescent="0.3">
      <c r="G6740" s="62">
        <v>6734</v>
      </c>
      <c r="H6740">
        <f t="shared" ca="1" si="148"/>
        <v>8.9112657549034072E-4</v>
      </c>
    </row>
    <row r="6741" spans="7:8" x14ac:dyDescent="0.3">
      <c r="G6741" s="62">
        <v>6735</v>
      </c>
      <c r="H6741">
        <f t="shared" ca="1" si="148"/>
        <v>-4.4817895896097901E-2</v>
      </c>
    </row>
    <row r="6742" spans="7:8" x14ac:dyDescent="0.3">
      <c r="G6742" s="62">
        <v>6736</v>
      </c>
      <c r="H6742">
        <f t="shared" ca="1" si="148"/>
        <v>-2.2215221246921595E-2</v>
      </c>
    </row>
    <row r="6743" spans="7:8" x14ac:dyDescent="0.3">
      <c r="G6743" s="62">
        <v>6737</v>
      </c>
      <c r="H6743">
        <f t="shared" ca="1" si="148"/>
        <v>1.6861753266714435E-2</v>
      </c>
    </row>
    <row r="6744" spans="7:8" x14ac:dyDescent="0.3">
      <c r="G6744" s="62">
        <v>6738</v>
      </c>
      <c r="H6744">
        <f t="shared" ca="1" si="148"/>
        <v>7.0000446643478835E-3</v>
      </c>
    </row>
    <row r="6745" spans="7:8" x14ac:dyDescent="0.3">
      <c r="G6745" s="62">
        <v>6739</v>
      </c>
      <c r="H6745">
        <f t="shared" ca="1" si="148"/>
        <v>-1.2781037716356872E-2</v>
      </c>
    </row>
    <row r="6746" spans="7:8" x14ac:dyDescent="0.3">
      <c r="G6746" s="62">
        <v>6740</v>
      </c>
      <c r="H6746">
        <f t="shared" ca="1" si="148"/>
        <v>-2.8069555836186904E-2</v>
      </c>
    </row>
    <row r="6747" spans="7:8" x14ac:dyDescent="0.3">
      <c r="G6747" s="62">
        <v>6741</v>
      </c>
      <c r="H6747">
        <f t="shared" ca="1" si="148"/>
        <v>-2.1493357625388485E-2</v>
      </c>
    </row>
    <row r="6748" spans="7:8" x14ac:dyDescent="0.3">
      <c r="G6748" s="62">
        <v>6742</v>
      </c>
      <c r="H6748">
        <f t="shared" ca="1" si="148"/>
        <v>-1.6637695594361651E-2</v>
      </c>
    </row>
    <row r="6749" spans="7:8" x14ac:dyDescent="0.3">
      <c r="G6749" s="62">
        <v>6743</v>
      </c>
      <c r="H6749">
        <f t="shared" ca="1" si="148"/>
        <v>1.1443985674461461E-2</v>
      </c>
    </row>
    <row r="6750" spans="7:8" x14ac:dyDescent="0.3">
      <c r="G6750" s="62">
        <v>6744</v>
      </c>
      <c r="H6750">
        <f t="shared" ca="1" si="148"/>
        <v>-9.6665830418201943E-3</v>
      </c>
    </row>
    <row r="6751" spans="7:8" x14ac:dyDescent="0.3">
      <c r="G6751" s="62">
        <v>6745</v>
      </c>
      <c r="H6751">
        <f t="shared" ca="1" si="148"/>
        <v>-1.2955811161229971E-2</v>
      </c>
    </row>
    <row r="6752" spans="7:8" x14ac:dyDescent="0.3">
      <c r="G6752" s="62">
        <v>6746</v>
      </c>
      <c r="H6752">
        <f t="shared" ca="1" si="148"/>
        <v>-1.9839648834005597E-3</v>
      </c>
    </row>
    <row r="6753" spans="7:8" x14ac:dyDescent="0.3">
      <c r="G6753" s="62">
        <v>6747</v>
      </c>
      <c r="H6753">
        <f t="shared" ca="1" si="148"/>
        <v>-8.3403126454842259E-3</v>
      </c>
    </row>
    <row r="6754" spans="7:8" x14ac:dyDescent="0.3">
      <c r="G6754" s="62">
        <v>6748</v>
      </c>
      <c r="H6754">
        <f t="shared" ca="1" si="148"/>
        <v>-5.3121904282679554E-3</v>
      </c>
    </row>
    <row r="6755" spans="7:8" x14ac:dyDescent="0.3">
      <c r="G6755" s="62">
        <v>6749</v>
      </c>
      <c r="H6755">
        <f t="shared" ca="1" si="148"/>
        <v>-3.9579744750346231E-3</v>
      </c>
    </row>
    <row r="6756" spans="7:8" x14ac:dyDescent="0.3">
      <c r="G6756" s="62">
        <v>6750</v>
      </c>
      <c r="H6756">
        <f t="shared" ca="1" si="148"/>
        <v>1.5570725914254532E-2</v>
      </c>
    </row>
    <row r="6757" spans="7:8" x14ac:dyDescent="0.3">
      <c r="G6757" s="62">
        <v>6751</v>
      </c>
      <c r="H6757">
        <f t="shared" ca="1" si="148"/>
        <v>3.9021268020916992E-3</v>
      </c>
    </row>
    <row r="6758" spans="7:8" x14ac:dyDescent="0.3">
      <c r="G6758" s="62">
        <v>6752</v>
      </c>
      <c r="H6758">
        <f t="shared" ca="1" si="148"/>
        <v>-9.5588490357211564E-3</v>
      </c>
    </row>
    <row r="6759" spans="7:8" x14ac:dyDescent="0.3">
      <c r="G6759" s="62">
        <v>6753</v>
      </c>
      <c r="H6759">
        <f t="shared" ca="1" si="148"/>
        <v>1.0364552551951336E-2</v>
      </c>
    </row>
    <row r="6760" spans="7:8" x14ac:dyDescent="0.3">
      <c r="G6760" s="62">
        <v>6754</v>
      </c>
      <c r="H6760">
        <f t="shared" ca="1" si="148"/>
        <v>-9.3915079330891531E-3</v>
      </c>
    </row>
    <row r="6761" spans="7:8" x14ac:dyDescent="0.3">
      <c r="G6761" s="62">
        <v>6755</v>
      </c>
      <c r="H6761">
        <f t="shared" ca="1" si="148"/>
        <v>7.7916614348094672E-5</v>
      </c>
    </row>
    <row r="6762" spans="7:8" x14ac:dyDescent="0.3">
      <c r="G6762" s="62">
        <v>6756</v>
      </c>
      <c r="H6762">
        <f t="shared" ca="1" si="148"/>
        <v>-3.9865580388749128E-2</v>
      </c>
    </row>
    <row r="6763" spans="7:8" x14ac:dyDescent="0.3">
      <c r="G6763" s="62">
        <v>6757</v>
      </c>
      <c r="H6763">
        <f t="shared" ca="1" si="148"/>
        <v>5.4792161553691857E-3</v>
      </c>
    </row>
    <row r="6764" spans="7:8" x14ac:dyDescent="0.3">
      <c r="G6764" s="62">
        <v>6758</v>
      </c>
      <c r="H6764">
        <f t="shared" ca="1" si="148"/>
        <v>-4.4238828045298955E-3</v>
      </c>
    </row>
    <row r="6765" spans="7:8" x14ac:dyDescent="0.3">
      <c r="G6765" s="62">
        <v>6759</v>
      </c>
      <c r="H6765">
        <f t="shared" ca="1" si="148"/>
        <v>3.04310744001577E-4</v>
      </c>
    </row>
    <row r="6766" spans="7:8" x14ac:dyDescent="0.3">
      <c r="G6766" s="62">
        <v>6760</v>
      </c>
      <c r="H6766">
        <f t="shared" ca="1" si="148"/>
        <v>-1.3838046605668184E-2</v>
      </c>
    </row>
    <row r="6767" spans="7:8" x14ac:dyDescent="0.3">
      <c r="G6767" s="62">
        <v>6761</v>
      </c>
      <c r="H6767">
        <f t="shared" ca="1" si="148"/>
        <v>3.668812987075575E-5</v>
      </c>
    </row>
    <row r="6768" spans="7:8" x14ac:dyDescent="0.3">
      <c r="G6768" s="62">
        <v>6762</v>
      </c>
      <c r="H6768">
        <f t="shared" ca="1" si="148"/>
        <v>1.2665274345700261E-2</v>
      </c>
    </row>
    <row r="6769" spans="7:8" x14ac:dyDescent="0.3">
      <c r="G6769" s="62">
        <v>6763</v>
      </c>
      <c r="H6769">
        <f t="shared" ca="1" si="148"/>
        <v>8.3997150325894679E-3</v>
      </c>
    </row>
    <row r="6770" spans="7:8" x14ac:dyDescent="0.3">
      <c r="G6770" s="62">
        <v>6764</v>
      </c>
      <c r="H6770">
        <f t="shared" ca="1" si="148"/>
        <v>4.2107969559374873E-3</v>
      </c>
    </row>
    <row r="6771" spans="7:8" x14ac:dyDescent="0.3">
      <c r="G6771" s="62">
        <v>6765</v>
      </c>
      <c r="H6771">
        <f t="shared" ca="1" si="148"/>
        <v>-1.9855722903708843E-2</v>
      </c>
    </row>
    <row r="6772" spans="7:8" x14ac:dyDescent="0.3">
      <c r="G6772" s="62">
        <v>6766</v>
      </c>
      <c r="H6772">
        <f t="shared" ca="1" si="148"/>
        <v>-1.1285361230830109E-2</v>
      </c>
    </row>
    <row r="6773" spans="7:8" x14ac:dyDescent="0.3">
      <c r="G6773" s="62">
        <v>6767</v>
      </c>
      <c r="H6773">
        <f t="shared" ca="1" si="148"/>
        <v>2.0943123251562876E-2</v>
      </c>
    </row>
    <row r="6774" spans="7:8" x14ac:dyDescent="0.3">
      <c r="G6774" s="62">
        <v>6768</v>
      </c>
      <c r="H6774">
        <f t="shared" ca="1" si="148"/>
        <v>-4.6236755132305282E-3</v>
      </c>
    </row>
    <row r="6775" spans="7:8" x14ac:dyDescent="0.3">
      <c r="G6775" s="62">
        <v>6769</v>
      </c>
      <c r="H6775">
        <f t="shared" ca="1" si="148"/>
        <v>1.8333727205070895E-2</v>
      </c>
    </row>
    <row r="6776" spans="7:8" x14ac:dyDescent="0.3">
      <c r="G6776" s="62">
        <v>6770</v>
      </c>
      <c r="H6776">
        <f t="shared" ca="1" si="148"/>
        <v>1.5787937294651895E-2</v>
      </c>
    </row>
    <row r="6777" spans="7:8" x14ac:dyDescent="0.3">
      <c r="G6777" s="62">
        <v>6771</v>
      </c>
      <c r="H6777">
        <f t="shared" ca="1" si="148"/>
        <v>-1.7388441647520204E-3</v>
      </c>
    </row>
    <row r="6778" spans="7:8" x14ac:dyDescent="0.3">
      <c r="G6778" s="62">
        <v>6772</v>
      </c>
      <c r="H6778">
        <f t="shared" ca="1" si="148"/>
        <v>2.2937701283827855E-2</v>
      </c>
    </row>
    <row r="6779" spans="7:8" x14ac:dyDescent="0.3">
      <c r="G6779" s="62">
        <v>6773</v>
      </c>
      <c r="H6779">
        <f t="shared" ca="1" si="148"/>
        <v>-1.4771665201545967E-2</v>
      </c>
    </row>
    <row r="6780" spans="7:8" x14ac:dyDescent="0.3">
      <c r="G6780" s="62">
        <v>6774</v>
      </c>
      <c r="H6780">
        <f t="shared" ca="1" si="148"/>
        <v>-1.9368118890109188E-2</v>
      </c>
    </row>
    <row r="6781" spans="7:8" x14ac:dyDescent="0.3">
      <c r="G6781" s="62">
        <v>6775</v>
      </c>
      <c r="H6781">
        <f t="shared" ca="1" si="148"/>
        <v>5.8731420811572307E-3</v>
      </c>
    </row>
    <row r="6782" spans="7:8" x14ac:dyDescent="0.3">
      <c r="G6782" s="62">
        <v>6776</v>
      </c>
      <c r="H6782">
        <f t="shared" ca="1" si="148"/>
        <v>3.2523414453034957E-2</v>
      </c>
    </row>
    <row r="6783" spans="7:8" x14ac:dyDescent="0.3">
      <c r="G6783" s="62">
        <v>6777</v>
      </c>
      <c r="H6783">
        <f t="shared" ca="1" si="148"/>
        <v>-1.1869603603590035E-2</v>
      </c>
    </row>
    <row r="6784" spans="7:8" x14ac:dyDescent="0.3">
      <c r="G6784" s="62">
        <v>6778</v>
      </c>
      <c r="H6784">
        <f t="shared" ca="1" si="148"/>
        <v>9.637366283823565E-3</v>
      </c>
    </row>
    <row r="6785" spans="7:8" x14ac:dyDescent="0.3">
      <c r="G6785" s="62">
        <v>6779</v>
      </c>
      <c r="H6785">
        <f t="shared" ca="1" si="148"/>
        <v>-5.2065492910181553E-3</v>
      </c>
    </row>
    <row r="6786" spans="7:8" x14ac:dyDescent="0.3">
      <c r="G6786" s="62">
        <v>6780</v>
      </c>
      <c r="H6786">
        <f t="shared" ca="1" si="148"/>
        <v>7.4038587888230322E-3</v>
      </c>
    </row>
    <row r="6787" spans="7:8" x14ac:dyDescent="0.3">
      <c r="G6787" s="62">
        <v>6781</v>
      </c>
      <c r="H6787">
        <f t="shared" ca="1" si="148"/>
        <v>-8.4302502669517734E-3</v>
      </c>
    </row>
    <row r="6788" spans="7:8" x14ac:dyDescent="0.3">
      <c r="G6788" s="62">
        <v>6782</v>
      </c>
      <c r="H6788">
        <f t="shared" ca="1" si="148"/>
        <v>1.513053979718534E-2</v>
      </c>
    </row>
    <row r="6789" spans="7:8" x14ac:dyDescent="0.3">
      <c r="G6789" s="62">
        <v>6783</v>
      </c>
      <c r="H6789">
        <f t="shared" ca="1" si="148"/>
        <v>2.4388727530552663E-2</v>
      </c>
    </row>
    <row r="6790" spans="7:8" x14ac:dyDescent="0.3">
      <c r="G6790" s="62">
        <v>6784</v>
      </c>
      <c r="H6790">
        <f t="shared" ca="1" si="148"/>
        <v>1.0762538483387403E-2</v>
      </c>
    </row>
    <row r="6791" spans="7:8" x14ac:dyDescent="0.3">
      <c r="G6791" s="62">
        <v>6785</v>
      </c>
      <c r="H6791">
        <f t="shared" ref="H6791:H6854" ca="1" si="149">_xlfn.NORM.INV(RAND(),N$9,N$10)</f>
        <v>-1.6252078050198897E-2</v>
      </c>
    </row>
    <row r="6792" spans="7:8" x14ac:dyDescent="0.3">
      <c r="G6792" s="62">
        <v>6786</v>
      </c>
      <c r="H6792">
        <f t="shared" ca="1" si="149"/>
        <v>-4.5181108062925879E-3</v>
      </c>
    </row>
    <row r="6793" spans="7:8" x14ac:dyDescent="0.3">
      <c r="G6793" s="62">
        <v>6787</v>
      </c>
      <c r="H6793">
        <f t="shared" ca="1" si="149"/>
        <v>-2.6683557666165866E-2</v>
      </c>
    </row>
    <row r="6794" spans="7:8" x14ac:dyDescent="0.3">
      <c r="G6794" s="62">
        <v>6788</v>
      </c>
      <c r="H6794">
        <f t="shared" ca="1" si="149"/>
        <v>2.6450165242658388E-2</v>
      </c>
    </row>
    <row r="6795" spans="7:8" x14ac:dyDescent="0.3">
      <c r="G6795" s="62">
        <v>6789</v>
      </c>
      <c r="H6795">
        <f t="shared" ca="1" si="149"/>
        <v>1.3978646574558919E-2</v>
      </c>
    </row>
    <row r="6796" spans="7:8" x14ac:dyDescent="0.3">
      <c r="G6796" s="62">
        <v>6790</v>
      </c>
      <c r="H6796">
        <f t="shared" ca="1" si="149"/>
        <v>-8.3604321734571576E-3</v>
      </c>
    </row>
    <row r="6797" spans="7:8" x14ac:dyDescent="0.3">
      <c r="G6797" s="62">
        <v>6791</v>
      </c>
      <c r="H6797">
        <f t="shared" ca="1" si="149"/>
        <v>6.534794342201878E-3</v>
      </c>
    </row>
    <row r="6798" spans="7:8" x14ac:dyDescent="0.3">
      <c r="G6798" s="62">
        <v>6792</v>
      </c>
      <c r="H6798">
        <f t="shared" ca="1" si="149"/>
        <v>5.7979533451761921E-3</v>
      </c>
    </row>
    <row r="6799" spans="7:8" x14ac:dyDescent="0.3">
      <c r="G6799" s="62">
        <v>6793</v>
      </c>
      <c r="H6799">
        <f t="shared" ca="1" si="149"/>
        <v>-8.4968000380729481E-3</v>
      </c>
    </row>
    <row r="6800" spans="7:8" x14ac:dyDescent="0.3">
      <c r="G6800" s="62">
        <v>6794</v>
      </c>
      <c r="H6800">
        <f t="shared" ca="1" si="149"/>
        <v>-2.2001139115237076E-2</v>
      </c>
    </row>
    <row r="6801" spans="7:8" x14ac:dyDescent="0.3">
      <c r="G6801" s="62">
        <v>6795</v>
      </c>
      <c r="H6801">
        <f t="shared" ca="1" si="149"/>
        <v>1.2627922484419601E-2</v>
      </c>
    </row>
    <row r="6802" spans="7:8" x14ac:dyDescent="0.3">
      <c r="G6802" s="62">
        <v>6796</v>
      </c>
      <c r="H6802">
        <f t="shared" ca="1" si="149"/>
        <v>4.9783439324983846E-3</v>
      </c>
    </row>
    <row r="6803" spans="7:8" x14ac:dyDescent="0.3">
      <c r="G6803" s="62">
        <v>6797</v>
      </c>
      <c r="H6803">
        <f t="shared" ca="1" si="149"/>
        <v>-2.6760319803573393E-2</v>
      </c>
    </row>
    <row r="6804" spans="7:8" x14ac:dyDescent="0.3">
      <c r="G6804" s="62">
        <v>6798</v>
      </c>
      <c r="H6804">
        <f t="shared" ca="1" si="149"/>
        <v>1.1057041088512767E-2</v>
      </c>
    </row>
    <row r="6805" spans="7:8" x14ac:dyDescent="0.3">
      <c r="G6805" s="62">
        <v>6799</v>
      </c>
      <c r="H6805">
        <f t="shared" ca="1" si="149"/>
        <v>1.8922827095689005E-2</v>
      </c>
    </row>
    <row r="6806" spans="7:8" x14ac:dyDescent="0.3">
      <c r="G6806" s="62">
        <v>6800</v>
      </c>
      <c r="H6806">
        <f t="shared" ca="1" si="149"/>
        <v>5.5636071358635955E-3</v>
      </c>
    </row>
    <row r="6807" spans="7:8" x14ac:dyDescent="0.3">
      <c r="G6807" s="62">
        <v>6801</v>
      </c>
      <c r="H6807">
        <f t="shared" ca="1" si="149"/>
        <v>5.8104621252308619E-3</v>
      </c>
    </row>
    <row r="6808" spans="7:8" x14ac:dyDescent="0.3">
      <c r="G6808" s="62">
        <v>6802</v>
      </c>
      <c r="H6808">
        <f t="shared" ca="1" si="149"/>
        <v>-5.2602286759377715E-3</v>
      </c>
    </row>
    <row r="6809" spans="7:8" x14ac:dyDescent="0.3">
      <c r="G6809" s="62">
        <v>6803</v>
      </c>
      <c r="H6809">
        <f t="shared" ca="1" si="149"/>
        <v>-2.2839653104688828E-2</v>
      </c>
    </row>
    <row r="6810" spans="7:8" x14ac:dyDescent="0.3">
      <c r="G6810" s="62">
        <v>6804</v>
      </c>
      <c r="H6810">
        <f t="shared" ca="1" si="149"/>
        <v>1.8615915723605662E-3</v>
      </c>
    </row>
    <row r="6811" spans="7:8" x14ac:dyDescent="0.3">
      <c r="G6811" s="62">
        <v>6805</v>
      </c>
      <c r="H6811">
        <f t="shared" ca="1" si="149"/>
        <v>-7.1013944417786983E-3</v>
      </c>
    </row>
    <row r="6812" spans="7:8" x14ac:dyDescent="0.3">
      <c r="G6812" s="62">
        <v>6806</v>
      </c>
      <c r="H6812">
        <f t="shared" ca="1" si="149"/>
        <v>-8.8398363538983154E-3</v>
      </c>
    </row>
    <row r="6813" spans="7:8" x14ac:dyDescent="0.3">
      <c r="G6813" s="62">
        <v>6807</v>
      </c>
      <c r="H6813">
        <f t="shared" ca="1" si="149"/>
        <v>-5.0416075011099218E-3</v>
      </c>
    </row>
    <row r="6814" spans="7:8" x14ac:dyDescent="0.3">
      <c r="G6814" s="62">
        <v>6808</v>
      </c>
      <c r="H6814">
        <f t="shared" ca="1" si="149"/>
        <v>6.5514340908737955E-3</v>
      </c>
    </row>
    <row r="6815" spans="7:8" x14ac:dyDescent="0.3">
      <c r="G6815" s="62">
        <v>6809</v>
      </c>
      <c r="H6815">
        <f t="shared" ca="1" si="149"/>
        <v>-5.9447125486571809E-3</v>
      </c>
    </row>
    <row r="6816" spans="7:8" x14ac:dyDescent="0.3">
      <c r="G6816" s="62">
        <v>6810</v>
      </c>
      <c r="H6816">
        <f t="shared" ca="1" si="149"/>
        <v>-1.0998661250365581E-2</v>
      </c>
    </row>
    <row r="6817" spans="7:8" x14ac:dyDescent="0.3">
      <c r="G6817" s="62">
        <v>6811</v>
      </c>
      <c r="H6817">
        <f t="shared" ca="1" si="149"/>
        <v>-1.9433279502146714E-2</v>
      </c>
    </row>
    <row r="6818" spans="7:8" x14ac:dyDescent="0.3">
      <c r="G6818" s="62">
        <v>6812</v>
      </c>
      <c r="H6818">
        <f t="shared" ca="1" si="149"/>
        <v>-3.4834451606636867E-3</v>
      </c>
    </row>
    <row r="6819" spans="7:8" x14ac:dyDescent="0.3">
      <c r="G6819" s="62">
        <v>6813</v>
      </c>
      <c r="H6819">
        <f t="shared" ca="1" si="149"/>
        <v>8.815139949649756E-3</v>
      </c>
    </row>
    <row r="6820" spans="7:8" x14ac:dyDescent="0.3">
      <c r="G6820" s="62">
        <v>6814</v>
      </c>
      <c r="H6820">
        <f t="shared" ca="1" si="149"/>
        <v>-6.1676009638074649E-3</v>
      </c>
    </row>
    <row r="6821" spans="7:8" x14ac:dyDescent="0.3">
      <c r="G6821" s="62">
        <v>6815</v>
      </c>
      <c r="H6821">
        <f t="shared" ca="1" si="149"/>
        <v>-1.055742187142941E-2</v>
      </c>
    </row>
    <row r="6822" spans="7:8" x14ac:dyDescent="0.3">
      <c r="G6822" s="62">
        <v>6816</v>
      </c>
      <c r="H6822">
        <f t="shared" ca="1" si="149"/>
        <v>-9.237180981419962E-3</v>
      </c>
    </row>
    <row r="6823" spans="7:8" x14ac:dyDescent="0.3">
      <c r="G6823" s="62">
        <v>6817</v>
      </c>
      <c r="H6823">
        <f t="shared" ca="1" si="149"/>
        <v>1.2808906297994471E-2</v>
      </c>
    </row>
    <row r="6824" spans="7:8" x14ac:dyDescent="0.3">
      <c r="G6824" s="62">
        <v>6818</v>
      </c>
      <c r="H6824">
        <f t="shared" ca="1" si="149"/>
        <v>-1.7511072660519682E-3</v>
      </c>
    </row>
    <row r="6825" spans="7:8" x14ac:dyDescent="0.3">
      <c r="G6825" s="62">
        <v>6819</v>
      </c>
      <c r="H6825">
        <f t="shared" ca="1" si="149"/>
        <v>3.9470457167722781E-2</v>
      </c>
    </row>
    <row r="6826" spans="7:8" x14ac:dyDescent="0.3">
      <c r="G6826" s="62">
        <v>6820</v>
      </c>
      <c r="H6826">
        <f t="shared" ca="1" si="149"/>
        <v>1.6476487543268881E-3</v>
      </c>
    </row>
    <row r="6827" spans="7:8" x14ac:dyDescent="0.3">
      <c r="G6827" s="62">
        <v>6821</v>
      </c>
      <c r="H6827">
        <f t="shared" ca="1" si="149"/>
        <v>1.5607589399448719E-2</v>
      </c>
    </row>
    <row r="6828" spans="7:8" x14ac:dyDescent="0.3">
      <c r="G6828" s="62">
        <v>6822</v>
      </c>
      <c r="H6828">
        <f t="shared" ca="1" si="149"/>
        <v>-2.375879726242312E-2</v>
      </c>
    </row>
    <row r="6829" spans="7:8" x14ac:dyDescent="0.3">
      <c r="G6829" s="62">
        <v>6823</v>
      </c>
      <c r="H6829">
        <f t="shared" ca="1" si="149"/>
        <v>4.1537602448948954E-3</v>
      </c>
    </row>
    <row r="6830" spans="7:8" x14ac:dyDescent="0.3">
      <c r="G6830" s="62">
        <v>6824</v>
      </c>
      <c r="H6830">
        <f t="shared" ca="1" si="149"/>
        <v>4.0559542050971793E-3</v>
      </c>
    </row>
    <row r="6831" spans="7:8" x14ac:dyDescent="0.3">
      <c r="G6831" s="62">
        <v>6825</v>
      </c>
      <c r="H6831">
        <f t="shared" ca="1" si="149"/>
        <v>1.207175478042008E-2</v>
      </c>
    </row>
    <row r="6832" spans="7:8" x14ac:dyDescent="0.3">
      <c r="G6832" s="62">
        <v>6826</v>
      </c>
      <c r="H6832">
        <f t="shared" ca="1" si="149"/>
        <v>-2.7706245842743032E-2</v>
      </c>
    </row>
    <row r="6833" spans="7:8" x14ac:dyDescent="0.3">
      <c r="G6833" s="62">
        <v>6827</v>
      </c>
      <c r="H6833">
        <f t="shared" ca="1" si="149"/>
        <v>-1.6124199426596826E-2</v>
      </c>
    </row>
    <row r="6834" spans="7:8" x14ac:dyDescent="0.3">
      <c r="G6834" s="62">
        <v>6828</v>
      </c>
      <c r="H6834">
        <f t="shared" ca="1" si="149"/>
        <v>-2.8065377804207328E-2</v>
      </c>
    </row>
    <row r="6835" spans="7:8" x14ac:dyDescent="0.3">
      <c r="G6835" s="62">
        <v>6829</v>
      </c>
      <c r="H6835">
        <f t="shared" ca="1" si="149"/>
        <v>-2.9861204822930055E-3</v>
      </c>
    </row>
    <row r="6836" spans="7:8" x14ac:dyDescent="0.3">
      <c r="G6836" s="62">
        <v>6830</v>
      </c>
      <c r="H6836">
        <f t="shared" ca="1" si="149"/>
        <v>-3.309564583508234E-3</v>
      </c>
    </row>
    <row r="6837" spans="7:8" x14ac:dyDescent="0.3">
      <c r="G6837" s="62">
        <v>6831</v>
      </c>
      <c r="H6837">
        <f t="shared" ca="1" si="149"/>
        <v>-1.1457856044483915E-2</v>
      </c>
    </row>
    <row r="6838" spans="7:8" x14ac:dyDescent="0.3">
      <c r="G6838" s="62">
        <v>6832</v>
      </c>
      <c r="H6838">
        <f t="shared" ca="1" si="149"/>
        <v>-1.3854614711881742E-2</v>
      </c>
    </row>
    <row r="6839" spans="7:8" x14ac:dyDescent="0.3">
      <c r="G6839" s="62">
        <v>6833</v>
      </c>
      <c r="H6839">
        <f t="shared" ca="1" si="149"/>
        <v>2.3635191424281089E-3</v>
      </c>
    </row>
    <row r="6840" spans="7:8" x14ac:dyDescent="0.3">
      <c r="G6840" s="62">
        <v>6834</v>
      </c>
      <c r="H6840">
        <f t="shared" ca="1" si="149"/>
        <v>3.548277119342066E-3</v>
      </c>
    </row>
    <row r="6841" spans="7:8" x14ac:dyDescent="0.3">
      <c r="G6841" s="62">
        <v>6835</v>
      </c>
      <c r="H6841">
        <f t="shared" ca="1" si="149"/>
        <v>1.1567955755758655E-2</v>
      </c>
    </row>
    <row r="6842" spans="7:8" x14ac:dyDescent="0.3">
      <c r="G6842" s="62">
        <v>6836</v>
      </c>
      <c r="H6842">
        <f t="shared" ca="1" si="149"/>
        <v>2.2505883210942251E-2</v>
      </c>
    </row>
    <row r="6843" spans="7:8" x14ac:dyDescent="0.3">
      <c r="G6843" s="62">
        <v>6837</v>
      </c>
      <c r="H6843">
        <f t="shared" ca="1" si="149"/>
        <v>-3.0267471965565681E-3</v>
      </c>
    </row>
    <row r="6844" spans="7:8" x14ac:dyDescent="0.3">
      <c r="G6844" s="62">
        <v>6838</v>
      </c>
      <c r="H6844">
        <f t="shared" ca="1" si="149"/>
        <v>-1.3344786406058349E-2</v>
      </c>
    </row>
    <row r="6845" spans="7:8" x14ac:dyDescent="0.3">
      <c r="G6845" s="62">
        <v>6839</v>
      </c>
      <c r="H6845">
        <f t="shared" ca="1" si="149"/>
        <v>1.5084386031680658E-3</v>
      </c>
    </row>
    <row r="6846" spans="7:8" x14ac:dyDescent="0.3">
      <c r="G6846" s="62">
        <v>6840</v>
      </c>
      <c r="H6846">
        <f t="shared" ca="1" si="149"/>
        <v>-1.8316204563599024E-2</v>
      </c>
    </row>
    <row r="6847" spans="7:8" x14ac:dyDescent="0.3">
      <c r="G6847" s="62">
        <v>6841</v>
      </c>
      <c r="H6847">
        <f t="shared" ca="1" si="149"/>
        <v>-8.0135720076851113E-3</v>
      </c>
    </row>
    <row r="6848" spans="7:8" x14ac:dyDescent="0.3">
      <c r="G6848" s="62">
        <v>6842</v>
      </c>
      <c r="H6848">
        <f t="shared" ca="1" si="149"/>
        <v>7.5923492288577765E-3</v>
      </c>
    </row>
    <row r="6849" spans="7:8" x14ac:dyDescent="0.3">
      <c r="G6849" s="62">
        <v>6843</v>
      </c>
      <c r="H6849">
        <f t="shared" ca="1" si="149"/>
        <v>1.9758370796355122E-2</v>
      </c>
    </row>
    <row r="6850" spans="7:8" x14ac:dyDescent="0.3">
      <c r="G6850" s="62">
        <v>6844</v>
      </c>
      <c r="H6850">
        <f t="shared" ca="1" si="149"/>
        <v>-8.8961458989330715E-3</v>
      </c>
    </row>
    <row r="6851" spans="7:8" x14ac:dyDescent="0.3">
      <c r="G6851" s="62">
        <v>6845</v>
      </c>
      <c r="H6851">
        <f t="shared" ca="1" si="149"/>
        <v>-1.30195576530634E-2</v>
      </c>
    </row>
    <row r="6852" spans="7:8" x14ac:dyDescent="0.3">
      <c r="G6852" s="62">
        <v>6846</v>
      </c>
      <c r="H6852">
        <f t="shared" ca="1" si="149"/>
        <v>-4.3006636657743945E-3</v>
      </c>
    </row>
    <row r="6853" spans="7:8" x14ac:dyDescent="0.3">
      <c r="G6853" s="62">
        <v>6847</v>
      </c>
      <c r="H6853">
        <f t="shared" ca="1" si="149"/>
        <v>4.0239066410654098E-3</v>
      </c>
    </row>
    <row r="6854" spans="7:8" x14ac:dyDescent="0.3">
      <c r="G6854" s="62">
        <v>6848</v>
      </c>
      <c r="H6854">
        <f t="shared" ca="1" si="149"/>
        <v>-2.3323188298900368E-3</v>
      </c>
    </row>
    <row r="6855" spans="7:8" x14ac:dyDescent="0.3">
      <c r="G6855" s="62">
        <v>6849</v>
      </c>
      <c r="H6855">
        <f t="shared" ref="H6855:H6918" ca="1" si="150">_xlfn.NORM.INV(RAND(),N$9,N$10)</f>
        <v>-4.2396416704992617E-3</v>
      </c>
    </row>
    <row r="6856" spans="7:8" x14ac:dyDescent="0.3">
      <c r="G6856" s="62">
        <v>6850</v>
      </c>
      <c r="H6856">
        <f t="shared" ca="1" si="150"/>
        <v>-5.8599173534740296E-3</v>
      </c>
    </row>
    <row r="6857" spans="7:8" x14ac:dyDescent="0.3">
      <c r="G6857" s="62">
        <v>6851</v>
      </c>
      <c r="H6857">
        <f t="shared" ca="1" si="150"/>
        <v>7.8905736717357951E-3</v>
      </c>
    </row>
    <row r="6858" spans="7:8" x14ac:dyDescent="0.3">
      <c r="G6858" s="62">
        <v>6852</v>
      </c>
      <c r="H6858">
        <f t="shared" ca="1" si="150"/>
        <v>1.4550723859519938E-2</v>
      </c>
    </row>
    <row r="6859" spans="7:8" x14ac:dyDescent="0.3">
      <c r="G6859" s="62">
        <v>6853</v>
      </c>
      <c r="H6859">
        <f t="shared" ca="1" si="150"/>
        <v>-1.0611737189830904E-2</v>
      </c>
    </row>
    <row r="6860" spans="7:8" x14ac:dyDescent="0.3">
      <c r="G6860" s="62">
        <v>6854</v>
      </c>
      <c r="H6860">
        <f t="shared" ca="1" si="150"/>
        <v>-2.0151652616854678E-2</v>
      </c>
    </row>
    <row r="6861" spans="7:8" x14ac:dyDescent="0.3">
      <c r="G6861" s="62">
        <v>6855</v>
      </c>
      <c r="H6861">
        <f t="shared" ca="1" si="150"/>
        <v>-1.2323066010049314E-2</v>
      </c>
    </row>
    <row r="6862" spans="7:8" x14ac:dyDescent="0.3">
      <c r="G6862" s="62">
        <v>6856</v>
      </c>
      <c r="H6862">
        <f t="shared" ca="1" si="150"/>
        <v>1.5349362433380061E-2</v>
      </c>
    </row>
    <row r="6863" spans="7:8" x14ac:dyDescent="0.3">
      <c r="G6863" s="62">
        <v>6857</v>
      </c>
      <c r="H6863">
        <f t="shared" ca="1" si="150"/>
        <v>3.08525084147795E-2</v>
      </c>
    </row>
    <row r="6864" spans="7:8" x14ac:dyDescent="0.3">
      <c r="G6864" s="62">
        <v>6858</v>
      </c>
      <c r="H6864">
        <f t="shared" ca="1" si="150"/>
        <v>1.1449588468676022E-2</v>
      </c>
    </row>
    <row r="6865" spans="7:8" x14ac:dyDescent="0.3">
      <c r="G6865" s="62">
        <v>6859</v>
      </c>
      <c r="H6865">
        <f t="shared" ca="1" si="150"/>
        <v>2.0218224164701405E-4</v>
      </c>
    </row>
    <row r="6866" spans="7:8" x14ac:dyDescent="0.3">
      <c r="G6866" s="62">
        <v>6860</v>
      </c>
      <c r="H6866">
        <f t="shared" ca="1" si="150"/>
        <v>1.234967167432189E-2</v>
      </c>
    </row>
    <row r="6867" spans="7:8" x14ac:dyDescent="0.3">
      <c r="G6867" s="62">
        <v>6861</v>
      </c>
      <c r="H6867">
        <f t="shared" ca="1" si="150"/>
        <v>2.7219397364290714E-3</v>
      </c>
    </row>
    <row r="6868" spans="7:8" x14ac:dyDescent="0.3">
      <c r="G6868" s="62">
        <v>6862</v>
      </c>
      <c r="H6868">
        <f t="shared" ca="1" si="150"/>
        <v>-1.2623822119205933E-2</v>
      </c>
    </row>
    <row r="6869" spans="7:8" x14ac:dyDescent="0.3">
      <c r="G6869" s="62">
        <v>6863</v>
      </c>
      <c r="H6869">
        <f t="shared" ca="1" si="150"/>
        <v>-2.348421637336295E-2</v>
      </c>
    </row>
    <row r="6870" spans="7:8" x14ac:dyDescent="0.3">
      <c r="G6870" s="62">
        <v>6864</v>
      </c>
      <c r="H6870">
        <f t="shared" ca="1" si="150"/>
        <v>2.0505554884161076E-2</v>
      </c>
    </row>
    <row r="6871" spans="7:8" x14ac:dyDescent="0.3">
      <c r="G6871" s="62">
        <v>6865</v>
      </c>
      <c r="H6871">
        <f t="shared" ca="1" si="150"/>
        <v>2.596222736801785E-2</v>
      </c>
    </row>
    <row r="6872" spans="7:8" x14ac:dyDescent="0.3">
      <c r="G6872" s="62">
        <v>6866</v>
      </c>
      <c r="H6872">
        <f t="shared" ca="1" si="150"/>
        <v>-1.9663456538291449E-2</v>
      </c>
    </row>
    <row r="6873" spans="7:8" x14ac:dyDescent="0.3">
      <c r="G6873" s="62">
        <v>6867</v>
      </c>
      <c r="H6873">
        <f t="shared" ca="1" si="150"/>
        <v>5.8407589914631457E-3</v>
      </c>
    </row>
    <row r="6874" spans="7:8" x14ac:dyDescent="0.3">
      <c r="G6874" s="62">
        <v>6868</v>
      </c>
      <c r="H6874">
        <f t="shared" ca="1" si="150"/>
        <v>1.1862637627318063E-2</v>
      </c>
    </row>
    <row r="6875" spans="7:8" x14ac:dyDescent="0.3">
      <c r="G6875" s="62">
        <v>6869</v>
      </c>
      <c r="H6875">
        <f t="shared" ca="1" si="150"/>
        <v>-1.1009977114061787E-2</v>
      </c>
    </row>
    <row r="6876" spans="7:8" x14ac:dyDescent="0.3">
      <c r="G6876" s="62">
        <v>6870</v>
      </c>
      <c r="H6876">
        <f t="shared" ca="1" si="150"/>
        <v>-4.7875329288588307E-3</v>
      </c>
    </row>
    <row r="6877" spans="7:8" x14ac:dyDescent="0.3">
      <c r="G6877" s="62">
        <v>6871</v>
      </c>
      <c r="H6877">
        <f t="shared" ca="1" si="150"/>
        <v>7.8825887911680177E-3</v>
      </c>
    </row>
    <row r="6878" spans="7:8" x14ac:dyDescent="0.3">
      <c r="G6878" s="62">
        <v>6872</v>
      </c>
      <c r="H6878">
        <f t="shared" ca="1" si="150"/>
        <v>1.692933781454577E-2</v>
      </c>
    </row>
    <row r="6879" spans="7:8" x14ac:dyDescent="0.3">
      <c r="G6879" s="62">
        <v>6873</v>
      </c>
      <c r="H6879">
        <f t="shared" ca="1" si="150"/>
        <v>-5.276574370156102E-3</v>
      </c>
    </row>
    <row r="6880" spans="7:8" x14ac:dyDescent="0.3">
      <c r="G6880" s="62">
        <v>6874</v>
      </c>
      <c r="H6880">
        <f t="shared" ca="1" si="150"/>
        <v>2.8869850444942172E-3</v>
      </c>
    </row>
    <row r="6881" spans="7:8" x14ac:dyDescent="0.3">
      <c r="G6881" s="62">
        <v>6875</v>
      </c>
      <c r="H6881">
        <f t="shared" ca="1" si="150"/>
        <v>6.7413398377334458E-3</v>
      </c>
    </row>
    <row r="6882" spans="7:8" x14ac:dyDescent="0.3">
      <c r="G6882" s="62">
        <v>6876</v>
      </c>
      <c r="H6882">
        <f t="shared" ca="1" si="150"/>
        <v>-2.6448276393073469E-2</v>
      </c>
    </row>
    <row r="6883" spans="7:8" x14ac:dyDescent="0.3">
      <c r="G6883" s="62">
        <v>6877</v>
      </c>
      <c r="H6883">
        <f t="shared" ca="1" si="150"/>
        <v>2.7719735060299549E-2</v>
      </c>
    </row>
    <row r="6884" spans="7:8" x14ac:dyDescent="0.3">
      <c r="G6884" s="62">
        <v>6878</v>
      </c>
      <c r="H6884">
        <f t="shared" ca="1" si="150"/>
        <v>1.6672768111969615E-2</v>
      </c>
    </row>
    <row r="6885" spans="7:8" x14ac:dyDescent="0.3">
      <c r="G6885" s="62">
        <v>6879</v>
      </c>
      <c r="H6885">
        <f t="shared" ca="1" si="150"/>
        <v>-1.8463487908948785E-2</v>
      </c>
    </row>
    <row r="6886" spans="7:8" x14ac:dyDescent="0.3">
      <c r="G6886" s="62">
        <v>6880</v>
      </c>
      <c r="H6886">
        <f t="shared" ca="1" si="150"/>
        <v>-3.0430026133447911E-2</v>
      </c>
    </row>
    <row r="6887" spans="7:8" x14ac:dyDescent="0.3">
      <c r="G6887" s="62">
        <v>6881</v>
      </c>
      <c r="H6887">
        <f t="shared" ca="1" si="150"/>
        <v>-1.622671202381051E-2</v>
      </c>
    </row>
    <row r="6888" spans="7:8" x14ac:dyDescent="0.3">
      <c r="G6888" s="62">
        <v>6882</v>
      </c>
      <c r="H6888">
        <f t="shared" ca="1" si="150"/>
        <v>-2.3513814764054647E-2</v>
      </c>
    </row>
    <row r="6889" spans="7:8" x14ac:dyDescent="0.3">
      <c r="G6889" s="62">
        <v>6883</v>
      </c>
      <c r="H6889">
        <f t="shared" ca="1" si="150"/>
        <v>-9.2635332387346631E-3</v>
      </c>
    </row>
    <row r="6890" spans="7:8" x14ac:dyDescent="0.3">
      <c r="G6890" s="62">
        <v>6884</v>
      </c>
      <c r="H6890">
        <f t="shared" ca="1" si="150"/>
        <v>-3.1824504134775567E-3</v>
      </c>
    </row>
    <row r="6891" spans="7:8" x14ac:dyDescent="0.3">
      <c r="G6891" s="62">
        <v>6885</v>
      </c>
      <c r="H6891">
        <f t="shared" ca="1" si="150"/>
        <v>-2.1422675217693834E-2</v>
      </c>
    </row>
    <row r="6892" spans="7:8" x14ac:dyDescent="0.3">
      <c r="G6892" s="62">
        <v>6886</v>
      </c>
      <c r="H6892">
        <f t="shared" ca="1" si="150"/>
        <v>-3.0922080282191583E-3</v>
      </c>
    </row>
    <row r="6893" spans="7:8" x14ac:dyDescent="0.3">
      <c r="G6893" s="62">
        <v>6887</v>
      </c>
      <c r="H6893">
        <f t="shared" ca="1" si="150"/>
        <v>-3.6429343869329414E-3</v>
      </c>
    </row>
    <row r="6894" spans="7:8" x14ac:dyDescent="0.3">
      <c r="G6894" s="62">
        <v>6888</v>
      </c>
      <c r="H6894">
        <f t="shared" ca="1" si="150"/>
        <v>-4.0678502913064088E-2</v>
      </c>
    </row>
    <row r="6895" spans="7:8" x14ac:dyDescent="0.3">
      <c r="G6895" s="62">
        <v>6889</v>
      </c>
      <c r="H6895">
        <f t="shared" ca="1" si="150"/>
        <v>1.7354149615376277E-2</v>
      </c>
    </row>
    <row r="6896" spans="7:8" x14ac:dyDescent="0.3">
      <c r="G6896" s="62">
        <v>6890</v>
      </c>
      <c r="H6896">
        <f t="shared" ca="1" si="150"/>
        <v>-5.0793934198119176E-3</v>
      </c>
    </row>
    <row r="6897" spans="7:8" x14ac:dyDescent="0.3">
      <c r="G6897" s="62">
        <v>6891</v>
      </c>
      <c r="H6897">
        <f t="shared" ca="1" si="150"/>
        <v>-1.4924111408034799E-2</v>
      </c>
    </row>
    <row r="6898" spans="7:8" x14ac:dyDescent="0.3">
      <c r="G6898" s="62">
        <v>6892</v>
      </c>
      <c r="H6898">
        <f t="shared" ca="1" si="150"/>
        <v>-6.0208028152848123E-3</v>
      </c>
    </row>
    <row r="6899" spans="7:8" x14ac:dyDescent="0.3">
      <c r="G6899" s="62">
        <v>6893</v>
      </c>
      <c r="H6899">
        <f t="shared" ca="1" si="150"/>
        <v>-1.9473182477591274E-3</v>
      </c>
    </row>
    <row r="6900" spans="7:8" x14ac:dyDescent="0.3">
      <c r="G6900" s="62">
        <v>6894</v>
      </c>
      <c r="H6900">
        <f t="shared" ca="1" si="150"/>
        <v>1.2605223185771225E-2</v>
      </c>
    </row>
    <row r="6901" spans="7:8" x14ac:dyDescent="0.3">
      <c r="G6901" s="62">
        <v>6895</v>
      </c>
      <c r="H6901">
        <f t="shared" ca="1" si="150"/>
        <v>1.6424152230437569E-2</v>
      </c>
    </row>
    <row r="6902" spans="7:8" x14ac:dyDescent="0.3">
      <c r="G6902" s="62">
        <v>6896</v>
      </c>
      <c r="H6902">
        <f t="shared" ca="1" si="150"/>
        <v>3.2236625782418754E-3</v>
      </c>
    </row>
    <row r="6903" spans="7:8" x14ac:dyDescent="0.3">
      <c r="G6903" s="62">
        <v>6897</v>
      </c>
      <c r="H6903">
        <f t="shared" ca="1" si="150"/>
        <v>-1.719853198748264E-2</v>
      </c>
    </row>
    <row r="6904" spans="7:8" x14ac:dyDescent="0.3">
      <c r="G6904" s="62">
        <v>6898</v>
      </c>
      <c r="H6904">
        <f t="shared" ca="1" si="150"/>
        <v>1.7620548856290334E-2</v>
      </c>
    </row>
    <row r="6905" spans="7:8" x14ac:dyDescent="0.3">
      <c r="G6905" s="62">
        <v>6899</v>
      </c>
      <c r="H6905">
        <f t="shared" ca="1" si="150"/>
        <v>1.9172489378460011E-2</v>
      </c>
    </row>
    <row r="6906" spans="7:8" x14ac:dyDescent="0.3">
      <c r="G6906" s="62">
        <v>6900</v>
      </c>
      <c r="H6906">
        <f t="shared" ca="1" si="150"/>
        <v>1.1463987881756422E-3</v>
      </c>
    </row>
    <row r="6907" spans="7:8" x14ac:dyDescent="0.3">
      <c r="G6907" s="62">
        <v>6901</v>
      </c>
      <c r="H6907">
        <f t="shared" ca="1" si="150"/>
        <v>-9.3380555862509502E-3</v>
      </c>
    </row>
    <row r="6908" spans="7:8" x14ac:dyDescent="0.3">
      <c r="G6908" s="62">
        <v>6902</v>
      </c>
      <c r="H6908">
        <f t="shared" ca="1" si="150"/>
        <v>9.5530521626785454E-3</v>
      </c>
    </row>
    <row r="6909" spans="7:8" x14ac:dyDescent="0.3">
      <c r="G6909" s="62">
        <v>6903</v>
      </c>
      <c r="H6909">
        <f t="shared" ca="1" si="150"/>
        <v>-1.8188849409213888E-2</v>
      </c>
    </row>
    <row r="6910" spans="7:8" x14ac:dyDescent="0.3">
      <c r="G6910" s="62">
        <v>6904</v>
      </c>
      <c r="H6910">
        <f t="shared" ca="1" si="150"/>
        <v>1.2203124875318303E-2</v>
      </c>
    </row>
    <row r="6911" spans="7:8" x14ac:dyDescent="0.3">
      <c r="G6911" s="62">
        <v>6905</v>
      </c>
      <c r="H6911">
        <f t="shared" ca="1" si="150"/>
        <v>-1.374185444232098E-2</v>
      </c>
    </row>
    <row r="6912" spans="7:8" x14ac:dyDescent="0.3">
      <c r="G6912" s="62">
        <v>6906</v>
      </c>
      <c r="H6912">
        <f t="shared" ca="1" si="150"/>
        <v>1.2182064770911497E-2</v>
      </c>
    </row>
    <row r="6913" spans="7:8" x14ac:dyDescent="0.3">
      <c r="G6913" s="62">
        <v>6907</v>
      </c>
      <c r="H6913">
        <f t="shared" ca="1" si="150"/>
        <v>-2.1942800741292716E-3</v>
      </c>
    </row>
    <row r="6914" spans="7:8" x14ac:dyDescent="0.3">
      <c r="G6914" s="62">
        <v>6908</v>
      </c>
      <c r="H6914">
        <f t="shared" ca="1" si="150"/>
        <v>7.6197290299117523E-3</v>
      </c>
    </row>
    <row r="6915" spans="7:8" x14ac:dyDescent="0.3">
      <c r="G6915" s="62">
        <v>6909</v>
      </c>
      <c r="H6915">
        <f t="shared" ca="1" si="150"/>
        <v>3.6424323016351124E-3</v>
      </c>
    </row>
    <row r="6916" spans="7:8" x14ac:dyDescent="0.3">
      <c r="G6916" s="62">
        <v>6910</v>
      </c>
      <c r="H6916">
        <f t="shared" ca="1" si="150"/>
        <v>-2.0931653368974231E-2</v>
      </c>
    </row>
    <row r="6917" spans="7:8" x14ac:dyDescent="0.3">
      <c r="G6917" s="62">
        <v>6911</v>
      </c>
      <c r="H6917">
        <f t="shared" ca="1" si="150"/>
        <v>-1.2567943153809044E-3</v>
      </c>
    </row>
    <row r="6918" spans="7:8" x14ac:dyDescent="0.3">
      <c r="G6918" s="62">
        <v>6912</v>
      </c>
      <c r="H6918">
        <f t="shared" ca="1" si="150"/>
        <v>-1.9087454396275738E-2</v>
      </c>
    </row>
    <row r="6919" spans="7:8" x14ac:dyDescent="0.3">
      <c r="G6919" s="62">
        <v>6913</v>
      </c>
      <c r="H6919">
        <f t="shared" ref="H6919:H6982" ca="1" si="151">_xlfn.NORM.INV(RAND(),N$9,N$10)</f>
        <v>2.2695152756791199E-3</v>
      </c>
    </row>
    <row r="6920" spans="7:8" x14ac:dyDescent="0.3">
      <c r="G6920" s="62">
        <v>6914</v>
      </c>
      <c r="H6920">
        <f t="shared" ca="1" si="151"/>
        <v>1.0148921005570787E-2</v>
      </c>
    </row>
    <row r="6921" spans="7:8" x14ac:dyDescent="0.3">
      <c r="G6921" s="62">
        <v>6915</v>
      </c>
      <c r="H6921">
        <f t="shared" ca="1" si="151"/>
        <v>-3.1691382057642075E-3</v>
      </c>
    </row>
    <row r="6922" spans="7:8" x14ac:dyDescent="0.3">
      <c r="G6922" s="62">
        <v>6916</v>
      </c>
      <c r="H6922">
        <f t="shared" ca="1" si="151"/>
        <v>-1.0394150050933922E-2</v>
      </c>
    </row>
    <row r="6923" spans="7:8" x14ac:dyDescent="0.3">
      <c r="G6923" s="62">
        <v>6917</v>
      </c>
      <c r="H6923">
        <f t="shared" ca="1" si="151"/>
        <v>8.9674071729246262E-3</v>
      </c>
    </row>
    <row r="6924" spans="7:8" x14ac:dyDescent="0.3">
      <c r="G6924" s="62">
        <v>6918</v>
      </c>
      <c r="H6924">
        <f t="shared" ca="1" si="151"/>
        <v>1.560759524517526E-2</v>
      </c>
    </row>
    <row r="6925" spans="7:8" x14ac:dyDescent="0.3">
      <c r="G6925" s="62">
        <v>6919</v>
      </c>
      <c r="H6925">
        <f t="shared" ca="1" si="151"/>
        <v>-2.3265325094026526E-2</v>
      </c>
    </row>
    <row r="6926" spans="7:8" x14ac:dyDescent="0.3">
      <c r="G6926" s="62">
        <v>6920</v>
      </c>
      <c r="H6926">
        <f t="shared" ca="1" si="151"/>
        <v>7.1928505863148671E-3</v>
      </c>
    </row>
    <row r="6927" spans="7:8" x14ac:dyDescent="0.3">
      <c r="G6927" s="62">
        <v>6921</v>
      </c>
      <c r="H6927">
        <f t="shared" ca="1" si="151"/>
        <v>-3.383401953342103E-3</v>
      </c>
    </row>
    <row r="6928" spans="7:8" x14ac:dyDescent="0.3">
      <c r="G6928" s="62">
        <v>6922</v>
      </c>
      <c r="H6928">
        <f t="shared" ca="1" si="151"/>
        <v>-2.031679889723356E-3</v>
      </c>
    </row>
    <row r="6929" spans="7:8" x14ac:dyDescent="0.3">
      <c r="G6929" s="62">
        <v>6923</v>
      </c>
      <c r="H6929">
        <f t="shared" ca="1" si="151"/>
        <v>-8.1898927337598019E-3</v>
      </c>
    </row>
    <row r="6930" spans="7:8" x14ac:dyDescent="0.3">
      <c r="G6930" s="62">
        <v>6924</v>
      </c>
      <c r="H6930">
        <f t="shared" ca="1" si="151"/>
        <v>1.2002463246910558E-2</v>
      </c>
    </row>
    <row r="6931" spans="7:8" x14ac:dyDescent="0.3">
      <c r="G6931" s="62">
        <v>6925</v>
      </c>
      <c r="H6931">
        <f t="shared" ca="1" si="151"/>
        <v>1.1159804347930619E-2</v>
      </c>
    </row>
    <row r="6932" spans="7:8" x14ac:dyDescent="0.3">
      <c r="G6932" s="62">
        <v>6926</v>
      </c>
      <c r="H6932">
        <f t="shared" ca="1" si="151"/>
        <v>-1.0444809322843723E-2</v>
      </c>
    </row>
    <row r="6933" spans="7:8" x14ac:dyDescent="0.3">
      <c r="G6933" s="62">
        <v>6927</v>
      </c>
      <c r="H6933">
        <f t="shared" ca="1" si="151"/>
        <v>1.8493332644091157E-2</v>
      </c>
    </row>
    <row r="6934" spans="7:8" x14ac:dyDescent="0.3">
      <c r="G6934" s="62">
        <v>6928</v>
      </c>
      <c r="H6934">
        <f t="shared" ca="1" si="151"/>
        <v>1.4616092545976558E-2</v>
      </c>
    </row>
    <row r="6935" spans="7:8" x14ac:dyDescent="0.3">
      <c r="G6935" s="62">
        <v>6929</v>
      </c>
      <c r="H6935">
        <f t="shared" ca="1" si="151"/>
        <v>7.3716445542164914E-3</v>
      </c>
    </row>
    <row r="6936" spans="7:8" x14ac:dyDescent="0.3">
      <c r="G6936" s="62">
        <v>6930</v>
      </c>
      <c r="H6936">
        <f t="shared" ca="1" si="151"/>
        <v>2.6171451137735717E-3</v>
      </c>
    </row>
    <row r="6937" spans="7:8" x14ac:dyDescent="0.3">
      <c r="G6937" s="62">
        <v>6931</v>
      </c>
      <c r="H6937">
        <f t="shared" ca="1" si="151"/>
        <v>1.9589783785989544E-3</v>
      </c>
    </row>
    <row r="6938" spans="7:8" x14ac:dyDescent="0.3">
      <c r="G6938" s="62">
        <v>6932</v>
      </c>
      <c r="H6938">
        <f t="shared" ca="1" si="151"/>
        <v>1.3657253153363401E-2</v>
      </c>
    </row>
    <row r="6939" spans="7:8" x14ac:dyDescent="0.3">
      <c r="G6939" s="62">
        <v>6933</v>
      </c>
      <c r="H6939">
        <f t="shared" ca="1" si="151"/>
        <v>-3.7405809938770196E-3</v>
      </c>
    </row>
    <row r="6940" spans="7:8" x14ac:dyDescent="0.3">
      <c r="G6940" s="62">
        <v>6934</v>
      </c>
      <c r="H6940">
        <f t="shared" ca="1" si="151"/>
        <v>-1.3335533524241624E-2</v>
      </c>
    </row>
    <row r="6941" spans="7:8" x14ac:dyDescent="0.3">
      <c r="G6941" s="62">
        <v>6935</v>
      </c>
      <c r="H6941">
        <f t="shared" ca="1" si="151"/>
        <v>1.2835975583289872E-2</v>
      </c>
    </row>
    <row r="6942" spans="7:8" x14ac:dyDescent="0.3">
      <c r="G6942" s="62">
        <v>6936</v>
      </c>
      <c r="H6942">
        <f t="shared" ca="1" si="151"/>
        <v>1.1182165654834047E-2</v>
      </c>
    </row>
    <row r="6943" spans="7:8" x14ac:dyDescent="0.3">
      <c r="G6943" s="62">
        <v>6937</v>
      </c>
      <c r="H6943">
        <f t="shared" ca="1" si="151"/>
        <v>2.7661292559980809E-2</v>
      </c>
    </row>
    <row r="6944" spans="7:8" x14ac:dyDescent="0.3">
      <c r="G6944" s="62">
        <v>6938</v>
      </c>
      <c r="H6944">
        <f t="shared" ca="1" si="151"/>
        <v>2.5758059740378605E-2</v>
      </c>
    </row>
    <row r="6945" spans="7:8" x14ac:dyDescent="0.3">
      <c r="G6945" s="62">
        <v>6939</v>
      </c>
      <c r="H6945">
        <f t="shared" ca="1" si="151"/>
        <v>1.7903562720971607E-2</v>
      </c>
    </row>
    <row r="6946" spans="7:8" x14ac:dyDescent="0.3">
      <c r="G6946" s="62">
        <v>6940</v>
      </c>
      <c r="H6946">
        <f t="shared" ca="1" si="151"/>
        <v>9.8345887359851149E-3</v>
      </c>
    </row>
    <row r="6947" spans="7:8" x14ac:dyDescent="0.3">
      <c r="G6947" s="62">
        <v>6941</v>
      </c>
      <c r="H6947">
        <f t="shared" ca="1" si="151"/>
        <v>1.2324353423255412E-3</v>
      </c>
    </row>
    <row r="6948" spans="7:8" x14ac:dyDescent="0.3">
      <c r="G6948" s="62">
        <v>6942</v>
      </c>
      <c r="H6948">
        <f t="shared" ca="1" si="151"/>
        <v>1.8309919120593834E-2</v>
      </c>
    </row>
    <row r="6949" spans="7:8" x14ac:dyDescent="0.3">
      <c r="G6949" s="62">
        <v>6943</v>
      </c>
      <c r="H6949">
        <f t="shared" ca="1" si="151"/>
        <v>-1.151034759996322E-2</v>
      </c>
    </row>
    <row r="6950" spans="7:8" x14ac:dyDescent="0.3">
      <c r="G6950" s="62">
        <v>6944</v>
      </c>
      <c r="H6950">
        <f t="shared" ca="1" si="151"/>
        <v>3.2422961473383805E-2</v>
      </c>
    </row>
    <row r="6951" spans="7:8" x14ac:dyDescent="0.3">
      <c r="G6951" s="62">
        <v>6945</v>
      </c>
      <c r="H6951">
        <f t="shared" ca="1" si="151"/>
        <v>-9.0588322051116891E-3</v>
      </c>
    </row>
    <row r="6952" spans="7:8" x14ac:dyDescent="0.3">
      <c r="G6952" s="62">
        <v>6946</v>
      </c>
      <c r="H6952">
        <f t="shared" ca="1" si="151"/>
        <v>2.6210148816042764E-2</v>
      </c>
    </row>
    <row r="6953" spans="7:8" x14ac:dyDescent="0.3">
      <c r="G6953" s="62">
        <v>6947</v>
      </c>
      <c r="H6953">
        <f t="shared" ca="1" si="151"/>
        <v>1.2129121523041251E-2</v>
      </c>
    </row>
    <row r="6954" spans="7:8" x14ac:dyDescent="0.3">
      <c r="G6954" s="62">
        <v>6948</v>
      </c>
      <c r="H6954">
        <f t="shared" ca="1" si="151"/>
        <v>-1.5787795615214428E-2</v>
      </c>
    </row>
    <row r="6955" spans="7:8" x14ac:dyDescent="0.3">
      <c r="G6955" s="62">
        <v>6949</v>
      </c>
      <c r="H6955">
        <f t="shared" ca="1" si="151"/>
        <v>3.1287133264097322E-2</v>
      </c>
    </row>
    <row r="6956" spans="7:8" x14ac:dyDescent="0.3">
      <c r="G6956" s="62">
        <v>6950</v>
      </c>
      <c r="H6956">
        <f t="shared" ca="1" si="151"/>
        <v>-1.42918075054331E-2</v>
      </c>
    </row>
    <row r="6957" spans="7:8" x14ac:dyDescent="0.3">
      <c r="G6957" s="62">
        <v>6951</v>
      </c>
      <c r="H6957">
        <f t="shared" ca="1" si="151"/>
        <v>-1.1558284450807168E-2</v>
      </c>
    </row>
    <row r="6958" spans="7:8" x14ac:dyDescent="0.3">
      <c r="G6958" s="62">
        <v>6952</v>
      </c>
      <c r="H6958">
        <f t="shared" ca="1" si="151"/>
        <v>1.525891266518546E-2</v>
      </c>
    </row>
    <row r="6959" spans="7:8" x14ac:dyDescent="0.3">
      <c r="G6959" s="62">
        <v>6953</v>
      </c>
      <c r="H6959">
        <f t="shared" ca="1" si="151"/>
        <v>1.0901044399825069E-2</v>
      </c>
    </row>
    <row r="6960" spans="7:8" x14ac:dyDescent="0.3">
      <c r="G6960" s="62">
        <v>6954</v>
      </c>
      <c r="H6960">
        <f t="shared" ca="1" si="151"/>
        <v>-1.6529102888598091E-2</v>
      </c>
    </row>
    <row r="6961" spans="7:8" x14ac:dyDescent="0.3">
      <c r="G6961" s="62">
        <v>6955</v>
      </c>
      <c r="H6961">
        <f t="shared" ca="1" si="151"/>
        <v>-1.6580114433788005E-2</v>
      </c>
    </row>
    <row r="6962" spans="7:8" x14ac:dyDescent="0.3">
      <c r="G6962" s="62">
        <v>6956</v>
      </c>
      <c r="H6962">
        <f t="shared" ca="1" si="151"/>
        <v>-5.7866569986866311E-3</v>
      </c>
    </row>
    <row r="6963" spans="7:8" x14ac:dyDescent="0.3">
      <c r="G6963" s="62">
        <v>6957</v>
      </c>
      <c r="H6963">
        <f t="shared" ca="1" si="151"/>
        <v>-2.524431382714748E-2</v>
      </c>
    </row>
    <row r="6964" spans="7:8" x14ac:dyDescent="0.3">
      <c r="G6964" s="62">
        <v>6958</v>
      </c>
      <c r="H6964">
        <f t="shared" ca="1" si="151"/>
        <v>-1.0587215500332457E-2</v>
      </c>
    </row>
    <row r="6965" spans="7:8" x14ac:dyDescent="0.3">
      <c r="G6965" s="62">
        <v>6959</v>
      </c>
      <c r="H6965">
        <f t="shared" ca="1" si="151"/>
        <v>2.7282936418466099E-2</v>
      </c>
    </row>
    <row r="6966" spans="7:8" x14ac:dyDescent="0.3">
      <c r="G6966" s="62">
        <v>6960</v>
      </c>
      <c r="H6966">
        <f t="shared" ca="1" si="151"/>
        <v>-3.1764864250569791E-2</v>
      </c>
    </row>
    <row r="6967" spans="7:8" x14ac:dyDescent="0.3">
      <c r="G6967" s="62">
        <v>6961</v>
      </c>
      <c r="H6967">
        <f t="shared" ca="1" si="151"/>
        <v>-2.1819895648079089E-2</v>
      </c>
    </row>
    <row r="6968" spans="7:8" x14ac:dyDescent="0.3">
      <c r="G6968" s="62">
        <v>6962</v>
      </c>
      <c r="H6968">
        <f t="shared" ca="1" si="151"/>
        <v>1.7775110753743838E-2</v>
      </c>
    </row>
    <row r="6969" spans="7:8" x14ac:dyDescent="0.3">
      <c r="G6969" s="62">
        <v>6963</v>
      </c>
      <c r="H6969">
        <f t="shared" ca="1" si="151"/>
        <v>8.9938099710665468E-3</v>
      </c>
    </row>
    <row r="6970" spans="7:8" x14ac:dyDescent="0.3">
      <c r="G6970" s="62">
        <v>6964</v>
      </c>
      <c r="H6970">
        <f t="shared" ca="1" si="151"/>
        <v>-2.5544453613769353E-2</v>
      </c>
    </row>
    <row r="6971" spans="7:8" x14ac:dyDescent="0.3">
      <c r="G6971" s="62">
        <v>6965</v>
      </c>
      <c r="H6971">
        <f t="shared" ca="1" si="151"/>
        <v>1.431468576050926E-2</v>
      </c>
    </row>
    <row r="6972" spans="7:8" x14ac:dyDescent="0.3">
      <c r="G6972" s="62">
        <v>6966</v>
      </c>
      <c r="H6972">
        <f t="shared" ca="1" si="151"/>
        <v>2.9227757902227567E-2</v>
      </c>
    </row>
    <row r="6973" spans="7:8" x14ac:dyDescent="0.3">
      <c r="G6973" s="62">
        <v>6967</v>
      </c>
      <c r="H6973">
        <f t="shared" ca="1" si="151"/>
        <v>2.2495548457570055E-2</v>
      </c>
    </row>
    <row r="6974" spans="7:8" x14ac:dyDescent="0.3">
      <c r="G6974" s="62">
        <v>6968</v>
      </c>
      <c r="H6974">
        <f t="shared" ca="1" si="151"/>
        <v>3.8326898104812874E-3</v>
      </c>
    </row>
    <row r="6975" spans="7:8" x14ac:dyDescent="0.3">
      <c r="G6975" s="62">
        <v>6969</v>
      </c>
      <c r="H6975">
        <f t="shared" ca="1" si="151"/>
        <v>-2.8045150679498226E-2</v>
      </c>
    </row>
    <row r="6976" spans="7:8" x14ac:dyDescent="0.3">
      <c r="G6976" s="62">
        <v>6970</v>
      </c>
      <c r="H6976">
        <f t="shared" ca="1" si="151"/>
        <v>6.3685440844823164E-3</v>
      </c>
    </row>
    <row r="6977" spans="7:8" x14ac:dyDescent="0.3">
      <c r="G6977" s="62">
        <v>6971</v>
      </c>
      <c r="H6977">
        <f t="shared" ca="1" si="151"/>
        <v>-1.7498154317645023E-2</v>
      </c>
    </row>
    <row r="6978" spans="7:8" x14ac:dyDescent="0.3">
      <c r="G6978" s="62">
        <v>6972</v>
      </c>
      <c r="H6978">
        <f t="shared" ca="1" si="151"/>
        <v>2.3534697958107575E-3</v>
      </c>
    </row>
    <row r="6979" spans="7:8" x14ac:dyDescent="0.3">
      <c r="G6979" s="62">
        <v>6973</v>
      </c>
      <c r="H6979">
        <f t="shared" ca="1" si="151"/>
        <v>4.0841493902915799E-3</v>
      </c>
    </row>
    <row r="6980" spans="7:8" x14ac:dyDescent="0.3">
      <c r="G6980" s="62">
        <v>6974</v>
      </c>
      <c r="H6980">
        <f t="shared" ca="1" si="151"/>
        <v>-4.6049767458797306E-3</v>
      </c>
    </row>
    <row r="6981" spans="7:8" x14ac:dyDescent="0.3">
      <c r="G6981" s="62">
        <v>6975</v>
      </c>
      <c r="H6981">
        <f t="shared" ca="1" si="151"/>
        <v>1.0151503345917374E-2</v>
      </c>
    </row>
    <row r="6982" spans="7:8" x14ac:dyDescent="0.3">
      <c r="G6982" s="62">
        <v>6976</v>
      </c>
      <c r="H6982">
        <f t="shared" ca="1" si="151"/>
        <v>2.4048187921607882E-2</v>
      </c>
    </row>
    <row r="6983" spans="7:8" x14ac:dyDescent="0.3">
      <c r="G6983" s="62">
        <v>6977</v>
      </c>
      <c r="H6983">
        <f t="shared" ref="H6983:H7046" ca="1" si="152">_xlfn.NORM.INV(RAND(),N$9,N$10)</f>
        <v>-1.1807013457496031E-3</v>
      </c>
    </row>
    <row r="6984" spans="7:8" x14ac:dyDescent="0.3">
      <c r="G6984" s="62">
        <v>6978</v>
      </c>
      <c r="H6984">
        <f t="shared" ca="1" si="152"/>
        <v>2.6794878494116161E-3</v>
      </c>
    </row>
    <row r="6985" spans="7:8" x14ac:dyDescent="0.3">
      <c r="G6985" s="62">
        <v>6979</v>
      </c>
      <c r="H6985">
        <f t="shared" ca="1" si="152"/>
        <v>1.5111516800250309E-2</v>
      </c>
    </row>
    <row r="6986" spans="7:8" x14ac:dyDescent="0.3">
      <c r="G6986" s="62">
        <v>6980</v>
      </c>
      <c r="H6986">
        <f t="shared" ca="1" si="152"/>
        <v>6.7245726792980109E-3</v>
      </c>
    </row>
    <row r="6987" spans="7:8" x14ac:dyDescent="0.3">
      <c r="G6987" s="62">
        <v>6981</v>
      </c>
      <c r="H6987">
        <f t="shared" ca="1" si="152"/>
        <v>-1.4926769697781162E-2</v>
      </c>
    </row>
    <row r="6988" spans="7:8" x14ac:dyDescent="0.3">
      <c r="G6988" s="62">
        <v>6982</v>
      </c>
      <c r="H6988">
        <f t="shared" ca="1" si="152"/>
        <v>2.5328694382144568E-2</v>
      </c>
    </row>
    <row r="6989" spans="7:8" x14ac:dyDescent="0.3">
      <c r="G6989" s="62">
        <v>6983</v>
      </c>
      <c r="H6989">
        <f t="shared" ca="1" si="152"/>
        <v>3.2065954616678533E-3</v>
      </c>
    </row>
    <row r="6990" spans="7:8" x14ac:dyDescent="0.3">
      <c r="G6990" s="62">
        <v>6984</v>
      </c>
      <c r="H6990">
        <f t="shared" ca="1" si="152"/>
        <v>-8.8793270096822023E-3</v>
      </c>
    </row>
    <row r="6991" spans="7:8" x14ac:dyDescent="0.3">
      <c r="G6991" s="62">
        <v>6985</v>
      </c>
      <c r="H6991">
        <f t="shared" ca="1" si="152"/>
        <v>8.6308675428445249E-3</v>
      </c>
    </row>
    <row r="6992" spans="7:8" x14ac:dyDescent="0.3">
      <c r="G6992" s="62">
        <v>6986</v>
      </c>
      <c r="H6992">
        <f t="shared" ca="1" si="152"/>
        <v>7.2191468462554712E-3</v>
      </c>
    </row>
    <row r="6993" spans="7:8" x14ac:dyDescent="0.3">
      <c r="G6993" s="62">
        <v>6987</v>
      </c>
      <c r="H6993">
        <f t="shared" ca="1" si="152"/>
        <v>1.0226114508248266E-2</v>
      </c>
    </row>
    <row r="6994" spans="7:8" x14ac:dyDescent="0.3">
      <c r="G6994" s="62">
        <v>6988</v>
      </c>
      <c r="H6994">
        <f t="shared" ca="1" si="152"/>
        <v>2.1143835810396111E-2</v>
      </c>
    </row>
    <row r="6995" spans="7:8" x14ac:dyDescent="0.3">
      <c r="G6995" s="62">
        <v>6989</v>
      </c>
      <c r="H6995">
        <f t="shared" ca="1" si="152"/>
        <v>7.1288642326592239E-3</v>
      </c>
    </row>
    <row r="6996" spans="7:8" x14ac:dyDescent="0.3">
      <c r="G6996" s="62">
        <v>6990</v>
      </c>
      <c r="H6996">
        <f t="shared" ca="1" si="152"/>
        <v>2.8825067618409837E-2</v>
      </c>
    </row>
    <row r="6997" spans="7:8" x14ac:dyDescent="0.3">
      <c r="G6997" s="62">
        <v>6991</v>
      </c>
      <c r="H6997">
        <f t="shared" ca="1" si="152"/>
        <v>-1.491837139620867E-2</v>
      </c>
    </row>
    <row r="6998" spans="7:8" x14ac:dyDescent="0.3">
      <c r="G6998" s="62">
        <v>6992</v>
      </c>
      <c r="H6998">
        <f t="shared" ca="1" si="152"/>
        <v>-1.9478797124813946E-2</v>
      </c>
    </row>
    <row r="6999" spans="7:8" x14ac:dyDescent="0.3">
      <c r="G6999" s="62">
        <v>6993</v>
      </c>
      <c r="H6999">
        <f t="shared" ca="1" si="152"/>
        <v>-1.7392303476622031E-2</v>
      </c>
    </row>
    <row r="7000" spans="7:8" x14ac:dyDescent="0.3">
      <c r="G7000" s="62">
        <v>6994</v>
      </c>
      <c r="H7000">
        <f t="shared" ca="1" si="152"/>
        <v>2.8350477805717672E-2</v>
      </c>
    </row>
    <row r="7001" spans="7:8" x14ac:dyDescent="0.3">
      <c r="G7001" s="62">
        <v>6995</v>
      </c>
      <c r="H7001">
        <f t="shared" ca="1" si="152"/>
        <v>-1.4789385048131268E-2</v>
      </c>
    </row>
    <row r="7002" spans="7:8" x14ac:dyDescent="0.3">
      <c r="G7002" s="62">
        <v>6996</v>
      </c>
      <c r="H7002">
        <f t="shared" ca="1" si="152"/>
        <v>1.7806834980978278E-2</v>
      </c>
    </row>
    <row r="7003" spans="7:8" x14ac:dyDescent="0.3">
      <c r="G7003" s="62">
        <v>6997</v>
      </c>
      <c r="H7003">
        <f t="shared" ca="1" si="152"/>
        <v>-1.4314822464245999E-3</v>
      </c>
    </row>
    <row r="7004" spans="7:8" x14ac:dyDescent="0.3">
      <c r="G7004" s="62">
        <v>6998</v>
      </c>
      <c r="H7004">
        <f t="shared" ca="1" si="152"/>
        <v>-1.8462674350068018E-2</v>
      </c>
    </row>
    <row r="7005" spans="7:8" x14ac:dyDescent="0.3">
      <c r="G7005" s="62">
        <v>6999</v>
      </c>
      <c r="H7005">
        <f t="shared" ca="1" si="152"/>
        <v>1.2419210876768203E-2</v>
      </c>
    </row>
    <row r="7006" spans="7:8" x14ac:dyDescent="0.3">
      <c r="G7006" s="62">
        <v>7000</v>
      </c>
      <c r="H7006">
        <f t="shared" ca="1" si="152"/>
        <v>-2.8077918847860976E-2</v>
      </c>
    </row>
    <row r="7007" spans="7:8" x14ac:dyDescent="0.3">
      <c r="G7007" s="62">
        <v>7001</v>
      </c>
      <c r="H7007">
        <f t="shared" ca="1" si="152"/>
        <v>2.8381129514210655E-3</v>
      </c>
    </row>
    <row r="7008" spans="7:8" x14ac:dyDescent="0.3">
      <c r="G7008" s="62">
        <v>7002</v>
      </c>
      <c r="H7008">
        <f t="shared" ca="1" si="152"/>
        <v>2.7408332917686958E-3</v>
      </c>
    </row>
    <row r="7009" spans="7:8" x14ac:dyDescent="0.3">
      <c r="G7009" s="62">
        <v>7003</v>
      </c>
      <c r="H7009">
        <f t="shared" ca="1" si="152"/>
        <v>-2.731922304193648E-4</v>
      </c>
    </row>
    <row r="7010" spans="7:8" x14ac:dyDescent="0.3">
      <c r="G7010" s="62">
        <v>7004</v>
      </c>
      <c r="H7010">
        <f t="shared" ca="1" si="152"/>
        <v>-1.0741334143164055E-3</v>
      </c>
    </row>
    <row r="7011" spans="7:8" x14ac:dyDescent="0.3">
      <c r="G7011" s="62">
        <v>7005</v>
      </c>
      <c r="H7011">
        <f t="shared" ca="1" si="152"/>
        <v>-2.6817570128448664E-2</v>
      </c>
    </row>
    <row r="7012" spans="7:8" x14ac:dyDescent="0.3">
      <c r="G7012" s="62">
        <v>7006</v>
      </c>
      <c r="H7012">
        <f t="shared" ca="1" si="152"/>
        <v>6.90008642658437E-3</v>
      </c>
    </row>
    <row r="7013" spans="7:8" x14ac:dyDescent="0.3">
      <c r="G7013" s="62">
        <v>7007</v>
      </c>
      <c r="H7013">
        <f t="shared" ca="1" si="152"/>
        <v>6.4030257127680526E-3</v>
      </c>
    </row>
    <row r="7014" spans="7:8" x14ac:dyDescent="0.3">
      <c r="G7014" s="62">
        <v>7008</v>
      </c>
      <c r="H7014">
        <f t="shared" ca="1" si="152"/>
        <v>1.2152559816323799E-2</v>
      </c>
    </row>
    <row r="7015" spans="7:8" x14ac:dyDescent="0.3">
      <c r="G7015" s="62">
        <v>7009</v>
      </c>
      <c r="H7015">
        <f t="shared" ca="1" si="152"/>
        <v>-1.1881499041135607E-2</v>
      </c>
    </row>
    <row r="7016" spans="7:8" x14ac:dyDescent="0.3">
      <c r="G7016" s="62">
        <v>7010</v>
      </c>
      <c r="H7016">
        <f t="shared" ca="1" si="152"/>
        <v>5.000418441557586E-3</v>
      </c>
    </row>
    <row r="7017" spans="7:8" x14ac:dyDescent="0.3">
      <c r="G7017" s="62">
        <v>7011</v>
      </c>
      <c r="H7017">
        <f t="shared" ca="1" si="152"/>
        <v>1.1084819450231497E-2</v>
      </c>
    </row>
    <row r="7018" spans="7:8" x14ac:dyDescent="0.3">
      <c r="G7018" s="62">
        <v>7012</v>
      </c>
      <c r="H7018">
        <f t="shared" ca="1" si="152"/>
        <v>-2.1631427525159162E-3</v>
      </c>
    </row>
    <row r="7019" spans="7:8" x14ac:dyDescent="0.3">
      <c r="G7019" s="62">
        <v>7013</v>
      </c>
      <c r="H7019">
        <f t="shared" ca="1" si="152"/>
        <v>1.9492213244729048E-3</v>
      </c>
    </row>
    <row r="7020" spans="7:8" x14ac:dyDescent="0.3">
      <c r="G7020" s="62">
        <v>7014</v>
      </c>
      <c r="H7020">
        <f t="shared" ca="1" si="152"/>
        <v>3.4678957639016584E-3</v>
      </c>
    </row>
    <row r="7021" spans="7:8" x14ac:dyDescent="0.3">
      <c r="G7021" s="62">
        <v>7015</v>
      </c>
      <c r="H7021">
        <f t="shared" ca="1" si="152"/>
        <v>-6.4749667002207039E-3</v>
      </c>
    </row>
    <row r="7022" spans="7:8" x14ac:dyDescent="0.3">
      <c r="G7022" s="62">
        <v>7016</v>
      </c>
      <c r="H7022">
        <f t="shared" ca="1" si="152"/>
        <v>-1.3922207894245331E-2</v>
      </c>
    </row>
    <row r="7023" spans="7:8" x14ac:dyDescent="0.3">
      <c r="G7023" s="62">
        <v>7017</v>
      </c>
      <c r="H7023">
        <f t="shared" ca="1" si="152"/>
        <v>7.979925455630239E-3</v>
      </c>
    </row>
    <row r="7024" spans="7:8" x14ac:dyDescent="0.3">
      <c r="G7024" s="62">
        <v>7018</v>
      </c>
      <c r="H7024">
        <f t="shared" ca="1" si="152"/>
        <v>3.9251566227132325E-3</v>
      </c>
    </row>
    <row r="7025" spans="7:8" x14ac:dyDescent="0.3">
      <c r="G7025" s="62">
        <v>7019</v>
      </c>
      <c r="H7025">
        <f t="shared" ca="1" si="152"/>
        <v>3.9577092739811921E-3</v>
      </c>
    </row>
    <row r="7026" spans="7:8" x14ac:dyDescent="0.3">
      <c r="G7026" s="62">
        <v>7020</v>
      </c>
      <c r="H7026">
        <f t="shared" ca="1" si="152"/>
        <v>-2.4793857491989205E-3</v>
      </c>
    </row>
    <row r="7027" spans="7:8" x14ac:dyDescent="0.3">
      <c r="G7027" s="62">
        <v>7021</v>
      </c>
      <c r="H7027">
        <f t="shared" ca="1" si="152"/>
        <v>1.9366302062935797E-2</v>
      </c>
    </row>
    <row r="7028" spans="7:8" x14ac:dyDescent="0.3">
      <c r="G7028" s="62">
        <v>7022</v>
      </c>
      <c r="H7028">
        <f t="shared" ca="1" si="152"/>
        <v>5.40842462670866E-3</v>
      </c>
    </row>
    <row r="7029" spans="7:8" x14ac:dyDescent="0.3">
      <c r="G7029" s="62">
        <v>7023</v>
      </c>
      <c r="H7029">
        <f t="shared" ca="1" si="152"/>
        <v>8.5391398330686638E-3</v>
      </c>
    </row>
    <row r="7030" spans="7:8" x14ac:dyDescent="0.3">
      <c r="G7030" s="62">
        <v>7024</v>
      </c>
      <c r="H7030">
        <f t="shared" ca="1" si="152"/>
        <v>6.6889240010742151E-3</v>
      </c>
    </row>
    <row r="7031" spans="7:8" x14ac:dyDescent="0.3">
      <c r="G7031" s="62">
        <v>7025</v>
      </c>
      <c r="H7031">
        <f t="shared" ca="1" si="152"/>
        <v>2.8052639656312793E-2</v>
      </c>
    </row>
    <row r="7032" spans="7:8" x14ac:dyDescent="0.3">
      <c r="G7032" s="62">
        <v>7026</v>
      </c>
      <c r="H7032">
        <f t="shared" ca="1" si="152"/>
        <v>-3.7762400289929813E-3</v>
      </c>
    </row>
    <row r="7033" spans="7:8" x14ac:dyDescent="0.3">
      <c r="G7033" s="62">
        <v>7027</v>
      </c>
      <c r="H7033">
        <f t="shared" ca="1" si="152"/>
        <v>1.1476031706968128E-2</v>
      </c>
    </row>
    <row r="7034" spans="7:8" x14ac:dyDescent="0.3">
      <c r="G7034" s="62">
        <v>7028</v>
      </c>
      <c r="H7034">
        <f t="shared" ca="1" si="152"/>
        <v>1.2368463730223283E-2</v>
      </c>
    </row>
    <row r="7035" spans="7:8" x14ac:dyDescent="0.3">
      <c r="G7035" s="62">
        <v>7029</v>
      </c>
      <c r="H7035">
        <f t="shared" ca="1" si="152"/>
        <v>-1.1620090014003181E-3</v>
      </c>
    </row>
    <row r="7036" spans="7:8" x14ac:dyDescent="0.3">
      <c r="G7036" s="62">
        <v>7030</v>
      </c>
      <c r="H7036">
        <f t="shared" ca="1" si="152"/>
        <v>-3.6724889093426347E-2</v>
      </c>
    </row>
    <row r="7037" spans="7:8" x14ac:dyDescent="0.3">
      <c r="G7037" s="62">
        <v>7031</v>
      </c>
      <c r="H7037">
        <f t="shared" ca="1" si="152"/>
        <v>2.9384510056905734E-3</v>
      </c>
    </row>
    <row r="7038" spans="7:8" x14ac:dyDescent="0.3">
      <c r="G7038" s="62">
        <v>7032</v>
      </c>
      <c r="H7038">
        <f t="shared" ca="1" si="152"/>
        <v>-9.2783472740004137E-3</v>
      </c>
    </row>
    <row r="7039" spans="7:8" x14ac:dyDescent="0.3">
      <c r="G7039" s="62">
        <v>7033</v>
      </c>
      <c r="H7039">
        <f t="shared" ca="1" si="152"/>
        <v>1.744057896903815E-2</v>
      </c>
    </row>
    <row r="7040" spans="7:8" x14ac:dyDescent="0.3">
      <c r="G7040" s="62">
        <v>7034</v>
      </c>
      <c r="H7040">
        <f t="shared" ca="1" si="152"/>
        <v>4.9331570705887177E-3</v>
      </c>
    </row>
    <row r="7041" spans="7:8" x14ac:dyDescent="0.3">
      <c r="G7041" s="62">
        <v>7035</v>
      </c>
      <c r="H7041">
        <f t="shared" ca="1" si="152"/>
        <v>1.1416185863805158E-2</v>
      </c>
    </row>
    <row r="7042" spans="7:8" x14ac:dyDescent="0.3">
      <c r="G7042" s="62">
        <v>7036</v>
      </c>
      <c r="H7042">
        <f t="shared" ca="1" si="152"/>
        <v>-1.3119867803309908E-4</v>
      </c>
    </row>
    <row r="7043" spans="7:8" x14ac:dyDescent="0.3">
      <c r="G7043" s="62">
        <v>7037</v>
      </c>
      <c r="H7043">
        <f t="shared" ca="1" si="152"/>
        <v>-8.2591397757910655E-3</v>
      </c>
    </row>
    <row r="7044" spans="7:8" x14ac:dyDescent="0.3">
      <c r="G7044" s="62">
        <v>7038</v>
      </c>
      <c r="H7044">
        <f t="shared" ca="1" si="152"/>
        <v>1.5239588815362675E-2</v>
      </c>
    </row>
    <row r="7045" spans="7:8" x14ac:dyDescent="0.3">
      <c r="G7045" s="62">
        <v>7039</v>
      </c>
      <c r="H7045">
        <f t="shared" ca="1" si="152"/>
        <v>-4.7790407294235129E-3</v>
      </c>
    </row>
    <row r="7046" spans="7:8" x14ac:dyDescent="0.3">
      <c r="G7046" s="62">
        <v>7040</v>
      </c>
      <c r="H7046">
        <f t="shared" ca="1" si="152"/>
        <v>2.1705507971268811E-2</v>
      </c>
    </row>
    <row r="7047" spans="7:8" x14ac:dyDescent="0.3">
      <c r="G7047" s="62">
        <v>7041</v>
      </c>
      <c r="H7047">
        <f t="shared" ref="H7047:H7110" ca="1" si="153">_xlfn.NORM.INV(RAND(),N$9,N$10)</f>
        <v>-4.4727302604063459E-4</v>
      </c>
    </row>
    <row r="7048" spans="7:8" x14ac:dyDescent="0.3">
      <c r="G7048" s="62">
        <v>7042</v>
      </c>
      <c r="H7048">
        <f t="shared" ca="1" si="153"/>
        <v>-2.2946583219948715E-5</v>
      </c>
    </row>
    <row r="7049" spans="7:8" x14ac:dyDescent="0.3">
      <c r="G7049" s="62">
        <v>7043</v>
      </c>
      <c r="H7049">
        <f t="shared" ca="1" si="153"/>
        <v>3.4053189451265301E-3</v>
      </c>
    </row>
    <row r="7050" spans="7:8" x14ac:dyDescent="0.3">
      <c r="G7050" s="62">
        <v>7044</v>
      </c>
      <c r="H7050">
        <f t="shared" ca="1" si="153"/>
        <v>-1.4743987110737891E-2</v>
      </c>
    </row>
    <row r="7051" spans="7:8" x14ac:dyDescent="0.3">
      <c r="G7051" s="62">
        <v>7045</v>
      </c>
      <c r="H7051">
        <f t="shared" ca="1" si="153"/>
        <v>1.359728681760573E-2</v>
      </c>
    </row>
    <row r="7052" spans="7:8" x14ac:dyDescent="0.3">
      <c r="G7052" s="62">
        <v>7046</v>
      </c>
      <c r="H7052">
        <f t="shared" ca="1" si="153"/>
        <v>-2.4996140677082532E-2</v>
      </c>
    </row>
    <row r="7053" spans="7:8" x14ac:dyDescent="0.3">
      <c r="G7053" s="62">
        <v>7047</v>
      </c>
      <c r="H7053">
        <f t="shared" ca="1" si="153"/>
        <v>-2.0753231991387094E-2</v>
      </c>
    </row>
    <row r="7054" spans="7:8" x14ac:dyDescent="0.3">
      <c r="G7054" s="62">
        <v>7048</v>
      </c>
      <c r="H7054">
        <f t="shared" ca="1" si="153"/>
        <v>2.1571312972509431E-3</v>
      </c>
    </row>
    <row r="7055" spans="7:8" x14ac:dyDescent="0.3">
      <c r="G7055" s="62">
        <v>7049</v>
      </c>
      <c r="H7055">
        <f t="shared" ca="1" si="153"/>
        <v>-8.3349163733591591E-3</v>
      </c>
    </row>
    <row r="7056" spans="7:8" x14ac:dyDescent="0.3">
      <c r="G7056" s="62">
        <v>7050</v>
      </c>
      <c r="H7056">
        <f t="shared" ca="1" si="153"/>
        <v>2.4023783633516805E-2</v>
      </c>
    </row>
    <row r="7057" spans="7:8" x14ac:dyDescent="0.3">
      <c r="G7057" s="62">
        <v>7051</v>
      </c>
      <c r="H7057">
        <f t="shared" ca="1" si="153"/>
        <v>-7.2169861061391763E-3</v>
      </c>
    </row>
    <row r="7058" spans="7:8" x14ac:dyDescent="0.3">
      <c r="G7058" s="62">
        <v>7052</v>
      </c>
      <c r="H7058">
        <f t="shared" ca="1" si="153"/>
        <v>1.4232827143282018E-2</v>
      </c>
    </row>
    <row r="7059" spans="7:8" x14ac:dyDescent="0.3">
      <c r="G7059" s="62">
        <v>7053</v>
      </c>
      <c r="H7059">
        <f t="shared" ca="1" si="153"/>
        <v>4.526406142451562E-3</v>
      </c>
    </row>
    <row r="7060" spans="7:8" x14ac:dyDescent="0.3">
      <c r="G7060" s="62">
        <v>7054</v>
      </c>
      <c r="H7060">
        <f t="shared" ca="1" si="153"/>
        <v>-1.5485390054906007E-2</v>
      </c>
    </row>
    <row r="7061" spans="7:8" x14ac:dyDescent="0.3">
      <c r="G7061" s="62">
        <v>7055</v>
      </c>
      <c r="H7061">
        <f t="shared" ca="1" si="153"/>
        <v>1.6950056352626271E-3</v>
      </c>
    </row>
    <row r="7062" spans="7:8" x14ac:dyDescent="0.3">
      <c r="G7062" s="62">
        <v>7056</v>
      </c>
      <c r="H7062">
        <f t="shared" ca="1" si="153"/>
        <v>-6.183870699375078E-3</v>
      </c>
    </row>
    <row r="7063" spans="7:8" x14ac:dyDescent="0.3">
      <c r="G7063" s="62">
        <v>7057</v>
      </c>
      <c r="H7063">
        <f t="shared" ca="1" si="153"/>
        <v>-1.4295534826339299E-2</v>
      </c>
    </row>
    <row r="7064" spans="7:8" x14ac:dyDescent="0.3">
      <c r="G7064" s="62">
        <v>7058</v>
      </c>
      <c r="H7064">
        <f t="shared" ca="1" si="153"/>
        <v>8.9491933884492253E-3</v>
      </c>
    </row>
    <row r="7065" spans="7:8" x14ac:dyDescent="0.3">
      <c r="G7065" s="62">
        <v>7059</v>
      </c>
      <c r="H7065">
        <f t="shared" ca="1" si="153"/>
        <v>-8.8805132731674154E-3</v>
      </c>
    </row>
    <row r="7066" spans="7:8" x14ac:dyDescent="0.3">
      <c r="G7066" s="62">
        <v>7060</v>
      </c>
      <c r="H7066">
        <f t="shared" ca="1" si="153"/>
        <v>1.0443007799743919E-2</v>
      </c>
    </row>
    <row r="7067" spans="7:8" x14ac:dyDescent="0.3">
      <c r="G7067" s="62">
        <v>7061</v>
      </c>
      <c r="H7067">
        <f t="shared" ca="1" si="153"/>
        <v>-5.6943958620492988E-3</v>
      </c>
    </row>
    <row r="7068" spans="7:8" x14ac:dyDescent="0.3">
      <c r="G7068" s="62">
        <v>7062</v>
      </c>
      <c r="H7068">
        <f t="shared" ca="1" si="153"/>
        <v>-2.2628438922307266E-2</v>
      </c>
    </row>
    <row r="7069" spans="7:8" x14ac:dyDescent="0.3">
      <c r="G7069" s="62">
        <v>7063</v>
      </c>
      <c r="H7069">
        <f t="shared" ca="1" si="153"/>
        <v>7.0448334328457524E-4</v>
      </c>
    </row>
    <row r="7070" spans="7:8" x14ac:dyDescent="0.3">
      <c r="G7070" s="62">
        <v>7064</v>
      </c>
      <c r="H7070">
        <f t="shared" ca="1" si="153"/>
        <v>1.1525884609253073E-2</v>
      </c>
    </row>
    <row r="7071" spans="7:8" x14ac:dyDescent="0.3">
      <c r="G7071" s="62">
        <v>7065</v>
      </c>
      <c r="H7071">
        <f t="shared" ca="1" si="153"/>
        <v>-1.075564167978626E-2</v>
      </c>
    </row>
    <row r="7072" spans="7:8" x14ac:dyDescent="0.3">
      <c r="G7072" s="62">
        <v>7066</v>
      </c>
      <c r="H7072">
        <f t="shared" ca="1" si="153"/>
        <v>-2.1273304017596747E-2</v>
      </c>
    </row>
    <row r="7073" spans="7:8" x14ac:dyDescent="0.3">
      <c r="G7073" s="62">
        <v>7067</v>
      </c>
      <c r="H7073">
        <f t="shared" ca="1" si="153"/>
        <v>-1.8108345410990864E-2</v>
      </c>
    </row>
    <row r="7074" spans="7:8" x14ac:dyDescent="0.3">
      <c r="G7074" s="62">
        <v>7068</v>
      </c>
      <c r="H7074">
        <f t="shared" ca="1" si="153"/>
        <v>-2.2115224772739441E-2</v>
      </c>
    </row>
    <row r="7075" spans="7:8" x14ac:dyDescent="0.3">
      <c r="G7075" s="62">
        <v>7069</v>
      </c>
      <c r="H7075">
        <f t="shared" ca="1" si="153"/>
        <v>-9.6885700277907823E-3</v>
      </c>
    </row>
    <row r="7076" spans="7:8" x14ac:dyDescent="0.3">
      <c r="G7076" s="62">
        <v>7070</v>
      </c>
      <c r="H7076">
        <f t="shared" ca="1" si="153"/>
        <v>2.9890021733603687E-3</v>
      </c>
    </row>
    <row r="7077" spans="7:8" x14ac:dyDescent="0.3">
      <c r="G7077" s="62">
        <v>7071</v>
      </c>
      <c r="H7077">
        <f t="shared" ca="1" si="153"/>
        <v>-1.7102322184795637E-2</v>
      </c>
    </row>
    <row r="7078" spans="7:8" x14ac:dyDescent="0.3">
      <c r="G7078" s="62">
        <v>7072</v>
      </c>
      <c r="H7078">
        <f t="shared" ca="1" si="153"/>
        <v>2.028579304862833E-2</v>
      </c>
    </row>
    <row r="7079" spans="7:8" x14ac:dyDescent="0.3">
      <c r="G7079" s="62">
        <v>7073</v>
      </c>
      <c r="H7079">
        <f t="shared" ca="1" si="153"/>
        <v>-1.2485269963616913E-3</v>
      </c>
    </row>
    <row r="7080" spans="7:8" x14ac:dyDescent="0.3">
      <c r="G7080" s="62">
        <v>7074</v>
      </c>
      <c r="H7080">
        <f t="shared" ca="1" si="153"/>
        <v>-1.1719936029749339E-2</v>
      </c>
    </row>
    <row r="7081" spans="7:8" x14ac:dyDescent="0.3">
      <c r="G7081" s="62">
        <v>7075</v>
      </c>
      <c r="H7081">
        <f t="shared" ca="1" si="153"/>
        <v>1.8650681614706895E-2</v>
      </c>
    </row>
    <row r="7082" spans="7:8" x14ac:dyDescent="0.3">
      <c r="G7082" s="62">
        <v>7076</v>
      </c>
      <c r="H7082">
        <f t="shared" ca="1" si="153"/>
        <v>1.6166250722320794E-2</v>
      </c>
    </row>
    <row r="7083" spans="7:8" x14ac:dyDescent="0.3">
      <c r="G7083" s="62">
        <v>7077</v>
      </c>
      <c r="H7083">
        <f t="shared" ca="1" si="153"/>
        <v>-3.3487210981376025E-4</v>
      </c>
    </row>
    <row r="7084" spans="7:8" x14ac:dyDescent="0.3">
      <c r="G7084" s="62">
        <v>7078</v>
      </c>
      <c r="H7084">
        <f t="shared" ca="1" si="153"/>
        <v>-7.5506778035989604E-3</v>
      </c>
    </row>
    <row r="7085" spans="7:8" x14ac:dyDescent="0.3">
      <c r="G7085" s="62">
        <v>7079</v>
      </c>
      <c r="H7085">
        <f t="shared" ca="1" si="153"/>
        <v>-8.5415319533485405E-3</v>
      </c>
    </row>
    <row r="7086" spans="7:8" x14ac:dyDescent="0.3">
      <c r="G7086" s="62">
        <v>7080</v>
      </c>
      <c r="H7086">
        <f t="shared" ca="1" si="153"/>
        <v>-8.6053592274600525E-3</v>
      </c>
    </row>
    <row r="7087" spans="7:8" x14ac:dyDescent="0.3">
      <c r="G7087" s="62">
        <v>7081</v>
      </c>
      <c r="H7087">
        <f t="shared" ca="1" si="153"/>
        <v>1.4514513353508767E-2</v>
      </c>
    </row>
    <row r="7088" spans="7:8" x14ac:dyDescent="0.3">
      <c r="G7088" s="62">
        <v>7082</v>
      </c>
      <c r="H7088">
        <f t="shared" ca="1" si="153"/>
        <v>2.8160353684145302E-2</v>
      </c>
    </row>
    <row r="7089" spans="7:8" x14ac:dyDescent="0.3">
      <c r="G7089" s="62">
        <v>7083</v>
      </c>
      <c r="H7089">
        <f t="shared" ca="1" si="153"/>
        <v>2.0338413458427195E-2</v>
      </c>
    </row>
    <row r="7090" spans="7:8" x14ac:dyDescent="0.3">
      <c r="G7090" s="62">
        <v>7084</v>
      </c>
      <c r="H7090">
        <f t="shared" ca="1" si="153"/>
        <v>3.9366180945717049E-3</v>
      </c>
    </row>
    <row r="7091" spans="7:8" x14ac:dyDescent="0.3">
      <c r="G7091" s="62">
        <v>7085</v>
      </c>
      <c r="H7091">
        <f t="shared" ca="1" si="153"/>
        <v>4.5695722728567867E-3</v>
      </c>
    </row>
    <row r="7092" spans="7:8" x14ac:dyDescent="0.3">
      <c r="G7092" s="62">
        <v>7086</v>
      </c>
      <c r="H7092">
        <f t="shared" ca="1" si="153"/>
        <v>-2.2600588308940902E-2</v>
      </c>
    </row>
    <row r="7093" spans="7:8" x14ac:dyDescent="0.3">
      <c r="G7093" s="62">
        <v>7087</v>
      </c>
      <c r="H7093">
        <f t="shared" ca="1" si="153"/>
        <v>-4.7961413660800103E-3</v>
      </c>
    </row>
    <row r="7094" spans="7:8" x14ac:dyDescent="0.3">
      <c r="G7094" s="62">
        <v>7088</v>
      </c>
      <c r="H7094">
        <f t="shared" ca="1" si="153"/>
        <v>2.0454881177803898E-2</v>
      </c>
    </row>
    <row r="7095" spans="7:8" x14ac:dyDescent="0.3">
      <c r="G7095" s="62">
        <v>7089</v>
      </c>
      <c r="H7095">
        <f t="shared" ca="1" si="153"/>
        <v>3.0564049114921703E-2</v>
      </c>
    </row>
    <row r="7096" spans="7:8" x14ac:dyDescent="0.3">
      <c r="G7096" s="62">
        <v>7090</v>
      </c>
      <c r="H7096">
        <f t="shared" ca="1" si="153"/>
        <v>-2.843355333350108E-3</v>
      </c>
    </row>
    <row r="7097" spans="7:8" x14ac:dyDescent="0.3">
      <c r="G7097" s="62">
        <v>7091</v>
      </c>
      <c r="H7097">
        <f t="shared" ca="1" si="153"/>
        <v>-5.1064363785224311E-3</v>
      </c>
    </row>
    <row r="7098" spans="7:8" x14ac:dyDescent="0.3">
      <c r="G7098" s="62">
        <v>7092</v>
      </c>
      <c r="H7098">
        <f t="shared" ca="1" si="153"/>
        <v>8.2312146897053733E-5</v>
      </c>
    </row>
    <row r="7099" spans="7:8" x14ac:dyDescent="0.3">
      <c r="G7099" s="62">
        <v>7093</v>
      </c>
      <c r="H7099">
        <f t="shared" ca="1" si="153"/>
        <v>-2.2244519065921533E-2</v>
      </c>
    </row>
    <row r="7100" spans="7:8" x14ac:dyDescent="0.3">
      <c r="G7100" s="62">
        <v>7094</v>
      </c>
      <c r="H7100">
        <f t="shared" ca="1" si="153"/>
        <v>1.3961960159539689E-2</v>
      </c>
    </row>
    <row r="7101" spans="7:8" x14ac:dyDescent="0.3">
      <c r="G7101" s="62">
        <v>7095</v>
      </c>
      <c r="H7101">
        <f t="shared" ca="1" si="153"/>
        <v>2.1211886013597996E-3</v>
      </c>
    </row>
    <row r="7102" spans="7:8" x14ac:dyDescent="0.3">
      <c r="G7102" s="62">
        <v>7096</v>
      </c>
      <c r="H7102">
        <f t="shared" ca="1" si="153"/>
        <v>-4.8506912718822553E-3</v>
      </c>
    </row>
    <row r="7103" spans="7:8" x14ac:dyDescent="0.3">
      <c r="G7103" s="62">
        <v>7097</v>
      </c>
      <c r="H7103">
        <f t="shared" ca="1" si="153"/>
        <v>1.6753422417820588E-2</v>
      </c>
    </row>
    <row r="7104" spans="7:8" x14ac:dyDescent="0.3">
      <c r="G7104" s="62">
        <v>7098</v>
      </c>
      <c r="H7104">
        <f t="shared" ca="1" si="153"/>
        <v>-1.3147148413675791E-2</v>
      </c>
    </row>
    <row r="7105" spans="7:8" x14ac:dyDescent="0.3">
      <c r="G7105" s="62">
        <v>7099</v>
      </c>
      <c r="H7105">
        <f t="shared" ca="1" si="153"/>
        <v>-2.6302897879918623E-2</v>
      </c>
    </row>
    <row r="7106" spans="7:8" x14ac:dyDescent="0.3">
      <c r="G7106" s="62">
        <v>7100</v>
      </c>
      <c r="H7106">
        <f t="shared" ca="1" si="153"/>
        <v>2.1686773561475393E-3</v>
      </c>
    </row>
    <row r="7107" spans="7:8" x14ac:dyDescent="0.3">
      <c r="G7107" s="62">
        <v>7101</v>
      </c>
      <c r="H7107">
        <f t="shared" ca="1" si="153"/>
        <v>3.3655489387175032E-2</v>
      </c>
    </row>
    <row r="7108" spans="7:8" x14ac:dyDescent="0.3">
      <c r="G7108" s="62">
        <v>7102</v>
      </c>
      <c r="H7108">
        <f t="shared" ca="1" si="153"/>
        <v>2.886798120709233E-2</v>
      </c>
    </row>
    <row r="7109" spans="7:8" x14ac:dyDescent="0.3">
      <c r="G7109" s="62">
        <v>7103</v>
      </c>
      <c r="H7109">
        <f t="shared" ca="1" si="153"/>
        <v>1.5546133890677622E-2</v>
      </c>
    </row>
    <row r="7110" spans="7:8" x14ac:dyDescent="0.3">
      <c r="G7110" s="62">
        <v>7104</v>
      </c>
      <c r="H7110">
        <f t="shared" ca="1" si="153"/>
        <v>6.3177157753687751E-3</v>
      </c>
    </row>
    <row r="7111" spans="7:8" x14ac:dyDescent="0.3">
      <c r="G7111" s="62">
        <v>7105</v>
      </c>
      <c r="H7111">
        <f t="shared" ref="H7111:H7174" ca="1" si="154">_xlfn.NORM.INV(RAND(),N$9,N$10)</f>
        <v>-1.0316899815682982E-2</v>
      </c>
    </row>
    <row r="7112" spans="7:8" x14ac:dyDescent="0.3">
      <c r="G7112" s="62">
        <v>7106</v>
      </c>
      <c r="H7112">
        <f t="shared" ca="1" si="154"/>
        <v>-5.6727803778183292E-3</v>
      </c>
    </row>
    <row r="7113" spans="7:8" x14ac:dyDescent="0.3">
      <c r="G7113" s="62">
        <v>7107</v>
      </c>
      <c r="H7113">
        <f t="shared" ca="1" si="154"/>
        <v>1.1753148374804094E-2</v>
      </c>
    </row>
    <row r="7114" spans="7:8" x14ac:dyDescent="0.3">
      <c r="G7114" s="62">
        <v>7108</v>
      </c>
      <c r="H7114">
        <f t="shared" ca="1" si="154"/>
        <v>1.184683742090359E-2</v>
      </c>
    </row>
    <row r="7115" spans="7:8" x14ac:dyDescent="0.3">
      <c r="G7115" s="62">
        <v>7109</v>
      </c>
      <c r="H7115">
        <f t="shared" ca="1" si="154"/>
        <v>-2.8341212895235918E-2</v>
      </c>
    </row>
    <row r="7116" spans="7:8" x14ac:dyDescent="0.3">
      <c r="G7116" s="62">
        <v>7110</v>
      </c>
      <c r="H7116">
        <f t="shared" ca="1" si="154"/>
        <v>8.4272301556804572E-3</v>
      </c>
    </row>
    <row r="7117" spans="7:8" x14ac:dyDescent="0.3">
      <c r="G7117" s="62">
        <v>7111</v>
      </c>
      <c r="H7117">
        <f t="shared" ca="1" si="154"/>
        <v>2.648843293690412E-3</v>
      </c>
    </row>
    <row r="7118" spans="7:8" x14ac:dyDescent="0.3">
      <c r="G7118" s="62">
        <v>7112</v>
      </c>
      <c r="H7118">
        <f t="shared" ca="1" si="154"/>
        <v>7.0762615427402724E-3</v>
      </c>
    </row>
    <row r="7119" spans="7:8" x14ac:dyDescent="0.3">
      <c r="G7119" s="62">
        <v>7113</v>
      </c>
      <c r="H7119">
        <f t="shared" ca="1" si="154"/>
        <v>-3.6098153186303081E-3</v>
      </c>
    </row>
    <row r="7120" spans="7:8" x14ac:dyDescent="0.3">
      <c r="G7120" s="62">
        <v>7114</v>
      </c>
      <c r="H7120">
        <f t="shared" ca="1" si="154"/>
        <v>-1.8309435213812369E-2</v>
      </c>
    </row>
    <row r="7121" spans="7:8" x14ac:dyDescent="0.3">
      <c r="G7121" s="62">
        <v>7115</v>
      </c>
      <c r="H7121">
        <f t="shared" ca="1" si="154"/>
        <v>5.641826208211004E-3</v>
      </c>
    </row>
    <row r="7122" spans="7:8" x14ac:dyDescent="0.3">
      <c r="G7122" s="62">
        <v>7116</v>
      </c>
      <c r="H7122">
        <f t="shared" ca="1" si="154"/>
        <v>-1.840882946921572E-2</v>
      </c>
    </row>
    <row r="7123" spans="7:8" x14ac:dyDescent="0.3">
      <c r="G7123" s="62">
        <v>7117</v>
      </c>
      <c r="H7123">
        <f t="shared" ca="1" si="154"/>
        <v>1.4067373673971994E-2</v>
      </c>
    </row>
    <row r="7124" spans="7:8" x14ac:dyDescent="0.3">
      <c r="G7124" s="62">
        <v>7118</v>
      </c>
      <c r="H7124">
        <f t="shared" ca="1" si="154"/>
        <v>-2.1264307582743235E-2</v>
      </c>
    </row>
    <row r="7125" spans="7:8" x14ac:dyDescent="0.3">
      <c r="G7125" s="62">
        <v>7119</v>
      </c>
      <c r="H7125">
        <f t="shared" ca="1" si="154"/>
        <v>-7.2198792591964649E-3</v>
      </c>
    </row>
    <row r="7126" spans="7:8" x14ac:dyDescent="0.3">
      <c r="G7126" s="62">
        <v>7120</v>
      </c>
      <c r="H7126">
        <f t="shared" ca="1" si="154"/>
        <v>1.4341963000630226E-2</v>
      </c>
    </row>
    <row r="7127" spans="7:8" x14ac:dyDescent="0.3">
      <c r="G7127" s="62">
        <v>7121</v>
      </c>
      <c r="H7127">
        <f t="shared" ca="1" si="154"/>
        <v>2.4234677382522505E-3</v>
      </c>
    </row>
    <row r="7128" spans="7:8" x14ac:dyDescent="0.3">
      <c r="G7128" s="62">
        <v>7122</v>
      </c>
      <c r="H7128">
        <f t="shared" ca="1" si="154"/>
        <v>-2.8332734779541884E-2</v>
      </c>
    </row>
    <row r="7129" spans="7:8" x14ac:dyDescent="0.3">
      <c r="G7129" s="62">
        <v>7123</v>
      </c>
      <c r="H7129">
        <f t="shared" ca="1" si="154"/>
        <v>-7.0696598008845677E-3</v>
      </c>
    </row>
    <row r="7130" spans="7:8" x14ac:dyDescent="0.3">
      <c r="G7130" s="62">
        <v>7124</v>
      </c>
      <c r="H7130">
        <f t="shared" ca="1" si="154"/>
        <v>5.695338730920734E-3</v>
      </c>
    </row>
    <row r="7131" spans="7:8" x14ac:dyDescent="0.3">
      <c r="G7131" s="62">
        <v>7125</v>
      </c>
      <c r="H7131">
        <f t="shared" ca="1" si="154"/>
        <v>1.9170591599719011E-2</v>
      </c>
    </row>
    <row r="7132" spans="7:8" x14ac:dyDescent="0.3">
      <c r="G7132" s="62">
        <v>7126</v>
      </c>
      <c r="H7132">
        <f t="shared" ca="1" si="154"/>
        <v>-4.3169068547795003E-3</v>
      </c>
    </row>
    <row r="7133" spans="7:8" x14ac:dyDescent="0.3">
      <c r="G7133" s="62">
        <v>7127</v>
      </c>
      <c r="H7133">
        <f t="shared" ca="1" si="154"/>
        <v>1.0561354472284994E-2</v>
      </c>
    </row>
    <row r="7134" spans="7:8" x14ac:dyDescent="0.3">
      <c r="G7134" s="62">
        <v>7128</v>
      </c>
      <c r="H7134">
        <f t="shared" ca="1" si="154"/>
        <v>-2.3571450126799929E-2</v>
      </c>
    </row>
    <row r="7135" spans="7:8" x14ac:dyDescent="0.3">
      <c r="G7135" s="62">
        <v>7129</v>
      </c>
      <c r="H7135">
        <f t="shared" ca="1" si="154"/>
        <v>1.6567514873395838E-3</v>
      </c>
    </row>
    <row r="7136" spans="7:8" x14ac:dyDescent="0.3">
      <c r="G7136" s="62">
        <v>7130</v>
      </c>
      <c r="H7136">
        <f t="shared" ca="1" si="154"/>
        <v>1.7616017306078799E-2</v>
      </c>
    </row>
    <row r="7137" spans="7:8" x14ac:dyDescent="0.3">
      <c r="G7137" s="62">
        <v>7131</v>
      </c>
      <c r="H7137">
        <f t="shared" ca="1" si="154"/>
        <v>5.5210587371442178E-3</v>
      </c>
    </row>
    <row r="7138" spans="7:8" x14ac:dyDescent="0.3">
      <c r="G7138" s="62">
        <v>7132</v>
      </c>
      <c r="H7138">
        <f t="shared" ca="1" si="154"/>
        <v>-2.174420650557814E-3</v>
      </c>
    </row>
    <row r="7139" spans="7:8" x14ac:dyDescent="0.3">
      <c r="G7139" s="62">
        <v>7133</v>
      </c>
      <c r="H7139">
        <f t="shared" ca="1" si="154"/>
        <v>-1.0050271675170351E-2</v>
      </c>
    </row>
    <row r="7140" spans="7:8" x14ac:dyDescent="0.3">
      <c r="G7140" s="62">
        <v>7134</v>
      </c>
      <c r="H7140">
        <f t="shared" ca="1" si="154"/>
        <v>2.3292846720644945E-2</v>
      </c>
    </row>
    <row r="7141" spans="7:8" x14ac:dyDescent="0.3">
      <c r="G7141" s="62">
        <v>7135</v>
      </c>
      <c r="H7141">
        <f t="shared" ca="1" si="154"/>
        <v>2.0147218673353631E-2</v>
      </c>
    </row>
    <row r="7142" spans="7:8" x14ac:dyDescent="0.3">
      <c r="G7142" s="62">
        <v>7136</v>
      </c>
      <c r="H7142">
        <f t="shared" ca="1" si="154"/>
        <v>5.5529617872530756E-3</v>
      </c>
    </row>
    <row r="7143" spans="7:8" x14ac:dyDescent="0.3">
      <c r="G7143" s="62">
        <v>7137</v>
      </c>
      <c r="H7143">
        <f t="shared" ca="1" si="154"/>
        <v>3.4893888052657085E-2</v>
      </c>
    </row>
    <row r="7144" spans="7:8" x14ac:dyDescent="0.3">
      <c r="G7144" s="62">
        <v>7138</v>
      </c>
      <c r="H7144">
        <f t="shared" ca="1" si="154"/>
        <v>1.2924980222824857E-2</v>
      </c>
    </row>
    <row r="7145" spans="7:8" x14ac:dyDescent="0.3">
      <c r="G7145" s="62">
        <v>7139</v>
      </c>
      <c r="H7145">
        <f t="shared" ca="1" si="154"/>
        <v>-1.7944163733788557E-2</v>
      </c>
    </row>
    <row r="7146" spans="7:8" x14ac:dyDescent="0.3">
      <c r="G7146" s="62">
        <v>7140</v>
      </c>
      <c r="H7146">
        <f t="shared" ca="1" si="154"/>
        <v>-1.4376650190741703E-2</v>
      </c>
    </row>
    <row r="7147" spans="7:8" x14ac:dyDescent="0.3">
      <c r="G7147" s="62">
        <v>7141</v>
      </c>
      <c r="H7147">
        <f t="shared" ca="1" si="154"/>
        <v>-1.5617218210743652E-2</v>
      </c>
    </row>
    <row r="7148" spans="7:8" x14ac:dyDescent="0.3">
      <c r="G7148" s="62">
        <v>7142</v>
      </c>
      <c r="H7148">
        <f t="shared" ca="1" si="154"/>
        <v>-6.913444470147574E-3</v>
      </c>
    </row>
    <row r="7149" spans="7:8" x14ac:dyDescent="0.3">
      <c r="G7149" s="62">
        <v>7143</v>
      </c>
      <c r="H7149">
        <f t="shared" ca="1" si="154"/>
        <v>2.1820012568776269E-2</v>
      </c>
    </row>
    <row r="7150" spans="7:8" x14ac:dyDescent="0.3">
      <c r="G7150" s="62">
        <v>7144</v>
      </c>
      <c r="H7150">
        <f t="shared" ca="1" si="154"/>
        <v>9.1716937860803205E-3</v>
      </c>
    </row>
    <row r="7151" spans="7:8" x14ac:dyDescent="0.3">
      <c r="G7151" s="62">
        <v>7145</v>
      </c>
      <c r="H7151">
        <f t="shared" ca="1" si="154"/>
        <v>2.2108953678299733E-2</v>
      </c>
    </row>
    <row r="7152" spans="7:8" x14ac:dyDescent="0.3">
      <c r="G7152" s="62">
        <v>7146</v>
      </c>
      <c r="H7152">
        <f t="shared" ca="1" si="154"/>
        <v>7.6525743778727683E-3</v>
      </c>
    </row>
    <row r="7153" spans="7:8" x14ac:dyDescent="0.3">
      <c r="G7153" s="62">
        <v>7147</v>
      </c>
      <c r="H7153">
        <f t="shared" ca="1" si="154"/>
        <v>1.6674666916957747E-2</v>
      </c>
    </row>
    <row r="7154" spans="7:8" x14ac:dyDescent="0.3">
      <c r="G7154" s="62">
        <v>7148</v>
      </c>
      <c r="H7154">
        <f t="shared" ca="1" si="154"/>
        <v>-2.142326616780215E-3</v>
      </c>
    </row>
    <row r="7155" spans="7:8" x14ac:dyDescent="0.3">
      <c r="G7155" s="62">
        <v>7149</v>
      </c>
      <c r="H7155">
        <f t="shared" ca="1" si="154"/>
        <v>2.8427118868082413E-2</v>
      </c>
    </row>
    <row r="7156" spans="7:8" x14ac:dyDescent="0.3">
      <c r="G7156" s="62">
        <v>7150</v>
      </c>
      <c r="H7156">
        <f t="shared" ca="1" si="154"/>
        <v>1.8216187458620196E-2</v>
      </c>
    </row>
    <row r="7157" spans="7:8" x14ac:dyDescent="0.3">
      <c r="G7157" s="62">
        <v>7151</v>
      </c>
      <c r="H7157">
        <f t="shared" ca="1" si="154"/>
        <v>-4.8903415542051701E-4</v>
      </c>
    </row>
    <row r="7158" spans="7:8" x14ac:dyDescent="0.3">
      <c r="G7158" s="62">
        <v>7152</v>
      </c>
      <c r="H7158">
        <f t="shared" ca="1" si="154"/>
        <v>-3.2661654912451319E-3</v>
      </c>
    </row>
    <row r="7159" spans="7:8" x14ac:dyDescent="0.3">
      <c r="G7159" s="62">
        <v>7153</v>
      </c>
      <c r="H7159">
        <f t="shared" ca="1" si="154"/>
        <v>1.1959946154369062E-2</v>
      </c>
    </row>
    <row r="7160" spans="7:8" x14ac:dyDescent="0.3">
      <c r="G7160" s="62">
        <v>7154</v>
      </c>
      <c r="H7160">
        <f t="shared" ca="1" si="154"/>
        <v>-6.6649913614291153E-3</v>
      </c>
    </row>
    <row r="7161" spans="7:8" x14ac:dyDescent="0.3">
      <c r="G7161" s="62">
        <v>7155</v>
      </c>
      <c r="H7161">
        <f t="shared" ca="1" si="154"/>
        <v>1.8406823774682168E-2</v>
      </c>
    </row>
    <row r="7162" spans="7:8" x14ac:dyDescent="0.3">
      <c r="G7162" s="62">
        <v>7156</v>
      </c>
      <c r="H7162">
        <f t="shared" ca="1" si="154"/>
        <v>6.8528343689015141E-4</v>
      </c>
    </row>
    <row r="7163" spans="7:8" x14ac:dyDescent="0.3">
      <c r="G7163" s="62">
        <v>7157</v>
      </c>
      <c r="H7163">
        <f t="shared" ca="1" si="154"/>
        <v>-1.713500076912643E-2</v>
      </c>
    </row>
    <row r="7164" spans="7:8" x14ac:dyDescent="0.3">
      <c r="G7164" s="62">
        <v>7158</v>
      </c>
      <c r="H7164">
        <f t="shared" ca="1" si="154"/>
        <v>-8.0069675040016078E-4</v>
      </c>
    </row>
    <row r="7165" spans="7:8" x14ac:dyDescent="0.3">
      <c r="G7165" s="62">
        <v>7159</v>
      </c>
      <c r="H7165">
        <f t="shared" ca="1" si="154"/>
        <v>3.684152439124242E-4</v>
      </c>
    </row>
    <row r="7166" spans="7:8" x14ac:dyDescent="0.3">
      <c r="G7166" s="62">
        <v>7160</v>
      </c>
      <c r="H7166">
        <f t="shared" ca="1" si="154"/>
        <v>3.1971065267033243E-2</v>
      </c>
    </row>
    <row r="7167" spans="7:8" x14ac:dyDescent="0.3">
      <c r="G7167" s="62">
        <v>7161</v>
      </c>
      <c r="H7167">
        <f t="shared" ca="1" si="154"/>
        <v>4.4924797968266175E-3</v>
      </c>
    </row>
    <row r="7168" spans="7:8" x14ac:dyDescent="0.3">
      <c r="G7168" s="62">
        <v>7162</v>
      </c>
      <c r="H7168">
        <f t="shared" ca="1" si="154"/>
        <v>1.1725391682353738E-2</v>
      </c>
    </row>
    <row r="7169" spans="7:8" x14ac:dyDescent="0.3">
      <c r="G7169" s="62">
        <v>7163</v>
      </c>
      <c r="H7169">
        <f t="shared" ca="1" si="154"/>
        <v>-6.309574748468251E-3</v>
      </c>
    </row>
    <row r="7170" spans="7:8" x14ac:dyDescent="0.3">
      <c r="G7170" s="62">
        <v>7164</v>
      </c>
      <c r="H7170">
        <f t="shared" ca="1" si="154"/>
        <v>1.2155940796669725E-2</v>
      </c>
    </row>
    <row r="7171" spans="7:8" x14ac:dyDescent="0.3">
      <c r="G7171" s="62">
        <v>7165</v>
      </c>
      <c r="H7171">
        <f t="shared" ca="1" si="154"/>
        <v>-7.7842534711192509E-3</v>
      </c>
    </row>
    <row r="7172" spans="7:8" x14ac:dyDescent="0.3">
      <c r="G7172" s="62">
        <v>7166</v>
      </c>
      <c r="H7172">
        <f t="shared" ca="1" si="154"/>
        <v>2.8332021095918206E-2</v>
      </c>
    </row>
    <row r="7173" spans="7:8" x14ac:dyDescent="0.3">
      <c r="G7173" s="62">
        <v>7167</v>
      </c>
      <c r="H7173">
        <f t="shared" ca="1" si="154"/>
        <v>1.6536522414868572E-5</v>
      </c>
    </row>
    <row r="7174" spans="7:8" x14ac:dyDescent="0.3">
      <c r="G7174" s="62">
        <v>7168</v>
      </c>
      <c r="H7174">
        <f t="shared" ca="1" si="154"/>
        <v>9.1028559434966818E-3</v>
      </c>
    </row>
    <row r="7175" spans="7:8" x14ac:dyDescent="0.3">
      <c r="G7175" s="62">
        <v>7169</v>
      </c>
      <c r="H7175">
        <f t="shared" ref="H7175:H7238" ca="1" si="155">_xlfn.NORM.INV(RAND(),N$9,N$10)</f>
        <v>-2.2167287770810128E-2</v>
      </c>
    </row>
    <row r="7176" spans="7:8" x14ac:dyDescent="0.3">
      <c r="G7176" s="62">
        <v>7170</v>
      </c>
      <c r="H7176">
        <f t="shared" ca="1" si="155"/>
        <v>7.2179226467034502E-3</v>
      </c>
    </row>
    <row r="7177" spans="7:8" x14ac:dyDescent="0.3">
      <c r="G7177" s="62">
        <v>7171</v>
      </c>
      <c r="H7177">
        <f t="shared" ca="1" si="155"/>
        <v>-1.2692013334726547E-2</v>
      </c>
    </row>
    <row r="7178" spans="7:8" x14ac:dyDescent="0.3">
      <c r="G7178" s="62">
        <v>7172</v>
      </c>
      <c r="H7178">
        <f t="shared" ca="1" si="155"/>
        <v>-1.8133767125006684E-2</v>
      </c>
    </row>
    <row r="7179" spans="7:8" x14ac:dyDescent="0.3">
      <c r="G7179" s="62">
        <v>7173</v>
      </c>
      <c r="H7179">
        <f t="shared" ca="1" si="155"/>
        <v>-8.2138687702007097E-3</v>
      </c>
    </row>
    <row r="7180" spans="7:8" x14ac:dyDescent="0.3">
      <c r="G7180" s="62">
        <v>7174</v>
      </c>
      <c r="H7180">
        <f t="shared" ca="1" si="155"/>
        <v>-3.4821176844202673E-3</v>
      </c>
    </row>
    <row r="7181" spans="7:8" x14ac:dyDescent="0.3">
      <c r="G7181" s="62">
        <v>7175</v>
      </c>
      <c r="H7181">
        <f t="shared" ca="1" si="155"/>
        <v>1.242413604946429E-3</v>
      </c>
    </row>
    <row r="7182" spans="7:8" x14ac:dyDescent="0.3">
      <c r="G7182" s="62">
        <v>7176</v>
      </c>
      <c r="H7182">
        <f t="shared" ca="1" si="155"/>
        <v>-1.3312262981268414E-2</v>
      </c>
    </row>
    <row r="7183" spans="7:8" x14ac:dyDescent="0.3">
      <c r="G7183" s="62">
        <v>7177</v>
      </c>
      <c r="H7183">
        <f t="shared" ca="1" si="155"/>
        <v>-2.5785522682821192E-3</v>
      </c>
    </row>
    <row r="7184" spans="7:8" x14ac:dyDescent="0.3">
      <c r="G7184" s="62">
        <v>7178</v>
      </c>
      <c r="H7184">
        <f t="shared" ca="1" si="155"/>
        <v>-1.4071517617689903E-2</v>
      </c>
    </row>
    <row r="7185" spans="7:8" x14ac:dyDescent="0.3">
      <c r="G7185" s="62">
        <v>7179</v>
      </c>
      <c r="H7185">
        <f t="shared" ca="1" si="155"/>
        <v>-2.0712584427484238E-2</v>
      </c>
    </row>
    <row r="7186" spans="7:8" x14ac:dyDescent="0.3">
      <c r="G7186" s="62">
        <v>7180</v>
      </c>
      <c r="H7186">
        <f t="shared" ca="1" si="155"/>
        <v>-1.5481908210610352E-3</v>
      </c>
    </row>
    <row r="7187" spans="7:8" x14ac:dyDescent="0.3">
      <c r="G7187" s="62">
        <v>7181</v>
      </c>
      <c r="H7187">
        <f t="shared" ca="1" si="155"/>
        <v>-6.8586756112191359E-3</v>
      </c>
    </row>
    <row r="7188" spans="7:8" x14ac:dyDescent="0.3">
      <c r="G7188" s="62">
        <v>7182</v>
      </c>
      <c r="H7188">
        <f t="shared" ca="1" si="155"/>
        <v>1.3287648001674028E-2</v>
      </c>
    </row>
    <row r="7189" spans="7:8" x14ac:dyDescent="0.3">
      <c r="G7189" s="62">
        <v>7183</v>
      </c>
      <c r="H7189">
        <f t="shared" ca="1" si="155"/>
        <v>2.4840406447801451E-2</v>
      </c>
    </row>
    <row r="7190" spans="7:8" x14ac:dyDescent="0.3">
      <c r="G7190" s="62">
        <v>7184</v>
      </c>
      <c r="H7190">
        <f t="shared" ca="1" si="155"/>
        <v>1.2226244440006053E-2</v>
      </c>
    </row>
    <row r="7191" spans="7:8" x14ac:dyDescent="0.3">
      <c r="G7191" s="62">
        <v>7185</v>
      </c>
      <c r="H7191">
        <f t="shared" ca="1" si="155"/>
        <v>1.4555422217619692E-2</v>
      </c>
    </row>
    <row r="7192" spans="7:8" x14ac:dyDescent="0.3">
      <c r="G7192" s="62">
        <v>7186</v>
      </c>
      <c r="H7192">
        <f t="shared" ca="1" si="155"/>
        <v>-7.8049059181270197E-3</v>
      </c>
    </row>
    <row r="7193" spans="7:8" x14ac:dyDescent="0.3">
      <c r="G7193" s="62">
        <v>7187</v>
      </c>
      <c r="H7193">
        <f t="shared" ca="1" si="155"/>
        <v>8.3979055318780405E-3</v>
      </c>
    </row>
    <row r="7194" spans="7:8" x14ac:dyDescent="0.3">
      <c r="G7194" s="62">
        <v>7188</v>
      </c>
      <c r="H7194">
        <f t="shared" ca="1" si="155"/>
        <v>-1.5002806503582069E-2</v>
      </c>
    </row>
    <row r="7195" spans="7:8" x14ac:dyDescent="0.3">
      <c r="G7195" s="62">
        <v>7189</v>
      </c>
      <c r="H7195">
        <f t="shared" ca="1" si="155"/>
        <v>-1.3417567519801733E-2</v>
      </c>
    </row>
    <row r="7196" spans="7:8" x14ac:dyDescent="0.3">
      <c r="G7196" s="62">
        <v>7190</v>
      </c>
      <c r="H7196">
        <f t="shared" ca="1" si="155"/>
        <v>-8.5468730571651476E-3</v>
      </c>
    </row>
    <row r="7197" spans="7:8" x14ac:dyDescent="0.3">
      <c r="G7197" s="62">
        <v>7191</v>
      </c>
      <c r="H7197">
        <f t="shared" ca="1" si="155"/>
        <v>-9.2652634161461845E-3</v>
      </c>
    </row>
    <row r="7198" spans="7:8" x14ac:dyDescent="0.3">
      <c r="G7198" s="62">
        <v>7192</v>
      </c>
      <c r="H7198">
        <f t="shared" ca="1" si="155"/>
        <v>-9.5454767921353666E-3</v>
      </c>
    </row>
    <row r="7199" spans="7:8" x14ac:dyDescent="0.3">
      <c r="G7199" s="62">
        <v>7193</v>
      </c>
      <c r="H7199">
        <f t="shared" ca="1" si="155"/>
        <v>2.1143559904175782E-2</v>
      </c>
    </row>
    <row r="7200" spans="7:8" x14ac:dyDescent="0.3">
      <c r="G7200" s="62">
        <v>7194</v>
      </c>
      <c r="H7200">
        <f t="shared" ca="1" si="155"/>
        <v>1.6698743607856607E-2</v>
      </c>
    </row>
    <row r="7201" spans="7:8" x14ac:dyDescent="0.3">
      <c r="G7201" s="62">
        <v>7195</v>
      </c>
      <c r="H7201">
        <f t="shared" ca="1" si="155"/>
        <v>-2.1673623797973519E-3</v>
      </c>
    </row>
    <row r="7202" spans="7:8" x14ac:dyDescent="0.3">
      <c r="G7202" s="62">
        <v>7196</v>
      </c>
      <c r="H7202">
        <f t="shared" ca="1" si="155"/>
        <v>-4.637139936372079E-3</v>
      </c>
    </row>
    <row r="7203" spans="7:8" x14ac:dyDescent="0.3">
      <c r="G7203" s="62">
        <v>7197</v>
      </c>
      <c r="H7203">
        <f t="shared" ca="1" si="155"/>
        <v>-2.2608024721881809E-2</v>
      </c>
    </row>
    <row r="7204" spans="7:8" x14ac:dyDescent="0.3">
      <c r="G7204" s="62">
        <v>7198</v>
      </c>
      <c r="H7204">
        <f t="shared" ca="1" si="155"/>
        <v>-5.2043154462256859E-3</v>
      </c>
    </row>
    <row r="7205" spans="7:8" x14ac:dyDescent="0.3">
      <c r="G7205" s="62">
        <v>7199</v>
      </c>
      <c r="H7205">
        <f t="shared" ca="1" si="155"/>
        <v>3.697595523426371E-3</v>
      </c>
    </row>
    <row r="7206" spans="7:8" x14ac:dyDescent="0.3">
      <c r="G7206" s="62">
        <v>7200</v>
      </c>
      <c r="H7206">
        <f t="shared" ca="1" si="155"/>
        <v>9.5701909827851702E-3</v>
      </c>
    </row>
    <row r="7207" spans="7:8" x14ac:dyDescent="0.3">
      <c r="G7207" s="62">
        <v>7201</v>
      </c>
      <c r="H7207">
        <f t="shared" ca="1" si="155"/>
        <v>4.6806054717267818E-3</v>
      </c>
    </row>
    <row r="7208" spans="7:8" x14ac:dyDescent="0.3">
      <c r="G7208" s="62">
        <v>7202</v>
      </c>
      <c r="H7208">
        <f t="shared" ca="1" si="155"/>
        <v>-3.8311668100546067E-3</v>
      </c>
    </row>
    <row r="7209" spans="7:8" x14ac:dyDescent="0.3">
      <c r="G7209" s="62">
        <v>7203</v>
      </c>
      <c r="H7209">
        <f t="shared" ca="1" si="155"/>
        <v>1.7323313763662935E-2</v>
      </c>
    </row>
    <row r="7210" spans="7:8" x14ac:dyDescent="0.3">
      <c r="G7210" s="62">
        <v>7204</v>
      </c>
      <c r="H7210">
        <f t="shared" ca="1" si="155"/>
        <v>1.2188185053574352E-2</v>
      </c>
    </row>
    <row r="7211" spans="7:8" x14ac:dyDescent="0.3">
      <c r="G7211" s="62">
        <v>7205</v>
      </c>
      <c r="H7211">
        <f t="shared" ca="1" si="155"/>
        <v>-1.2059972490168542E-2</v>
      </c>
    </row>
    <row r="7212" spans="7:8" x14ac:dyDescent="0.3">
      <c r="G7212" s="62">
        <v>7206</v>
      </c>
      <c r="H7212">
        <f t="shared" ca="1" si="155"/>
        <v>-2.7790878669407878E-2</v>
      </c>
    </row>
    <row r="7213" spans="7:8" x14ac:dyDescent="0.3">
      <c r="G7213" s="62">
        <v>7207</v>
      </c>
      <c r="H7213">
        <f t="shared" ca="1" si="155"/>
        <v>1.0057112340688316E-2</v>
      </c>
    </row>
    <row r="7214" spans="7:8" x14ac:dyDescent="0.3">
      <c r="G7214" s="62">
        <v>7208</v>
      </c>
      <c r="H7214">
        <f t="shared" ca="1" si="155"/>
        <v>-1.4111583931638324E-2</v>
      </c>
    </row>
    <row r="7215" spans="7:8" x14ac:dyDescent="0.3">
      <c r="G7215" s="62">
        <v>7209</v>
      </c>
      <c r="H7215">
        <f t="shared" ca="1" si="155"/>
        <v>-2.8076843402670987E-3</v>
      </c>
    </row>
    <row r="7216" spans="7:8" x14ac:dyDescent="0.3">
      <c r="G7216" s="62">
        <v>7210</v>
      </c>
      <c r="H7216">
        <f t="shared" ca="1" si="155"/>
        <v>-3.7029373629976895E-3</v>
      </c>
    </row>
    <row r="7217" spans="7:8" x14ac:dyDescent="0.3">
      <c r="G7217" s="62">
        <v>7211</v>
      </c>
      <c r="H7217">
        <f t="shared" ca="1" si="155"/>
        <v>-9.7366700791715628E-3</v>
      </c>
    </row>
    <row r="7218" spans="7:8" x14ac:dyDescent="0.3">
      <c r="G7218" s="62">
        <v>7212</v>
      </c>
      <c r="H7218">
        <f t="shared" ca="1" si="155"/>
        <v>-1.2861580253897135E-2</v>
      </c>
    </row>
    <row r="7219" spans="7:8" x14ac:dyDescent="0.3">
      <c r="G7219" s="62">
        <v>7213</v>
      </c>
      <c r="H7219">
        <f t="shared" ca="1" si="155"/>
        <v>1.1255127929243576E-2</v>
      </c>
    </row>
    <row r="7220" spans="7:8" x14ac:dyDescent="0.3">
      <c r="G7220" s="62">
        <v>7214</v>
      </c>
      <c r="H7220">
        <f t="shared" ca="1" si="155"/>
        <v>3.6579278871494363E-2</v>
      </c>
    </row>
    <row r="7221" spans="7:8" x14ac:dyDescent="0.3">
      <c r="G7221" s="62">
        <v>7215</v>
      </c>
      <c r="H7221">
        <f t="shared" ca="1" si="155"/>
        <v>-2.262736037067808E-3</v>
      </c>
    </row>
    <row r="7222" spans="7:8" x14ac:dyDescent="0.3">
      <c r="G7222" s="62">
        <v>7216</v>
      </c>
      <c r="H7222">
        <f t="shared" ca="1" si="155"/>
        <v>1.7605153581994892E-2</v>
      </c>
    </row>
    <row r="7223" spans="7:8" x14ac:dyDescent="0.3">
      <c r="G7223" s="62">
        <v>7217</v>
      </c>
      <c r="H7223">
        <f t="shared" ca="1" si="155"/>
        <v>-8.8815172975049914E-3</v>
      </c>
    </row>
    <row r="7224" spans="7:8" x14ac:dyDescent="0.3">
      <c r="G7224" s="62">
        <v>7218</v>
      </c>
      <c r="H7224">
        <f t="shared" ca="1" si="155"/>
        <v>2.1715083803249585E-3</v>
      </c>
    </row>
    <row r="7225" spans="7:8" x14ac:dyDescent="0.3">
      <c r="G7225" s="62">
        <v>7219</v>
      </c>
      <c r="H7225">
        <f t="shared" ca="1" si="155"/>
        <v>8.5622092451722691E-3</v>
      </c>
    </row>
    <row r="7226" spans="7:8" x14ac:dyDescent="0.3">
      <c r="G7226" s="62">
        <v>7220</v>
      </c>
      <c r="H7226">
        <f t="shared" ca="1" si="155"/>
        <v>7.5975264504170295E-3</v>
      </c>
    </row>
    <row r="7227" spans="7:8" x14ac:dyDescent="0.3">
      <c r="G7227" s="62">
        <v>7221</v>
      </c>
      <c r="H7227">
        <f t="shared" ca="1" si="155"/>
        <v>8.7437597323264849E-5</v>
      </c>
    </row>
    <row r="7228" spans="7:8" x14ac:dyDescent="0.3">
      <c r="G7228" s="62">
        <v>7222</v>
      </c>
      <c r="H7228">
        <f t="shared" ca="1" si="155"/>
        <v>-1.3870194960582699E-2</v>
      </c>
    </row>
    <row r="7229" spans="7:8" x14ac:dyDescent="0.3">
      <c r="G7229" s="62">
        <v>7223</v>
      </c>
      <c r="H7229">
        <f t="shared" ca="1" si="155"/>
        <v>3.5692574684877115E-3</v>
      </c>
    </row>
    <row r="7230" spans="7:8" x14ac:dyDescent="0.3">
      <c r="G7230" s="62">
        <v>7224</v>
      </c>
      <c r="H7230">
        <f t="shared" ca="1" si="155"/>
        <v>-1.1325380435132412E-2</v>
      </c>
    </row>
    <row r="7231" spans="7:8" x14ac:dyDescent="0.3">
      <c r="G7231" s="62">
        <v>7225</v>
      </c>
      <c r="H7231">
        <f t="shared" ca="1" si="155"/>
        <v>-2.1650004489599965E-2</v>
      </c>
    </row>
    <row r="7232" spans="7:8" x14ac:dyDescent="0.3">
      <c r="G7232" s="62">
        <v>7226</v>
      </c>
      <c r="H7232">
        <f t="shared" ca="1" si="155"/>
        <v>-1.2229495837914992E-3</v>
      </c>
    </row>
    <row r="7233" spans="7:8" x14ac:dyDescent="0.3">
      <c r="G7233" s="62">
        <v>7227</v>
      </c>
      <c r="H7233">
        <f t="shared" ca="1" si="155"/>
        <v>8.104758314261112E-3</v>
      </c>
    </row>
    <row r="7234" spans="7:8" x14ac:dyDescent="0.3">
      <c r="G7234" s="62">
        <v>7228</v>
      </c>
      <c r="H7234">
        <f t="shared" ca="1" si="155"/>
        <v>2.1099702206690028E-2</v>
      </c>
    </row>
    <row r="7235" spans="7:8" x14ac:dyDescent="0.3">
      <c r="G7235" s="62">
        <v>7229</v>
      </c>
      <c r="H7235">
        <f t="shared" ca="1" si="155"/>
        <v>-4.1530913134537207E-3</v>
      </c>
    </row>
    <row r="7236" spans="7:8" x14ac:dyDescent="0.3">
      <c r="G7236" s="62">
        <v>7230</v>
      </c>
      <c r="H7236">
        <f t="shared" ca="1" si="155"/>
        <v>8.4561166096829444E-3</v>
      </c>
    </row>
    <row r="7237" spans="7:8" x14ac:dyDescent="0.3">
      <c r="G7237" s="62">
        <v>7231</v>
      </c>
      <c r="H7237">
        <f t="shared" ca="1" si="155"/>
        <v>2.7766856732587376E-2</v>
      </c>
    </row>
    <row r="7238" spans="7:8" x14ac:dyDescent="0.3">
      <c r="G7238" s="62">
        <v>7232</v>
      </c>
      <c r="H7238">
        <f t="shared" ca="1" si="155"/>
        <v>-7.3349584458122872E-3</v>
      </c>
    </row>
    <row r="7239" spans="7:8" x14ac:dyDescent="0.3">
      <c r="G7239" s="62">
        <v>7233</v>
      </c>
      <c r="H7239">
        <f t="shared" ref="H7239:H7302" ca="1" si="156">_xlfn.NORM.INV(RAND(),N$9,N$10)</f>
        <v>-2.8485995240380528E-4</v>
      </c>
    </row>
    <row r="7240" spans="7:8" x14ac:dyDescent="0.3">
      <c r="G7240" s="62">
        <v>7234</v>
      </c>
      <c r="H7240">
        <f t="shared" ca="1" si="156"/>
        <v>-2.32786549926218E-2</v>
      </c>
    </row>
    <row r="7241" spans="7:8" x14ac:dyDescent="0.3">
      <c r="G7241" s="62">
        <v>7235</v>
      </c>
      <c r="H7241">
        <f t="shared" ca="1" si="156"/>
        <v>1.173104141898741E-2</v>
      </c>
    </row>
    <row r="7242" spans="7:8" x14ac:dyDescent="0.3">
      <c r="G7242" s="62">
        <v>7236</v>
      </c>
      <c r="H7242">
        <f t="shared" ca="1" si="156"/>
        <v>1.9935077615692318E-4</v>
      </c>
    </row>
    <row r="7243" spans="7:8" x14ac:dyDescent="0.3">
      <c r="G7243" s="62">
        <v>7237</v>
      </c>
      <c r="H7243">
        <f t="shared" ca="1" si="156"/>
        <v>-8.0931419988960421E-3</v>
      </c>
    </row>
    <row r="7244" spans="7:8" x14ac:dyDescent="0.3">
      <c r="G7244" s="62">
        <v>7238</v>
      </c>
      <c r="H7244">
        <f t="shared" ca="1" si="156"/>
        <v>3.2504987243114174E-2</v>
      </c>
    </row>
    <row r="7245" spans="7:8" x14ac:dyDescent="0.3">
      <c r="G7245" s="62">
        <v>7239</v>
      </c>
      <c r="H7245">
        <f t="shared" ca="1" si="156"/>
        <v>7.883789514377704E-3</v>
      </c>
    </row>
    <row r="7246" spans="7:8" x14ac:dyDescent="0.3">
      <c r="G7246" s="62">
        <v>7240</v>
      </c>
      <c r="H7246">
        <f t="shared" ca="1" si="156"/>
        <v>4.165764087702451E-3</v>
      </c>
    </row>
    <row r="7247" spans="7:8" x14ac:dyDescent="0.3">
      <c r="G7247" s="62">
        <v>7241</v>
      </c>
      <c r="H7247">
        <f t="shared" ca="1" si="156"/>
        <v>-2.8186068063948896E-3</v>
      </c>
    </row>
    <row r="7248" spans="7:8" x14ac:dyDescent="0.3">
      <c r="G7248" s="62">
        <v>7242</v>
      </c>
      <c r="H7248">
        <f t="shared" ca="1" si="156"/>
        <v>9.2195245770297328E-3</v>
      </c>
    </row>
    <row r="7249" spans="7:8" x14ac:dyDescent="0.3">
      <c r="G7249" s="62">
        <v>7243</v>
      </c>
      <c r="H7249">
        <f t="shared" ca="1" si="156"/>
        <v>3.9044699561871732E-2</v>
      </c>
    </row>
    <row r="7250" spans="7:8" x14ac:dyDescent="0.3">
      <c r="G7250" s="62">
        <v>7244</v>
      </c>
      <c r="H7250">
        <f t="shared" ca="1" si="156"/>
        <v>-1.4012463257822188E-2</v>
      </c>
    </row>
    <row r="7251" spans="7:8" x14ac:dyDescent="0.3">
      <c r="G7251" s="62">
        <v>7245</v>
      </c>
      <c r="H7251">
        <f t="shared" ca="1" si="156"/>
        <v>-1.1973529320351128E-3</v>
      </c>
    </row>
    <row r="7252" spans="7:8" x14ac:dyDescent="0.3">
      <c r="G7252" s="62">
        <v>7246</v>
      </c>
      <c r="H7252">
        <f t="shared" ca="1" si="156"/>
        <v>1.6967399693073579E-2</v>
      </c>
    </row>
    <row r="7253" spans="7:8" x14ac:dyDescent="0.3">
      <c r="G7253" s="62">
        <v>7247</v>
      </c>
      <c r="H7253">
        <f t="shared" ca="1" si="156"/>
        <v>2.6049467818969881E-2</v>
      </c>
    </row>
    <row r="7254" spans="7:8" x14ac:dyDescent="0.3">
      <c r="G7254" s="62">
        <v>7248</v>
      </c>
      <c r="H7254">
        <f t="shared" ca="1" si="156"/>
        <v>9.0556278570296956E-3</v>
      </c>
    </row>
    <row r="7255" spans="7:8" x14ac:dyDescent="0.3">
      <c r="G7255" s="62">
        <v>7249</v>
      </c>
      <c r="H7255">
        <f t="shared" ca="1" si="156"/>
        <v>1.5065237991549995E-2</v>
      </c>
    </row>
    <row r="7256" spans="7:8" x14ac:dyDescent="0.3">
      <c r="G7256" s="62">
        <v>7250</v>
      </c>
      <c r="H7256">
        <f t="shared" ca="1" si="156"/>
        <v>1.3006910833178077E-2</v>
      </c>
    </row>
    <row r="7257" spans="7:8" x14ac:dyDescent="0.3">
      <c r="G7257" s="62">
        <v>7251</v>
      </c>
      <c r="H7257">
        <f t="shared" ca="1" si="156"/>
        <v>-5.9034799496195242E-3</v>
      </c>
    </row>
    <row r="7258" spans="7:8" x14ac:dyDescent="0.3">
      <c r="G7258" s="62">
        <v>7252</v>
      </c>
      <c r="H7258">
        <f t="shared" ca="1" si="156"/>
        <v>8.3747447631734081E-3</v>
      </c>
    </row>
    <row r="7259" spans="7:8" x14ac:dyDescent="0.3">
      <c r="G7259" s="62">
        <v>7253</v>
      </c>
      <c r="H7259">
        <f t="shared" ca="1" si="156"/>
        <v>-1.0178011271371393E-2</v>
      </c>
    </row>
    <row r="7260" spans="7:8" x14ac:dyDescent="0.3">
      <c r="G7260" s="62">
        <v>7254</v>
      </c>
      <c r="H7260">
        <f t="shared" ca="1" si="156"/>
        <v>-2.1854507012584692E-2</v>
      </c>
    </row>
    <row r="7261" spans="7:8" x14ac:dyDescent="0.3">
      <c r="G7261" s="62">
        <v>7255</v>
      </c>
      <c r="H7261">
        <f t="shared" ca="1" si="156"/>
        <v>1.3001246481766059E-2</v>
      </c>
    </row>
    <row r="7262" spans="7:8" x14ac:dyDescent="0.3">
      <c r="G7262" s="62">
        <v>7256</v>
      </c>
      <c r="H7262">
        <f t="shared" ca="1" si="156"/>
        <v>5.7727488790327512E-4</v>
      </c>
    </row>
    <row r="7263" spans="7:8" x14ac:dyDescent="0.3">
      <c r="G7263" s="62">
        <v>7257</v>
      </c>
      <c r="H7263">
        <f t="shared" ca="1" si="156"/>
        <v>-5.7771181595906267E-3</v>
      </c>
    </row>
    <row r="7264" spans="7:8" x14ac:dyDescent="0.3">
      <c r="G7264" s="62">
        <v>7258</v>
      </c>
      <c r="H7264">
        <f t="shared" ca="1" si="156"/>
        <v>9.9723608147181484E-3</v>
      </c>
    </row>
    <row r="7265" spans="7:8" x14ac:dyDescent="0.3">
      <c r="G7265" s="62">
        <v>7259</v>
      </c>
      <c r="H7265">
        <f t="shared" ca="1" si="156"/>
        <v>-3.3057052910061189E-3</v>
      </c>
    </row>
    <row r="7266" spans="7:8" x14ac:dyDescent="0.3">
      <c r="G7266" s="62">
        <v>7260</v>
      </c>
      <c r="H7266">
        <f t="shared" ca="1" si="156"/>
        <v>-3.0015312095814404E-2</v>
      </c>
    </row>
    <row r="7267" spans="7:8" x14ac:dyDescent="0.3">
      <c r="G7267" s="62">
        <v>7261</v>
      </c>
      <c r="H7267">
        <f t="shared" ca="1" si="156"/>
        <v>-1.2583291285997729E-2</v>
      </c>
    </row>
    <row r="7268" spans="7:8" x14ac:dyDescent="0.3">
      <c r="G7268" s="62">
        <v>7262</v>
      </c>
      <c r="H7268">
        <f t="shared" ca="1" si="156"/>
        <v>-2.8838924772671116E-2</v>
      </c>
    </row>
    <row r="7269" spans="7:8" x14ac:dyDescent="0.3">
      <c r="G7269" s="62">
        <v>7263</v>
      </c>
      <c r="H7269">
        <f t="shared" ca="1" si="156"/>
        <v>1.8994456435706273E-2</v>
      </c>
    </row>
    <row r="7270" spans="7:8" x14ac:dyDescent="0.3">
      <c r="G7270" s="62">
        <v>7264</v>
      </c>
      <c r="H7270">
        <f t="shared" ca="1" si="156"/>
        <v>-1.156748497458646E-2</v>
      </c>
    </row>
    <row r="7271" spans="7:8" x14ac:dyDescent="0.3">
      <c r="G7271" s="62">
        <v>7265</v>
      </c>
      <c r="H7271">
        <f t="shared" ca="1" si="156"/>
        <v>1.5470345566802499E-2</v>
      </c>
    </row>
    <row r="7272" spans="7:8" x14ac:dyDescent="0.3">
      <c r="G7272" s="62">
        <v>7266</v>
      </c>
      <c r="H7272">
        <f t="shared" ca="1" si="156"/>
        <v>9.2638541128285722E-4</v>
      </c>
    </row>
    <row r="7273" spans="7:8" x14ac:dyDescent="0.3">
      <c r="G7273" s="62">
        <v>7267</v>
      </c>
      <c r="H7273">
        <f t="shared" ca="1" si="156"/>
        <v>1.4878888219640113E-2</v>
      </c>
    </row>
    <row r="7274" spans="7:8" x14ac:dyDescent="0.3">
      <c r="G7274" s="62">
        <v>7268</v>
      </c>
      <c r="H7274">
        <f t="shared" ca="1" si="156"/>
        <v>3.6630084743300979E-5</v>
      </c>
    </row>
    <row r="7275" spans="7:8" x14ac:dyDescent="0.3">
      <c r="G7275" s="62">
        <v>7269</v>
      </c>
      <c r="H7275">
        <f t="shared" ca="1" si="156"/>
        <v>1.1279547298589186E-3</v>
      </c>
    </row>
    <row r="7276" spans="7:8" x14ac:dyDescent="0.3">
      <c r="G7276" s="62">
        <v>7270</v>
      </c>
      <c r="H7276">
        <f t="shared" ca="1" si="156"/>
        <v>2.4334204962774685E-2</v>
      </c>
    </row>
    <row r="7277" spans="7:8" x14ac:dyDescent="0.3">
      <c r="G7277" s="62">
        <v>7271</v>
      </c>
      <c r="H7277">
        <f t="shared" ca="1" si="156"/>
        <v>-1.4284594058929876E-2</v>
      </c>
    </row>
    <row r="7278" spans="7:8" x14ac:dyDescent="0.3">
      <c r="G7278" s="62">
        <v>7272</v>
      </c>
      <c r="H7278">
        <f t="shared" ca="1" si="156"/>
        <v>2.604504592265609E-2</v>
      </c>
    </row>
    <row r="7279" spans="7:8" x14ac:dyDescent="0.3">
      <c r="G7279" s="62">
        <v>7273</v>
      </c>
      <c r="H7279">
        <f t="shared" ca="1" si="156"/>
        <v>3.1370494628631056E-2</v>
      </c>
    </row>
    <row r="7280" spans="7:8" x14ac:dyDescent="0.3">
      <c r="G7280" s="62">
        <v>7274</v>
      </c>
      <c r="H7280">
        <f t="shared" ca="1" si="156"/>
        <v>2.3594156164881457E-4</v>
      </c>
    </row>
    <row r="7281" spans="7:8" x14ac:dyDescent="0.3">
      <c r="G7281" s="62">
        <v>7275</v>
      </c>
      <c r="H7281">
        <f t="shared" ca="1" si="156"/>
        <v>1.7433981697163561E-2</v>
      </c>
    </row>
    <row r="7282" spans="7:8" x14ac:dyDescent="0.3">
      <c r="G7282" s="62">
        <v>7276</v>
      </c>
      <c r="H7282">
        <f t="shared" ca="1" si="156"/>
        <v>1.5057823049811613E-2</v>
      </c>
    </row>
    <row r="7283" spans="7:8" x14ac:dyDescent="0.3">
      <c r="G7283" s="62">
        <v>7277</v>
      </c>
      <c r="H7283">
        <f t="shared" ca="1" si="156"/>
        <v>-1.8735114596220991E-3</v>
      </c>
    </row>
    <row r="7284" spans="7:8" x14ac:dyDescent="0.3">
      <c r="G7284" s="62">
        <v>7278</v>
      </c>
      <c r="H7284">
        <f t="shared" ca="1" si="156"/>
        <v>-8.3949380477808793E-3</v>
      </c>
    </row>
    <row r="7285" spans="7:8" x14ac:dyDescent="0.3">
      <c r="G7285" s="62">
        <v>7279</v>
      </c>
      <c r="H7285">
        <f t="shared" ca="1" si="156"/>
        <v>-2.4976167151180246E-2</v>
      </c>
    </row>
    <row r="7286" spans="7:8" x14ac:dyDescent="0.3">
      <c r="G7286" s="62">
        <v>7280</v>
      </c>
      <c r="H7286">
        <f t="shared" ca="1" si="156"/>
        <v>-1.8479430369169741E-2</v>
      </c>
    </row>
    <row r="7287" spans="7:8" x14ac:dyDescent="0.3">
      <c r="G7287" s="62">
        <v>7281</v>
      </c>
      <c r="H7287">
        <f t="shared" ca="1" si="156"/>
        <v>-1.4840274896601878E-2</v>
      </c>
    </row>
    <row r="7288" spans="7:8" x14ac:dyDescent="0.3">
      <c r="G7288" s="62">
        <v>7282</v>
      </c>
      <c r="H7288">
        <f t="shared" ca="1" si="156"/>
        <v>7.1357319088995001E-3</v>
      </c>
    </row>
    <row r="7289" spans="7:8" x14ac:dyDescent="0.3">
      <c r="G7289" s="62">
        <v>7283</v>
      </c>
      <c r="H7289">
        <f t="shared" ca="1" si="156"/>
        <v>7.8849787442180977E-3</v>
      </c>
    </row>
    <row r="7290" spans="7:8" x14ac:dyDescent="0.3">
      <c r="G7290" s="62">
        <v>7284</v>
      </c>
      <c r="H7290">
        <f t="shared" ca="1" si="156"/>
        <v>3.4396634507620947E-3</v>
      </c>
    </row>
    <row r="7291" spans="7:8" x14ac:dyDescent="0.3">
      <c r="G7291" s="62">
        <v>7285</v>
      </c>
      <c r="H7291">
        <f t="shared" ca="1" si="156"/>
        <v>6.3179591431516248E-3</v>
      </c>
    </row>
    <row r="7292" spans="7:8" x14ac:dyDescent="0.3">
      <c r="G7292" s="62">
        <v>7286</v>
      </c>
      <c r="H7292">
        <f t="shared" ca="1" si="156"/>
        <v>4.6099672125482659E-3</v>
      </c>
    </row>
    <row r="7293" spans="7:8" x14ac:dyDescent="0.3">
      <c r="G7293" s="62">
        <v>7287</v>
      </c>
      <c r="H7293">
        <f t="shared" ca="1" si="156"/>
        <v>-8.2680158256959711E-4</v>
      </c>
    </row>
    <row r="7294" spans="7:8" x14ac:dyDescent="0.3">
      <c r="G7294" s="62">
        <v>7288</v>
      </c>
      <c r="H7294">
        <f t="shared" ca="1" si="156"/>
        <v>1.2864762077799156E-2</v>
      </c>
    </row>
    <row r="7295" spans="7:8" x14ac:dyDescent="0.3">
      <c r="G7295" s="62">
        <v>7289</v>
      </c>
      <c r="H7295">
        <f t="shared" ca="1" si="156"/>
        <v>3.6258310890786112E-3</v>
      </c>
    </row>
    <row r="7296" spans="7:8" x14ac:dyDescent="0.3">
      <c r="G7296" s="62">
        <v>7290</v>
      </c>
      <c r="H7296">
        <f t="shared" ca="1" si="156"/>
        <v>-1.21448008244113E-2</v>
      </c>
    </row>
    <row r="7297" spans="7:8" x14ac:dyDescent="0.3">
      <c r="G7297" s="62">
        <v>7291</v>
      </c>
      <c r="H7297">
        <f t="shared" ca="1" si="156"/>
        <v>-1.2923210411291323E-2</v>
      </c>
    </row>
    <row r="7298" spans="7:8" x14ac:dyDescent="0.3">
      <c r="G7298" s="62">
        <v>7292</v>
      </c>
      <c r="H7298">
        <f t="shared" ca="1" si="156"/>
        <v>9.8338246287974565E-3</v>
      </c>
    </row>
    <row r="7299" spans="7:8" x14ac:dyDescent="0.3">
      <c r="G7299" s="62">
        <v>7293</v>
      </c>
      <c r="H7299">
        <f t="shared" ca="1" si="156"/>
        <v>-2.7081831003826513E-3</v>
      </c>
    </row>
    <row r="7300" spans="7:8" x14ac:dyDescent="0.3">
      <c r="G7300" s="62">
        <v>7294</v>
      </c>
      <c r="H7300">
        <f t="shared" ca="1" si="156"/>
        <v>1.1482968340106337E-2</v>
      </c>
    </row>
    <row r="7301" spans="7:8" x14ac:dyDescent="0.3">
      <c r="G7301" s="62">
        <v>7295</v>
      </c>
      <c r="H7301">
        <f t="shared" ca="1" si="156"/>
        <v>3.5615371472797843E-3</v>
      </c>
    </row>
    <row r="7302" spans="7:8" x14ac:dyDescent="0.3">
      <c r="G7302" s="62">
        <v>7296</v>
      </c>
      <c r="H7302">
        <f t="shared" ca="1" si="156"/>
        <v>2.2636106038115784E-2</v>
      </c>
    </row>
    <row r="7303" spans="7:8" x14ac:dyDescent="0.3">
      <c r="G7303" s="62">
        <v>7297</v>
      </c>
      <c r="H7303">
        <f t="shared" ref="H7303:H7366" ca="1" si="157">_xlfn.NORM.INV(RAND(),N$9,N$10)</f>
        <v>-1.2790455065560171E-2</v>
      </c>
    </row>
    <row r="7304" spans="7:8" x14ac:dyDescent="0.3">
      <c r="G7304" s="62">
        <v>7298</v>
      </c>
      <c r="H7304">
        <f t="shared" ca="1" si="157"/>
        <v>8.5717393879696652E-3</v>
      </c>
    </row>
    <row r="7305" spans="7:8" x14ac:dyDescent="0.3">
      <c r="G7305" s="62">
        <v>7299</v>
      </c>
      <c r="H7305">
        <f t="shared" ca="1" si="157"/>
        <v>-1.636955399002385E-2</v>
      </c>
    </row>
    <row r="7306" spans="7:8" x14ac:dyDescent="0.3">
      <c r="G7306" s="62">
        <v>7300</v>
      </c>
      <c r="H7306">
        <f t="shared" ca="1" si="157"/>
        <v>-1.4099270959451805E-2</v>
      </c>
    </row>
    <row r="7307" spans="7:8" x14ac:dyDescent="0.3">
      <c r="G7307" s="62">
        <v>7301</v>
      </c>
      <c r="H7307">
        <f t="shared" ca="1" si="157"/>
        <v>-8.7481220588444628E-3</v>
      </c>
    </row>
    <row r="7308" spans="7:8" x14ac:dyDescent="0.3">
      <c r="G7308" s="62">
        <v>7302</v>
      </c>
      <c r="H7308">
        <f t="shared" ca="1" si="157"/>
        <v>1.0053228785071639E-2</v>
      </c>
    </row>
    <row r="7309" spans="7:8" x14ac:dyDescent="0.3">
      <c r="G7309" s="62">
        <v>7303</v>
      </c>
      <c r="H7309">
        <f t="shared" ca="1" si="157"/>
        <v>-2.4294402520943711E-3</v>
      </c>
    </row>
    <row r="7310" spans="7:8" x14ac:dyDescent="0.3">
      <c r="G7310" s="62">
        <v>7304</v>
      </c>
      <c r="H7310">
        <f t="shared" ca="1" si="157"/>
        <v>5.0382862054856644E-3</v>
      </c>
    </row>
    <row r="7311" spans="7:8" x14ac:dyDescent="0.3">
      <c r="G7311" s="62">
        <v>7305</v>
      </c>
      <c r="H7311">
        <f t="shared" ca="1" si="157"/>
        <v>-1.750101961059548E-2</v>
      </c>
    </row>
    <row r="7312" spans="7:8" x14ac:dyDescent="0.3">
      <c r="G7312" s="62">
        <v>7306</v>
      </c>
      <c r="H7312">
        <f t="shared" ca="1" si="157"/>
        <v>7.9381896771337987E-3</v>
      </c>
    </row>
    <row r="7313" spans="7:8" x14ac:dyDescent="0.3">
      <c r="G7313" s="62">
        <v>7307</v>
      </c>
      <c r="H7313">
        <f t="shared" ca="1" si="157"/>
        <v>-1.5066387778569284E-2</v>
      </c>
    </row>
    <row r="7314" spans="7:8" x14ac:dyDescent="0.3">
      <c r="G7314" s="62">
        <v>7308</v>
      </c>
      <c r="H7314">
        <f t="shared" ca="1" si="157"/>
        <v>2.1799616178729817E-3</v>
      </c>
    </row>
    <row r="7315" spans="7:8" x14ac:dyDescent="0.3">
      <c r="G7315" s="62">
        <v>7309</v>
      </c>
      <c r="H7315">
        <f t="shared" ca="1" si="157"/>
        <v>-2.9707098330603086E-4</v>
      </c>
    </row>
    <row r="7316" spans="7:8" x14ac:dyDescent="0.3">
      <c r="G7316" s="62">
        <v>7310</v>
      </c>
      <c r="H7316">
        <f t="shared" ca="1" si="157"/>
        <v>3.2927305606978124E-2</v>
      </c>
    </row>
    <row r="7317" spans="7:8" x14ac:dyDescent="0.3">
      <c r="G7317" s="62">
        <v>7311</v>
      </c>
      <c r="H7317">
        <f t="shared" ca="1" si="157"/>
        <v>-8.9480156273584448E-3</v>
      </c>
    </row>
    <row r="7318" spans="7:8" x14ac:dyDescent="0.3">
      <c r="G7318" s="62">
        <v>7312</v>
      </c>
      <c r="H7318">
        <f t="shared" ca="1" si="157"/>
        <v>-5.6352612632553818E-3</v>
      </c>
    </row>
    <row r="7319" spans="7:8" x14ac:dyDescent="0.3">
      <c r="G7319" s="62">
        <v>7313</v>
      </c>
      <c r="H7319">
        <f t="shared" ca="1" si="157"/>
        <v>-7.1600178361718317E-3</v>
      </c>
    </row>
    <row r="7320" spans="7:8" x14ac:dyDescent="0.3">
      <c r="G7320" s="62">
        <v>7314</v>
      </c>
      <c r="H7320">
        <f t="shared" ca="1" si="157"/>
        <v>-5.2998915131920556E-4</v>
      </c>
    </row>
    <row r="7321" spans="7:8" x14ac:dyDescent="0.3">
      <c r="G7321" s="62">
        <v>7315</v>
      </c>
      <c r="H7321">
        <f t="shared" ca="1" si="157"/>
        <v>-2.3025967783123189E-2</v>
      </c>
    </row>
    <row r="7322" spans="7:8" x14ac:dyDescent="0.3">
      <c r="G7322" s="62">
        <v>7316</v>
      </c>
      <c r="H7322">
        <f t="shared" ca="1" si="157"/>
        <v>-6.6008299355115327E-3</v>
      </c>
    </row>
    <row r="7323" spans="7:8" x14ac:dyDescent="0.3">
      <c r="G7323" s="62">
        <v>7317</v>
      </c>
      <c r="H7323">
        <f t="shared" ca="1" si="157"/>
        <v>-6.8135841660557257E-3</v>
      </c>
    </row>
    <row r="7324" spans="7:8" x14ac:dyDescent="0.3">
      <c r="G7324" s="62">
        <v>7318</v>
      </c>
      <c r="H7324">
        <f t="shared" ca="1" si="157"/>
        <v>2.7169516517750365E-2</v>
      </c>
    </row>
    <row r="7325" spans="7:8" x14ac:dyDescent="0.3">
      <c r="G7325" s="62">
        <v>7319</v>
      </c>
      <c r="H7325">
        <f t="shared" ca="1" si="157"/>
        <v>5.3994282003275301E-3</v>
      </c>
    </row>
    <row r="7326" spans="7:8" x14ac:dyDescent="0.3">
      <c r="G7326" s="62">
        <v>7320</v>
      </c>
      <c r="H7326">
        <f t="shared" ca="1" si="157"/>
        <v>-3.5292623215943089E-3</v>
      </c>
    </row>
    <row r="7327" spans="7:8" x14ac:dyDescent="0.3">
      <c r="G7327" s="62">
        <v>7321</v>
      </c>
      <c r="H7327">
        <f t="shared" ca="1" si="157"/>
        <v>-1.090588851122226E-2</v>
      </c>
    </row>
    <row r="7328" spans="7:8" x14ac:dyDescent="0.3">
      <c r="G7328" s="62">
        <v>7322</v>
      </c>
      <c r="H7328">
        <f t="shared" ca="1" si="157"/>
        <v>-1.279750262516607E-2</v>
      </c>
    </row>
    <row r="7329" spans="7:8" x14ac:dyDescent="0.3">
      <c r="G7329" s="62">
        <v>7323</v>
      </c>
      <c r="H7329">
        <f t="shared" ca="1" si="157"/>
        <v>-2.9439834873393913E-3</v>
      </c>
    </row>
    <row r="7330" spans="7:8" x14ac:dyDescent="0.3">
      <c r="G7330" s="62">
        <v>7324</v>
      </c>
      <c r="H7330">
        <f t="shared" ca="1" si="157"/>
        <v>1.742616763565592E-2</v>
      </c>
    </row>
    <row r="7331" spans="7:8" x14ac:dyDescent="0.3">
      <c r="G7331" s="62">
        <v>7325</v>
      </c>
      <c r="H7331">
        <f t="shared" ca="1" si="157"/>
        <v>2.0486271949633275E-3</v>
      </c>
    </row>
    <row r="7332" spans="7:8" x14ac:dyDescent="0.3">
      <c r="G7332" s="62">
        <v>7326</v>
      </c>
      <c r="H7332">
        <f t="shared" ca="1" si="157"/>
        <v>4.0640929677586918E-3</v>
      </c>
    </row>
    <row r="7333" spans="7:8" x14ac:dyDescent="0.3">
      <c r="G7333" s="62">
        <v>7327</v>
      </c>
      <c r="H7333">
        <f t="shared" ca="1" si="157"/>
        <v>1.7867905545666377E-2</v>
      </c>
    </row>
    <row r="7334" spans="7:8" x14ac:dyDescent="0.3">
      <c r="G7334" s="62">
        <v>7328</v>
      </c>
      <c r="H7334">
        <f t="shared" ca="1" si="157"/>
        <v>7.6425838378413324E-3</v>
      </c>
    </row>
    <row r="7335" spans="7:8" x14ac:dyDescent="0.3">
      <c r="G7335" s="62">
        <v>7329</v>
      </c>
      <c r="H7335">
        <f t="shared" ca="1" si="157"/>
        <v>-1.4446870500675162E-3</v>
      </c>
    </row>
    <row r="7336" spans="7:8" x14ac:dyDescent="0.3">
      <c r="G7336" s="62">
        <v>7330</v>
      </c>
      <c r="H7336">
        <f t="shared" ca="1" si="157"/>
        <v>-2.3264860738878849E-2</v>
      </c>
    </row>
    <row r="7337" spans="7:8" x14ac:dyDescent="0.3">
      <c r="G7337" s="62">
        <v>7331</v>
      </c>
      <c r="H7337">
        <f t="shared" ca="1" si="157"/>
        <v>-4.1514720049975584E-4</v>
      </c>
    </row>
    <row r="7338" spans="7:8" x14ac:dyDescent="0.3">
      <c r="G7338" s="62">
        <v>7332</v>
      </c>
      <c r="H7338">
        <f t="shared" ca="1" si="157"/>
        <v>1.1758744512831919E-2</v>
      </c>
    </row>
    <row r="7339" spans="7:8" x14ac:dyDescent="0.3">
      <c r="G7339" s="62">
        <v>7333</v>
      </c>
      <c r="H7339">
        <f t="shared" ca="1" si="157"/>
        <v>1.8147421370550056E-3</v>
      </c>
    </row>
    <row r="7340" spans="7:8" x14ac:dyDescent="0.3">
      <c r="G7340" s="62">
        <v>7334</v>
      </c>
      <c r="H7340">
        <f t="shared" ca="1" si="157"/>
        <v>-1.1959808159133006E-2</v>
      </c>
    </row>
    <row r="7341" spans="7:8" x14ac:dyDescent="0.3">
      <c r="G7341" s="62">
        <v>7335</v>
      </c>
      <c r="H7341">
        <f t="shared" ca="1" si="157"/>
        <v>2.7887299097702756E-2</v>
      </c>
    </row>
    <row r="7342" spans="7:8" x14ac:dyDescent="0.3">
      <c r="G7342" s="62">
        <v>7336</v>
      </c>
      <c r="H7342">
        <f t="shared" ca="1" si="157"/>
        <v>-1.9371955091759185E-3</v>
      </c>
    </row>
    <row r="7343" spans="7:8" x14ac:dyDescent="0.3">
      <c r="G7343" s="62">
        <v>7337</v>
      </c>
      <c r="H7343">
        <f t="shared" ca="1" si="157"/>
        <v>8.9169264692473445E-3</v>
      </c>
    </row>
    <row r="7344" spans="7:8" x14ac:dyDescent="0.3">
      <c r="G7344" s="62">
        <v>7338</v>
      </c>
      <c r="H7344">
        <f t="shared" ca="1" si="157"/>
        <v>3.6028403732783977E-3</v>
      </c>
    </row>
    <row r="7345" spans="7:8" x14ac:dyDescent="0.3">
      <c r="G7345" s="62">
        <v>7339</v>
      </c>
      <c r="H7345">
        <f t="shared" ca="1" si="157"/>
        <v>-2.3057685849065607E-2</v>
      </c>
    </row>
    <row r="7346" spans="7:8" x14ac:dyDescent="0.3">
      <c r="G7346" s="62">
        <v>7340</v>
      </c>
      <c r="H7346">
        <f t="shared" ca="1" si="157"/>
        <v>-8.8895901085667096E-6</v>
      </c>
    </row>
    <row r="7347" spans="7:8" x14ac:dyDescent="0.3">
      <c r="G7347" s="62">
        <v>7341</v>
      </c>
      <c r="H7347">
        <f t="shared" ca="1" si="157"/>
        <v>6.5396909460629276E-3</v>
      </c>
    </row>
    <row r="7348" spans="7:8" x14ac:dyDescent="0.3">
      <c r="G7348" s="62">
        <v>7342</v>
      </c>
      <c r="H7348">
        <f t="shared" ca="1" si="157"/>
        <v>2.0816673059841907E-2</v>
      </c>
    </row>
    <row r="7349" spans="7:8" x14ac:dyDescent="0.3">
      <c r="G7349" s="62">
        <v>7343</v>
      </c>
      <c r="H7349">
        <f t="shared" ca="1" si="157"/>
        <v>-8.1044408225367306E-3</v>
      </c>
    </row>
    <row r="7350" spans="7:8" x14ac:dyDescent="0.3">
      <c r="G7350" s="62">
        <v>7344</v>
      </c>
      <c r="H7350">
        <f t="shared" ca="1" si="157"/>
        <v>-2.7072108948213127E-2</v>
      </c>
    </row>
    <row r="7351" spans="7:8" x14ac:dyDescent="0.3">
      <c r="G7351" s="62">
        <v>7345</v>
      </c>
      <c r="H7351">
        <f t="shared" ca="1" si="157"/>
        <v>2.989394968427898E-2</v>
      </c>
    </row>
    <row r="7352" spans="7:8" x14ac:dyDescent="0.3">
      <c r="G7352" s="62">
        <v>7346</v>
      </c>
      <c r="H7352">
        <f t="shared" ca="1" si="157"/>
        <v>-3.1125463494951773E-4</v>
      </c>
    </row>
    <row r="7353" spans="7:8" x14ac:dyDescent="0.3">
      <c r="G7353" s="62">
        <v>7347</v>
      </c>
      <c r="H7353">
        <f t="shared" ca="1" si="157"/>
        <v>2.1086036010193324E-2</v>
      </c>
    </row>
    <row r="7354" spans="7:8" x14ac:dyDescent="0.3">
      <c r="G7354" s="62">
        <v>7348</v>
      </c>
      <c r="H7354">
        <f t="shared" ca="1" si="157"/>
        <v>-1.2624907742192666E-2</v>
      </c>
    </row>
    <row r="7355" spans="7:8" x14ac:dyDescent="0.3">
      <c r="G7355" s="62">
        <v>7349</v>
      </c>
      <c r="H7355">
        <f t="shared" ca="1" si="157"/>
        <v>7.8041728153901094E-3</v>
      </c>
    </row>
    <row r="7356" spans="7:8" x14ac:dyDescent="0.3">
      <c r="G7356" s="62">
        <v>7350</v>
      </c>
      <c r="H7356">
        <f t="shared" ca="1" si="157"/>
        <v>-2.1496249485849842E-2</v>
      </c>
    </row>
    <row r="7357" spans="7:8" x14ac:dyDescent="0.3">
      <c r="G7357" s="62">
        <v>7351</v>
      </c>
      <c r="H7357">
        <f t="shared" ca="1" si="157"/>
        <v>-6.886053122013602E-3</v>
      </c>
    </row>
    <row r="7358" spans="7:8" x14ac:dyDescent="0.3">
      <c r="G7358" s="62">
        <v>7352</v>
      </c>
      <c r="H7358">
        <f t="shared" ca="1" si="157"/>
        <v>-2.3645411033952094E-3</v>
      </c>
    </row>
    <row r="7359" spans="7:8" x14ac:dyDescent="0.3">
      <c r="G7359" s="62">
        <v>7353</v>
      </c>
      <c r="H7359">
        <f t="shared" ca="1" si="157"/>
        <v>-6.1991528976808891E-3</v>
      </c>
    </row>
    <row r="7360" spans="7:8" x14ac:dyDescent="0.3">
      <c r="G7360" s="62">
        <v>7354</v>
      </c>
      <c r="H7360">
        <f t="shared" ca="1" si="157"/>
        <v>-1.5543136840489172E-2</v>
      </c>
    </row>
    <row r="7361" spans="7:8" x14ac:dyDescent="0.3">
      <c r="G7361" s="62">
        <v>7355</v>
      </c>
      <c r="H7361">
        <f t="shared" ca="1" si="157"/>
        <v>-2.0623459650299176E-2</v>
      </c>
    </row>
    <row r="7362" spans="7:8" x14ac:dyDescent="0.3">
      <c r="G7362" s="62">
        <v>7356</v>
      </c>
      <c r="H7362">
        <f t="shared" ca="1" si="157"/>
        <v>6.0502102829909313E-3</v>
      </c>
    </row>
    <row r="7363" spans="7:8" x14ac:dyDescent="0.3">
      <c r="G7363" s="62">
        <v>7357</v>
      </c>
      <c r="H7363">
        <f t="shared" ca="1" si="157"/>
        <v>8.8590403665003703E-3</v>
      </c>
    </row>
    <row r="7364" spans="7:8" x14ac:dyDescent="0.3">
      <c r="G7364" s="62">
        <v>7358</v>
      </c>
      <c r="H7364">
        <f t="shared" ca="1" si="157"/>
        <v>-1.3739040525790037E-2</v>
      </c>
    </row>
    <row r="7365" spans="7:8" x14ac:dyDescent="0.3">
      <c r="G7365" s="62">
        <v>7359</v>
      </c>
      <c r="H7365">
        <f t="shared" ca="1" si="157"/>
        <v>1.5821044228517663E-2</v>
      </c>
    </row>
    <row r="7366" spans="7:8" x14ac:dyDescent="0.3">
      <c r="G7366" s="62">
        <v>7360</v>
      </c>
      <c r="H7366">
        <f t="shared" ca="1" si="157"/>
        <v>5.5576144543782536E-3</v>
      </c>
    </row>
    <row r="7367" spans="7:8" x14ac:dyDescent="0.3">
      <c r="G7367" s="62">
        <v>7361</v>
      </c>
      <c r="H7367">
        <f t="shared" ref="H7367:H7430" ca="1" si="158">_xlfn.NORM.INV(RAND(),N$9,N$10)</f>
        <v>-1.5135596616567859E-2</v>
      </c>
    </row>
    <row r="7368" spans="7:8" x14ac:dyDescent="0.3">
      <c r="G7368" s="62">
        <v>7362</v>
      </c>
      <c r="H7368">
        <f t="shared" ca="1" si="158"/>
        <v>-1.0187624705642049E-2</v>
      </c>
    </row>
    <row r="7369" spans="7:8" x14ac:dyDescent="0.3">
      <c r="G7369" s="62">
        <v>7363</v>
      </c>
      <c r="H7369">
        <f t="shared" ca="1" si="158"/>
        <v>3.8782092858048204E-3</v>
      </c>
    </row>
    <row r="7370" spans="7:8" x14ac:dyDescent="0.3">
      <c r="G7370" s="62">
        <v>7364</v>
      </c>
      <c r="H7370">
        <f t="shared" ca="1" si="158"/>
        <v>-1.1053703464425023E-2</v>
      </c>
    </row>
    <row r="7371" spans="7:8" x14ac:dyDescent="0.3">
      <c r="G7371" s="62">
        <v>7365</v>
      </c>
      <c r="H7371">
        <f t="shared" ca="1" si="158"/>
        <v>1.890418639675576E-2</v>
      </c>
    </row>
    <row r="7372" spans="7:8" x14ac:dyDescent="0.3">
      <c r="G7372" s="62">
        <v>7366</v>
      </c>
      <c r="H7372">
        <f t="shared" ca="1" si="158"/>
        <v>6.4304032611626942E-3</v>
      </c>
    </row>
    <row r="7373" spans="7:8" x14ac:dyDescent="0.3">
      <c r="G7373" s="62">
        <v>7367</v>
      </c>
      <c r="H7373">
        <f t="shared" ca="1" si="158"/>
        <v>1.5427345682918078E-2</v>
      </c>
    </row>
    <row r="7374" spans="7:8" x14ac:dyDescent="0.3">
      <c r="G7374" s="62">
        <v>7368</v>
      </c>
      <c r="H7374">
        <f t="shared" ca="1" si="158"/>
        <v>-6.828195954765269E-3</v>
      </c>
    </row>
    <row r="7375" spans="7:8" x14ac:dyDescent="0.3">
      <c r="G7375" s="62">
        <v>7369</v>
      </c>
      <c r="H7375">
        <f t="shared" ca="1" si="158"/>
        <v>-3.366231939030729E-2</v>
      </c>
    </row>
    <row r="7376" spans="7:8" x14ac:dyDescent="0.3">
      <c r="G7376" s="62">
        <v>7370</v>
      </c>
      <c r="H7376">
        <f t="shared" ca="1" si="158"/>
        <v>1.189904529268004E-2</v>
      </c>
    </row>
    <row r="7377" spans="7:8" x14ac:dyDescent="0.3">
      <c r="G7377" s="62">
        <v>7371</v>
      </c>
      <c r="H7377">
        <f t="shared" ca="1" si="158"/>
        <v>-1.2829307784119429E-2</v>
      </c>
    </row>
    <row r="7378" spans="7:8" x14ac:dyDescent="0.3">
      <c r="G7378" s="62">
        <v>7372</v>
      </c>
      <c r="H7378">
        <f t="shared" ca="1" si="158"/>
        <v>1.2572367150488091E-3</v>
      </c>
    </row>
    <row r="7379" spans="7:8" x14ac:dyDescent="0.3">
      <c r="G7379" s="62">
        <v>7373</v>
      </c>
      <c r="H7379">
        <f t="shared" ca="1" si="158"/>
        <v>-1.9284606646483685E-2</v>
      </c>
    </row>
    <row r="7380" spans="7:8" x14ac:dyDescent="0.3">
      <c r="G7380" s="62">
        <v>7374</v>
      </c>
      <c r="H7380">
        <f t="shared" ca="1" si="158"/>
        <v>1.3904588469411507E-2</v>
      </c>
    </row>
    <row r="7381" spans="7:8" x14ac:dyDescent="0.3">
      <c r="G7381" s="62">
        <v>7375</v>
      </c>
      <c r="H7381">
        <f t="shared" ca="1" si="158"/>
        <v>1.0991372922606367E-2</v>
      </c>
    </row>
    <row r="7382" spans="7:8" x14ac:dyDescent="0.3">
      <c r="G7382" s="62">
        <v>7376</v>
      </c>
      <c r="H7382">
        <f t="shared" ca="1" si="158"/>
        <v>2.4563431348247074E-2</v>
      </c>
    </row>
    <row r="7383" spans="7:8" x14ac:dyDescent="0.3">
      <c r="G7383" s="62">
        <v>7377</v>
      </c>
      <c r="H7383">
        <f t="shared" ca="1" si="158"/>
        <v>5.3731369767907851E-3</v>
      </c>
    </row>
    <row r="7384" spans="7:8" x14ac:dyDescent="0.3">
      <c r="G7384" s="62">
        <v>7378</v>
      </c>
      <c r="H7384">
        <f t="shared" ca="1" si="158"/>
        <v>-2.3170587304561076E-4</v>
      </c>
    </row>
    <row r="7385" spans="7:8" x14ac:dyDescent="0.3">
      <c r="G7385" s="62">
        <v>7379</v>
      </c>
      <c r="H7385">
        <f t="shared" ca="1" si="158"/>
        <v>-5.1529870557172697E-3</v>
      </c>
    </row>
    <row r="7386" spans="7:8" x14ac:dyDescent="0.3">
      <c r="G7386" s="62">
        <v>7380</v>
      </c>
      <c r="H7386">
        <f t="shared" ca="1" si="158"/>
        <v>3.5753880140034617E-3</v>
      </c>
    </row>
    <row r="7387" spans="7:8" x14ac:dyDescent="0.3">
      <c r="G7387" s="62">
        <v>7381</v>
      </c>
      <c r="H7387">
        <f t="shared" ca="1" si="158"/>
        <v>-9.4872778663366991E-3</v>
      </c>
    </row>
    <row r="7388" spans="7:8" x14ac:dyDescent="0.3">
      <c r="G7388" s="62">
        <v>7382</v>
      </c>
      <c r="H7388">
        <f t="shared" ca="1" si="158"/>
        <v>-2.5934334197253911E-2</v>
      </c>
    </row>
    <row r="7389" spans="7:8" x14ac:dyDescent="0.3">
      <c r="G7389" s="62">
        <v>7383</v>
      </c>
      <c r="H7389">
        <f t="shared" ca="1" si="158"/>
        <v>1.6736703302162426E-2</v>
      </c>
    </row>
    <row r="7390" spans="7:8" x14ac:dyDescent="0.3">
      <c r="G7390" s="62">
        <v>7384</v>
      </c>
      <c r="H7390">
        <f t="shared" ca="1" si="158"/>
        <v>3.6113045284505089E-2</v>
      </c>
    </row>
    <row r="7391" spans="7:8" x14ac:dyDescent="0.3">
      <c r="G7391" s="62">
        <v>7385</v>
      </c>
      <c r="H7391">
        <f t="shared" ca="1" si="158"/>
        <v>-8.8347005735388475E-3</v>
      </c>
    </row>
    <row r="7392" spans="7:8" x14ac:dyDescent="0.3">
      <c r="G7392" s="62">
        <v>7386</v>
      </c>
      <c r="H7392">
        <f t="shared" ca="1" si="158"/>
        <v>3.6256741137548509E-2</v>
      </c>
    </row>
    <row r="7393" spans="7:8" x14ac:dyDescent="0.3">
      <c r="G7393" s="62">
        <v>7387</v>
      </c>
      <c r="H7393">
        <f t="shared" ca="1" si="158"/>
        <v>5.6538629982537923E-4</v>
      </c>
    </row>
    <row r="7394" spans="7:8" x14ac:dyDescent="0.3">
      <c r="G7394" s="62">
        <v>7388</v>
      </c>
      <c r="H7394">
        <f t="shared" ca="1" si="158"/>
        <v>-2.0583321311727792E-3</v>
      </c>
    </row>
    <row r="7395" spans="7:8" x14ac:dyDescent="0.3">
      <c r="G7395" s="62">
        <v>7389</v>
      </c>
      <c r="H7395">
        <f t="shared" ca="1" si="158"/>
        <v>-1.1322338551666507E-2</v>
      </c>
    </row>
    <row r="7396" spans="7:8" x14ac:dyDescent="0.3">
      <c r="G7396" s="62">
        <v>7390</v>
      </c>
      <c r="H7396">
        <f t="shared" ca="1" si="158"/>
        <v>3.3152433527450925E-3</v>
      </c>
    </row>
    <row r="7397" spans="7:8" x14ac:dyDescent="0.3">
      <c r="G7397" s="62">
        <v>7391</v>
      </c>
      <c r="H7397">
        <f t="shared" ca="1" si="158"/>
        <v>-1.889148360566547E-2</v>
      </c>
    </row>
    <row r="7398" spans="7:8" x14ac:dyDescent="0.3">
      <c r="G7398" s="62">
        <v>7392</v>
      </c>
      <c r="H7398">
        <f t="shared" ca="1" si="158"/>
        <v>-5.7511208741107666E-3</v>
      </c>
    </row>
    <row r="7399" spans="7:8" x14ac:dyDescent="0.3">
      <c r="G7399" s="62">
        <v>7393</v>
      </c>
      <c r="H7399">
        <f t="shared" ca="1" si="158"/>
        <v>-1.5631909523238528E-2</v>
      </c>
    </row>
    <row r="7400" spans="7:8" x14ac:dyDescent="0.3">
      <c r="G7400" s="62">
        <v>7394</v>
      </c>
      <c r="H7400">
        <f t="shared" ca="1" si="158"/>
        <v>2.2277121698881335E-2</v>
      </c>
    </row>
    <row r="7401" spans="7:8" x14ac:dyDescent="0.3">
      <c r="G7401" s="62">
        <v>7395</v>
      </c>
      <c r="H7401">
        <f t="shared" ca="1" si="158"/>
        <v>-2.2657998970105359E-3</v>
      </c>
    </row>
    <row r="7402" spans="7:8" x14ac:dyDescent="0.3">
      <c r="G7402" s="62">
        <v>7396</v>
      </c>
      <c r="H7402">
        <f t="shared" ca="1" si="158"/>
        <v>1.9318625156204999E-2</v>
      </c>
    </row>
    <row r="7403" spans="7:8" x14ac:dyDescent="0.3">
      <c r="G7403" s="62">
        <v>7397</v>
      </c>
      <c r="H7403">
        <f t="shared" ca="1" si="158"/>
        <v>-6.7205453776228103E-3</v>
      </c>
    </row>
    <row r="7404" spans="7:8" x14ac:dyDescent="0.3">
      <c r="G7404" s="62">
        <v>7398</v>
      </c>
      <c r="H7404">
        <f t="shared" ca="1" si="158"/>
        <v>7.3011239599238735E-3</v>
      </c>
    </row>
    <row r="7405" spans="7:8" x14ac:dyDescent="0.3">
      <c r="G7405" s="62">
        <v>7399</v>
      </c>
      <c r="H7405">
        <f t="shared" ca="1" si="158"/>
        <v>3.4253115274261855E-4</v>
      </c>
    </row>
    <row r="7406" spans="7:8" x14ac:dyDescent="0.3">
      <c r="G7406" s="62">
        <v>7400</v>
      </c>
      <c r="H7406">
        <f t="shared" ca="1" si="158"/>
        <v>-2.5987478125017137E-2</v>
      </c>
    </row>
    <row r="7407" spans="7:8" x14ac:dyDescent="0.3">
      <c r="G7407" s="62">
        <v>7401</v>
      </c>
      <c r="H7407">
        <f t="shared" ca="1" si="158"/>
        <v>2.8198761881115229E-2</v>
      </c>
    </row>
    <row r="7408" spans="7:8" x14ac:dyDescent="0.3">
      <c r="G7408" s="62">
        <v>7402</v>
      </c>
      <c r="H7408">
        <f t="shared" ca="1" si="158"/>
        <v>-6.5042714397996896E-3</v>
      </c>
    </row>
    <row r="7409" spans="7:8" x14ac:dyDescent="0.3">
      <c r="G7409" s="62">
        <v>7403</v>
      </c>
      <c r="H7409">
        <f t="shared" ca="1" si="158"/>
        <v>-1.7214754673340452E-4</v>
      </c>
    </row>
    <row r="7410" spans="7:8" x14ac:dyDescent="0.3">
      <c r="G7410" s="62">
        <v>7404</v>
      </c>
      <c r="H7410">
        <f t="shared" ca="1" si="158"/>
        <v>-1.0136034921108438E-2</v>
      </c>
    </row>
    <row r="7411" spans="7:8" x14ac:dyDescent="0.3">
      <c r="G7411" s="62">
        <v>7405</v>
      </c>
      <c r="H7411">
        <f t="shared" ca="1" si="158"/>
        <v>1.5274990342313119E-3</v>
      </c>
    </row>
    <row r="7412" spans="7:8" x14ac:dyDescent="0.3">
      <c r="G7412" s="62">
        <v>7406</v>
      </c>
      <c r="H7412">
        <f t="shared" ca="1" si="158"/>
        <v>-4.4181728099498942E-3</v>
      </c>
    </row>
    <row r="7413" spans="7:8" x14ac:dyDescent="0.3">
      <c r="G7413" s="62">
        <v>7407</v>
      </c>
      <c r="H7413">
        <f t="shared" ca="1" si="158"/>
        <v>-1.7980297642444205E-2</v>
      </c>
    </row>
    <row r="7414" spans="7:8" x14ac:dyDescent="0.3">
      <c r="G7414" s="62">
        <v>7408</v>
      </c>
      <c r="H7414">
        <f t="shared" ca="1" si="158"/>
        <v>5.9122000265000316E-3</v>
      </c>
    </row>
    <row r="7415" spans="7:8" x14ac:dyDescent="0.3">
      <c r="G7415" s="62">
        <v>7409</v>
      </c>
      <c r="H7415">
        <f t="shared" ca="1" si="158"/>
        <v>-7.5874492808431608E-3</v>
      </c>
    </row>
    <row r="7416" spans="7:8" x14ac:dyDescent="0.3">
      <c r="G7416" s="62">
        <v>7410</v>
      </c>
      <c r="H7416">
        <f t="shared" ca="1" si="158"/>
        <v>2.123099710551004E-2</v>
      </c>
    </row>
    <row r="7417" spans="7:8" x14ac:dyDescent="0.3">
      <c r="G7417" s="62">
        <v>7411</v>
      </c>
      <c r="H7417">
        <f t="shared" ca="1" si="158"/>
        <v>-1.5931568776364428E-3</v>
      </c>
    </row>
    <row r="7418" spans="7:8" x14ac:dyDescent="0.3">
      <c r="G7418" s="62">
        <v>7412</v>
      </c>
      <c r="H7418">
        <f t="shared" ca="1" si="158"/>
        <v>-6.5726340530411001E-3</v>
      </c>
    </row>
    <row r="7419" spans="7:8" x14ac:dyDescent="0.3">
      <c r="G7419" s="62">
        <v>7413</v>
      </c>
      <c r="H7419">
        <f t="shared" ca="1" si="158"/>
        <v>2.0266958327708902E-3</v>
      </c>
    </row>
    <row r="7420" spans="7:8" x14ac:dyDescent="0.3">
      <c r="G7420" s="62">
        <v>7414</v>
      </c>
      <c r="H7420">
        <f t="shared" ca="1" si="158"/>
        <v>-2.5499687862562005E-2</v>
      </c>
    </row>
    <row r="7421" spans="7:8" x14ac:dyDescent="0.3">
      <c r="G7421" s="62">
        <v>7415</v>
      </c>
      <c r="H7421">
        <f t="shared" ca="1" si="158"/>
        <v>2.5778641692845553E-2</v>
      </c>
    </row>
    <row r="7422" spans="7:8" x14ac:dyDescent="0.3">
      <c r="G7422" s="62">
        <v>7416</v>
      </c>
      <c r="H7422">
        <f t="shared" ca="1" si="158"/>
        <v>2.4986850643132684E-2</v>
      </c>
    </row>
    <row r="7423" spans="7:8" x14ac:dyDescent="0.3">
      <c r="G7423" s="62">
        <v>7417</v>
      </c>
      <c r="H7423">
        <f t="shared" ca="1" si="158"/>
        <v>-8.6133337041199454E-3</v>
      </c>
    </row>
    <row r="7424" spans="7:8" x14ac:dyDescent="0.3">
      <c r="G7424" s="62">
        <v>7418</v>
      </c>
      <c r="H7424">
        <f t="shared" ca="1" si="158"/>
        <v>-2.558469853923967E-2</v>
      </c>
    </row>
    <row r="7425" spans="7:8" x14ac:dyDescent="0.3">
      <c r="G7425" s="62">
        <v>7419</v>
      </c>
      <c r="H7425">
        <f t="shared" ca="1" si="158"/>
        <v>-9.781159095365255E-3</v>
      </c>
    </row>
    <row r="7426" spans="7:8" x14ac:dyDescent="0.3">
      <c r="G7426" s="62">
        <v>7420</v>
      </c>
      <c r="H7426">
        <f t="shared" ca="1" si="158"/>
        <v>-5.7841555258438188E-4</v>
      </c>
    </row>
    <row r="7427" spans="7:8" x14ac:dyDescent="0.3">
      <c r="G7427" s="62">
        <v>7421</v>
      </c>
      <c r="H7427">
        <f t="shared" ca="1" si="158"/>
        <v>1.7123057504032715E-2</v>
      </c>
    </row>
    <row r="7428" spans="7:8" x14ac:dyDescent="0.3">
      <c r="G7428" s="62">
        <v>7422</v>
      </c>
      <c r="H7428">
        <f t="shared" ca="1" si="158"/>
        <v>2.6147269041811617E-2</v>
      </c>
    </row>
    <row r="7429" spans="7:8" x14ac:dyDescent="0.3">
      <c r="G7429" s="62">
        <v>7423</v>
      </c>
      <c r="H7429">
        <f t="shared" ca="1" si="158"/>
        <v>-8.5080433646927967E-3</v>
      </c>
    </row>
    <row r="7430" spans="7:8" x14ac:dyDescent="0.3">
      <c r="G7430" s="62">
        <v>7424</v>
      </c>
      <c r="H7430">
        <f t="shared" ca="1" si="158"/>
        <v>-2.5197103188147559E-3</v>
      </c>
    </row>
    <row r="7431" spans="7:8" x14ac:dyDescent="0.3">
      <c r="G7431" s="62">
        <v>7425</v>
      </c>
      <c r="H7431">
        <f t="shared" ref="H7431:H7494" ca="1" si="159">_xlfn.NORM.INV(RAND(),N$9,N$10)</f>
        <v>1.0353142763870372E-3</v>
      </c>
    </row>
    <row r="7432" spans="7:8" x14ac:dyDescent="0.3">
      <c r="G7432" s="62">
        <v>7426</v>
      </c>
      <c r="H7432">
        <f t="shared" ca="1" si="159"/>
        <v>-8.2708440264968319E-3</v>
      </c>
    </row>
    <row r="7433" spans="7:8" x14ac:dyDescent="0.3">
      <c r="G7433" s="62">
        <v>7427</v>
      </c>
      <c r="H7433">
        <f t="shared" ca="1" si="159"/>
        <v>-2.2869484900645411E-3</v>
      </c>
    </row>
    <row r="7434" spans="7:8" x14ac:dyDescent="0.3">
      <c r="G7434" s="62">
        <v>7428</v>
      </c>
      <c r="H7434">
        <f t="shared" ca="1" si="159"/>
        <v>-3.1770418483168237E-3</v>
      </c>
    </row>
    <row r="7435" spans="7:8" x14ac:dyDescent="0.3">
      <c r="G7435" s="62">
        <v>7429</v>
      </c>
      <c r="H7435">
        <f t="shared" ca="1" si="159"/>
        <v>2.3113927122053055E-2</v>
      </c>
    </row>
    <row r="7436" spans="7:8" x14ac:dyDescent="0.3">
      <c r="G7436" s="62">
        <v>7430</v>
      </c>
      <c r="H7436">
        <f t="shared" ca="1" si="159"/>
        <v>1.6074031700253486E-2</v>
      </c>
    </row>
    <row r="7437" spans="7:8" x14ac:dyDescent="0.3">
      <c r="G7437" s="62">
        <v>7431</v>
      </c>
      <c r="H7437">
        <f t="shared" ca="1" si="159"/>
        <v>1.5672104382630142E-2</v>
      </c>
    </row>
    <row r="7438" spans="7:8" x14ac:dyDescent="0.3">
      <c r="G7438" s="62">
        <v>7432</v>
      </c>
      <c r="H7438">
        <f t="shared" ca="1" si="159"/>
        <v>-3.2389934485618901E-2</v>
      </c>
    </row>
    <row r="7439" spans="7:8" x14ac:dyDescent="0.3">
      <c r="G7439" s="62">
        <v>7433</v>
      </c>
      <c r="H7439">
        <f t="shared" ca="1" si="159"/>
        <v>-9.5694619166403656E-3</v>
      </c>
    </row>
    <row r="7440" spans="7:8" x14ac:dyDescent="0.3">
      <c r="G7440" s="62">
        <v>7434</v>
      </c>
      <c r="H7440">
        <f t="shared" ca="1" si="159"/>
        <v>3.278726095656615E-3</v>
      </c>
    </row>
    <row r="7441" spans="7:8" x14ac:dyDescent="0.3">
      <c r="G7441" s="62">
        <v>7435</v>
      </c>
      <c r="H7441">
        <f t="shared" ca="1" si="159"/>
        <v>4.0232617438663524E-3</v>
      </c>
    </row>
    <row r="7442" spans="7:8" x14ac:dyDescent="0.3">
      <c r="G7442" s="62">
        <v>7436</v>
      </c>
      <c r="H7442">
        <f t="shared" ca="1" si="159"/>
        <v>-4.3202835491470961E-3</v>
      </c>
    </row>
    <row r="7443" spans="7:8" x14ac:dyDescent="0.3">
      <c r="G7443" s="62">
        <v>7437</v>
      </c>
      <c r="H7443">
        <f t="shared" ca="1" si="159"/>
        <v>2.2894136068221702E-2</v>
      </c>
    </row>
    <row r="7444" spans="7:8" x14ac:dyDescent="0.3">
      <c r="G7444" s="62">
        <v>7438</v>
      </c>
      <c r="H7444">
        <f t="shared" ca="1" si="159"/>
        <v>-7.3122223710523297E-3</v>
      </c>
    </row>
    <row r="7445" spans="7:8" x14ac:dyDescent="0.3">
      <c r="G7445" s="62">
        <v>7439</v>
      </c>
      <c r="H7445">
        <f t="shared" ca="1" si="159"/>
        <v>1.485637573465905E-2</v>
      </c>
    </row>
    <row r="7446" spans="7:8" x14ac:dyDescent="0.3">
      <c r="G7446" s="62">
        <v>7440</v>
      </c>
      <c r="H7446">
        <f t="shared" ca="1" si="159"/>
        <v>-1.7307418593663894E-2</v>
      </c>
    </row>
    <row r="7447" spans="7:8" x14ac:dyDescent="0.3">
      <c r="G7447" s="62">
        <v>7441</v>
      </c>
      <c r="H7447">
        <f t="shared" ca="1" si="159"/>
        <v>2.6716092621522355E-2</v>
      </c>
    </row>
    <row r="7448" spans="7:8" x14ac:dyDescent="0.3">
      <c r="G7448" s="62">
        <v>7442</v>
      </c>
      <c r="H7448">
        <f t="shared" ca="1" si="159"/>
        <v>-2.6870631542842707E-2</v>
      </c>
    </row>
    <row r="7449" spans="7:8" x14ac:dyDescent="0.3">
      <c r="G7449" s="62">
        <v>7443</v>
      </c>
      <c r="H7449">
        <f t="shared" ca="1" si="159"/>
        <v>3.6107616213030783E-2</v>
      </c>
    </row>
    <row r="7450" spans="7:8" x14ac:dyDescent="0.3">
      <c r="G7450" s="62">
        <v>7444</v>
      </c>
      <c r="H7450">
        <f t="shared" ca="1" si="159"/>
        <v>-1.7644531074435693E-3</v>
      </c>
    </row>
    <row r="7451" spans="7:8" x14ac:dyDescent="0.3">
      <c r="G7451" s="62">
        <v>7445</v>
      </c>
      <c r="H7451">
        <f t="shared" ca="1" si="159"/>
        <v>1.0269362985097005E-2</v>
      </c>
    </row>
    <row r="7452" spans="7:8" x14ac:dyDescent="0.3">
      <c r="G7452" s="62">
        <v>7446</v>
      </c>
      <c r="H7452">
        <f t="shared" ca="1" si="159"/>
        <v>5.7903382256028219E-3</v>
      </c>
    </row>
    <row r="7453" spans="7:8" x14ac:dyDescent="0.3">
      <c r="G7453" s="62">
        <v>7447</v>
      </c>
      <c r="H7453">
        <f t="shared" ca="1" si="159"/>
        <v>-1.130809923976021E-2</v>
      </c>
    </row>
    <row r="7454" spans="7:8" x14ac:dyDescent="0.3">
      <c r="G7454" s="62">
        <v>7448</v>
      </c>
      <c r="H7454">
        <f t="shared" ca="1" si="159"/>
        <v>4.9512724999101733E-2</v>
      </c>
    </row>
    <row r="7455" spans="7:8" x14ac:dyDescent="0.3">
      <c r="G7455" s="62">
        <v>7449</v>
      </c>
      <c r="H7455">
        <f t="shared" ca="1" si="159"/>
        <v>-3.3297459920288437E-2</v>
      </c>
    </row>
    <row r="7456" spans="7:8" x14ac:dyDescent="0.3">
      <c r="G7456" s="62">
        <v>7450</v>
      </c>
      <c r="H7456">
        <f t="shared" ca="1" si="159"/>
        <v>-3.0682950479529267E-3</v>
      </c>
    </row>
    <row r="7457" spans="7:8" x14ac:dyDescent="0.3">
      <c r="G7457" s="62">
        <v>7451</v>
      </c>
      <c r="H7457">
        <f t="shared" ca="1" si="159"/>
        <v>2.279372828159347E-2</v>
      </c>
    </row>
    <row r="7458" spans="7:8" x14ac:dyDescent="0.3">
      <c r="G7458" s="62">
        <v>7452</v>
      </c>
      <c r="H7458">
        <f t="shared" ca="1" si="159"/>
        <v>-2.2434111786391448E-2</v>
      </c>
    </row>
    <row r="7459" spans="7:8" x14ac:dyDescent="0.3">
      <c r="G7459" s="62">
        <v>7453</v>
      </c>
      <c r="H7459">
        <f t="shared" ca="1" si="159"/>
        <v>3.5009991705413579E-2</v>
      </c>
    </row>
    <row r="7460" spans="7:8" x14ac:dyDescent="0.3">
      <c r="G7460" s="62">
        <v>7454</v>
      </c>
      <c r="H7460">
        <f t="shared" ca="1" si="159"/>
        <v>-2.0184147572650236E-2</v>
      </c>
    </row>
    <row r="7461" spans="7:8" x14ac:dyDescent="0.3">
      <c r="G7461" s="62">
        <v>7455</v>
      </c>
      <c r="H7461">
        <f t="shared" ca="1" si="159"/>
        <v>-2.1659440853213818E-3</v>
      </c>
    </row>
    <row r="7462" spans="7:8" x14ac:dyDescent="0.3">
      <c r="G7462" s="62">
        <v>7456</v>
      </c>
      <c r="H7462">
        <f t="shared" ca="1" si="159"/>
        <v>2.3707011517465535E-3</v>
      </c>
    </row>
    <row r="7463" spans="7:8" x14ac:dyDescent="0.3">
      <c r="G7463" s="62">
        <v>7457</v>
      </c>
      <c r="H7463">
        <f t="shared" ca="1" si="159"/>
        <v>1.146940512531801E-2</v>
      </c>
    </row>
    <row r="7464" spans="7:8" x14ac:dyDescent="0.3">
      <c r="G7464" s="62">
        <v>7458</v>
      </c>
      <c r="H7464">
        <f t="shared" ca="1" si="159"/>
        <v>-1.7955742847251585E-2</v>
      </c>
    </row>
    <row r="7465" spans="7:8" x14ac:dyDescent="0.3">
      <c r="G7465" s="62">
        <v>7459</v>
      </c>
      <c r="H7465">
        <f t="shared" ca="1" si="159"/>
        <v>2.4305248438338421E-3</v>
      </c>
    </row>
    <row r="7466" spans="7:8" x14ac:dyDescent="0.3">
      <c r="G7466" s="62">
        <v>7460</v>
      </c>
      <c r="H7466">
        <f t="shared" ca="1" si="159"/>
        <v>5.4863734776100593E-3</v>
      </c>
    </row>
    <row r="7467" spans="7:8" x14ac:dyDescent="0.3">
      <c r="G7467" s="62">
        <v>7461</v>
      </c>
      <c r="H7467">
        <f t="shared" ca="1" si="159"/>
        <v>1.746785239660829E-2</v>
      </c>
    </row>
    <row r="7468" spans="7:8" x14ac:dyDescent="0.3">
      <c r="G7468" s="62">
        <v>7462</v>
      </c>
      <c r="H7468">
        <f t="shared" ca="1" si="159"/>
        <v>5.6165746249595642E-3</v>
      </c>
    </row>
    <row r="7469" spans="7:8" x14ac:dyDescent="0.3">
      <c r="G7469" s="62">
        <v>7463</v>
      </c>
      <c r="H7469">
        <f t="shared" ca="1" si="159"/>
        <v>-5.0573962095499733E-3</v>
      </c>
    </row>
    <row r="7470" spans="7:8" x14ac:dyDescent="0.3">
      <c r="G7470" s="62">
        <v>7464</v>
      </c>
      <c r="H7470">
        <f t="shared" ca="1" si="159"/>
        <v>-7.2620469738177863E-3</v>
      </c>
    </row>
    <row r="7471" spans="7:8" x14ac:dyDescent="0.3">
      <c r="G7471" s="62">
        <v>7465</v>
      </c>
      <c r="H7471">
        <f t="shared" ca="1" si="159"/>
        <v>1.2062265042141966E-2</v>
      </c>
    </row>
    <row r="7472" spans="7:8" x14ac:dyDescent="0.3">
      <c r="G7472" s="62">
        <v>7466</v>
      </c>
      <c r="H7472">
        <f t="shared" ca="1" si="159"/>
        <v>-1.6183731118041875E-2</v>
      </c>
    </row>
    <row r="7473" spans="7:8" x14ac:dyDescent="0.3">
      <c r="G7473" s="62">
        <v>7467</v>
      </c>
      <c r="H7473">
        <f t="shared" ca="1" si="159"/>
        <v>-1.1082123602193031E-2</v>
      </c>
    </row>
    <row r="7474" spans="7:8" x14ac:dyDescent="0.3">
      <c r="G7474" s="62">
        <v>7468</v>
      </c>
      <c r="H7474">
        <f t="shared" ca="1" si="159"/>
        <v>-8.2074462283439481E-3</v>
      </c>
    </row>
    <row r="7475" spans="7:8" x14ac:dyDescent="0.3">
      <c r="G7475" s="62">
        <v>7469</v>
      </c>
      <c r="H7475">
        <f t="shared" ca="1" si="159"/>
        <v>1.5062786773596511E-2</v>
      </c>
    </row>
    <row r="7476" spans="7:8" x14ac:dyDescent="0.3">
      <c r="G7476" s="62">
        <v>7470</v>
      </c>
      <c r="H7476">
        <f t="shared" ca="1" si="159"/>
        <v>-9.4522057574209417E-4</v>
      </c>
    </row>
    <row r="7477" spans="7:8" x14ac:dyDescent="0.3">
      <c r="G7477" s="62">
        <v>7471</v>
      </c>
      <c r="H7477">
        <f t="shared" ca="1" si="159"/>
        <v>1.8880580807770542E-2</v>
      </c>
    </row>
    <row r="7478" spans="7:8" x14ac:dyDescent="0.3">
      <c r="G7478" s="62">
        <v>7472</v>
      </c>
      <c r="H7478">
        <f t="shared" ca="1" si="159"/>
        <v>-2.065681676514328E-2</v>
      </c>
    </row>
    <row r="7479" spans="7:8" x14ac:dyDescent="0.3">
      <c r="G7479" s="62">
        <v>7473</v>
      </c>
      <c r="H7479">
        <f t="shared" ca="1" si="159"/>
        <v>1.919870491133216E-2</v>
      </c>
    </row>
    <row r="7480" spans="7:8" x14ac:dyDescent="0.3">
      <c r="G7480" s="62">
        <v>7474</v>
      </c>
      <c r="H7480">
        <f t="shared" ca="1" si="159"/>
        <v>3.3700279653793271E-3</v>
      </c>
    </row>
    <row r="7481" spans="7:8" x14ac:dyDescent="0.3">
      <c r="G7481" s="62">
        <v>7475</v>
      </c>
      <c r="H7481">
        <f t="shared" ca="1" si="159"/>
        <v>-4.1142681263124396E-3</v>
      </c>
    </row>
    <row r="7482" spans="7:8" x14ac:dyDescent="0.3">
      <c r="G7482" s="62">
        <v>7476</v>
      </c>
      <c r="H7482">
        <f t="shared" ca="1" si="159"/>
        <v>2.5122403242414507E-2</v>
      </c>
    </row>
    <row r="7483" spans="7:8" x14ac:dyDescent="0.3">
      <c r="G7483" s="62">
        <v>7477</v>
      </c>
      <c r="H7483">
        <f t="shared" ca="1" si="159"/>
        <v>-1.2099772465912085E-3</v>
      </c>
    </row>
    <row r="7484" spans="7:8" x14ac:dyDescent="0.3">
      <c r="G7484" s="62">
        <v>7478</v>
      </c>
      <c r="H7484">
        <f t="shared" ca="1" si="159"/>
        <v>1.191363760382964E-2</v>
      </c>
    </row>
    <row r="7485" spans="7:8" x14ac:dyDescent="0.3">
      <c r="G7485" s="62">
        <v>7479</v>
      </c>
      <c r="H7485">
        <f t="shared" ca="1" si="159"/>
        <v>-1.4372106939319821E-2</v>
      </c>
    </row>
    <row r="7486" spans="7:8" x14ac:dyDescent="0.3">
      <c r="G7486" s="62">
        <v>7480</v>
      </c>
      <c r="H7486">
        <f t="shared" ca="1" si="159"/>
        <v>1.7177770189170164E-2</v>
      </c>
    </row>
    <row r="7487" spans="7:8" x14ac:dyDescent="0.3">
      <c r="G7487" s="62">
        <v>7481</v>
      </c>
      <c r="H7487">
        <f t="shared" ca="1" si="159"/>
        <v>7.7836244616841573E-3</v>
      </c>
    </row>
    <row r="7488" spans="7:8" x14ac:dyDescent="0.3">
      <c r="G7488" s="62">
        <v>7482</v>
      </c>
      <c r="H7488">
        <f t="shared" ca="1" si="159"/>
        <v>-1.1267939779927979E-2</v>
      </c>
    </row>
    <row r="7489" spans="7:8" x14ac:dyDescent="0.3">
      <c r="G7489" s="62">
        <v>7483</v>
      </c>
      <c r="H7489">
        <f t="shared" ca="1" si="159"/>
        <v>3.6005957606085159E-2</v>
      </c>
    </row>
    <row r="7490" spans="7:8" x14ac:dyDescent="0.3">
      <c r="G7490" s="62">
        <v>7484</v>
      </c>
      <c r="H7490">
        <f t="shared" ca="1" si="159"/>
        <v>-2.7771886512845727E-2</v>
      </c>
    </row>
    <row r="7491" spans="7:8" x14ac:dyDescent="0.3">
      <c r="G7491" s="62">
        <v>7485</v>
      </c>
      <c r="H7491">
        <f t="shared" ca="1" si="159"/>
        <v>-1.2067539150725904E-2</v>
      </c>
    </row>
    <row r="7492" spans="7:8" x14ac:dyDescent="0.3">
      <c r="G7492" s="62">
        <v>7486</v>
      </c>
      <c r="H7492">
        <f t="shared" ca="1" si="159"/>
        <v>-9.0827219051290862E-4</v>
      </c>
    </row>
    <row r="7493" spans="7:8" x14ac:dyDescent="0.3">
      <c r="G7493" s="62">
        <v>7487</v>
      </c>
      <c r="H7493">
        <f t="shared" ca="1" si="159"/>
        <v>-1.1297688465602973E-2</v>
      </c>
    </row>
    <row r="7494" spans="7:8" x14ac:dyDescent="0.3">
      <c r="G7494" s="62">
        <v>7488</v>
      </c>
      <c r="H7494">
        <f t="shared" ca="1" si="159"/>
        <v>8.7399951737550333E-3</v>
      </c>
    </row>
    <row r="7495" spans="7:8" x14ac:dyDescent="0.3">
      <c r="G7495" s="62">
        <v>7489</v>
      </c>
      <c r="H7495">
        <f t="shared" ref="H7495:H7558" ca="1" si="160">_xlfn.NORM.INV(RAND(),N$9,N$10)</f>
        <v>1.1143566769100969E-2</v>
      </c>
    </row>
    <row r="7496" spans="7:8" x14ac:dyDescent="0.3">
      <c r="G7496" s="62">
        <v>7490</v>
      </c>
      <c r="H7496">
        <f t="shared" ca="1" si="160"/>
        <v>2.3132411142281043E-2</v>
      </c>
    </row>
    <row r="7497" spans="7:8" x14ac:dyDescent="0.3">
      <c r="G7497" s="62">
        <v>7491</v>
      </c>
      <c r="H7497">
        <f t="shared" ca="1" si="160"/>
        <v>-4.9016409627625126E-3</v>
      </c>
    </row>
    <row r="7498" spans="7:8" x14ac:dyDescent="0.3">
      <c r="G7498" s="62">
        <v>7492</v>
      </c>
      <c r="H7498">
        <f t="shared" ca="1" si="160"/>
        <v>7.0038630824680219E-3</v>
      </c>
    </row>
    <row r="7499" spans="7:8" x14ac:dyDescent="0.3">
      <c r="G7499" s="62">
        <v>7493</v>
      </c>
      <c r="H7499">
        <f t="shared" ca="1" si="160"/>
        <v>-4.4810198249426976E-3</v>
      </c>
    </row>
    <row r="7500" spans="7:8" x14ac:dyDescent="0.3">
      <c r="G7500" s="62">
        <v>7494</v>
      </c>
      <c r="H7500">
        <f t="shared" ca="1" si="160"/>
        <v>8.105681405517904E-3</v>
      </c>
    </row>
    <row r="7501" spans="7:8" x14ac:dyDescent="0.3">
      <c r="G7501" s="62">
        <v>7495</v>
      </c>
      <c r="H7501">
        <f t="shared" ca="1" si="160"/>
        <v>4.1359615035784392E-4</v>
      </c>
    </row>
    <row r="7502" spans="7:8" x14ac:dyDescent="0.3">
      <c r="G7502" s="62">
        <v>7496</v>
      </c>
      <c r="H7502">
        <f t="shared" ca="1" si="160"/>
        <v>1.628218022539046E-2</v>
      </c>
    </row>
    <row r="7503" spans="7:8" x14ac:dyDescent="0.3">
      <c r="G7503" s="62">
        <v>7497</v>
      </c>
      <c r="H7503">
        <f t="shared" ca="1" si="160"/>
        <v>1.6711110046979373E-2</v>
      </c>
    </row>
    <row r="7504" spans="7:8" x14ac:dyDescent="0.3">
      <c r="G7504" s="62">
        <v>7498</v>
      </c>
      <c r="H7504">
        <f t="shared" ca="1" si="160"/>
        <v>-1.5644256465939442E-2</v>
      </c>
    </row>
    <row r="7505" spans="7:8" x14ac:dyDescent="0.3">
      <c r="G7505" s="62">
        <v>7499</v>
      </c>
      <c r="H7505">
        <f t="shared" ca="1" si="160"/>
        <v>-1.0781087921027369E-2</v>
      </c>
    </row>
    <row r="7506" spans="7:8" x14ac:dyDescent="0.3">
      <c r="G7506" s="62">
        <v>7500</v>
      </c>
      <c r="H7506">
        <f t="shared" ca="1" si="160"/>
        <v>5.4261398808266052E-3</v>
      </c>
    </row>
    <row r="7507" spans="7:8" x14ac:dyDescent="0.3">
      <c r="G7507" s="62">
        <v>7501</v>
      </c>
      <c r="H7507">
        <f t="shared" ca="1" si="160"/>
        <v>1.0305891720367059E-2</v>
      </c>
    </row>
    <row r="7508" spans="7:8" x14ac:dyDescent="0.3">
      <c r="G7508" s="62">
        <v>7502</v>
      </c>
      <c r="H7508">
        <f t="shared" ca="1" si="160"/>
        <v>-6.3323544889356898E-3</v>
      </c>
    </row>
    <row r="7509" spans="7:8" x14ac:dyDescent="0.3">
      <c r="G7509" s="62">
        <v>7503</v>
      </c>
      <c r="H7509">
        <f t="shared" ca="1" si="160"/>
        <v>1.4288755721744383E-2</v>
      </c>
    </row>
    <row r="7510" spans="7:8" x14ac:dyDescent="0.3">
      <c r="G7510" s="62">
        <v>7504</v>
      </c>
      <c r="H7510">
        <f t="shared" ca="1" si="160"/>
        <v>7.2851794751736098E-3</v>
      </c>
    </row>
    <row r="7511" spans="7:8" x14ac:dyDescent="0.3">
      <c r="G7511" s="62">
        <v>7505</v>
      </c>
      <c r="H7511">
        <f t="shared" ca="1" si="160"/>
        <v>-1.3363614482678528E-2</v>
      </c>
    </row>
    <row r="7512" spans="7:8" x14ac:dyDescent="0.3">
      <c r="G7512" s="62">
        <v>7506</v>
      </c>
      <c r="H7512">
        <f t="shared" ca="1" si="160"/>
        <v>-5.1684492294139985E-3</v>
      </c>
    </row>
    <row r="7513" spans="7:8" x14ac:dyDescent="0.3">
      <c r="G7513" s="62">
        <v>7507</v>
      </c>
      <c r="H7513">
        <f t="shared" ca="1" si="160"/>
        <v>-3.8821125886320863E-3</v>
      </c>
    </row>
    <row r="7514" spans="7:8" x14ac:dyDescent="0.3">
      <c r="G7514" s="62">
        <v>7508</v>
      </c>
      <c r="H7514">
        <f t="shared" ca="1" si="160"/>
        <v>1.1463636990119016E-2</v>
      </c>
    </row>
    <row r="7515" spans="7:8" x14ac:dyDescent="0.3">
      <c r="G7515" s="62">
        <v>7509</v>
      </c>
      <c r="H7515">
        <f t="shared" ca="1" si="160"/>
        <v>1.7647730950850473E-3</v>
      </c>
    </row>
    <row r="7516" spans="7:8" x14ac:dyDescent="0.3">
      <c r="G7516" s="62">
        <v>7510</v>
      </c>
      <c r="H7516">
        <f t="shared" ca="1" si="160"/>
        <v>-3.3929199358422681E-2</v>
      </c>
    </row>
    <row r="7517" spans="7:8" x14ac:dyDescent="0.3">
      <c r="G7517" s="62">
        <v>7511</v>
      </c>
      <c r="H7517">
        <f t="shared" ca="1" si="160"/>
        <v>4.5228652036042394E-3</v>
      </c>
    </row>
    <row r="7518" spans="7:8" x14ac:dyDescent="0.3">
      <c r="G7518" s="62">
        <v>7512</v>
      </c>
      <c r="H7518">
        <f t="shared" ca="1" si="160"/>
        <v>-4.6461341756635632E-3</v>
      </c>
    </row>
    <row r="7519" spans="7:8" x14ac:dyDescent="0.3">
      <c r="G7519" s="62">
        <v>7513</v>
      </c>
      <c r="H7519">
        <f t="shared" ca="1" si="160"/>
        <v>-6.53961994684551E-3</v>
      </c>
    </row>
    <row r="7520" spans="7:8" x14ac:dyDescent="0.3">
      <c r="G7520" s="62">
        <v>7514</v>
      </c>
      <c r="H7520">
        <f t="shared" ca="1" si="160"/>
        <v>-6.064690703351741E-4</v>
      </c>
    </row>
    <row r="7521" spans="7:8" x14ac:dyDescent="0.3">
      <c r="G7521" s="62">
        <v>7515</v>
      </c>
      <c r="H7521">
        <f t="shared" ca="1" si="160"/>
        <v>-1.2477574878695745E-3</v>
      </c>
    </row>
    <row r="7522" spans="7:8" x14ac:dyDescent="0.3">
      <c r="G7522" s="62">
        <v>7516</v>
      </c>
      <c r="H7522">
        <f t="shared" ca="1" si="160"/>
        <v>3.2235104532999299E-3</v>
      </c>
    </row>
    <row r="7523" spans="7:8" x14ac:dyDescent="0.3">
      <c r="G7523" s="62">
        <v>7517</v>
      </c>
      <c r="H7523">
        <f t="shared" ca="1" si="160"/>
        <v>-3.2030525208359369E-2</v>
      </c>
    </row>
    <row r="7524" spans="7:8" x14ac:dyDescent="0.3">
      <c r="G7524" s="62">
        <v>7518</v>
      </c>
      <c r="H7524">
        <f t="shared" ca="1" si="160"/>
        <v>-1.2265810164924715E-2</v>
      </c>
    </row>
    <row r="7525" spans="7:8" x14ac:dyDescent="0.3">
      <c r="G7525" s="62">
        <v>7519</v>
      </c>
      <c r="H7525">
        <f t="shared" ca="1" si="160"/>
        <v>1.5782222412603513E-3</v>
      </c>
    </row>
    <row r="7526" spans="7:8" x14ac:dyDescent="0.3">
      <c r="G7526" s="62">
        <v>7520</v>
      </c>
      <c r="H7526">
        <f t="shared" ca="1" si="160"/>
        <v>-4.4666993535995439E-3</v>
      </c>
    </row>
    <row r="7527" spans="7:8" x14ac:dyDescent="0.3">
      <c r="G7527" s="62">
        <v>7521</v>
      </c>
      <c r="H7527">
        <f t="shared" ca="1" si="160"/>
        <v>-1.388542223785981E-2</v>
      </c>
    </row>
    <row r="7528" spans="7:8" x14ac:dyDescent="0.3">
      <c r="G7528" s="62">
        <v>7522</v>
      </c>
      <c r="H7528">
        <f t="shared" ca="1" si="160"/>
        <v>-3.5111631679903099E-3</v>
      </c>
    </row>
    <row r="7529" spans="7:8" x14ac:dyDescent="0.3">
      <c r="G7529" s="62">
        <v>7523</v>
      </c>
      <c r="H7529">
        <f t="shared" ca="1" si="160"/>
        <v>1.4141878573977919E-2</v>
      </c>
    </row>
    <row r="7530" spans="7:8" x14ac:dyDescent="0.3">
      <c r="G7530" s="62">
        <v>7524</v>
      </c>
      <c r="H7530">
        <f t="shared" ca="1" si="160"/>
        <v>-2.4549798647533882E-4</v>
      </c>
    </row>
    <row r="7531" spans="7:8" x14ac:dyDescent="0.3">
      <c r="G7531" s="62">
        <v>7525</v>
      </c>
      <c r="H7531">
        <f t="shared" ca="1" si="160"/>
        <v>-1.462602101517985E-2</v>
      </c>
    </row>
    <row r="7532" spans="7:8" x14ac:dyDescent="0.3">
      <c r="G7532" s="62">
        <v>7526</v>
      </c>
      <c r="H7532">
        <f t="shared" ca="1" si="160"/>
        <v>-2.0347635314258702E-2</v>
      </c>
    </row>
    <row r="7533" spans="7:8" x14ac:dyDescent="0.3">
      <c r="G7533" s="62">
        <v>7527</v>
      </c>
      <c r="H7533">
        <f t="shared" ca="1" si="160"/>
        <v>-2.1342233452536358E-3</v>
      </c>
    </row>
    <row r="7534" spans="7:8" x14ac:dyDescent="0.3">
      <c r="G7534" s="62">
        <v>7528</v>
      </c>
      <c r="H7534">
        <f t="shared" ca="1" si="160"/>
        <v>1.0281644713373297E-2</v>
      </c>
    </row>
    <row r="7535" spans="7:8" x14ac:dyDescent="0.3">
      <c r="G7535" s="62">
        <v>7529</v>
      </c>
      <c r="H7535">
        <f t="shared" ca="1" si="160"/>
        <v>-3.0253157358914786E-3</v>
      </c>
    </row>
    <row r="7536" spans="7:8" x14ac:dyDescent="0.3">
      <c r="G7536" s="62">
        <v>7530</v>
      </c>
      <c r="H7536">
        <f t="shared" ca="1" si="160"/>
        <v>2.9185770185382364E-3</v>
      </c>
    </row>
    <row r="7537" spans="7:8" x14ac:dyDescent="0.3">
      <c r="G7537" s="62">
        <v>7531</v>
      </c>
      <c r="H7537">
        <f t="shared" ca="1" si="160"/>
        <v>4.5661244644963628E-3</v>
      </c>
    </row>
    <row r="7538" spans="7:8" x14ac:dyDescent="0.3">
      <c r="G7538" s="62">
        <v>7532</v>
      </c>
      <c r="H7538">
        <f t="shared" ca="1" si="160"/>
        <v>1.1294581203561234E-2</v>
      </c>
    </row>
    <row r="7539" spans="7:8" x14ac:dyDescent="0.3">
      <c r="G7539" s="62">
        <v>7533</v>
      </c>
      <c r="H7539">
        <f t="shared" ca="1" si="160"/>
        <v>1.1459294747370899E-3</v>
      </c>
    </row>
    <row r="7540" spans="7:8" x14ac:dyDescent="0.3">
      <c r="G7540" s="62">
        <v>7534</v>
      </c>
      <c r="H7540">
        <f t="shared" ca="1" si="160"/>
        <v>6.6257513726847321E-3</v>
      </c>
    </row>
    <row r="7541" spans="7:8" x14ac:dyDescent="0.3">
      <c r="G7541" s="62">
        <v>7535</v>
      </c>
      <c r="H7541">
        <f t="shared" ca="1" si="160"/>
        <v>8.9604297871333956E-3</v>
      </c>
    </row>
    <row r="7542" spans="7:8" x14ac:dyDescent="0.3">
      <c r="G7542" s="62">
        <v>7536</v>
      </c>
      <c r="H7542">
        <f t="shared" ca="1" si="160"/>
        <v>-6.6578315949759508E-3</v>
      </c>
    </row>
    <row r="7543" spans="7:8" x14ac:dyDescent="0.3">
      <c r="G7543" s="62">
        <v>7537</v>
      </c>
      <c r="H7543">
        <f t="shared" ca="1" si="160"/>
        <v>-7.7424646252194588E-3</v>
      </c>
    </row>
    <row r="7544" spans="7:8" x14ac:dyDescent="0.3">
      <c r="G7544" s="62">
        <v>7538</v>
      </c>
      <c r="H7544">
        <f t="shared" ca="1" si="160"/>
        <v>1.8167003414467441E-2</v>
      </c>
    </row>
    <row r="7545" spans="7:8" x14ac:dyDescent="0.3">
      <c r="G7545" s="62">
        <v>7539</v>
      </c>
      <c r="H7545">
        <f t="shared" ca="1" si="160"/>
        <v>-8.4750397651239158E-3</v>
      </c>
    </row>
    <row r="7546" spans="7:8" x14ac:dyDescent="0.3">
      <c r="G7546" s="62">
        <v>7540</v>
      </c>
      <c r="H7546">
        <f t="shared" ca="1" si="160"/>
        <v>2.5617489852838356E-2</v>
      </c>
    </row>
    <row r="7547" spans="7:8" x14ac:dyDescent="0.3">
      <c r="G7547" s="62">
        <v>7541</v>
      </c>
      <c r="H7547">
        <f t="shared" ca="1" si="160"/>
        <v>1.8867788157736595E-2</v>
      </c>
    </row>
    <row r="7548" spans="7:8" x14ac:dyDescent="0.3">
      <c r="G7548" s="62">
        <v>7542</v>
      </c>
      <c r="H7548">
        <f t="shared" ca="1" si="160"/>
        <v>-1.0650712528880425E-2</v>
      </c>
    </row>
    <row r="7549" spans="7:8" x14ac:dyDescent="0.3">
      <c r="G7549" s="62">
        <v>7543</v>
      </c>
      <c r="H7549">
        <f t="shared" ca="1" si="160"/>
        <v>-2.1204227610420634E-3</v>
      </c>
    </row>
    <row r="7550" spans="7:8" x14ac:dyDescent="0.3">
      <c r="G7550" s="62">
        <v>7544</v>
      </c>
      <c r="H7550">
        <f t="shared" ca="1" si="160"/>
        <v>-1.0930121654551716E-2</v>
      </c>
    </row>
    <row r="7551" spans="7:8" x14ac:dyDescent="0.3">
      <c r="G7551" s="62">
        <v>7545</v>
      </c>
      <c r="H7551">
        <f t="shared" ca="1" si="160"/>
        <v>2.07922665499041E-3</v>
      </c>
    </row>
    <row r="7552" spans="7:8" x14ac:dyDescent="0.3">
      <c r="G7552" s="62">
        <v>7546</v>
      </c>
      <c r="H7552">
        <f t="shared" ca="1" si="160"/>
        <v>-2.175689769008149E-3</v>
      </c>
    </row>
    <row r="7553" spans="7:8" x14ac:dyDescent="0.3">
      <c r="G7553" s="62">
        <v>7547</v>
      </c>
      <c r="H7553">
        <f t="shared" ca="1" si="160"/>
        <v>-3.1766238095208704E-3</v>
      </c>
    </row>
    <row r="7554" spans="7:8" x14ac:dyDescent="0.3">
      <c r="G7554" s="62">
        <v>7548</v>
      </c>
      <c r="H7554">
        <f t="shared" ca="1" si="160"/>
        <v>1.4116838508146913E-2</v>
      </c>
    </row>
    <row r="7555" spans="7:8" x14ac:dyDescent="0.3">
      <c r="G7555" s="62">
        <v>7549</v>
      </c>
      <c r="H7555">
        <f t="shared" ca="1" si="160"/>
        <v>-2.1263460984178792E-2</v>
      </c>
    </row>
    <row r="7556" spans="7:8" x14ac:dyDescent="0.3">
      <c r="G7556" s="62">
        <v>7550</v>
      </c>
      <c r="H7556">
        <f t="shared" ca="1" si="160"/>
        <v>-2.6195714224376158E-2</v>
      </c>
    </row>
    <row r="7557" spans="7:8" x14ac:dyDescent="0.3">
      <c r="G7557" s="62">
        <v>7551</v>
      </c>
      <c r="H7557">
        <f t="shared" ca="1" si="160"/>
        <v>-1.3024325051634729E-2</v>
      </c>
    </row>
    <row r="7558" spans="7:8" x14ac:dyDescent="0.3">
      <c r="G7558" s="62">
        <v>7552</v>
      </c>
      <c r="H7558">
        <f t="shared" ca="1" si="160"/>
        <v>-1.9729284350751245E-3</v>
      </c>
    </row>
    <row r="7559" spans="7:8" x14ac:dyDescent="0.3">
      <c r="G7559" s="62">
        <v>7553</v>
      </c>
      <c r="H7559">
        <f t="shared" ref="H7559:H7622" ca="1" si="161">_xlfn.NORM.INV(RAND(),N$9,N$10)</f>
        <v>1.1545393782074023E-2</v>
      </c>
    </row>
    <row r="7560" spans="7:8" x14ac:dyDescent="0.3">
      <c r="G7560" s="62">
        <v>7554</v>
      </c>
      <c r="H7560">
        <f t="shared" ca="1" si="161"/>
        <v>2.5079556406314529E-3</v>
      </c>
    </row>
    <row r="7561" spans="7:8" x14ac:dyDescent="0.3">
      <c r="G7561" s="62">
        <v>7555</v>
      </c>
      <c r="H7561">
        <f t="shared" ca="1" si="161"/>
        <v>1.3251837531198277E-2</v>
      </c>
    </row>
    <row r="7562" spans="7:8" x14ac:dyDescent="0.3">
      <c r="G7562" s="62">
        <v>7556</v>
      </c>
      <c r="H7562">
        <f t="shared" ca="1" si="161"/>
        <v>-4.0942943378193533E-3</v>
      </c>
    </row>
    <row r="7563" spans="7:8" x14ac:dyDescent="0.3">
      <c r="G7563" s="62">
        <v>7557</v>
      </c>
      <c r="H7563">
        <f t="shared" ca="1" si="161"/>
        <v>-1.8605961464204387E-2</v>
      </c>
    </row>
    <row r="7564" spans="7:8" x14ac:dyDescent="0.3">
      <c r="G7564" s="62">
        <v>7558</v>
      </c>
      <c r="H7564">
        <f t="shared" ca="1" si="161"/>
        <v>2.3687918836802946E-3</v>
      </c>
    </row>
    <row r="7565" spans="7:8" x14ac:dyDescent="0.3">
      <c r="G7565" s="62">
        <v>7559</v>
      </c>
      <c r="H7565">
        <f t="shared" ca="1" si="161"/>
        <v>-3.1402983843194835E-3</v>
      </c>
    </row>
    <row r="7566" spans="7:8" x14ac:dyDescent="0.3">
      <c r="G7566" s="62">
        <v>7560</v>
      </c>
      <c r="H7566">
        <f t="shared" ca="1" si="161"/>
        <v>-9.9605895999911858E-4</v>
      </c>
    </row>
    <row r="7567" spans="7:8" x14ac:dyDescent="0.3">
      <c r="G7567" s="62">
        <v>7561</v>
      </c>
      <c r="H7567">
        <f t="shared" ca="1" si="161"/>
        <v>2.7159969291825424E-2</v>
      </c>
    </row>
    <row r="7568" spans="7:8" x14ac:dyDescent="0.3">
      <c r="G7568" s="62">
        <v>7562</v>
      </c>
      <c r="H7568">
        <f t="shared" ca="1" si="161"/>
        <v>7.6098231444320769E-4</v>
      </c>
    </row>
    <row r="7569" spans="7:8" x14ac:dyDescent="0.3">
      <c r="G7569" s="62">
        <v>7563</v>
      </c>
      <c r="H7569">
        <f t="shared" ca="1" si="161"/>
        <v>-2.3436542844068819E-2</v>
      </c>
    </row>
    <row r="7570" spans="7:8" x14ac:dyDescent="0.3">
      <c r="G7570" s="62">
        <v>7564</v>
      </c>
      <c r="H7570">
        <f t="shared" ca="1" si="161"/>
        <v>-1.6104083021198151E-3</v>
      </c>
    </row>
    <row r="7571" spans="7:8" x14ac:dyDescent="0.3">
      <c r="G7571" s="62">
        <v>7565</v>
      </c>
      <c r="H7571">
        <f t="shared" ca="1" si="161"/>
        <v>-1.2259955765492837E-3</v>
      </c>
    </row>
    <row r="7572" spans="7:8" x14ac:dyDescent="0.3">
      <c r="G7572" s="62">
        <v>7566</v>
      </c>
      <c r="H7572">
        <f t="shared" ca="1" si="161"/>
        <v>1.6196527290573325E-4</v>
      </c>
    </row>
    <row r="7573" spans="7:8" x14ac:dyDescent="0.3">
      <c r="G7573" s="62">
        <v>7567</v>
      </c>
      <c r="H7573">
        <f t="shared" ca="1" si="161"/>
        <v>1.9887910902984481E-2</v>
      </c>
    </row>
    <row r="7574" spans="7:8" x14ac:dyDescent="0.3">
      <c r="G7574" s="62">
        <v>7568</v>
      </c>
      <c r="H7574">
        <f t="shared" ca="1" si="161"/>
        <v>1.2024435448810423E-2</v>
      </c>
    </row>
    <row r="7575" spans="7:8" x14ac:dyDescent="0.3">
      <c r="G7575" s="62">
        <v>7569</v>
      </c>
      <c r="H7575">
        <f t="shared" ca="1" si="161"/>
        <v>2.5704869590834342E-2</v>
      </c>
    </row>
    <row r="7576" spans="7:8" x14ac:dyDescent="0.3">
      <c r="G7576" s="62">
        <v>7570</v>
      </c>
      <c r="H7576">
        <f t="shared" ca="1" si="161"/>
        <v>1.7502247702357185E-2</v>
      </c>
    </row>
    <row r="7577" spans="7:8" x14ac:dyDescent="0.3">
      <c r="G7577" s="62">
        <v>7571</v>
      </c>
      <c r="H7577">
        <f t="shared" ca="1" si="161"/>
        <v>-2.0499468847316925E-2</v>
      </c>
    </row>
    <row r="7578" spans="7:8" x14ac:dyDescent="0.3">
      <c r="G7578" s="62">
        <v>7572</v>
      </c>
      <c r="H7578">
        <f t="shared" ca="1" si="161"/>
        <v>-1.4346638581160665E-2</v>
      </c>
    </row>
    <row r="7579" spans="7:8" x14ac:dyDescent="0.3">
      <c r="G7579" s="62">
        <v>7573</v>
      </c>
      <c r="H7579">
        <f t="shared" ca="1" si="161"/>
        <v>-9.6732674539520957E-3</v>
      </c>
    </row>
    <row r="7580" spans="7:8" x14ac:dyDescent="0.3">
      <c r="G7580" s="62">
        <v>7574</v>
      </c>
      <c r="H7580">
        <f t="shared" ca="1" si="161"/>
        <v>1.3213301874076609E-4</v>
      </c>
    </row>
    <row r="7581" spans="7:8" x14ac:dyDescent="0.3">
      <c r="G7581" s="62">
        <v>7575</v>
      </c>
      <c r="H7581">
        <f t="shared" ca="1" si="161"/>
        <v>-1.8228344789530167E-2</v>
      </c>
    </row>
    <row r="7582" spans="7:8" x14ac:dyDescent="0.3">
      <c r="G7582" s="62">
        <v>7576</v>
      </c>
      <c r="H7582">
        <f t="shared" ca="1" si="161"/>
        <v>-7.6449517586712219E-3</v>
      </c>
    </row>
    <row r="7583" spans="7:8" x14ac:dyDescent="0.3">
      <c r="G7583" s="62">
        <v>7577</v>
      </c>
      <c r="H7583">
        <f t="shared" ca="1" si="161"/>
        <v>-1.1071093384320744E-2</v>
      </c>
    </row>
    <row r="7584" spans="7:8" x14ac:dyDescent="0.3">
      <c r="G7584" s="62">
        <v>7578</v>
      </c>
      <c r="H7584">
        <f t="shared" ca="1" si="161"/>
        <v>-2.0946758496060969E-2</v>
      </c>
    </row>
    <row r="7585" spans="7:8" x14ac:dyDescent="0.3">
      <c r="G7585" s="62">
        <v>7579</v>
      </c>
      <c r="H7585">
        <f t="shared" ca="1" si="161"/>
        <v>-1.2749467487069518E-3</v>
      </c>
    </row>
    <row r="7586" spans="7:8" x14ac:dyDescent="0.3">
      <c r="G7586" s="62">
        <v>7580</v>
      </c>
      <c r="H7586">
        <f t="shared" ca="1" si="161"/>
        <v>-5.8882457097744895E-3</v>
      </c>
    </row>
    <row r="7587" spans="7:8" x14ac:dyDescent="0.3">
      <c r="G7587" s="62">
        <v>7581</v>
      </c>
      <c r="H7587">
        <f t="shared" ca="1" si="161"/>
        <v>-9.1124444437500566E-3</v>
      </c>
    </row>
    <row r="7588" spans="7:8" x14ac:dyDescent="0.3">
      <c r="G7588" s="62">
        <v>7582</v>
      </c>
      <c r="H7588">
        <f t="shared" ca="1" si="161"/>
        <v>-6.4299498785055382E-3</v>
      </c>
    </row>
    <row r="7589" spans="7:8" x14ac:dyDescent="0.3">
      <c r="G7589" s="62">
        <v>7583</v>
      </c>
      <c r="H7589">
        <f t="shared" ca="1" si="161"/>
        <v>-2.9320171973918853E-3</v>
      </c>
    </row>
    <row r="7590" spans="7:8" x14ac:dyDescent="0.3">
      <c r="G7590" s="62">
        <v>7584</v>
      </c>
      <c r="H7590">
        <f t="shared" ca="1" si="161"/>
        <v>-1.7701409444024423E-2</v>
      </c>
    </row>
    <row r="7591" spans="7:8" x14ac:dyDescent="0.3">
      <c r="G7591" s="62">
        <v>7585</v>
      </c>
      <c r="H7591">
        <f t="shared" ca="1" si="161"/>
        <v>-2.3390127120989375E-2</v>
      </c>
    </row>
    <row r="7592" spans="7:8" x14ac:dyDescent="0.3">
      <c r="G7592" s="62">
        <v>7586</v>
      </c>
      <c r="H7592">
        <f t="shared" ca="1" si="161"/>
        <v>8.5716021958637846E-3</v>
      </c>
    </row>
    <row r="7593" spans="7:8" x14ac:dyDescent="0.3">
      <c r="G7593" s="62">
        <v>7587</v>
      </c>
      <c r="H7593">
        <f t="shared" ca="1" si="161"/>
        <v>6.6085641755863058E-3</v>
      </c>
    </row>
    <row r="7594" spans="7:8" x14ac:dyDescent="0.3">
      <c r="G7594" s="62">
        <v>7588</v>
      </c>
      <c r="H7594">
        <f t="shared" ca="1" si="161"/>
        <v>-9.9986336687588225E-3</v>
      </c>
    </row>
    <row r="7595" spans="7:8" x14ac:dyDescent="0.3">
      <c r="G7595" s="62">
        <v>7589</v>
      </c>
      <c r="H7595">
        <f t="shared" ca="1" si="161"/>
        <v>-2.2848264074963227E-2</v>
      </c>
    </row>
    <row r="7596" spans="7:8" x14ac:dyDescent="0.3">
      <c r="G7596" s="62">
        <v>7590</v>
      </c>
      <c r="H7596">
        <f t="shared" ca="1" si="161"/>
        <v>-3.3006637492049455E-2</v>
      </c>
    </row>
    <row r="7597" spans="7:8" x14ac:dyDescent="0.3">
      <c r="G7597" s="62">
        <v>7591</v>
      </c>
      <c r="H7597">
        <f t="shared" ca="1" si="161"/>
        <v>1.440802668357381E-2</v>
      </c>
    </row>
    <row r="7598" spans="7:8" x14ac:dyDescent="0.3">
      <c r="G7598" s="62">
        <v>7592</v>
      </c>
      <c r="H7598">
        <f t="shared" ca="1" si="161"/>
        <v>3.1300027962300934E-2</v>
      </c>
    </row>
    <row r="7599" spans="7:8" x14ac:dyDescent="0.3">
      <c r="G7599" s="62">
        <v>7593</v>
      </c>
      <c r="H7599">
        <f t="shared" ca="1" si="161"/>
        <v>3.004869011208005E-2</v>
      </c>
    </row>
    <row r="7600" spans="7:8" x14ac:dyDescent="0.3">
      <c r="G7600" s="62">
        <v>7594</v>
      </c>
      <c r="H7600">
        <f t="shared" ca="1" si="161"/>
        <v>-2.5641197747239709E-2</v>
      </c>
    </row>
    <row r="7601" spans="7:8" x14ac:dyDescent="0.3">
      <c r="G7601" s="62">
        <v>7595</v>
      </c>
      <c r="H7601">
        <f t="shared" ca="1" si="161"/>
        <v>-1.1537298277160419E-2</v>
      </c>
    </row>
    <row r="7602" spans="7:8" x14ac:dyDescent="0.3">
      <c r="G7602" s="62">
        <v>7596</v>
      </c>
      <c r="H7602">
        <f t="shared" ca="1" si="161"/>
        <v>-2.6336521042302622E-3</v>
      </c>
    </row>
    <row r="7603" spans="7:8" x14ac:dyDescent="0.3">
      <c r="G7603" s="62">
        <v>7597</v>
      </c>
      <c r="H7603">
        <f t="shared" ca="1" si="161"/>
        <v>-2.9065418940596509E-5</v>
      </c>
    </row>
    <row r="7604" spans="7:8" x14ac:dyDescent="0.3">
      <c r="G7604" s="62">
        <v>7598</v>
      </c>
      <c r="H7604">
        <f t="shared" ca="1" si="161"/>
        <v>-8.6576096897511695E-3</v>
      </c>
    </row>
    <row r="7605" spans="7:8" x14ac:dyDescent="0.3">
      <c r="G7605" s="62">
        <v>7599</v>
      </c>
      <c r="H7605">
        <f t="shared" ca="1" si="161"/>
        <v>4.9266238174566403E-3</v>
      </c>
    </row>
    <row r="7606" spans="7:8" x14ac:dyDescent="0.3">
      <c r="G7606" s="62">
        <v>7600</v>
      </c>
      <c r="H7606">
        <f t="shared" ca="1" si="161"/>
        <v>-4.0257571391367989E-3</v>
      </c>
    </row>
    <row r="7607" spans="7:8" x14ac:dyDescent="0.3">
      <c r="G7607" s="62">
        <v>7601</v>
      </c>
      <c r="H7607">
        <f t="shared" ca="1" si="161"/>
        <v>-4.4244475088456763E-3</v>
      </c>
    </row>
    <row r="7608" spans="7:8" x14ac:dyDescent="0.3">
      <c r="G7608" s="62">
        <v>7602</v>
      </c>
      <c r="H7608">
        <f t="shared" ca="1" si="161"/>
        <v>1.399032747435572E-2</v>
      </c>
    </row>
    <row r="7609" spans="7:8" x14ac:dyDescent="0.3">
      <c r="G7609" s="62">
        <v>7603</v>
      </c>
      <c r="H7609">
        <f t="shared" ca="1" si="161"/>
        <v>-7.5226977268118885E-3</v>
      </c>
    </row>
    <row r="7610" spans="7:8" x14ac:dyDescent="0.3">
      <c r="G7610" s="62">
        <v>7604</v>
      </c>
      <c r="H7610">
        <f t="shared" ca="1" si="161"/>
        <v>-4.5528377645305854E-4</v>
      </c>
    </row>
    <row r="7611" spans="7:8" x14ac:dyDescent="0.3">
      <c r="G7611" s="62">
        <v>7605</v>
      </c>
      <c r="H7611">
        <f t="shared" ca="1" si="161"/>
        <v>-2.4246757824052324E-2</v>
      </c>
    </row>
    <row r="7612" spans="7:8" x14ac:dyDescent="0.3">
      <c r="G7612" s="62">
        <v>7606</v>
      </c>
      <c r="H7612">
        <f t="shared" ca="1" si="161"/>
        <v>1.1049827699891161E-2</v>
      </c>
    </row>
    <row r="7613" spans="7:8" x14ac:dyDescent="0.3">
      <c r="G7613" s="62">
        <v>7607</v>
      </c>
      <c r="H7613">
        <f t="shared" ca="1" si="161"/>
        <v>5.5322045821823767E-3</v>
      </c>
    </row>
    <row r="7614" spans="7:8" x14ac:dyDescent="0.3">
      <c r="G7614" s="62">
        <v>7608</v>
      </c>
      <c r="H7614">
        <f t="shared" ca="1" si="161"/>
        <v>-9.6156154110211471E-4</v>
      </c>
    </row>
    <row r="7615" spans="7:8" x14ac:dyDescent="0.3">
      <c r="G7615" s="62">
        <v>7609</v>
      </c>
      <c r="H7615">
        <f t="shared" ca="1" si="161"/>
        <v>-1.2453512550291037E-2</v>
      </c>
    </row>
    <row r="7616" spans="7:8" x14ac:dyDescent="0.3">
      <c r="G7616" s="62">
        <v>7610</v>
      </c>
      <c r="H7616">
        <f t="shared" ca="1" si="161"/>
        <v>6.5160485027900032E-3</v>
      </c>
    </row>
    <row r="7617" spans="7:8" x14ac:dyDescent="0.3">
      <c r="G7617" s="62">
        <v>7611</v>
      </c>
      <c r="H7617">
        <f t="shared" ca="1" si="161"/>
        <v>1.4900594698134535E-3</v>
      </c>
    </row>
    <row r="7618" spans="7:8" x14ac:dyDescent="0.3">
      <c r="G7618" s="62">
        <v>7612</v>
      </c>
      <c r="H7618">
        <f t="shared" ca="1" si="161"/>
        <v>1.3062063167385536E-2</v>
      </c>
    </row>
    <row r="7619" spans="7:8" x14ac:dyDescent="0.3">
      <c r="G7619" s="62">
        <v>7613</v>
      </c>
      <c r="H7619">
        <f t="shared" ca="1" si="161"/>
        <v>-2.5748780319543902E-3</v>
      </c>
    </row>
    <row r="7620" spans="7:8" x14ac:dyDescent="0.3">
      <c r="G7620" s="62">
        <v>7614</v>
      </c>
      <c r="H7620">
        <f t="shared" ca="1" si="161"/>
        <v>-1.6401960210835943E-2</v>
      </c>
    </row>
    <row r="7621" spans="7:8" x14ac:dyDescent="0.3">
      <c r="G7621" s="62">
        <v>7615</v>
      </c>
      <c r="H7621">
        <f t="shared" ca="1" si="161"/>
        <v>3.8787613873375948E-3</v>
      </c>
    </row>
    <row r="7622" spans="7:8" x14ac:dyDescent="0.3">
      <c r="G7622" s="62">
        <v>7616</v>
      </c>
      <c r="H7622">
        <f t="shared" ca="1" si="161"/>
        <v>-2.0370068073470794E-2</v>
      </c>
    </row>
    <row r="7623" spans="7:8" x14ac:dyDescent="0.3">
      <c r="G7623" s="62">
        <v>7617</v>
      </c>
      <c r="H7623">
        <f t="shared" ref="H7623:H7686" ca="1" si="162">_xlfn.NORM.INV(RAND(),N$9,N$10)</f>
        <v>7.0717009075255983E-3</v>
      </c>
    </row>
    <row r="7624" spans="7:8" x14ac:dyDescent="0.3">
      <c r="G7624" s="62">
        <v>7618</v>
      </c>
      <c r="H7624">
        <f t="shared" ca="1" si="162"/>
        <v>-6.6778824269752828E-3</v>
      </c>
    </row>
    <row r="7625" spans="7:8" x14ac:dyDescent="0.3">
      <c r="G7625" s="62">
        <v>7619</v>
      </c>
      <c r="H7625">
        <f t="shared" ca="1" si="162"/>
        <v>-4.4347671007534055E-2</v>
      </c>
    </row>
    <row r="7626" spans="7:8" x14ac:dyDescent="0.3">
      <c r="G7626" s="62">
        <v>7620</v>
      </c>
      <c r="H7626">
        <f t="shared" ca="1" si="162"/>
        <v>2.7423519055692059E-2</v>
      </c>
    </row>
    <row r="7627" spans="7:8" x14ac:dyDescent="0.3">
      <c r="G7627" s="62">
        <v>7621</v>
      </c>
      <c r="H7627">
        <f t="shared" ca="1" si="162"/>
        <v>2.4838517498085678E-2</v>
      </c>
    </row>
    <row r="7628" spans="7:8" x14ac:dyDescent="0.3">
      <c r="G7628" s="62">
        <v>7622</v>
      </c>
      <c r="H7628">
        <f t="shared" ca="1" si="162"/>
        <v>-1.6054899901976921E-2</v>
      </c>
    </row>
    <row r="7629" spans="7:8" x14ac:dyDescent="0.3">
      <c r="G7629" s="62">
        <v>7623</v>
      </c>
      <c r="H7629">
        <f t="shared" ca="1" si="162"/>
        <v>-1.947304746706971E-2</v>
      </c>
    </row>
    <row r="7630" spans="7:8" x14ac:dyDescent="0.3">
      <c r="G7630" s="62">
        <v>7624</v>
      </c>
      <c r="H7630">
        <f t="shared" ca="1" si="162"/>
        <v>-1.8355242008705908E-2</v>
      </c>
    </row>
    <row r="7631" spans="7:8" x14ac:dyDescent="0.3">
      <c r="G7631" s="62">
        <v>7625</v>
      </c>
      <c r="H7631">
        <f t="shared" ca="1" si="162"/>
        <v>1.5206080450626431E-2</v>
      </c>
    </row>
    <row r="7632" spans="7:8" x14ac:dyDescent="0.3">
      <c r="G7632" s="62">
        <v>7626</v>
      </c>
      <c r="H7632">
        <f t="shared" ca="1" si="162"/>
        <v>-9.5282631215661499E-3</v>
      </c>
    </row>
    <row r="7633" spans="7:8" x14ac:dyDescent="0.3">
      <c r="G7633" s="62">
        <v>7627</v>
      </c>
      <c r="H7633">
        <f t="shared" ca="1" si="162"/>
        <v>2.4509207653119074E-2</v>
      </c>
    </row>
    <row r="7634" spans="7:8" x14ac:dyDescent="0.3">
      <c r="G7634" s="62">
        <v>7628</v>
      </c>
      <c r="H7634">
        <f t="shared" ca="1" si="162"/>
        <v>-2.9048007218414131E-2</v>
      </c>
    </row>
    <row r="7635" spans="7:8" x14ac:dyDescent="0.3">
      <c r="G7635" s="62">
        <v>7629</v>
      </c>
      <c r="H7635">
        <f t="shared" ca="1" si="162"/>
        <v>5.9188815771458016E-3</v>
      </c>
    </row>
    <row r="7636" spans="7:8" x14ac:dyDescent="0.3">
      <c r="G7636" s="62">
        <v>7630</v>
      </c>
      <c r="H7636">
        <f t="shared" ca="1" si="162"/>
        <v>-2.0918638396162158E-3</v>
      </c>
    </row>
    <row r="7637" spans="7:8" x14ac:dyDescent="0.3">
      <c r="G7637" s="62">
        <v>7631</v>
      </c>
      <c r="H7637">
        <f t="shared" ca="1" si="162"/>
        <v>2.9870939355892807E-2</v>
      </c>
    </row>
    <row r="7638" spans="7:8" x14ac:dyDescent="0.3">
      <c r="G7638" s="62">
        <v>7632</v>
      </c>
      <c r="H7638">
        <f t="shared" ca="1" si="162"/>
        <v>1.3993221993067156E-2</v>
      </c>
    </row>
    <row r="7639" spans="7:8" x14ac:dyDescent="0.3">
      <c r="G7639" s="62">
        <v>7633</v>
      </c>
      <c r="H7639">
        <f t="shared" ca="1" si="162"/>
        <v>4.6883263598536517E-3</v>
      </c>
    </row>
    <row r="7640" spans="7:8" x14ac:dyDescent="0.3">
      <c r="G7640" s="62">
        <v>7634</v>
      </c>
      <c r="H7640">
        <f t="shared" ca="1" si="162"/>
        <v>3.3379370687659289E-2</v>
      </c>
    </row>
    <row r="7641" spans="7:8" x14ac:dyDescent="0.3">
      <c r="G7641" s="62">
        <v>7635</v>
      </c>
      <c r="H7641">
        <f t="shared" ca="1" si="162"/>
        <v>3.2303741210822759E-2</v>
      </c>
    </row>
    <row r="7642" spans="7:8" x14ac:dyDescent="0.3">
      <c r="G7642" s="62">
        <v>7636</v>
      </c>
      <c r="H7642">
        <f t="shared" ca="1" si="162"/>
        <v>-1.9120695604922602E-2</v>
      </c>
    </row>
    <row r="7643" spans="7:8" x14ac:dyDescent="0.3">
      <c r="G7643" s="62">
        <v>7637</v>
      </c>
      <c r="H7643">
        <f t="shared" ca="1" si="162"/>
        <v>-4.4547834375531489E-2</v>
      </c>
    </row>
    <row r="7644" spans="7:8" x14ac:dyDescent="0.3">
      <c r="G7644" s="62">
        <v>7638</v>
      </c>
      <c r="H7644">
        <f t="shared" ca="1" si="162"/>
        <v>2.1418586991909568E-3</v>
      </c>
    </row>
    <row r="7645" spans="7:8" x14ac:dyDescent="0.3">
      <c r="G7645" s="62">
        <v>7639</v>
      </c>
      <c r="H7645">
        <f t="shared" ca="1" si="162"/>
        <v>-1.9059267149756691E-2</v>
      </c>
    </row>
    <row r="7646" spans="7:8" x14ac:dyDescent="0.3">
      <c r="G7646" s="62">
        <v>7640</v>
      </c>
      <c r="H7646">
        <f t="shared" ca="1" si="162"/>
        <v>-1.4495684593090943E-2</v>
      </c>
    </row>
    <row r="7647" spans="7:8" x14ac:dyDescent="0.3">
      <c r="G7647" s="62">
        <v>7641</v>
      </c>
      <c r="H7647">
        <f t="shared" ca="1" si="162"/>
        <v>-1.4610147290478128E-2</v>
      </c>
    </row>
    <row r="7648" spans="7:8" x14ac:dyDescent="0.3">
      <c r="G7648" s="62">
        <v>7642</v>
      </c>
      <c r="H7648">
        <f t="shared" ca="1" si="162"/>
        <v>1.7774406296939748E-3</v>
      </c>
    </row>
    <row r="7649" spans="7:8" x14ac:dyDescent="0.3">
      <c r="G7649" s="62">
        <v>7643</v>
      </c>
      <c r="H7649">
        <f t="shared" ca="1" si="162"/>
        <v>5.4621862615683485E-3</v>
      </c>
    </row>
    <row r="7650" spans="7:8" x14ac:dyDescent="0.3">
      <c r="G7650" s="62">
        <v>7644</v>
      </c>
      <c r="H7650">
        <f t="shared" ca="1" si="162"/>
        <v>1.353543735867804E-2</v>
      </c>
    </row>
    <row r="7651" spans="7:8" x14ac:dyDescent="0.3">
      <c r="G7651" s="62">
        <v>7645</v>
      </c>
      <c r="H7651">
        <f t="shared" ca="1" si="162"/>
        <v>-5.9658014920627991E-3</v>
      </c>
    </row>
    <row r="7652" spans="7:8" x14ac:dyDescent="0.3">
      <c r="G7652" s="62">
        <v>7646</v>
      </c>
      <c r="H7652">
        <f t="shared" ca="1" si="162"/>
        <v>2.3743273487524724E-2</v>
      </c>
    </row>
    <row r="7653" spans="7:8" x14ac:dyDescent="0.3">
      <c r="G7653" s="62">
        <v>7647</v>
      </c>
      <c r="H7653">
        <f t="shared" ca="1" si="162"/>
        <v>1.4098305422400897E-2</v>
      </c>
    </row>
    <row r="7654" spans="7:8" x14ac:dyDescent="0.3">
      <c r="G7654" s="62">
        <v>7648</v>
      </c>
      <c r="H7654">
        <f t="shared" ca="1" si="162"/>
        <v>-1.7232818566309715E-2</v>
      </c>
    </row>
    <row r="7655" spans="7:8" x14ac:dyDescent="0.3">
      <c r="G7655" s="62">
        <v>7649</v>
      </c>
      <c r="H7655">
        <f t="shared" ca="1" si="162"/>
        <v>-2.6059108121337924E-3</v>
      </c>
    </row>
    <row r="7656" spans="7:8" x14ac:dyDescent="0.3">
      <c r="G7656" s="62">
        <v>7650</v>
      </c>
      <c r="H7656">
        <f t="shared" ca="1" si="162"/>
        <v>-1.3742792587208865E-2</v>
      </c>
    </row>
    <row r="7657" spans="7:8" x14ac:dyDescent="0.3">
      <c r="G7657" s="62">
        <v>7651</v>
      </c>
      <c r="H7657">
        <f t="shared" ca="1" si="162"/>
        <v>-2.4074760292785755E-2</v>
      </c>
    </row>
    <row r="7658" spans="7:8" x14ac:dyDescent="0.3">
      <c r="G7658" s="62">
        <v>7652</v>
      </c>
      <c r="H7658">
        <f t="shared" ca="1" si="162"/>
        <v>-9.373902866590289E-3</v>
      </c>
    </row>
    <row r="7659" spans="7:8" x14ac:dyDescent="0.3">
      <c r="G7659" s="62">
        <v>7653</v>
      </c>
      <c r="H7659">
        <f t="shared" ca="1" si="162"/>
        <v>1.5549515628169813E-2</v>
      </c>
    </row>
    <row r="7660" spans="7:8" x14ac:dyDescent="0.3">
      <c r="G7660" s="62">
        <v>7654</v>
      </c>
      <c r="H7660">
        <f t="shared" ca="1" si="162"/>
        <v>-2.1878184334727228E-3</v>
      </c>
    </row>
    <row r="7661" spans="7:8" x14ac:dyDescent="0.3">
      <c r="G7661" s="62">
        <v>7655</v>
      </c>
      <c r="H7661">
        <f t="shared" ca="1" si="162"/>
        <v>1.5174125037584705E-2</v>
      </c>
    </row>
    <row r="7662" spans="7:8" x14ac:dyDescent="0.3">
      <c r="G7662" s="62">
        <v>7656</v>
      </c>
      <c r="H7662">
        <f t="shared" ca="1" si="162"/>
        <v>9.6581651726129116E-3</v>
      </c>
    </row>
    <row r="7663" spans="7:8" x14ac:dyDescent="0.3">
      <c r="G7663" s="62">
        <v>7657</v>
      </c>
      <c r="H7663">
        <f t="shared" ca="1" si="162"/>
        <v>-6.6168907928236152E-3</v>
      </c>
    </row>
    <row r="7664" spans="7:8" x14ac:dyDescent="0.3">
      <c r="G7664" s="62">
        <v>7658</v>
      </c>
      <c r="H7664">
        <f t="shared" ca="1" si="162"/>
        <v>-3.1887611210610199E-2</v>
      </c>
    </row>
    <row r="7665" spans="7:8" x14ac:dyDescent="0.3">
      <c r="G7665" s="62">
        <v>7659</v>
      </c>
      <c r="H7665">
        <f t="shared" ca="1" si="162"/>
        <v>1.0887642203425123E-2</v>
      </c>
    </row>
    <row r="7666" spans="7:8" x14ac:dyDescent="0.3">
      <c r="G7666" s="62">
        <v>7660</v>
      </c>
      <c r="H7666">
        <f t="shared" ca="1" si="162"/>
        <v>2.0842591543195635E-2</v>
      </c>
    </row>
    <row r="7667" spans="7:8" x14ac:dyDescent="0.3">
      <c r="G7667" s="62">
        <v>7661</v>
      </c>
      <c r="H7667">
        <f t="shared" ca="1" si="162"/>
        <v>1.2392080318605499E-2</v>
      </c>
    </row>
    <row r="7668" spans="7:8" x14ac:dyDescent="0.3">
      <c r="G7668" s="62">
        <v>7662</v>
      </c>
      <c r="H7668">
        <f t="shared" ca="1" si="162"/>
        <v>-1.0683219919642328E-2</v>
      </c>
    </row>
    <row r="7669" spans="7:8" x14ac:dyDescent="0.3">
      <c r="G7669" s="62">
        <v>7663</v>
      </c>
      <c r="H7669">
        <f t="shared" ca="1" si="162"/>
        <v>1.0247246063695804E-2</v>
      </c>
    </row>
    <row r="7670" spans="7:8" x14ac:dyDescent="0.3">
      <c r="G7670" s="62">
        <v>7664</v>
      </c>
      <c r="H7670">
        <f t="shared" ca="1" si="162"/>
        <v>7.0161192251381021E-3</v>
      </c>
    </row>
    <row r="7671" spans="7:8" x14ac:dyDescent="0.3">
      <c r="G7671" s="62">
        <v>7665</v>
      </c>
      <c r="H7671">
        <f t="shared" ca="1" si="162"/>
        <v>-1.2934809390228092E-3</v>
      </c>
    </row>
    <row r="7672" spans="7:8" x14ac:dyDescent="0.3">
      <c r="G7672" s="62">
        <v>7666</v>
      </c>
      <c r="H7672">
        <f t="shared" ca="1" si="162"/>
        <v>1.4750130461931191E-2</v>
      </c>
    </row>
    <row r="7673" spans="7:8" x14ac:dyDescent="0.3">
      <c r="G7673" s="62">
        <v>7667</v>
      </c>
      <c r="H7673">
        <f t="shared" ca="1" si="162"/>
        <v>-2.3950650442581888E-2</v>
      </c>
    </row>
    <row r="7674" spans="7:8" x14ac:dyDescent="0.3">
      <c r="G7674" s="62">
        <v>7668</v>
      </c>
      <c r="H7674">
        <f t="shared" ca="1" si="162"/>
        <v>1.7688398381690146E-3</v>
      </c>
    </row>
    <row r="7675" spans="7:8" x14ac:dyDescent="0.3">
      <c r="G7675" s="62">
        <v>7669</v>
      </c>
      <c r="H7675">
        <f t="shared" ca="1" si="162"/>
        <v>5.5956149310472311E-3</v>
      </c>
    </row>
    <row r="7676" spans="7:8" x14ac:dyDescent="0.3">
      <c r="G7676" s="62">
        <v>7670</v>
      </c>
      <c r="H7676">
        <f t="shared" ca="1" si="162"/>
        <v>1.8996265936694983E-3</v>
      </c>
    </row>
    <row r="7677" spans="7:8" x14ac:dyDescent="0.3">
      <c r="G7677" s="62">
        <v>7671</v>
      </c>
      <c r="H7677">
        <f t="shared" ca="1" si="162"/>
        <v>5.0268810437644326E-3</v>
      </c>
    </row>
    <row r="7678" spans="7:8" x14ac:dyDescent="0.3">
      <c r="G7678" s="62">
        <v>7672</v>
      </c>
      <c r="H7678">
        <f t="shared" ca="1" si="162"/>
        <v>2.2328068138591652E-2</v>
      </c>
    </row>
    <row r="7679" spans="7:8" x14ac:dyDescent="0.3">
      <c r="G7679" s="62">
        <v>7673</v>
      </c>
      <c r="H7679">
        <f t="shared" ca="1" si="162"/>
        <v>9.0984119597879321E-3</v>
      </c>
    </row>
    <row r="7680" spans="7:8" x14ac:dyDescent="0.3">
      <c r="G7680" s="62">
        <v>7674</v>
      </c>
      <c r="H7680">
        <f t="shared" ca="1" si="162"/>
        <v>1.4137482378111665E-2</v>
      </c>
    </row>
    <row r="7681" spans="7:8" x14ac:dyDescent="0.3">
      <c r="G7681" s="62">
        <v>7675</v>
      </c>
      <c r="H7681">
        <f t="shared" ca="1" si="162"/>
        <v>2.6524018711443125E-3</v>
      </c>
    </row>
    <row r="7682" spans="7:8" x14ac:dyDescent="0.3">
      <c r="G7682" s="62">
        <v>7676</v>
      </c>
      <c r="H7682">
        <f t="shared" ca="1" si="162"/>
        <v>1.1090460590135201E-2</v>
      </c>
    </row>
    <row r="7683" spans="7:8" x14ac:dyDescent="0.3">
      <c r="G7683" s="62">
        <v>7677</v>
      </c>
      <c r="H7683">
        <f t="shared" ca="1" si="162"/>
        <v>4.1117642163328964E-2</v>
      </c>
    </row>
    <row r="7684" spans="7:8" x14ac:dyDescent="0.3">
      <c r="G7684" s="62">
        <v>7678</v>
      </c>
      <c r="H7684">
        <f t="shared" ca="1" si="162"/>
        <v>-4.1096636579109128E-3</v>
      </c>
    </row>
    <row r="7685" spans="7:8" x14ac:dyDescent="0.3">
      <c r="G7685" s="62">
        <v>7679</v>
      </c>
      <c r="H7685">
        <f t="shared" ca="1" si="162"/>
        <v>-1.7283383026624979E-2</v>
      </c>
    </row>
    <row r="7686" spans="7:8" x14ac:dyDescent="0.3">
      <c r="G7686" s="62">
        <v>7680</v>
      </c>
      <c r="H7686">
        <f t="shared" ca="1" si="162"/>
        <v>1.4521985221999524E-3</v>
      </c>
    </row>
    <row r="7687" spans="7:8" x14ac:dyDescent="0.3">
      <c r="G7687" s="62">
        <v>7681</v>
      </c>
      <c r="H7687">
        <f t="shared" ref="H7687:H7750" ca="1" si="163">_xlfn.NORM.INV(RAND(),N$9,N$10)</f>
        <v>-7.9880514204220675E-4</v>
      </c>
    </row>
    <row r="7688" spans="7:8" x14ac:dyDescent="0.3">
      <c r="G7688" s="62">
        <v>7682</v>
      </c>
      <c r="H7688">
        <f t="shared" ca="1" si="163"/>
        <v>5.5284448586236119E-3</v>
      </c>
    </row>
    <row r="7689" spans="7:8" x14ac:dyDescent="0.3">
      <c r="G7689" s="62">
        <v>7683</v>
      </c>
      <c r="H7689">
        <f t="shared" ca="1" si="163"/>
        <v>5.562389720468062E-3</v>
      </c>
    </row>
    <row r="7690" spans="7:8" x14ac:dyDescent="0.3">
      <c r="G7690" s="62">
        <v>7684</v>
      </c>
      <c r="H7690">
        <f t="shared" ca="1" si="163"/>
        <v>1.4130075976974054E-2</v>
      </c>
    </row>
    <row r="7691" spans="7:8" x14ac:dyDescent="0.3">
      <c r="G7691" s="62">
        <v>7685</v>
      </c>
      <c r="H7691">
        <f t="shared" ca="1" si="163"/>
        <v>-1.5384938770844498E-2</v>
      </c>
    </row>
    <row r="7692" spans="7:8" x14ac:dyDescent="0.3">
      <c r="G7692" s="62">
        <v>7686</v>
      </c>
      <c r="H7692">
        <f t="shared" ca="1" si="163"/>
        <v>1.3521256312633567E-2</v>
      </c>
    </row>
    <row r="7693" spans="7:8" x14ac:dyDescent="0.3">
      <c r="G7693" s="62">
        <v>7687</v>
      </c>
      <c r="H7693">
        <f t="shared" ca="1" si="163"/>
        <v>-5.9829937975329683E-3</v>
      </c>
    </row>
    <row r="7694" spans="7:8" x14ac:dyDescent="0.3">
      <c r="G7694" s="62">
        <v>7688</v>
      </c>
      <c r="H7694">
        <f t="shared" ca="1" si="163"/>
        <v>-3.8070093098213666E-2</v>
      </c>
    </row>
    <row r="7695" spans="7:8" x14ac:dyDescent="0.3">
      <c r="G7695" s="62">
        <v>7689</v>
      </c>
      <c r="H7695">
        <f t="shared" ca="1" si="163"/>
        <v>-4.1471912022251955E-3</v>
      </c>
    </row>
    <row r="7696" spans="7:8" x14ac:dyDescent="0.3">
      <c r="G7696" s="62">
        <v>7690</v>
      </c>
      <c r="H7696">
        <f t="shared" ca="1" si="163"/>
        <v>2.6772516664393741E-2</v>
      </c>
    </row>
    <row r="7697" spans="7:8" x14ac:dyDescent="0.3">
      <c r="G7697" s="62">
        <v>7691</v>
      </c>
      <c r="H7697">
        <f t="shared" ca="1" si="163"/>
        <v>-8.9294238809140402E-3</v>
      </c>
    </row>
    <row r="7698" spans="7:8" x14ac:dyDescent="0.3">
      <c r="G7698" s="62">
        <v>7692</v>
      </c>
      <c r="H7698">
        <f t="shared" ca="1" si="163"/>
        <v>5.4789188373978526E-3</v>
      </c>
    </row>
    <row r="7699" spans="7:8" x14ac:dyDescent="0.3">
      <c r="G7699" s="62">
        <v>7693</v>
      </c>
      <c r="H7699">
        <f t="shared" ca="1" si="163"/>
        <v>-3.263769154301537E-3</v>
      </c>
    </row>
    <row r="7700" spans="7:8" x14ac:dyDescent="0.3">
      <c r="G7700" s="62">
        <v>7694</v>
      </c>
      <c r="H7700">
        <f t="shared" ca="1" si="163"/>
        <v>1.9478021932550975E-3</v>
      </c>
    </row>
    <row r="7701" spans="7:8" x14ac:dyDescent="0.3">
      <c r="G7701" s="62">
        <v>7695</v>
      </c>
      <c r="H7701">
        <f t="shared" ca="1" si="163"/>
        <v>-1.9000212561947661E-2</v>
      </c>
    </row>
    <row r="7702" spans="7:8" x14ac:dyDescent="0.3">
      <c r="G7702" s="62">
        <v>7696</v>
      </c>
      <c r="H7702">
        <f t="shared" ca="1" si="163"/>
        <v>1.348370540033372E-2</v>
      </c>
    </row>
    <row r="7703" spans="7:8" x14ac:dyDescent="0.3">
      <c r="G7703" s="62">
        <v>7697</v>
      </c>
      <c r="H7703">
        <f t="shared" ca="1" si="163"/>
        <v>-7.2777512340550712E-3</v>
      </c>
    </row>
    <row r="7704" spans="7:8" x14ac:dyDescent="0.3">
      <c r="G7704" s="62">
        <v>7698</v>
      </c>
      <c r="H7704">
        <f t="shared" ca="1" si="163"/>
        <v>1.4884386356385231E-3</v>
      </c>
    </row>
    <row r="7705" spans="7:8" x14ac:dyDescent="0.3">
      <c r="G7705" s="62">
        <v>7699</v>
      </c>
      <c r="H7705">
        <f t="shared" ca="1" si="163"/>
        <v>-2.8739486493408362E-4</v>
      </c>
    </row>
    <row r="7706" spans="7:8" x14ac:dyDescent="0.3">
      <c r="G7706" s="62">
        <v>7700</v>
      </c>
      <c r="H7706">
        <f t="shared" ca="1" si="163"/>
        <v>-1.7636400120703385E-2</v>
      </c>
    </row>
    <row r="7707" spans="7:8" x14ac:dyDescent="0.3">
      <c r="G7707" s="62">
        <v>7701</v>
      </c>
      <c r="H7707">
        <f t="shared" ca="1" si="163"/>
        <v>3.9075342359968668E-3</v>
      </c>
    </row>
    <row r="7708" spans="7:8" x14ac:dyDescent="0.3">
      <c r="G7708" s="62">
        <v>7702</v>
      </c>
      <c r="H7708">
        <f t="shared" ca="1" si="163"/>
        <v>2.5825116874728087E-2</v>
      </c>
    </row>
    <row r="7709" spans="7:8" x14ac:dyDescent="0.3">
      <c r="G7709" s="62">
        <v>7703</v>
      </c>
      <c r="H7709">
        <f t="shared" ca="1" si="163"/>
        <v>5.7704313372121578E-3</v>
      </c>
    </row>
    <row r="7710" spans="7:8" x14ac:dyDescent="0.3">
      <c r="G7710" s="62">
        <v>7704</v>
      </c>
      <c r="H7710">
        <f t="shared" ca="1" si="163"/>
        <v>-1.2649308536018686E-2</v>
      </c>
    </row>
    <row r="7711" spans="7:8" x14ac:dyDescent="0.3">
      <c r="G7711" s="62">
        <v>7705</v>
      </c>
      <c r="H7711">
        <f t="shared" ca="1" si="163"/>
        <v>-7.2810168042457581E-3</v>
      </c>
    </row>
    <row r="7712" spans="7:8" x14ac:dyDescent="0.3">
      <c r="G7712" s="62">
        <v>7706</v>
      </c>
      <c r="H7712">
        <f t="shared" ca="1" si="163"/>
        <v>-1.0554283382307931E-2</v>
      </c>
    </row>
    <row r="7713" spans="7:8" x14ac:dyDescent="0.3">
      <c r="G7713" s="62">
        <v>7707</v>
      </c>
      <c r="H7713">
        <f t="shared" ca="1" si="163"/>
        <v>1.459690095347918E-2</v>
      </c>
    </row>
    <row r="7714" spans="7:8" x14ac:dyDescent="0.3">
      <c r="G7714" s="62">
        <v>7708</v>
      </c>
      <c r="H7714">
        <f t="shared" ca="1" si="163"/>
        <v>-6.1071078649561246E-3</v>
      </c>
    </row>
    <row r="7715" spans="7:8" x14ac:dyDescent="0.3">
      <c r="G7715" s="62">
        <v>7709</v>
      </c>
      <c r="H7715">
        <f t="shared" ca="1" si="163"/>
        <v>-2.0359383987033591E-3</v>
      </c>
    </row>
    <row r="7716" spans="7:8" x14ac:dyDescent="0.3">
      <c r="G7716" s="62">
        <v>7710</v>
      </c>
      <c r="H7716">
        <f t="shared" ca="1" si="163"/>
        <v>-1.4682461292989412E-3</v>
      </c>
    </row>
    <row r="7717" spans="7:8" x14ac:dyDescent="0.3">
      <c r="G7717" s="62">
        <v>7711</v>
      </c>
      <c r="H7717">
        <f t="shared" ca="1" si="163"/>
        <v>-2.0292015552400889E-2</v>
      </c>
    </row>
    <row r="7718" spans="7:8" x14ac:dyDescent="0.3">
      <c r="G7718" s="62">
        <v>7712</v>
      </c>
      <c r="H7718">
        <f t="shared" ca="1" si="163"/>
        <v>5.8117725976912565E-3</v>
      </c>
    </row>
    <row r="7719" spans="7:8" x14ac:dyDescent="0.3">
      <c r="G7719" s="62">
        <v>7713</v>
      </c>
      <c r="H7719">
        <f t="shared" ca="1" si="163"/>
        <v>1.349681558354914E-2</v>
      </c>
    </row>
    <row r="7720" spans="7:8" x14ac:dyDescent="0.3">
      <c r="G7720" s="62">
        <v>7714</v>
      </c>
      <c r="H7720">
        <f t="shared" ca="1" si="163"/>
        <v>2.8077713734082587E-2</v>
      </c>
    </row>
    <row r="7721" spans="7:8" x14ac:dyDescent="0.3">
      <c r="G7721" s="62">
        <v>7715</v>
      </c>
      <c r="H7721">
        <f t="shared" ca="1" si="163"/>
        <v>1.311090372725628E-2</v>
      </c>
    </row>
    <row r="7722" spans="7:8" x14ac:dyDescent="0.3">
      <c r="G7722" s="62">
        <v>7716</v>
      </c>
      <c r="H7722">
        <f t="shared" ca="1" si="163"/>
        <v>1.6966312829521987E-2</v>
      </c>
    </row>
    <row r="7723" spans="7:8" x14ac:dyDescent="0.3">
      <c r="G7723" s="62">
        <v>7717</v>
      </c>
      <c r="H7723">
        <f t="shared" ca="1" si="163"/>
        <v>2.9866107726360395E-2</v>
      </c>
    </row>
    <row r="7724" spans="7:8" x14ac:dyDescent="0.3">
      <c r="G7724" s="62">
        <v>7718</v>
      </c>
      <c r="H7724">
        <f t="shared" ca="1" si="163"/>
        <v>2.6163984089599469E-3</v>
      </c>
    </row>
    <row r="7725" spans="7:8" x14ac:dyDescent="0.3">
      <c r="G7725" s="62">
        <v>7719</v>
      </c>
      <c r="H7725">
        <f t="shared" ca="1" si="163"/>
        <v>-3.0695371897568834E-2</v>
      </c>
    </row>
    <row r="7726" spans="7:8" x14ac:dyDescent="0.3">
      <c r="G7726" s="62">
        <v>7720</v>
      </c>
      <c r="H7726">
        <f t="shared" ca="1" si="163"/>
        <v>-1.7075643031055923E-2</v>
      </c>
    </row>
    <row r="7727" spans="7:8" x14ac:dyDescent="0.3">
      <c r="G7727" s="62">
        <v>7721</v>
      </c>
      <c r="H7727">
        <f t="shared" ca="1" si="163"/>
        <v>1.6264927451226562E-2</v>
      </c>
    </row>
    <row r="7728" spans="7:8" x14ac:dyDescent="0.3">
      <c r="G7728" s="62">
        <v>7722</v>
      </c>
      <c r="H7728">
        <f t="shared" ca="1" si="163"/>
        <v>-9.3535631179666647E-3</v>
      </c>
    </row>
    <row r="7729" spans="7:8" x14ac:dyDescent="0.3">
      <c r="G7729" s="62">
        <v>7723</v>
      </c>
      <c r="H7729">
        <f t="shared" ca="1" si="163"/>
        <v>-4.2345132367449183E-2</v>
      </c>
    </row>
    <row r="7730" spans="7:8" x14ac:dyDescent="0.3">
      <c r="G7730" s="62">
        <v>7724</v>
      </c>
      <c r="H7730">
        <f t="shared" ca="1" si="163"/>
        <v>2.2093964463904787E-2</v>
      </c>
    </row>
    <row r="7731" spans="7:8" x14ac:dyDescent="0.3">
      <c r="G7731" s="62">
        <v>7725</v>
      </c>
      <c r="H7731">
        <f t="shared" ca="1" si="163"/>
        <v>1.7175042819006312E-2</v>
      </c>
    </row>
    <row r="7732" spans="7:8" x14ac:dyDescent="0.3">
      <c r="G7732" s="62">
        <v>7726</v>
      </c>
      <c r="H7732">
        <f t="shared" ca="1" si="163"/>
        <v>-1.861476178515797E-2</v>
      </c>
    </row>
    <row r="7733" spans="7:8" x14ac:dyDescent="0.3">
      <c r="G7733" s="62">
        <v>7727</v>
      </c>
      <c r="H7733">
        <f t="shared" ca="1" si="163"/>
        <v>-2.2743173774011048E-4</v>
      </c>
    </row>
    <row r="7734" spans="7:8" x14ac:dyDescent="0.3">
      <c r="G7734" s="62">
        <v>7728</v>
      </c>
      <c r="H7734">
        <f t="shared" ca="1" si="163"/>
        <v>-3.8683968703389078E-3</v>
      </c>
    </row>
    <row r="7735" spans="7:8" x14ac:dyDescent="0.3">
      <c r="G7735" s="62">
        <v>7729</v>
      </c>
      <c r="H7735">
        <f t="shared" ca="1" si="163"/>
        <v>-1.348067839392234E-2</v>
      </c>
    </row>
    <row r="7736" spans="7:8" x14ac:dyDescent="0.3">
      <c r="G7736" s="62">
        <v>7730</v>
      </c>
      <c r="H7736">
        <f t="shared" ca="1" si="163"/>
        <v>9.2597684035710132E-3</v>
      </c>
    </row>
    <row r="7737" spans="7:8" x14ac:dyDescent="0.3">
      <c r="G7737" s="62">
        <v>7731</v>
      </c>
      <c r="H7737">
        <f t="shared" ca="1" si="163"/>
        <v>-5.7794098540051159E-3</v>
      </c>
    </row>
    <row r="7738" spans="7:8" x14ac:dyDescent="0.3">
      <c r="G7738" s="62">
        <v>7732</v>
      </c>
      <c r="H7738">
        <f t="shared" ca="1" si="163"/>
        <v>-1.8979362165727473E-2</v>
      </c>
    </row>
    <row r="7739" spans="7:8" x14ac:dyDescent="0.3">
      <c r="G7739" s="62">
        <v>7733</v>
      </c>
      <c r="H7739">
        <f t="shared" ca="1" si="163"/>
        <v>-3.18776579926211E-2</v>
      </c>
    </row>
    <row r="7740" spans="7:8" x14ac:dyDescent="0.3">
      <c r="G7740" s="62">
        <v>7734</v>
      </c>
      <c r="H7740">
        <f t="shared" ca="1" si="163"/>
        <v>-2.2825929906752307E-2</v>
      </c>
    </row>
    <row r="7741" spans="7:8" x14ac:dyDescent="0.3">
      <c r="G7741" s="62">
        <v>7735</v>
      </c>
      <c r="H7741">
        <f t="shared" ca="1" si="163"/>
        <v>1.032011089609523E-2</v>
      </c>
    </row>
    <row r="7742" spans="7:8" x14ac:dyDescent="0.3">
      <c r="G7742" s="62">
        <v>7736</v>
      </c>
      <c r="H7742">
        <f t="shared" ca="1" si="163"/>
        <v>-1.7518233096948718E-3</v>
      </c>
    </row>
    <row r="7743" spans="7:8" x14ac:dyDescent="0.3">
      <c r="G7743" s="62">
        <v>7737</v>
      </c>
      <c r="H7743">
        <f t="shared" ca="1" si="163"/>
        <v>-1.9567927274604226E-4</v>
      </c>
    </row>
    <row r="7744" spans="7:8" x14ac:dyDescent="0.3">
      <c r="G7744" s="62">
        <v>7738</v>
      </c>
      <c r="H7744">
        <f t="shared" ca="1" si="163"/>
        <v>-1.7353052175536655E-2</v>
      </c>
    </row>
    <row r="7745" spans="7:8" x14ac:dyDescent="0.3">
      <c r="G7745" s="62">
        <v>7739</v>
      </c>
      <c r="H7745">
        <f t="shared" ca="1" si="163"/>
        <v>-1.3355187826554553E-2</v>
      </c>
    </row>
    <row r="7746" spans="7:8" x14ac:dyDescent="0.3">
      <c r="G7746" s="62">
        <v>7740</v>
      </c>
      <c r="H7746">
        <f t="shared" ca="1" si="163"/>
        <v>6.0939335010178584E-3</v>
      </c>
    </row>
    <row r="7747" spans="7:8" x14ac:dyDescent="0.3">
      <c r="G7747" s="62">
        <v>7741</v>
      </c>
      <c r="H7747">
        <f t="shared" ca="1" si="163"/>
        <v>-2.4388043229686004E-2</v>
      </c>
    </row>
    <row r="7748" spans="7:8" x14ac:dyDescent="0.3">
      <c r="G7748" s="62">
        <v>7742</v>
      </c>
      <c r="H7748">
        <f t="shared" ca="1" si="163"/>
        <v>-2.4773879500285657E-4</v>
      </c>
    </row>
    <row r="7749" spans="7:8" x14ac:dyDescent="0.3">
      <c r="G7749" s="62">
        <v>7743</v>
      </c>
      <c r="H7749">
        <f t="shared" ca="1" si="163"/>
        <v>-2.5629131602621556E-2</v>
      </c>
    </row>
    <row r="7750" spans="7:8" x14ac:dyDescent="0.3">
      <c r="G7750" s="62">
        <v>7744</v>
      </c>
      <c r="H7750">
        <f t="shared" ca="1" si="163"/>
        <v>3.6106874836708013E-2</v>
      </c>
    </row>
    <row r="7751" spans="7:8" x14ac:dyDescent="0.3">
      <c r="G7751" s="62">
        <v>7745</v>
      </c>
      <c r="H7751">
        <f t="shared" ref="H7751:H7814" ca="1" si="164">_xlfn.NORM.INV(RAND(),N$9,N$10)</f>
        <v>2.2238665800264019E-2</v>
      </c>
    </row>
    <row r="7752" spans="7:8" x14ac:dyDescent="0.3">
      <c r="G7752" s="62">
        <v>7746</v>
      </c>
      <c r="H7752">
        <f t="shared" ca="1" si="164"/>
        <v>-2.2440694957387059E-2</v>
      </c>
    </row>
    <row r="7753" spans="7:8" x14ac:dyDescent="0.3">
      <c r="G7753" s="62">
        <v>7747</v>
      </c>
      <c r="H7753">
        <f t="shared" ca="1" si="164"/>
        <v>-7.6378254335407545E-3</v>
      </c>
    </row>
    <row r="7754" spans="7:8" x14ac:dyDescent="0.3">
      <c r="G7754" s="62">
        <v>7748</v>
      </c>
      <c r="H7754">
        <f t="shared" ca="1" si="164"/>
        <v>2.6650733212462028E-3</v>
      </c>
    </row>
    <row r="7755" spans="7:8" x14ac:dyDescent="0.3">
      <c r="G7755" s="62">
        <v>7749</v>
      </c>
      <c r="H7755">
        <f t="shared" ca="1" si="164"/>
        <v>-7.8818757716353043E-3</v>
      </c>
    </row>
    <row r="7756" spans="7:8" x14ac:dyDescent="0.3">
      <c r="G7756" s="62">
        <v>7750</v>
      </c>
      <c r="H7756">
        <f t="shared" ca="1" si="164"/>
        <v>-2.6451273295375775E-4</v>
      </c>
    </row>
    <row r="7757" spans="7:8" x14ac:dyDescent="0.3">
      <c r="G7757" s="62">
        <v>7751</v>
      </c>
      <c r="H7757">
        <f t="shared" ca="1" si="164"/>
        <v>7.4019624081564841E-3</v>
      </c>
    </row>
    <row r="7758" spans="7:8" x14ac:dyDescent="0.3">
      <c r="G7758" s="62">
        <v>7752</v>
      </c>
      <c r="H7758">
        <f t="shared" ca="1" si="164"/>
        <v>5.8093674144664015E-3</v>
      </c>
    </row>
    <row r="7759" spans="7:8" x14ac:dyDescent="0.3">
      <c r="G7759" s="62">
        <v>7753</v>
      </c>
      <c r="H7759">
        <f t="shared" ca="1" si="164"/>
        <v>2.3620095810545947E-2</v>
      </c>
    </row>
    <row r="7760" spans="7:8" x14ac:dyDescent="0.3">
      <c r="G7760" s="62">
        <v>7754</v>
      </c>
      <c r="H7760">
        <f t="shared" ca="1" si="164"/>
        <v>2.0787118520838407E-2</v>
      </c>
    </row>
    <row r="7761" spans="7:8" x14ac:dyDescent="0.3">
      <c r="G7761" s="62">
        <v>7755</v>
      </c>
      <c r="H7761">
        <f t="shared" ca="1" si="164"/>
        <v>-4.0073774205670341E-2</v>
      </c>
    </row>
    <row r="7762" spans="7:8" x14ac:dyDescent="0.3">
      <c r="G7762" s="62">
        <v>7756</v>
      </c>
      <c r="H7762">
        <f t="shared" ca="1" si="164"/>
        <v>4.2840177576049226E-3</v>
      </c>
    </row>
    <row r="7763" spans="7:8" x14ac:dyDescent="0.3">
      <c r="G7763" s="62">
        <v>7757</v>
      </c>
      <c r="H7763">
        <f t="shared" ca="1" si="164"/>
        <v>-4.5062688319966321E-3</v>
      </c>
    </row>
    <row r="7764" spans="7:8" x14ac:dyDescent="0.3">
      <c r="G7764" s="62">
        <v>7758</v>
      </c>
      <c r="H7764">
        <f t="shared" ca="1" si="164"/>
        <v>-1.1013322618038075E-2</v>
      </c>
    </row>
    <row r="7765" spans="7:8" x14ac:dyDescent="0.3">
      <c r="G7765" s="62">
        <v>7759</v>
      </c>
      <c r="H7765">
        <f t="shared" ca="1" si="164"/>
        <v>2.9353032185056346E-2</v>
      </c>
    </row>
    <row r="7766" spans="7:8" x14ac:dyDescent="0.3">
      <c r="G7766" s="62">
        <v>7760</v>
      </c>
      <c r="H7766">
        <f t="shared" ca="1" si="164"/>
        <v>4.7494951401595091E-4</v>
      </c>
    </row>
    <row r="7767" spans="7:8" x14ac:dyDescent="0.3">
      <c r="G7767" s="62">
        <v>7761</v>
      </c>
      <c r="H7767">
        <f t="shared" ca="1" si="164"/>
        <v>-1.0569241413258743E-2</v>
      </c>
    </row>
    <row r="7768" spans="7:8" x14ac:dyDescent="0.3">
      <c r="G7768" s="62">
        <v>7762</v>
      </c>
      <c r="H7768">
        <f t="shared" ca="1" si="164"/>
        <v>2.576889778211033E-2</v>
      </c>
    </row>
    <row r="7769" spans="7:8" x14ac:dyDescent="0.3">
      <c r="G7769" s="62">
        <v>7763</v>
      </c>
      <c r="H7769">
        <f t="shared" ca="1" si="164"/>
        <v>-5.3232659460513768E-3</v>
      </c>
    </row>
    <row r="7770" spans="7:8" x14ac:dyDescent="0.3">
      <c r="G7770" s="62">
        <v>7764</v>
      </c>
      <c r="H7770">
        <f t="shared" ca="1" si="164"/>
        <v>-3.1825909190209146E-2</v>
      </c>
    </row>
    <row r="7771" spans="7:8" x14ac:dyDescent="0.3">
      <c r="G7771" s="62">
        <v>7765</v>
      </c>
      <c r="H7771">
        <f t="shared" ca="1" si="164"/>
        <v>-1.1458335559555442E-2</v>
      </c>
    </row>
    <row r="7772" spans="7:8" x14ac:dyDescent="0.3">
      <c r="G7772" s="62">
        <v>7766</v>
      </c>
      <c r="H7772">
        <f t="shared" ca="1" si="164"/>
        <v>-1.4132100513076704E-2</v>
      </c>
    </row>
    <row r="7773" spans="7:8" x14ac:dyDescent="0.3">
      <c r="G7773" s="62">
        <v>7767</v>
      </c>
      <c r="H7773">
        <f t="shared" ca="1" si="164"/>
        <v>-6.9570654657043693E-3</v>
      </c>
    </row>
    <row r="7774" spans="7:8" x14ac:dyDescent="0.3">
      <c r="G7774" s="62">
        <v>7768</v>
      </c>
      <c r="H7774">
        <f t="shared" ca="1" si="164"/>
        <v>1.1283869661056475E-2</v>
      </c>
    </row>
    <row r="7775" spans="7:8" x14ac:dyDescent="0.3">
      <c r="G7775" s="62">
        <v>7769</v>
      </c>
      <c r="H7775">
        <f t="shared" ca="1" si="164"/>
        <v>-6.1883062780546203E-3</v>
      </c>
    </row>
    <row r="7776" spans="7:8" x14ac:dyDescent="0.3">
      <c r="G7776" s="62">
        <v>7770</v>
      </c>
      <c r="H7776">
        <f t="shared" ca="1" si="164"/>
        <v>-1.2226023251704589E-2</v>
      </c>
    </row>
    <row r="7777" spans="7:8" x14ac:dyDescent="0.3">
      <c r="G7777" s="62">
        <v>7771</v>
      </c>
      <c r="H7777">
        <f t="shared" ca="1" si="164"/>
        <v>5.065476286008401E-2</v>
      </c>
    </row>
    <row r="7778" spans="7:8" x14ac:dyDescent="0.3">
      <c r="G7778" s="62">
        <v>7772</v>
      </c>
      <c r="H7778">
        <f t="shared" ca="1" si="164"/>
        <v>2.8225820332600363E-2</v>
      </c>
    </row>
    <row r="7779" spans="7:8" x14ac:dyDescent="0.3">
      <c r="G7779" s="62">
        <v>7773</v>
      </c>
      <c r="H7779">
        <f t="shared" ca="1" si="164"/>
        <v>1.7929843002063538E-2</v>
      </c>
    </row>
    <row r="7780" spans="7:8" x14ac:dyDescent="0.3">
      <c r="G7780" s="62">
        <v>7774</v>
      </c>
      <c r="H7780">
        <f t="shared" ca="1" si="164"/>
        <v>1.4760417579621357E-2</v>
      </c>
    </row>
    <row r="7781" spans="7:8" x14ac:dyDescent="0.3">
      <c r="G7781" s="62">
        <v>7775</v>
      </c>
      <c r="H7781">
        <f t="shared" ca="1" si="164"/>
        <v>-1.1733809968876139E-2</v>
      </c>
    </row>
    <row r="7782" spans="7:8" x14ac:dyDescent="0.3">
      <c r="G7782" s="62">
        <v>7776</v>
      </c>
      <c r="H7782">
        <f t="shared" ca="1" si="164"/>
        <v>-2.0276451851850377E-3</v>
      </c>
    </row>
    <row r="7783" spans="7:8" x14ac:dyDescent="0.3">
      <c r="G7783" s="62">
        <v>7777</v>
      </c>
      <c r="H7783">
        <f t="shared" ca="1" si="164"/>
        <v>-7.8968011215905416E-3</v>
      </c>
    </row>
    <row r="7784" spans="7:8" x14ac:dyDescent="0.3">
      <c r="G7784" s="62">
        <v>7778</v>
      </c>
      <c r="H7784">
        <f t="shared" ca="1" si="164"/>
        <v>1.0887011632675248E-2</v>
      </c>
    </row>
    <row r="7785" spans="7:8" x14ac:dyDescent="0.3">
      <c r="G7785" s="62">
        <v>7779</v>
      </c>
      <c r="H7785">
        <f t="shared" ca="1" si="164"/>
        <v>1.3749012153865566E-2</v>
      </c>
    </row>
    <row r="7786" spans="7:8" x14ac:dyDescent="0.3">
      <c r="G7786" s="62">
        <v>7780</v>
      </c>
      <c r="H7786">
        <f t="shared" ca="1" si="164"/>
        <v>4.8187628812060388E-4</v>
      </c>
    </row>
    <row r="7787" spans="7:8" x14ac:dyDescent="0.3">
      <c r="G7787" s="62">
        <v>7781</v>
      </c>
      <c r="H7787">
        <f t="shared" ca="1" si="164"/>
        <v>2.0728358430984174E-2</v>
      </c>
    </row>
    <row r="7788" spans="7:8" x14ac:dyDescent="0.3">
      <c r="G7788" s="62">
        <v>7782</v>
      </c>
      <c r="H7788">
        <f t="shared" ca="1" si="164"/>
        <v>-3.1996888728230054E-2</v>
      </c>
    </row>
    <row r="7789" spans="7:8" x14ac:dyDescent="0.3">
      <c r="G7789" s="62">
        <v>7783</v>
      </c>
      <c r="H7789">
        <f t="shared" ca="1" si="164"/>
        <v>-4.0723631518296373E-3</v>
      </c>
    </row>
    <row r="7790" spans="7:8" x14ac:dyDescent="0.3">
      <c r="G7790" s="62">
        <v>7784</v>
      </c>
      <c r="H7790">
        <f t="shared" ca="1" si="164"/>
        <v>-2.5351541761749957E-2</v>
      </c>
    </row>
    <row r="7791" spans="7:8" x14ac:dyDescent="0.3">
      <c r="G7791" s="62">
        <v>7785</v>
      </c>
      <c r="H7791">
        <f t="shared" ca="1" si="164"/>
        <v>3.7979493971839512E-3</v>
      </c>
    </row>
    <row r="7792" spans="7:8" x14ac:dyDescent="0.3">
      <c r="G7792" s="62">
        <v>7786</v>
      </c>
      <c r="H7792">
        <f t="shared" ca="1" si="164"/>
        <v>-9.7898076382891865E-3</v>
      </c>
    </row>
    <row r="7793" spans="7:8" x14ac:dyDescent="0.3">
      <c r="G7793" s="62">
        <v>7787</v>
      </c>
      <c r="H7793">
        <f t="shared" ca="1" si="164"/>
        <v>-2.6626171351546709E-2</v>
      </c>
    </row>
    <row r="7794" spans="7:8" x14ac:dyDescent="0.3">
      <c r="G7794" s="62">
        <v>7788</v>
      </c>
      <c r="H7794">
        <f t="shared" ca="1" si="164"/>
        <v>1.289094723916363E-2</v>
      </c>
    </row>
    <row r="7795" spans="7:8" x14ac:dyDescent="0.3">
      <c r="G7795" s="62">
        <v>7789</v>
      </c>
      <c r="H7795">
        <f t="shared" ca="1" si="164"/>
        <v>-2.7715872386700154E-3</v>
      </c>
    </row>
    <row r="7796" spans="7:8" x14ac:dyDescent="0.3">
      <c r="G7796" s="62">
        <v>7790</v>
      </c>
      <c r="H7796">
        <f t="shared" ca="1" si="164"/>
        <v>1.2852489448490574E-2</v>
      </c>
    </row>
    <row r="7797" spans="7:8" x14ac:dyDescent="0.3">
      <c r="G7797" s="62">
        <v>7791</v>
      </c>
      <c r="H7797">
        <f t="shared" ca="1" si="164"/>
        <v>-9.7795804725408254E-3</v>
      </c>
    </row>
    <row r="7798" spans="7:8" x14ac:dyDescent="0.3">
      <c r="G7798" s="62">
        <v>7792</v>
      </c>
      <c r="H7798">
        <f t="shared" ca="1" si="164"/>
        <v>-1.3231415258175429E-2</v>
      </c>
    </row>
    <row r="7799" spans="7:8" x14ac:dyDescent="0.3">
      <c r="G7799" s="62">
        <v>7793</v>
      </c>
      <c r="H7799">
        <f t="shared" ca="1" si="164"/>
        <v>-3.6366295046405847E-3</v>
      </c>
    </row>
    <row r="7800" spans="7:8" x14ac:dyDescent="0.3">
      <c r="G7800" s="62">
        <v>7794</v>
      </c>
      <c r="H7800">
        <f t="shared" ca="1" si="164"/>
        <v>2.5327226560757306E-2</v>
      </c>
    </row>
    <row r="7801" spans="7:8" x14ac:dyDescent="0.3">
      <c r="G7801" s="62">
        <v>7795</v>
      </c>
      <c r="H7801">
        <f t="shared" ca="1" si="164"/>
        <v>-2.3172037717367391E-2</v>
      </c>
    </row>
    <row r="7802" spans="7:8" x14ac:dyDescent="0.3">
      <c r="G7802" s="62">
        <v>7796</v>
      </c>
      <c r="H7802">
        <f t="shared" ca="1" si="164"/>
        <v>7.3639071030186512E-3</v>
      </c>
    </row>
    <row r="7803" spans="7:8" x14ac:dyDescent="0.3">
      <c r="G7803" s="62">
        <v>7797</v>
      </c>
      <c r="H7803">
        <f t="shared" ca="1" si="164"/>
        <v>2.2796478427067637E-2</v>
      </c>
    </row>
    <row r="7804" spans="7:8" x14ac:dyDescent="0.3">
      <c r="G7804" s="62">
        <v>7798</v>
      </c>
      <c r="H7804">
        <f t="shared" ca="1" si="164"/>
        <v>1.8458596706087078E-2</v>
      </c>
    </row>
    <row r="7805" spans="7:8" x14ac:dyDescent="0.3">
      <c r="G7805" s="62">
        <v>7799</v>
      </c>
      <c r="H7805">
        <f t="shared" ca="1" si="164"/>
        <v>6.459890171037562E-3</v>
      </c>
    </row>
    <row r="7806" spans="7:8" x14ac:dyDescent="0.3">
      <c r="G7806" s="62">
        <v>7800</v>
      </c>
      <c r="H7806">
        <f t="shared" ca="1" si="164"/>
        <v>-1.6536567020170312E-3</v>
      </c>
    </row>
    <row r="7807" spans="7:8" x14ac:dyDescent="0.3">
      <c r="G7807" s="62">
        <v>7801</v>
      </c>
      <c r="H7807">
        <f t="shared" ca="1" si="164"/>
        <v>-1.7470720552129924E-2</v>
      </c>
    </row>
    <row r="7808" spans="7:8" x14ac:dyDescent="0.3">
      <c r="G7808" s="62">
        <v>7802</v>
      </c>
      <c r="H7808">
        <f t="shared" ca="1" si="164"/>
        <v>-6.2910861101399859E-4</v>
      </c>
    </row>
    <row r="7809" spans="7:8" x14ac:dyDescent="0.3">
      <c r="G7809" s="62">
        <v>7803</v>
      </c>
      <c r="H7809">
        <f t="shared" ca="1" si="164"/>
        <v>-2.0548018863750187E-2</v>
      </c>
    </row>
    <row r="7810" spans="7:8" x14ac:dyDescent="0.3">
      <c r="G7810" s="62">
        <v>7804</v>
      </c>
      <c r="H7810">
        <f t="shared" ca="1" si="164"/>
        <v>-1.1466485862514959E-2</v>
      </c>
    </row>
    <row r="7811" spans="7:8" x14ac:dyDescent="0.3">
      <c r="G7811" s="62">
        <v>7805</v>
      </c>
      <c r="H7811">
        <f t="shared" ca="1" si="164"/>
        <v>2.7112660952028245E-2</v>
      </c>
    </row>
    <row r="7812" spans="7:8" x14ac:dyDescent="0.3">
      <c r="G7812" s="62">
        <v>7806</v>
      </c>
      <c r="H7812">
        <f t="shared" ca="1" si="164"/>
        <v>-3.7468577932093486E-3</v>
      </c>
    </row>
    <row r="7813" spans="7:8" x14ac:dyDescent="0.3">
      <c r="G7813" s="62">
        <v>7807</v>
      </c>
      <c r="H7813">
        <f t="shared" ca="1" si="164"/>
        <v>-9.5462732909269883E-3</v>
      </c>
    </row>
    <row r="7814" spans="7:8" x14ac:dyDescent="0.3">
      <c r="G7814" s="62">
        <v>7808</v>
      </c>
      <c r="H7814">
        <f t="shared" ca="1" si="164"/>
        <v>-7.4348731074578654E-3</v>
      </c>
    </row>
    <row r="7815" spans="7:8" x14ac:dyDescent="0.3">
      <c r="G7815" s="62">
        <v>7809</v>
      </c>
      <c r="H7815">
        <f t="shared" ref="H7815:H7878" ca="1" si="165">_xlfn.NORM.INV(RAND(),N$9,N$10)</f>
        <v>2.4532967707020334E-2</v>
      </c>
    </row>
    <row r="7816" spans="7:8" x14ac:dyDescent="0.3">
      <c r="G7816" s="62">
        <v>7810</v>
      </c>
      <c r="H7816">
        <f t="shared" ca="1" si="165"/>
        <v>-5.4981401632459865E-3</v>
      </c>
    </row>
    <row r="7817" spans="7:8" x14ac:dyDescent="0.3">
      <c r="G7817" s="62">
        <v>7811</v>
      </c>
      <c r="H7817">
        <f t="shared" ca="1" si="165"/>
        <v>9.5433178591291142E-3</v>
      </c>
    </row>
    <row r="7818" spans="7:8" x14ac:dyDescent="0.3">
      <c r="G7818" s="62">
        <v>7812</v>
      </c>
      <c r="H7818">
        <f t="shared" ca="1" si="165"/>
        <v>-6.0679456852918718E-3</v>
      </c>
    </row>
    <row r="7819" spans="7:8" x14ac:dyDescent="0.3">
      <c r="G7819" s="62">
        <v>7813</v>
      </c>
      <c r="H7819">
        <f t="shared" ca="1" si="165"/>
        <v>1.6232751832210485E-2</v>
      </c>
    </row>
    <row r="7820" spans="7:8" x14ac:dyDescent="0.3">
      <c r="G7820" s="62">
        <v>7814</v>
      </c>
      <c r="H7820">
        <f t="shared" ca="1" si="165"/>
        <v>-1.5788887277704215E-2</v>
      </c>
    </row>
    <row r="7821" spans="7:8" x14ac:dyDescent="0.3">
      <c r="G7821" s="62">
        <v>7815</v>
      </c>
      <c r="H7821">
        <f t="shared" ca="1" si="165"/>
        <v>5.2245915730065266E-3</v>
      </c>
    </row>
    <row r="7822" spans="7:8" x14ac:dyDescent="0.3">
      <c r="G7822" s="62">
        <v>7816</v>
      </c>
      <c r="H7822">
        <f t="shared" ca="1" si="165"/>
        <v>1.7795865773120548E-2</v>
      </c>
    </row>
    <row r="7823" spans="7:8" x14ac:dyDescent="0.3">
      <c r="G7823" s="62">
        <v>7817</v>
      </c>
      <c r="H7823">
        <f t="shared" ca="1" si="165"/>
        <v>6.7675585782737632E-4</v>
      </c>
    </row>
    <row r="7824" spans="7:8" x14ac:dyDescent="0.3">
      <c r="G7824" s="62">
        <v>7818</v>
      </c>
      <c r="H7824">
        <f t="shared" ca="1" si="165"/>
        <v>1.0328103832377868E-2</v>
      </c>
    </row>
    <row r="7825" spans="7:8" x14ac:dyDescent="0.3">
      <c r="G7825" s="62">
        <v>7819</v>
      </c>
      <c r="H7825">
        <f t="shared" ca="1" si="165"/>
        <v>1.7371269468054673E-2</v>
      </c>
    </row>
    <row r="7826" spans="7:8" x14ac:dyDescent="0.3">
      <c r="G7826" s="62">
        <v>7820</v>
      </c>
      <c r="H7826">
        <f t="shared" ca="1" si="165"/>
        <v>-2.2478884355413353E-2</v>
      </c>
    </row>
    <row r="7827" spans="7:8" x14ac:dyDescent="0.3">
      <c r="G7827" s="62">
        <v>7821</v>
      </c>
      <c r="H7827">
        <f t="shared" ca="1" si="165"/>
        <v>-1.3727662821556833E-2</v>
      </c>
    </row>
    <row r="7828" spans="7:8" x14ac:dyDescent="0.3">
      <c r="G7828" s="62">
        <v>7822</v>
      </c>
      <c r="H7828">
        <f t="shared" ca="1" si="165"/>
        <v>-1.2913423894341859E-4</v>
      </c>
    </row>
    <row r="7829" spans="7:8" x14ac:dyDescent="0.3">
      <c r="G7829" s="62">
        <v>7823</v>
      </c>
      <c r="H7829">
        <f t="shared" ca="1" si="165"/>
        <v>-1.5989978386118105E-2</v>
      </c>
    </row>
    <row r="7830" spans="7:8" x14ac:dyDescent="0.3">
      <c r="G7830" s="62">
        <v>7824</v>
      </c>
      <c r="H7830">
        <f t="shared" ca="1" si="165"/>
        <v>6.8325712158924263E-3</v>
      </c>
    </row>
    <row r="7831" spans="7:8" x14ac:dyDescent="0.3">
      <c r="G7831" s="62">
        <v>7825</v>
      </c>
      <c r="H7831">
        <f t="shared" ca="1" si="165"/>
        <v>-2.1001430903144194E-4</v>
      </c>
    </row>
    <row r="7832" spans="7:8" x14ac:dyDescent="0.3">
      <c r="G7832" s="62">
        <v>7826</v>
      </c>
      <c r="H7832">
        <f t="shared" ca="1" si="165"/>
        <v>-1.2395529445722898E-2</v>
      </c>
    </row>
    <row r="7833" spans="7:8" x14ac:dyDescent="0.3">
      <c r="G7833" s="62">
        <v>7827</v>
      </c>
      <c r="H7833">
        <f t="shared" ca="1" si="165"/>
        <v>-2.2951589134325373E-3</v>
      </c>
    </row>
    <row r="7834" spans="7:8" x14ac:dyDescent="0.3">
      <c r="G7834" s="62">
        <v>7828</v>
      </c>
      <c r="H7834">
        <f t="shared" ca="1" si="165"/>
        <v>3.6888896705762231E-2</v>
      </c>
    </row>
    <row r="7835" spans="7:8" x14ac:dyDescent="0.3">
      <c r="G7835" s="62">
        <v>7829</v>
      </c>
      <c r="H7835">
        <f t="shared" ca="1" si="165"/>
        <v>-3.3295535616209237E-3</v>
      </c>
    </row>
    <row r="7836" spans="7:8" x14ac:dyDescent="0.3">
      <c r="G7836" s="62">
        <v>7830</v>
      </c>
      <c r="H7836">
        <f t="shared" ca="1" si="165"/>
        <v>-1.6997481945474378E-2</v>
      </c>
    </row>
    <row r="7837" spans="7:8" x14ac:dyDescent="0.3">
      <c r="G7837" s="62">
        <v>7831</v>
      </c>
      <c r="H7837">
        <f t="shared" ca="1" si="165"/>
        <v>-5.5682279625508119E-3</v>
      </c>
    </row>
    <row r="7838" spans="7:8" x14ac:dyDescent="0.3">
      <c r="G7838" s="62">
        <v>7832</v>
      </c>
      <c r="H7838">
        <f t="shared" ca="1" si="165"/>
        <v>-2.6657488388761551E-3</v>
      </c>
    </row>
    <row r="7839" spans="7:8" x14ac:dyDescent="0.3">
      <c r="G7839" s="62">
        <v>7833</v>
      </c>
      <c r="H7839">
        <f t="shared" ca="1" si="165"/>
        <v>2.4116080563288601E-2</v>
      </c>
    </row>
    <row r="7840" spans="7:8" x14ac:dyDescent="0.3">
      <c r="G7840" s="62">
        <v>7834</v>
      </c>
      <c r="H7840">
        <f t="shared" ca="1" si="165"/>
        <v>-8.6536932193814048E-4</v>
      </c>
    </row>
    <row r="7841" spans="7:8" x14ac:dyDescent="0.3">
      <c r="G7841" s="62">
        <v>7835</v>
      </c>
      <c r="H7841">
        <f t="shared" ca="1" si="165"/>
        <v>2.4615570194558734E-2</v>
      </c>
    </row>
    <row r="7842" spans="7:8" x14ac:dyDescent="0.3">
      <c r="G7842" s="62">
        <v>7836</v>
      </c>
      <c r="H7842">
        <f t="shared" ca="1" si="165"/>
        <v>-1.6564900740866405E-3</v>
      </c>
    </row>
    <row r="7843" spans="7:8" x14ac:dyDescent="0.3">
      <c r="G7843" s="62">
        <v>7837</v>
      </c>
      <c r="H7843">
        <f t="shared" ca="1" si="165"/>
        <v>-4.8185123533442452E-4</v>
      </c>
    </row>
    <row r="7844" spans="7:8" x14ac:dyDescent="0.3">
      <c r="G7844" s="62">
        <v>7838</v>
      </c>
      <c r="H7844">
        <f t="shared" ca="1" si="165"/>
        <v>-6.4125723125015022E-3</v>
      </c>
    </row>
    <row r="7845" spans="7:8" x14ac:dyDescent="0.3">
      <c r="G7845" s="62">
        <v>7839</v>
      </c>
      <c r="H7845">
        <f t="shared" ca="1" si="165"/>
        <v>-9.9183718945986821E-3</v>
      </c>
    </row>
    <row r="7846" spans="7:8" x14ac:dyDescent="0.3">
      <c r="G7846" s="62">
        <v>7840</v>
      </c>
      <c r="H7846">
        <f t="shared" ca="1" si="165"/>
        <v>1.6753541033688143E-2</v>
      </c>
    </row>
    <row r="7847" spans="7:8" x14ac:dyDescent="0.3">
      <c r="G7847" s="62">
        <v>7841</v>
      </c>
      <c r="H7847">
        <f t="shared" ca="1" si="165"/>
        <v>1.2858128853693656E-2</v>
      </c>
    </row>
    <row r="7848" spans="7:8" x14ac:dyDescent="0.3">
      <c r="G7848" s="62">
        <v>7842</v>
      </c>
      <c r="H7848">
        <f t="shared" ca="1" si="165"/>
        <v>1.4203176154875942E-2</v>
      </c>
    </row>
    <row r="7849" spans="7:8" x14ac:dyDescent="0.3">
      <c r="G7849" s="62">
        <v>7843</v>
      </c>
      <c r="H7849">
        <f t="shared" ca="1" si="165"/>
        <v>5.9702090551503311E-3</v>
      </c>
    </row>
    <row r="7850" spans="7:8" x14ac:dyDescent="0.3">
      <c r="G7850" s="62">
        <v>7844</v>
      </c>
      <c r="H7850">
        <f t="shared" ca="1" si="165"/>
        <v>9.2055963612867886E-3</v>
      </c>
    </row>
    <row r="7851" spans="7:8" x14ac:dyDescent="0.3">
      <c r="G7851" s="62">
        <v>7845</v>
      </c>
      <c r="H7851">
        <f t="shared" ca="1" si="165"/>
        <v>3.9797378853982657E-3</v>
      </c>
    </row>
    <row r="7852" spans="7:8" x14ac:dyDescent="0.3">
      <c r="G7852" s="62">
        <v>7846</v>
      </c>
      <c r="H7852">
        <f t="shared" ca="1" si="165"/>
        <v>1.2301352798104057E-2</v>
      </c>
    </row>
    <row r="7853" spans="7:8" x14ac:dyDescent="0.3">
      <c r="G7853" s="62">
        <v>7847</v>
      </c>
      <c r="H7853">
        <f t="shared" ca="1" si="165"/>
        <v>2.0538222469414637E-2</v>
      </c>
    </row>
    <row r="7854" spans="7:8" x14ac:dyDescent="0.3">
      <c r="G7854" s="62">
        <v>7848</v>
      </c>
      <c r="H7854">
        <f t="shared" ca="1" si="165"/>
        <v>4.5633477880709086E-3</v>
      </c>
    </row>
    <row r="7855" spans="7:8" x14ac:dyDescent="0.3">
      <c r="G7855" s="62">
        <v>7849</v>
      </c>
      <c r="H7855">
        <f t="shared" ca="1" si="165"/>
        <v>-2.4476695081433355E-3</v>
      </c>
    </row>
    <row r="7856" spans="7:8" x14ac:dyDescent="0.3">
      <c r="G7856" s="62">
        <v>7850</v>
      </c>
      <c r="H7856">
        <f t="shared" ca="1" si="165"/>
        <v>5.8197614782741691E-3</v>
      </c>
    </row>
    <row r="7857" spans="7:8" x14ac:dyDescent="0.3">
      <c r="G7857" s="62">
        <v>7851</v>
      </c>
      <c r="H7857">
        <f t="shared" ca="1" si="165"/>
        <v>2.8332117596339057E-3</v>
      </c>
    </row>
    <row r="7858" spans="7:8" x14ac:dyDescent="0.3">
      <c r="G7858" s="62">
        <v>7852</v>
      </c>
      <c r="H7858">
        <f t="shared" ca="1" si="165"/>
        <v>3.7382462610541945E-3</v>
      </c>
    </row>
    <row r="7859" spans="7:8" x14ac:dyDescent="0.3">
      <c r="G7859" s="62">
        <v>7853</v>
      </c>
      <c r="H7859">
        <f t="shared" ca="1" si="165"/>
        <v>-2.0512582969856457E-2</v>
      </c>
    </row>
    <row r="7860" spans="7:8" x14ac:dyDescent="0.3">
      <c r="G7860" s="62">
        <v>7854</v>
      </c>
      <c r="H7860">
        <f t="shared" ca="1" si="165"/>
        <v>4.755157214457446E-3</v>
      </c>
    </row>
    <row r="7861" spans="7:8" x14ac:dyDescent="0.3">
      <c r="G7861" s="62">
        <v>7855</v>
      </c>
      <c r="H7861">
        <f t="shared" ca="1" si="165"/>
        <v>6.1578951922366899E-4</v>
      </c>
    </row>
    <row r="7862" spans="7:8" x14ac:dyDescent="0.3">
      <c r="G7862" s="62">
        <v>7856</v>
      </c>
      <c r="H7862">
        <f t="shared" ca="1" si="165"/>
        <v>2.7073550741969439E-2</v>
      </c>
    </row>
    <row r="7863" spans="7:8" x14ac:dyDescent="0.3">
      <c r="G7863" s="62">
        <v>7857</v>
      </c>
      <c r="H7863">
        <f t="shared" ca="1" si="165"/>
        <v>4.7393609481480746E-3</v>
      </c>
    </row>
    <row r="7864" spans="7:8" x14ac:dyDescent="0.3">
      <c r="G7864" s="62">
        <v>7858</v>
      </c>
      <c r="H7864">
        <f t="shared" ca="1" si="165"/>
        <v>-4.2293965170446509E-3</v>
      </c>
    </row>
    <row r="7865" spans="7:8" x14ac:dyDescent="0.3">
      <c r="G7865" s="62">
        <v>7859</v>
      </c>
      <c r="H7865">
        <f t="shared" ca="1" si="165"/>
        <v>1.3417383613109513E-2</v>
      </c>
    </row>
    <row r="7866" spans="7:8" x14ac:dyDescent="0.3">
      <c r="G7866" s="62">
        <v>7860</v>
      </c>
      <c r="H7866">
        <f t="shared" ca="1" si="165"/>
        <v>5.8916536012194815E-3</v>
      </c>
    </row>
    <row r="7867" spans="7:8" x14ac:dyDescent="0.3">
      <c r="G7867" s="62">
        <v>7861</v>
      </c>
      <c r="H7867">
        <f t="shared" ca="1" si="165"/>
        <v>2.5095955401324144E-2</v>
      </c>
    </row>
    <row r="7868" spans="7:8" x14ac:dyDescent="0.3">
      <c r="G7868" s="62">
        <v>7862</v>
      </c>
      <c r="H7868">
        <f t="shared" ca="1" si="165"/>
        <v>1.8273716511741717E-2</v>
      </c>
    </row>
    <row r="7869" spans="7:8" x14ac:dyDescent="0.3">
      <c r="G7869" s="62">
        <v>7863</v>
      </c>
      <c r="H7869">
        <f t="shared" ca="1" si="165"/>
        <v>3.029102350902434E-2</v>
      </c>
    </row>
    <row r="7870" spans="7:8" x14ac:dyDescent="0.3">
      <c r="G7870" s="62">
        <v>7864</v>
      </c>
      <c r="H7870">
        <f t="shared" ca="1" si="165"/>
        <v>4.8952418030285307E-3</v>
      </c>
    </row>
    <row r="7871" spans="7:8" x14ac:dyDescent="0.3">
      <c r="G7871" s="62">
        <v>7865</v>
      </c>
      <c r="H7871">
        <f t="shared" ca="1" si="165"/>
        <v>-4.8430469730522761E-3</v>
      </c>
    </row>
    <row r="7872" spans="7:8" x14ac:dyDescent="0.3">
      <c r="G7872" s="62">
        <v>7866</v>
      </c>
      <c r="H7872">
        <f t="shared" ca="1" si="165"/>
        <v>-1.1713194676046285E-2</v>
      </c>
    </row>
    <row r="7873" spans="7:8" x14ac:dyDescent="0.3">
      <c r="G7873" s="62">
        <v>7867</v>
      </c>
      <c r="H7873">
        <f t="shared" ca="1" si="165"/>
        <v>2.0332662873150376E-2</v>
      </c>
    </row>
    <row r="7874" spans="7:8" x14ac:dyDescent="0.3">
      <c r="G7874" s="62">
        <v>7868</v>
      </c>
      <c r="H7874">
        <f t="shared" ca="1" si="165"/>
        <v>2.9022092310824555E-3</v>
      </c>
    </row>
    <row r="7875" spans="7:8" x14ac:dyDescent="0.3">
      <c r="G7875" s="62">
        <v>7869</v>
      </c>
      <c r="H7875">
        <f t="shared" ca="1" si="165"/>
        <v>-2.3537161333878464E-2</v>
      </c>
    </row>
    <row r="7876" spans="7:8" x14ac:dyDescent="0.3">
      <c r="G7876" s="62">
        <v>7870</v>
      </c>
      <c r="H7876">
        <f t="shared" ca="1" si="165"/>
        <v>-1.3804935619625492E-2</v>
      </c>
    </row>
    <row r="7877" spans="7:8" x14ac:dyDescent="0.3">
      <c r="G7877" s="62">
        <v>7871</v>
      </c>
      <c r="H7877">
        <f t="shared" ca="1" si="165"/>
        <v>3.250229278745307E-2</v>
      </c>
    </row>
    <row r="7878" spans="7:8" x14ac:dyDescent="0.3">
      <c r="G7878" s="62">
        <v>7872</v>
      </c>
      <c r="H7878">
        <f t="shared" ca="1" si="165"/>
        <v>-2.5436216732980133E-2</v>
      </c>
    </row>
    <row r="7879" spans="7:8" x14ac:dyDescent="0.3">
      <c r="G7879" s="62">
        <v>7873</v>
      </c>
      <c r="H7879">
        <f t="shared" ref="H7879:H7942" ca="1" si="166">_xlfn.NORM.INV(RAND(),N$9,N$10)</f>
        <v>-1.0711382471883057E-2</v>
      </c>
    </row>
    <row r="7880" spans="7:8" x14ac:dyDescent="0.3">
      <c r="G7880" s="62">
        <v>7874</v>
      </c>
      <c r="H7880">
        <f t="shared" ca="1" si="166"/>
        <v>-1.4851824207792783E-2</v>
      </c>
    </row>
    <row r="7881" spans="7:8" x14ac:dyDescent="0.3">
      <c r="G7881" s="62">
        <v>7875</v>
      </c>
      <c r="H7881">
        <f t="shared" ca="1" si="166"/>
        <v>-8.6283406981991339E-3</v>
      </c>
    </row>
    <row r="7882" spans="7:8" x14ac:dyDescent="0.3">
      <c r="G7882" s="62">
        <v>7876</v>
      </c>
      <c r="H7882">
        <f t="shared" ca="1" si="166"/>
        <v>-2.0226119342524163E-2</v>
      </c>
    </row>
    <row r="7883" spans="7:8" x14ac:dyDescent="0.3">
      <c r="G7883" s="62">
        <v>7877</v>
      </c>
      <c r="H7883">
        <f t="shared" ca="1" si="166"/>
        <v>-2.4450895495906611E-2</v>
      </c>
    </row>
    <row r="7884" spans="7:8" x14ac:dyDescent="0.3">
      <c r="G7884" s="62">
        <v>7878</v>
      </c>
      <c r="H7884">
        <f t="shared" ca="1" si="166"/>
        <v>-1.0639251515996194E-2</v>
      </c>
    </row>
    <row r="7885" spans="7:8" x14ac:dyDescent="0.3">
      <c r="G7885" s="62">
        <v>7879</v>
      </c>
      <c r="H7885">
        <f t="shared" ca="1" si="166"/>
        <v>-3.063402598473802E-3</v>
      </c>
    </row>
    <row r="7886" spans="7:8" x14ac:dyDescent="0.3">
      <c r="G7886" s="62">
        <v>7880</v>
      </c>
      <c r="H7886">
        <f t="shared" ca="1" si="166"/>
        <v>-2.2294241400809055E-3</v>
      </c>
    </row>
    <row r="7887" spans="7:8" x14ac:dyDescent="0.3">
      <c r="G7887" s="62">
        <v>7881</v>
      </c>
      <c r="H7887">
        <f t="shared" ca="1" si="166"/>
        <v>2.3774916890998279E-2</v>
      </c>
    </row>
    <row r="7888" spans="7:8" x14ac:dyDescent="0.3">
      <c r="G7888" s="62">
        <v>7882</v>
      </c>
      <c r="H7888">
        <f t="shared" ca="1" si="166"/>
        <v>-5.8999959684772046E-3</v>
      </c>
    </row>
    <row r="7889" spans="7:8" x14ac:dyDescent="0.3">
      <c r="G7889" s="62">
        <v>7883</v>
      </c>
      <c r="H7889">
        <f t="shared" ca="1" si="166"/>
        <v>-2.6176474785441781E-3</v>
      </c>
    </row>
    <row r="7890" spans="7:8" x14ac:dyDescent="0.3">
      <c r="G7890" s="62">
        <v>7884</v>
      </c>
      <c r="H7890">
        <f t="shared" ca="1" si="166"/>
        <v>-1.1500666722728575E-2</v>
      </c>
    </row>
    <row r="7891" spans="7:8" x14ac:dyDescent="0.3">
      <c r="G7891" s="62">
        <v>7885</v>
      </c>
      <c r="H7891">
        <f t="shared" ca="1" si="166"/>
        <v>-1.5756094340287137E-2</v>
      </c>
    </row>
    <row r="7892" spans="7:8" x14ac:dyDescent="0.3">
      <c r="G7892" s="62">
        <v>7886</v>
      </c>
      <c r="H7892">
        <f t="shared" ca="1" si="166"/>
        <v>-3.7159684836427821E-2</v>
      </c>
    </row>
    <row r="7893" spans="7:8" x14ac:dyDescent="0.3">
      <c r="G7893" s="62">
        <v>7887</v>
      </c>
      <c r="H7893">
        <f t="shared" ca="1" si="166"/>
        <v>4.5326314020659002E-3</v>
      </c>
    </row>
    <row r="7894" spans="7:8" x14ac:dyDescent="0.3">
      <c r="G7894" s="62">
        <v>7888</v>
      </c>
      <c r="H7894">
        <f t="shared" ca="1" si="166"/>
        <v>-1.0197664616313955E-2</v>
      </c>
    </row>
    <row r="7895" spans="7:8" x14ac:dyDescent="0.3">
      <c r="G7895" s="62">
        <v>7889</v>
      </c>
      <c r="H7895">
        <f t="shared" ca="1" si="166"/>
        <v>2.6704684023221775E-2</v>
      </c>
    </row>
    <row r="7896" spans="7:8" x14ac:dyDescent="0.3">
      <c r="G7896" s="62">
        <v>7890</v>
      </c>
      <c r="H7896">
        <f t="shared" ca="1" si="166"/>
        <v>-1.9712153377573056E-2</v>
      </c>
    </row>
    <row r="7897" spans="7:8" x14ac:dyDescent="0.3">
      <c r="G7897" s="62">
        <v>7891</v>
      </c>
      <c r="H7897">
        <f t="shared" ca="1" si="166"/>
        <v>-1.7650332112026175E-3</v>
      </c>
    </row>
    <row r="7898" spans="7:8" x14ac:dyDescent="0.3">
      <c r="G7898" s="62">
        <v>7892</v>
      </c>
      <c r="H7898">
        <f t="shared" ca="1" si="166"/>
        <v>-2.0892637899556647E-3</v>
      </c>
    </row>
    <row r="7899" spans="7:8" x14ac:dyDescent="0.3">
      <c r="G7899" s="62">
        <v>7893</v>
      </c>
      <c r="H7899">
        <f t="shared" ca="1" si="166"/>
        <v>5.5430847180725747E-3</v>
      </c>
    </row>
    <row r="7900" spans="7:8" x14ac:dyDescent="0.3">
      <c r="G7900" s="62">
        <v>7894</v>
      </c>
      <c r="H7900">
        <f t="shared" ca="1" si="166"/>
        <v>1.1185669081709369E-2</v>
      </c>
    </row>
    <row r="7901" spans="7:8" x14ac:dyDescent="0.3">
      <c r="G7901" s="62">
        <v>7895</v>
      </c>
      <c r="H7901">
        <f t="shared" ca="1" si="166"/>
        <v>1.5388619727943404E-2</v>
      </c>
    </row>
    <row r="7902" spans="7:8" x14ac:dyDescent="0.3">
      <c r="G7902" s="62">
        <v>7896</v>
      </c>
      <c r="H7902">
        <f t="shared" ca="1" si="166"/>
        <v>-8.8369191385881448E-3</v>
      </c>
    </row>
    <row r="7903" spans="7:8" x14ac:dyDescent="0.3">
      <c r="G7903" s="62">
        <v>7897</v>
      </c>
      <c r="H7903">
        <f t="shared" ca="1" si="166"/>
        <v>-1.3563428147074105E-2</v>
      </c>
    </row>
    <row r="7904" spans="7:8" x14ac:dyDescent="0.3">
      <c r="G7904" s="62">
        <v>7898</v>
      </c>
      <c r="H7904">
        <f t="shared" ca="1" si="166"/>
        <v>2.3195747953676647E-2</v>
      </c>
    </row>
    <row r="7905" spans="7:8" x14ac:dyDescent="0.3">
      <c r="G7905" s="62">
        <v>7899</v>
      </c>
      <c r="H7905">
        <f t="shared" ca="1" si="166"/>
        <v>-6.5686527839077318E-4</v>
      </c>
    </row>
    <row r="7906" spans="7:8" x14ac:dyDescent="0.3">
      <c r="G7906" s="62">
        <v>7900</v>
      </c>
      <c r="H7906">
        <f t="shared" ca="1" si="166"/>
        <v>-2.3567117883569154E-3</v>
      </c>
    </row>
    <row r="7907" spans="7:8" x14ac:dyDescent="0.3">
      <c r="G7907" s="62">
        <v>7901</v>
      </c>
      <c r="H7907">
        <f t="shared" ca="1" si="166"/>
        <v>-3.6890821284855733E-2</v>
      </c>
    </row>
    <row r="7908" spans="7:8" x14ac:dyDescent="0.3">
      <c r="G7908" s="62">
        <v>7902</v>
      </c>
      <c r="H7908">
        <f t="shared" ca="1" si="166"/>
        <v>-9.7334841225575879E-3</v>
      </c>
    </row>
    <row r="7909" spans="7:8" x14ac:dyDescent="0.3">
      <c r="G7909" s="62">
        <v>7903</v>
      </c>
      <c r="H7909">
        <f t="shared" ca="1" si="166"/>
        <v>-1.7149543299258885E-2</v>
      </c>
    </row>
    <row r="7910" spans="7:8" x14ac:dyDescent="0.3">
      <c r="G7910" s="62">
        <v>7904</v>
      </c>
      <c r="H7910">
        <f t="shared" ca="1" si="166"/>
        <v>-1.9142529090654437E-2</v>
      </c>
    </row>
    <row r="7911" spans="7:8" x14ac:dyDescent="0.3">
      <c r="G7911" s="62">
        <v>7905</v>
      </c>
      <c r="H7911">
        <f t="shared" ca="1" si="166"/>
        <v>-1.5107608186012314E-3</v>
      </c>
    </row>
    <row r="7912" spans="7:8" x14ac:dyDescent="0.3">
      <c r="G7912" s="62">
        <v>7906</v>
      </c>
      <c r="H7912">
        <f t="shared" ca="1" si="166"/>
        <v>4.0289857196701244E-3</v>
      </c>
    </row>
    <row r="7913" spans="7:8" x14ac:dyDescent="0.3">
      <c r="G7913" s="62">
        <v>7907</v>
      </c>
      <c r="H7913">
        <f t="shared" ca="1" si="166"/>
        <v>1.1020905505611613E-3</v>
      </c>
    </row>
    <row r="7914" spans="7:8" x14ac:dyDescent="0.3">
      <c r="G7914" s="62">
        <v>7908</v>
      </c>
      <c r="H7914">
        <f t="shared" ca="1" si="166"/>
        <v>1.0404204843312864E-2</v>
      </c>
    </row>
    <row r="7915" spans="7:8" x14ac:dyDescent="0.3">
      <c r="G7915" s="62">
        <v>7909</v>
      </c>
      <c r="H7915">
        <f t="shared" ca="1" si="166"/>
        <v>7.6957135540680829E-3</v>
      </c>
    </row>
    <row r="7916" spans="7:8" x14ac:dyDescent="0.3">
      <c r="G7916" s="62">
        <v>7910</v>
      </c>
      <c r="H7916">
        <f t="shared" ca="1" si="166"/>
        <v>-4.6994090318857691E-3</v>
      </c>
    </row>
    <row r="7917" spans="7:8" x14ac:dyDescent="0.3">
      <c r="G7917" s="62">
        <v>7911</v>
      </c>
      <c r="H7917">
        <f t="shared" ca="1" si="166"/>
        <v>1.1642658433398245E-2</v>
      </c>
    </row>
    <row r="7918" spans="7:8" x14ac:dyDescent="0.3">
      <c r="G7918" s="62">
        <v>7912</v>
      </c>
      <c r="H7918">
        <f t="shared" ca="1" si="166"/>
        <v>2.5988772360223511E-2</v>
      </c>
    </row>
    <row r="7919" spans="7:8" x14ac:dyDescent="0.3">
      <c r="G7919" s="62">
        <v>7913</v>
      </c>
      <c r="H7919">
        <f t="shared" ca="1" si="166"/>
        <v>8.060177537838371E-3</v>
      </c>
    </row>
    <row r="7920" spans="7:8" x14ac:dyDescent="0.3">
      <c r="G7920" s="62">
        <v>7914</v>
      </c>
      <c r="H7920">
        <f t="shared" ca="1" si="166"/>
        <v>1.0526878481090397E-2</v>
      </c>
    </row>
    <row r="7921" spans="7:8" x14ac:dyDescent="0.3">
      <c r="G7921" s="62">
        <v>7915</v>
      </c>
      <c r="H7921">
        <f t="shared" ca="1" si="166"/>
        <v>-3.0091705284612545E-2</v>
      </c>
    </row>
    <row r="7922" spans="7:8" x14ac:dyDescent="0.3">
      <c r="G7922" s="62">
        <v>7916</v>
      </c>
      <c r="H7922">
        <f t="shared" ca="1" si="166"/>
        <v>-1.845745282830423E-2</v>
      </c>
    </row>
    <row r="7923" spans="7:8" x14ac:dyDescent="0.3">
      <c r="G7923" s="62">
        <v>7917</v>
      </c>
      <c r="H7923">
        <f t="shared" ca="1" si="166"/>
        <v>1.4412926382947654E-3</v>
      </c>
    </row>
    <row r="7924" spans="7:8" x14ac:dyDescent="0.3">
      <c r="G7924" s="62">
        <v>7918</v>
      </c>
      <c r="H7924">
        <f t="shared" ca="1" si="166"/>
        <v>-1.6004928696055912E-2</v>
      </c>
    </row>
    <row r="7925" spans="7:8" x14ac:dyDescent="0.3">
      <c r="G7925" s="62">
        <v>7919</v>
      </c>
      <c r="H7925">
        <f t="shared" ca="1" si="166"/>
        <v>1.7537360022458651E-2</v>
      </c>
    </row>
    <row r="7926" spans="7:8" x14ac:dyDescent="0.3">
      <c r="G7926" s="62">
        <v>7920</v>
      </c>
      <c r="H7926">
        <f t="shared" ca="1" si="166"/>
        <v>-1.3839767681150767E-2</v>
      </c>
    </row>
    <row r="7927" spans="7:8" x14ac:dyDescent="0.3">
      <c r="G7927" s="62">
        <v>7921</v>
      </c>
      <c r="H7927">
        <f t="shared" ca="1" si="166"/>
        <v>-7.0552593641597001E-3</v>
      </c>
    </row>
    <row r="7928" spans="7:8" x14ac:dyDescent="0.3">
      <c r="G7928" s="62">
        <v>7922</v>
      </c>
      <c r="H7928">
        <f t="shared" ca="1" si="166"/>
        <v>-1.689423963656541E-2</v>
      </c>
    </row>
    <row r="7929" spans="7:8" x14ac:dyDescent="0.3">
      <c r="G7929" s="62">
        <v>7923</v>
      </c>
      <c r="H7929">
        <f t="shared" ca="1" si="166"/>
        <v>-1.6598993661647151E-3</v>
      </c>
    </row>
    <row r="7930" spans="7:8" x14ac:dyDescent="0.3">
      <c r="G7930" s="62">
        <v>7924</v>
      </c>
      <c r="H7930">
        <f t="shared" ca="1" si="166"/>
        <v>7.3388407829236791E-3</v>
      </c>
    </row>
    <row r="7931" spans="7:8" x14ac:dyDescent="0.3">
      <c r="G7931" s="62">
        <v>7925</v>
      </c>
      <c r="H7931">
        <f t="shared" ca="1" si="166"/>
        <v>6.5633628967355301E-3</v>
      </c>
    </row>
    <row r="7932" spans="7:8" x14ac:dyDescent="0.3">
      <c r="G7932" s="62">
        <v>7926</v>
      </c>
      <c r="H7932">
        <f t="shared" ca="1" si="166"/>
        <v>7.0292159780246718E-3</v>
      </c>
    </row>
    <row r="7933" spans="7:8" x14ac:dyDescent="0.3">
      <c r="G7933" s="62">
        <v>7927</v>
      </c>
      <c r="H7933">
        <f t="shared" ca="1" si="166"/>
        <v>-3.6549013061009422E-3</v>
      </c>
    </row>
    <row r="7934" spans="7:8" x14ac:dyDescent="0.3">
      <c r="G7934" s="62">
        <v>7928</v>
      </c>
      <c r="H7934">
        <f t="shared" ca="1" si="166"/>
        <v>1.5539550425010783E-2</v>
      </c>
    </row>
    <row r="7935" spans="7:8" x14ac:dyDescent="0.3">
      <c r="G7935" s="62">
        <v>7929</v>
      </c>
      <c r="H7935">
        <f t="shared" ca="1" si="166"/>
        <v>1.3710261260601792E-2</v>
      </c>
    </row>
    <row r="7936" spans="7:8" x14ac:dyDescent="0.3">
      <c r="G7936" s="62">
        <v>7930</v>
      </c>
      <c r="H7936">
        <f t="shared" ca="1" si="166"/>
        <v>8.862406368260833E-3</v>
      </c>
    </row>
    <row r="7937" spans="7:8" x14ac:dyDescent="0.3">
      <c r="G7937" s="62">
        <v>7931</v>
      </c>
      <c r="H7937">
        <f t="shared" ca="1" si="166"/>
        <v>-1.5825362183069909E-2</v>
      </c>
    </row>
    <row r="7938" spans="7:8" x14ac:dyDescent="0.3">
      <c r="G7938" s="62">
        <v>7932</v>
      </c>
      <c r="H7938">
        <f t="shared" ca="1" si="166"/>
        <v>2.3299979758564533E-2</v>
      </c>
    </row>
    <row r="7939" spans="7:8" x14ac:dyDescent="0.3">
      <c r="G7939" s="62">
        <v>7933</v>
      </c>
      <c r="H7939">
        <f t="shared" ca="1" si="166"/>
        <v>-3.6254645895506941E-2</v>
      </c>
    </row>
    <row r="7940" spans="7:8" x14ac:dyDescent="0.3">
      <c r="G7940" s="62">
        <v>7934</v>
      </c>
      <c r="H7940">
        <f t="shared" ca="1" si="166"/>
        <v>-1.6108409522326908E-2</v>
      </c>
    </row>
    <row r="7941" spans="7:8" x14ac:dyDescent="0.3">
      <c r="G7941" s="62">
        <v>7935</v>
      </c>
      <c r="H7941">
        <f t="shared" ca="1" si="166"/>
        <v>9.2822313780549981E-4</v>
      </c>
    </row>
    <row r="7942" spans="7:8" x14ac:dyDescent="0.3">
      <c r="G7942" s="62">
        <v>7936</v>
      </c>
      <c r="H7942">
        <f t="shared" ca="1" si="166"/>
        <v>-1.5387573042799937E-2</v>
      </c>
    </row>
    <row r="7943" spans="7:8" x14ac:dyDescent="0.3">
      <c r="G7943" s="62">
        <v>7937</v>
      </c>
      <c r="H7943">
        <f t="shared" ref="H7943:H8006" ca="1" si="167">_xlfn.NORM.INV(RAND(),N$9,N$10)</f>
        <v>2.4599979834026647E-2</v>
      </c>
    </row>
    <row r="7944" spans="7:8" x14ac:dyDescent="0.3">
      <c r="G7944" s="62">
        <v>7938</v>
      </c>
      <c r="H7944">
        <f t="shared" ca="1" si="167"/>
        <v>1.5198226096081823E-2</v>
      </c>
    </row>
    <row r="7945" spans="7:8" x14ac:dyDescent="0.3">
      <c r="G7945" s="62">
        <v>7939</v>
      </c>
      <c r="H7945">
        <f t="shared" ca="1" si="167"/>
        <v>3.0031177833186981E-3</v>
      </c>
    </row>
    <row r="7946" spans="7:8" x14ac:dyDescent="0.3">
      <c r="G7946" s="62">
        <v>7940</v>
      </c>
      <c r="H7946">
        <f t="shared" ca="1" si="167"/>
        <v>-1.9638732706277647E-3</v>
      </c>
    </row>
    <row r="7947" spans="7:8" x14ac:dyDescent="0.3">
      <c r="G7947" s="62">
        <v>7941</v>
      </c>
      <c r="H7947">
        <f t="shared" ca="1" si="167"/>
        <v>-1.6661969047750327E-2</v>
      </c>
    </row>
    <row r="7948" spans="7:8" x14ac:dyDescent="0.3">
      <c r="G7948" s="62">
        <v>7942</v>
      </c>
      <c r="H7948">
        <f t="shared" ca="1" si="167"/>
        <v>3.3557311190425139E-3</v>
      </c>
    </row>
    <row r="7949" spans="7:8" x14ac:dyDescent="0.3">
      <c r="G7949" s="62">
        <v>7943</v>
      </c>
      <c r="H7949">
        <f t="shared" ca="1" si="167"/>
        <v>-2.3195306467230972E-3</v>
      </c>
    </row>
    <row r="7950" spans="7:8" x14ac:dyDescent="0.3">
      <c r="G7950" s="62">
        <v>7944</v>
      </c>
      <c r="H7950">
        <f t="shared" ca="1" si="167"/>
        <v>8.3440864879900396E-3</v>
      </c>
    </row>
    <row r="7951" spans="7:8" x14ac:dyDescent="0.3">
      <c r="G7951" s="62">
        <v>7945</v>
      </c>
      <c r="H7951">
        <f t="shared" ca="1" si="167"/>
        <v>-5.7672414202417539E-3</v>
      </c>
    </row>
    <row r="7952" spans="7:8" x14ac:dyDescent="0.3">
      <c r="G7952" s="62">
        <v>7946</v>
      </c>
      <c r="H7952">
        <f t="shared" ca="1" si="167"/>
        <v>-1.3713857509148115E-2</v>
      </c>
    </row>
    <row r="7953" spans="7:8" x14ac:dyDescent="0.3">
      <c r="G7953" s="62">
        <v>7947</v>
      </c>
      <c r="H7953">
        <f t="shared" ca="1" si="167"/>
        <v>-2.0498120922779056E-2</v>
      </c>
    </row>
    <row r="7954" spans="7:8" x14ac:dyDescent="0.3">
      <c r="G7954" s="62">
        <v>7948</v>
      </c>
      <c r="H7954">
        <f t="shared" ca="1" si="167"/>
        <v>-2.8481644540310335E-2</v>
      </c>
    </row>
    <row r="7955" spans="7:8" x14ac:dyDescent="0.3">
      <c r="G7955" s="62">
        <v>7949</v>
      </c>
      <c r="H7955">
        <f t="shared" ca="1" si="167"/>
        <v>8.7625421037646183E-3</v>
      </c>
    </row>
    <row r="7956" spans="7:8" x14ac:dyDescent="0.3">
      <c r="G7956" s="62">
        <v>7950</v>
      </c>
      <c r="H7956">
        <f t="shared" ca="1" si="167"/>
        <v>4.1851722485677272E-3</v>
      </c>
    </row>
    <row r="7957" spans="7:8" x14ac:dyDescent="0.3">
      <c r="G7957" s="62">
        <v>7951</v>
      </c>
      <c r="H7957">
        <f t="shared" ca="1" si="167"/>
        <v>2.3419729531297118E-2</v>
      </c>
    </row>
    <row r="7958" spans="7:8" x14ac:dyDescent="0.3">
      <c r="G7958" s="62">
        <v>7952</v>
      </c>
      <c r="H7958">
        <f t="shared" ca="1" si="167"/>
        <v>1.8675306825203911E-2</v>
      </c>
    </row>
    <row r="7959" spans="7:8" x14ac:dyDescent="0.3">
      <c r="G7959" s="62">
        <v>7953</v>
      </c>
      <c r="H7959">
        <f t="shared" ca="1" si="167"/>
        <v>6.1667039124320821E-3</v>
      </c>
    </row>
    <row r="7960" spans="7:8" x14ac:dyDescent="0.3">
      <c r="G7960" s="62">
        <v>7954</v>
      </c>
      <c r="H7960">
        <f t="shared" ca="1" si="167"/>
        <v>9.0358285281389502E-3</v>
      </c>
    </row>
    <row r="7961" spans="7:8" x14ac:dyDescent="0.3">
      <c r="G7961" s="62">
        <v>7955</v>
      </c>
      <c r="H7961">
        <f t="shared" ca="1" si="167"/>
        <v>-1.4477887999541694E-2</v>
      </c>
    </row>
    <row r="7962" spans="7:8" x14ac:dyDescent="0.3">
      <c r="G7962" s="62">
        <v>7956</v>
      </c>
      <c r="H7962">
        <f t="shared" ca="1" si="167"/>
        <v>1.570754176658647E-2</v>
      </c>
    </row>
    <row r="7963" spans="7:8" x14ac:dyDescent="0.3">
      <c r="G7963" s="62">
        <v>7957</v>
      </c>
      <c r="H7963">
        <f t="shared" ca="1" si="167"/>
        <v>-2.6818034146242797E-2</v>
      </c>
    </row>
    <row r="7964" spans="7:8" x14ac:dyDescent="0.3">
      <c r="G7964" s="62">
        <v>7958</v>
      </c>
      <c r="H7964">
        <f t="shared" ca="1" si="167"/>
        <v>-4.1804117659670868E-2</v>
      </c>
    </row>
    <row r="7965" spans="7:8" x14ac:dyDescent="0.3">
      <c r="G7965" s="62">
        <v>7959</v>
      </c>
      <c r="H7965">
        <f t="shared" ca="1" si="167"/>
        <v>9.6816461708640594E-3</v>
      </c>
    </row>
    <row r="7966" spans="7:8" x14ac:dyDescent="0.3">
      <c r="G7966" s="62">
        <v>7960</v>
      </c>
      <c r="H7966">
        <f t="shared" ca="1" si="167"/>
        <v>-9.284914231741331E-3</v>
      </c>
    </row>
    <row r="7967" spans="7:8" x14ac:dyDescent="0.3">
      <c r="G7967" s="62">
        <v>7961</v>
      </c>
      <c r="H7967">
        <f t="shared" ca="1" si="167"/>
        <v>1.9217436151376891E-2</v>
      </c>
    </row>
    <row r="7968" spans="7:8" x14ac:dyDescent="0.3">
      <c r="G7968" s="62">
        <v>7962</v>
      </c>
      <c r="H7968">
        <f t="shared" ca="1" si="167"/>
        <v>-6.3584206106273907E-3</v>
      </c>
    </row>
    <row r="7969" spans="7:8" x14ac:dyDescent="0.3">
      <c r="G7969" s="62">
        <v>7963</v>
      </c>
      <c r="H7969">
        <f t="shared" ca="1" si="167"/>
        <v>-2.1271737873495778E-2</v>
      </c>
    </row>
    <row r="7970" spans="7:8" x14ac:dyDescent="0.3">
      <c r="G7970" s="62">
        <v>7964</v>
      </c>
      <c r="H7970">
        <f t="shared" ca="1" si="167"/>
        <v>1.1719566883441349E-2</v>
      </c>
    </row>
    <row r="7971" spans="7:8" x14ac:dyDescent="0.3">
      <c r="G7971" s="62">
        <v>7965</v>
      </c>
      <c r="H7971">
        <f t="shared" ca="1" si="167"/>
        <v>-8.8193298831663082E-3</v>
      </c>
    </row>
    <row r="7972" spans="7:8" x14ac:dyDescent="0.3">
      <c r="G7972" s="62">
        <v>7966</v>
      </c>
      <c r="H7972">
        <f t="shared" ca="1" si="167"/>
        <v>1.2907975857411314E-2</v>
      </c>
    </row>
    <row r="7973" spans="7:8" x14ac:dyDescent="0.3">
      <c r="G7973" s="62">
        <v>7967</v>
      </c>
      <c r="H7973">
        <f t="shared" ca="1" si="167"/>
        <v>-2.1314928405382703E-2</v>
      </c>
    </row>
    <row r="7974" spans="7:8" x14ac:dyDescent="0.3">
      <c r="G7974" s="62">
        <v>7968</v>
      </c>
      <c r="H7974">
        <f t="shared" ca="1" si="167"/>
        <v>-1.4478746297087964E-2</v>
      </c>
    </row>
    <row r="7975" spans="7:8" x14ac:dyDescent="0.3">
      <c r="G7975" s="62">
        <v>7969</v>
      </c>
      <c r="H7975">
        <f t="shared" ca="1" si="167"/>
        <v>-8.1861036077573168E-3</v>
      </c>
    </row>
    <row r="7976" spans="7:8" x14ac:dyDescent="0.3">
      <c r="G7976" s="62">
        <v>7970</v>
      </c>
      <c r="H7976">
        <f t="shared" ca="1" si="167"/>
        <v>6.4018279803129321E-3</v>
      </c>
    </row>
    <row r="7977" spans="7:8" x14ac:dyDescent="0.3">
      <c r="G7977" s="62">
        <v>7971</v>
      </c>
      <c r="H7977">
        <f t="shared" ca="1" si="167"/>
        <v>-3.6027643975789496E-2</v>
      </c>
    </row>
    <row r="7978" spans="7:8" x14ac:dyDescent="0.3">
      <c r="G7978" s="62">
        <v>7972</v>
      </c>
      <c r="H7978">
        <f t="shared" ca="1" si="167"/>
        <v>-1.1150674795477185E-2</v>
      </c>
    </row>
    <row r="7979" spans="7:8" x14ac:dyDescent="0.3">
      <c r="G7979" s="62">
        <v>7973</v>
      </c>
      <c r="H7979">
        <f t="shared" ca="1" si="167"/>
        <v>-4.1789024411388502E-3</v>
      </c>
    </row>
    <row r="7980" spans="7:8" x14ac:dyDescent="0.3">
      <c r="G7980" s="62">
        <v>7974</v>
      </c>
      <c r="H7980">
        <f t="shared" ca="1" si="167"/>
        <v>-1.2043558966826191E-2</v>
      </c>
    </row>
    <row r="7981" spans="7:8" x14ac:dyDescent="0.3">
      <c r="G7981" s="62">
        <v>7975</v>
      </c>
      <c r="H7981">
        <f t="shared" ca="1" si="167"/>
        <v>-2.2179737488421152E-2</v>
      </c>
    </row>
    <row r="7982" spans="7:8" x14ac:dyDescent="0.3">
      <c r="G7982" s="62">
        <v>7976</v>
      </c>
      <c r="H7982">
        <f t="shared" ca="1" si="167"/>
        <v>5.4955729218670911E-3</v>
      </c>
    </row>
    <row r="7983" spans="7:8" x14ac:dyDescent="0.3">
      <c r="G7983" s="62">
        <v>7977</v>
      </c>
      <c r="H7983">
        <f t="shared" ca="1" si="167"/>
        <v>1.4232273370500915E-2</v>
      </c>
    </row>
    <row r="7984" spans="7:8" x14ac:dyDescent="0.3">
      <c r="G7984" s="62">
        <v>7978</v>
      </c>
      <c r="H7984">
        <f t="shared" ca="1" si="167"/>
        <v>3.5408763558898888E-3</v>
      </c>
    </row>
    <row r="7985" spans="7:8" x14ac:dyDescent="0.3">
      <c r="G7985" s="62">
        <v>7979</v>
      </c>
      <c r="H7985">
        <f t="shared" ca="1" si="167"/>
        <v>-1.4909789918474657E-3</v>
      </c>
    </row>
    <row r="7986" spans="7:8" x14ac:dyDescent="0.3">
      <c r="G7986" s="62">
        <v>7980</v>
      </c>
      <c r="H7986">
        <f t="shared" ca="1" si="167"/>
        <v>-6.712173071143796E-4</v>
      </c>
    </row>
    <row r="7987" spans="7:8" x14ac:dyDescent="0.3">
      <c r="G7987" s="62">
        <v>7981</v>
      </c>
      <c r="H7987">
        <f t="shared" ca="1" si="167"/>
        <v>5.8875925249759408E-3</v>
      </c>
    </row>
    <row r="7988" spans="7:8" x14ac:dyDescent="0.3">
      <c r="G7988" s="62">
        <v>7982</v>
      </c>
      <c r="H7988">
        <f t="shared" ca="1" si="167"/>
        <v>7.3968252808575587E-3</v>
      </c>
    </row>
    <row r="7989" spans="7:8" x14ac:dyDescent="0.3">
      <c r="G7989" s="62">
        <v>7983</v>
      </c>
      <c r="H7989">
        <f t="shared" ca="1" si="167"/>
        <v>1.2091499640103587E-2</v>
      </c>
    </row>
    <row r="7990" spans="7:8" x14ac:dyDescent="0.3">
      <c r="G7990" s="62">
        <v>7984</v>
      </c>
      <c r="H7990">
        <f t="shared" ca="1" si="167"/>
        <v>-5.9988096358888719E-3</v>
      </c>
    </row>
    <row r="7991" spans="7:8" x14ac:dyDescent="0.3">
      <c r="G7991" s="62">
        <v>7985</v>
      </c>
      <c r="H7991">
        <f t="shared" ca="1" si="167"/>
        <v>-3.9391222523230875E-3</v>
      </c>
    </row>
    <row r="7992" spans="7:8" x14ac:dyDescent="0.3">
      <c r="G7992" s="62">
        <v>7986</v>
      </c>
      <c r="H7992">
        <f t="shared" ca="1" si="167"/>
        <v>1.1324164613449423E-2</v>
      </c>
    </row>
    <row r="7993" spans="7:8" x14ac:dyDescent="0.3">
      <c r="G7993" s="62">
        <v>7987</v>
      </c>
      <c r="H7993">
        <f t="shared" ca="1" si="167"/>
        <v>-7.9607255326624628E-3</v>
      </c>
    </row>
    <row r="7994" spans="7:8" x14ac:dyDescent="0.3">
      <c r="G7994" s="62">
        <v>7988</v>
      </c>
      <c r="H7994">
        <f t="shared" ca="1" si="167"/>
        <v>-5.3117688060811616E-3</v>
      </c>
    </row>
    <row r="7995" spans="7:8" x14ac:dyDescent="0.3">
      <c r="G7995" s="62">
        <v>7989</v>
      </c>
      <c r="H7995">
        <f t="shared" ca="1" si="167"/>
        <v>-2.4219356347066907E-2</v>
      </c>
    </row>
    <row r="7996" spans="7:8" x14ac:dyDescent="0.3">
      <c r="G7996" s="62">
        <v>7990</v>
      </c>
      <c r="H7996">
        <f t="shared" ca="1" si="167"/>
        <v>9.699744276313706E-4</v>
      </c>
    </row>
    <row r="7997" spans="7:8" x14ac:dyDescent="0.3">
      <c r="G7997" s="62">
        <v>7991</v>
      </c>
      <c r="H7997">
        <f t="shared" ca="1" si="167"/>
        <v>-1.6088682405013457E-2</v>
      </c>
    </row>
    <row r="7998" spans="7:8" x14ac:dyDescent="0.3">
      <c r="G7998" s="62">
        <v>7992</v>
      </c>
      <c r="H7998">
        <f t="shared" ca="1" si="167"/>
        <v>-9.5519777935146113E-3</v>
      </c>
    </row>
    <row r="7999" spans="7:8" x14ac:dyDescent="0.3">
      <c r="G7999" s="62">
        <v>7993</v>
      </c>
      <c r="H7999">
        <f t="shared" ca="1" si="167"/>
        <v>8.8958625930761811E-3</v>
      </c>
    </row>
    <row r="8000" spans="7:8" x14ac:dyDescent="0.3">
      <c r="G8000" s="62">
        <v>7994</v>
      </c>
      <c r="H8000">
        <f t="shared" ca="1" si="167"/>
        <v>1.127958643464848E-2</v>
      </c>
    </row>
    <row r="8001" spans="7:8" x14ac:dyDescent="0.3">
      <c r="G8001" s="62">
        <v>7995</v>
      </c>
      <c r="H8001">
        <f t="shared" ca="1" si="167"/>
        <v>2.1667593670160839E-2</v>
      </c>
    </row>
    <row r="8002" spans="7:8" x14ac:dyDescent="0.3">
      <c r="G8002" s="62">
        <v>7996</v>
      </c>
      <c r="H8002">
        <f t="shared" ca="1" si="167"/>
        <v>6.6507244859016264E-3</v>
      </c>
    </row>
    <row r="8003" spans="7:8" x14ac:dyDescent="0.3">
      <c r="G8003" s="62">
        <v>7997</v>
      </c>
      <c r="H8003">
        <f t="shared" ca="1" si="167"/>
        <v>-1.1018413200512109E-3</v>
      </c>
    </row>
    <row r="8004" spans="7:8" x14ac:dyDescent="0.3">
      <c r="G8004" s="62">
        <v>7998</v>
      </c>
      <c r="H8004">
        <f t="shared" ca="1" si="167"/>
        <v>2.8687699396776022E-2</v>
      </c>
    </row>
    <row r="8005" spans="7:8" x14ac:dyDescent="0.3">
      <c r="G8005" s="62">
        <v>7999</v>
      </c>
      <c r="H8005">
        <f t="shared" ca="1" si="167"/>
        <v>3.0195021470434255E-3</v>
      </c>
    </row>
    <row r="8006" spans="7:8" x14ac:dyDescent="0.3">
      <c r="G8006" s="62">
        <v>8000</v>
      </c>
      <c r="H8006">
        <f t="shared" ca="1" si="167"/>
        <v>2.9571337899820457E-3</v>
      </c>
    </row>
    <row r="8007" spans="7:8" x14ac:dyDescent="0.3">
      <c r="G8007" s="62">
        <v>8001</v>
      </c>
      <c r="H8007">
        <f t="shared" ref="H8007:H8070" ca="1" si="168">_xlfn.NORM.INV(RAND(),N$9,N$10)</f>
        <v>-9.1655494986128509E-3</v>
      </c>
    </row>
    <row r="8008" spans="7:8" x14ac:dyDescent="0.3">
      <c r="G8008" s="62">
        <v>8002</v>
      </c>
      <c r="H8008">
        <f t="shared" ca="1" si="168"/>
        <v>-3.1725422391349982E-3</v>
      </c>
    </row>
    <row r="8009" spans="7:8" x14ac:dyDescent="0.3">
      <c r="G8009" s="62">
        <v>8003</v>
      </c>
      <c r="H8009">
        <f t="shared" ca="1" si="168"/>
        <v>-2.680557115078102E-2</v>
      </c>
    </row>
    <row r="8010" spans="7:8" x14ac:dyDescent="0.3">
      <c r="G8010" s="62">
        <v>8004</v>
      </c>
      <c r="H8010">
        <f t="shared" ca="1" si="168"/>
        <v>1.4290633114282132E-3</v>
      </c>
    </row>
    <row r="8011" spans="7:8" x14ac:dyDescent="0.3">
      <c r="G8011" s="62">
        <v>8005</v>
      </c>
      <c r="H8011">
        <f t="shared" ca="1" si="168"/>
        <v>-1.3601067907784464E-2</v>
      </c>
    </row>
    <row r="8012" spans="7:8" x14ac:dyDescent="0.3">
      <c r="G8012" s="62">
        <v>8006</v>
      </c>
      <c r="H8012">
        <f t="shared" ca="1" si="168"/>
        <v>-2.2549981816444083E-2</v>
      </c>
    </row>
    <row r="8013" spans="7:8" x14ac:dyDescent="0.3">
      <c r="G8013" s="62">
        <v>8007</v>
      </c>
      <c r="H8013">
        <f t="shared" ca="1" si="168"/>
        <v>-6.0112784306992368E-3</v>
      </c>
    </row>
    <row r="8014" spans="7:8" x14ac:dyDescent="0.3">
      <c r="G8014" s="62">
        <v>8008</v>
      </c>
      <c r="H8014">
        <f t="shared" ca="1" si="168"/>
        <v>1.2253666171435357E-2</v>
      </c>
    </row>
    <row r="8015" spans="7:8" x14ac:dyDescent="0.3">
      <c r="G8015" s="62">
        <v>8009</v>
      </c>
      <c r="H8015">
        <f t="shared" ca="1" si="168"/>
        <v>-1.7404844193231465E-2</v>
      </c>
    </row>
    <row r="8016" spans="7:8" x14ac:dyDescent="0.3">
      <c r="G8016" s="62">
        <v>8010</v>
      </c>
      <c r="H8016">
        <f t="shared" ca="1" si="168"/>
        <v>1.5879595348280789E-2</v>
      </c>
    </row>
    <row r="8017" spans="7:8" x14ac:dyDescent="0.3">
      <c r="G8017" s="62">
        <v>8011</v>
      </c>
      <c r="H8017">
        <f t="shared" ca="1" si="168"/>
        <v>-2.8201114530321102E-2</v>
      </c>
    </row>
    <row r="8018" spans="7:8" x14ac:dyDescent="0.3">
      <c r="G8018" s="62">
        <v>8012</v>
      </c>
      <c r="H8018">
        <f t="shared" ca="1" si="168"/>
        <v>-1.6059139638102196E-2</v>
      </c>
    </row>
    <row r="8019" spans="7:8" x14ac:dyDescent="0.3">
      <c r="G8019" s="62">
        <v>8013</v>
      </c>
      <c r="H8019">
        <f t="shared" ca="1" si="168"/>
        <v>3.0600145539201762E-2</v>
      </c>
    </row>
    <row r="8020" spans="7:8" x14ac:dyDescent="0.3">
      <c r="G8020" s="62">
        <v>8014</v>
      </c>
      <c r="H8020">
        <f t="shared" ca="1" si="168"/>
        <v>-1.6021564871892376E-2</v>
      </c>
    </row>
    <row r="8021" spans="7:8" x14ac:dyDescent="0.3">
      <c r="G8021" s="62">
        <v>8015</v>
      </c>
      <c r="H8021">
        <f t="shared" ca="1" si="168"/>
        <v>1.3567964988277762E-2</v>
      </c>
    </row>
    <row r="8022" spans="7:8" x14ac:dyDescent="0.3">
      <c r="G8022" s="62">
        <v>8016</v>
      </c>
      <c r="H8022">
        <f t="shared" ca="1" si="168"/>
        <v>-1.0542127063385224E-2</v>
      </c>
    </row>
    <row r="8023" spans="7:8" x14ac:dyDescent="0.3">
      <c r="G8023" s="62">
        <v>8017</v>
      </c>
      <c r="H8023">
        <f t="shared" ca="1" si="168"/>
        <v>-1.9117120263635275E-2</v>
      </c>
    </row>
    <row r="8024" spans="7:8" x14ac:dyDescent="0.3">
      <c r="G8024" s="62">
        <v>8018</v>
      </c>
      <c r="H8024">
        <f t="shared" ca="1" si="168"/>
        <v>1.6479238501378095E-3</v>
      </c>
    </row>
    <row r="8025" spans="7:8" x14ac:dyDescent="0.3">
      <c r="G8025" s="62">
        <v>8019</v>
      </c>
      <c r="H8025">
        <f t="shared" ca="1" si="168"/>
        <v>-2.9026798255686357E-2</v>
      </c>
    </row>
    <row r="8026" spans="7:8" x14ac:dyDescent="0.3">
      <c r="G8026" s="62">
        <v>8020</v>
      </c>
      <c r="H8026">
        <f t="shared" ca="1" si="168"/>
        <v>-2.4671265180675327E-2</v>
      </c>
    </row>
    <row r="8027" spans="7:8" x14ac:dyDescent="0.3">
      <c r="G8027" s="62">
        <v>8021</v>
      </c>
      <c r="H8027">
        <f t="shared" ca="1" si="168"/>
        <v>-1.2680813295287403E-2</v>
      </c>
    </row>
    <row r="8028" spans="7:8" x14ac:dyDescent="0.3">
      <c r="G8028" s="62">
        <v>8022</v>
      </c>
      <c r="H8028">
        <f t="shared" ca="1" si="168"/>
        <v>-1.7179022079773176E-2</v>
      </c>
    </row>
    <row r="8029" spans="7:8" x14ac:dyDescent="0.3">
      <c r="G8029" s="62">
        <v>8023</v>
      </c>
      <c r="H8029">
        <f t="shared" ca="1" si="168"/>
        <v>2.1816029976273889E-2</v>
      </c>
    </row>
    <row r="8030" spans="7:8" x14ac:dyDescent="0.3">
      <c r="G8030" s="62">
        <v>8024</v>
      </c>
      <c r="H8030">
        <f t="shared" ca="1" si="168"/>
        <v>-1.4936771495424827E-3</v>
      </c>
    </row>
    <row r="8031" spans="7:8" x14ac:dyDescent="0.3">
      <c r="G8031" s="62">
        <v>8025</v>
      </c>
      <c r="H8031">
        <f t="shared" ca="1" si="168"/>
        <v>-1.008679833392627E-2</v>
      </c>
    </row>
    <row r="8032" spans="7:8" x14ac:dyDescent="0.3">
      <c r="G8032" s="62">
        <v>8026</v>
      </c>
      <c r="H8032">
        <f t="shared" ca="1" si="168"/>
        <v>1.6414486839358418E-3</v>
      </c>
    </row>
    <row r="8033" spans="7:8" x14ac:dyDescent="0.3">
      <c r="G8033" s="62">
        <v>8027</v>
      </c>
      <c r="H8033">
        <f t="shared" ca="1" si="168"/>
        <v>9.2613760316313763E-3</v>
      </c>
    </row>
    <row r="8034" spans="7:8" x14ac:dyDescent="0.3">
      <c r="G8034" s="62">
        <v>8028</v>
      </c>
      <c r="H8034">
        <f t="shared" ca="1" si="168"/>
        <v>1.9412580016465612E-2</v>
      </c>
    </row>
    <row r="8035" spans="7:8" x14ac:dyDescent="0.3">
      <c r="G8035" s="62">
        <v>8029</v>
      </c>
      <c r="H8035">
        <f t="shared" ca="1" si="168"/>
        <v>2.3193441850933205E-2</v>
      </c>
    </row>
    <row r="8036" spans="7:8" x14ac:dyDescent="0.3">
      <c r="G8036" s="62">
        <v>8030</v>
      </c>
      <c r="H8036">
        <f t="shared" ca="1" si="168"/>
        <v>2.6032926799986339E-3</v>
      </c>
    </row>
    <row r="8037" spans="7:8" x14ac:dyDescent="0.3">
      <c r="G8037" s="62">
        <v>8031</v>
      </c>
      <c r="H8037">
        <f t="shared" ca="1" si="168"/>
        <v>3.7020470898230079E-3</v>
      </c>
    </row>
    <row r="8038" spans="7:8" x14ac:dyDescent="0.3">
      <c r="G8038" s="62">
        <v>8032</v>
      </c>
      <c r="H8038">
        <f t="shared" ca="1" si="168"/>
        <v>1.5479729652874771E-2</v>
      </c>
    </row>
    <row r="8039" spans="7:8" x14ac:dyDescent="0.3">
      <c r="G8039" s="62">
        <v>8033</v>
      </c>
      <c r="H8039">
        <f t="shared" ca="1" si="168"/>
        <v>-3.3612566095096531E-2</v>
      </c>
    </row>
    <row r="8040" spans="7:8" x14ac:dyDescent="0.3">
      <c r="G8040" s="62">
        <v>8034</v>
      </c>
      <c r="H8040">
        <f t="shared" ca="1" si="168"/>
        <v>2.4401078153897932E-2</v>
      </c>
    </row>
    <row r="8041" spans="7:8" x14ac:dyDescent="0.3">
      <c r="G8041" s="62">
        <v>8035</v>
      </c>
      <c r="H8041">
        <f t="shared" ca="1" si="168"/>
        <v>5.5541978394889379E-3</v>
      </c>
    </row>
    <row r="8042" spans="7:8" x14ac:dyDescent="0.3">
      <c r="G8042" s="62">
        <v>8036</v>
      </c>
      <c r="H8042">
        <f t="shared" ca="1" si="168"/>
        <v>2.699613337960929E-2</v>
      </c>
    </row>
    <row r="8043" spans="7:8" x14ac:dyDescent="0.3">
      <c r="G8043" s="62">
        <v>8037</v>
      </c>
      <c r="H8043">
        <f t="shared" ca="1" si="168"/>
        <v>-6.2960113506502933E-3</v>
      </c>
    </row>
    <row r="8044" spans="7:8" x14ac:dyDescent="0.3">
      <c r="G8044" s="62">
        <v>8038</v>
      </c>
      <c r="H8044">
        <f t="shared" ca="1" si="168"/>
        <v>-1.1923129410414811E-2</v>
      </c>
    </row>
    <row r="8045" spans="7:8" x14ac:dyDescent="0.3">
      <c r="G8045" s="62">
        <v>8039</v>
      </c>
      <c r="H8045">
        <f t="shared" ca="1" si="168"/>
        <v>1.9153619298473062E-2</v>
      </c>
    </row>
    <row r="8046" spans="7:8" x14ac:dyDescent="0.3">
      <c r="G8046" s="62">
        <v>8040</v>
      </c>
      <c r="H8046">
        <f t="shared" ca="1" si="168"/>
        <v>1.1003444269849777E-2</v>
      </c>
    </row>
    <row r="8047" spans="7:8" x14ac:dyDescent="0.3">
      <c r="G8047" s="62">
        <v>8041</v>
      </c>
      <c r="H8047">
        <f t="shared" ca="1" si="168"/>
        <v>1.9023258050301212E-2</v>
      </c>
    </row>
    <row r="8048" spans="7:8" x14ac:dyDescent="0.3">
      <c r="G8048" s="62">
        <v>8042</v>
      </c>
      <c r="H8048">
        <f t="shared" ca="1" si="168"/>
        <v>-3.6637130214734553E-3</v>
      </c>
    </row>
    <row r="8049" spans="7:8" x14ac:dyDescent="0.3">
      <c r="G8049" s="62">
        <v>8043</v>
      </c>
      <c r="H8049">
        <f t="shared" ca="1" si="168"/>
        <v>-1.7726772442440621E-2</v>
      </c>
    </row>
    <row r="8050" spans="7:8" x14ac:dyDescent="0.3">
      <c r="G8050" s="62">
        <v>8044</v>
      </c>
      <c r="H8050">
        <f t="shared" ca="1" si="168"/>
        <v>-2.3993896138130476E-2</v>
      </c>
    </row>
    <row r="8051" spans="7:8" x14ac:dyDescent="0.3">
      <c r="G8051" s="62">
        <v>8045</v>
      </c>
      <c r="H8051">
        <f t="shared" ca="1" si="168"/>
        <v>-7.5060301916321723E-3</v>
      </c>
    </row>
    <row r="8052" spans="7:8" x14ac:dyDescent="0.3">
      <c r="G8052" s="62">
        <v>8046</v>
      </c>
      <c r="H8052">
        <f t="shared" ca="1" si="168"/>
        <v>2.1131952854355904E-2</v>
      </c>
    </row>
    <row r="8053" spans="7:8" x14ac:dyDescent="0.3">
      <c r="G8053" s="62">
        <v>8047</v>
      </c>
      <c r="H8053">
        <f t="shared" ca="1" si="168"/>
        <v>7.3071090458167358E-3</v>
      </c>
    </row>
    <row r="8054" spans="7:8" x14ac:dyDescent="0.3">
      <c r="G8054" s="62">
        <v>8048</v>
      </c>
      <c r="H8054">
        <f t="shared" ca="1" si="168"/>
        <v>9.5493039266439546E-3</v>
      </c>
    </row>
    <row r="8055" spans="7:8" x14ac:dyDescent="0.3">
      <c r="G8055" s="62">
        <v>8049</v>
      </c>
      <c r="H8055">
        <f t="shared" ca="1" si="168"/>
        <v>-1.6733472680860874E-2</v>
      </c>
    </row>
    <row r="8056" spans="7:8" x14ac:dyDescent="0.3">
      <c r="G8056" s="62">
        <v>8050</v>
      </c>
      <c r="H8056">
        <f t="shared" ca="1" si="168"/>
        <v>2.2008511462075649E-3</v>
      </c>
    </row>
    <row r="8057" spans="7:8" x14ac:dyDescent="0.3">
      <c r="G8057" s="62">
        <v>8051</v>
      </c>
      <c r="H8057">
        <f t="shared" ca="1" si="168"/>
        <v>1.132771612094624E-4</v>
      </c>
    </row>
    <row r="8058" spans="7:8" x14ac:dyDescent="0.3">
      <c r="G8058" s="62">
        <v>8052</v>
      </c>
      <c r="H8058">
        <f t="shared" ca="1" si="168"/>
        <v>1.1804633211964644E-2</v>
      </c>
    </row>
    <row r="8059" spans="7:8" x14ac:dyDescent="0.3">
      <c r="G8059" s="62">
        <v>8053</v>
      </c>
      <c r="H8059">
        <f t="shared" ca="1" si="168"/>
        <v>1.0675248515104126E-2</v>
      </c>
    </row>
    <row r="8060" spans="7:8" x14ac:dyDescent="0.3">
      <c r="G8060" s="62">
        <v>8054</v>
      </c>
      <c r="H8060">
        <f t="shared" ca="1" si="168"/>
        <v>1.1797027270791002E-2</v>
      </c>
    </row>
    <row r="8061" spans="7:8" x14ac:dyDescent="0.3">
      <c r="G8061" s="62">
        <v>8055</v>
      </c>
      <c r="H8061">
        <f t="shared" ca="1" si="168"/>
        <v>-3.0993187049749261E-4</v>
      </c>
    </row>
    <row r="8062" spans="7:8" x14ac:dyDescent="0.3">
      <c r="G8062" s="62">
        <v>8056</v>
      </c>
      <c r="H8062">
        <f t="shared" ca="1" si="168"/>
        <v>1.8107768633671023E-3</v>
      </c>
    </row>
    <row r="8063" spans="7:8" x14ac:dyDescent="0.3">
      <c r="G8063" s="62">
        <v>8057</v>
      </c>
      <c r="H8063">
        <f t="shared" ca="1" si="168"/>
        <v>-2.9671251924922016E-3</v>
      </c>
    </row>
    <row r="8064" spans="7:8" x14ac:dyDescent="0.3">
      <c r="G8064" s="62">
        <v>8058</v>
      </c>
      <c r="H8064">
        <f t="shared" ca="1" si="168"/>
        <v>8.0599946649339439E-3</v>
      </c>
    </row>
    <row r="8065" spans="7:8" x14ac:dyDescent="0.3">
      <c r="G8065" s="62">
        <v>8059</v>
      </c>
      <c r="H8065">
        <f t="shared" ca="1" si="168"/>
        <v>7.0977117740064462E-3</v>
      </c>
    </row>
    <row r="8066" spans="7:8" x14ac:dyDescent="0.3">
      <c r="G8066" s="62">
        <v>8060</v>
      </c>
      <c r="H8066">
        <f t="shared" ca="1" si="168"/>
        <v>-1.8185079934825776E-2</v>
      </c>
    </row>
    <row r="8067" spans="7:8" x14ac:dyDescent="0.3">
      <c r="G8067" s="62">
        <v>8061</v>
      </c>
      <c r="H8067">
        <f t="shared" ca="1" si="168"/>
        <v>1.5264066648096888E-3</v>
      </c>
    </row>
    <row r="8068" spans="7:8" x14ac:dyDescent="0.3">
      <c r="G8068" s="62">
        <v>8062</v>
      </c>
      <c r="H8068">
        <f t="shared" ca="1" si="168"/>
        <v>-2.2710075807125144E-2</v>
      </c>
    </row>
    <row r="8069" spans="7:8" x14ac:dyDescent="0.3">
      <c r="G8069" s="62">
        <v>8063</v>
      </c>
      <c r="H8069">
        <f t="shared" ca="1" si="168"/>
        <v>2.2162427961575732E-3</v>
      </c>
    </row>
    <row r="8070" spans="7:8" x14ac:dyDescent="0.3">
      <c r="G8070" s="62">
        <v>8064</v>
      </c>
      <c r="H8070">
        <f t="shared" ca="1" si="168"/>
        <v>-9.581347594484169E-3</v>
      </c>
    </row>
    <row r="8071" spans="7:8" x14ac:dyDescent="0.3">
      <c r="G8071" s="62">
        <v>8065</v>
      </c>
      <c r="H8071">
        <f t="shared" ref="H8071:H8134" ca="1" si="169">_xlfn.NORM.INV(RAND(),N$9,N$10)</f>
        <v>-2.4820605883593944E-2</v>
      </c>
    </row>
    <row r="8072" spans="7:8" x14ac:dyDescent="0.3">
      <c r="G8072" s="62">
        <v>8066</v>
      </c>
      <c r="H8072">
        <f t="shared" ca="1" si="169"/>
        <v>-3.1864606630117802E-2</v>
      </c>
    </row>
    <row r="8073" spans="7:8" x14ac:dyDescent="0.3">
      <c r="G8073" s="62">
        <v>8067</v>
      </c>
      <c r="H8073">
        <f t="shared" ca="1" si="169"/>
        <v>4.8052466402631888E-3</v>
      </c>
    </row>
    <row r="8074" spans="7:8" x14ac:dyDescent="0.3">
      <c r="G8074" s="62">
        <v>8068</v>
      </c>
      <c r="H8074">
        <f t="shared" ca="1" si="169"/>
        <v>-1.4793326901295608E-2</v>
      </c>
    </row>
    <row r="8075" spans="7:8" x14ac:dyDescent="0.3">
      <c r="G8075" s="62">
        <v>8069</v>
      </c>
      <c r="H8075">
        <f t="shared" ca="1" si="169"/>
        <v>5.1626134248055561E-3</v>
      </c>
    </row>
    <row r="8076" spans="7:8" x14ac:dyDescent="0.3">
      <c r="G8076" s="62">
        <v>8070</v>
      </c>
      <c r="H8076">
        <f t="shared" ca="1" si="169"/>
        <v>-1.1152790136553365E-2</v>
      </c>
    </row>
    <row r="8077" spans="7:8" x14ac:dyDescent="0.3">
      <c r="G8077" s="62">
        <v>8071</v>
      </c>
      <c r="H8077">
        <f t="shared" ca="1" si="169"/>
        <v>-4.735167935981434E-3</v>
      </c>
    </row>
    <row r="8078" spans="7:8" x14ac:dyDescent="0.3">
      <c r="G8078" s="62">
        <v>8072</v>
      </c>
      <c r="H8078">
        <f t="shared" ca="1" si="169"/>
        <v>-1.3739874821128387E-2</v>
      </c>
    </row>
    <row r="8079" spans="7:8" x14ac:dyDescent="0.3">
      <c r="G8079" s="62">
        <v>8073</v>
      </c>
      <c r="H8079">
        <f t="shared" ca="1" si="169"/>
        <v>-2.1303394749452163E-2</v>
      </c>
    </row>
    <row r="8080" spans="7:8" x14ac:dyDescent="0.3">
      <c r="G8080" s="62">
        <v>8074</v>
      </c>
      <c r="H8080">
        <f t="shared" ca="1" si="169"/>
        <v>-1.5688796353580628E-2</v>
      </c>
    </row>
    <row r="8081" spans="7:8" x14ac:dyDescent="0.3">
      <c r="G8081" s="62">
        <v>8075</v>
      </c>
      <c r="H8081">
        <f t="shared" ca="1" si="169"/>
        <v>1.5902200622400286E-2</v>
      </c>
    </row>
    <row r="8082" spans="7:8" x14ac:dyDescent="0.3">
      <c r="G8082" s="62">
        <v>8076</v>
      </c>
      <c r="H8082">
        <f t="shared" ca="1" si="169"/>
        <v>5.7429870494100999E-3</v>
      </c>
    </row>
    <row r="8083" spans="7:8" x14ac:dyDescent="0.3">
      <c r="G8083" s="62">
        <v>8077</v>
      </c>
      <c r="H8083">
        <f t="shared" ca="1" si="169"/>
        <v>2.8691320568690819E-3</v>
      </c>
    </row>
    <row r="8084" spans="7:8" x14ac:dyDescent="0.3">
      <c r="G8084" s="62">
        <v>8078</v>
      </c>
      <c r="H8084">
        <f t="shared" ca="1" si="169"/>
        <v>1.0153645301152118E-2</v>
      </c>
    </row>
    <row r="8085" spans="7:8" x14ac:dyDescent="0.3">
      <c r="G8085" s="62">
        <v>8079</v>
      </c>
      <c r="H8085">
        <f t="shared" ca="1" si="169"/>
        <v>2.4623806152768796E-2</v>
      </c>
    </row>
    <row r="8086" spans="7:8" x14ac:dyDescent="0.3">
      <c r="G8086" s="62">
        <v>8080</v>
      </c>
      <c r="H8086">
        <f t="shared" ca="1" si="169"/>
        <v>1.9721094866580215E-2</v>
      </c>
    </row>
    <row r="8087" spans="7:8" x14ac:dyDescent="0.3">
      <c r="G8087" s="62">
        <v>8081</v>
      </c>
      <c r="H8087">
        <f t="shared" ca="1" si="169"/>
        <v>-1.2847679083456253E-2</v>
      </c>
    </row>
    <row r="8088" spans="7:8" x14ac:dyDescent="0.3">
      <c r="G8088" s="62">
        <v>8082</v>
      </c>
      <c r="H8088">
        <f t="shared" ca="1" si="169"/>
        <v>-2.6820972442158511E-3</v>
      </c>
    </row>
    <row r="8089" spans="7:8" x14ac:dyDescent="0.3">
      <c r="G8089" s="62">
        <v>8083</v>
      </c>
      <c r="H8089">
        <f t="shared" ca="1" si="169"/>
        <v>1.8077277765366575E-2</v>
      </c>
    </row>
    <row r="8090" spans="7:8" x14ac:dyDescent="0.3">
      <c r="G8090" s="62">
        <v>8084</v>
      </c>
      <c r="H8090">
        <f t="shared" ca="1" si="169"/>
        <v>2.3294961586732259E-2</v>
      </c>
    </row>
    <row r="8091" spans="7:8" x14ac:dyDescent="0.3">
      <c r="G8091" s="62">
        <v>8085</v>
      </c>
      <c r="H8091">
        <f t="shared" ca="1" si="169"/>
        <v>-1.3894170283312197E-2</v>
      </c>
    </row>
    <row r="8092" spans="7:8" x14ac:dyDescent="0.3">
      <c r="G8092" s="62">
        <v>8086</v>
      </c>
      <c r="H8092">
        <f t="shared" ca="1" si="169"/>
        <v>-1.8029580464346238E-2</v>
      </c>
    </row>
    <row r="8093" spans="7:8" x14ac:dyDescent="0.3">
      <c r="G8093" s="62">
        <v>8087</v>
      </c>
      <c r="H8093">
        <f t="shared" ca="1" si="169"/>
        <v>6.5095079175163583E-3</v>
      </c>
    </row>
    <row r="8094" spans="7:8" x14ac:dyDescent="0.3">
      <c r="G8094" s="62">
        <v>8088</v>
      </c>
      <c r="H8094">
        <f t="shared" ca="1" si="169"/>
        <v>-7.3311422608329253E-3</v>
      </c>
    </row>
    <row r="8095" spans="7:8" x14ac:dyDescent="0.3">
      <c r="G8095" s="62">
        <v>8089</v>
      </c>
      <c r="H8095">
        <f t="shared" ca="1" si="169"/>
        <v>-1.3415925756559323E-2</v>
      </c>
    </row>
    <row r="8096" spans="7:8" x14ac:dyDescent="0.3">
      <c r="G8096" s="62">
        <v>8090</v>
      </c>
      <c r="H8096">
        <f t="shared" ca="1" si="169"/>
        <v>-1.9197817072723056E-2</v>
      </c>
    </row>
    <row r="8097" spans="7:8" x14ac:dyDescent="0.3">
      <c r="G8097" s="62">
        <v>8091</v>
      </c>
      <c r="H8097">
        <f t="shared" ca="1" si="169"/>
        <v>8.4451460261321509E-3</v>
      </c>
    </row>
    <row r="8098" spans="7:8" x14ac:dyDescent="0.3">
      <c r="G8098" s="62">
        <v>8092</v>
      </c>
      <c r="H8098">
        <f t="shared" ca="1" si="169"/>
        <v>4.3881330719772018E-3</v>
      </c>
    </row>
    <row r="8099" spans="7:8" x14ac:dyDescent="0.3">
      <c r="G8099" s="62">
        <v>8093</v>
      </c>
      <c r="H8099">
        <f t="shared" ca="1" si="169"/>
        <v>-9.163442691337129E-3</v>
      </c>
    </row>
    <row r="8100" spans="7:8" x14ac:dyDescent="0.3">
      <c r="G8100" s="62">
        <v>8094</v>
      </c>
      <c r="H8100">
        <f t="shared" ca="1" si="169"/>
        <v>-9.1315882572323686E-3</v>
      </c>
    </row>
    <row r="8101" spans="7:8" x14ac:dyDescent="0.3">
      <c r="G8101" s="62">
        <v>8095</v>
      </c>
      <c r="H8101">
        <f t="shared" ca="1" si="169"/>
        <v>1.9346422302300676E-2</v>
      </c>
    </row>
    <row r="8102" spans="7:8" x14ac:dyDescent="0.3">
      <c r="G8102" s="62">
        <v>8096</v>
      </c>
      <c r="H8102">
        <f t="shared" ca="1" si="169"/>
        <v>6.2453334818134811E-3</v>
      </c>
    </row>
    <row r="8103" spans="7:8" x14ac:dyDescent="0.3">
      <c r="G8103" s="62">
        <v>8097</v>
      </c>
      <c r="H8103">
        <f t="shared" ca="1" si="169"/>
        <v>-8.7109968806892406E-3</v>
      </c>
    </row>
    <row r="8104" spans="7:8" x14ac:dyDescent="0.3">
      <c r="G8104" s="62">
        <v>8098</v>
      </c>
      <c r="H8104">
        <f t="shared" ca="1" si="169"/>
        <v>1.1519967245488196E-2</v>
      </c>
    </row>
    <row r="8105" spans="7:8" x14ac:dyDescent="0.3">
      <c r="G8105" s="62">
        <v>8099</v>
      </c>
      <c r="H8105">
        <f t="shared" ca="1" si="169"/>
        <v>6.0129119149317245E-4</v>
      </c>
    </row>
    <row r="8106" spans="7:8" x14ac:dyDescent="0.3">
      <c r="G8106" s="62">
        <v>8100</v>
      </c>
      <c r="H8106">
        <f t="shared" ca="1" si="169"/>
        <v>3.1584369951173944E-3</v>
      </c>
    </row>
    <row r="8107" spans="7:8" x14ac:dyDescent="0.3">
      <c r="G8107" s="62">
        <v>8101</v>
      </c>
      <c r="H8107">
        <f t="shared" ca="1" si="169"/>
        <v>-4.125408469356071E-3</v>
      </c>
    </row>
    <row r="8108" spans="7:8" x14ac:dyDescent="0.3">
      <c r="G8108" s="62">
        <v>8102</v>
      </c>
      <c r="H8108">
        <f t="shared" ca="1" si="169"/>
        <v>2.392257919997676E-2</v>
      </c>
    </row>
    <row r="8109" spans="7:8" x14ac:dyDescent="0.3">
      <c r="G8109" s="62">
        <v>8103</v>
      </c>
      <c r="H8109">
        <f t="shared" ca="1" si="169"/>
        <v>6.0414162755529598E-3</v>
      </c>
    </row>
    <row r="8110" spans="7:8" x14ac:dyDescent="0.3">
      <c r="G8110" s="62">
        <v>8104</v>
      </c>
      <c r="H8110">
        <f t="shared" ca="1" si="169"/>
        <v>-1.1402959501677802E-2</v>
      </c>
    </row>
    <row r="8111" spans="7:8" x14ac:dyDescent="0.3">
      <c r="G8111" s="62">
        <v>8105</v>
      </c>
      <c r="H8111">
        <f t="shared" ca="1" si="169"/>
        <v>-4.8575517090738171E-4</v>
      </c>
    </row>
    <row r="8112" spans="7:8" x14ac:dyDescent="0.3">
      <c r="G8112" s="62">
        <v>8106</v>
      </c>
      <c r="H8112">
        <f t="shared" ca="1" si="169"/>
        <v>2.8494117604208388E-2</v>
      </c>
    </row>
    <row r="8113" spans="7:8" x14ac:dyDescent="0.3">
      <c r="G8113" s="62">
        <v>8107</v>
      </c>
      <c r="H8113">
        <f t="shared" ca="1" si="169"/>
        <v>-5.8857618028083586E-3</v>
      </c>
    </row>
    <row r="8114" spans="7:8" x14ac:dyDescent="0.3">
      <c r="G8114" s="62">
        <v>8108</v>
      </c>
      <c r="H8114">
        <f t="shared" ca="1" si="169"/>
        <v>-3.0351753905191937E-2</v>
      </c>
    </row>
    <row r="8115" spans="7:8" x14ac:dyDescent="0.3">
      <c r="G8115" s="62">
        <v>8109</v>
      </c>
      <c r="H8115">
        <f t="shared" ca="1" si="169"/>
        <v>1.5572158916464353E-2</v>
      </c>
    </row>
    <row r="8116" spans="7:8" x14ac:dyDescent="0.3">
      <c r="G8116" s="62">
        <v>8110</v>
      </c>
      <c r="H8116">
        <f t="shared" ca="1" si="169"/>
        <v>-2.327345174925757E-2</v>
      </c>
    </row>
    <row r="8117" spans="7:8" x14ac:dyDescent="0.3">
      <c r="G8117" s="62">
        <v>8111</v>
      </c>
      <c r="H8117">
        <f t="shared" ca="1" si="169"/>
        <v>1.9168292718119321E-2</v>
      </c>
    </row>
    <row r="8118" spans="7:8" x14ac:dyDescent="0.3">
      <c r="G8118" s="62">
        <v>8112</v>
      </c>
      <c r="H8118">
        <f t="shared" ca="1" si="169"/>
        <v>-1.8472995140524262E-3</v>
      </c>
    </row>
    <row r="8119" spans="7:8" x14ac:dyDescent="0.3">
      <c r="G8119" s="62">
        <v>8113</v>
      </c>
      <c r="H8119">
        <f t="shared" ca="1" si="169"/>
        <v>-8.7647325900234233E-3</v>
      </c>
    </row>
    <row r="8120" spans="7:8" x14ac:dyDescent="0.3">
      <c r="G8120" s="62">
        <v>8114</v>
      </c>
      <c r="H8120">
        <f t="shared" ca="1" si="169"/>
        <v>2.7059425168906991E-2</v>
      </c>
    </row>
    <row r="8121" spans="7:8" x14ac:dyDescent="0.3">
      <c r="G8121" s="62">
        <v>8115</v>
      </c>
      <c r="H8121">
        <f t="shared" ca="1" si="169"/>
        <v>-3.8069847295497581E-3</v>
      </c>
    </row>
    <row r="8122" spans="7:8" x14ac:dyDescent="0.3">
      <c r="G8122" s="62">
        <v>8116</v>
      </c>
      <c r="H8122">
        <f t="shared" ca="1" si="169"/>
        <v>2.3165410551259213E-2</v>
      </c>
    </row>
    <row r="8123" spans="7:8" x14ac:dyDescent="0.3">
      <c r="G8123" s="62">
        <v>8117</v>
      </c>
      <c r="H8123">
        <f t="shared" ca="1" si="169"/>
        <v>1.2676775200595921E-2</v>
      </c>
    </row>
    <row r="8124" spans="7:8" x14ac:dyDescent="0.3">
      <c r="G8124" s="62">
        <v>8118</v>
      </c>
      <c r="H8124">
        <f t="shared" ca="1" si="169"/>
        <v>1.6557001215026533E-2</v>
      </c>
    </row>
    <row r="8125" spans="7:8" x14ac:dyDescent="0.3">
      <c r="G8125" s="62">
        <v>8119</v>
      </c>
      <c r="H8125">
        <f t="shared" ca="1" si="169"/>
        <v>1.8021945243873023E-3</v>
      </c>
    </row>
    <row r="8126" spans="7:8" x14ac:dyDescent="0.3">
      <c r="G8126" s="62">
        <v>8120</v>
      </c>
      <c r="H8126">
        <f t="shared" ca="1" si="169"/>
        <v>-8.1986049501870989E-4</v>
      </c>
    </row>
    <row r="8127" spans="7:8" x14ac:dyDescent="0.3">
      <c r="G8127" s="62">
        <v>8121</v>
      </c>
      <c r="H8127">
        <f t="shared" ca="1" si="169"/>
        <v>-7.3049065547673691E-3</v>
      </c>
    </row>
    <row r="8128" spans="7:8" x14ac:dyDescent="0.3">
      <c r="G8128" s="62">
        <v>8122</v>
      </c>
      <c r="H8128">
        <f t="shared" ca="1" si="169"/>
        <v>5.6571266689889399E-3</v>
      </c>
    </row>
    <row r="8129" spans="7:8" x14ac:dyDescent="0.3">
      <c r="G8129" s="62">
        <v>8123</v>
      </c>
      <c r="H8129">
        <f t="shared" ca="1" si="169"/>
        <v>-2.2227414624406677E-3</v>
      </c>
    </row>
    <row r="8130" spans="7:8" x14ac:dyDescent="0.3">
      <c r="G8130" s="62">
        <v>8124</v>
      </c>
      <c r="H8130">
        <f t="shared" ca="1" si="169"/>
        <v>-7.0477816349811802E-4</v>
      </c>
    </row>
    <row r="8131" spans="7:8" x14ac:dyDescent="0.3">
      <c r="G8131" s="62">
        <v>8125</v>
      </c>
      <c r="H8131">
        <f t="shared" ca="1" si="169"/>
        <v>-2.2081671074676335E-2</v>
      </c>
    </row>
    <row r="8132" spans="7:8" x14ac:dyDescent="0.3">
      <c r="G8132" s="62">
        <v>8126</v>
      </c>
      <c r="H8132">
        <f t="shared" ca="1" si="169"/>
        <v>-1.282046318960557E-4</v>
      </c>
    </row>
    <row r="8133" spans="7:8" x14ac:dyDescent="0.3">
      <c r="G8133" s="62">
        <v>8127</v>
      </c>
      <c r="H8133">
        <f t="shared" ca="1" si="169"/>
        <v>1.3231709442132725E-3</v>
      </c>
    </row>
    <row r="8134" spans="7:8" x14ac:dyDescent="0.3">
      <c r="G8134" s="62">
        <v>8128</v>
      </c>
      <c r="H8134">
        <f t="shared" ca="1" si="169"/>
        <v>1.1950651685141854E-2</v>
      </c>
    </row>
    <row r="8135" spans="7:8" x14ac:dyDescent="0.3">
      <c r="G8135" s="62">
        <v>8129</v>
      </c>
      <c r="H8135">
        <f t="shared" ref="H8135:H8198" ca="1" si="170">_xlfn.NORM.INV(RAND(),N$9,N$10)</f>
        <v>6.6727691709322296E-3</v>
      </c>
    </row>
    <row r="8136" spans="7:8" x14ac:dyDescent="0.3">
      <c r="G8136" s="62">
        <v>8130</v>
      </c>
      <c r="H8136">
        <f t="shared" ca="1" si="170"/>
        <v>1.3184732199923995E-2</v>
      </c>
    </row>
    <row r="8137" spans="7:8" x14ac:dyDescent="0.3">
      <c r="G8137" s="62">
        <v>8131</v>
      </c>
      <c r="H8137">
        <f t="shared" ca="1" si="170"/>
        <v>3.4720409810834365E-4</v>
      </c>
    </row>
    <row r="8138" spans="7:8" x14ac:dyDescent="0.3">
      <c r="G8138" s="62">
        <v>8132</v>
      </c>
      <c r="H8138">
        <f t="shared" ca="1" si="170"/>
        <v>2.2863793124814961E-2</v>
      </c>
    </row>
    <row r="8139" spans="7:8" x14ac:dyDescent="0.3">
      <c r="G8139" s="62">
        <v>8133</v>
      </c>
      <c r="H8139">
        <f t="shared" ca="1" si="170"/>
        <v>-3.4009448198106862E-2</v>
      </c>
    </row>
    <row r="8140" spans="7:8" x14ac:dyDescent="0.3">
      <c r="G8140" s="62">
        <v>8134</v>
      </c>
      <c r="H8140">
        <f t="shared" ca="1" si="170"/>
        <v>-3.4842796868019784E-3</v>
      </c>
    </row>
    <row r="8141" spans="7:8" x14ac:dyDescent="0.3">
      <c r="G8141" s="62">
        <v>8135</v>
      </c>
      <c r="H8141">
        <f t="shared" ca="1" si="170"/>
        <v>-3.0179621316304959E-3</v>
      </c>
    </row>
    <row r="8142" spans="7:8" x14ac:dyDescent="0.3">
      <c r="G8142" s="62">
        <v>8136</v>
      </c>
      <c r="H8142">
        <f t="shared" ca="1" si="170"/>
        <v>-6.7451961300084892E-4</v>
      </c>
    </row>
    <row r="8143" spans="7:8" x14ac:dyDescent="0.3">
      <c r="G8143" s="62">
        <v>8137</v>
      </c>
      <c r="H8143">
        <f t="shared" ca="1" si="170"/>
        <v>-3.8108175857350652E-3</v>
      </c>
    </row>
    <row r="8144" spans="7:8" x14ac:dyDescent="0.3">
      <c r="G8144" s="62">
        <v>8138</v>
      </c>
      <c r="H8144">
        <f t="shared" ca="1" si="170"/>
        <v>9.6594042728300657E-3</v>
      </c>
    </row>
    <row r="8145" spans="7:8" x14ac:dyDescent="0.3">
      <c r="G8145" s="62">
        <v>8139</v>
      </c>
      <c r="H8145">
        <f t="shared" ca="1" si="170"/>
        <v>2.302314208911414E-2</v>
      </c>
    </row>
    <row r="8146" spans="7:8" x14ac:dyDescent="0.3">
      <c r="G8146" s="62">
        <v>8140</v>
      </c>
      <c r="H8146">
        <f t="shared" ca="1" si="170"/>
        <v>5.9187333595014983E-2</v>
      </c>
    </row>
    <row r="8147" spans="7:8" x14ac:dyDescent="0.3">
      <c r="G8147" s="62">
        <v>8141</v>
      </c>
      <c r="H8147">
        <f t="shared" ca="1" si="170"/>
        <v>-2.2637589982233104E-2</v>
      </c>
    </row>
    <row r="8148" spans="7:8" x14ac:dyDescent="0.3">
      <c r="G8148" s="62">
        <v>8142</v>
      </c>
      <c r="H8148">
        <f t="shared" ca="1" si="170"/>
        <v>-2.6586204234065589E-2</v>
      </c>
    </row>
    <row r="8149" spans="7:8" x14ac:dyDescent="0.3">
      <c r="G8149" s="62">
        <v>8143</v>
      </c>
      <c r="H8149">
        <f t="shared" ca="1" si="170"/>
        <v>-1.7120529740109636E-2</v>
      </c>
    </row>
    <row r="8150" spans="7:8" x14ac:dyDescent="0.3">
      <c r="G8150" s="62">
        <v>8144</v>
      </c>
      <c r="H8150">
        <f t="shared" ca="1" si="170"/>
        <v>4.6592623061377939E-3</v>
      </c>
    </row>
    <row r="8151" spans="7:8" x14ac:dyDescent="0.3">
      <c r="G8151" s="62">
        <v>8145</v>
      </c>
      <c r="H8151">
        <f t="shared" ca="1" si="170"/>
        <v>7.2250647720173275E-3</v>
      </c>
    </row>
    <row r="8152" spans="7:8" x14ac:dyDescent="0.3">
      <c r="G8152" s="62">
        <v>8146</v>
      </c>
      <c r="H8152">
        <f t="shared" ca="1" si="170"/>
        <v>-4.1487872445781795E-2</v>
      </c>
    </row>
    <row r="8153" spans="7:8" x14ac:dyDescent="0.3">
      <c r="G8153" s="62">
        <v>8147</v>
      </c>
      <c r="H8153">
        <f t="shared" ca="1" si="170"/>
        <v>3.0647433564504872E-2</v>
      </c>
    </row>
    <row r="8154" spans="7:8" x14ac:dyDescent="0.3">
      <c r="G8154" s="62">
        <v>8148</v>
      </c>
      <c r="H8154">
        <f t="shared" ca="1" si="170"/>
        <v>2.7915217875134715E-3</v>
      </c>
    </row>
    <row r="8155" spans="7:8" x14ac:dyDescent="0.3">
      <c r="G8155" s="62">
        <v>8149</v>
      </c>
      <c r="H8155">
        <f t="shared" ca="1" si="170"/>
        <v>9.9657802995122315E-3</v>
      </c>
    </row>
    <row r="8156" spans="7:8" x14ac:dyDescent="0.3">
      <c r="G8156" s="62">
        <v>8150</v>
      </c>
      <c r="H8156">
        <f t="shared" ca="1" si="170"/>
        <v>-8.849897823583067E-3</v>
      </c>
    </row>
    <row r="8157" spans="7:8" x14ac:dyDescent="0.3">
      <c r="G8157" s="62">
        <v>8151</v>
      </c>
      <c r="H8157">
        <f t="shared" ca="1" si="170"/>
        <v>-2.1634318520364856E-3</v>
      </c>
    </row>
    <row r="8158" spans="7:8" x14ac:dyDescent="0.3">
      <c r="G8158" s="62">
        <v>8152</v>
      </c>
      <c r="H8158">
        <f t="shared" ca="1" si="170"/>
        <v>-7.6579297999130951E-4</v>
      </c>
    </row>
    <row r="8159" spans="7:8" x14ac:dyDescent="0.3">
      <c r="G8159" s="62">
        <v>8153</v>
      </c>
      <c r="H8159">
        <f t="shared" ca="1" si="170"/>
        <v>-2.3587335803943843E-4</v>
      </c>
    </row>
    <row r="8160" spans="7:8" x14ac:dyDescent="0.3">
      <c r="G8160" s="62">
        <v>8154</v>
      </c>
      <c r="H8160">
        <f t="shared" ca="1" si="170"/>
        <v>-3.5155568528409523E-3</v>
      </c>
    </row>
    <row r="8161" spans="7:8" x14ac:dyDescent="0.3">
      <c r="G8161" s="62">
        <v>8155</v>
      </c>
      <c r="H8161">
        <f t="shared" ca="1" si="170"/>
        <v>8.5048346442704367E-4</v>
      </c>
    </row>
    <row r="8162" spans="7:8" x14ac:dyDescent="0.3">
      <c r="G8162" s="62">
        <v>8156</v>
      </c>
      <c r="H8162">
        <f t="shared" ca="1" si="170"/>
        <v>1.2027484769557584E-2</v>
      </c>
    </row>
    <row r="8163" spans="7:8" x14ac:dyDescent="0.3">
      <c r="G8163" s="62">
        <v>8157</v>
      </c>
      <c r="H8163">
        <f t="shared" ca="1" si="170"/>
        <v>1.0887986318954138E-3</v>
      </c>
    </row>
    <row r="8164" spans="7:8" x14ac:dyDescent="0.3">
      <c r="G8164" s="62">
        <v>8158</v>
      </c>
      <c r="H8164">
        <f t="shared" ca="1" si="170"/>
        <v>-1.3311858105678106E-2</v>
      </c>
    </row>
    <row r="8165" spans="7:8" x14ac:dyDescent="0.3">
      <c r="G8165" s="62">
        <v>8159</v>
      </c>
      <c r="H8165">
        <f t="shared" ca="1" si="170"/>
        <v>-1.5951317641422738E-3</v>
      </c>
    </row>
    <row r="8166" spans="7:8" x14ac:dyDescent="0.3">
      <c r="G8166" s="62">
        <v>8160</v>
      </c>
      <c r="H8166">
        <f t="shared" ca="1" si="170"/>
        <v>-9.8680543305778232E-3</v>
      </c>
    </row>
    <row r="8167" spans="7:8" x14ac:dyDescent="0.3">
      <c r="G8167" s="62">
        <v>8161</v>
      </c>
      <c r="H8167">
        <f t="shared" ca="1" si="170"/>
        <v>1.8283197404603272E-2</v>
      </c>
    </row>
    <row r="8168" spans="7:8" x14ac:dyDescent="0.3">
      <c r="G8168" s="62">
        <v>8162</v>
      </c>
      <c r="H8168">
        <f t="shared" ca="1" si="170"/>
        <v>-4.0741321144328047E-2</v>
      </c>
    </row>
    <row r="8169" spans="7:8" x14ac:dyDescent="0.3">
      <c r="G8169" s="62">
        <v>8163</v>
      </c>
      <c r="H8169">
        <f t="shared" ca="1" si="170"/>
        <v>1.2474843179651586E-2</v>
      </c>
    </row>
    <row r="8170" spans="7:8" x14ac:dyDescent="0.3">
      <c r="G8170" s="62">
        <v>8164</v>
      </c>
      <c r="H8170">
        <f t="shared" ca="1" si="170"/>
        <v>5.3600393638123392E-3</v>
      </c>
    </row>
    <row r="8171" spans="7:8" x14ac:dyDescent="0.3">
      <c r="G8171" s="62">
        <v>8165</v>
      </c>
      <c r="H8171">
        <f t="shared" ca="1" si="170"/>
        <v>4.9282149783073145E-2</v>
      </c>
    </row>
    <row r="8172" spans="7:8" x14ac:dyDescent="0.3">
      <c r="G8172" s="62">
        <v>8166</v>
      </c>
      <c r="H8172">
        <f t="shared" ca="1" si="170"/>
        <v>1.3393331428172605E-3</v>
      </c>
    </row>
    <row r="8173" spans="7:8" x14ac:dyDescent="0.3">
      <c r="G8173" s="62">
        <v>8167</v>
      </c>
      <c r="H8173">
        <f t="shared" ca="1" si="170"/>
        <v>3.4018964710015115E-2</v>
      </c>
    </row>
    <row r="8174" spans="7:8" x14ac:dyDescent="0.3">
      <c r="G8174" s="62">
        <v>8168</v>
      </c>
      <c r="H8174">
        <f t="shared" ca="1" si="170"/>
        <v>8.4113089400003425E-3</v>
      </c>
    </row>
    <row r="8175" spans="7:8" x14ac:dyDescent="0.3">
      <c r="G8175" s="62">
        <v>8169</v>
      </c>
      <c r="H8175">
        <f t="shared" ca="1" si="170"/>
        <v>1.342797356710084E-2</v>
      </c>
    </row>
    <row r="8176" spans="7:8" x14ac:dyDescent="0.3">
      <c r="G8176" s="62">
        <v>8170</v>
      </c>
      <c r="H8176">
        <f t="shared" ca="1" si="170"/>
        <v>4.2553259991665237E-3</v>
      </c>
    </row>
    <row r="8177" spans="7:8" x14ac:dyDescent="0.3">
      <c r="G8177" s="62">
        <v>8171</v>
      </c>
      <c r="H8177">
        <f t="shared" ca="1" si="170"/>
        <v>9.5453076863052204E-3</v>
      </c>
    </row>
    <row r="8178" spans="7:8" x14ac:dyDescent="0.3">
      <c r="G8178" s="62">
        <v>8172</v>
      </c>
      <c r="H8178">
        <f t="shared" ca="1" si="170"/>
        <v>2.8167273572639907E-3</v>
      </c>
    </row>
    <row r="8179" spans="7:8" x14ac:dyDescent="0.3">
      <c r="G8179" s="62">
        <v>8173</v>
      </c>
      <c r="H8179">
        <f t="shared" ca="1" si="170"/>
        <v>-1.6930863611369917E-2</v>
      </c>
    </row>
    <row r="8180" spans="7:8" x14ac:dyDescent="0.3">
      <c r="G8180" s="62">
        <v>8174</v>
      </c>
      <c r="H8180">
        <f t="shared" ca="1" si="170"/>
        <v>1.6246829064195546E-3</v>
      </c>
    </row>
    <row r="8181" spans="7:8" x14ac:dyDescent="0.3">
      <c r="G8181" s="62">
        <v>8175</v>
      </c>
      <c r="H8181">
        <f t="shared" ca="1" si="170"/>
        <v>4.85680249328861E-3</v>
      </c>
    </row>
    <row r="8182" spans="7:8" x14ac:dyDescent="0.3">
      <c r="G8182" s="62">
        <v>8176</v>
      </c>
      <c r="H8182">
        <f t="shared" ca="1" si="170"/>
        <v>6.5104609455568984E-3</v>
      </c>
    </row>
    <row r="8183" spans="7:8" x14ac:dyDescent="0.3">
      <c r="G8183" s="62">
        <v>8177</v>
      </c>
      <c r="H8183">
        <f t="shared" ca="1" si="170"/>
        <v>-1.8444737032409616E-2</v>
      </c>
    </row>
    <row r="8184" spans="7:8" x14ac:dyDescent="0.3">
      <c r="G8184" s="62">
        <v>8178</v>
      </c>
      <c r="H8184">
        <f t="shared" ca="1" si="170"/>
        <v>1.0579366723842428E-2</v>
      </c>
    </row>
    <row r="8185" spans="7:8" x14ac:dyDescent="0.3">
      <c r="G8185" s="62">
        <v>8179</v>
      </c>
      <c r="H8185">
        <f t="shared" ca="1" si="170"/>
        <v>4.610154509859939E-3</v>
      </c>
    </row>
    <row r="8186" spans="7:8" x14ac:dyDescent="0.3">
      <c r="G8186" s="62">
        <v>8180</v>
      </c>
      <c r="H8186">
        <f t="shared" ca="1" si="170"/>
        <v>-1.6407521273104173E-2</v>
      </c>
    </row>
    <row r="8187" spans="7:8" x14ac:dyDescent="0.3">
      <c r="G8187" s="62">
        <v>8181</v>
      </c>
      <c r="H8187">
        <f t="shared" ca="1" si="170"/>
        <v>-7.3644477116507345E-3</v>
      </c>
    </row>
    <row r="8188" spans="7:8" x14ac:dyDescent="0.3">
      <c r="G8188" s="62">
        <v>8182</v>
      </c>
      <c r="H8188">
        <f t="shared" ca="1" si="170"/>
        <v>5.9508161343782857E-3</v>
      </c>
    </row>
    <row r="8189" spans="7:8" x14ac:dyDescent="0.3">
      <c r="G8189" s="62">
        <v>8183</v>
      </c>
      <c r="H8189">
        <f t="shared" ca="1" si="170"/>
        <v>1.9092918996431583E-2</v>
      </c>
    </row>
    <row r="8190" spans="7:8" x14ac:dyDescent="0.3">
      <c r="G8190" s="62">
        <v>8184</v>
      </c>
      <c r="H8190">
        <f t="shared" ca="1" si="170"/>
        <v>1.2007039432202717E-2</v>
      </c>
    </row>
    <row r="8191" spans="7:8" x14ac:dyDescent="0.3">
      <c r="G8191" s="62">
        <v>8185</v>
      </c>
      <c r="H8191">
        <f t="shared" ca="1" si="170"/>
        <v>2.0455429290500985E-2</v>
      </c>
    </row>
    <row r="8192" spans="7:8" x14ac:dyDescent="0.3">
      <c r="G8192" s="62">
        <v>8186</v>
      </c>
      <c r="H8192">
        <f t="shared" ca="1" si="170"/>
        <v>1.408777768198871E-2</v>
      </c>
    </row>
    <row r="8193" spans="7:8" x14ac:dyDescent="0.3">
      <c r="G8193" s="62">
        <v>8187</v>
      </c>
      <c r="H8193">
        <f t="shared" ca="1" si="170"/>
        <v>-2.4624647038064454E-2</v>
      </c>
    </row>
    <row r="8194" spans="7:8" x14ac:dyDescent="0.3">
      <c r="G8194" s="62">
        <v>8188</v>
      </c>
      <c r="H8194">
        <f t="shared" ca="1" si="170"/>
        <v>-1.1139380930081407E-2</v>
      </c>
    </row>
    <row r="8195" spans="7:8" x14ac:dyDescent="0.3">
      <c r="G8195" s="62">
        <v>8189</v>
      </c>
      <c r="H8195">
        <f t="shared" ca="1" si="170"/>
        <v>1.0765920373832789E-2</v>
      </c>
    </row>
    <row r="8196" spans="7:8" x14ac:dyDescent="0.3">
      <c r="G8196" s="62">
        <v>8190</v>
      </c>
      <c r="H8196">
        <f t="shared" ca="1" si="170"/>
        <v>-2.5896412985841871E-3</v>
      </c>
    </row>
    <row r="8197" spans="7:8" x14ac:dyDescent="0.3">
      <c r="G8197" s="62">
        <v>8191</v>
      </c>
      <c r="H8197">
        <f t="shared" ca="1" si="170"/>
        <v>1.4261218932231693E-3</v>
      </c>
    </row>
    <row r="8198" spans="7:8" x14ac:dyDescent="0.3">
      <c r="G8198" s="62">
        <v>8192</v>
      </c>
      <c r="H8198">
        <f t="shared" ca="1" si="170"/>
        <v>4.8255117861776088E-2</v>
      </c>
    </row>
    <row r="8199" spans="7:8" x14ac:dyDescent="0.3">
      <c r="G8199" s="62">
        <v>8193</v>
      </c>
      <c r="H8199">
        <f t="shared" ref="H8199:H8262" ca="1" si="171">_xlfn.NORM.INV(RAND(),N$9,N$10)</f>
        <v>4.4742986103149919E-3</v>
      </c>
    </row>
    <row r="8200" spans="7:8" x14ac:dyDescent="0.3">
      <c r="G8200" s="62">
        <v>8194</v>
      </c>
      <c r="H8200">
        <f t="shared" ca="1" si="171"/>
        <v>2.7930437686308807E-2</v>
      </c>
    </row>
    <row r="8201" spans="7:8" x14ac:dyDescent="0.3">
      <c r="G8201" s="62">
        <v>8195</v>
      </c>
      <c r="H8201">
        <f t="shared" ca="1" si="171"/>
        <v>8.1343796565080811E-3</v>
      </c>
    </row>
    <row r="8202" spans="7:8" x14ac:dyDescent="0.3">
      <c r="G8202" s="62">
        <v>8196</v>
      </c>
      <c r="H8202">
        <f t="shared" ca="1" si="171"/>
        <v>1.669817263887298E-3</v>
      </c>
    </row>
    <row r="8203" spans="7:8" x14ac:dyDescent="0.3">
      <c r="G8203" s="62">
        <v>8197</v>
      </c>
      <c r="H8203">
        <f t="shared" ca="1" si="171"/>
        <v>8.6654385224589781E-3</v>
      </c>
    </row>
    <row r="8204" spans="7:8" x14ac:dyDescent="0.3">
      <c r="G8204" s="62">
        <v>8198</v>
      </c>
      <c r="H8204">
        <f t="shared" ca="1" si="171"/>
        <v>-1.1460155248009857E-2</v>
      </c>
    </row>
    <row r="8205" spans="7:8" x14ac:dyDescent="0.3">
      <c r="G8205" s="62">
        <v>8199</v>
      </c>
      <c r="H8205">
        <f t="shared" ca="1" si="171"/>
        <v>1.8022685702008597E-2</v>
      </c>
    </row>
    <row r="8206" spans="7:8" x14ac:dyDescent="0.3">
      <c r="G8206" s="62">
        <v>8200</v>
      </c>
      <c r="H8206">
        <f t="shared" ca="1" si="171"/>
        <v>1.2194843102761286E-2</v>
      </c>
    </row>
    <row r="8207" spans="7:8" x14ac:dyDescent="0.3">
      <c r="G8207" s="62">
        <v>8201</v>
      </c>
      <c r="H8207">
        <f t="shared" ca="1" si="171"/>
        <v>-1.8161623668217303E-2</v>
      </c>
    </row>
    <row r="8208" spans="7:8" x14ac:dyDescent="0.3">
      <c r="G8208" s="62">
        <v>8202</v>
      </c>
      <c r="H8208">
        <f t="shared" ca="1" si="171"/>
        <v>1.0882363710284835E-2</v>
      </c>
    </row>
    <row r="8209" spans="7:8" x14ac:dyDescent="0.3">
      <c r="G8209" s="62">
        <v>8203</v>
      </c>
      <c r="H8209">
        <f t="shared" ca="1" si="171"/>
        <v>3.0351192951411188E-3</v>
      </c>
    </row>
    <row r="8210" spans="7:8" x14ac:dyDescent="0.3">
      <c r="G8210" s="62">
        <v>8204</v>
      </c>
      <c r="H8210">
        <f t="shared" ca="1" si="171"/>
        <v>-8.866490459907124E-3</v>
      </c>
    </row>
    <row r="8211" spans="7:8" x14ac:dyDescent="0.3">
      <c r="G8211" s="62">
        <v>8205</v>
      </c>
      <c r="H8211">
        <f t="shared" ca="1" si="171"/>
        <v>-1.0665247442381109E-3</v>
      </c>
    </row>
    <row r="8212" spans="7:8" x14ac:dyDescent="0.3">
      <c r="G8212" s="62">
        <v>8206</v>
      </c>
      <c r="H8212">
        <f t="shared" ca="1" si="171"/>
        <v>-6.2009853235986271E-3</v>
      </c>
    </row>
    <row r="8213" spans="7:8" x14ac:dyDescent="0.3">
      <c r="G8213" s="62">
        <v>8207</v>
      </c>
      <c r="H8213">
        <f t="shared" ca="1" si="171"/>
        <v>1.4027494340603471E-2</v>
      </c>
    </row>
    <row r="8214" spans="7:8" x14ac:dyDescent="0.3">
      <c r="G8214" s="62">
        <v>8208</v>
      </c>
      <c r="H8214">
        <f t="shared" ca="1" si="171"/>
        <v>1.6420054660575941E-2</v>
      </c>
    </row>
    <row r="8215" spans="7:8" x14ac:dyDescent="0.3">
      <c r="G8215" s="62">
        <v>8209</v>
      </c>
      <c r="H8215">
        <f t="shared" ca="1" si="171"/>
        <v>-1.4026491177120333E-2</v>
      </c>
    </row>
    <row r="8216" spans="7:8" x14ac:dyDescent="0.3">
      <c r="G8216" s="62">
        <v>8210</v>
      </c>
      <c r="H8216">
        <f t="shared" ca="1" si="171"/>
        <v>2.7464611776699042E-2</v>
      </c>
    </row>
    <row r="8217" spans="7:8" x14ac:dyDescent="0.3">
      <c r="G8217" s="62">
        <v>8211</v>
      </c>
      <c r="H8217">
        <f t="shared" ca="1" si="171"/>
        <v>-1.5823308275178354E-2</v>
      </c>
    </row>
    <row r="8218" spans="7:8" x14ac:dyDescent="0.3">
      <c r="G8218" s="62">
        <v>8212</v>
      </c>
      <c r="H8218">
        <f t="shared" ca="1" si="171"/>
        <v>-2.4084296040857562E-2</v>
      </c>
    </row>
    <row r="8219" spans="7:8" x14ac:dyDescent="0.3">
      <c r="G8219" s="62">
        <v>8213</v>
      </c>
      <c r="H8219">
        <f t="shared" ca="1" si="171"/>
        <v>9.7241759924340081E-3</v>
      </c>
    </row>
    <row r="8220" spans="7:8" x14ac:dyDescent="0.3">
      <c r="G8220" s="62">
        <v>8214</v>
      </c>
      <c r="H8220">
        <f t="shared" ca="1" si="171"/>
        <v>-9.0243402895983978E-3</v>
      </c>
    </row>
    <row r="8221" spans="7:8" x14ac:dyDescent="0.3">
      <c r="G8221" s="62">
        <v>8215</v>
      </c>
      <c r="H8221">
        <f t="shared" ca="1" si="171"/>
        <v>4.3144997136091931E-4</v>
      </c>
    </row>
    <row r="8222" spans="7:8" x14ac:dyDescent="0.3">
      <c r="G8222" s="62">
        <v>8216</v>
      </c>
      <c r="H8222">
        <f t="shared" ca="1" si="171"/>
        <v>-6.9374336497974069E-4</v>
      </c>
    </row>
    <row r="8223" spans="7:8" x14ac:dyDescent="0.3">
      <c r="G8223" s="62">
        <v>8217</v>
      </c>
      <c r="H8223">
        <f t="shared" ca="1" si="171"/>
        <v>-3.6877148058332483E-2</v>
      </c>
    </row>
    <row r="8224" spans="7:8" x14ac:dyDescent="0.3">
      <c r="G8224" s="62">
        <v>8218</v>
      </c>
      <c r="H8224">
        <f t="shared" ca="1" si="171"/>
        <v>-8.6030473995414181E-3</v>
      </c>
    </row>
    <row r="8225" spans="7:8" x14ac:dyDescent="0.3">
      <c r="G8225" s="62">
        <v>8219</v>
      </c>
      <c r="H8225">
        <f t="shared" ca="1" si="171"/>
        <v>1.1863968312797566E-2</v>
      </c>
    </row>
    <row r="8226" spans="7:8" x14ac:dyDescent="0.3">
      <c r="G8226" s="62">
        <v>8220</v>
      </c>
      <c r="H8226">
        <f t="shared" ca="1" si="171"/>
        <v>2.9016163440962243E-5</v>
      </c>
    </row>
    <row r="8227" spans="7:8" x14ac:dyDescent="0.3">
      <c r="G8227" s="62">
        <v>8221</v>
      </c>
      <c r="H8227">
        <f t="shared" ca="1" si="171"/>
        <v>-5.4979163520733499E-3</v>
      </c>
    </row>
    <row r="8228" spans="7:8" x14ac:dyDescent="0.3">
      <c r="G8228" s="62">
        <v>8222</v>
      </c>
      <c r="H8228">
        <f t="shared" ca="1" si="171"/>
        <v>-2.0072286991625443E-2</v>
      </c>
    </row>
    <row r="8229" spans="7:8" x14ac:dyDescent="0.3">
      <c r="G8229" s="62">
        <v>8223</v>
      </c>
      <c r="H8229">
        <f t="shared" ca="1" si="171"/>
        <v>-1.6866379619304223E-2</v>
      </c>
    </row>
    <row r="8230" spans="7:8" x14ac:dyDescent="0.3">
      <c r="G8230" s="62">
        <v>8224</v>
      </c>
      <c r="H8230">
        <f t="shared" ca="1" si="171"/>
        <v>2.6028738107937949E-2</v>
      </c>
    </row>
    <row r="8231" spans="7:8" x14ac:dyDescent="0.3">
      <c r="G8231" s="62">
        <v>8225</v>
      </c>
      <c r="H8231">
        <f t="shared" ca="1" si="171"/>
        <v>1.8033340961257954E-3</v>
      </c>
    </row>
    <row r="8232" spans="7:8" x14ac:dyDescent="0.3">
      <c r="G8232" s="62">
        <v>8226</v>
      </c>
      <c r="H8232">
        <f t="shared" ca="1" si="171"/>
        <v>-1.573985118206099E-2</v>
      </c>
    </row>
    <row r="8233" spans="7:8" x14ac:dyDescent="0.3">
      <c r="G8233" s="62">
        <v>8227</v>
      </c>
      <c r="H8233">
        <f t="shared" ca="1" si="171"/>
        <v>-9.6326802776928871E-3</v>
      </c>
    </row>
    <row r="8234" spans="7:8" x14ac:dyDescent="0.3">
      <c r="G8234" s="62">
        <v>8228</v>
      </c>
      <c r="H8234">
        <f t="shared" ca="1" si="171"/>
        <v>1.3986855518109752E-3</v>
      </c>
    </row>
    <row r="8235" spans="7:8" x14ac:dyDescent="0.3">
      <c r="G8235" s="62">
        <v>8229</v>
      </c>
      <c r="H8235">
        <f t="shared" ca="1" si="171"/>
        <v>1.6475945171598911E-2</v>
      </c>
    </row>
    <row r="8236" spans="7:8" x14ac:dyDescent="0.3">
      <c r="G8236" s="62">
        <v>8230</v>
      </c>
      <c r="H8236">
        <f t="shared" ca="1" si="171"/>
        <v>7.9934325475402631E-3</v>
      </c>
    </row>
    <row r="8237" spans="7:8" x14ac:dyDescent="0.3">
      <c r="G8237" s="62">
        <v>8231</v>
      </c>
      <c r="H8237">
        <f t="shared" ca="1" si="171"/>
        <v>1.5170927333150242E-2</v>
      </c>
    </row>
    <row r="8238" spans="7:8" x14ac:dyDescent="0.3">
      <c r="G8238" s="62">
        <v>8232</v>
      </c>
      <c r="H8238">
        <f t="shared" ca="1" si="171"/>
        <v>-6.4315428551774689E-3</v>
      </c>
    </row>
    <row r="8239" spans="7:8" x14ac:dyDescent="0.3">
      <c r="G8239" s="62">
        <v>8233</v>
      </c>
      <c r="H8239">
        <f t="shared" ca="1" si="171"/>
        <v>7.350256185354228E-3</v>
      </c>
    </row>
    <row r="8240" spans="7:8" x14ac:dyDescent="0.3">
      <c r="G8240" s="62">
        <v>8234</v>
      </c>
      <c r="H8240">
        <f t="shared" ca="1" si="171"/>
        <v>-8.2158794502277845E-3</v>
      </c>
    </row>
    <row r="8241" spans="7:8" x14ac:dyDescent="0.3">
      <c r="G8241" s="62">
        <v>8235</v>
      </c>
      <c r="H8241">
        <f t="shared" ca="1" si="171"/>
        <v>1.3129940952292632E-2</v>
      </c>
    </row>
    <row r="8242" spans="7:8" x14ac:dyDescent="0.3">
      <c r="G8242" s="62">
        <v>8236</v>
      </c>
      <c r="H8242">
        <f t="shared" ca="1" si="171"/>
        <v>3.2859470303423281E-2</v>
      </c>
    </row>
    <row r="8243" spans="7:8" x14ac:dyDescent="0.3">
      <c r="G8243" s="62">
        <v>8237</v>
      </c>
      <c r="H8243">
        <f t="shared" ca="1" si="171"/>
        <v>3.2521756019175611E-2</v>
      </c>
    </row>
    <row r="8244" spans="7:8" x14ac:dyDescent="0.3">
      <c r="G8244" s="62">
        <v>8238</v>
      </c>
      <c r="H8244">
        <f t="shared" ca="1" si="171"/>
        <v>-3.5876547655667589E-3</v>
      </c>
    </row>
    <row r="8245" spans="7:8" x14ac:dyDescent="0.3">
      <c r="G8245" s="62">
        <v>8239</v>
      </c>
      <c r="H8245">
        <f t="shared" ca="1" si="171"/>
        <v>1.1540889599501102E-2</v>
      </c>
    </row>
    <row r="8246" spans="7:8" x14ac:dyDescent="0.3">
      <c r="G8246" s="62">
        <v>8240</v>
      </c>
      <c r="H8246">
        <f t="shared" ca="1" si="171"/>
        <v>2.8913452820982236E-2</v>
      </c>
    </row>
    <row r="8247" spans="7:8" x14ac:dyDescent="0.3">
      <c r="G8247" s="62">
        <v>8241</v>
      </c>
      <c r="H8247">
        <f t="shared" ca="1" si="171"/>
        <v>2.7984557564178409E-2</v>
      </c>
    </row>
    <row r="8248" spans="7:8" x14ac:dyDescent="0.3">
      <c r="G8248" s="62">
        <v>8242</v>
      </c>
      <c r="H8248">
        <f t="shared" ca="1" si="171"/>
        <v>-7.3024310659978338E-3</v>
      </c>
    </row>
    <row r="8249" spans="7:8" x14ac:dyDescent="0.3">
      <c r="G8249" s="62">
        <v>8243</v>
      </c>
      <c r="H8249">
        <f t="shared" ca="1" si="171"/>
        <v>-5.7370137115117974E-3</v>
      </c>
    </row>
    <row r="8250" spans="7:8" x14ac:dyDescent="0.3">
      <c r="G8250" s="62">
        <v>8244</v>
      </c>
      <c r="H8250">
        <f t="shared" ca="1" si="171"/>
        <v>-4.1584540393581554E-3</v>
      </c>
    </row>
    <row r="8251" spans="7:8" x14ac:dyDescent="0.3">
      <c r="G8251" s="62">
        <v>8245</v>
      </c>
      <c r="H8251">
        <f t="shared" ca="1" si="171"/>
        <v>5.8453570855801556E-3</v>
      </c>
    </row>
    <row r="8252" spans="7:8" x14ac:dyDescent="0.3">
      <c r="G8252" s="62">
        <v>8246</v>
      </c>
      <c r="H8252">
        <f t="shared" ca="1" si="171"/>
        <v>1.7787177077251293E-2</v>
      </c>
    </row>
    <row r="8253" spans="7:8" x14ac:dyDescent="0.3">
      <c r="G8253" s="62">
        <v>8247</v>
      </c>
      <c r="H8253">
        <f t="shared" ca="1" si="171"/>
        <v>3.4801289024400453E-3</v>
      </c>
    </row>
    <row r="8254" spans="7:8" x14ac:dyDescent="0.3">
      <c r="G8254" s="62">
        <v>8248</v>
      </c>
      <c r="H8254">
        <f t="shared" ca="1" si="171"/>
        <v>-9.2080127438514438E-3</v>
      </c>
    </row>
    <row r="8255" spans="7:8" x14ac:dyDescent="0.3">
      <c r="G8255" s="62">
        <v>8249</v>
      </c>
      <c r="H8255">
        <f t="shared" ca="1" si="171"/>
        <v>-3.1181873199171168E-2</v>
      </c>
    </row>
    <row r="8256" spans="7:8" x14ac:dyDescent="0.3">
      <c r="G8256" s="62">
        <v>8250</v>
      </c>
      <c r="H8256">
        <f t="shared" ca="1" si="171"/>
        <v>2.0733275779327254E-2</v>
      </c>
    </row>
    <row r="8257" spans="7:8" x14ac:dyDescent="0.3">
      <c r="G8257" s="62">
        <v>8251</v>
      </c>
      <c r="H8257">
        <f t="shared" ca="1" si="171"/>
        <v>1.3207594625795079E-2</v>
      </c>
    </row>
    <row r="8258" spans="7:8" x14ac:dyDescent="0.3">
      <c r="G8258" s="62">
        <v>8252</v>
      </c>
      <c r="H8258">
        <f t="shared" ca="1" si="171"/>
        <v>1.4430510261364323E-2</v>
      </c>
    </row>
    <row r="8259" spans="7:8" x14ac:dyDescent="0.3">
      <c r="G8259" s="62">
        <v>8253</v>
      </c>
      <c r="H8259">
        <f t="shared" ca="1" si="171"/>
        <v>-5.264962270424273E-3</v>
      </c>
    </row>
    <row r="8260" spans="7:8" x14ac:dyDescent="0.3">
      <c r="G8260" s="62">
        <v>8254</v>
      </c>
      <c r="H8260">
        <f t="shared" ca="1" si="171"/>
        <v>2.6557317704351698E-3</v>
      </c>
    </row>
    <row r="8261" spans="7:8" x14ac:dyDescent="0.3">
      <c r="G8261" s="62">
        <v>8255</v>
      </c>
      <c r="H8261">
        <f t="shared" ca="1" si="171"/>
        <v>-3.6956588140210334E-3</v>
      </c>
    </row>
    <row r="8262" spans="7:8" x14ac:dyDescent="0.3">
      <c r="G8262" s="62">
        <v>8256</v>
      </c>
      <c r="H8262">
        <f t="shared" ca="1" si="171"/>
        <v>1.0733579267861424E-2</v>
      </c>
    </row>
    <row r="8263" spans="7:8" x14ac:dyDescent="0.3">
      <c r="G8263" s="62">
        <v>8257</v>
      </c>
      <c r="H8263">
        <f t="shared" ref="H8263:H8326" ca="1" si="172">_xlfn.NORM.INV(RAND(),N$9,N$10)</f>
        <v>2.204487433922531E-2</v>
      </c>
    </row>
    <row r="8264" spans="7:8" x14ac:dyDescent="0.3">
      <c r="G8264" s="62">
        <v>8258</v>
      </c>
      <c r="H8264">
        <f t="shared" ca="1" si="172"/>
        <v>-4.8081465393737114E-4</v>
      </c>
    </row>
    <row r="8265" spans="7:8" x14ac:dyDescent="0.3">
      <c r="G8265" s="62">
        <v>8259</v>
      </c>
      <c r="H8265">
        <f t="shared" ca="1" si="172"/>
        <v>2.1488123082740351E-3</v>
      </c>
    </row>
    <row r="8266" spans="7:8" x14ac:dyDescent="0.3">
      <c r="G8266" s="62">
        <v>8260</v>
      </c>
      <c r="H8266">
        <f t="shared" ca="1" si="172"/>
        <v>3.8871382847968081E-3</v>
      </c>
    </row>
    <row r="8267" spans="7:8" x14ac:dyDescent="0.3">
      <c r="G8267" s="62">
        <v>8261</v>
      </c>
      <c r="H8267">
        <f t="shared" ca="1" si="172"/>
        <v>2.8802194669507539E-2</v>
      </c>
    </row>
    <row r="8268" spans="7:8" x14ac:dyDescent="0.3">
      <c r="G8268" s="62">
        <v>8262</v>
      </c>
      <c r="H8268">
        <f t="shared" ca="1" si="172"/>
        <v>-1.8476221693105626E-2</v>
      </c>
    </row>
    <row r="8269" spans="7:8" x14ac:dyDescent="0.3">
      <c r="G8269" s="62">
        <v>8263</v>
      </c>
      <c r="H8269">
        <f t="shared" ca="1" si="172"/>
        <v>-1.2855868702993292E-2</v>
      </c>
    </row>
    <row r="8270" spans="7:8" x14ac:dyDescent="0.3">
      <c r="G8270" s="62">
        <v>8264</v>
      </c>
      <c r="H8270">
        <f t="shared" ca="1" si="172"/>
        <v>1.8791123250513141E-2</v>
      </c>
    </row>
    <row r="8271" spans="7:8" x14ac:dyDescent="0.3">
      <c r="G8271" s="62">
        <v>8265</v>
      </c>
      <c r="H8271">
        <f t="shared" ca="1" si="172"/>
        <v>5.5523458818456089E-3</v>
      </c>
    </row>
    <row r="8272" spans="7:8" x14ac:dyDescent="0.3">
      <c r="G8272" s="62">
        <v>8266</v>
      </c>
      <c r="H8272">
        <f t="shared" ca="1" si="172"/>
        <v>2.8180853806576067E-3</v>
      </c>
    </row>
    <row r="8273" spans="7:8" x14ac:dyDescent="0.3">
      <c r="G8273" s="62">
        <v>8267</v>
      </c>
      <c r="H8273">
        <f t="shared" ca="1" si="172"/>
        <v>-1.2403544314206037E-2</v>
      </c>
    </row>
    <row r="8274" spans="7:8" x14ac:dyDescent="0.3">
      <c r="G8274" s="62">
        <v>8268</v>
      </c>
      <c r="H8274">
        <f t="shared" ca="1" si="172"/>
        <v>3.4548097037059522E-2</v>
      </c>
    </row>
    <row r="8275" spans="7:8" x14ac:dyDescent="0.3">
      <c r="G8275" s="62">
        <v>8269</v>
      </c>
      <c r="H8275">
        <f t="shared" ca="1" si="172"/>
        <v>2.1481493053023097E-3</v>
      </c>
    </row>
    <row r="8276" spans="7:8" x14ac:dyDescent="0.3">
      <c r="G8276" s="62">
        <v>8270</v>
      </c>
      <c r="H8276">
        <f t="shared" ca="1" si="172"/>
        <v>-1.7015637083576819E-2</v>
      </c>
    </row>
    <row r="8277" spans="7:8" x14ac:dyDescent="0.3">
      <c r="G8277" s="62">
        <v>8271</v>
      </c>
      <c r="H8277">
        <f t="shared" ca="1" si="172"/>
        <v>-2.3239603483117679E-2</v>
      </c>
    </row>
    <row r="8278" spans="7:8" x14ac:dyDescent="0.3">
      <c r="G8278" s="62">
        <v>8272</v>
      </c>
      <c r="H8278">
        <f t="shared" ca="1" si="172"/>
        <v>-2.4841527651068679E-3</v>
      </c>
    </row>
    <row r="8279" spans="7:8" x14ac:dyDescent="0.3">
      <c r="G8279" s="62">
        <v>8273</v>
      </c>
      <c r="H8279">
        <f t="shared" ca="1" si="172"/>
        <v>-1.8199328136915875E-2</v>
      </c>
    </row>
    <row r="8280" spans="7:8" x14ac:dyDescent="0.3">
      <c r="G8280" s="62">
        <v>8274</v>
      </c>
      <c r="H8280">
        <f t="shared" ca="1" si="172"/>
        <v>-1.559274484380784E-2</v>
      </c>
    </row>
    <row r="8281" spans="7:8" x14ac:dyDescent="0.3">
      <c r="G8281" s="62">
        <v>8275</v>
      </c>
      <c r="H8281">
        <f t="shared" ca="1" si="172"/>
        <v>-1.4305969078511999E-2</v>
      </c>
    </row>
    <row r="8282" spans="7:8" x14ac:dyDescent="0.3">
      <c r="G8282" s="62">
        <v>8276</v>
      </c>
      <c r="H8282">
        <f t="shared" ca="1" si="172"/>
        <v>-5.2039907620205659E-3</v>
      </c>
    </row>
    <row r="8283" spans="7:8" x14ac:dyDescent="0.3">
      <c r="G8283" s="62">
        <v>8277</v>
      </c>
      <c r="H8283">
        <f t="shared" ca="1" si="172"/>
        <v>1.6065453391701998E-2</v>
      </c>
    </row>
    <row r="8284" spans="7:8" x14ac:dyDescent="0.3">
      <c r="G8284" s="62">
        <v>8278</v>
      </c>
      <c r="H8284">
        <f t="shared" ca="1" si="172"/>
        <v>-2.6892582419146913E-3</v>
      </c>
    </row>
    <row r="8285" spans="7:8" x14ac:dyDescent="0.3">
      <c r="G8285" s="62">
        <v>8279</v>
      </c>
      <c r="H8285">
        <f t="shared" ca="1" si="172"/>
        <v>-4.3431679265261069E-3</v>
      </c>
    </row>
    <row r="8286" spans="7:8" x14ac:dyDescent="0.3">
      <c r="G8286" s="62">
        <v>8280</v>
      </c>
      <c r="H8286">
        <f t="shared" ca="1" si="172"/>
        <v>3.0850289824687193E-3</v>
      </c>
    </row>
    <row r="8287" spans="7:8" x14ac:dyDescent="0.3">
      <c r="G8287" s="62">
        <v>8281</v>
      </c>
      <c r="H8287">
        <f t="shared" ca="1" si="172"/>
        <v>1.1748572088544252E-2</v>
      </c>
    </row>
    <row r="8288" spans="7:8" x14ac:dyDescent="0.3">
      <c r="G8288" s="62">
        <v>8282</v>
      </c>
      <c r="H8288">
        <f t="shared" ca="1" si="172"/>
        <v>1.1481455733442411E-2</v>
      </c>
    </row>
    <row r="8289" spans="7:8" x14ac:dyDescent="0.3">
      <c r="G8289" s="62">
        <v>8283</v>
      </c>
      <c r="H8289">
        <f t="shared" ca="1" si="172"/>
        <v>1.4732887479177129E-2</v>
      </c>
    </row>
    <row r="8290" spans="7:8" x14ac:dyDescent="0.3">
      <c r="G8290" s="62">
        <v>8284</v>
      </c>
      <c r="H8290">
        <f t="shared" ca="1" si="172"/>
        <v>3.9889113121602164E-3</v>
      </c>
    </row>
    <row r="8291" spans="7:8" x14ac:dyDescent="0.3">
      <c r="G8291" s="62">
        <v>8285</v>
      </c>
      <c r="H8291">
        <f t="shared" ca="1" si="172"/>
        <v>2.6311015928008507E-2</v>
      </c>
    </row>
    <row r="8292" spans="7:8" x14ac:dyDescent="0.3">
      <c r="G8292" s="62">
        <v>8286</v>
      </c>
      <c r="H8292">
        <f t="shared" ca="1" si="172"/>
        <v>-8.8347989577219309E-3</v>
      </c>
    </row>
    <row r="8293" spans="7:8" x14ac:dyDescent="0.3">
      <c r="G8293" s="62">
        <v>8287</v>
      </c>
      <c r="H8293">
        <f t="shared" ca="1" si="172"/>
        <v>1.8223991421984196E-2</v>
      </c>
    </row>
    <row r="8294" spans="7:8" x14ac:dyDescent="0.3">
      <c r="G8294" s="62">
        <v>8288</v>
      </c>
      <c r="H8294">
        <f t="shared" ca="1" si="172"/>
        <v>2.0229721409961224E-2</v>
      </c>
    </row>
    <row r="8295" spans="7:8" x14ac:dyDescent="0.3">
      <c r="G8295" s="62">
        <v>8289</v>
      </c>
      <c r="H8295">
        <f t="shared" ca="1" si="172"/>
        <v>5.7321104178991696E-3</v>
      </c>
    </row>
    <row r="8296" spans="7:8" x14ac:dyDescent="0.3">
      <c r="G8296" s="62">
        <v>8290</v>
      </c>
      <c r="H8296">
        <f t="shared" ca="1" si="172"/>
        <v>2.295038136135627E-2</v>
      </c>
    </row>
    <row r="8297" spans="7:8" x14ac:dyDescent="0.3">
      <c r="G8297" s="62">
        <v>8291</v>
      </c>
      <c r="H8297">
        <f t="shared" ca="1" si="172"/>
        <v>1.7708622066088132E-2</v>
      </c>
    </row>
    <row r="8298" spans="7:8" x14ac:dyDescent="0.3">
      <c r="G8298" s="62">
        <v>8292</v>
      </c>
      <c r="H8298">
        <f t="shared" ca="1" si="172"/>
        <v>-1.4706821252943893E-2</v>
      </c>
    </row>
    <row r="8299" spans="7:8" x14ac:dyDescent="0.3">
      <c r="G8299" s="62">
        <v>8293</v>
      </c>
      <c r="H8299">
        <f t="shared" ca="1" si="172"/>
        <v>1.1887345609515071E-2</v>
      </c>
    </row>
    <row r="8300" spans="7:8" x14ac:dyDescent="0.3">
      <c r="G8300" s="62">
        <v>8294</v>
      </c>
      <c r="H8300">
        <f t="shared" ca="1" si="172"/>
        <v>1.0320441324601942E-2</v>
      </c>
    </row>
    <row r="8301" spans="7:8" x14ac:dyDescent="0.3">
      <c r="G8301" s="62">
        <v>8295</v>
      </c>
      <c r="H8301">
        <f t="shared" ca="1" si="172"/>
        <v>-6.8364272145605368E-3</v>
      </c>
    </row>
    <row r="8302" spans="7:8" x14ac:dyDescent="0.3">
      <c r="G8302" s="62">
        <v>8296</v>
      </c>
      <c r="H8302">
        <f t="shared" ca="1" si="172"/>
        <v>-3.3382083669415544E-2</v>
      </c>
    </row>
    <row r="8303" spans="7:8" x14ac:dyDescent="0.3">
      <c r="G8303" s="62">
        <v>8297</v>
      </c>
      <c r="H8303">
        <f t="shared" ca="1" si="172"/>
        <v>-1.1389558481395787E-2</v>
      </c>
    </row>
    <row r="8304" spans="7:8" x14ac:dyDescent="0.3">
      <c r="G8304" s="62">
        <v>8298</v>
      </c>
      <c r="H8304">
        <f t="shared" ca="1" si="172"/>
        <v>-2.5890264336334984E-2</v>
      </c>
    </row>
    <row r="8305" spans="7:8" x14ac:dyDescent="0.3">
      <c r="G8305" s="62">
        <v>8299</v>
      </c>
      <c r="H8305">
        <f t="shared" ca="1" si="172"/>
        <v>-7.6908211662761773E-3</v>
      </c>
    </row>
    <row r="8306" spans="7:8" x14ac:dyDescent="0.3">
      <c r="G8306" s="62">
        <v>8300</v>
      </c>
      <c r="H8306">
        <f t="shared" ca="1" si="172"/>
        <v>-2.519277117309221E-2</v>
      </c>
    </row>
    <row r="8307" spans="7:8" x14ac:dyDescent="0.3">
      <c r="G8307" s="62">
        <v>8301</v>
      </c>
      <c r="H8307">
        <f t="shared" ca="1" si="172"/>
        <v>1.8358011758921721E-2</v>
      </c>
    </row>
    <row r="8308" spans="7:8" x14ac:dyDescent="0.3">
      <c r="G8308" s="62">
        <v>8302</v>
      </c>
      <c r="H8308">
        <f t="shared" ca="1" si="172"/>
        <v>-1.263888432956081E-3</v>
      </c>
    </row>
    <row r="8309" spans="7:8" x14ac:dyDescent="0.3">
      <c r="G8309" s="62">
        <v>8303</v>
      </c>
      <c r="H8309">
        <f t="shared" ca="1" si="172"/>
        <v>-7.2866044674002768E-3</v>
      </c>
    </row>
    <row r="8310" spans="7:8" x14ac:dyDescent="0.3">
      <c r="G8310" s="62">
        <v>8304</v>
      </c>
      <c r="H8310">
        <f t="shared" ca="1" si="172"/>
        <v>-1.4787965666179757E-2</v>
      </c>
    </row>
    <row r="8311" spans="7:8" x14ac:dyDescent="0.3">
      <c r="G8311" s="62">
        <v>8305</v>
      </c>
      <c r="H8311">
        <f t="shared" ca="1" si="172"/>
        <v>1.1872374094956919E-2</v>
      </c>
    </row>
    <row r="8312" spans="7:8" x14ac:dyDescent="0.3">
      <c r="G8312" s="62">
        <v>8306</v>
      </c>
      <c r="H8312">
        <f t="shared" ca="1" si="172"/>
        <v>-2.4167763673421033E-2</v>
      </c>
    </row>
    <row r="8313" spans="7:8" x14ac:dyDescent="0.3">
      <c r="G8313" s="62">
        <v>8307</v>
      </c>
      <c r="H8313">
        <f t="shared" ca="1" si="172"/>
        <v>-1.4760942064635839E-4</v>
      </c>
    </row>
    <row r="8314" spans="7:8" x14ac:dyDescent="0.3">
      <c r="G8314" s="62">
        <v>8308</v>
      </c>
      <c r="H8314">
        <f t="shared" ca="1" si="172"/>
        <v>1.6727667883315835E-2</v>
      </c>
    </row>
    <row r="8315" spans="7:8" x14ac:dyDescent="0.3">
      <c r="G8315" s="62">
        <v>8309</v>
      </c>
      <c r="H8315">
        <f t="shared" ca="1" si="172"/>
        <v>-2.0274494742671612E-2</v>
      </c>
    </row>
    <row r="8316" spans="7:8" x14ac:dyDescent="0.3">
      <c r="G8316" s="62">
        <v>8310</v>
      </c>
      <c r="H8316">
        <f t="shared" ca="1" si="172"/>
        <v>1.8612792924533477E-2</v>
      </c>
    </row>
    <row r="8317" spans="7:8" x14ac:dyDescent="0.3">
      <c r="G8317" s="62">
        <v>8311</v>
      </c>
      <c r="H8317">
        <f t="shared" ca="1" si="172"/>
        <v>4.5985791046302749E-4</v>
      </c>
    </row>
    <row r="8318" spans="7:8" x14ac:dyDescent="0.3">
      <c r="G8318" s="62">
        <v>8312</v>
      </c>
      <c r="H8318">
        <f t="shared" ca="1" si="172"/>
        <v>-1.8479536783668874E-2</v>
      </c>
    </row>
    <row r="8319" spans="7:8" x14ac:dyDescent="0.3">
      <c r="G8319" s="62">
        <v>8313</v>
      </c>
      <c r="H8319">
        <f t="shared" ca="1" si="172"/>
        <v>-3.0737475409490628E-3</v>
      </c>
    </row>
    <row r="8320" spans="7:8" x14ac:dyDescent="0.3">
      <c r="G8320" s="62">
        <v>8314</v>
      </c>
      <c r="H8320">
        <f t="shared" ca="1" si="172"/>
        <v>-8.6445662238452681E-3</v>
      </c>
    </row>
    <row r="8321" spans="7:8" x14ac:dyDescent="0.3">
      <c r="G8321" s="62">
        <v>8315</v>
      </c>
      <c r="H8321">
        <f t="shared" ca="1" si="172"/>
        <v>-4.2248504634252943E-3</v>
      </c>
    </row>
    <row r="8322" spans="7:8" x14ac:dyDescent="0.3">
      <c r="G8322" s="62">
        <v>8316</v>
      </c>
      <c r="H8322">
        <f t="shared" ca="1" si="172"/>
        <v>-1.6111661089231087E-2</v>
      </c>
    </row>
    <row r="8323" spans="7:8" x14ac:dyDescent="0.3">
      <c r="G8323" s="62">
        <v>8317</v>
      </c>
      <c r="H8323">
        <f t="shared" ca="1" si="172"/>
        <v>-3.3532381884587806E-2</v>
      </c>
    </row>
    <row r="8324" spans="7:8" x14ac:dyDescent="0.3">
      <c r="G8324" s="62">
        <v>8318</v>
      </c>
      <c r="H8324">
        <f t="shared" ca="1" si="172"/>
        <v>1.2830207759171118E-2</v>
      </c>
    </row>
    <row r="8325" spans="7:8" x14ac:dyDescent="0.3">
      <c r="G8325" s="62">
        <v>8319</v>
      </c>
      <c r="H8325">
        <f t="shared" ca="1" si="172"/>
        <v>4.4569629768064153E-3</v>
      </c>
    </row>
    <row r="8326" spans="7:8" x14ac:dyDescent="0.3">
      <c r="G8326" s="62">
        <v>8320</v>
      </c>
      <c r="H8326">
        <f t="shared" ca="1" si="172"/>
        <v>-7.7833342530735875E-3</v>
      </c>
    </row>
    <row r="8327" spans="7:8" x14ac:dyDescent="0.3">
      <c r="G8327" s="62">
        <v>8321</v>
      </c>
      <c r="H8327">
        <f t="shared" ref="H8327:H8390" ca="1" si="173">_xlfn.NORM.INV(RAND(),N$9,N$10)</f>
        <v>-8.9722914640695123E-3</v>
      </c>
    </row>
    <row r="8328" spans="7:8" x14ac:dyDescent="0.3">
      <c r="G8328" s="62">
        <v>8322</v>
      </c>
      <c r="H8328">
        <f t="shared" ca="1" si="173"/>
        <v>-1.6786543490895551E-2</v>
      </c>
    </row>
    <row r="8329" spans="7:8" x14ac:dyDescent="0.3">
      <c r="G8329" s="62">
        <v>8323</v>
      </c>
      <c r="H8329">
        <f t="shared" ca="1" si="173"/>
        <v>-3.1209810779856597E-2</v>
      </c>
    </row>
    <row r="8330" spans="7:8" x14ac:dyDescent="0.3">
      <c r="G8330" s="62">
        <v>8324</v>
      </c>
      <c r="H8330">
        <f t="shared" ca="1" si="173"/>
        <v>-2.0082481511138082E-2</v>
      </c>
    </row>
    <row r="8331" spans="7:8" x14ac:dyDescent="0.3">
      <c r="G8331" s="62">
        <v>8325</v>
      </c>
      <c r="H8331">
        <f t="shared" ca="1" si="173"/>
        <v>1.656923416823472E-2</v>
      </c>
    </row>
    <row r="8332" spans="7:8" x14ac:dyDescent="0.3">
      <c r="G8332" s="62">
        <v>8326</v>
      </c>
      <c r="H8332">
        <f t="shared" ca="1" si="173"/>
        <v>2.9944858519611209E-3</v>
      </c>
    </row>
    <row r="8333" spans="7:8" x14ac:dyDescent="0.3">
      <c r="G8333" s="62">
        <v>8327</v>
      </c>
      <c r="H8333">
        <f t="shared" ca="1" si="173"/>
        <v>1.581365584396557E-2</v>
      </c>
    </row>
    <row r="8334" spans="7:8" x14ac:dyDescent="0.3">
      <c r="G8334" s="62">
        <v>8328</v>
      </c>
      <c r="H8334">
        <f t="shared" ca="1" si="173"/>
        <v>1.8605085467440726E-3</v>
      </c>
    </row>
    <row r="8335" spans="7:8" x14ac:dyDescent="0.3">
      <c r="G8335" s="62">
        <v>8329</v>
      </c>
      <c r="H8335">
        <f t="shared" ca="1" si="173"/>
        <v>-5.9673199213456036E-3</v>
      </c>
    </row>
    <row r="8336" spans="7:8" x14ac:dyDescent="0.3">
      <c r="G8336" s="62">
        <v>8330</v>
      </c>
      <c r="H8336">
        <f t="shared" ca="1" si="173"/>
        <v>1.787816679874683E-2</v>
      </c>
    </row>
    <row r="8337" spans="7:8" x14ac:dyDescent="0.3">
      <c r="G8337" s="62">
        <v>8331</v>
      </c>
      <c r="H8337">
        <f t="shared" ca="1" si="173"/>
        <v>-6.500713254278063E-3</v>
      </c>
    </row>
    <row r="8338" spans="7:8" x14ac:dyDescent="0.3">
      <c r="G8338" s="62">
        <v>8332</v>
      </c>
      <c r="H8338">
        <f t="shared" ca="1" si="173"/>
        <v>-9.2293879280073206E-3</v>
      </c>
    </row>
    <row r="8339" spans="7:8" x14ac:dyDescent="0.3">
      <c r="G8339" s="62">
        <v>8333</v>
      </c>
      <c r="H8339">
        <f t="shared" ca="1" si="173"/>
        <v>1.6520494904998604E-2</v>
      </c>
    </row>
    <row r="8340" spans="7:8" x14ac:dyDescent="0.3">
      <c r="G8340" s="62">
        <v>8334</v>
      </c>
      <c r="H8340">
        <f t="shared" ca="1" si="173"/>
        <v>1.9915367421626601E-2</v>
      </c>
    </row>
    <row r="8341" spans="7:8" x14ac:dyDescent="0.3">
      <c r="G8341" s="62">
        <v>8335</v>
      </c>
      <c r="H8341">
        <f t="shared" ca="1" si="173"/>
        <v>9.4237680953771774E-3</v>
      </c>
    </row>
    <row r="8342" spans="7:8" x14ac:dyDescent="0.3">
      <c r="G8342" s="62">
        <v>8336</v>
      </c>
      <c r="H8342">
        <f t="shared" ca="1" si="173"/>
        <v>1.4605685254839592E-2</v>
      </c>
    </row>
    <row r="8343" spans="7:8" x14ac:dyDescent="0.3">
      <c r="G8343" s="62">
        <v>8337</v>
      </c>
      <c r="H8343">
        <f t="shared" ca="1" si="173"/>
        <v>-1.6283933427992191E-2</v>
      </c>
    </row>
    <row r="8344" spans="7:8" x14ac:dyDescent="0.3">
      <c r="G8344" s="62">
        <v>8338</v>
      </c>
      <c r="H8344">
        <f t="shared" ca="1" si="173"/>
        <v>-8.4615919538649845E-3</v>
      </c>
    </row>
    <row r="8345" spans="7:8" x14ac:dyDescent="0.3">
      <c r="G8345" s="62">
        <v>8339</v>
      </c>
      <c r="H8345">
        <f t="shared" ca="1" si="173"/>
        <v>9.7273991497105108E-3</v>
      </c>
    </row>
    <row r="8346" spans="7:8" x14ac:dyDescent="0.3">
      <c r="G8346" s="62">
        <v>8340</v>
      </c>
      <c r="H8346">
        <f t="shared" ca="1" si="173"/>
        <v>7.2989688630290843E-3</v>
      </c>
    </row>
    <row r="8347" spans="7:8" x14ac:dyDescent="0.3">
      <c r="G8347" s="62">
        <v>8341</v>
      </c>
      <c r="H8347">
        <f t="shared" ca="1" si="173"/>
        <v>-1.8539218329797536E-2</v>
      </c>
    </row>
    <row r="8348" spans="7:8" x14ac:dyDescent="0.3">
      <c r="G8348" s="62">
        <v>8342</v>
      </c>
      <c r="H8348">
        <f t="shared" ca="1" si="173"/>
        <v>8.1431692083911399E-3</v>
      </c>
    </row>
    <row r="8349" spans="7:8" x14ac:dyDescent="0.3">
      <c r="G8349" s="62">
        <v>8343</v>
      </c>
      <c r="H8349">
        <f t="shared" ca="1" si="173"/>
        <v>1.0583923083693275E-2</v>
      </c>
    </row>
    <row r="8350" spans="7:8" x14ac:dyDescent="0.3">
      <c r="G8350" s="62">
        <v>8344</v>
      </c>
      <c r="H8350">
        <f t="shared" ca="1" si="173"/>
        <v>9.387571948812682E-3</v>
      </c>
    </row>
    <row r="8351" spans="7:8" x14ac:dyDescent="0.3">
      <c r="G8351" s="62">
        <v>8345</v>
      </c>
      <c r="H8351">
        <f t="shared" ca="1" si="173"/>
        <v>2.1139621079441378E-2</v>
      </c>
    </row>
    <row r="8352" spans="7:8" x14ac:dyDescent="0.3">
      <c r="G8352" s="62">
        <v>8346</v>
      </c>
      <c r="H8352">
        <f t="shared" ca="1" si="173"/>
        <v>-2.9491207976113445E-2</v>
      </c>
    </row>
    <row r="8353" spans="7:8" x14ac:dyDescent="0.3">
      <c r="G8353" s="62">
        <v>8347</v>
      </c>
      <c r="H8353">
        <f t="shared" ca="1" si="173"/>
        <v>8.7703913892621475E-3</v>
      </c>
    </row>
    <row r="8354" spans="7:8" x14ac:dyDescent="0.3">
      <c r="G8354" s="62">
        <v>8348</v>
      </c>
      <c r="H8354">
        <f t="shared" ca="1" si="173"/>
        <v>-3.6381161773686005E-3</v>
      </c>
    </row>
    <row r="8355" spans="7:8" x14ac:dyDescent="0.3">
      <c r="G8355" s="62">
        <v>8349</v>
      </c>
      <c r="H8355">
        <f t="shared" ca="1" si="173"/>
        <v>1.2621664081671183E-2</v>
      </c>
    </row>
    <row r="8356" spans="7:8" x14ac:dyDescent="0.3">
      <c r="G8356" s="62">
        <v>8350</v>
      </c>
      <c r="H8356">
        <f t="shared" ca="1" si="173"/>
        <v>3.6479416783736294E-3</v>
      </c>
    </row>
    <row r="8357" spans="7:8" x14ac:dyDescent="0.3">
      <c r="G8357" s="62">
        <v>8351</v>
      </c>
      <c r="H8357">
        <f t="shared" ca="1" si="173"/>
        <v>-1.4457560369778729E-3</v>
      </c>
    </row>
    <row r="8358" spans="7:8" x14ac:dyDescent="0.3">
      <c r="G8358" s="62">
        <v>8352</v>
      </c>
      <c r="H8358">
        <f t="shared" ca="1" si="173"/>
        <v>-1.7627028292935862E-4</v>
      </c>
    </row>
    <row r="8359" spans="7:8" x14ac:dyDescent="0.3">
      <c r="G8359" s="62">
        <v>8353</v>
      </c>
      <c r="H8359">
        <f t="shared" ca="1" si="173"/>
        <v>2.9724287716794407E-2</v>
      </c>
    </row>
    <row r="8360" spans="7:8" x14ac:dyDescent="0.3">
      <c r="G8360" s="62">
        <v>8354</v>
      </c>
      <c r="H8360">
        <f t="shared" ca="1" si="173"/>
        <v>-5.8861251275829649E-3</v>
      </c>
    </row>
    <row r="8361" spans="7:8" x14ac:dyDescent="0.3">
      <c r="G8361" s="62">
        <v>8355</v>
      </c>
      <c r="H8361">
        <f t="shared" ca="1" si="173"/>
        <v>-6.3929701245063241E-3</v>
      </c>
    </row>
    <row r="8362" spans="7:8" x14ac:dyDescent="0.3">
      <c r="G8362" s="62">
        <v>8356</v>
      </c>
      <c r="H8362">
        <f t="shared" ca="1" si="173"/>
        <v>-3.3565306732145632E-2</v>
      </c>
    </row>
    <row r="8363" spans="7:8" x14ac:dyDescent="0.3">
      <c r="G8363" s="62">
        <v>8357</v>
      </c>
      <c r="H8363">
        <f t="shared" ca="1" si="173"/>
        <v>-2.1581419738055673E-2</v>
      </c>
    </row>
    <row r="8364" spans="7:8" x14ac:dyDescent="0.3">
      <c r="G8364" s="62">
        <v>8358</v>
      </c>
      <c r="H8364">
        <f t="shared" ca="1" si="173"/>
        <v>-1.9080441011922761E-2</v>
      </c>
    </row>
    <row r="8365" spans="7:8" x14ac:dyDescent="0.3">
      <c r="G8365" s="62">
        <v>8359</v>
      </c>
      <c r="H8365">
        <f t="shared" ca="1" si="173"/>
        <v>-1.3936376941056773E-2</v>
      </c>
    </row>
    <row r="8366" spans="7:8" x14ac:dyDescent="0.3">
      <c r="G8366" s="62">
        <v>8360</v>
      </c>
      <c r="H8366">
        <f t="shared" ca="1" si="173"/>
        <v>1.467251825583088E-2</v>
      </c>
    </row>
    <row r="8367" spans="7:8" x14ac:dyDescent="0.3">
      <c r="G8367" s="62">
        <v>8361</v>
      </c>
      <c r="H8367">
        <f t="shared" ca="1" si="173"/>
        <v>-1.1576848663943109E-3</v>
      </c>
    </row>
    <row r="8368" spans="7:8" x14ac:dyDescent="0.3">
      <c r="G8368" s="62">
        <v>8362</v>
      </c>
      <c r="H8368">
        <f t="shared" ca="1" si="173"/>
        <v>1.6310485832795665E-2</v>
      </c>
    </row>
    <row r="8369" spans="7:8" x14ac:dyDescent="0.3">
      <c r="G8369" s="62">
        <v>8363</v>
      </c>
      <c r="H8369">
        <f t="shared" ca="1" si="173"/>
        <v>1.6564849040870414E-2</v>
      </c>
    </row>
    <row r="8370" spans="7:8" x14ac:dyDescent="0.3">
      <c r="G8370" s="62">
        <v>8364</v>
      </c>
      <c r="H8370">
        <f t="shared" ca="1" si="173"/>
        <v>-4.2884873067621978E-3</v>
      </c>
    </row>
    <row r="8371" spans="7:8" x14ac:dyDescent="0.3">
      <c r="G8371" s="62">
        <v>8365</v>
      </c>
      <c r="H8371">
        <f t="shared" ca="1" si="173"/>
        <v>-1.6657823144798059E-4</v>
      </c>
    </row>
    <row r="8372" spans="7:8" x14ac:dyDescent="0.3">
      <c r="G8372" s="62">
        <v>8366</v>
      </c>
      <c r="H8372">
        <f t="shared" ca="1" si="173"/>
        <v>4.4151878867569919E-4</v>
      </c>
    </row>
    <row r="8373" spans="7:8" x14ac:dyDescent="0.3">
      <c r="G8373" s="62">
        <v>8367</v>
      </c>
      <c r="H8373">
        <f t="shared" ca="1" si="173"/>
        <v>3.001937544267363E-3</v>
      </c>
    </row>
    <row r="8374" spans="7:8" x14ac:dyDescent="0.3">
      <c r="G8374" s="62">
        <v>8368</v>
      </c>
      <c r="H8374">
        <f t="shared" ca="1" si="173"/>
        <v>5.5338916969058594E-3</v>
      </c>
    </row>
    <row r="8375" spans="7:8" x14ac:dyDescent="0.3">
      <c r="G8375" s="62">
        <v>8369</v>
      </c>
      <c r="H8375">
        <f t="shared" ca="1" si="173"/>
        <v>-1.6039944892636004E-2</v>
      </c>
    </row>
    <row r="8376" spans="7:8" x14ac:dyDescent="0.3">
      <c r="G8376" s="62">
        <v>8370</v>
      </c>
      <c r="H8376">
        <f t="shared" ca="1" si="173"/>
        <v>4.1573092774050777E-3</v>
      </c>
    </row>
    <row r="8377" spans="7:8" x14ac:dyDescent="0.3">
      <c r="G8377" s="62">
        <v>8371</v>
      </c>
      <c r="H8377">
        <f t="shared" ca="1" si="173"/>
        <v>-9.0559098455311737E-3</v>
      </c>
    </row>
    <row r="8378" spans="7:8" x14ac:dyDescent="0.3">
      <c r="G8378" s="62">
        <v>8372</v>
      </c>
      <c r="H8378">
        <f t="shared" ca="1" si="173"/>
        <v>-1.2653315445157423E-2</v>
      </c>
    </row>
    <row r="8379" spans="7:8" x14ac:dyDescent="0.3">
      <c r="G8379" s="62">
        <v>8373</v>
      </c>
      <c r="H8379">
        <f t="shared" ca="1" si="173"/>
        <v>-9.8216366969347546E-3</v>
      </c>
    </row>
    <row r="8380" spans="7:8" x14ac:dyDescent="0.3">
      <c r="G8380" s="62">
        <v>8374</v>
      </c>
      <c r="H8380">
        <f t="shared" ca="1" si="173"/>
        <v>-3.8597764342713048E-3</v>
      </c>
    </row>
    <row r="8381" spans="7:8" x14ac:dyDescent="0.3">
      <c r="G8381" s="62">
        <v>8375</v>
      </c>
      <c r="H8381">
        <f t="shared" ca="1" si="173"/>
        <v>1.6582776878922397E-2</v>
      </c>
    </row>
    <row r="8382" spans="7:8" x14ac:dyDescent="0.3">
      <c r="G8382" s="62">
        <v>8376</v>
      </c>
      <c r="H8382">
        <f t="shared" ca="1" si="173"/>
        <v>1.8567053647495484E-3</v>
      </c>
    </row>
    <row r="8383" spans="7:8" x14ac:dyDescent="0.3">
      <c r="G8383" s="62">
        <v>8377</v>
      </c>
      <c r="H8383">
        <f t="shared" ca="1" si="173"/>
        <v>1.6439465268337589E-2</v>
      </c>
    </row>
    <row r="8384" spans="7:8" x14ac:dyDescent="0.3">
      <c r="G8384" s="62">
        <v>8378</v>
      </c>
      <c r="H8384">
        <f t="shared" ca="1" si="173"/>
        <v>1.5461367369053389E-2</v>
      </c>
    </row>
    <row r="8385" spans="7:8" x14ac:dyDescent="0.3">
      <c r="G8385" s="62">
        <v>8379</v>
      </c>
      <c r="H8385">
        <f t="shared" ca="1" si="173"/>
        <v>2.100923398420395E-2</v>
      </c>
    </row>
    <row r="8386" spans="7:8" x14ac:dyDescent="0.3">
      <c r="G8386" s="62">
        <v>8380</v>
      </c>
      <c r="H8386">
        <f t="shared" ca="1" si="173"/>
        <v>-2.8559208239625931E-3</v>
      </c>
    </row>
    <row r="8387" spans="7:8" x14ac:dyDescent="0.3">
      <c r="G8387" s="62">
        <v>8381</v>
      </c>
      <c r="H8387">
        <f t="shared" ca="1" si="173"/>
        <v>-1.9628583556699435E-2</v>
      </c>
    </row>
    <row r="8388" spans="7:8" x14ac:dyDescent="0.3">
      <c r="G8388" s="62">
        <v>8382</v>
      </c>
      <c r="H8388">
        <f t="shared" ca="1" si="173"/>
        <v>5.9513842592523875E-3</v>
      </c>
    </row>
    <row r="8389" spans="7:8" x14ac:dyDescent="0.3">
      <c r="G8389" s="62">
        <v>8383</v>
      </c>
      <c r="H8389">
        <f t="shared" ca="1" si="173"/>
        <v>-2.7322806946848831E-3</v>
      </c>
    </row>
    <row r="8390" spans="7:8" x14ac:dyDescent="0.3">
      <c r="G8390" s="62">
        <v>8384</v>
      </c>
      <c r="H8390">
        <f t="shared" ca="1" si="173"/>
        <v>-1.5813709293665219E-2</v>
      </c>
    </row>
    <row r="8391" spans="7:8" x14ac:dyDescent="0.3">
      <c r="G8391" s="62">
        <v>8385</v>
      </c>
      <c r="H8391">
        <f t="shared" ref="H8391:H8454" ca="1" si="174">_xlfn.NORM.INV(RAND(),N$9,N$10)</f>
        <v>3.1720089797696947E-3</v>
      </c>
    </row>
    <row r="8392" spans="7:8" x14ac:dyDescent="0.3">
      <c r="G8392" s="62">
        <v>8386</v>
      </c>
      <c r="H8392">
        <f t="shared" ca="1" si="174"/>
        <v>5.7531631536368172E-3</v>
      </c>
    </row>
    <row r="8393" spans="7:8" x14ac:dyDescent="0.3">
      <c r="G8393" s="62">
        <v>8387</v>
      </c>
      <c r="H8393">
        <f t="shared" ca="1" si="174"/>
        <v>2.946063277570115E-3</v>
      </c>
    </row>
    <row r="8394" spans="7:8" x14ac:dyDescent="0.3">
      <c r="G8394" s="62">
        <v>8388</v>
      </c>
      <c r="H8394">
        <f t="shared" ca="1" si="174"/>
        <v>6.1377759896715659E-3</v>
      </c>
    </row>
    <row r="8395" spans="7:8" x14ac:dyDescent="0.3">
      <c r="G8395" s="62">
        <v>8389</v>
      </c>
      <c r="H8395">
        <f t="shared" ca="1" si="174"/>
        <v>2.2984931716803585E-2</v>
      </c>
    </row>
    <row r="8396" spans="7:8" x14ac:dyDescent="0.3">
      <c r="G8396" s="62">
        <v>8390</v>
      </c>
      <c r="H8396">
        <f t="shared" ca="1" si="174"/>
        <v>-1.5019446594458039E-2</v>
      </c>
    </row>
    <row r="8397" spans="7:8" x14ac:dyDescent="0.3">
      <c r="G8397" s="62">
        <v>8391</v>
      </c>
      <c r="H8397">
        <f t="shared" ca="1" si="174"/>
        <v>-7.3398900788912216E-3</v>
      </c>
    </row>
    <row r="8398" spans="7:8" x14ac:dyDescent="0.3">
      <c r="G8398" s="62">
        <v>8392</v>
      </c>
      <c r="H8398">
        <f t="shared" ca="1" si="174"/>
        <v>-4.5950773352353078E-3</v>
      </c>
    </row>
    <row r="8399" spans="7:8" x14ac:dyDescent="0.3">
      <c r="G8399" s="62">
        <v>8393</v>
      </c>
      <c r="H8399">
        <f t="shared" ca="1" si="174"/>
        <v>9.6340651765972427E-3</v>
      </c>
    </row>
    <row r="8400" spans="7:8" x14ac:dyDescent="0.3">
      <c r="G8400" s="62">
        <v>8394</v>
      </c>
      <c r="H8400">
        <f t="shared" ca="1" si="174"/>
        <v>6.080161923398799E-3</v>
      </c>
    </row>
    <row r="8401" spans="7:8" x14ac:dyDescent="0.3">
      <c r="G8401" s="62">
        <v>8395</v>
      </c>
      <c r="H8401">
        <f t="shared" ca="1" si="174"/>
        <v>-1.5756589225824347E-3</v>
      </c>
    </row>
    <row r="8402" spans="7:8" x14ac:dyDescent="0.3">
      <c r="G8402" s="62">
        <v>8396</v>
      </c>
      <c r="H8402">
        <f t="shared" ca="1" si="174"/>
        <v>1.2640002302683249E-2</v>
      </c>
    </row>
    <row r="8403" spans="7:8" x14ac:dyDescent="0.3">
      <c r="G8403" s="62">
        <v>8397</v>
      </c>
      <c r="H8403">
        <f t="shared" ca="1" si="174"/>
        <v>8.5464159374796581E-3</v>
      </c>
    </row>
    <row r="8404" spans="7:8" x14ac:dyDescent="0.3">
      <c r="G8404" s="62">
        <v>8398</v>
      </c>
      <c r="H8404">
        <f t="shared" ca="1" si="174"/>
        <v>4.737684981092837E-3</v>
      </c>
    </row>
    <row r="8405" spans="7:8" x14ac:dyDescent="0.3">
      <c r="G8405" s="62">
        <v>8399</v>
      </c>
      <c r="H8405">
        <f t="shared" ca="1" si="174"/>
        <v>1.9937551810348335E-2</v>
      </c>
    </row>
    <row r="8406" spans="7:8" x14ac:dyDescent="0.3">
      <c r="G8406" s="62">
        <v>8400</v>
      </c>
      <c r="H8406">
        <f t="shared" ca="1" si="174"/>
        <v>2.5311011307959711E-2</v>
      </c>
    </row>
    <row r="8407" spans="7:8" x14ac:dyDescent="0.3">
      <c r="G8407" s="62">
        <v>8401</v>
      </c>
      <c r="H8407">
        <f t="shared" ca="1" si="174"/>
        <v>-9.0232311510401383E-3</v>
      </c>
    </row>
    <row r="8408" spans="7:8" x14ac:dyDescent="0.3">
      <c r="G8408" s="62">
        <v>8402</v>
      </c>
      <c r="H8408">
        <f t="shared" ca="1" si="174"/>
        <v>-1.8535373109821958E-2</v>
      </c>
    </row>
    <row r="8409" spans="7:8" x14ac:dyDescent="0.3">
      <c r="G8409" s="62">
        <v>8403</v>
      </c>
      <c r="H8409">
        <f t="shared" ca="1" si="174"/>
        <v>1.5294783003435916E-2</v>
      </c>
    </row>
    <row r="8410" spans="7:8" x14ac:dyDescent="0.3">
      <c r="G8410" s="62">
        <v>8404</v>
      </c>
      <c r="H8410">
        <f t="shared" ca="1" si="174"/>
        <v>-1.9970479232124371E-2</v>
      </c>
    </row>
    <row r="8411" spans="7:8" x14ac:dyDescent="0.3">
      <c r="G8411" s="62">
        <v>8405</v>
      </c>
      <c r="H8411">
        <f t="shared" ca="1" si="174"/>
        <v>-1.3540469172362617E-2</v>
      </c>
    </row>
    <row r="8412" spans="7:8" x14ac:dyDescent="0.3">
      <c r="G8412" s="62">
        <v>8406</v>
      </c>
      <c r="H8412">
        <f t="shared" ca="1" si="174"/>
        <v>1.8579755877920111E-2</v>
      </c>
    </row>
    <row r="8413" spans="7:8" x14ac:dyDescent="0.3">
      <c r="G8413" s="62">
        <v>8407</v>
      </c>
      <c r="H8413">
        <f t="shared" ca="1" si="174"/>
        <v>-2.030141992645821E-2</v>
      </c>
    </row>
    <row r="8414" spans="7:8" x14ac:dyDescent="0.3">
      <c r="G8414" s="62">
        <v>8408</v>
      </c>
      <c r="H8414">
        <f t="shared" ca="1" si="174"/>
        <v>1.6729559354739958E-2</v>
      </c>
    </row>
    <row r="8415" spans="7:8" x14ac:dyDescent="0.3">
      <c r="G8415" s="62">
        <v>8409</v>
      </c>
      <c r="H8415">
        <f t="shared" ca="1" si="174"/>
        <v>-1.5362071111269872E-2</v>
      </c>
    </row>
    <row r="8416" spans="7:8" x14ac:dyDescent="0.3">
      <c r="G8416" s="62">
        <v>8410</v>
      </c>
      <c r="H8416">
        <f t="shared" ca="1" si="174"/>
        <v>-1.8023024693109468E-2</v>
      </c>
    </row>
    <row r="8417" spans="7:8" x14ac:dyDescent="0.3">
      <c r="G8417" s="62">
        <v>8411</v>
      </c>
      <c r="H8417">
        <f t="shared" ca="1" si="174"/>
        <v>-1.2573758294257041E-2</v>
      </c>
    </row>
    <row r="8418" spans="7:8" x14ac:dyDescent="0.3">
      <c r="G8418" s="62">
        <v>8412</v>
      </c>
      <c r="H8418">
        <f t="shared" ca="1" si="174"/>
        <v>9.1732137751680419E-5</v>
      </c>
    </row>
    <row r="8419" spans="7:8" x14ac:dyDescent="0.3">
      <c r="G8419" s="62">
        <v>8413</v>
      </c>
      <c r="H8419">
        <f t="shared" ca="1" si="174"/>
        <v>1.0461783223591229E-2</v>
      </c>
    </row>
    <row r="8420" spans="7:8" x14ac:dyDescent="0.3">
      <c r="G8420" s="62">
        <v>8414</v>
      </c>
      <c r="H8420">
        <f t="shared" ca="1" si="174"/>
        <v>-1.205965012565933E-2</v>
      </c>
    </row>
    <row r="8421" spans="7:8" x14ac:dyDescent="0.3">
      <c r="G8421" s="62">
        <v>8415</v>
      </c>
      <c r="H8421">
        <f t="shared" ca="1" si="174"/>
        <v>1.5254882160375368E-2</v>
      </c>
    </row>
    <row r="8422" spans="7:8" x14ac:dyDescent="0.3">
      <c r="G8422" s="62">
        <v>8416</v>
      </c>
      <c r="H8422">
        <f t="shared" ca="1" si="174"/>
        <v>-1.764922730848896E-2</v>
      </c>
    </row>
    <row r="8423" spans="7:8" x14ac:dyDescent="0.3">
      <c r="G8423" s="62">
        <v>8417</v>
      </c>
      <c r="H8423">
        <f t="shared" ca="1" si="174"/>
        <v>1.4968199133418798E-2</v>
      </c>
    </row>
    <row r="8424" spans="7:8" x14ac:dyDescent="0.3">
      <c r="G8424" s="62">
        <v>8418</v>
      </c>
      <c r="H8424">
        <f t="shared" ca="1" si="174"/>
        <v>1.1344384371720057E-2</v>
      </c>
    </row>
    <row r="8425" spans="7:8" x14ac:dyDescent="0.3">
      <c r="G8425" s="62">
        <v>8419</v>
      </c>
      <c r="H8425">
        <f t="shared" ca="1" si="174"/>
        <v>9.9465769602351001E-3</v>
      </c>
    </row>
    <row r="8426" spans="7:8" x14ac:dyDescent="0.3">
      <c r="G8426" s="62">
        <v>8420</v>
      </c>
      <c r="H8426">
        <f t="shared" ca="1" si="174"/>
        <v>-7.679872638352939E-3</v>
      </c>
    </row>
    <row r="8427" spans="7:8" x14ac:dyDescent="0.3">
      <c r="G8427" s="62">
        <v>8421</v>
      </c>
      <c r="H8427">
        <f t="shared" ca="1" si="174"/>
        <v>1.1179519418989547E-2</v>
      </c>
    </row>
    <row r="8428" spans="7:8" x14ac:dyDescent="0.3">
      <c r="G8428" s="62">
        <v>8422</v>
      </c>
      <c r="H8428">
        <f t="shared" ca="1" si="174"/>
        <v>-1.4746537339842686E-2</v>
      </c>
    </row>
    <row r="8429" spans="7:8" x14ac:dyDescent="0.3">
      <c r="G8429" s="62">
        <v>8423</v>
      </c>
      <c r="H8429">
        <f t="shared" ca="1" si="174"/>
        <v>-7.7470120625534426E-3</v>
      </c>
    </row>
    <row r="8430" spans="7:8" x14ac:dyDescent="0.3">
      <c r="G8430" s="62">
        <v>8424</v>
      </c>
      <c r="H8430">
        <f t="shared" ca="1" si="174"/>
        <v>-1.6518285138183864E-2</v>
      </c>
    </row>
    <row r="8431" spans="7:8" x14ac:dyDescent="0.3">
      <c r="G8431" s="62">
        <v>8425</v>
      </c>
      <c r="H8431">
        <f t="shared" ca="1" si="174"/>
        <v>-5.6996967024305215E-3</v>
      </c>
    </row>
    <row r="8432" spans="7:8" x14ac:dyDescent="0.3">
      <c r="G8432" s="62">
        <v>8426</v>
      </c>
      <c r="H8432">
        <f t="shared" ca="1" si="174"/>
        <v>9.4601448237141839E-3</v>
      </c>
    </row>
    <row r="8433" spans="7:8" x14ac:dyDescent="0.3">
      <c r="G8433" s="62">
        <v>8427</v>
      </c>
      <c r="H8433">
        <f t="shared" ca="1" si="174"/>
        <v>-2.3763007187258042E-2</v>
      </c>
    </row>
    <row r="8434" spans="7:8" x14ac:dyDescent="0.3">
      <c r="G8434" s="62">
        <v>8428</v>
      </c>
      <c r="H8434">
        <f t="shared" ca="1" si="174"/>
        <v>1.776744838939627E-2</v>
      </c>
    </row>
    <row r="8435" spans="7:8" x14ac:dyDescent="0.3">
      <c r="G8435" s="62">
        <v>8429</v>
      </c>
      <c r="H8435">
        <f t="shared" ca="1" si="174"/>
        <v>1.5992647386375462E-2</v>
      </c>
    </row>
    <row r="8436" spans="7:8" x14ac:dyDescent="0.3">
      <c r="G8436" s="62">
        <v>8430</v>
      </c>
      <c r="H8436">
        <f t="shared" ca="1" si="174"/>
        <v>2.0702940563264383E-2</v>
      </c>
    </row>
    <row r="8437" spans="7:8" x14ac:dyDescent="0.3">
      <c r="G8437" s="62">
        <v>8431</v>
      </c>
      <c r="H8437">
        <f t="shared" ca="1" si="174"/>
        <v>6.8662025791443801E-3</v>
      </c>
    </row>
    <row r="8438" spans="7:8" x14ac:dyDescent="0.3">
      <c r="G8438" s="62">
        <v>8432</v>
      </c>
      <c r="H8438">
        <f t="shared" ca="1" si="174"/>
        <v>2.9666196162044509E-3</v>
      </c>
    </row>
    <row r="8439" spans="7:8" x14ac:dyDescent="0.3">
      <c r="G8439" s="62">
        <v>8433</v>
      </c>
      <c r="H8439">
        <f t="shared" ca="1" si="174"/>
        <v>4.0898976847952581E-3</v>
      </c>
    </row>
    <row r="8440" spans="7:8" x14ac:dyDescent="0.3">
      <c r="G8440" s="62">
        <v>8434</v>
      </c>
      <c r="H8440">
        <f t="shared" ca="1" si="174"/>
        <v>1.1320973213091029E-2</v>
      </c>
    </row>
    <row r="8441" spans="7:8" x14ac:dyDescent="0.3">
      <c r="G8441" s="62">
        <v>8435</v>
      </c>
      <c r="H8441">
        <f t="shared" ca="1" si="174"/>
        <v>1.9309527734281132E-2</v>
      </c>
    </row>
    <row r="8442" spans="7:8" x14ac:dyDescent="0.3">
      <c r="G8442" s="62">
        <v>8436</v>
      </c>
      <c r="H8442">
        <f t="shared" ca="1" si="174"/>
        <v>-6.0536634065286683E-3</v>
      </c>
    </row>
    <row r="8443" spans="7:8" x14ac:dyDescent="0.3">
      <c r="G8443" s="62">
        <v>8437</v>
      </c>
      <c r="H8443">
        <f t="shared" ca="1" si="174"/>
        <v>2.7825630783595299E-3</v>
      </c>
    </row>
    <row r="8444" spans="7:8" x14ac:dyDescent="0.3">
      <c r="G8444" s="62">
        <v>8438</v>
      </c>
      <c r="H8444">
        <f t="shared" ca="1" si="174"/>
        <v>-2.2895326333188058E-3</v>
      </c>
    </row>
    <row r="8445" spans="7:8" x14ac:dyDescent="0.3">
      <c r="G8445" s="62">
        <v>8439</v>
      </c>
      <c r="H8445">
        <f t="shared" ca="1" si="174"/>
        <v>1.2850724380673553E-2</v>
      </c>
    </row>
    <row r="8446" spans="7:8" x14ac:dyDescent="0.3">
      <c r="G8446" s="62">
        <v>8440</v>
      </c>
      <c r="H8446">
        <f t="shared" ca="1" si="174"/>
        <v>1.7897202960502714E-3</v>
      </c>
    </row>
    <row r="8447" spans="7:8" x14ac:dyDescent="0.3">
      <c r="G8447" s="62">
        <v>8441</v>
      </c>
      <c r="H8447">
        <f t="shared" ca="1" si="174"/>
        <v>1.4078475316427427E-3</v>
      </c>
    </row>
    <row r="8448" spans="7:8" x14ac:dyDescent="0.3">
      <c r="G8448" s="62">
        <v>8442</v>
      </c>
      <c r="H8448">
        <f t="shared" ca="1" si="174"/>
        <v>9.1770697771889429E-3</v>
      </c>
    </row>
    <row r="8449" spans="7:8" x14ac:dyDescent="0.3">
      <c r="G8449" s="62">
        <v>8443</v>
      </c>
      <c r="H8449">
        <f t="shared" ca="1" si="174"/>
        <v>-5.1437456598313509E-3</v>
      </c>
    </row>
    <row r="8450" spans="7:8" x14ac:dyDescent="0.3">
      <c r="G8450" s="62">
        <v>8444</v>
      </c>
      <c r="H8450">
        <f t="shared" ca="1" si="174"/>
        <v>-1.7030748911529194E-2</v>
      </c>
    </row>
    <row r="8451" spans="7:8" x14ac:dyDescent="0.3">
      <c r="G8451" s="62">
        <v>8445</v>
      </c>
      <c r="H8451">
        <f t="shared" ca="1" si="174"/>
        <v>-8.4820733516614531E-3</v>
      </c>
    </row>
    <row r="8452" spans="7:8" x14ac:dyDescent="0.3">
      <c r="G8452" s="62">
        <v>8446</v>
      </c>
      <c r="H8452">
        <f t="shared" ca="1" si="174"/>
        <v>-5.4606045895052736E-3</v>
      </c>
    </row>
    <row r="8453" spans="7:8" x14ac:dyDescent="0.3">
      <c r="G8453" s="62">
        <v>8447</v>
      </c>
      <c r="H8453">
        <f t="shared" ca="1" si="174"/>
        <v>1.9433006117186302E-2</v>
      </c>
    </row>
    <row r="8454" spans="7:8" x14ac:dyDescent="0.3">
      <c r="G8454" s="62">
        <v>8448</v>
      </c>
      <c r="H8454">
        <f t="shared" ca="1" si="174"/>
        <v>-2.2547644478590447E-2</v>
      </c>
    </row>
    <row r="8455" spans="7:8" x14ac:dyDescent="0.3">
      <c r="G8455" s="62">
        <v>8449</v>
      </c>
      <c r="H8455">
        <f t="shared" ref="H8455:H8518" ca="1" si="175">_xlfn.NORM.INV(RAND(),N$9,N$10)</f>
        <v>-1.5060327282890603E-2</v>
      </c>
    </row>
    <row r="8456" spans="7:8" x14ac:dyDescent="0.3">
      <c r="G8456" s="62">
        <v>8450</v>
      </c>
      <c r="H8456">
        <f t="shared" ca="1" si="175"/>
        <v>1.8158227261285055E-2</v>
      </c>
    </row>
    <row r="8457" spans="7:8" x14ac:dyDescent="0.3">
      <c r="G8457" s="62">
        <v>8451</v>
      </c>
      <c r="H8457">
        <f t="shared" ca="1" si="175"/>
        <v>2.6185288832444691E-2</v>
      </c>
    </row>
    <row r="8458" spans="7:8" x14ac:dyDescent="0.3">
      <c r="G8458" s="62">
        <v>8452</v>
      </c>
      <c r="H8458">
        <f t="shared" ca="1" si="175"/>
        <v>-3.5810549653479053E-2</v>
      </c>
    </row>
    <row r="8459" spans="7:8" x14ac:dyDescent="0.3">
      <c r="G8459" s="62">
        <v>8453</v>
      </c>
      <c r="H8459">
        <f t="shared" ca="1" si="175"/>
        <v>-1.6036973711481516E-3</v>
      </c>
    </row>
    <row r="8460" spans="7:8" x14ac:dyDescent="0.3">
      <c r="G8460" s="62">
        <v>8454</v>
      </c>
      <c r="H8460">
        <f t="shared" ca="1" si="175"/>
        <v>-1.8172032503160872E-2</v>
      </c>
    </row>
    <row r="8461" spans="7:8" x14ac:dyDescent="0.3">
      <c r="G8461" s="62">
        <v>8455</v>
      </c>
      <c r="H8461">
        <f t="shared" ca="1" si="175"/>
        <v>-2.226103543269271E-2</v>
      </c>
    </row>
    <row r="8462" spans="7:8" x14ac:dyDescent="0.3">
      <c r="G8462" s="62">
        <v>8456</v>
      </c>
      <c r="H8462">
        <f t="shared" ca="1" si="175"/>
        <v>1.8127988954866375E-3</v>
      </c>
    </row>
    <row r="8463" spans="7:8" x14ac:dyDescent="0.3">
      <c r="G8463" s="62">
        <v>8457</v>
      </c>
      <c r="H8463">
        <f t="shared" ca="1" si="175"/>
        <v>-5.6527831390169444E-3</v>
      </c>
    </row>
    <row r="8464" spans="7:8" x14ac:dyDescent="0.3">
      <c r="G8464" s="62">
        <v>8458</v>
      </c>
      <c r="H8464">
        <f t="shared" ca="1" si="175"/>
        <v>-1.1734033698082987E-2</v>
      </c>
    </row>
    <row r="8465" spans="7:8" x14ac:dyDescent="0.3">
      <c r="G8465" s="62">
        <v>8459</v>
      </c>
      <c r="H8465">
        <f t="shared" ca="1" si="175"/>
        <v>-2.1597057808780625E-2</v>
      </c>
    </row>
    <row r="8466" spans="7:8" x14ac:dyDescent="0.3">
      <c r="G8466" s="62">
        <v>8460</v>
      </c>
      <c r="H8466">
        <f t="shared" ca="1" si="175"/>
        <v>7.7366549691084158E-3</v>
      </c>
    </row>
    <row r="8467" spans="7:8" x14ac:dyDescent="0.3">
      <c r="G8467" s="62">
        <v>8461</v>
      </c>
      <c r="H8467">
        <f t="shared" ca="1" si="175"/>
        <v>-1.1020852756780518E-2</v>
      </c>
    </row>
    <row r="8468" spans="7:8" x14ac:dyDescent="0.3">
      <c r="G8468" s="62">
        <v>8462</v>
      </c>
      <c r="H8468">
        <f t="shared" ca="1" si="175"/>
        <v>4.6497715019742049E-3</v>
      </c>
    </row>
    <row r="8469" spans="7:8" x14ac:dyDescent="0.3">
      <c r="G8469" s="62">
        <v>8463</v>
      </c>
      <c r="H8469">
        <f t="shared" ca="1" si="175"/>
        <v>-3.2177954122713133E-3</v>
      </c>
    </row>
    <row r="8470" spans="7:8" x14ac:dyDescent="0.3">
      <c r="G8470" s="62">
        <v>8464</v>
      </c>
      <c r="H8470">
        <f t="shared" ca="1" si="175"/>
        <v>8.881153538133563E-3</v>
      </c>
    </row>
    <row r="8471" spans="7:8" x14ac:dyDescent="0.3">
      <c r="G8471" s="62">
        <v>8465</v>
      </c>
      <c r="H8471">
        <f t="shared" ca="1" si="175"/>
        <v>1.7875626400923755E-2</v>
      </c>
    </row>
    <row r="8472" spans="7:8" x14ac:dyDescent="0.3">
      <c r="G8472" s="62">
        <v>8466</v>
      </c>
      <c r="H8472">
        <f t="shared" ca="1" si="175"/>
        <v>3.8526372273637888E-4</v>
      </c>
    </row>
    <row r="8473" spans="7:8" x14ac:dyDescent="0.3">
      <c r="G8473" s="62">
        <v>8467</v>
      </c>
      <c r="H8473">
        <f t="shared" ca="1" si="175"/>
        <v>-1.6189721573157224E-2</v>
      </c>
    </row>
    <row r="8474" spans="7:8" x14ac:dyDescent="0.3">
      <c r="G8474" s="62">
        <v>8468</v>
      </c>
      <c r="H8474">
        <f t="shared" ca="1" si="175"/>
        <v>-2.6585887021659576E-2</v>
      </c>
    </row>
    <row r="8475" spans="7:8" x14ac:dyDescent="0.3">
      <c r="G8475" s="62">
        <v>8469</v>
      </c>
      <c r="H8475">
        <f t="shared" ca="1" si="175"/>
        <v>-6.8774040251316816E-3</v>
      </c>
    </row>
    <row r="8476" spans="7:8" x14ac:dyDescent="0.3">
      <c r="G8476" s="62">
        <v>8470</v>
      </c>
      <c r="H8476">
        <f t="shared" ca="1" si="175"/>
        <v>3.4171402387765063E-3</v>
      </c>
    </row>
    <row r="8477" spans="7:8" x14ac:dyDescent="0.3">
      <c r="G8477" s="62">
        <v>8471</v>
      </c>
      <c r="H8477">
        <f t="shared" ca="1" si="175"/>
        <v>1.0811158380216769E-2</v>
      </c>
    </row>
    <row r="8478" spans="7:8" x14ac:dyDescent="0.3">
      <c r="G8478" s="62">
        <v>8472</v>
      </c>
      <c r="H8478">
        <f t="shared" ca="1" si="175"/>
        <v>8.1581282018561106E-3</v>
      </c>
    </row>
    <row r="8479" spans="7:8" x14ac:dyDescent="0.3">
      <c r="G8479" s="62">
        <v>8473</v>
      </c>
      <c r="H8479">
        <f t="shared" ca="1" si="175"/>
        <v>-1.6880651196201524E-2</v>
      </c>
    </row>
    <row r="8480" spans="7:8" x14ac:dyDescent="0.3">
      <c r="G8480" s="62">
        <v>8474</v>
      </c>
      <c r="H8480">
        <f t="shared" ca="1" si="175"/>
        <v>-2.2157669629090139E-2</v>
      </c>
    </row>
    <row r="8481" spans="7:8" x14ac:dyDescent="0.3">
      <c r="G8481" s="62">
        <v>8475</v>
      </c>
      <c r="H8481">
        <f t="shared" ca="1" si="175"/>
        <v>3.3009813811841144E-3</v>
      </c>
    </row>
    <row r="8482" spans="7:8" x14ac:dyDescent="0.3">
      <c r="G8482" s="62">
        <v>8476</v>
      </c>
      <c r="H8482">
        <f t="shared" ca="1" si="175"/>
        <v>-2.2534848091287699E-2</v>
      </c>
    </row>
    <row r="8483" spans="7:8" x14ac:dyDescent="0.3">
      <c r="G8483" s="62">
        <v>8477</v>
      </c>
      <c r="H8483">
        <f t="shared" ca="1" si="175"/>
        <v>-7.390926723724156E-3</v>
      </c>
    </row>
    <row r="8484" spans="7:8" x14ac:dyDescent="0.3">
      <c r="G8484" s="62">
        <v>8478</v>
      </c>
      <c r="H8484">
        <f t="shared" ca="1" si="175"/>
        <v>1.4129068951831285E-2</v>
      </c>
    </row>
    <row r="8485" spans="7:8" x14ac:dyDescent="0.3">
      <c r="G8485" s="62">
        <v>8479</v>
      </c>
      <c r="H8485">
        <f t="shared" ca="1" si="175"/>
        <v>-1.2232784746682945E-2</v>
      </c>
    </row>
    <row r="8486" spans="7:8" x14ac:dyDescent="0.3">
      <c r="G8486" s="62">
        <v>8480</v>
      </c>
      <c r="H8486">
        <f t="shared" ca="1" si="175"/>
        <v>1.6702700197324005E-2</v>
      </c>
    </row>
    <row r="8487" spans="7:8" x14ac:dyDescent="0.3">
      <c r="G8487" s="62">
        <v>8481</v>
      </c>
      <c r="H8487">
        <f t="shared" ca="1" si="175"/>
        <v>1.9680969655090141E-2</v>
      </c>
    </row>
    <row r="8488" spans="7:8" x14ac:dyDescent="0.3">
      <c r="G8488" s="62">
        <v>8482</v>
      </c>
      <c r="H8488">
        <f t="shared" ca="1" si="175"/>
        <v>1.5567336680025643E-2</v>
      </c>
    </row>
    <row r="8489" spans="7:8" x14ac:dyDescent="0.3">
      <c r="G8489" s="62">
        <v>8483</v>
      </c>
      <c r="H8489">
        <f t="shared" ca="1" si="175"/>
        <v>-2.4360613350317833E-2</v>
      </c>
    </row>
    <row r="8490" spans="7:8" x14ac:dyDescent="0.3">
      <c r="G8490" s="62">
        <v>8484</v>
      </c>
      <c r="H8490">
        <f t="shared" ca="1" si="175"/>
        <v>4.6035609161942936E-3</v>
      </c>
    </row>
    <row r="8491" spans="7:8" x14ac:dyDescent="0.3">
      <c r="G8491" s="62">
        <v>8485</v>
      </c>
      <c r="H8491">
        <f t="shared" ca="1" si="175"/>
        <v>-2.0914342476239318E-2</v>
      </c>
    </row>
    <row r="8492" spans="7:8" x14ac:dyDescent="0.3">
      <c r="G8492" s="62">
        <v>8486</v>
      </c>
      <c r="H8492">
        <f t="shared" ca="1" si="175"/>
        <v>1.012500813454471E-2</v>
      </c>
    </row>
    <row r="8493" spans="7:8" x14ac:dyDescent="0.3">
      <c r="G8493" s="62">
        <v>8487</v>
      </c>
      <c r="H8493">
        <f t="shared" ca="1" si="175"/>
        <v>-1.0234468460982927E-2</v>
      </c>
    </row>
    <row r="8494" spans="7:8" x14ac:dyDescent="0.3">
      <c r="G8494" s="62">
        <v>8488</v>
      </c>
      <c r="H8494">
        <f t="shared" ca="1" si="175"/>
        <v>2.7549766877867587E-2</v>
      </c>
    </row>
    <row r="8495" spans="7:8" x14ac:dyDescent="0.3">
      <c r="G8495" s="62">
        <v>8489</v>
      </c>
      <c r="H8495">
        <f t="shared" ca="1" si="175"/>
        <v>2.9497299265532406E-2</v>
      </c>
    </row>
    <row r="8496" spans="7:8" x14ac:dyDescent="0.3">
      <c r="G8496" s="62">
        <v>8490</v>
      </c>
      <c r="H8496">
        <f t="shared" ca="1" si="175"/>
        <v>-4.3210016940537525E-3</v>
      </c>
    </row>
    <row r="8497" spans="7:8" x14ac:dyDescent="0.3">
      <c r="G8497" s="62">
        <v>8491</v>
      </c>
      <c r="H8497">
        <f t="shared" ca="1" si="175"/>
        <v>3.8812844970565201E-3</v>
      </c>
    </row>
    <row r="8498" spans="7:8" x14ac:dyDescent="0.3">
      <c r="G8498" s="62">
        <v>8492</v>
      </c>
      <c r="H8498">
        <f t="shared" ca="1" si="175"/>
        <v>-6.9812073517307898E-4</v>
      </c>
    </row>
    <row r="8499" spans="7:8" x14ac:dyDescent="0.3">
      <c r="G8499" s="62">
        <v>8493</v>
      </c>
      <c r="H8499">
        <f t="shared" ca="1" si="175"/>
        <v>2.2747389809874535E-2</v>
      </c>
    </row>
    <row r="8500" spans="7:8" x14ac:dyDescent="0.3">
      <c r="G8500" s="62">
        <v>8494</v>
      </c>
      <c r="H8500">
        <f t="shared" ca="1" si="175"/>
        <v>-8.6340326737156109E-3</v>
      </c>
    </row>
    <row r="8501" spans="7:8" x14ac:dyDescent="0.3">
      <c r="G8501" s="62">
        <v>8495</v>
      </c>
      <c r="H8501">
        <f t="shared" ca="1" si="175"/>
        <v>2.3292261484318306E-2</v>
      </c>
    </row>
    <row r="8502" spans="7:8" x14ac:dyDescent="0.3">
      <c r="G8502" s="62">
        <v>8496</v>
      </c>
      <c r="H8502">
        <f t="shared" ca="1" si="175"/>
        <v>6.4472753554102157E-3</v>
      </c>
    </row>
    <row r="8503" spans="7:8" x14ac:dyDescent="0.3">
      <c r="G8503" s="62">
        <v>8497</v>
      </c>
      <c r="H8503">
        <f t="shared" ca="1" si="175"/>
        <v>2.2238907421956604E-2</v>
      </c>
    </row>
    <row r="8504" spans="7:8" x14ac:dyDescent="0.3">
      <c r="G8504" s="62">
        <v>8498</v>
      </c>
      <c r="H8504">
        <f t="shared" ca="1" si="175"/>
        <v>1.8020398871387153E-2</v>
      </c>
    </row>
    <row r="8505" spans="7:8" x14ac:dyDescent="0.3">
      <c r="G8505" s="62">
        <v>8499</v>
      </c>
      <c r="H8505">
        <f t="shared" ca="1" si="175"/>
        <v>1.5696903279488871E-2</v>
      </c>
    </row>
    <row r="8506" spans="7:8" x14ac:dyDescent="0.3">
      <c r="G8506" s="62">
        <v>8500</v>
      </c>
      <c r="H8506">
        <f t="shared" ca="1" si="175"/>
        <v>1.6658595108263001E-2</v>
      </c>
    </row>
    <row r="8507" spans="7:8" x14ac:dyDescent="0.3">
      <c r="G8507" s="62">
        <v>8501</v>
      </c>
      <c r="H8507">
        <f t="shared" ca="1" si="175"/>
        <v>-2.3753576554833688E-2</v>
      </c>
    </row>
    <row r="8508" spans="7:8" x14ac:dyDescent="0.3">
      <c r="G8508" s="62">
        <v>8502</v>
      </c>
      <c r="H8508">
        <f t="shared" ca="1" si="175"/>
        <v>1.9582858793825292E-2</v>
      </c>
    </row>
    <row r="8509" spans="7:8" x14ac:dyDescent="0.3">
      <c r="G8509" s="62">
        <v>8503</v>
      </c>
      <c r="H8509">
        <f t="shared" ca="1" si="175"/>
        <v>2.1101603694941597E-2</v>
      </c>
    </row>
    <row r="8510" spans="7:8" x14ac:dyDescent="0.3">
      <c r="G8510" s="62">
        <v>8504</v>
      </c>
      <c r="H8510">
        <f t="shared" ca="1" si="175"/>
        <v>-1.1197678785935781E-2</v>
      </c>
    </row>
    <row r="8511" spans="7:8" x14ac:dyDescent="0.3">
      <c r="G8511" s="62">
        <v>8505</v>
      </c>
      <c r="H8511">
        <f t="shared" ca="1" si="175"/>
        <v>-1.573145125343265E-2</v>
      </c>
    </row>
    <row r="8512" spans="7:8" x14ac:dyDescent="0.3">
      <c r="G8512" s="62">
        <v>8506</v>
      </c>
      <c r="H8512">
        <f t="shared" ca="1" si="175"/>
        <v>-2.3357643721956252E-3</v>
      </c>
    </row>
    <row r="8513" spans="7:8" x14ac:dyDescent="0.3">
      <c r="G8513" s="62">
        <v>8507</v>
      </c>
      <c r="H8513">
        <f t="shared" ca="1" si="175"/>
        <v>7.6636304557207192E-3</v>
      </c>
    </row>
    <row r="8514" spans="7:8" x14ac:dyDescent="0.3">
      <c r="G8514" s="62">
        <v>8508</v>
      </c>
      <c r="H8514">
        <f t="shared" ca="1" si="175"/>
        <v>-3.7928122783583902E-3</v>
      </c>
    </row>
    <row r="8515" spans="7:8" x14ac:dyDescent="0.3">
      <c r="G8515" s="62">
        <v>8509</v>
      </c>
      <c r="H8515">
        <f t="shared" ca="1" si="175"/>
        <v>7.0288697338267872E-4</v>
      </c>
    </row>
    <row r="8516" spans="7:8" x14ac:dyDescent="0.3">
      <c r="G8516" s="62">
        <v>8510</v>
      </c>
      <c r="H8516">
        <f t="shared" ca="1" si="175"/>
        <v>-3.3482013618851363E-3</v>
      </c>
    </row>
    <row r="8517" spans="7:8" x14ac:dyDescent="0.3">
      <c r="G8517" s="62">
        <v>8511</v>
      </c>
      <c r="H8517">
        <f t="shared" ca="1" si="175"/>
        <v>-9.1364168965030765E-4</v>
      </c>
    </row>
    <row r="8518" spans="7:8" x14ac:dyDescent="0.3">
      <c r="G8518" s="62">
        <v>8512</v>
      </c>
      <c r="H8518">
        <f t="shared" ca="1" si="175"/>
        <v>-8.4418998569224662E-3</v>
      </c>
    </row>
    <row r="8519" spans="7:8" x14ac:dyDescent="0.3">
      <c r="G8519" s="62">
        <v>8513</v>
      </c>
      <c r="H8519">
        <f t="shared" ref="H8519:H8582" ca="1" si="176">_xlfn.NORM.INV(RAND(),N$9,N$10)</f>
        <v>7.512666995007777E-3</v>
      </c>
    </row>
    <row r="8520" spans="7:8" x14ac:dyDescent="0.3">
      <c r="G8520" s="62">
        <v>8514</v>
      </c>
      <c r="H8520">
        <f t="shared" ca="1" si="176"/>
        <v>3.5330906751886862E-3</v>
      </c>
    </row>
    <row r="8521" spans="7:8" x14ac:dyDescent="0.3">
      <c r="G8521" s="62">
        <v>8515</v>
      </c>
      <c r="H8521">
        <f t="shared" ca="1" si="176"/>
        <v>1.296027005462573E-2</v>
      </c>
    </row>
    <row r="8522" spans="7:8" x14ac:dyDescent="0.3">
      <c r="G8522" s="62">
        <v>8516</v>
      </c>
      <c r="H8522">
        <f t="shared" ca="1" si="176"/>
        <v>1.8784857306429047E-2</v>
      </c>
    </row>
    <row r="8523" spans="7:8" x14ac:dyDescent="0.3">
      <c r="G8523" s="62">
        <v>8517</v>
      </c>
      <c r="H8523">
        <f t="shared" ca="1" si="176"/>
        <v>1.4968527110153073E-3</v>
      </c>
    </row>
    <row r="8524" spans="7:8" x14ac:dyDescent="0.3">
      <c r="G8524" s="62">
        <v>8518</v>
      </c>
      <c r="H8524">
        <f t="shared" ca="1" si="176"/>
        <v>-4.9977335693942972E-3</v>
      </c>
    </row>
    <row r="8525" spans="7:8" x14ac:dyDescent="0.3">
      <c r="G8525" s="62">
        <v>8519</v>
      </c>
      <c r="H8525">
        <f t="shared" ca="1" si="176"/>
        <v>-1.8577893804594348E-2</v>
      </c>
    </row>
    <row r="8526" spans="7:8" x14ac:dyDescent="0.3">
      <c r="G8526" s="62">
        <v>8520</v>
      </c>
      <c r="H8526">
        <f t="shared" ca="1" si="176"/>
        <v>1.7949946254564066E-2</v>
      </c>
    </row>
    <row r="8527" spans="7:8" x14ac:dyDescent="0.3">
      <c r="G8527" s="62">
        <v>8521</v>
      </c>
      <c r="H8527">
        <f t="shared" ca="1" si="176"/>
        <v>-7.2767950799479935E-3</v>
      </c>
    </row>
    <row r="8528" spans="7:8" x14ac:dyDescent="0.3">
      <c r="G8528" s="62">
        <v>8522</v>
      </c>
      <c r="H8528">
        <f t="shared" ca="1" si="176"/>
        <v>-1.0725133111602935E-3</v>
      </c>
    </row>
    <row r="8529" spans="7:8" x14ac:dyDescent="0.3">
      <c r="G8529" s="62">
        <v>8523</v>
      </c>
      <c r="H8529">
        <f t="shared" ca="1" si="176"/>
        <v>-5.125112733071379E-3</v>
      </c>
    </row>
    <row r="8530" spans="7:8" x14ac:dyDescent="0.3">
      <c r="G8530" s="62">
        <v>8524</v>
      </c>
      <c r="H8530">
        <f t="shared" ca="1" si="176"/>
        <v>1.9390067652405182E-2</v>
      </c>
    </row>
    <row r="8531" spans="7:8" x14ac:dyDescent="0.3">
      <c r="G8531" s="62">
        <v>8525</v>
      </c>
      <c r="H8531">
        <f t="shared" ca="1" si="176"/>
        <v>6.5157206184032644E-3</v>
      </c>
    </row>
    <row r="8532" spans="7:8" x14ac:dyDescent="0.3">
      <c r="G8532" s="62">
        <v>8526</v>
      </c>
      <c r="H8532">
        <f t="shared" ca="1" si="176"/>
        <v>-3.0262203874551717E-2</v>
      </c>
    </row>
    <row r="8533" spans="7:8" x14ac:dyDescent="0.3">
      <c r="G8533" s="62">
        <v>8527</v>
      </c>
      <c r="H8533">
        <f t="shared" ca="1" si="176"/>
        <v>-1.3994233099805183E-2</v>
      </c>
    </row>
    <row r="8534" spans="7:8" x14ac:dyDescent="0.3">
      <c r="G8534" s="62">
        <v>8528</v>
      </c>
      <c r="H8534">
        <f t="shared" ca="1" si="176"/>
        <v>7.0390994264149234E-3</v>
      </c>
    </row>
    <row r="8535" spans="7:8" x14ac:dyDescent="0.3">
      <c r="G8535" s="62">
        <v>8529</v>
      </c>
      <c r="H8535">
        <f t="shared" ca="1" si="176"/>
        <v>1.5709496279895045E-2</v>
      </c>
    </row>
    <row r="8536" spans="7:8" x14ac:dyDescent="0.3">
      <c r="G8536" s="62">
        <v>8530</v>
      </c>
      <c r="H8536">
        <f t="shared" ca="1" si="176"/>
        <v>5.6776845595787129E-3</v>
      </c>
    </row>
    <row r="8537" spans="7:8" x14ac:dyDescent="0.3">
      <c r="G8537" s="62">
        <v>8531</v>
      </c>
      <c r="H8537">
        <f t="shared" ca="1" si="176"/>
        <v>2.0512279939265333E-2</v>
      </c>
    </row>
    <row r="8538" spans="7:8" x14ac:dyDescent="0.3">
      <c r="G8538" s="62">
        <v>8532</v>
      </c>
      <c r="H8538">
        <f t="shared" ca="1" si="176"/>
        <v>-3.5599536258238891E-3</v>
      </c>
    </row>
    <row r="8539" spans="7:8" x14ac:dyDescent="0.3">
      <c r="G8539" s="62">
        <v>8533</v>
      </c>
      <c r="H8539">
        <f t="shared" ca="1" si="176"/>
        <v>-5.9330874295411833E-4</v>
      </c>
    </row>
    <row r="8540" spans="7:8" x14ac:dyDescent="0.3">
      <c r="G8540" s="62">
        <v>8534</v>
      </c>
      <c r="H8540">
        <f t="shared" ca="1" si="176"/>
        <v>1.5448590738646224E-2</v>
      </c>
    </row>
    <row r="8541" spans="7:8" x14ac:dyDescent="0.3">
      <c r="G8541" s="62">
        <v>8535</v>
      </c>
      <c r="H8541">
        <f t="shared" ca="1" si="176"/>
        <v>1.149611543851391E-2</v>
      </c>
    </row>
    <row r="8542" spans="7:8" x14ac:dyDescent="0.3">
      <c r="G8542" s="62">
        <v>8536</v>
      </c>
      <c r="H8542">
        <f t="shared" ca="1" si="176"/>
        <v>-8.4675215405337421E-4</v>
      </c>
    </row>
    <row r="8543" spans="7:8" x14ac:dyDescent="0.3">
      <c r="G8543" s="62">
        <v>8537</v>
      </c>
      <c r="H8543">
        <f t="shared" ca="1" si="176"/>
        <v>2.2689016596176746E-2</v>
      </c>
    </row>
    <row r="8544" spans="7:8" x14ac:dyDescent="0.3">
      <c r="G8544" s="62">
        <v>8538</v>
      </c>
      <c r="H8544">
        <f t="shared" ca="1" si="176"/>
        <v>1.4167773922447016E-2</v>
      </c>
    </row>
    <row r="8545" spans="7:8" x14ac:dyDescent="0.3">
      <c r="G8545" s="62">
        <v>8539</v>
      </c>
      <c r="H8545">
        <f t="shared" ca="1" si="176"/>
        <v>1.2961126022670749E-2</v>
      </c>
    </row>
    <row r="8546" spans="7:8" x14ac:dyDescent="0.3">
      <c r="G8546" s="62">
        <v>8540</v>
      </c>
      <c r="H8546">
        <f t="shared" ca="1" si="176"/>
        <v>-9.7668614356008661E-3</v>
      </c>
    </row>
    <row r="8547" spans="7:8" x14ac:dyDescent="0.3">
      <c r="G8547" s="62">
        <v>8541</v>
      </c>
      <c r="H8547">
        <f t="shared" ca="1" si="176"/>
        <v>-1.6138626294881612E-2</v>
      </c>
    </row>
    <row r="8548" spans="7:8" x14ac:dyDescent="0.3">
      <c r="G8548" s="62">
        <v>8542</v>
      </c>
      <c r="H8548">
        <f t="shared" ca="1" si="176"/>
        <v>9.2220890032092551E-3</v>
      </c>
    </row>
    <row r="8549" spans="7:8" x14ac:dyDescent="0.3">
      <c r="G8549" s="62">
        <v>8543</v>
      </c>
      <c r="H8549">
        <f t="shared" ca="1" si="176"/>
        <v>-1.6255103750100499E-2</v>
      </c>
    </row>
    <row r="8550" spans="7:8" x14ac:dyDescent="0.3">
      <c r="G8550" s="62">
        <v>8544</v>
      </c>
      <c r="H8550">
        <f t="shared" ca="1" si="176"/>
        <v>-9.8623651913933869E-3</v>
      </c>
    </row>
    <row r="8551" spans="7:8" x14ac:dyDescent="0.3">
      <c r="G8551" s="62">
        <v>8545</v>
      </c>
      <c r="H8551">
        <f t="shared" ca="1" si="176"/>
        <v>-2.1625164783752333E-2</v>
      </c>
    </row>
    <row r="8552" spans="7:8" x14ac:dyDescent="0.3">
      <c r="G8552" s="62">
        <v>8546</v>
      </c>
      <c r="H8552">
        <f t="shared" ca="1" si="176"/>
        <v>1.3397648235986196E-2</v>
      </c>
    </row>
    <row r="8553" spans="7:8" x14ac:dyDescent="0.3">
      <c r="G8553" s="62">
        <v>8547</v>
      </c>
      <c r="H8553">
        <f t="shared" ca="1" si="176"/>
        <v>2.2174373913612714E-2</v>
      </c>
    </row>
    <row r="8554" spans="7:8" x14ac:dyDescent="0.3">
      <c r="G8554" s="62">
        <v>8548</v>
      </c>
      <c r="H8554">
        <f t="shared" ca="1" si="176"/>
        <v>2.1236894164000783E-3</v>
      </c>
    </row>
    <row r="8555" spans="7:8" x14ac:dyDescent="0.3">
      <c r="G8555" s="62">
        <v>8549</v>
      </c>
      <c r="H8555">
        <f t="shared" ca="1" si="176"/>
        <v>5.655095038871248E-3</v>
      </c>
    </row>
    <row r="8556" spans="7:8" x14ac:dyDescent="0.3">
      <c r="G8556" s="62">
        <v>8550</v>
      </c>
      <c r="H8556">
        <f t="shared" ca="1" si="176"/>
        <v>-2.3016429104187667E-2</v>
      </c>
    </row>
    <row r="8557" spans="7:8" x14ac:dyDescent="0.3">
      <c r="G8557" s="62">
        <v>8551</v>
      </c>
      <c r="H8557">
        <f t="shared" ca="1" si="176"/>
        <v>-7.4967616758698594E-3</v>
      </c>
    </row>
    <row r="8558" spans="7:8" x14ac:dyDescent="0.3">
      <c r="G8558" s="62">
        <v>8552</v>
      </c>
      <c r="H8558">
        <f t="shared" ca="1" si="176"/>
        <v>-1.5656055605116478E-4</v>
      </c>
    </row>
    <row r="8559" spans="7:8" x14ac:dyDescent="0.3">
      <c r="G8559" s="62">
        <v>8553</v>
      </c>
      <c r="H8559">
        <f t="shared" ca="1" si="176"/>
        <v>-4.8452310767305908E-3</v>
      </c>
    </row>
    <row r="8560" spans="7:8" x14ac:dyDescent="0.3">
      <c r="G8560" s="62">
        <v>8554</v>
      </c>
      <c r="H8560">
        <f t="shared" ca="1" si="176"/>
        <v>4.0375370034851747E-3</v>
      </c>
    </row>
    <row r="8561" spans="7:8" x14ac:dyDescent="0.3">
      <c r="G8561" s="62">
        <v>8555</v>
      </c>
      <c r="H8561">
        <f t="shared" ca="1" si="176"/>
        <v>-9.4145403103961976E-4</v>
      </c>
    </row>
    <row r="8562" spans="7:8" x14ac:dyDescent="0.3">
      <c r="G8562" s="62">
        <v>8556</v>
      </c>
      <c r="H8562">
        <f t="shared" ca="1" si="176"/>
        <v>-3.8378005129223194E-3</v>
      </c>
    </row>
    <row r="8563" spans="7:8" x14ac:dyDescent="0.3">
      <c r="G8563" s="62">
        <v>8557</v>
      </c>
      <c r="H8563">
        <f t="shared" ca="1" si="176"/>
        <v>-1.9419048511705988E-3</v>
      </c>
    </row>
    <row r="8564" spans="7:8" x14ac:dyDescent="0.3">
      <c r="G8564" s="62">
        <v>8558</v>
      </c>
      <c r="H8564">
        <f t="shared" ca="1" si="176"/>
        <v>-8.7709490399897293E-4</v>
      </c>
    </row>
    <row r="8565" spans="7:8" x14ac:dyDescent="0.3">
      <c r="G8565" s="62">
        <v>8559</v>
      </c>
      <c r="H8565">
        <f t="shared" ca="1" si="176"/>
        <v>-1.4737727876045835E-3</v>
      </c>
    </row>
    <row r="8566" spans="7:8" x14ac:dyDescent="0.3">
      <c r="G8566" s="62">
        <v>8560</v>
      </c>
      <c r="H8566">
        <f t="shared" ca="1" si="176"/>
        <v>1.6490092941485044E-2</v>
      </c>
    </row>
    <row r="8567" spans="7:8" x14ac:dyDescent="0.3">
      <c r="G8567" s="62">
        <v>8561</v>
      </c>
      <c r="H8567">
        <f t="shared" ca="1" si="176"/>
        <v>1.8356448479944078E-2</v>
      </c>
    </row>
    <row r="8568" spans="7:8" x14ac:dyDescent="0.3">
      <c r="G8568" s="62">
        <v>8562</v>
      </c>
      <c r="H8568">
        <f t="shared" ca="1" si="176"/>
        <v>-8.7600439810967962E-3</v>
      </c>
    </row>
    <row r="8569" spans="7:8" x14ac:dyDescent="0.3">
      <c r="G8569" s="62">
        <v>8563</v>
      </c>
      <c r="H8569">
        <f t="shared" ca="1" si="176"/>
        <v>1.4232536970298424E-2</v>
      </c>
    </row>
    <row r="8570" spans="7:8" x14ac:dyDescent="0.3">
      <c r="G8570" s="62">
        <v>8564</v>
      </c>
      <c r="H8570">
        <f t="shared" ca="1" si="176"/>
        <v>1.076281593014322E-2</v>
      </c>
    </row>
    <row r="8571" spans="7:8" x14ac:dyDescent="0.3">
      <c r="G8571" s="62">
        <v>8565</v>
      </c>
      <c r="H8571">
        <f t="shared" ca="1" si="176"/>
        <v>-2.2847300387404401E-2</v>
      </c>
    </row>
    <row r="8572" spans="7:8" x14ac:dyDescent="0.3">
      <c r="G8572" s="62">
        <v>8566</v>
      </c>
      <c r="H8572">
        <f t="shared" ca="1" si="176"/>
        <v>2.5437121003214071E-3</v>
      </c>
    </row>
    <row r="8573" spans="7:8" x14ac:dyDescent="0.3">
      <c r="G8573" s="62">
        <v>8567</v>
      </c>
      <c r="H8573">
        <f t="shared" ca="1" si="176"/>
        <v>3.2886985422649257E-3</v>
      </c>
    </row>
    <row r="8574" spans="7:8" x14ac:dyDescent="0.3">
      <c r="G8574" s="62">
        <v>8568</v>
      </c>
      <c r="H8574">
        <f t="shared" ca="1" si="176"/>
        <v>2.6756669077419769E-2</v>
      </c>
    </row>
    <row r="8575" spans="7:8" x14ac:dyDescent="0.3">
      <c r="G8575" s="62">
        <v>8569</v>
      </c>
      <c r="H8575">
        <f t="shared" ca="1" si="176"/>
        <v>-7.4581845896762068E-3</v>
      </c>
    </row>
    <row r="8576" spans="7:8" x14ac:dyDescent="0.3">
      <c r="G8576" s="62">
        <v>8570</v>
      </c>
      <c r="H8576">
        <f t="shared" ca="1" si="176"/>
        <v>-7.1685628139157821E-4</v>
      </c>
    </row>
    <row r="8577" spans="7:8" x14ac:dyDescent="0.3">
      <c r="G8577" s="62">
        <v>8571</v>
      </c>
      <c r="H8577">
        <f t="shared" ca="1" si="176"/>
        <v>1.165936999881228E-3</v>
      </c>
    </row>
    <row r="8578" spans="7:8" x14ac:dyDescent="0.3">
      <c r="G8578" s="62">
        <v>8572</v>
      </c>
      <c r="H8578">
        <f t="shared" ca="1" si="176"/>
        <v>-9.1655956813971491E-3</v>
      </c>
    </row>
    <row r="8579" spans="7:8" x14ac:dyDescent="0.3">
      <c r="G8579" s="62">
        <v>8573</v>
      </c>
      <c r="H8579">
        <f t="shared" ca="1" si="176"/>
        <v>-5.8886620664639318E-3</v>
      </c>
    </row>
    <row r="8580" spans="7:8" x14ac:dyDescent="0.3">
      <c r="G8580" s="62">
        <v>8574</v>
      </c>
      <c r="H8580">
        <f t="shared" ca="1" si="176"/>
        <v>1.3913467464394891E-3</v>
      </c>
    </row>
    <row r="8581" spans="7:8" x14ac:dyDescent="0.3">
      <c r="G8581" s="62">
        <v>8575</v>
      </c>
      <c r="H8581">
        <f t="shared" ca="1" si="176"/>
        <v>7.7650254064299236E-3</v>
      </c>
    </row>
    <row r="8582" spans="7:8" x14ac:dyDescent="0.3">
      <c r="G8582" s="62">
        <v>8576</v>
      </c>
      <c r="H8582">
        <f t="shared" ca="1" si="176"/>
        <v>-2.4999266309360967E-2</v>
      </c>
    </row>
    <row r="8583" spans="7:8" x14ac:dyDescent="0.3">
      <c r="G8583" s="62">
        <v>8577</v>
      </c>
      <c r="H8583">
        <f t="shared" ref="H8583:H8646" ca="1" si="177">_xlfn.NORM.INV(RAND(),N$9,N$10)</f>
        <v>-1.7558552635683896E-2</v>
      </c>
    </row>
    <row r="8584" spans="7:8" x14ac:dyDescent="0.3">
      <c r="G8584" s="62">
        <v>8578</v>
      </c>
      <c r="H8584">
        <f t="shared" ca="1" si="177"/>
        <v>-7.4959211617317469E-3</v>
      </c>
    </row>
    <row r="8585" spans="7:8" x14ac:dyDescent="0.3">
      <c r="G8585" s="62">
        <v>8579</v>
      </c>
      <c r="H8585">
        <f t="shared" ca="1" si="177"/>
        <v>-1.6476310572170801E-2</v>
      </c>
    </row>
    <row r="8586" spans="7:8" x14ac:dyDescent="0.3">
      <c r="G8586" s="62">
        <v>8580</v>
      </c>
      <c r="H8586">
        <f t="shared" ca="1" si="177"/>
        <v>-9.6777051148500912E-3</v>
      </c>
    </row>
    <row r="8587" spans="7:8" x14ac:dyDescent="0.3">
      <c r="G8587" s="62">
        <v>8581</v>
      </c>
      <c r="H8587">
        <f t="shared" ca="1" si="177"/>
        <v>1.2522912762638401E-2</v>
      </c>
    </row>
    <row r="8588" spans="7:8" x14ac:dyDescent="0.3">
      <c r="G8588" s="62">
        <v>8582</v>
      </c>
      <c r="H8588">
        <f t="shared" ca="1" si="177"/>
        <v>1.284685728946653E-2</v>
      </c>
    </row>
    <row r="8589" spans="7:8" x14ac:dyDescent="0.3">
      <c r="G8589" s="62">
        <v>8583</v>
      </c>
      <c r="H8589">
        <f t="shared" ca="1" si="177"/>
        <v>-2.0132643462387858E-3</v>
      </c>
    </row>
    <row r="8590" spans="7:8" x14ac:dyDescent="0.3">
      <c r="G8590" s="62">
        <v>8584</v>
      </c>
      <c r="H8590">
        <f t="shared" ca="1" si="177"/>
        <v>2.0053392125942725E-2</v>
      </c>
    </row>
    <row r="8591" spans="7:8" x14ac:dyDescent="0.3">
      <c r="G8591" s="62">
        <v>8585</v>
      </c>
      <c r="H8591">
        <f t="shared" ca="1" si="177"/>
        <v>7.0882521793744898E-3</v>
      </c>
    </row>
    <row r="8592" spans="7:8" x14ac:dyDescent="0.3">
      <c r="G8592" s="62">
        <v>8586</v>
      </c>
      <c r="H8592">
        <f t="shared" ca="1" si="177"/>
        <v>8.1641153501666695E-3</v>
      </c>
    </row>
    <row r="8593" spans="7:8" x14ac:dyDescent="0.3">
      <c r="G8593" s="62">
        <v>8587</v>
      </c>
      <c r="H8593">
        <f t="shared" ca="1" si="177"/>
        <v>2.6478088527998843E-3</v>
      </c>
    </row>
    <row r="8594" spans="7:8" x14ac:dyDescent="0.3">
      <c r="G8594" s="62">
        <v>8588</v>
      </c>
      <c r="H8594">
        <f t="shared" ca="1" si="177"/>
        <v>-1.0995319733332981E-2</v>
      </c>
    </row>
    <row r="8595" spans="7:8" x14ac:dyDescent="0.3">
      <c r="G8595" s="62">
        <v>8589</v>
      </c>
      <c r="H8595">
        <f t="shared" ca="1" si="177"/>
        <v>7.528531312183521E-3</v>
      </c>
    </row>
    <row r="8596" spans="7:8" x14ac:dyDescent="0.3">
      <c r="G8596" s="62">
        <v>8590</v>
      </c>
      <c r="H8596">
        <f t="shared" ca="1" si="177"/>
        <v>1.9719293908085859E-2</v>
      </c>
    </row>
    <row r="8597" spans="7:8" x14ac:dyDescent="0.3">
      <c r="G8597" s="62">
        <v>8591</v>
      </c>
      <c r="H8597">
        <f t="shared" ca="1" si="177"/>
        <v>-2.1441095861336287E-2</v>
      </c>
    </row>
    <row r="8598" spans="7:8" x14ac:dyDescent="0.3">
      <c r="G8598" s="62">
        <v>8592</v>
      </c>
      <c r="H8598">
        <f t="shared" ca="1" si="177"/>
        <v>-7.2939685765501978E-3</v>
      </c>
    </row>
    <row r="8599" spans="7:8" x14ac:dyDescent="0.3">
      <c r="G8599" s="62">
        <v>8593</v>
      </c>
      <c r="H8599">
        <f t="shared" ca="1" si="177"/>
        <v>2.4765310214186018E-3</v>
      </c>
    </row>
    <row r="8600" spans="7:8" x14ac:dyDescent="0.3">
      <c r="G8600" s="62">
        <v>8594</v>
      </c>
      <c r="H8600">
        <f t="shared" ca="1" si="177"/>
        <v>1.107131829030374E-2</v>
      </c>
    </row>
    <row r="8601" spans="7:8" x14ac:dyDescent="0.3">
      <c r="G8601" s="62">
        <v>8595</v>
      </c>
      <c r="H8601">
        <f t="shared" ca="1" si="177"/>
        <v>-2.6853731051644332E-3</v>
      </c>
    </row>
    <row r="8602" spans="7:8" x14ac:dyDescent="0.3">
      <c r="G8602" s="62">
        <v>8596</v>
      </c>
      <c r="H8602">
        <f t="shared" ca="1" si="177"/>
        <v>9.1281714495375366E-3</v>
      </c>
    </row>
    <row r="8603" spans="7:8" x14ac:dyDescent="0.3">
      <c r="G8603" s="62">
        <v>8597</v>
      </c>
      <c r="H8603">
        <f t="shared" ca="1" si="177"/>
        <v>6.4840220955708783E-3</v>
      </c>
    </row>
    <row r="8604" spans="7:8" x14ac:dyDescent="0.3">
      <c r="G8604" s="62">
        <v>8598</v>
      </c>
      <c r="H8604">
        <f t="shared" ca="1" si="177"/>
        <v>2.5649756087216976E-2</v>
      </c>
    </row>
    <row r="8605" spans="7:8" x14ac:dyDescent="0.3">
      <c r="G8605" s="62">
        <v>8599</v>
      </c>
      <c r="H8605">
        <f t="shared" ca="1" si="177"/>
        <v>-3.0316562933005681E-2</v>
      </c>
    </row>
    <row r="8606" spans="7:8" x14ac:dyDescent="0.3">
      <c r="G8606" s="62">
        <v>8600</v>
      </c>
      <c r="H8606">
        <f t="shared" ca="1" si="177"/>
        <v>-1.3609862984473371E-2</v>
      </c>
    </row>
    <row r="8607" spans="7:8" x14ac:dyDescent="0.3">
      <c r="G8607" s="62">
        <v>8601</v>
      </c>
      <c r="H8607">
        <f t="shared" ca="1" si="177"/>
        <v>2.7253298112903026E-3</v>
      </c>
    </row>
    <row r="8608" spans="7:8" x14ac:dyDescent="0.3">
      <c r="G8608" s="62">
        <v>8602</v>
      </c>
      <c r="H8608">
        <f t="shared" ca="1" si="177"/>
        <v>-1.4528443851624124E-3</v>
      </c>
    </row>
    <row r="8609" spans="7:8" x14ac:dyDescent="0.3">
      <c r="G8609" s="62">
        <v>8603</v>
      </c>
      <c r="H8609">
        <f t="shared" ca="1" si="177"/>
        <v>-1.4970061378478935E-2</v>
      </c>
    </row>
    <row r="8610" spans="7:8" x14ac:dyDescent="0.3">
      <c r="G8610" s="62">
        <v>8604</v>
      </c>
      <c r="H8610">
        <f t="shared" ca="1" si="177"/>
        <v>-1.5562337348915206E-2</v>
      </c>
    </row>
    <row r="8611" spans="7:8" x14ac:dyDescent="0.3">
      <c r="G8611" s="62">
        <v>8605</v>
      </c>
      <c r="H8611">
        <f t="shared" ca="1" si="177"/>
        <v>1.9688153932551966E-2</v>
      </c>
    </row>
    <row r="8612" spans="7:8" x14ac:dyDescent="0.3">
      <c r="G8612" s="62">
        <v>8606</v>
      </c>
      <c r="H8612">
        <f t="shared" ca="1" si="177"/>
        <v>-1.2254382194943732E-2</v>
      </c>
    </row>
    <row r="8613" spans="7:8" x14ac:dyDescent="0.3">
      <c r="G8613" s="62">
        <v>8607</v>
      </c>
      <c r="H8613">
        <f t="shared" ca="1" si="177"/>
        <v>-8.7023235218567797E-3</v>
      </c>
    </row>
    <row r="8614" spans="7:8" x14ac:dyDescent="0.3">
      <c r="G8614" s="62">
        <v>8608</v>
      </c>
      <c r="H8614">
        <f t="shared" ca="1" si="177"/>
        <v>2.6208157514352511E-2</v>
      </c>
    </row>
    <row r="8615" spans="7:8" x14ac:dyDescent="0.3">
      <c r="G8615" s="62">
        <v>8609</v>
      </c>
      <c r="H8615">
        <f t="shared" ca="1" si="177"/>
        <v>-7.9687035083124708E-3</v>
      </c>
    </row>
    <row r="8616" spans="7:8" x14ac:dyDescent="0.3">
      <c r="G8616" s="62">
        <v>8610</v>
      </c>
      <c r="H8616">
        <f t="shared" ca="1" si="177"/>
        <v>-3.0681148789765164E-3</v>
      </c>
    </row>
    <row r="8617" spans="7:8" x14ac:dyDescent="0.3">
      <c r="G8617" s="62">
        <v>8611</v>
      </c>
      <c r="H8617">
        <f t="shared" ca="1" si="177"/>
        <v>-1.2792832512153176E-2</v>
      </c>
    </row>
    <row r="8618" spans="7:8" x14ac:dyDescent="0.3">
      <c r="G8618" s="62">
        <v>8612</v>
      </c>
      <c r="H8618">
        <f t="shared" ca="1" si="177"/>
        <v>-3.4165427837870121E-3</v>
      </c>
    </row>
    <row r="8619" spans="7:8" x14ac:dyDescent="0.3">
      <c r="G8619" s="62">
        <v>8613</v>
      </c>
      <c r="H8619">
        <f t="shared" ca="1" si="177"/>
        <v>-1.1863094639022135E-2</v>
      </c>
    </row>
    <row r="8620" spans="7:8" x14ac:dyDescent="0.3">
      <c r="G8620" s="62">
        <v>8614</v>
      </c>
      <c r="H8620">
        <f t="shared" ca="1" si="177"/>
        <v>-2.3196653705399278E-2</v>
      </c>
    </row>
    <row r="8621" spans="7:8" x14ac:dyDescent="0.3">
      <c r="G8621" s="62">
        <v>8615</v>
      </c>
      <c r="H8621">
        <f t="shared" ca="1" si="177"/>
        <v>-2.104077231860459E-2</v>
      </c>
    </row>
    <row r="8622" spans="7:8" x14ac:dyDescent="0.3">
      <c r="G8622" s="62">
        <v>8616</v>
      </c>
      <c r="H8622">
        <f t="shared" ca="1" si="177"/>
        <v>-3.1794953625744068E-3</v>
      </c>
    </row>
    <row r="8623" spans="7:8" x14ac:dyDescent="0.3">
      <c r="G8623" s="62">
        <v>8617</v>
      </c>
      <c r="H8623">
        <f t="shared" ca="1" si="177"/>
        <v>-2.3863489934691024E-2</v>
      </c>
    </row>
    <row r="8624" spans="7:8" x14ac:dyDescent="0.3">
      <c r="G8624" s="62">
        <v>8618</v>
      </c>
      <c r="H8624">
        <f t="shared" ca="1" si="177"/>
        <v>3.9461308311364305E-3</v>
      </c>
    </row>
    <row r="8625" spans="7:8" x14ac:dyDescent="0.3">
      <c r="G8625" s="62">
        <v>8619</v>
      </c>
      <c r="H8625">
        <f t="shared" ca="1" si="177"/>
        <v>2.5580140471048E-2</v>
      </c>
    </row>
    <row r="8626" spans="7:8" x14ac:dyDescent="0.3">
      <c r="G8626" s="62">
        <v>8620</v>
      </c>
      <c r="H8626">
        <f t="shared" ca="1" si="177"/>
        <v>-1.422730247379108E-2</v>
      </c>
    </row>
    <row r="8627" spans="7:8" x14ac:dyDescent="0.3">
      <c r="G8627" s="62">
        <v>8621</v>
      </c>
      <c r="H8627">
        <f t="shared" ca="1" si="177"/>
        <v>-1.1658676647278309E-2</v>
      </c>
    </row>
    <row r="8628" spans="7:8" x14ac:dyDescent="0.3">
      <c r="G8628" s="62">
        <v>8622</v>
      </c>
      <c r="H8628">
        <f t="shared" ca="1" si="177"/>
        <v>2.8372997337232298E-2</v>
      </c>
    </row>
    <row r="8629" spans="7:8" x14ac:dyDescent="0.3">
      <c r="G8629" s="62">
        <v>8623</v>
      </c>
      <c r="H8629">
        <f t="shared" ca="1" si="177"/>
        <v>-9.7119636956183152E-3</v>
      </c>
    </row>
    <row r="8630" spans="7:8" x14ac:dyDescent="0.3">
      <c r="G8630" s="62">
        <v>8624</v>
      </c>
      <c r="H8630">
        <f t="shared" ca="1" si="177"/>
        <v>3.3577127946468679E-2</v>
      </c>
    </row>
    <row r="8631" spans="7:8" x14ac:dyDescent="0.3">
      <c r="G8631" s="62">
        <v>8625</v>
      </c>
      <c r="H8631">
        <f t="shared" ca="1" si="177"/>
        <v>9.6507634016716141E-3</v>
      </c>
    </row>
    <row r="8632" spans="7:8" x14ac:dyDescent="0.3">
      <c r="G8632" s="62">
        <v>8626</v>
      </c>
      <c r="H8632">
        <f t="shared" ca="1" si="177"/>
        <v>-6.1583908905357102E-4</v>
      </c>
    </row>
    <row r="8633" spans="7:8" x14ac:dyDescent="0.3">
      <c r="G8633" s="62">
        <v>8627</v>
      </c>
      <c r="H8633">
        <f t="shared" ca="1" si="177"/>
        <v>-7.7569215193037441E-3</v>
      </c>
    </row>
    <row r="8634" spans="7:8" x14ac:dyDescent="0.3">
      <c r="G8634" s="62">
        <v>8628</v>
      </c>
      <c r="H8634">
        <f t="shared" ca="1" si="177"/>
        <v>2.6341498306353787E-2</v>
      </c>
    </row>
    <row r="8635" spans="7:8" x14ac:dyDescent="0.3">
      <c r="G8635" s="62">
        <v>8629</v>
      </c>
      <c r="H8635">
        <f t="shared" ca="1" si="177"/>
        <v>3.376955838684823E-3</v>
      </c>
    </row>
    <row r="8636" spans="7:8" x14ac:dyDescent="0.3">
      <c r="G8636" s="62">
        <v>8630</v>
      </c>
      <c r="H8636">
        <f t="shared" ca="1" si="177"/>
        <v>1.6296214561616763E-2</v>
      </c>
    </row>
    <row r="8637" spans="7:8" x14ac:dyDescent="0.3">
      <c r="G8637" s="62">
        <v>8631</v>
      </c>
      <c r="H8637">
        <f t="shared" ca="1" si="177"/>
        <v>-3.014875261165801E-2</v>
      </c>
    </row>
    <row r="8638" spans="7:8" x14ac:dyDescent="0.3">
      <c r="G8638" s="62">
        <v>8632</v>
      </c>
      <c r="H8638">
        <f t="shared" ca="1" si="177"/>
        <v>5.0191769572469581E-3</v>
      </c>
    </row>
    <row r="8639" spans="7:8" x14ac:dyDescent="0.3">
      <c r="G8639" s="62">
        <v>8633</v>
      </c>
      <c r="H8639">
        <f t="shared" ca="1" si="177"/>
        <v>1.163223711764267E-2</v>
      </c>
    </row>
    <row r="8640" spans="7:8" x14ac:dyDescent="0.3">
      <c r="G8640" s="62">
        <v>8634</v>
      </c>
      <c r="H8640">
        <f t="shared" ca="1" si="177"/>
        <v>2.5162471871548242E-2</v>
      </c>
    </row>
    <row r="8641" spans="7:8" x14ac:dyDescent="0.3">
      <c r="G8641" s="62">
        <v>8635</v>
      </c>
      <c r="H8641">
        <f t="shared" ca="1" si="177"/>
        <v>-2.9024816264828741E-2</v>
      </c>
    </row>
    <row r="8642" spans="7:8" x14ac:dyDescent="0.3">
      <c r="G8642" s="62">
        <v>8636</v>
      </c>
      <c r="H8642">
        <f t="shared" ca="1" si="177"/>
        <v>1.9965795341916153E-2</v>
      </c>
    </row>
    <row r="8643" spans="7:8" x14ac:dyDescent="0.3">
      <c r="G8643" s="62">
        <v>8637</v>
      </c>
      <c r="H8643">
        <f t="shared" ca="1" si="177"/>
        <v>-7.8475327719448647E-3</v>
      </c>
    </row>
    <row r="8644" spans="7:8" x14ac:dyDescent="0.3">
      <c r="G8644" s="62">
        <v>8638</v>
      </c>
      <c r="H8644">
        <f t="shared" ca="1" si="177"/>
        <v>-2.027120888825075E-2</v>
      </c>
    </row>
    <row r="8645" spans="7:8" x14ac:dyDescent="0.3">
      <c r="G8645" s="62">
        <v>8639</v>
      </c>
      <c r="H8645">
        <f t="shared" ca="1" si="177"/>
        <v>-2.8996926992161436E-2</v>
      </c>
    </row>
    <row r="8646" spans="7:8" x14ac:dyDescent="0.3">
      <c r="G8646" s="62">
        <v>8640</v>
      </c>
      <c r="H8646">
        <f t="shared" ca="1" si="177"/>
        <v>-2.5217468793330255E-2</v>
      </c>
    </row>
    <row r="8647" spans="7:8" x14ac:dyDescent="0.3">
      <c r="G8647" s="62">
        <v>8641</v>
      </c>
      <c r="H8647">
        <f t="shared" ref="H8647:H8710" ca="1" si="178">_xlfn.NORM.INV(RAND(),N$9,N$10)</f>
        <v>-2.0390505594045458E-2</v>
      </c>
    </row>
    <row r="8648" spans="7:8" x14ac:dyDescent="0.3">
      <c r="G8648" s="62">
        <v>8642</v>
      </c>
      <c r="H8648">
        <f t="shared" ca="1" si="178"/>
        <v>-1.2274865842144995E-2</v>
      </c>
    </row>
    <row r="8649" spans="7:8" x14ac:dyDescent="0.3">
      <c r="G8649" s="62">
        <v>8643</v>
      </c>
      <c r="H8649">
        <f t="shared" ca="1" si="178"/>
        <v>-3.4390946462368857E-2</v>
      </c>
    </row>
    <row r="8650" spans="7:8" x14ac:dyDescent="0.3">
      <c r="G8650" s="62">
        <v>8644</v>
      </c>
      <c r="H8650">
        <f t="shared" ca="1" si="178"/>
        <v>7.2764340220388057E-3</v>
      </c>
    </row>
    <row r="8651" spans="7:8" x14ac:dyDescent="0.3">
      <c r="G8651" s="62">
        <v>8645</v>
      </c>
      <c r="H8651">
        <f t="shared" ca="1" si="178"/>
        <v>4.2868825943876534E-3</v>
      </c>
    </row>
    <row r="8652" spans="7:8" x14ac:dyDescent="0.3">
      <c r="G8652" s="62">
        <v>8646</v>
      </c>
      <c r="H8652">
        <f t="shared" ca="1" si="178"/>
        <v>-1.0508434316331586E-2</v>
      </c>
    </row>
    <row r="8653" spans="7:8" x14ac:dyDescent="0.3">
      <c r="G8653" s="62">
        <v>8647</v>
      </c>
      <c r="H8653">
        <f t="shared" ca="1" si="178"/>
        <v>-8.5443424998871888E-3</v>
      </c>
    </row>
    <row r="8654" spans="7:8" x14ac:dyDescent="0.3">
      <c r="G8654" s="62">
        <v>8648</v>
      </c>
      <c r="H8654">
        <f t="shared" ca="1" si="178"/>
        <v>1.4013580727413634E-3</v>
      </c>
    </row>
    <row r="8655" spans="7:8" x14ac:dyDescent="0.3">
      <c r="G8655" s="62">
        <v>8649</v>
      </c>
      <c r="H8655">
        <f t="shared" ca="1" si="178"/>
        <v>-3.9917767038749252E-3</v>
      </c>
    </row>
    <row r="8656" spans="7:8" x14ac:dyDescent="0.3">
      <c r="G8656" s="62">
        <v>8650</v>
      </c>
      <c r="H8656">
        <f t="shared" ca="1" si="178"/>
        <v>-9.6079274674552174E-3</v>
      </c>
    </row>
    <row r="8657" spans="7:8" x14ac:dyDescent="0.3">
      <c r="G8657" s="62">
        <v>8651</v>
      </c>
      <c r="H8657">
        <f t="shared" ca="1" si="178"/>
        <v>-1.0152103857304603E-2</v>
      </c>
    </row>
    <row r="8658" spans="7:8" x14ac:dyDescent="0.3">
      <c r="G8658" s="62">
        <v>8652</v>
      </c>
      <c r="H8658">
        <f t="shared" ca="1" si="178"/>
        <v>-2.8880917645263359E-2</v>
      </c>
    </row>
    <row r="8659" spans="7:8" x14ac:dyDescent="0.3">
      <c r="G8659" s="62">
        <v>8653</v>
      </c>
      <c r="H8659">
        <f t="shared" ca="1" si="178"/>
        <v>-8.5057665119567926E-3</v>
      </c>
    </row>
    <row r="8660" spans="7:8" x14ac:dyDescent="0.3">
      <c r="G8660" s="62">
        <v>8654</v>
      </c>
      <c r="H8660">
        <f t="shared" ca="1" si="178"/>
        <v>1.556312758828877E-2</v>
      </c>
    </row>
    <row r="8661" spans="7:8" x14ac:dyDescent="0.3">
      <c r="G8661" s="62">
        <v>8655</v>
      </c>
      <c r="H8661">
        <f t="shared" ca="1" si="178"/>
        <v>-1.4234401458541181E-3</v>
      </c>
    </row>
    <row r="8662" spans="7:8" x14ac:dyDescent="0.3">
      <c r="G8662" s="62">
        <v>8656</v>
      </c>
      <c r="H8662">
        <f t="shared" ca="1" si="178"/>
        <v>-1.0936800147168458E-2</v>
      </c>
    </row>
    <row r="8663" spans="7:8" x14ac:dyDescent="0.3">
      <c r="G8663" s="62">
        <v>8657</v>
      </c>
      <c r="H8663">
        <f t="shared" ca="1" si="178"/>
        <v>-2.2219289541360872E-3</v>
      </c>
    </row>
    <row r="8664" spans="7:8" x14ac:dyDescent="0.3">
      <c r="G8664" s="62">
        <v>8658</v>
      </c>
      <c r="H8664">
        <f t="shared" ca="1" si="178"/>
        <v>-1.6362967119080654E-2</v>
      </c>
    </row>
    <row r="8665" spans="7:8" x14ac:dyDescent="0.3">
      <c r="G8665" s="62">
        <v>8659</v>
      </c>
      <c r="H8665">
        <f t="shared" ca="1" si="178"/>
        <v>1.0240972936933639E-2</v>
      </c>
    </row>
    <row r="8666" spans="7:8" x14ac:dyDescent="0.3">
      <c r="G8666" s="62">
        <v>8660</v>
      </c>
      <c r="H8666">
        <f t="shared" ca="1" si="178"/>
        <v>-6.6060091666746614E-3</v>
      </c>
    </row>
    <row r="8667" spans="7:8" x14ac:dyDescent="0.3">
      <c r="G8667" s="62">
        <v>8661</v>
      </c>
      <c r="H8667">
        <f t="shared" ca="1" si="178"/>
        <v>-2.0201083016194148E-2</v>
      </c>
    </row>
    <row r="8668" spans="7:8" x14ac:dyDescent="0.3">
      <c r="G8668" s="62">
        <v>8662</v>
      </c>
      <c r="H8668">
        <f t="shared" ca="1" si="178"/>
        <v>-1.7534209078556646E-2</v>
      </c>
    </row>
    <row r="8669" spans="7:8" x14ac:dyDescent="0.3">
      <c r="G8669" s="62">
        <v>8663</v>
      </c>
      <c r="H8669">
        <f t="shared" ca="1" si="178"/>
        <v>2.0145608716885172E-2</v>
      </c>
    </row>
    <row r="8670" spans="7:8" x14ac:dyDescent="0.3">
      <c r="G8670" s="62">
        <v>8664</v>
      </c>
      <c r="H8670">
        <f t="shared" ca="1" si="178"/>
        <v>-9.1814131578459319E-3</v>
      </c>
    </row>
    <row r="8671" spans="7:8" x14ac:dyDescent="0.3">
      <c r="G8671" s="62">
        <v>8665</v>
      </c>
      <c r="H8671">
        <f t="shared" ca="1" si="178"/>
        <v>4.1973783628680168E-3</v>
      </c>
    </row>
    <row r="8672" spans="7:8" x14ac:dyDescent="0.3">
      <c r="G8672" s="62">
        <v>8666</v>
      </c>
      <c r="H8672">
        <f t="shared" ca="1" si="178"/>
        <v>-4.6784189636669892E-3</v>
      </c>
    </row>
    <row r="8673" spans="7:8" x14ac:dyDescent="0.3">
      <c r="G8673" s="62">
        <v>8667</v>
      </c>
      <c r="H8673">
        <f t="shared" ca="1" si="178"/>
        <v>-1.5437798462278192E-2</v>
      </c>
    </row>
    <row r="8674" spans="7:8" x14ac:dyDescent="0.3">
      <c r="G8674" s="62">
        <v>8668</v>
      </c>
      <c r="H8674">
        <f t="shared" ca="1" si="178"/>
        <v>1.2810916745173628E-2</v>
      </c>
    </row>
    <row r="8675" spans="7:8" x14ac:dyDescent="0.3">
      <c r="G8675" s="62">
        <v>8669</v>
      </c>
      <c r="H8675">
        <f t="shared" ca="1" si="178"/>
        <v>1.2136749906360513E-2</v>
      </c>
    </row>
    <row r="8676" spans="7:8" x14ac:dyDescent="0.3">
      <c r="G8676" s="62">
        <v>8670</v>
      </c>
      <c r="H8676">
        <f t="shared" ca="1" si="178"/>
        <v>-2.9748449831618774E-2</v>
      </c>
    </row>
    <row r="8677" spans="7:8" x14ac:dyDescent="0.3">
      <c r="G8677" s="62">
        <v>8671</v>
      </c>
      <c r="H8677">
        <f t="shared" ca="1" si="178"/>
        <v>-3.3266184092388025E-2</v>
      </c>
    </row>
    <row r="8678" spans="7:8" x14ac:dyDescent="0.3">
      <c r="G8678" s="62">
        <v>8672</v>
      </c>
      <c r="H8678">
        <f t="shared" ca="1" si="178"/>
        <v>1.3372891935438464E-2</v>
      </c>
    </row>
    <row r="8679" spans="7:8" x14ac:dyDescent="0.3">
      <c r="G8679" s="62">
        <v>8673</v>
      </c>
      <c r="H8679">
        <f t="shared" ca="1" si="178"/>
        <v>1.5648496411139731E-2</v>
      </c>
    </row>
    <row r="8680" spans="7:8" x14ac:dyDescent="0.3">
      <c r="G8680" s="62">
        <v>8674</v>
      </c>
      <c r="H8680">
        <f t="shared" ca="1" si="178"/>
        <v>-1.8801716047037717E-2</v>
      </c>
    </row>
    <row r="8681" spans="7:8" x14ac:dyDescent="0.3">
      <c r="G8681" s="62">
        <v>8675</v>
      </c>
      <c r="H8681">
        <f t="shared" ca="1" si="178"/>
        <v>1.0780386509974371E-2</v>
      </c>
    </row>
    <row r="8682" spans="7:8" x14ac:dyDescent="0.3">
      <c r="G8682" s="62">
        <v>8676</v>
      </c>
      <c r="H8682">
        <f t="shared" ca="1" si="178"/>
        <v>-4.8041701878605873E-3</v>
      </c>
    </row>
    <row r="8683" spans="7:8" x14ac:dyDescent="0.3">
      <c r="G8683" s="62">
        <v>8677</v>
      </c>
      <c r="H8683">
        <f t="shared" ca="1" si="178"/>
        <v>1.4523342336571651E-2</v>
      </c>
    </row>
    <row r="8684" spans="7:8" x14ac:dyDescent="0.3">
      <c r="G8684" s="62">
        <v>8678</v>
      </c>
      <c r="H8684">
        <f t="shared" ca="1" si="178"/>
        <v>-2.8953528600797825E-3</v>
      </c>
    </row>
    <row r="8685" spans="7:8" x14ac:dyDescent="0.3">
      <c r="G8685" s="62">
        <v>8679</v>
      </c>
      <c r="H8685">
        <f t="shared" ca="1" si="178"/>
        <v>-2.5002960167220548E-2</v>
      </c>
    </row>
    <row r="8686" spans="7:8" x14ac:dyDescent="0.3">
      <c r="G8686" s="62">
        <v>8680</v>
      </c>
      <c r="H8686">
        <f t="shared" ca="1" si="178"/>
        <v>1.0606683097775094E-2</v>
      </c>
    </row>
    <row r="8687" spans="7:8" x14ac:dyDescent="0.3">
      <c r="G8687" s="62">
        <v>8681</v>
      </c>
      <c r="H8687">
        <f t="shared" ca="1" si="178"/>
        <v>-1.5332181870454422E-2</v>
      </c>
    </row>
    <row r="8688" spans="7:8" x14ac:dyDescent="0.3">
      <c r="G8688" s="62">
        <v>8682</v>
      </c>
      <c r="H8688">
        <f t="shared" ca="1" si="178"/>
        <v>-1.2649320260941471E-3</v>
      </c>
    </row>
    <row r="8689" spans="7:8" x14ac:dyDescent="0.3">
      <c r="G8689" s="62">
        <v>8683</v>
      </c>
      <c r="H8689">
        <f t="shared" ca="1" si="178"/>
        <v>-2.2186839988327161E-3</v>
      </c>
    </row>
    <row r="8690" spans="7:8" x14ac:dyDescent="0.3">
      <c r="G8690" s="62">
        <v>8684</v>
      </c>
      <c r="H8690">
        <f t="shared" ca="1" si="178"/>
        <v>1.5495953248620775E-2</v>
      </c>
    </row>
    <row r="8691" spans="7:8" x14ac:dyDescent="0.3">
      <c r="G8691" s="62">
        <v>8685</v>
      </c>
      <c r="H8691">
        <f t="shared" ca="1" si="178"/>
        <v>9.5764969791556215E-3</v>
      </c>
    </row>
    <row r="8692" spans="7:8" x14ac:dyDescent="0.3">
      <c r="G8692" s="62">
        <v>8686</v>
      </c>
      <c r="H8692">
        <f t="shared" ca="1" si="178"/>
        <v>9.1568418492211021E-3</v>
      </c>
    </row>
    <row r="8693" spans="7:8" x14ac:dyDescent="0.3">
      <c r="G8693" s="62">
        <v>8687</v>
      </c>
      <c r="H8693">
        <f t="shared" ca="1" si="178"/>
        <v>-2.1843237596997626E-2</v>
      </c>
    </row>
    <row r="8694" spans="7:8" x14ac:dyDescent="0.3">
      <c r="G8694" s="62">
        <v>8688</v>
      </c>
      <c r="H8694">
        <f t="shared" ca="1" si="178"/>
        <v>-9.5038802392382587E-3</v>
      </c>
    </row>
    <row r="8695" spans="7:8" x14ac:dyDescent="0.3">
      <c r="G8695" s="62">
        <v>8689</v>
      </c>
      <c r="H8695">
        <f t="shared" ca="1" si="178"/>
        <v>-3.0448795572772243E-3</v>
      </c>
    </row>
    <row r="8696" spans="7:8" x14ac:dyDescent="0.3">
      <c r="G8696" s="62">
        <v>8690</v>
      </c>
      <c r="H8696">
        <f t="shared" ca="1" si="178"/>
        <v>-1.3172141997804336E-2</v>
      </c>
    </row>
    <row r="8697" spans="7:8" x14ac:dyDescent="0.3">
      <c r="G8697" s="62">
        <v>8691</v>
      </c>
      <c r="H8697">
        <f t="shared" ca="1" si="178"/>
        <v>-1.946485155448464E-3</v>
      </c>
    </row>
    <row r="8698" spans="7:8" x14ac:dyDescent="0.3">
      <c r="G8698" s="62">
        <v>8692</v>
      </c>
      <c r="H8698">
        <f t="shared" ca="1" si="178"/>
        <v>-2.9568653986226053E-2</v>
      </c>
    </row>
    <row r="8699" spans="7:8" x14ac:dyDescent="0.3">
      <c r="G8699" s="62">
        <v>8693</v>
      </c>
      <c r="H8699">
        <f t="shared" ca="1" si="178"/>
        <v>-7.1744287545829717E-3</v>
      </c>
    </row>
    <row r="8700" spans="7:8" x14ac:dyDescent="0.3">
      <c r="G8700" s="62">
        <v>8694</v>
      </c>
      <c r="H8700">
        <f t="shared" ca="1" si="178"/>
        <v>5.6629772529215808E-3</v>
      </c>
    </row>
    <row r="8701" spans="7:8" x14ac:dyDescent="0.3">
      <c r="G8701" s="62">
        <v>8695</v>
      </c>
      <c r="H8701">
        <f t="shared" ca="1" si="178"/>
        <v>3.1294416137213447E-2</v>
      </c>
    </row>
    <row r="8702" spans="7:8" x14ac:dyDescent="0.3">
      <c r="G8702" s="62">
        <v>8696</v>
      </c>
      <c r="H8702">
        <f t="shared" ca="1" si="178"/>
        <v>1.1933521455678065E-2</v>
      </c>
    </row>
    <row r="8703" spans="7:8" x14ac:dyDescent="0.3">
      <c r="G8703" s="62">
        <v>8697</v>
      </c>
      <c r="H8703">
        <f t="shared" ca="1" si="178"/>
        <v>-1.0146699656362985E-2</v>
      </c>
    </row>
    <row r="8704" spans="7:8" x14ac:dyDescent="0.3">
      <c r="G8704" s="62">
        <v>8698</v>
      </c>
      <c r="H8704">
        <f t="shared" ca="1" si="178"/>
        <v>1.1553765016376628E-2</v>
      </c>
    </row>
    <row r="8705" spans="7:8" x14ac:dyDescent="0.3">
      <c r="G8705" s="62">
        <v>8699</v>
      </c>
      <c r="H8705">
        <f t="shared" ca="1" si="178"/>
        <v>-1.3313043716242218E-2</v>
      </c>
    </row>
    <row r="8706" spans="7:8" x14ac:dyDescent="0.3">
      <c r="G8706" s="62">
        <v>8700</v>
      </c>
      <c r="H8706">
        <f t="shared" ca="1" si="178"/>
        <v>-4.6218018809423894E-3</v>
      </c>
    </row>
    <row r="8707" spans="7:8" x14ac:dyDescent="0.3">
      <c r="G8707" s="62">
        <v>8701</v>
      </c>
      <c r="H8707">
        <f t="shared" ca="1" si="178"/>
        <v>1.4676465735462449E-2</v>
      </c>
    </row>
    <row r="8708" spans="7:8" x14ac:dyDescent="0.3">
      <c r="G8708" s="62">
        <v>8702</v>
      </c>
      <c r="H8708">
        <f t="shared" ca="1" si="178"/>
        <v>-1.2079979081313307E-3</v>
      </c>
    </row>
    <row r="8709" spans="7:8" x14ac:dyDescent="0.3">
      <c r="G8709" s="62">
        <v>8703</v>
      </c>
      <c r="H8709">
        <f t="shared" ca="1" si="178"/>
        <v>-2.0017870599973515E-2</v>
      </c>
    </row>
    <row r="8710" spans="7:8" x14ac:dyDescent="0.3">
      <c r="G8710" s="62">
        <v>8704</v>
      </c>
      <c r="H8710">
        <f t="shared" ca="1" si="178"/>
        <v>-5.8313486213154792E-3</v>
      </c>
    </row>
    <row r="8711" spans="7:8" x14ac:dyDescent="0.3">
      <c r="G8711" s="62">
        <v>8705</v>
      </c>
      <c r="H8711">
        <f t="shared" ref="H8711:H8774" ca="1" si="179">_xlfn.NORM.INV(RAND(),N$9,N$10)</f>
        <v>-1.7126304327796642E-2</v>
      </c>
    </row>
    <row r="8712" spans="7:8" x14ac:dyDescent="0.3">
      <c r="G8712" s="62">
        <v>8706</v>
      </c>
      <c r="H8712">
        <f t="shared" ca="1" si="179"/>
        <v>1.5417836681687449E-2</v>
      </c>
    </row>
    <row r="8713" spans="7:8" x14ac:dyDescent="0.3">
      <c r="G8713" s="62">
        <v>8707</v>
      </c>
      <c r="H8713">
        <f t="shared" ca="1" si="179"/>
        <v>1.2488921232861659E-2</v>
      </c>
    </row>
    <row r="8714" spans="7:8" x14ac:dyDescent="0.3">
      <c r="G8714" s="62">
        <v>8708</v>
      </c>
      <c r="H8714">
        <f t="shared" ca="1" si="179"/>
        <v>-1.072582414501673E-2</v>
      </c>
    </row>
    <row r="8715" spans="7:8" x14ac:dyDescent="0.3">
      <c r="G8715" s="62">
        <v>8709</v>
      </c>
      <c r="H8715">
        <f t="shared" ca="1" si="179"/>
        <v>2.5936300837828212E-2</v>
      </c>
    </row>
    <row r="8716" spans="7:8" x14ac:dyDescent="0.3">
      <c r="G8716" s="62">
        <v>8710</v>
      </c>
      <c r="H8716">
        <f t="shared" ca="1" si="179"/>
        <v>-9.4173289586620187E-3</v>
      </c>
    </row>
    <row r="8717" spans="7:8" x14ac:dyDescent="0.3">
      <c r="G8717" s="62">
        <v>8711</v>
      </c>
      <c r="H8717">
        <f t="shared" ca="1" si="179"/>
        <v>-8.8125381163817239E-4</v>
      </c>
    </row>
    <row r="8718" spans="7:8" x14ac:dyDescent="0.3">
      <c r="G8718" s="62">
        <v>8712</v>
      </c>
      <c r="H8718">
        <f t="shared" ca="1" si="179"/>
        <v>-1.7270743167240952E-2</v>
      </c>
    </row>
    <row r="8719" spans="7:8" x14ac:dyDescent="0.3">
      <c r="G8719" s="62">
        <v>8713</v>
      </c>
      <c r="H8719">
        <f t="shared" ca="1" si="179"/>
        <v>-3.2100020046353997E-3</v>
      </c>
    </row>
    <row r="8720" spans="7:8" x14ac:dyDescent="0.3">
      <c r="G8720" s="62">
        <v>8714</v>
      </c>
      <c r="H8720">
        <f t="shared" ca="1" si="179"/>
        <v>6.0596651471122578E-3</v>
      </c>
    </row>
    <row r="8721" spans="7:8" x14ac:dyDescent="0.3">
      <c r="G8721" s="62">
        <v>8715</v>
      </c>
      <c r="H8721">
        <f t="shared" ca="1" si="179"/>
        <v>-1.0071772705338631E-2</v>
      </c>
    </row>
    <row r="8722" spans="7:8" x14ac:dyDescent="0.3">
      <c r="G8722" s="62">
        <v>8716</v>
      </c>
      <c r="H8722">
        <f t="shared" ca="1" si="179"/>
        <v>-1.1295201506928929E-2</v>
      </c>
    </row>
    <row r="8723" spans="7:8" x14ac:dyDescent="0.3">
      <c r="G8723" s="62">
        <v>8717</v>
      </c>
      <c r="H8723">
        <f t="shared" ca="1" si="179"/>
        <v>2.8180079925145797E-2</v>
      </c>
    </row>
    <row r="8724" spans="7:8" x14ac:dyDescent="0.3">
      <c r="G8724" s="62">
        <v>8718</v>
      </c>
      <c r="H8724">
        <f t="shared" ca="1" si="179"/>
        <v>6.0826787059078498E-3</v>
      </c>
    </row>
    <row r="8725" spans="7:8" x14ac:dyDescent="0.3">
      <c r="G8725" s="62">
        <v>8719</v>
      </c>
      <c r="H8725">
        <f t="shared" ca="1" si="179"/>
        <v>2.0898967363330856E-2</v>
      </c>
    </row>
    <row r="8726" spans="7:8" x14ac:dyDescent="0.3">
      <c r="G8726" s="62">
        <v>8720</v>
      </c>
      <c r="H8726">
        <f t="shared" ca="1" si="179"/>
        <v>-3.1426624325927424E-2</v>
      </c>
    </row>
    <row r="8727" spans="7:8" x14ac:dyDescent="0.3">
      <c r="G8727" s="62">
        <v>8721</v>
      </c>
      <c r="H8727">
        <f t="shared" ca="1" si="179"/>
        <v>3.0740705542634285E-3</v>
      </c>
    </row>
    <row r="8728" spans="7:8" x14ac:dyDescent="0.3">
      <c r="G8728" s="62">
        <v>8722</v>
      </c>
      <c r="H8728">
        <f t="shared" ca="1" si="179"/>
        <v>3.5069814219050545E-3</v>
      </c>
    </row>
    <row r="8729" spans="7:8" x14ac:dyDescent="0.3">
      <c r="G8729" s="62">
        <v>8723</v>
      </c>
      <c r="H8729">
        <f t="shared" ca="1" si="179"/>
        <v>2.4950598496773567E-3</v>
      </c>
    </row>
    <row r="8730" spans="7:8" x14ac:dyDescent="0.3">
      <c r="G8730" s="62">
        <v>8724</v>
      </c>
      <c r="H8730">
        <f t="shared" ca="1" si="179"/>
        <v>-7.3520496889171328E-3</v>
      </c>
    </row>
    <row r="8731" spans="7:8" x14ac:dyDescent="0.3">
      <c r="G8731" s="62">
        <v>8725</v>
      </c>
      <c r="H8731">
        <f t="shared" ca="1" si="179"/>
        <v>-1.4669079430992413E-2</v>
      </c>
    </row>
    <row r="8732" spans="7:8" x14ac:dyDescent="0.3">
      <c r="G8732" s="62">
        <v>8726</v>
      </c>
      <c r="H8732">
        <f t="shared" ca="1" si="179"/>
        <v>2.0534811912815431E-2</v>
      </c>
    </row>
    <row r="8733" spans="7:8" x14ac:dyDescent="0.3">
      <c r="G8733" s="62">
        <v>8727</v>
      </c>
      <c r="H8733">
        <f t="shared" ca="1" si="179"/>
        <v>-1.5636535407736948E-2</v>
      </c>
    </row>
    <row r="8734" spans="7:8" x14ac:dyDescent="0.3">
      <c r="G8734" s="62">
        <v>8728</v>
      </c>
      <c r="H8734">
        <f t="shared" ca="1" si="179"/>
        <v>1.344318041010634E-2</v>
      </c>
    </row>
    <row r="8735" spans="7:8" x14ac:dyDescent="0.3">
      <c r="G8735" s="62">
        <v>8729</v>
      </c>
      <c r="H8735">
        <f t="shared" ca="1" si="179"/>
        <v>2.8898657608931257E-4</v>
      </c>
    </row>
    <row r="8736" spans="7:8" x14ac:dyDescent="0.3">
      <c r="G8736" s="62">
        <v>8730</v>
      </c>
      <c r="H8736">
        <f t="shared" ca="1" si="179"/>
        <v>-9.9282033319544362E-3</v>
      </c>
    </row>
    <row r="8737" spans="7:8" x14ac:dyDescent="0.3">
      <c r="G8737" s="62">
        <v>8731</v>
      </c>
      <c r="H8737">
        <f t="shared" ca="1" si="179"/>
        <v>1.2522622168175247E-2</v>
      </c>
    </row>
    <row r="8738" spans="7:8" x14ac:dyDescent="0.3">
      <c r="G8738" s="62">
        <v>8732</v>
      </c>
      <c r="H8738">
        <f t="shared" ca="1" si="179"/>
        <v>1.6947106457856607E-2</v>
      </c>
    </row>
    <row r="8739" spans="7:8" x14ac:dyDescent="0.3">
      <c r="G8739" s="62">
        <v>8733</v>
      </c>
      <c r="H8739">
        <f t="shared" ca="1" si="179"/>
        <v>-2.9417280009109558E-4</v>
      </c>
    </row>
    <row r="8740" spans="7:8" x14ac:dyDescent="0.3">
      <c r="G8740" s="62">
        <v>8734</v>
      </c>
      <c r="H8740">
        <f t="shared" ca="1" si="179"/>
        <v>5.3040500296445484E-3</v>
      </c>
    </row>
    <row r="8741" spans="7:8" x14ac:dyDescent="0.3">
      <c r="G8741" s="62">
        <v>8735</v>
      </c>
      <c r="H8741">
        <f t="shared" ca="1" si="179"/>
        <v>-1.3348112008620707E-2</v>
      </c>
    </row>
    <row r="8742" spans="7:8" x14ac:dyDescent="0.3">
      <c r="G8742" s="62">
        <v>8736</v>
      </c>
      <c r="H8742">
        <f t="shared" ca="1" si="179"/>
        <v>1.447902881139666E-2</v>
      </c>
    </row>
    <row r="8743" spans="7:8" x14ac:dyDescent="0.3">
      <c r="G8743" s="62">
        <v>8737</v>
      </c>
      <c r="H8743">
        <f t="shared" ca="1" si="179"/>
        <v>1.9335030813888907E-2</v>
      </c>
    </row>
    <row r="8744" spans="7:8" x14ac:dyDescent="0.3">
      <c r="G8744" s="62">
        <v>8738</v>
      </c>
      <c r="H8744">
        <f t="shared" ca="1" si="179"/>
        <v>-3.3118891642715406E-2</v>
      </c>
    </row>
    <row r="8745" spans="7:8" x14ac:dyDescent="0.3">
      <c r="G8745" s="62">
        <v>8739</v>
      </c>
      <c r="H8745">
        <f t="shared" ca="1" si="179"/>
        <v>-1.1882138789953841E-2</v>
      </c>
    </row>
    <row r="8746" spans="7:8" x14ac:dyDescent="0.3">
      <c r="G8746" s="62">
        <v>8740</v>
      </c>
      <c r="H8746">
        <f t="shared" ca="1" si="179"/>
        <v>3.7715628045114909E-4</v>
      </c>
    </row>
    <row r="8747" spans="7:8" x14ac:dyDescent="0.3">
      <c r="G8747" s="62">
        <v>8741</v>
      </c>
      <c r="H8747">
        <f t="shared" ca="1" si="179"/>
        <v>2.1302128648008033E-3</v>
      </c>
    </row>
    <row r="8748" spans="7:8" x14ac:dyDescent="0.3">
      <c r="G8748" s="62">
        <v>8742</v>
      </c>
      <c r="H8748">
        <f t="shared" ca="1" si="179"/>
        <v>6.2673827174418231E-3</v>
      </c>
    </row>
    <row r="8749" spans="7:8" x14ac:dyDescent="0.3">
      <c r="G8749" s="62">
        <v>8743</v>
      </c>
      <c r="H8749">
        <f t="shared" ca="1" si="179"/>
        <v>2.5788884301957658E-2</v>
      </c>
    </row>
    <row r="8750" spans="7:8" x14ac:dyDescent="0.3">
      <c r="G8750" s="62">
        <v>8744</v>
      </c>
      <c r="H8750">
        <f t="shared" ca="1" si="179"/>
        <v>3.5255006482123783E-3</v>
      </c>
    </row>
    <row r="8751" spans="7:8" x14ac:dyDescent="0.3">
      <c r="G8751" s="62">
        <v>8745</v>
      </c>
      <c r="H8751">
        <f t="shared" ca="1" si="179"/>
        <v>1.5450756387557683E-2</v>
      </c>
    </row>
    <row r="8752" spans="7:8" x14ac:dyDescent="0.3">
      <c r="G8752" s="62">
        <v>8746</v>
      </c>
      <c r="H8752">
        <f t="shared" ca="1" si="179"/>
        <v>-2.0322961427055801E-2</v>
      </c>
    </row>
    <row r="8753" spans="7:8" x14ac:dyDescent="0.3">
      <c r="G8753" s="62">
        <v>8747</v>
      </c>
      <c r="H8753">
        <f t="shared" ca="1" si="179"/>
        <v>1.8115256756746294E-2</v>
      </c>
    </row>
    <row r="8754" spans="7:8" x14ac:dyDescent="0.3">
      <c r="G8754" s="62">
        <v>8748</v>
      </c>
      <c r="H8754">
        <f t="shared" ca="1" si="179"/>
        <v>1.9762439909882384E-3</v>
      </c>
    </row>
    <row r="8755" spans="7:8" x14ac:dyDescent="0.3">
      <c r="G8755" s="62">
        <v>8749</v>
      </c>
      <c r="H8755">
        <f t="shared" ca="1" si="179"/>
        <v>2.5616043965878615E-2</v>
      </c>
    </row>
    <row r="8756" spans="7:8" x14ac:dyDescent="0.3">
      <c r="G8756" s="62">
        <v>8750</v>
      </c>
      <c r="H8756">
        <f t="shared" ca="1" si="179"/>
        <v>-4.3211839480039854E-3</v>
      </c>
    </row>
    <row r="8757" spans="7:8" x14ac:dyDescent="0.3">
      <c r="G8757" s="62">
        <v>8751</v>
      </c>
      <c r="H8757">
        <f t="shared" ca="1" si="179"/>
        <v>-2.4690137691311754E-3</v>
      </c>
    </row>
    <row r="8758" spans="7:8" x14ac:dyDescent="0.3">
      <c r="G8758" s="62">
        <v>8752</v>
      </c>
      <c r="H8758">
        <f t="shared" ca="1" si="179"/>
        <v>1.0620142032854324E-2</v>
      </c>
    </row>
    <row r="8759" spans="7:8" x14ac:dyDescent="0.3">
      <c r="G8759" s="62">
        <v>8753</v>
      </c>
      <c r="H8759">
        <f t="shared" ca="1" si="179"/>
        <v>-3.1695889500500923E-2</v>
      </c>
    </row>
    <row r="8760" spans="7:8" x14ac:dyDescent="0.3">
      <c r="G8760" s="62">
        <v>8754</v>
      </c>
      <c r="H8760">
        <f t="shared" ca="1" si="179"/>
        <v>6.1872007935538731E-3</v>
      </c>
    </row>
    <row r="8761" spans="7:8" x14ac:dyDescent="0.3">
      <c r="G8761" s="62">
        <v>8755</v>
      </c>
      <c r="H8761">
        <f t="shared" ca="1" si="179"/>
        <v>-2.0243984013585407E-2</v>
      </c>
    </row>
    <row r="8762" spans="7:8" x14ac:dyDescent="0.3">
      <c r="G8762" s="62">
        <v>8756</v>
      </c>
      <c r="H8762">
        <f t="shared" ca="1" si="179"/>
        <v>1.8476935705316531E-2</v>
      </c>
    </row>
    <row r="8763" spans="7:8" x14ac:dyDescent="0.3">
      <c r="G8763" s="62">
        <v>8757</v>
      </c>
      <c r="H8763">
        <f t="shared" ca="1" si="179"/>
        <v>1.983739301152268E-2</v>
      </c>
    </row>
    <row r="8764" spans="7:8" x14ac:dyDescent="0.3">
      <c r="G8764" s="62">
        <v>8758</v>
      </c>
      <c r="H8764">
        <f t="shared" ca="1" si="179"/>
        <v>-9.4971759057050828E-4</v>
      </c>
    </row>
    <row r="8765" spans="7:8" x14ac:dyDescent="0.3">
      <c r="G8765" s="62">
        <v>8759</v>
      </c>
      <c r="H8765">
        <f t="shared" ca="1" si="179"/>
        <v>-8.0895258157710048E-3</v>
      </c>
    </row>
    <row r="8766" spans="7:8" x14ac:dyDescent="0.3">
      <c r="G8766" s="62">
        <v>8760</v>
      </c>
      <c r="H8766">
        <f t="shared" ca="1" si="179"/>
        <v>1.4530653102715087E-2</v>
      </c>
    </row>
    <row r="8767" spans="7:8" x14ac:dyDescent="0.3">
      <c r="G8767" s="62">
        <v>8761</v>
      </c>
      <c r="H8767">
        <f t="shared" ca="1" si="179"/>
        <v>1.3664020461207543E-2</v>
      </c>
    </row>
    <row r="8768" spans="7:8" x14ac:dyDescent="0.3">
      <c r="G8768" s="62">
        <v>8762</v>
      </c>
      <c r="H8768">
        <f t="shared" ca="1" si="179"/>
        <v>2.2012549049109714E-3</v>
      </c>
    </row>
    <row r="8769" spans="7:8" x14ac:dyDescent="0.3">
      <c r="G8769" s="62">
        <v>8763</v>
      </c>
      <c r="H8769">
        <f t="shared" ca="1" si="179"/>
        <v>-1.2938130072241342E-2</v>
      </c>
    </row>
    <row r="8770" spans="7:8" x14ac:dyDescent="0.3">
      <c r="G8770" s="62">
        <v>8764</v>
      </c>
      <c r="H8770">
        <f t="shared" ca="1" si="179"/>
        <v>-2.7265853699244094E-3</v>
      </c>
    </row>
    <row r="8771" spans="7:8" x14ac:dyDescent="0.3">
      <c r="G8771" s="62">
        <v>8765</v>
      </c>
      <c r="H8771">
        <f t="shared" ca="1" si="179"/>
        <v>7.0993187025394202E-3</v>
      </c>
    </row>
    <row r="8772" spans="7:8" x14ac:dyDescent="0.3">
      <c r="G8772" s="62">
        <v>8766</v>
      </c>
      <c r="H8772">
        <f t="shared" ca="1" si="179"/>
        <v>1.6607942476106675E-2</v>
      </c>
    </row>
    <row r="8773" spans="7:8" x14ac:dyDescent="0.3">
      <c r="G8773" s="62">
        <v>8767</v>
      </c>
      <c r="H8773">
        <f t="shared" ca="1" si="179"/>
        <v>-3.5347227158374198E-3</v>
      </c>
    </row>
    <row r="8774" spans="7:8" x14ac:dyDescent="0.3">
      <c r="G8774" s="62">
        <v>8768</v>
      </c>
      <c r="H8774">
        <f t="shared" ca="1" si="179"/>
        <v>7.2890464055276171E-3</v>
      </c>
    </row>
    <row r="8775" spans="7:8" x14ac:dyDescent="0.3">
      <c r="G8775" s="62">
        <v>8769</v>
      </c>
      <c r="H8775">
        <f t="shared" ref="H8775:H8838" ca="1" si="180">_xlfn.NORM.INV(RAND(),N$9,N$10)</f>
        <v>6.9073657911194195E-3</v>
      </c>
    </row>
    <row r="8776" spans="7:8" x14ac:dyDescent="0.3">
      <c r="G8776" s="62">
        <v>8770</v>
      </c>
      <c r="H8776">
        <f t="shared" ca="1" si="180"/>
        <v>-1.2517663636338723E-2</v>
      </c>
    </row>
    <row r="8777" spans="7:8" x14ac:dyDescent="0.3">
      <c r="G8777" s="62">
        <v>8771</v>
      </c>
      <c r="H8777">
        <f t="shared" ca="1" si="180"/>
        <v>3.1303846709079083E-2</v>
      </c>
    </row>
    <row r="8778" spans="7:8" x14ac:dyDescent="0.3">
      <c r="G8778" s="62">
        <v>8772</v>
      </c>
      <c r="H8778">
        <f t="shared" ca="1" si="180"/>
        <v>3.5545730630021518E-3</v>
      </c>
    </row>
    <row r="8779" spans="7:8" x14ac:dyDescent="0.3">
      <c r="G8779" s="62">
        <v>8773</v>
      </c>
      <c r="H8779">
        <f t="shared" ca="1" si="180"/>
        <v>-2.7809530626483531E-2</v>
      </c>
    </row>
    <row r="8780" spans="7:8" x14ac:dyDescent="0.3">
      <c r="G8780" s="62">
        <v>8774</v>
      </c>
      <c r="H8780">
        <f t="shared" ca="1" si="180"/>
        <v>3.4606085422395655E-2</v>
      </c>
    </row>
    <row r="8781" spans="7:8" x14ac:dyDescent="0.3">
      <c r="G8781" s="62">
        <v>8775</v>
      </c>
      <c r="H8781">
        <f t="shared" ca="1" si="180"/>
        <v>1.6452378857948407E-2</v>
      </c>
    </row>
    <row r="8782" spans="7:8" x14ac:dyDescent="0.3">
      <c r="G8782" s="62">
        <v>8776</v>
      </c>
      <c r="H8782">
        <f t="shared" ca="1" si="180"/>
        <v>9.4225848204996538E-3</v>
      </c>
    </row>
    <row r="8783" spans="7:8" x14ac:dyDescent="0.3">
      <c r="G8783" s="62">
        <v>8777</v>
      </c>
      <c r="H8783">
        <f t="shared" ca="1" si="180"/>
        <v>-1.8797775217395309E-2</v>
      </c>
    </row>
    <row r="8784" spans="7:8" x14ac:dyDescent="0.3">
      <c r="G8784" s="62">
        <v>8778</v>
      </c>
      <c r="H8784">
        <f t="shared" ca="1" si="180"/>
        <v>1.081632252238944E-2</v>
      </c>
    </row>
    <row r="8785" spans="7:8" x14ac:dyDescent="0.3">
      <c r="G8785" s="62">
        <v>8779</v>
      </c>
      <c r="H8785">
        <f t="shared" ca="1" si="180"/>
        <v>-2.7272739242462625E-3</v>
      </c>
    </row>
    <row r="8786" spans="7:8" x14ac:dyDescent="0.3">
      <c r="G8786" s="62">
        <v>8780</v>
      </c>
      <c r="H8786">
        <f t="shared" ca="1" si="180"/>
        <v>-2.5137031938453312E-3</v>
      </c>
    </row>
    <row r="8787" spans="7:8" x14ac:dyDescent="0.3">
      <c r="G8787" s="62">
        <v>8781</v>
      </c>
      <c r="H8787">
        <f t="shared" ca="1" si="180"/>
        <v>-8.3106923792870373E-3</v>
      </c>
    </row>
    <row r="8788" spans="7:8" x14ac:dyDescent="0.3">
      <c r="G8788" s="62">
        <v>8782</v>
      </c>
      <c r="H8788">
        <f t="shared" ca="1" si="180"/>
        <v>1.5389150633278951E-2</v>
      </c>
    </row>
    <row r="8789" spans="7:8" x14ac:dyDescent="0.3">
      <c r="G8789" s="62">
        <v>8783</v>
      </c>
      <c r="H8789">
        <f t="shared" ca="1" si="180"/>
        <v>-2.7862330939632123E-2</v>
      </c>
    </row>
    <row r="8790" spans="7:8" x14ac:dyDescent="0.3">
      <c r="G8790" s="62">
        <v>8784</v>
      </c>
      <c r="H8790">
        <f t="shared" ca="1" si="180"/>
        <v>7.6743624934855442E-4</v>
      </c>
    </row>
    <row r="8791" spans="7:8" x14ac:dyDescent="0.3">
      <c r="G8791" s="62">
        <v>8785</v>
      </c>
      <c r="H8791">
        <f t="shared" ca="1" si="180"/>
        <v>-7.7192414000384416E-3</v>
      </c>
    </row>
    <row r="8792" spans="7:8" x14ac:dyDescent="0.3">
      <c r="G8792" s="62">
        <v>8786</v>
      </c>
      <c r="H8792">
        <f t="shared" ca="1" si="180"/>
        <v>-5.0169523115049016E-3</v>
      </c>
    </row>
    <row r="8793" spans="7:8" x14ac:dyDescent="0.3">
      <c r="G8793" s="62">
        <v>8787</v>
      </c>
      <c r="H8793">
        <f t="shared" ca="1" si="180"/>
        <v>1.6145447092241576E-2</v>
      </c>
    </row>
    <row r="8794" spans="7:8" x14ac:dyDescent="0.3">
      <c r="G8794" s="62">
        <v>8788</v>
      </c>
      <c r="H8794">
        <f t="shared" ca="1" si="180"/>
        <v>-1.7013198138244274E-2</v>
      </c>
    </row>
    <row r="8795" spans="7:8" x14ac:dyDescent="0.3">
      <c r="G8795" s="62">
        <v>8789</v>
      </c>
      <c r="H8795">
        <f t="shared" ca="1" si="180"/>
        <v>-3.2072932948767355E-2</v>
      </c>
    </row>
    <row r="8796" spans="7:8" x14ac:dyDescent="0.3">
      <c r="G8796" s="62">
        <v>8790</v>
      </c>
      <c r="H8796">
        <f t="shared" ca="1" si="180"/>
        <v>-2.4617499216725323E-2</v>
      </c>
    </row>
    <row r="8797" spans="7:8" x14ac:dyDescent="0.3">
      <c r="G8797" s="62">
        <v>8791</v>
      </c>
      <c r="H8797">
        <f t="shared" ca="1" si="180"/>
        <v>6.4680966676449944E-3</v>
      </c>
    </row>
    <row r="8798" spans="7:8" x14ac:dyDescent="0.3">
      <c r="G8798" s="62">
        <v>8792</v>
      </c>
      <c r="H8798">
        <f t="shared" ca="1" si="180"/>
        <v>-2.7257312297947452E-3</v>
      </c>
    </row>
    <row r="8799" spans="7:8" x14ac:dyDescent="0.3">
      <c r="G8799" s="62">
        <v>8793</v>
      </c>
      <c r="H8799">
        <f t="shared" ca="1" si="180"/>
        <v>2.1679663448708537E-2</v>
      </c>
    </row>
    <row r="8800" spans="7:8" x14ac:dyDescent="0.3">
      <c r="G8800" s="62">
        <v>8794</v>
      </c>
      <c r="H8800">
        <f t="shared" ca="1" si="180"/>
        <v>1.9572416144054642E-2</v>
      </c>
    </row>
    <row r="8801" spans="7:8" x14ac:dyDescent="0.3">
      <c r="G8801" s="62">
        <v>8795</v>
      </c>
      <c r="H8801">
        <f t="shared" ca="1" si="180"/>
        <v>6.0797994711359275E-3</v>
      </c>
    </row>
    <row r="8802" spans="7:8" x14ac:dyDescent="0.3">
      <c r="G8802" s="62">
        <v>8796</v>
      </c>
      <c r="H8802">
        <f t="shared" ca="1" si="180"/>
        <v>-2.7414185286299244E-3</v>
      </c>
    </row>
    <row r="8803" spans="7:8" x14ac:dyDescent="0.3">
      <c r="G8803" s="62">
        <v>8797</v>
      </c>
      <c r="H8803">
        <f t="shared" ca="1" si="180"/>
        <v>1.152074860643529E-2</v>
      </c>
    </row>
    <row r="8804" spans="7:8" x14ac:dyDescent="0.3">
      <c r="G8804" s="62">
        <v>8798</v>
      </c>
      <c r="H8804">
        <f t="shared" ca="1" si="180"/>
        <v>2.8138247331695891E-2</v>
      </c>
    </row>
    <row r="8805" spans="7:8" x14ac:dyDescent="0.3">
      <c r="G8805" s="62">
        <v>8799</v>
      </c>
      <c r="H8805">
        <f t="shared" ca="1" si="180"/>
        <v>4.4283119855913218E-2</v>
      </c>
    </row>
    <row r="8806" spans="7:8" x14ac:dyDescent="0.3">
      <c r="G8806" s="62">
        <v>8800</v>
      </c>
      <c r="H8806">
        <f t="shared" ca="1" si="180"/>
        <v>-8.2895744873043905E-3</v>
      </c>
    </row>
    <row r="8807" spans="7:8" x14ac:dyDescent="0.3">
      <c r="G8807" s="62">
        <v>8801</v>
      </c>
      <c r="H8807">
        <f t="shared" ca="1" si="180"/>
        <v>-3.838186990111988E-3</v>
      </c>
    </row>
    <row r="8808" spans="7:8" x14ac:dyDescent="0.3">
      <c r="G8808" s="62">
        <v>8802</v>
      </c>
      <c r="H8808">
        <f t="shared" ca="1" si="180"/>
        <v>1.8338166911516213E-2</v>
      </c>
    </row>
    <row r="8809" spans="7:8" x14ac:dyDescent="0.3">
      <c r="G8809" s="62">
        <v>8803</v>
      </c>
      <c r="H8809">
        <f t="shared" ca="1" si="180"/>
        <v>-9.5863561425371929E-3</v>
      </c>
    </row>
    <row r="8810" spans="7:8" x14ac:dyDescent="0.3">
      <c r="G8810" s="62">
        <v>8804</v>
      </c>
      <c r="H8810">
        <f t="shared" ca="1" si="180"/>
        <v>1.8761086157083742E-2</v>
      </c>
    </row>
    <row r="8811" spans="7:8" x14ac:dyDescent="0.3">
      <c r="G8811" s="62">
        <v>8805</v>
      </c>
      <c r="H8811">
        <f t="shared" ca="1" si="180"/>
        <v>-2.6804996551550074E-2</v>
      </c>
    </row>
    <row r="8812" spans="7:8" x14ac:dyDescent="0.3">
      <c r="G8812" s="62">
        <v>8806</v>
      </c>
      <c r="H8812">
        <f t="shared" ca="1" si="180"/>
        <v>-1.7758391146779445E-2</v>
      </c>
    </row>
    <row r="8813" spans="7:8" x14ac:dyDescent="0.3">
      <c r="G8813" s="62">
        <v>8807</v>
      </c>
      <c r="H8813">
        <f t="shared" ca="1" si="180"/>
        <v>4.0917864747128628E-3</v>
      </c>
    </row>
    <row r="8814" spans="7:8" x14ac:dyDescent="0.3">
      <c r="G8814" s="62">
        <v>8808</v>
      </c>
      <c r="H8814">
        <f t="shared" ca="1" si="180"/>
        <v>2.5462733938821907E-2</v>
      </c>
    </row>
    <row r="8815" spans="7:8" x14ac:dyDescent="0.3">
      <c r="G8815" s="62">
        <v>8809</v>
      </c>
      <c r="H8815">
        <f t="shared" ca="1" si="180"/>
        <v>4.860981978897182E-4</v>
      </c>
    </row>
    <row r="8816" spans="7:8" x14ac:dyDescent="0.3">
      <c r="G8816" s="62">
        <v>8810</v>
      </c>
      <c r="H8816">
        <f t="shared" ca="1" si="180"/>
        <v>3.5559674112411101E-2</v>
      </c>
    </row>
    <row r="8817" spans="7:8" x14ac:dyDescent="0.3">
      <c r="G8817" s="62">
        <v>8811</v>
      </c>
      <c r="H8817">
        <f t="shared" ca="1" si="180"/>
        <v>2.1597948788075617E-2</v>
      </c>
    </row>
    <row r="8818" spans="7:8" x14ac:dyDescent="0.3">
      <c r="G8818" s="62">
        <v>8812</v>
      </c>
      <c r="H8818">
        <f t="shared" ca="1" si="180"/>
        <v>1.7233854308209048E-2</v>
      </c>
    </row>
    <row r="8819" spans="7:8" x14ac:dyDescent="0.3">
      <c r="G8819" s="62">
        <v>8813</v>
      </c>
      <c r="H8819">
        <f t="shared" ca="1" si="180"/>
        <v>-5.2787606948667019E-3</v>
      </c>
    </row>
    <row r="8820" spans="7:8" x14ac:dyDescent="0.3">
      <c r="G8820" s="62">
        <v>8814</v>
      </c>
      <c r="H8820">
        <f t="shared" ca="1" si="180"/>
        <v>2.1711521288118978E-2</v>
      </c>
    </row>
    <row r="8821" spans="7:8" x14ac:dyDescent="0.3">
      <c r="G8821" s="62">
        <v>8815</v>
      </c>
      <c r="H8821">
        <f t="shared" ca="1" si="180"/>
        <v>1.1601225438703113E-2</v>
      </c>
    </row>
    <row r="8822" spans="7:8" x14ac:dyDescent="0.3">
      <c r="G8822" s="62">
        <v>8816</v>
      </c>
      <c r="H8822">
        <f t="shared" ca="1" si="180"/>
        <v>1.3968487735977132E-3</v>
      </c>
    </row>
    <row r="8823" spans="7:8" x14ac:dyDescent="0.3">
      <c r="G8823" s="62">
        <v>8817</v>
      </c>
      <c r="H8823">
        <f t="shared" ca="1" si="180"/>
        <v>-1.2748661547671639E-2</v>
      </c>
    </row>
    <row r="8824" spans="7:8" x14ac:dyDescent="0.3">
      <c r="G8824" s="62">
        <v>8818</v>
      </c>
      <c r="H8824">
        <f t="shared" ca="1" si="180"/>
        <v>2.8072201433970014E-2</v>
      </c>
    </row>
    <row r="8825" spans="7:8" x14ac:dyDescent="0.3">
      <c r="G8825" s="62">
        <v>8819</v>
      </c>
      <c r="H8825">
        <f t="shared" ca="1" si="180"/>
        <v>1.6898317242990114E-2</v>
      </c>
    </row>
    <row r="8826" spans="7:8" x14ac:dyDescent="0.3">
      <c r="G8826" s="62">
        <v>8820</v>
      </c>
      <c r="H8826">
        <f t="shared" ca="1" si="180"/>
        <v>1.6372962934276796E-2</v>
      </c>
    </row>
    <row r="8827" spans="7:8" x14ac:dyDescent="0.3">
      <c r="G8827" s="62">
        <v>8821</v>
      </c>
      <c r="H8827">
        <f t="shared" ca="1" si="180"/>
        <v>1.1042134099928783E-2</v>
      </c>
    </row>
    <row r="8828" spans="7:8" x14ac:dyDescent="0.3">
      <c r="G8828" s="62">
        <v>8822</v>
      </c>
      <c r="H8828">
        <f t="shared" ca="1" si="180"/>
        <v>-2.1488137412120512E-2</v>
      </c>
    </row>
    <row r="8829" spans="7:8" x14ac:dyDescent="0.3">
      <c r="G8829" s="62">
        <v>8823</v>
      </c>
      <c r="H8829">
        <f t="shared" ca="1" si="180"/>
        <v>2.4452161827508121E-2</v>
      </c>
    </row>
    <row r="8830" spans="7:8" x14ac:dyDescent="0.3">
      <c r="G8830" s="62">
        <v>8824</v>
      </c>
      <c r="H8830">
        <f t="shared" ca="1" si="180"/>
        <v>-1.9338805432621731E-2</v>
      </c>
    </row>
    <row r="8831" spans="7:8" x14ac:dyDescent="0.3">
      <c r="G8831" s="62">
        <v>8825</v>
      </c>
      <c r="H8831">
        <f t="shared" ca="1" si="180"/>
        <v>1.2260658447452805E-2</v>
      </c>
    </row>
    <row r="8832" spans="7:8" x14ac:dyDescent="0.3">
      <c r="G8832" s="62">
        <v>8826</v>
      </c>
      <c r="H8832">
        <f t="shared" ca="1" si="180"/>
        <v>-1.6034187686271052E-2</v>
      </c>
    </row>
    <row r="8833" spans="7:8" x14ac:dyDescent="0.3">
      <c r="G8833" s="62">
        <v>8827</v>
      </c>
      <c r="H8833">
        <f t="shared" ca="1" si="180"/>
        <v>-8.8987061603255542E-3</v>
      </c>
    </row>
    <row r="8834" spans="7:8" x14ac:dyDescent="0.3">
      <c r="G8834" s="62">
        <v>8828</v>
      </c>
      <c r="H8834">
        <f t="shared" ca="1" si="180"/>
        <v>-9.0702002788082745E-4</v>
      </c>
    </row>
    <row r="8835" spans="7:8" x14ac:dyDescent="0.3">
      <c r="G8835" s="62">
        <v>8829</v>
      </c>
      <c r="H8835">
        <f t="shared" ca="1" si="180"/>
        <v>7.0384347541434618E-3</v>
      </c>
    </row>
    <row r="8836" spans="7:8" x14ac:dyDescent="0.3">
      <c r="G8836" s="62">
        <v>8830</v>
      </c>
      <c r="H8836">
        <f t="shared" ca="1" si="180"/>
        <v>-5.8820116940374737E-3</v>
      </c>
    </row>
    <row r="8837" spans="7:8" x14ac:dyDescent="0.3">
      <c r="G8837" s="62">
        <v>8831</v>
      </c>
      <c r="H8837">
        <f t="shared" ca="1" si="180"/>
        <v>3.1112345589628409E-3</v>
      </c>
    </row>
    <row r="8838" spans="7:8" x14ac:dyDescent="0.3">
      <c r="G8838" s="62">
        <v>8832</v>
      </c>
      <c r="H8838">
        <f t="shared" ca="1" si="180"/>
        <v>9.5459320268965358E-4</v>
      </c>
    </row>
    <row r="8839" spans="7:8" x14ac:dyDescent="0.3">
      <c r="G8839" s="62">
        <v>8833</v>
      </c>
      <c r="H8839">
        <f t="shared" ref="H8839:H8902" ca="1" si="181">_xlfn.NORM.INV(RAND(),N$9,N$10)</f>
        <v>-7.2756847348091278E-3</v>
      </c>
    </row>
    <row r="8840" spans="7:8" x14ac:dyDescent="0.3">
      <c r="G8840" s="62">
        <v>8834</v>
      </c>
      <c r="H8840">
        <f t="shared" ca="1" si="181"/>
        <v>2.0640097367810719E-2</v>
      </c>
    </row>
    <row r="8841" spans="7:8" x14ac:dyDescent="0.3">
      <c r="G8841" s="62">
        <v>8835</v>
      </c>
      <c r="H8841">
        <f t="shared" ca="1" si="181"/>
        <v>7.9351376602148737E-4</v>
      </c>
    </row>
    <row r="8842" spans="7:8" x14ac:dyDescent="0.3">
      <c r="G8842" s="62">
        <v>8836</v>
      </c>
      <c r="H8842">
        <f t="shared" ca="1" si="181"/>
        <v>-7.4766181957188111E-4</v>
      </c>
    </row>
    <row r="8843" spans="7:8" x14ac:dyDescent="0.3">
      <c r="G8843" s="62">
        <v>8837</v>
      </c>
      <c r="H8843">
        <f t="shared" ca="1" si="181"/>
        <v>-1.0211219073049189E-2</v>
      </c>
    </row>
    <row r="8844" spans="7:8" x14ac:dyDescent="0.3">
      <c r="G8844" s="62">
        <v>8838</v>
      </c>
      <c r="H8844">
        <f t="shared" ca="1" si="181"/>
        <v>1.7015624703121401E-2</v>
      </c>
    </row>
    <row r="8845" spans="7:8" x14ac:dyDescent="0.3">
      <c r="G8845" s="62">
        <v>8839</v>
      </c>
      <c r="H8845">
        <f t="shared" ca="1" si="181"/>
        <v>-5.6667729443185223E-3</v>
      </c>
    </row>
    <row r="8846" spans="7:8" x14ac:dyDescent="0.3">
      <c r="G8846" s="62">
        <v>8840</v>
      </c>
      <c r="H8846">
        <f t="shared" ca="1" si="181"/>
        <v>-1.7386731698616903E-2</v>
      </c>
    </row>
    <row r="8847" spans="7:8" x14ac:dyDescent="0.3">
      <c r="G8847" s="62">
        <v>8841</v>
      </c>
      <c r="H8847">
        <f t="shared" ca="1" si="181"/>
        <v>-1.9219917091679389E-2</v>
      </c>
    </row>
    <row r="8848" spans="7:8" x14ac:dyDescent="0.3">
      <c r="G8848" s="62">
        <v>8842</v>
      </c>
      <c r="H8848">
        <f t="shared" ca="1" si="181"/>
        <v>-5.8865560780597377E-3</v>
      </c>
    </row>
    <row r="8849" spans="7:8" x14ac:dyDescent="0.3">
      <c r="G8849" s="62">
        <v>8843</v>
      </c>
      <c r="H8849">
        <f t="shared" ca="1" si="181"/>
        <v>1.8647272462943145E-2</v>
      </c>
    </row>
    <row r="8850" spans="7:8" x14ac:dyDescent="0.3">
      <c r="G8850" s="62">
        <v>8844</v>
      </c>
      <c r="H8850">
        <f t="shared" ca="1" si="181"/>
        <v>6.5901970207728564E-3</v>
      </c>
    </row>
    <row r="8851" spans="7:8" x14ac:dyDescent="0.3">
      <c r="G8851" s="62">
        <v>8845</v>
      </c>
      <c r="H8851">
        <f t="shared" ca="1" si="181"/>
        <v>-1.8599069935299875E-2</v>
      </c>
    </row>
    <row r="8852" spans="7:8" x14ac:dyDescent="0.3">
      <c r="G8852" s="62">
        <v>8846</v>
      </c>
      <c r="H8852">
        <f t="shared" ca="1" si="181"/>
        <v>-1.2533246925979928E-2</v>
      </c>
    </row>
    <row r="8853" spans="7:8" x14ac:dyDescent="0.3">
      <c r="G8853" s="62">
        <v>8847</v>
      </c>
      <c r="H8853">
        <f t="shared" ca="1" si="181"/>
        <v>2.4463350503867127E-2</v>
      </c>
    </row>
    <row r="8854" spans="7:8" x14ac:dyDescent="0.3">
      <c r="G8854" s="62">
        <v>8848</v>
      </c>
      <c r="H8854">
        <f t="shared" ca="1" si="181"/>
        <v>-1.5223193170807984E-2</v>
      </c>
    </row>
    <row r="8855" spans="7:8" x14ac:dyDescent="0.3">
      <c r="G8855" s="62">
        <v>8849</v>
      </c>
      <c r="H8855">
        <f t="shared" ca="1" si="181"/>
        <v>1.3607428994196749E-3</v>
      </c>
    </row>
    <row r="8856" spans="7:8" x14ac:dyDescent="0.3">
      <c r="G8856" s="62">
        <v>8850</v>
      </c>
      <c r="H8856">
        <f t="shared" ca="1" si="181"/>
        <v>8.232945650373703E-3</v>
      </c>
    </row>
    <row r="8857" spans="7:8" x14ac:dyDescent="0.3">
      <c r="G8857" s="62">
        <v>8851</v>
      </c>
      <c r="H8857">
        <f t="shared" ca="1" si="181"/>
        <v>2.022618200631339E-2</v>
      </c>
    </row>
    <row r="8858" spans="7:8" x14ac:dyDescent="0.3">
      <c r="G8858" s="62">
        <v>8852</v>
      </c>
      <c r="H8858">
        <f t="shared" ca="1" si="181"/>
        <v>-1.0612234916759556E-3</v>
      </c>
    </row>
    <row r="8859" spans="7:8" x14ac:dyDescent="0.3">
      <c r="G8859" s="62">
        <v>8853</v>
      </c>
      <c r="H8859">
        <f t="shared" ca="1" si="181"/>
        <v>4.3054385411446976E-3</v>
      </c>
    </row>
    <row r="8860" spans="7:8" x14ac:dyDescent="0.3">
      <c r="G8860" s="62">
        <v>8854</v>
      </c>
      <c r="H8860">
        <f t="shared" ca="1" si="181"/>
        <v>8.6856856058700575E-3</v>
      </c>
    </row>
    <row r="8861" spans="7:8" x14ac:dyDescent="0.3">
      <c r="G8861" s="62">
        <v>8855</v>
      </c>
      <c r="H8861">
        <f t="shared" ca="1" si="181"/>
        <v>-2.2176527856160862E-2</v>
      </c>
    </row>
    <row r="8862" spans="7:8" x14ac:dyDescent="0.3">
      <c r="G8862" s="62">
        <v>8856</v>
      </c>
      <c r="H8862">
        <f t="shared" ca="1" si="181"/>
        <v>-1.7533132048868624E-2</v>
      </c>
    </row>
    <row r="8863" spans="7:8" x14ac:dyDescent="0.3">
      <c r="G8863" s="62">
        <v>8857</v>
      </c>
      <c r="H8863">
        <f t="shared" ca="1" si="181"/>
        <v>6.0673168239083189E-3</v>
      </c>
    </row>
    <row r="8864" spans="7:8" x14ac:dyDescent="0.3">
      <c r="G8864" s="62">
        <v>8858</v>
      </c>
      <c r="H8864">
        <f t="shared" ca="1" si="181"/>
        <v>-1.2810036616494776E-2</v>
      </c>
    </row>
    <row r="8865" spans="7:8" x14ac:dyDescent="0.3">
      <c r="G8865" s="62">
        <v>8859</v>
      </c>
      <c r="H8865">
        <f t="shared" ca="1" si="181"/>
        <v>6.4841825896772313E-3</v>
      </c>
    </row>
    <row r="8866" spans="7:8" x14ac:dyDescent="0.3">
      <c r="G8866" s="62">
        <v>8860</v>
      </c>
      <c r="H8866">
        <f t="shared" ca="1" si="181"/>
        <v>9.4423418952277374E-3</v>
      </c>
    </row>
    <row r="8867" spans="7:8" x14ac:dyDescent="0.3">
      <c r="G8867" s="62">
        <v>8861</v>
      </c>
      <c r="H8867">
        <f t="shared" ca="1" si="181"/>
        <v>1.6354484598459732E-3</v>
      </c>
    </row>
    <row r="8868" spans="7:8" x14ac:dyDescent="0.3">
      <c r="G8868" s="62">
        <v>8862</v>
      </c>
      <c r="H8868">
        <f t="shared" ca="1" si="181"/>
        <v>2.8209589499804118E-2</v>
      </c>
    </row>
    <row r="8869" spans="7:8" x14ac:dyDescent="0.3">
      <c r="G8869" s="62">
        <v>8863</v>
      </c>
      <c r="H8869">
        <f t="shared" ca="1" si="181"/>
        <v>-2.2043533935269189E-2</v>
      </c>
    </row>
    <row r="8870" spans="7:8" x14ac:dyDescent="0.3">
      <c r="G8870" s="62">
        <v>8864</v>
      </c>
      <c r="H8870">
        <f t="shared" ca="1" si="181"/>
        <v>-2.6188164795209256E-2</v>
      </c>
    </row>
    <row r="8871" spans="7:8" x14ac:dyDescent="0.3">
      <c r="G8871" s="62">
        <v>8865</v>
      </c>
      <c r="H8871">
        <f t="shared" ca="1" si="181"/>
        <v>-2.2643537141667711E-2</v>
      </c>
    </row>
    <row r="8872" spans="7:8" x14ac:dyDescent="0.3">
      <c r="G8872" s="62">
        <v>8866</v>
      </c>
      <c r="H8872">
        <f t="shared" ca="1" si="181"/>
        <v>-9.1193078732492074E-3</v>
      </c>
    </row>
    <row r="8873" spans="7:8" x14ac:dyDescent="0.3">
      <c r="G8873" s="62">
        <v>8867</v>
      </c>
      <c r="H8873">
        <f t="shared" ca="1" si="181"/>
        <v>5.9708100211497157E-4</v>
      </c>
    </row>
    <row r="8874" spans="7:8" x14ac:dyDescent="0.3">
      <c r="G8874" s="62">
        <v>8868</v>
      </c>
      <c r="H8874">
        <f t="shared" ca="1" si="181"/>
        <v>1.6188717121156569E-2</v>
      </c>
    </row>
    <row r="8875" spans="7:8" x14ac:dyDescent="0.3">
      <c r="G8875" s="62">
        <v>8869</v>
      </c>
      <c r="H8875">
        <f t="shared" ca="1" si="181"/>
        <v>2.029873059470011E-2</v>
      </c>
    </row>
    <row r="8876" spans="7:8" x14ac:dyDescent="0.3">
      <c r="G8876" s="62">
        <v>8870</v>
      </c>
      <c r="H8876">
        <f t="shared" ca="1" si="181"/>
        <v>-5.806587315518477E-3</v>
      </c>
    </row>
    <row r="8877" spans="7:8" x14ac:dyDescent="0.3">
      <c r="G8877" s="62">
        <v>8871</v>
      </c>
      <c r="H8877">
        <f t="shared" ca="1" si="181"/>
        <v>3.6940014859835099E-2</v>
      </c>
    </row>
    <row r="8878" spans="7:8" x14ac:dyDescent="0.3">
      <c r="G8878" s="62">
        <v>8872</v>
      </c>
      <c r="H8878">
        <f t="shared" ca="1" si="181"/>
        <v>3.5956042058964831E-3</v>
      </c>
    </row>
    <row r="8879" spans="7:8" x14ac:dyDescent="0.3">
      <c r="G8879" s="62">
        <v>8873</v>
      </c>
      <c r="H8879">
        <f t="shared" ca="1" si="181"/>
        <v>-9.3958375167443788E-3</v>
      </c>
    </row>
    <row r="8880" spans="7:8" x14ac:dyDescent="0.3">
      <c r="G8880" s="62">
        <v>8874</v>
      </c>
      <c r="H8880">
        <f t="shared" ca="1" si="181"/>
        <v>6.5435551163590157E-3</v>
      </c>
    </row>
    <row r="8881" spans="7:8" x14ac:dyDescent="0.3">
      <c r="G8881" s="62">
        <v>8875</v>
      </c>
      <c r="H8881">
        <f t="shared" ca="1" si="181"/>
        <v>-2.612707734930984E-2</v>
      </c>
    </row>
    <row r="8882" spans="7:8" x14ac:dyDescent="0.3">
      <c r="G8882" s="62">
        <v>8876</v>
      </c>
      <c r="H8882">
        <f t="shared" ca="1" si="181"/>
        <v>2.257848240234674E-3</v>
      </c>
    </row>
    <row r="8883" spans="7:8" x14ac:dyDescent="0.3">
      <c r="G8883" s="62">
        <v>8877</v>
      </c>
      <c r="H8883">
        <f t="shared" ca="1" si="181"/>
        <v>-1.5210143856833162E-3</v>
      </c>
    </row>
    <row r="8884" spans="7:8" x14ac:dyDescent="0.3">
      <c r="G8884" s="62">
        <v>8878</v>
      </c>
      <c r="H8884">
        <f t="shared" ca="1" si="181"/>
        <v>-9.0689704385816007E-3</v>
      </c>
    </row>
    <row r="8885" spans="7:8" x14ac:dyDescent="0.3">
      <c r="G8885" s="62">
        <v>8879</v>
      </c>
      <c r="H8885">
        <f t="shared" ca="1" si="181"/>
        <v>2.6029523828584701E-3</v>
      </c>
    </row>
    <row r="8886" spans="7:8" x14ac:dyDescent="0.3">
      <c r="G8886" s="62">
        <v>8880</v>
      </c>
      <c r="H8886">
        <f t="shared" ca="1" si="181"/>
        <v>2.7973820649387828E-2</v>
      </c>
    </row>
    <row r="8887" spans="7:8" x14ac:dyDescent="0.3">
      <c r="G8887" s="62">
        <v>8881</v>
      </c>
      <c r="H8887">
        <f t="shared" ca="1" si="181"/>
        <v>-4.0132762879978726E-3</v>
      </c>
    </row>
    <row r="8888" spans="7:8" x14ac:dyDescent="0.3">
      <c r="G8888" s="62">
        <v>8882</v>
      </c>
      <c r="H8888">
        <f t="shared" ca="1" si="181"/>
        <v>2.6562059409960898E-2</v>
      </c>
    </row>
    <row r="8889" spans="7:8" x14ac:dyDescent="0.3">
      <c r="G8889" s="62">
        <v>8883</v>
      </c>
      <c r="H8889">
        <f t="shared" ca="1" si="181"/>
        <v>8.7595859446061488E-3</v>
      </c>
    </row>
    <row r="8890" spans="7:8" x14ac:dyDescent="0.3">
      <c r="G8890" s="62">
        <v>8884</v>
      </c>
      <c r="H8890">
        <f t="shared" ca="1" si="181"/>
        <v>-1.2832562075407786E-2</v>
      </c>
    </row>
    <row r="8891" spans="7:8" x14ac:dyDescent="0.3">
      <c r="G8891" s="62">
        <v>8885</v>
      </c>
      <c r="H8891">
        <f t="shared" ca="1" si="181"/>
        <v>1.7202108070188817E-2</v>
      </c>
    </row>
    <row r="8892" spans="7:8" x14ac:dyDescent="0.3">
      <c r="G8892" s="62">
        <v>8886</v>
      </c>
      <c r="H8892">
        <f t="shared" ca="1" si="181"/>
        <v>-1.3306151569469323E-2</v>
      </c>
    </row>
    <row r="8893" spans="7:8" x14ac:dyDescent="0.3">
      <c r="G8893" s="62">
        <v>8887</v>
      </c>
      <c r="H8893">
        <f t="shared" ca="1" si="181"/>
        <v>9.495920040770248E-3</v>
      </c>
    </row>
    <row r="8894" spans="7:8" x14ac:dyDescent="0.3">
      <c r="G8894" s="62">
        <v>8888</v>
      </c>
      <c r="H8894">
        <f t="shared" ca="1" si="181"/>
        <v>-7.1444278118779347E-3</v>
      </c>
    </row>
    <row r="8895" spans="7:8" x14ac:dyDescent="0.3">
      <c r="G8895" s="62">
        <v>8889</v>
      </c>
      <c r="H8895">
        <f t="shared" ca="1" si="181"/>
        <v>-1.7568817103675902E-2</v>
      </c>
    </row>
    <row r="8896" spans="7:8" x14ac:dyDescent="0.3">
      <c r="G8896" s="62">
        <v>8890</v>
      </c>
      <c r="H8896">
        <f t="shared" ca="1" si="181"/>
        <v>6.7182241553847225E-3</v>
      </c>
    </row>
    <row r="8897" spans="7:8" x14ac:dyDescent="0.3">
      <c r="G8897" s="62">
        <v>8891</v>
      </c>
      <c r="H8897">
        <f t="shared" ca="1" si="181"/>
        <v>1.9752223279869221E-2</v>
      </c>
    </row>
    <row r="8898" spans="7:8" x14ac:dyDescent="0.3">
      <c r="G8898" s="62">
        <v>8892</v>
      </c>
      <c r="H8898">
        <f t="shared" ca="1" si="181"/>
        <v>-1.9776047602213394E-3</v>
      </c>
    </row>
    <row r="8899" spans="7:8" x14ac:dyDescent="0.3">
      <c r="G8899" s="62">
        <v>8893</v>
      </c>
      <c r="H8899">
        <f t="shared" ca="1" si="181"/>
        <v>-7.2609051951341447E-3</v>
      </c>
    </row>
    <row r="8900" spans="7:8" x14ac:dyDescent="0.3">
      <c r="G8900" s="62">
        <v>8894</v>
      </c>
      <c r="H8900">
        <f t="shared" ca="1" si="181"/>
        <v>-2.9237473493246013E-2</v>
      </c>
    </row>
    <row r="8901" spans="7:8" x14ac:dyDescent="0.3">
      <c r="G8901" s="62">
        <v>8895</v>
      </c>
      <c r="H8901">
        <f t="shared" ca="1" si="181"/>
        <v>1.3953630311485572E-3</v>
      </c>
    </row>
    <row r="8902" spans="7:8" x14ac:dyDescent="0.3">
      <c r="G8902" s="62">
        <v>8896</v>
      </c>
      <c r="H8902">
        <f t="shared" ca="1" si="181"/>
        <v>5.4846895193953497E-3</v>
      </c>
    </row>
    <row r="8903" spans="7:8" x14ac:dyDescent="0.3">
      <c r="G8903" s="62">
        <v>8897</v>
      </c>
      <c r="H8903">
        <f t="shared" ref="H8903:H8966" ca="1" si="182">_xlfn.NORM.INV(RAND(),N$9,N$10)</f>
        <v>-7.9416805052749846E-3</v>
      </c>
    </row>
    <row r="8904" spans="7:8" x14ac:dyDescent="0.3">
      <c r="G8904" s="62">
        <v>8898</v>
      </c>
      <c r="H8904">
        <f t="shared" ca="1" si="182"/>
        <v>1.1172687703307626E-2</v>
      </c>
    </row>
    <row r="8905" spans="7:8" x14ac:dyDescent="0.3">
      <c r="G8905" s="62">
        <v>8899</v>
      </c>
      <c r="H8905">
        <f t="shared" ca="1" si="182"/>
        <v>-1.5680371269610586E-2</v>
      </c>
    </row>
    <row r="8906" spans="7:8" x14ac:dyDescent="0.3">
      <c r="G8906" s="62">
        <v>8900</v>
      </c>
      <c r="H8906">
        <f t="shared" ca="1" si="182"/>
        <v>-1.1161184807611683E-2</v>
      </c>
    </row>
    <row r="8907" spans="7:8" x14ac:dyDescent="0.3">
      <c r="G8907" s="62">
        <v>8901</v>
      </c>
      <c r="H8907">
        <f t="shared" ca="1" si="182"/>
        <v>1.9350866901778861E-2</v>
      </c>
    </row>
    <row r="8908" spans="7:8" x14ac:dyDescent="0.3">
      <c r="G8908" s="62">
        <v>8902</v>
      </c>
      <c r="H8908">
        <f t="shared" ca="1" si="182"/>
        <v>-1.7131665051011324E-2</v>
      </c>
    </row>
    <row r="8909" spans="7:8" x14ac:dyDescent="0.3">
      <c r="G8909" s="62">
        <v>8903</v>
      </c>
      <c r="H8909">
        <f t="shared" ca="1" si="182"/>
        <v>-5.1594607003627056E-3</v>
      </c>
    </row>
    <row r="8910" spans="7:8" x14ac:dyDescent="0.3">
      <c r="G8910" s="62">
        <v>8904</v>
      </c>
      <c r="H8910">
        <f t="shared" ca="1" si="182"/>
        <v>6.2872725458777722E-4</v>
      </c>
    </row>
    <row r="8911" spans="7:8" x14ac:dyDescent="0.3">
      <c r="G8911" s="62">
        <v>8905</v>
      </c>
      <c r="H8911">
        <f t="shared" ca="1" si="182"/>
        <v>2.0228408211169103E-2</v>
      </c>
    </row>
    <row r="8912" spans="7:8" x14ac:dyDescent="0.3">
      <c r="G8912" s="62">
        <v>8906</v>
      </c>
      <c r="H8912">
        <f t="shared" ca="1" si="182"/>
        <v>9.897791526661176E-3</v>
      </c>
    </row>
    <row r="8913" spans="7:8" x14ac:dyDescent="0.3">
      <c r="G8913" s="62">
        <v>8907</v>
      </c>
      <c r="H8913">
        <f t="shared" ca="1" si="182"/>
        <v>-7.972354976010284E-3</v>
      </c>
    </row>
    <row r="8914" spans="7:8" x14ac:dyDescent="0.3">
      <c r="G8914" s="62">
        <v>8908</v>
      </c>
      <c r="H8914">
        <f t="shared" ca="1" si="182"/>
        <v>-9.9616152081073057E-3</v>
      </c>
    </row>
    <row r="8915" spans="7:8" x14ac:dyDescent="0.3">
      <c r="G8915" s="62">
        <v>8909</v>
      </c>
      <c r="H8915">
        <f t="shared" ca="1" si="182"/>
        <v>2.4514757454400116E-2</v>
      </c>
    </row>
    <row r="8916" spans="7:8" x14ac:dyDescent="0.3">
      <c r="G8916" s="62">
        <v>8910</v>
      </c>
      <c r="H8916">
        <f t="shared" ca="1" si="182"/>
        <v>-2.5396307095603169E-3</v>
      </c>
    </row>
    <row r="8917" spans="7:8" x14ac:dyDescent="0.3">
      <c r="G8917" s="62">
        <v>8911</v>
      </c>
      <c r="H8917">
        <f t="shared" ca="1" si="182"/>
        <v>1.3192319282641278E-2</v>
      </c>
    </row>
    <row r="8918" spans="7:8" x14ac:dyDescent="0.3">
      <c r="G8918" s="62">
        <v>8912</v>
      </c>
      <c r="H8918">
        <f t="shared" ca="1" si="182"/>
        <v>-6.1005988409665885E-3</v>
      </c>
    </row>
    <row r="8919" spans="7:8" x14ac:dyDescent="0.3">
      <c r="G8919" s="62">
        <v>8913</v>
      </c>
      <c r="H8919">
        <f t="shared" ca="1" si="182"/>
        <v>2.4672258847874898E-2</v>
      </c>
    </row>
    <row r="8920" spans="7:8" x14ac:dyDescent="0.3">
      <c r="G8920" s="62">
        <v>8914</v>
      </c>
      <c r="H8920">
        <f t="shared" ca="1" si="182"/>
        <v>1.2479954829114832E-2</v>
      </c>
    </row>
    <row r="8921" spans="7:8" x14ac:dyDescent="0.3">
      <c r="G8921" s="62">
        <v>8915</v>
      </c>
      <c r="H8921">
        <f t="shared" ca="1" si="182"/>
        <v>-9.435078570734631E-3</v>
      </c>
    </row>
    <row r="8922" spans="7:8" x14ac:dyDescent="0.3">
      <c r="G8922" s="62">
        <v>8916</v>
      </c>
      <c r="H8922">
        <f t="shared" ca="1" si="182"/>
        <v>1.6222125594223976E-2</v>
      </c>
    </row>
    <row r="8923" spans="7:8" x14ac:dyDescent="0.3">
      <c r="G8923" s="62">
        <v>8917</v>
      </c>
      <c r="H8923">
        <f t="shared" ca="1" si="182"/>
        <v>6.2724760695804099E-3</v>
      </c>
    </row>
    <row r="8924" spans="7:8" x14ac:dyDescent="0.3">
      <c r="G8924" s="62">
        <v>8918</v>
      </c>
      <c r="H8924">
        <f t="shared" ca="1" si="182"/>
        <v>-9.5346750448065676E-3</v>
      </c>
    </row>
    <row r="8925" spans="7:8" x14ac:dyDescent="0.3">
      <c r="G8925" s="62">
        <v>8919</v>
      </c>
      <c r="H8925">
        <f t="shared" ca="1" si="182"/>
        <v>2.5201490809957823E-2</v>
      </c>
    </row>
    <row r="8926" spans="7:8" x14ac:dyDescent="0.3">
      <c r="G8926" s="62">
        <v>8920</v>
      </c>
      <c r="H8926">
        <f t="shared" ca="1" si="182"/>
        <v>3.6400650800169254E-3</v>
      </c>
    </row>
    <row r="8927" spans="7:8" x14ac:dyDescent="0.3">
      <c r="G8927" s="62">
        <v>8921</v>
      </c>
      <c r="H8927">
        <f t="shared" ca="1" si="182"/>
        <v>4.8324282230006364E-2</v>
      </c>
    </row>
    <row r="8928" spans="7:8" x14ac:dyDescent="0.3">
      <c r="G8928" s="62">
        <v>8922</v>
      </c>
      <c r="H8928">
        <f t="shared" ca="1" si="182"/>
        <v>6.9787516558012267E-3</v>
      </c>
    </row>
    <row r="8929" spans="7:8" x14ac:dyDescent="0.3">
      <c r="G8929" s="62">
        <v>8923</v>
      </c>
      <c r="H8929">
        <f t="shared" ca="1" si="182"/>
        <v>3.1342162616294349E-2</v>
      </c>
    </row>
    <row r="8930" spans="7:8" x14ac:dyDescent="0.3">
      <c r="G8930" s="62">
        <v>8924</v>
      </c>
      <c r="H8930">
        <f t="shared" ca="1" si="182"/>
        <v>4.7063849028667901E-3</v>
      </c>
    </row>
    <row r="8931" spans="7:8" x14ac:dyDescent="0.3">
      <c r="G8931" s="62">
        <v>8925</v>
      </c>
      <c r="H8931">
        <f t="shared" ca="1" si="182"/>
        <v>-1.3607858213309676E-2</v>
      </c>
    </row>
    <row r="8932" spans="7:8" x14ac:dyDescent="0.3">
      <c r="G8932" s="62">
        <v>8926</v>
      </c>
      <c r="H8932">
        <f t="shared" ca="1" si="182"/>
        <v>-4.1494474829898318E-3</v>
      </c>
    </row>
    <row r="8933" spans="7:8" x14ac:dyDescent="0.3">
      <c r="G8933" s="62">
        <v>8927</v>
      </c>
      <c r="H8933">
        <f t="shared" ca="1" si="182"/>
        <v>-1.9151381176425779E-2</v>
      </c>
    </row>
    <row r="8934" spans="7:8" x14ac:dyDescent="0.3">
      <c r="G8934" s="62">
        <v>8928</v>
      </c>
      <c r="H8934">
        <f t="shared" ca="1" si="182"/>
        <v>-1.8712877696362408E-2</v>
      </c>
    </row>
    <row r="8935" spans="7:8" x14ac:dyDescent="0.3">
      <c r="G8935" s="62">
        <v>8929</v>
      </c>
      <c r="H8935">
        <f t="shared" ca="1" si="182"/>
        <v>2.5417891969689035E-3</v>
      </c>
    </row>
    <row r="8936" spans="7:8" x14ac:dyDescent="0.3">
      <c r="G8936" s="62">
        <v>8930</v>
      </c>
      <c r="H8936">
        <f t="shared" ca="1" si="182"/>
        <v>2.6425895638085995E-2</v>
      </c>
    </row>
    <row r="8937" spans="7:8" x14ac:dyDescent="0.3">
      <c r="G8937" s="62">
        <v>8931</v>
      </c>
      <c r="H8937">
        <f t="shared" ca="1" si="182"/>
        <v>2.9243093508852666E-2</v>
      </c>
    </row>
    <row r="8938" spans="7:8" x14ac:dyDescent="0.3">
      <c r="G8938" s="62">
        <v>8932</v>
      </c>
      <c r="H8938">
        <f t="shared" ca="1" si="182"/>
        <v>-8.5932335769616248E-3</v>
      </c>
    </row>
    <row r="8939" spans="7:8" x14ac:dyDescent="0.3">
      <c r="G8939" s="62">
        <v>8933</v>
      </c>
      <c r="H8939">
        <f t="shared" ca="1" si="182"/>
        <v>-2.9379465436597599E-2</v>
      </c>
    </row>
    <row r="8940" spans="7:8" x14ac:dyDescent="0.3">
      <c r="G8940" s="62">
        <v>8934</v>
      </c>
      <c r="H8940">
        <f t="shared" ca="1" si="182"/>
        <v>-1.0534354728884632E-2</v>
      </c>
    </row>
    <row r="8941" spans="7:8" x14ac:dyDescent="0.3">
      <c r="G8941" s="62">
        <v>8935</v>
      </c>
      <c r="H8941">
        <f t="shared" ca="1" si="182"/>
        <v>1.6000188783406581E-2</v>
      </c>
    </row>
    <row r="8942" spans="7:8" x14ac:dyDescent="0.3">
      <c r="G8942" s="62">
        <v>8936</v>
      </c>
      <c r="H8942">
        <f t="shared" ca="1" si="182"/>
        <v>-5.9491237504801934E-3</v>
      </c>
    </row>
    <row r="8943" spans="7:8" x14ac:dyDescent="0.3">
      <c r="G8943" s="62">
        <v>8937</v>
      </c>
      <c r="H8943">
        <f t="shared" ca="1" si="182"/>
        <v>-1.0778645689326341E-2</v>
      </c>
    </row>
    <row r="8944" spans="7:8" x14ac:dyDescent="0.3">
      <c r="G8944" s="62">
        <v>8938</v>
      </c>
      <c r="H8944">
        <f t="shared" ca="1" si="182"/>
        <v>1.6344776148296693E-2</v>
      </c>
    </row>
    <row r="8945" spans="7:8" x14ac:dyDescent="0.3">
      <c r="G8945" s="62">
        <v>8939</v>
      </c>
      <c r="H8945">
        <f t="shared" ca="1" si="182"/>
        <v>1.9805540750665512E-2</v>
      </c>
    </row>
    <row r="8946" spans="7:8" x14ac:dyDescent="0.3">
      <c r="G8946" s="62">
        <v>8940</v>
      </c>
      <c r="H8946">
        <f t="shared" ca="1" si="182"/>
        <v>-4.2671331589577968E-3</v>
      </c>
    </row>
    <row r="8947" spans="7:8" x14ac:dyDescent="0.3">
      <c r="G8947" s="62">
        <v>8941</v>
      </c>
      <c r="H8947">
        <f t="shared" ca="1" si="182"/>
        <v>1.3641132102719299E-2</v>
      </c>
    </row>
    <row r="8948" spans="7:8" x14ac:dyDescent="0.3">
      <c r="G8948" s="62">
        <v>8942</v>
      </c>
      <c r="H8948">
        <f t="shared" ca="1" si="182"/>
        <v>-1.2148130876832641E-2</v>
      </c>
    </row>
    <row r="8949" spans="7:8" x14ac:dyDescent="0.3">
      <c r="G8949" s="62">
        <v>8943</v>
      </c>
      <c r="H8949">
        <f t="shared" ca="1" si="182"/>
        <v>-3.0257044650147152E-2</v>
      </c>
    </row>
    <row r="8950" spans="7:8" x14ac:dyDescent="0.3">
      <c r="G8950" s="62">
        <v>8944</v>
      </c>
      <c r="H8950">
        <f t="shared" ca="1" si="182"/>
        <v>-1.9871958601185923E-2</v>
      </c>
    </row>
    <row r="8951" spans="7:8" x14ac:dyDescent="0.3">
      <c r="G8951" s="62">
        <v>8945</v>
      </c>
      <c r="H8951">
        <f t="shared" ca="1" si="182"/>
        <v>-1.4506549293573688E-2</v>
      </c>
    </row>
    <row r="8952" spans="7:8" x14ac:dyDescent="0.3">
      <c r="G8952" s="62">
        <v>8946</v>
      </c>
      <c r="H8952">
        <f t="shared" ca="1" si="182"/>
        <v>-2.5428915951820827E-2</v>
      </c>
    </row>
    <row r="8953" spans="7:8" x14ac:dyDescent="0.3">
      <c r="G8953" s="62">
        <v>8947</v>
      </c>
      <c r="H8953">
        <f t="shared" ca="1" si="182"/>
        <v>-1.5410735794427472E-2</v>
      </c>
    </row>
    <row r="8954" spans="7:8" x14ac:dyDescent="0.3">
      <c r="G8954" s="62">
        <v>8948</v>
      </c>
      <c r="H8954">
        <f t="shared" ca="1" si="182"/>
        <v>5.3986819484926479E-3</v>
      </c>
    </row>
    <row r="8955" spans="7:8" x14ac:dyDescent="0.3">
      <c r="G8955" s="62">
        <v>8949</v>
      </c>
      <c r="H8955">
        <f t="shared" ca="1" si="182"/>
        <v>-1.876652577284715E-2</v>
      </c>
    </row>
    <row r="8956" spans="7:8" x14ac:dyDescent="0.3">
      <c r="G8956" s="62">
        <v>8950</v>
      </c>
      <c r="H8956">
        <f t="shared" ca="1" si="182"/>
        <v>4.3932800307868239E-3</v>
      </c>
    </row>
    <row r="8957" spans="7:8" x14ac:dyDescent="0.3">
      <c r="G8957" s="62">
        <v>8951</v>
      </c>
      <c r="H8957">
        <f t="shared" ca="1" si="182"/>
        <v>-3.1058052895365094E-2</v>
      </c>
    </row>
    <row r="8958" spans="7:8" x14ac:dyDescent="0.3">
      <c r="G8958" s="62">
        <v>8952</v>
      </c>
      <c r="H8958">
        <f t="shared" ca="1" si="182"/>
        <v>2.9244654599522569E-2</v>
      </c>
    </row>
    <row r="8959" spans="7:8" x14ac:dyDescent="0.3">
      <c r="G8959" s="62">
        <v>8953</v>
      </c>
      <c r="H8959">
        <f t="shared" ca="1" si="182"/>
        <v>5.1715956063735791E-3</v>
      </c>
    </row>
    <row r="8960" spans="7:8" x14ac:dyDescent="0.3">
      <c r="G8960" s="62">
        <v>8954</v>
      </c>
      <c r="H8960">
        <f t="shared" ca="1" si="182"/>
        <v>2.8156173430870014E-3</v>
      </c>
    </row>
    <row r="8961" spans="7:8" x14ac:dyDescent="0.3">
      <c r="G8961" s="62">
        <v>8955</v>
      </c>
      <c r="H8961">
        <f t="shared" ca="1" si="182"/>
        <v>9.0817636562040959E-3</v>
      </c>
    </row>
    <row r="8962" spans="7:8" x14ac:dyDescent="0.3">
      <c r="G8962" s="62">
        <v>8956</v>
      </c>
      <c r="H8962">
        <f t="shared" ca="1" si="182"/>
        <v>1.1458881056114962E-2</v>
      </c>
    </row>
    <row r="8963" spans="7:8" x14ac:dyDescent="0.3">
      <c r="G8963" s="62">
        <v>8957</v>
      </c>
      <c r="H8963">
        <f t="shared" ca="1" si="182"/>
        <v>-2.8121561261420531E-3</v>
      </c>
    </row>
    <row r="8964" spans="7:8" x14ac:dyDescent="0.3">
      <c r="G8964" s="62">
        <v>8958</v>
      </c>
      <c r="H8964">
        <f t="shared" ca="1" si="182"/>
        <v>-1.4879468813920913E-2</v>
      </c>
    </row>
    <row r="8965" spans="7:8" x14ac:dyDescent="0.3">
      <c r="G8965" s="62">
        <v>8959</v>
      </c>
      <c r="H8965">
        <f t="shared" ca="1" si="182"/>
        <v>2.9678791656394961E-3</v>
      </c>
    </row>
    <row r="8966" spans="7:8" x14ac:dyDescent="0.3">
      <c r="G8966" s="62">
        <v>8960</v>
      </c>
      <c r="H8966">
        <f t="shared" ca="1" si="182"/>
        <v>7.2348875772437716E-4</v>
      </c>
    </row>
    <row r="8967" spans="7:8" x14ac:dyDescent="0.3">
      <c r="G8967" s="62">
        <v>8961</v>
      </c>
      <c r="H8967">
        <f t="shared" ref="H8967:H9030" ca="1" si="183">_xlfn.NORM.INV(RAND(),N$9,N$10)</f>
        <v>-8.4167702440848431E-3</v>
      </c>
    </row>
    <row r="8968" spans="7:8" x14ac:dyDescent="0.3">
      <c r="G8968" s="62">
        <v>8962</v>
      </c>
      <c r="H8968">
        <f t="shared" ca="1" si="183"/>
        <v>8.5781259073864791E-3</v>
      </c>
    </row>
    <row r="8969" spans="7:8" x14ac:dyDescent="0.3">
      <c r="G8969" s="62">
        <v>8963</v>
      </c>
      <c r="H8969">
        <f t="shared" ca="1" si="183"/>
        <v>-4.0489807637292445E-3</v>
      </c>
    </row>
    <row r="8970" spans="7:8" x14ac:dyDescent="0.3">
      <c r="G8970" s="62">
        <v>8964</v>
      </c>
      <c r="H8970">
        <f t="shared" ca="1" si="183"/>
        <v>2.6071752769800203E-2</v>
      </c>
    </row>
    <row r="8971" spans="7:8" x14ac:dyDescent="0.3">
      <c r="G8971" s="62">
        <v>8965</v>
      </c>
      <c r="H8971">
        <f t="shared" ca="1" si="183"/>
        <v>2.6877497762120381E-2</v>
      </c>
    </row>
    <row r="8972" spans="7:8" x14ac:dyDescent="0.3">
      <c r="G8972" s="62">
        <v>8966</v>
      </c>
      <c r="H8972">
        <f t="shared" ca="1" si="183"/>
        <v>1.1072285964086468E-2</v>
      </c>
    </row>
    <row r="8973" spans="7:8" x14ac:dyDescent="0.3">
      <c r="G8973" s="62">
        <v>8967</v>
      </c>
      <c r="H8973">
        <f t="shared" ca="1" si="183"/>
        <v>-1.5663015169234809E-2</v>
      </c>
    </row>
    <row r="8974" spans="7:8" x14ac:dyDescent="0.3">
      <c r="G8974" s="62">
        <v>8968</v>
      </c>
      <c r="H8974">
        <f t="shared" ca="1" si="183"/>
        <v>-3.8549111660378583E-3</v>
      </c>
    </row>
    <row r="8975" spans="7:8" x14ac:dyDescent="0.3">
      <c r="G8975" s="62">
        <v>8969</v>
      </c>
      <c r="H8975">
        <f t="shared" ca="1" si="183"/>
        <v>-1.0063694095877244E-3</v>
      </c>
    </row>
    <row r="8976" spans="7:8" x14ac:dyDescent="0.3">
      <c r="G8976" s="62">
        <v>8970</v>
      </c>
      <c r="H8976">
        <f t="shared" ca="1" si="183"/>
        <v>2.2495397394877137E-3</v>
      </c>
    </row>
    <row r="8977" spans="7:8" x14ac:dyDescent="0.3">
      <c r="G8977" s="62">
        <v>8971</v>
      </c>
      <c r="H8977">
        <f t="shared" ca="1" si="183"/>
        <v>2.6531117026115645E-3</v>
      </c>
    </row>
    <row r="8978" spans="7:8" x14ac:dyDescent="0.3">
      <c r="G8978" s="62">
        <v>8972</v>
      </c>
      <c r="H8978">
        <f t="shared" ca="1" si="183"/>
        <v>5.9366086746194102E-3</v>
      </c>
    </row>
    <row r="8979" spans="7:8" x14ac:dyDescent="0.3">
      <c r="G8979" s="62">
        <v>8973</v>
      </c>
      <c r="H8979">
        <f t="shared" ca="1" si="183"/>
        <v>-8.1125386369736759E-3</v>
      </c>
    </row>
    <row r="8980" spans="7:8" x14ac:dyDescent="0.3">
      <c r="G8980" s="62">
        <v>8974</v>
      </c>
      <c r="H8980">
        <f t="shared" ca="1" si="183"/>
        <v>-2.3048703806229447E-3</v>
      </c>
    </row>
    <row r="8981" spans="7:8" x14ac:dyDescent="0.3">
      <c r="G8981" s="62">
        <v>8975</v>
      </c>
      <c r="H8981">
        <f t="shared" ca="1" si="183"/>
        <v>-4.0436090897543395E-3</v>
      </c>
    </row>
    <row r="8982" spans="7:8" x14ac:dyDescent="0.3">
      <c r="G8982" s="62">
        <v>8976</v>
      </c>
      <c r="H8982">
        <f t="shared" ca="1" si="183"/>
        <v>-1.1616541943156224E-2</v>
      </c>
    </row>
    <row r="8983" spans="7:8" x14ac:dyDescent="0.3">
      <c r="G8983" s="62">
        <v>8977</v>
      </c>
      <c r="H8983">
        <f t="shared" ca="1" si="183"/>
        <v>-2.3344671424825599E-2</v>
      </c>
    </row>
    <row r="8984" spans="7:8" x14ac:dyDescent="0.3">
      <c r="G8984" s="62">
        <v>8978</v>
      </c>
      <c r="H8984">
        <f t="shared" ca="1" si="183"/>
        <v>-1.3498979304228411E-2</v>
      </c>
    </row>
    <row r="8985" spans="7:8" x14ac:dyDescent="0.3">
      <c r="G8985" s="62">
        <v>8979</v>
      </c>
      <c r="H8985">
        <f t="shared" ca="1" si="183"/>
        <v>1.724163387715839E-2</v>
      </c>
    </row>
    <row r="8986" spans="7:8" x14ac:dyDescent="0.3">
      <c r="G8986" s="62">
        <v>8980</v>
      </c>
      <c r="H8986">
        <f t="shared" ca="1" si="183"/>
        <v>-1.0060163113847276E-2</v>
      </c>
    </row>
    <row r="8987" spans="7:8" x14ac:dyDescent="0.3">
      <c r="G8987" s="62">
        <v>8981</v>
      </c>
      <c r="H8987">
        <f t="shared" ca="1" si="183"/>
        <v>-1.0799888924978041E-2</v>
      </c>
    </row>
    <row r="8988" spans="7:8" x14ac:dyDescent="0.3">
      <c r="G8988" s="62">
        <v>8982</v>
      </c>
      <c r="H8988">
        <f t="shared" ca="1" si="183"/>
        <v>-2.8842294232519175E-2</v>
      </c>
    </row>
    <row r="8989" spans="7:8" x14ac:dyDescent="0.3">
      <c r="G8989" s="62">
        <v>8983</v>
      </c>
      <c r="H8989">
        <f t="shared" ca="1" si="183"/>
        <v>-2.1882294278659585E-2</v>
      </c>
    </row>
    <row r="8990" spans="7:8" x14ac:dyDescent="0.3">
      <c r="G8990" s="62">
        <v>8984</v>
      </c>
      <c r="H8990">
        <f t="shared" ca="1" si="183"/>
        <v>1.6456236943916219E-2</v>
      </c>
    </row>
    <row r="8991" spans="7:8" x14ac:dyDescent="0.3">
      <c r="G8991" s="62">
        <v>8985</v>
      </c>
      <c r="H8991">
        <f t="shared" ca="1" si="183"/>
        <v>-1.1640597043012816E-2</v>
      </c>
    </row>
    <row r="8992" spans="7:8" x14ac:dyDescent="0.3">
      <c r="G8992" s="62">
        <v>8986</v>
      </c>
      <c r="H8992">
        <f t="shared" ca="1" si="183"/>
        <v>-2.1726319022717287E-2</v>
      </c>
    </row>
    <row r="8993" spans="7:8" x14ac:dyDescent="0.3">
      <c r="G8993" s="62">
        <v>8987</v>
      </c>
      <c r="H8993">
        <f t="shared" ca="1" si="183"/>
        <v>-1.3008245447085447E-2</v>
      </c>
    </row>
    <row r="8994" spans="7:8" x14ac:dyDescent="0.3">
      <c r="G8994" s="62">
        <v>8988</v>
      </c>
      <c r="H8994">
        <f t="shared" ca="1" si="183"/>
        <v>1.5027826679411484E-3</v>
      </c>
    </row>
    <row r="8995" spans="7:8" x14ac:dyDescent="0.3">
      <c r="G8995" s="62">
        <v>8989</v>
      </c>
      <c r="H8995">
        <f t="shared" ca="1" si="183"/>
        <v>-1.8582634872210794E-2</v>
      </c>
    </row>
    <row r="8996" spans="7:8" x14ac:dyDescent="0.3">
      <c r="G8996" s="62">
        <v>8990</v>
      </c>
      <c r="H8996">
        <f t="shared" ca="1" si="183"/>
        <v>-6.0825692398553729E-3</v>
      </c>
    </row>
    <row r="8997" spans="7:8" x14ac:dyDescent="0.3">
      <c r="G8997" s="62">
        <v>8991</v>
      </c>
      <c r="H8997">
        <f t="shared" ca="1" si="183"/>
        <v>-1.8815348019722396E-2</v>
      </c>
    </row>
    <row r="8998" spans="7:8" x14ac:dyDescent="0.3">
      <c r="G8998" s="62">
        <v>8992</v>
      </c>
      <c r="H8998">
        <f t="shared" ca="1" si="183"/>
        <v>2.5114212089130439E-2</v>
      </c>
    </row>
    <row r="8999" spans="7:8" x14ac:dyDescent="0.3">
      <c r="G8999" s="62">
        <v>8993</v>
      </c>
      <c r="H8999">
        <f t="shared" ca="1" si="183"/>
        <v>1.9151330247505351E-2</v>
      </c>
    </row>
    <row r="9000" spans="7:8" x14ac:dyDescent="0.3">
      <c r="G9000" s="62">
        <v>8994</v>
      </c>
      <c r="H9000">
        <f t="shared" ca="1" si="183"/>
        <v>1.2841884272847394E-2</v>
      </c>
    </row>
    <row r="9001" spans="7:8" x14ac:dyDescent="0.3">
      <c r="G9001" s="62">
        <v>8995</v>
      </c>
      <c r="H9001">
        <f t="shared" ca="1" si="183"/>
        <v>-2.6052693271846178E-3</v>
      </c>
    </row>
    <row r="9002" spans="7:8" x14ac:dyDescent="0.3">
      <c r="G9002" s="62">
        <v>8996</v>
      </c>
      <c r="H9002">
        <f t="shared" ca="1" si="183"/>
        <v>3.4417356291807637E-2</v>
      </c>
    </row>
    <row r="9003" spans="7:8" x14ac:dyDescent="0.3">
      <c r="G9003" s="62">
        <v>8997</v>
      </c>
      <c r="H9003">
        <f t="shared" ca="1" si="183"/>
        <v>2.5125352290694711E-2</v>
      </c>
    </row>
    <row r="9004" spans="7:8" x14ac:dyDescent="0.3">
      <c r="G9004" s="62">
        <v>8998</v>
      </c>
      <c r="H9004">
        <f t="shared" ca="1" si="183"/>
        <v>1.6857361243353828E-2</v>
      </c>
    </row>
    <row r="9005" spans="7:8" x14ac:dyDescent="0.3">
      <c r="G9005" s="62">
        <v>8999</v>
      </c>
      <c r="H9005">
        <f t="shared" ca="1" si="183"/>
        <v>5.3585091673074856E-3</v>
      </c>
    </row>
    <row r="9006" spans="7:8" x14ac:dyDescent="0.3">
      <c r="G9006" s="62">
        <v>9000</v>
      </c>
      <c r="H9006">
        <f t="shared" ca="1" si="183"/>
        <v>1.0163966245093593E-2</v>
      </c>
    </row>
    <row r="9007" spans="7:8" x14ac:dyDescent="0.3">
      <c r="G9007" s="62">
        <v>9001</v>
      </c>
      <c r="H9007">
        <f t="shared" ca="1" si="183"/>
        <v>1.026390630755227E-2</v>
      </c>
    </row>
    <row r="9008" spans="7:8" x14ac:dyDescent="0.3">
      <c r="G9008" s="62">
        <v>9002</v>
      </c>
      <c r="H9008">
        <f t="shared" ca="1" si="183"/>
        <v>1.680780997758502E-2</v>
      </c>
    </row>
    <row r="9009" spans="7:8" x14ac:dyDescent="0.3">
      <c r="G9009" s="62">
        <v>9003</v>
      </c>
      <c r="H9009">
        <f t="shared" ca="1" si="183"/>
        <v>-2.2218618411486733E-2</v>
      </c>
    </row>
    <row r="9010" spans="7:8" x14ac:dyDescent="0.3">
      <c r="G9010" s="62">
        <v>9004</v>
      </c>
      <c r="H9010">
        <f t="shared" ca="1" si="183"/>
        <v>1.832303327265113E-2</v>
      </c>
    </row>
    <row r="9011" spans="7:8" x14ac:dyDescent="0.3">
      <c r="G9011" s="62">
        <v>9005</v>
      </c>
      <c r="H9011">
        <f t="shared" ca="1" si="183"/>
        <v>-8.1427377984261314E-3</v>
      </c>
    </row>
    <row r="9012" spans="7:8" x14ac:dyDescent="0.3">
      <c r="G9012" s="62">
        <v>9006</v>
      </c>
      <c r="H9012">
        <f t="shared" ca="1" si="183"/>
        <v>-1.1924281437584662E-3</v>
      </c>
    </row>
    <row r="9013" spans="7:8" x14ac:dyDescent="0.3">
      <c r="G9013" s="62">
        <v>9007</v>
      </c>
      <c r="H9013">
        <f t="shared" ca="1" si="183"/>
        <v>2.1734572254104061E-2</v>
      </c>
    </row>
    <row r="9014" spans="7:8" x14ac:dyDescent="0.3">
      <c r="G9014" s="62">
        <v>9008</v>
      </c>
      <c r="H9014">
        <f t="shared" ca="1" si="183"/>
        <v>1.239138055447458E-2</v>
      </c>
    </row>
    <row r="9015" spans="7:8" x14ac:dyDescent="0.3">
      <c r="G9015" s="62">
        <v>9009</v>
      </c>
      <c r="H9015">
        <f t="shared" ca="1" si="183"/>
        <v>-3.8439185315694284E-2</v>
      </c>
    </row>
    <row r="9016" spans="7:8" x14ac:dyDescent="0.3">
      <c r="G9016" s="62">
        <v>9010</v>
      </c>
      <c r="H9016">
        <f t="shared" ca="1" si="183"/>
        <v>-9.9508794526481301E-4</v>
      </c>
    </row>
    <row r="9017" spans="7:8" x14ac:dyDescent="0.3">
      <c r="G9017" s="62">
        <v>9011</v>
      </c>
      <c r="H9017">
        <f t="shared" ca="1" si="183"/>
        <v>2.4694972255972652E-2</v>
      </c>
    </row>
    <row r="9018" spans="7:8" x14ac:dyDescent="0.3">
      <c r="G9018" s="62">
        <v>9012</v>
      </c>
      <c r="H9018">
        <f t="shared" ca="1" si="183"/>
        <v>-8.8173690215764162E-3</v>
      </c>
    </row>
    <row r="9019" spans="7:8" x14ac:dyDescent="0.3">
      <c r="G9019" s="62">
        <v>9013</v>
      </c>
      <c r="H9019">
        <f t="shared" ca="1" si="183"/>
        <v>1.7443974712960651E-3</v>
      </c>
    </row>
    <row r="9020" spans="7:8" x14ac:dyDescent="0.3">
      <c r="G9020" s="62">
        <v>9014</v>
      </c>
      <c r="H9020">
        <f t="shared" ca="1" si="183"/>
        <v>1.3077747165670643E-2</v>
      </c>
    </row>
    <row r="9021" spans="7:8" x14ac:dyDescent="0.3">
      <c r="G9021" s="62">
        <v>9015</v>
      </c>
      <c r="H9021">
        <f t="shared" ca="1" si="183"/>
        <v>1.5231851845887967E-2</v>
      </c>
    </row>
    <row r="9022" spans="7:8" x14ac:dyDescent="0.3">
      <c r="G9022" s="62">
        <v>9016</v>
      </c>
      <c r="H9022">
        <f t="shared" ca="1" si="183"/>
        <v>-2.5481870763030698E-2</v>
      </c>
    </row>
    <row r="9023" spans="7:8" x14ac:dyDescent="0.3">
      <c r="G9023" s="62">
        <v>9017</v>
      </c>
      <c r="H9023">
        <f t="shared" ca="1" si="183"/>
        <v>-6.9746120155680274E-4</v>
      </c>
    </row>
    <row r="9024" spans="7:8" x14ac:dyDescent="0.3">
      <c r="G9024" s="62">
        <v>9018</v>
      </c>
      <c r="H9024">
        <f t="shared" ca="1" si="183"/>
        <v>1.9778323112324844E-2</v>
      </c>
    </row>
    <row r="9025" spans="7:8" x14ac:dyDescent="0.3">
      <c r="G9025" s="62">
        <v>9019</v>
      </c>
      <c r="H9025">
        <f t="shared" ca="1" si="183"/>
        <v>2.3017617821105132E-2</v>
      </c>
    </row>
    <row r="9026" spans="7:8" x14ac:dyDescent="0.3">
      <c r="G9026" s="62">
        <v>9020</v>
      </c>
      <c r="H9026">
        <f t="shared" ca="1" si="183"/>
        <v>-1.2415253014710988E-3</v>
      </c>
    </row>
    <row r="9027" spans="7:8" x14ac:dyDescent="0.3">
      <c r="G9027" s="62">
        <v>9021</v>
      </c>
      <c r="H9027">
        <f t="shared" ca="1" si="183"/>
        <v>-4.691162863517645E-3</v>
      </c>
    </row>
    <row r="9028" spans="7:8" x14ac:dyDescent="0.3">
      <c r="G9028" s="62">
        <v>9022</v>
      </c>
      <c r="H9028">
        <f t="shared" ca="1" si="183"/>
        <v>-7.2966502693112209E-3</v>
      </c>
    </row>
    <row r="9029" spans="7:8" x14ac:dyDescent="0.3">
      <c r="G9029" s="62">
        <v>9023</v>
      </c>
      <c r="H9029">
        <f t="shared" ca="1" si="183"/>
        <v>-1.155376144615145E-2</v>
      </c>
    </row>
    <row r="9030" spans="7:8" x14ac:dyDescent="0.3">
      <c r="G9030" s="62">
        <v>9024</v>
      </c>
      <c r="H9030">
        <f t="shared" ca="1" si="183"/>
        <v>-2.5106362421000762E-2</v>
      </c>
    </row>
    <row r="9031" spans="7:8" x14ac:dyDescent="0.3">
      <c r="G9031" s="62">
        <v>9025</v>
      </c>
      <c r="H9031">
        <f t="shared" ref="H9031:H9094" ca="1" si="184">_xlfn.NORM.INV(RAND(),N$9,N$10)</f>
        <v>-4.7921971964752664E-3</v>
      </c>
    </row>
    <row r="9032" spans="7:8" x14ac:dyDescent="0.3">
      <c r="G9032" s="62">
        <v>9026</v>
      </c>
      <c r="H9032">
        <f t="shared" ca="1" si="184"/>
        <v>-1.421878586561333E-2</v>
      </c>
    </row>
    <row r="9033" spans="7:8" x14ac:dyDescent="0.3">
      <c r="G9033" s="62">
        <v>9027</v>
      </c>
      <c r="H9033">
        <f t="shared" ca="1" si="184"/>
        <v>-1.2275728002179459E-3</v>
      </c>
    </row>
    <row r="9034" spans="7:8" x14ac:dyDescent="0.3">
      <c r="G9034" s="62">
        <v>9028</v>
      </c>
      <c r="H9034">
        <f t="shared" ca="1" si="184"/>
        <v>2.8886330590533749E-3</v>
      </c>
    </row>
    <row r="9035" spans="7:8" x14ac:dyDescent="0.3">
      <c r="G9035" s="62">
        <v>9029</v>
      </c>
      <c r="H9035">
        <f t="shared" ca="1" si="184"/>
        <v>-5.8047340076470026E-3</v>
      </c>
    </row>
    <row r="9036" spans="7:8" x14ac:dyDescent="0.3">
      <c r="G9036" s="62">
        <v>9030</v>
      </c>
      <c r="H9036">
        <f t="shared" ca="1" si="184"/>
        <v>-7.5412257340163626E-4</v>
      </c>
    </row>
    <row r="9037" spans="7:8" x14ac:dyDescent="0.3">
      <c r="G9037" s="62">
        <v>9031</v>
      </c>
      <c r="H9037">
        <f t="shared" ca="1" si="184"/>
        <v>-1.0798985784599862E-3</v>
      </c>
    </row>
    <row r="9038" spans="7:8" x14ac:dyDescent="0.3">
      <c r="G9038" s="62">
        <v>9032</v>
      </c>
      <c r="H9038">
        <f t="shared" ca="1" si="184"/>
        <v>-1.0917354655943618E-2</v>
      </c>
    </row>
    <row r="9039" spans="7:8" x14ac:dyDescent="0.3">
      <c r="G9039" s="62">
        <v>9033</v>
      </c>
      <c r="H9039">
        <f t="shared" ca="1" si="184"/>
        <v>-1.2355229360334239E-2</v>
      </c>
    </row>
    <row r="9040" spans="7:8" x14ac:dyDescent="0.3">
      <c r="G9040" s="62">
        <v>9034</v>
      </c>
      <c r="H9040">
        <f t="shared" ca="1" si="184"/>
        <v>9.6388159525239419E-3</v>
      </c>
    </row>
    <row r="9041" spans="7:8" x14ac:dyDescent="0.3">
      <c r="G9041" s="62">
        <v>9035</v>
      </c>
      <c r="H9041">
        <f t="shared" ca="1" si="184"/>
        <v>2.201730040150026E-2</v>
      </c>
    </row>
    <row r="9042" spans="7:8" x14ac:dyDescent="0.3">
      <c r="G9042" s="62">
        <v>9036</v>
      </c>
      <c r="H9042">
        <f t="shared" ca="1" si="184"/>
        <v>-5.2786385103062482E-3</v>
      </c>
    </row>
    <row r="9043" spans="7:8" x14ac:dyDescent="0.3">
      <c r="G9043" s="62">
        <v>9037</v>
      </c>
      <c r="H9043">
        <f t="shared" ca="1" si="184"/>
        <v>-3.8751549073139367E-3</v>
      </c>
    </row>
    <row r="9044" spans="7:8" x14ac:dyDescent="0.3">
      <c r="G9044" s="62">
        <v>9038</v>
      </c>
      <c r="H9044">
        <f t="shared" ca="1" si="184"/>
        <v>2.9059740469994471E-2</v>
      </c>
    </row>
    <row r="9045" spans="7:8" x14ac:dyDescent="0.3">
      <c r="G9045" s="62">
        <v>9039</v>
      </c>
      <c r="H9045">
        <f t="shared" ca="1" si="184"/>
        <v>-7.3877632218532427E-3</v>
      </c>
    </row>
    <row r="9046" spans="7:8" x14ac:dyDescent="0.3">
      <c r="G9046" s="62">
        <v>9040</v>
      </c>
      <c r="H9046">
        <f t="shared" ca="1" si="184"/>
        <v>-1.4053021912547705E-2</v>
      </c>
    </row>
    <row r="9047" spans="7:8" x14ac:dyDescent="0.3">
      <c r="G9047" s="62">
        <v>9041</v>
      </c>
      <c r="H9047">
        <f t="shared" ca="1" si="184"/>
        <v>3.8953508078258135E-4</v>
      </c>
    </row>
    <row r="9048" spans="7:8" x14ac:dyDescent="0.3">
      <c r="G9048" s="62">
        <v>9042</v>
      </c>
      <c r="H9048">
        <f t="shared" ca="1" si="184"/>
        <v>2.9277021342423858E-3</v>
      </c>
    </row>
    <row r="9049" spans="7:8" x14ac:dyDescent="0.3">
      <c r="G9049" s="62">
        <v>9043</v>
      </c>
      <c r="H9049">
        <f t="shared" ca="1" si="184"/>
        <v>-1.1869355170308312E-2</v>
      </c>
    </row>
    <row r="9050" spans="7:8" x14ac:dyDescent="0.3">
      <c r="G9050" s="62">
        <v>9044</v>
      </c>
      <c r="H9050">
        <f t="shared" ca="1" si="184"/>
        <v>1.8644442446809888E-3</v>
      </c>
    </row>
    <row r="9051" spans="7:8" x14ac:dyDescent="0.3">
      <c r="G9051" s="62">
        <v>9045</v>
      </c>
      <c r="H9051">
        <f t="shared" ca="1" si="184"/>
        <v>2.3802058873618699E-2</v>
      </c>
    </row>
    <row r="9052" spans="7:8" x14ac:dyDescent="0.3">
      <c r="G9052" s="62">
        <v>9046</v>
      </c>
      <c r="H9052">
        <f t="shared" ca="1" si="184"/>
        <v>1.9564816449299086E-2</v>
      </c>
    </row>
    <row r="9053" spans="7:8" x14ac:dyDescent="0.3">
      <c r="G9053" s="62">
        <v>9047</v>
      </c>
      <c r="H9053">
        <f t="shared" ca="1" si="184"/>
        <v>-2.1776309001140569E-3</v>
      </c>
    </row>
    <row r="9054" spans="7:8" x14ac:dyDescent="0.3">
      <c r="G9054" s="62">
        <v>9048</v>
      </c>
      <c r="H9054">
        <f t="shared" ca="1" si="184"/>
        <v>-3.2212982676672035E-3</v>
      </c>
    </row>
    <row r="9055" spans="7:8" x14ac:dyDescent="0.3">
      <c r="G9055" s="62">
        <v>9049</v>
      </c>
      <c r="H9055">
        <f t="shared" ca="1" si="184"/>
        <v>-3.2771575506197463E-2</v>
      </c>
    </row>
    <row r="9056" spans="7:8" x14ac:dyDescent="0.3">
      <c r="G9056" s="62">
        <v>9050</v>
      </c>
      <c r="H9056">
        <f t="shared" ca="1" si="184"/>
        <v>6.4089406822302542E-3</v>
      </c>
    </row>
    <row r="9057" spans="7:8" x14ac:dyDescent="0.3">
      <c r="G9057" s="62">
        <v>9051</v>
      </c>
      <c r="H9057">
        <f t="shared" ca="1" si="184"/>
        <v>3.287188863630551E-2</v>
      </c>
    </row>
    <row r="9058" spans="7:8" x14ac:dyDescent="0.3">
      <c r="G9058" s="62">
        <v>9052</v>
      </c>
      <c r="H9058">
        <f t="shared" ca="1" si="184"/>
        <v>4.2967686840989817E-3</v>
      </c>
    </row>
    <row r="9059" spans="7:8" x14ac:dyDescent="0.3">
      <c r="G9059" s="62">
        <v>9053</v>
      </c>
      <c r="H9059">
        <f t="shared" ca="1" si="184"/>
        <v>1.1230395537021976E-2</v>
      </c>
    </row>
    <row r="9060" spans="7:8" x14ac:dyDescent="0.3">
      <c r="G9060" s="62">
        <v>9054</v>
      </c>
      <c r="H9060">
        <f t="shared" ca="1" si="184"/>
        <v>2.5877584831314623E-2</v>
      </c>
    </row>
    <row r="9061" spans="7:8" x14ac:dyDescent="0.3">
      <c r="G9061" s="62">
        <v>9055</v>
      </c>
      <c r="H9061">
        <f t="shared" ca="1" si="184"/>
        <v>3.7698072352634242E-3</v>
      </c>
    </row>
    <row r="9062" spans="7:8" x14ac:dyDescent="0.3">
      <c r="G9062" s="62">
        <v>9056</v>
      </c>
      <c r="H9062">
        <f t="shared" ca="1" si="184"/>
        <v>-3.1935037605347855E-2</v>
      </c>
    </row>
    <row r="9063" spans="7:8" x14ac:dyDescent="0.3">
      <c r="G9063" s="62">
        <v>9057</v>
      </c>
      <c r="H9063">
        <f t="shared" ca="1" si="184"/>
        <v>1.0340198247691747E-2</v>
      </c>
    </row>
    <row r="9064" spans="7:8" x14ac:dyDescent="0.3">
      <c r="G9064" s="62">
        <v>9058</v>
      </c>
      <c r="H9064">
        <f t="shared" ca="1" si="184"/>
        <v>-2.2811986940937577E-2</v>
      </c>
    </row>
    <row r="9065" spans="7:8" x14ac:dyDescent="0.3">
      <c r="G9065" s="62">
        <v>9059</v>
      </c>
      <c r="H9065">
        <f t="shared" ca="1" si="184"/>
        <v>-2.4594619275386555E-2</v>
      </c>
    </row>
    <row r="9066" spans="7:8" x14ac:dyDescent="0.3">
      <c r="G9066" s="62">
        <v>9060</v>
      </c>
      <c r="H9066">
        <f t="shared" ca="1" si="184"/>
        <v>-8.5813026043311022E-4</v>
      </c>
    </row>
    <row r="9067" spans="7:8" x14ac:dyDescent="0.3">
      <c r="G9067" s="62">
        <v>9061</v>
      </c>
      <c r="H9067">
        <f t="shared" ca="1" si="184"/>
        <v>-8.3342158672029126E-3</v>
      </c>
    </row>
    <row r="9068" spans="7:8" x14ac:dyDescent="0.3">
      <c r="G9068" s="62">
        <v>9062</v>
      </c>
      <c r="H9068">
        <f t="shared" ca="1" si="184"/>
        <v>8.295310903391865E-3</v>
      </c>
    </row>
    <row r="9069" spans="7:8" x14ac:dyDescent="0.3">
      <c r="G9069" s="62">
        <v>9063</v>
      </c>
      <c r="H9069">
        <f t="shared" ca="1" si="184"/>
        <v>-2.0868545576542618E-2</v>
      </c>
    </row>
    <row r="9070" spans="7:8" x14ac:dyDescent="0.3">
      <c r="G9070" s="62">
        <v>9064</v>
      </c>
      <c r="H9070">
        <f t="shared" ca="1" si="184"/>
        <v>-5.6285986639044948E-4</v>
      </c>
    </row>
    <row r="9071" spans="7:8" x14ac:dyDescent="0.3">
      <c r="G9071" s="62">
        <v>9065</v>
      </c>
      <c r="H9071">
        <f t="shared" ca="1" si="184"/>
        <v>-3.0012131685100238E-2</v>
      </c>
    </row>
    <row r="9072" spans="7:8" x14ac:dyDescent="0.3">
      <c r="G9072" s="62">
        <v>9066</v>
      </c>
      <c r="H9072">
        <f t="shared" ca="1" si="184"/>
        <v>-1.2608470061852017E-2</v>
      </c>
    </row>
    <row r="9073" spans="7:8" x14ac:dyDescent="0.3">
      <c r="G9073" s="62">
        <v>9067</v>
      </c>
      <c r="H9073">
        <f t="shared" ca="1" si="184"/>
        <v>9.3631310924576754E-3</v>
      </c>
    </row>
    <row r="9074" spans="7:8" x14ac:dyDescent="0.3">
      <c r="G9074" s="62">
        <v>9068</v>
      </c>
      <c r="H9074">
        <f t="shared" ca="1" si="184"/>
        <v>-3.4773727457479406E-2</v>
      </c>
    </row>
    <row r="9075" spans="7:8" x14ac:dyDescent="0.3">
      <c r="G9075" s="62">
        <v>9069</v>
      </c>
      <c r="H9075">
        <f t="shared" ca="1" si="184"/>
        <v>2.2889496941193049E-2</v>
      </c>
    </row>
    <row r="9076" spans="7:8" x14ac:dyDescent="0.3">
      <c r="G9076" s="62">
        <v>9070</v>
      </c>
      <c r="H9076">
        <f t="shared" ca="1" si="184"/>
        <v>-1.0052445472525085E-2</v>
      </c>
    </row>
    <row r="9077" spans="7:8" x14ac:dyDescent="0.3">
      <c r="G9077" s="62">
        <v>9071</v>
      </c>
      <c r="H9077">
        <f t="shared" ca="1" si="184"/>
        <v>-1.5299707528849344E-3</v>
      </c>
    </row>
    <row r="9078" spans="7:8" x14ac:dyDescent="0.3">
      <c r="G9078" s="62">
        <v>9072</v>
      </c>
      <c r="H9078">
        <f t="shared" ca="1" si="184"/>
        <v>-1.6937781136743064E-2</v>
      </c>
    </row>
    <row r="9079" spans="7:8" x14ac:dyDescent="0.3">
      <c r="G9079" s="62">
        <v>9073</v>
      </c>
      <c r="H9079">
        <f t="shared" ca="1" si="184"/>
        <v>-2.3519047390849136E-2</v>
      </c>
    </row>
    <row r="9080" spans="7:8" x14ac:dyDescent="0.3">
      <c r="G9080" s="62">
        <v>9074</v>
      </c>
      <c r="H9080">
        <f t="shared" ca="1" si="184"/>
        <v>1.3693542399446677E-2</v>
      </c>
    </row>
    <row r="9081" spans="7:8" x14ac:dyDescent="0.3">
      <c r="G9081" s="62">
        <v>9075</v>
      </c>
      <c r="H9081">
        <f t="shared" ca="1" si="184"/>
        <v>-1.1362381130964506E-2</v>
      </c>
    </row>
    <row r="9082" spans="7:8" x14ac:dyDescent="0.3">
      <c r="G9082" s="62">
        <v>9076</v>
      </c>
      <c r="H9082">
        <f t="shared" ca="1" si="184"/>
        <v>-7.5840176080328933E-3</v>
      </c>
    </row>
    <row r="9083" spans="7:8" x14ac:dyDescent="0.3">
      <c r="G9083" s="62">
        <v>9077</v>
      </c>
      <c r="H9083">
        <f t="shared" ca="1" si="184"/>
        <v>-1.3580899571769639E-2</v>
      </c>
    </row>
    <row r="9084" spans="7:8" x14ac:dyDescent="0.3">
      <c r="G9084" s="62">
        <v>9078</v>
      </c>
      <c r="H9084">
        <f t="shared" ca="1" si="184"/>
        <v>1.1602222869502703E-2</v>
      </c>
    </row>
    <row r="9085" spans="7:8" x14ac:dyDescent="0.3">
      <c r="G9085" s="62">
        <v>9079</v>
      </c>
      <c r="H9085">
        <f t="shared" ca="1" si="184"/>
        <v>1.2540876046398983E-2</v>
      </c>
    </row>
    <row r="9086" spans="7:8" x14ac:dyDescent="0.3">
      <c r="G9086" s="62">
        <v>9080</v>
      </c>
      <c r="H9086">
        <f t="shared" ca="1" si="184"/>
        <v>-1.3425257750844594E-2</v>
      </c>
    </row>
    <row r="9087" spans="7:8" x14ac:dyDescent="0.3">
      <c r="G9087" s="62">
        <v>9081</v>
      </c>
      <c r="H9087">
        <f t="shared" ca="1" si="184"/>
        <v>-1.6189018947098704E-2</v>
      </c>
    </row>
    <row r="9088" spans="7:8" x14ac:dyDescent="0.3">
      <c r="G9088" s="62">
        <v>9082</v>
      </c>
      <c r="H9088">
        <f t="shared" ca="1" si="184"/>
        <v>-6.1324667011052533E-3</v>
      </c>
    </row>
    <row r="9089" spans="7:8" x14ac:dyDescent="0.3">
      <c r="G9089" s="62">
        <v>9083</v>
      </c>
      <c r="H9089">
        <f t="shared" ca="1" si="184"/>
        <v>-8.2747917475103367E-3</v>
      </c>
    </row>
    <row r="9090" spans="7:8" x14ac:dyDescent="0.3">
      <c r="G9090" s="62">
        <v>9084</v>
      </c>
      <c r="H9090">
        <f t="shared" ca="1" si="184"/>
        <v>9.0931246108498097E-5</v>
      </c>
    </row>
    <row r="9091" spans="7:8" x14ac:dyDescent="0.3">
      <c r="G9091" s="62">
        <v>9085</v>
      </c>
      <c r="H9091">
        <f t="shared" ca="1" si="184"/>
        <v>1.9605679633524279E-2</v>
      </c>
    </row>
    <row r="9092" spans="7:8" x14ac:dyDescent="0.3">
      <c r="G9092" s="62">
        <v>9086</v>
      </c>
      <c r="H9092">
        <f t="shared" ca="1" si="184"/>
        <v>1.7927715269648165E-2</v>
      </c>
    </row>
    <row r="9093" spans="7:8" x14ac:dyDescent="0.3">
      <c r="G9093" s="62">
        <v>9087</v>
      </c>
      <c r="H9093">
        <f t="shared" ca="1" si="184"/>
        <v>1.7647002155867121E-4</v>
      </c>
    </row>
    <row r="9094" spans="7:8" x14ac:dyDescent="0.3">
      <c r="G9094" s="62">
        <v>9088</v>
      </c>
      <c r="H9094">
        <f t="shared" ca="1" si="184"/>
        <v>-9.1000674805725521E-3</v>
      </c>
    </row>
    <row r="9095" spans="7:8" x14ac:dyDescent="0.3">
      <c r="G9095" s="62">
        <v>9089</v>
      </c>
      <c r="H9095">
        <f t="shared" ref="H9095:H9158" ca="1" si="185">_xlfn.NORM.INV(RAND(),N$9,N$10)</f>
        <v>5.0434234566132463E-3</v>
      </c>
    </row>
    <row r="9096" spans="7:8" x14ac:dyDescent="0.3">
      <c r="G9096" s="62">
        <v>9090</v>
      </c>
      <c r="H9096">
        <f t="shared" ca="1" si="185"/>
        <v>5.3317199826061288E-3</v>
      </c>
    </row>
    <row r="9097" spans="7:8" x14ac:dyDescent="0.3">
      <c r="G9097" s="62">
        <v>9091</v>
      </c>
      <c r="H9097">
        <f t="shared" ca="1" si="185"/>
        <v>-1.3975730050724109E-3</v>
      </c>
    </row>
    <row r="9098" spans="7:8" x14ac:dyDescent="0.3">
      <c r="G9098" s="62">
        <v>9092</v>
      </c>
      <c r="H9098">
        <f t="shared" ca="1" si="185"/>
        <v>1.5284825817311708E-2</v>
      </c>
    </row>
    <row r="9099" spans="7:8" x14ac:dyDescent="0.3">
      <c r="G9099" s="62">
        <v>9093</v>
      </c>
      <c r="H9099">
        <f t="shared" ca="1" si="185"/>
        <v>-2.2238711272563442E-2</v>
      </c>
    </row>
    <row r="9100" spans="7:8" x14ac:dyDescent="0.3">
      <c r="G9100" s="62">
        <v>9094</v>
      </c>
      <c r="H9100">
        <f t="shared" ca="1" si="185"/>
        <v>-4.5142854449530794E-3</v>
      </c>
    </row>
    <row r="9101" spans="7:8" x14ac:dyDescent="0.3">
      <c r="G9101" s="62">
        <v>9095</v>
      </c>
      <c r="H9101">
        <f t="shared" ca="1" si="185"/>
        <v>-1.3796523617555125E-2</v>
      </c>
    </row>
    <row r="9102" spans="7:8" x14ac:dyDescent="0.3">
      <c r="G9102" s="62">
        <v>9096</v>
      </c>
      <c r="H9102">
        <f t="shared" ca="1" si="185"/>
        <v>3.5008035265873816E-2</v>
      </c>
    </row>
    <row r="9103" spans="7:8" x14ac:dyDescent="0.3">
      <c r="G9103" s="62">
        <v>9097</v>
      </c>
      <c r="H9103">
        <f t="shared" ca="1" si="185"/>
        <v>-1.8617071755144925E-2</v>
      </c>
    </row>
    <row r="9104" spans="7:8" x14ac:dyDescent="0.3">
      <c r="G9104" s="62">
        <v>9098</v>
      </c>
      <c r="H9104">
        <f t="shared" ca="1" si="185"/>
        <v>-2.6023996174846459E-3</v>
      </c>
    </row>
    <row r="9105" spans="7:8" x14ac:dyDescent="0.3">
      <c r="G9105" s="62">
        <v>9099</v>
      </c>
      <c r="H9105">
        <f t="shared" ca="1" si="185"/>
        <v>3.3211712983684137E-3</v>
      </c>
    </row>
    <row r="9106" spans="7:8" x14ac:dyDescent="0.3">
      <c r="G9106" s="62">
        <v>9100</v>
      </c>
      <c r="H9106">
        <f t="shared" ca="1" si="185"/>
        <v>-1.1315584394193733E-2</v>
      </c>
    </row>
    <row r="9107" spans="7:8" x14ac:dyDescent="0.3">
      <c r="G9107" s="62">
        <v>9101</v>
      </c>
      <c r="H9107">
        <f t="shared" ca="1" si="185"/>
        <v>5.7086878062480228E-3</v>
      </c>
    </row>
    <row r="9108" spans="7:8" x14ac:dyDescent="0.3">
      <c r="G9108" s="62">
        <v>9102</v>
      </c>
      <c r="H9108">
        <f t="shared" ca="1" si="185"/>
        <v>-6.634956638843878E-3</v>
      </c>
    </row>
    <row r="9109" spans="7:8" x14ac:dyDescent="0.3">
      <c r="G9109" s="62">
        <v>9103</v>
      </c>
      <c r="H9109">
        <f t="shared" ca="1" si="185"/>
        <v>-7.5991345264664323E-4</v>
      </c>
    </row>
    <row r="9110" spans="7:8" x14ac:dyDescent="0.3">
      <c r="G9110" s="62">
        <v>9104</v>
      </c>
      <c r="H9110">
        <f t="shared" ca="1" si="185"/>
        <v>1.8011814967152364E-3</v>
      </c>
    </row>
    <row r="9111" spans="7:8" x14ac:dyDescent="0.3">
      <c r="G9111" s="62">
        <v>9105</v>
      </c>
      <c r="H9111">
        <f t="shared" ca="1" si="185"/>
        <v>1.5225781338516497E-2</v>
      </c>
    </row>
    <row r="9112" spans="7:8" x14ac:dyDescent="0.3">
      <c r="G9112" s="62">
        <v>9106</v>
      </c>
      <c r="H9112">
        <f t="shared" ca="1" si="185"/>
        <v>1.1158733427718162E-2</v>
      </c>
    </row>
    <row r="9113" spans="7:8" x14ac:dyDescent="0.3">
      <c r="G9113" s="62">
        <v>9107</v>
      </c>
      <c r="H9113">
        <f t="shared" ca="1" si="185"/>
        <v>-8.4838827246964781E-3</v>
      </c>
    </row>
    <row r="9114" spans="7:8" x14ac:dyDescent="0.3">
      <c r="G9114" s="62">
        <v>9108</v>
      </c>
      <c r="H9114">
        <f t="shared" ca="1" si="185"/>
        <v>-1.0184478625545191E-3</v>
      </c>
    </row>
    <row r="9115" spans="7:8" x14ac:dyDescent="0.3">
      <c r="G9115" s="62">
        <v>9109</v>
      </c>
      <c r="H9115">
        <f t="shared" ca="1" si="185"/>
        <v>-2.2429966065123794E-2</v>
      </c>
    </row>
    <row r="9116" spans="7:8" x14ac:dyDescent="0.3">
      <c r="G9116" s="62">
        <v>9110</v>
      </c>
      <c r="H9116">
        <f t="shared" ca="1" si="185"/>
        <v>1.3063745246585606E-2</v>
      </c>
    </row>
    <row r="9117" spans="7:8" x14ac:dyDescent="0.3">
      <c r="G9117" s="62">
        <v>9111</v>
      </c>
      <c r="H9117">
        <f t="shared" ca="1" si="185"/>
        <v>-9.0976231574511433E-3</v>
      </c>
    </row>
    <row r="9118" spans="7:8" x14ac:dyDescent="0.3">
      <c r="G9118" s="62">
        <v>9112</v>
      </c>
      <c r="H9118">
        <f t="shared" ca="1" si="185"/>
        <v>3.2562366649508203E-4</v>
      </c>
    </row>
    <row r="9119" spans="7:8" x14ac:dyDescent="0.3">
      <c r="G9119" s="62">
        <v>9113</v>
      </c>
      <c r="H9119">
        <f t="shared" ca="1" si="185"/>
        <v>1.6054620089740599E-2</v>
      </c>
    </row>
    <row r="9120" spans="7:8" x14ac:dyDescent="0.3">
      <c r="G9120" s="62">
        <v>9114</v>
      </c>
      <c r="H9120">
        <f t="shared" ca="1" si="185"/>
        <v>-9.6326348449571834E-3</v>
      </c>
    </row>
    <row r="9121" spans="7:8" x14ac:dyDescent="0.3">
      <c r="G9121" s="62">
        <v>9115</v>
      </c>
      <c r="H9121">
        <f t="shared" ca="1" si="185"/>
        <v>-1.6319287790737824E-2</v>
      </c>
    </row>
    <row r="9122" spans="7:8" x14ac:dyDescent="0.3">
      <c r="G9122" s="62">
        <v>9116</v>
      </c>
      <c r="H9122">
        <f t="shared" ca="1" si="185"/>
        <v>4.2911347342215068E-3</v>
      </c>
    </row>
    <row r="9123" spans="7:8" x14ac:dyDescent="0.3">
      <c r="G9123" s="62">
        <v>9117</v>
      </c>
      <c r="H9123">
        <f t="shared" ca="1" si="185"/>
        <v>-1.3638142644666578E-2</v>
      </c>
    </row>
    <row r="9124" spans="7:8" x14ac:dyDescent="0.3">
      <c r="G9124" s="62">
        <v>9118</v>
      </c>
      <c r="H9124">
        <f t="shared" ca="1" si="185"/>
        <v>9.2720389107983758E-3</v>
      </c>
    </row>
    <row r="9125" spans="7:8" x14ac:dyDescent="0.3">
      <c r="G9125" s="62">
        <v>9119</v>
      </c>
      <c r="H9125">
        <f t="shared" ca="1" si="185"/>
        <v>2.5328921028653938E-2</v>
      </c>
    </row>
    <row r="9126" spans="7:8" x14ac:dyDescent="0.3">
      <c r="G9126" s="62">
        <v>9120</v>
      </c>
      <c r="H9126">
        <f t="shared" ca="1" si="185"/>
        <v>4.3181134564919675E-4</v>
      </c>
    </row>
    <row r="9127" spans="7:8" x14ac:dyDescent="0.3">
      <c r="G9127" s="62">
        <v>9121</v>
      </c>
      <c r="H9127">
        <f t="shared" ca="1" si="185"/>
        <v>6.7301676306512066E-4</v>
      </c>
    </row>
    <row r="9128" spans="7:8" x14ac:dyDescent="0.3">
      <c r="G9128" s="62">
        <v>9122</v>
      </c>
      <c r="H9128">
        <f t="shared" ca="1" si="185"/>
        <v>1.9693287871787483E-2</v>
      </c>
    </row>
    <row r="9129" spans="7:8" x14ac:dyDescent="0.3">
      <c r="G9129" s="62">
        <v>9123</v>
      </c>
      <c r="H9129">
        <f t="shared" ca="1" si="185"/>
        <v>1.2678279448018275E-3</v>
      </c>
    </row>
    <row r="9130" spans="7:8" x14ac:dyDescent="0.3">
      <c r="G9130" s="62">
        <v>9124</v>
      </c>
      <c r="H9130">
        <f t="shared" ca="1" si="185"/>
        <v>1.4409257414354344E-2</v>
      </c>
    </row>
    <row r="9131" spans="7:8" x14ac:dyDescent="0.3">
      <c r="G9131" s="62">
        <v>9125</v>
      </c>
      <c r="H9131">
        <f t="shared" ca="1" si="185"/>
        <v>7.1598436843290925E-3</v>
      </c>
    </row>
    <row r="9132" spans="7:8" x14ac:dyDescent="0.3">
      <c r="G9132" s="62">
        <v>9126</v>
      </c>
      <c r="H9132">
        <f t="shared" ca="1" si="185"/>
        <v>-5.8134103471861017E-3</v>
      </c>
    </row>
    <row r="9133" spans="7:8" x14ac:dyDescent="0.3">
      <c r="G9133" s="62">
        <v>9127</v>
      </c>
      <c r="H9133">
        <f t="shared" ca="1" si="185"/>
        <v>1.5169952716598668E-2</v>
      </c>
    </row>
    <row r="9134" spans="7:8" x14ac:dyDescent="0.3">
      <c r="G9134" s="62">
        <v>9128</v>
      </c>
      <c r="H9134">
        <f t="shared" ca="1" si="185"/>
        <v>1.3809694407703493E-2</v>
      </c>
    </row>
    <row r="9135" spans="7:8" x14ac:dyDescent="0.3">
      <c r="G9135" s="62">
        <v>9129</v>
      </c>
      <c r="H9135">
        <f t="shared" ca="1" si="185"/>
        <v>2.1185705985805004E-3</v>
      </c>
    </row>
    <row r="9136" spans="7:8" x14ac:dyDescent="0.3">
      <c r="G9136" s="62">
        <v>9130</v>
      </c>
      <c r="H9136">
        <f t="shared" ca="1" si="185"/>
        <v>5.1316688273319528E-3</v>
      </c>
    </row>
    <row r="9137" spans="7:8" x14ac:dyDescent="0.3">
      <c r="G9137" s="62">
        <v>9131</v>
      </c>
      <c r="H9137">
        <f t="shared" ca="1" si="185"/>
        <v>-1.4704561490442723E-2</v>
      </c>
    </row>
    <row r="9138" spans="7:8" x14ac:dyDescent="0.3">
      <c r="G9138" s="62">
        <v>9132</v>
      </c>
      <c r="H9138">
        <f t="shared" ca="1" si="185"/>
        <v>-9.3212007271267511E-3</v>
      </c>
    </row>
    <row r="9139" spans="7:8" x14ac:dyDescent="0.3">
      <c r="G9139" s="62">
        <v>9133</v>
      </c>
      <c r="H9139">
        <f t="shared" ca="1" si="185"/>
        <v>2.0511404244556927E-2</v>
      </c>
    </row>
    <row r="9140" spans="7:8" x14ac:dyDescent="0.3">
      <c r="G9140" s="62">
        <v>9134</v>
      </c>
      <c r="H9140">
        <f t="shared" ca="1" si="185"/>
        <v>-9.6252604736356915E-3</v>
      </c>
    </row>
    <row r="9141" spans="7:8" x14ac:dyDescent="0.3">
      <c r="G9141" s="62">
        <v>9135</v>
      </c>
      <c r="H9141">
        <f t="shared" ca="1" si="185"/>
        <v>2.1648256394033411E-2</v>
      </c>
    </row>
    <row r="9142" spans="7:8" x14ac:dyDescent="0.3">
      <c r="G9142" s="62">
        <v>9136</v>
      </c>
      <c r="H9142">
        <f t="shared" ca="1" si="185"/>
        <v>7.2369130418615726E-3</v>
      </c>
    </row>
    <row r="9143" spans="7:8" x14ac:dyDescent="0.3">
      <c r="G9143" s="62">
        <v>9137</v>
      </c>
      <c r="H9143">
        <f t="shared" ca="1" si="185"/>
        <v>6.5015388328771165E-3</v>
      </c>
    </row>
    <row r="9144" spans="7:8" x14ac:dyDescent="0.3">
      <c r="G9144" s="62">
        <v>9138</v>
      </c>
      <c r="H9144">
        <f t="shared" ca="1" si="185"/>
        <v>-3.4604337637227692E-3</v>
      </c>
    </row>
    <row r="9145" spans="7:8" x14ac:dyDescent="0.3">
      <c r="G9145" s="62">
        <v>9139</v>
      </c>
      <c r="H9145">
        <f t="shared" ca="1" si="185"/>
        <v>7.8019267127071856E-3</v>
      </c>
    </row>
    <row r="9146" spans="7:8" x14ac:dyDescent="0.3">
      <c r="G9146" s="62">
        <v>9140</v>
      </c>
      <c r="H9146">
        <f t="shared" ca="1" si="185"/>
        <v>2.695666266280939E-2</v>
      </c>
    </row>
    <row r="9147" spans="7:8" x14ac:dyDescent="0.3">
      <c r="G9147" s="62">
        <v>9141</v>
      </c>
      <c r="H9147">
        <f t="shared" ca="1" si="185"/>
        <v>-3.9803713018682601E-4</v>
      </c>
    </row>
    <row r="9148" spans="7:8" x14ac:dyDescent="0.3">
      <c r="G9148" s="62">
        <v>9142</v>
      </c>
      <c r="H9148">
        <f t="shared" ca="1" si="185"/>
        <v>1.5306653705941642E-2</v>
      </c>
    </row>
    <row r="9149" spans="7:8" x14ac:dyDescent="0.3">
      <c r="G9149" s="62">
        <v>9143</v>
      </c>
      <c r="H9149">
        <f t="shared" ca="1" si="185"/>
        <v>1.4823937119545364E-2</v>
      </c>
    </row>
    <row r="9150" spans="7:8" x14ac:dyDescent="0.3">
      <c r="G9150" s="62">
        <v>9144</v>
      </c>
      <c r="H9150">
        <f t="shared" ca="1" si="185"/>
        <v>6.2953274268837504E-3</v>
      </c>
    </row>
    <row r="9151" spans="7:8" x14ac:dyDescent="0.3">
      <c r="G9151" s="62">
        <v>9145</v>
      </c>
      <c r="H9151">
        <f t="shared" ca="1" si="185"/>
        <v>9.2540080591695852E-3</v>
      </c>
    </row>
    <row r="9152" spans="7:8" x14ac:dyDescent="0.3">
      <c r="G9152" s="62">
        <v>9146</v>
      </c>
      <c r="H9152">
        <f t="shared" ca="1" si="185"/>
        <v>1.4116331639550152E-2</v>
      </c>
    </row>
    <row r="9153" spans="7:8" x14ac:dyDescent="0.3">
      <c r="G9153" s="62">
        <v>9147</v>
      </c>
      <c r="H9153">
        <f t="shared" ca="1" si="185"/>
        <v>-5.2243561981339445E-3</v>
      </c>
    </row>
    <row r="9154" spans="7:8" x14ac:dyDescent="0.3">
      <c r="G9154" s="62">
        <v>9148</v>
      </c>
      <c r="H9154">
        <f t="shared" ca="1" si="185"/>
        <v>-7.6299936092825392E-3</v>
      </c>
    </row>
    <row r="9155" spans="7:8" x14ac:dyDescent="0.3">
      <c r="G9155" s="62">
        <v>9149</v>
      </c>
      <c r="H9155">
        <f t="shared" ca="1" si="185"/>
        <v>-1.105143246314586E-2</v>
      </c>
    </row>
    <row r="9156" spans="7:8" x14ac:dyDescent="0.3">
      <c r="G9156" s="62">
        <v>9150</v>
      </c>
      <c r="H9156">
        <f t="shared" ca="1" si="185"/>
        <v>-1.827603790457728E-2</v>
      </c>
    </row>
    <row r="9157" spans="7:8" x14ac:dyDescent="0.3">
      <c r="G9157" s="62">
        <v>9151</v>
      </c>
      <c r="H9157">
        <f t="shared" ca="1" si="185"/>
        <v>-3.2103152132034658E-3</v>
      </c>
    </row>
    <row r="9158" spans="7:8" x14ac:dyDescent="0.3">
      <c r="G9158" s="62">
        <v>9152</v>
      </c>
      <c r="H9158">
        <f t="shared" ca="1" si="185"/>
        <v>-3.7723672246956683E-3</v>
      </c>
    </row>
    <row r="9159" spans="7:8" x14ac:dyDescent="0.3">
      <c r="G9159" s="62">
        <v>9153</v>
      </c>
      <c r="H9159">
        <f t="shared" ref="H9159:H9222" ca="1" si="186">_xlfn.NORM.INV(RAND(),N$9,N$10)</f>
        <v>2.3390968662809646E-2</v>
      </c>
    </row>
    <row r="9160" spans="7:8" x14ac:dyDescent="0.3">
      <c r="G9160" s="62">
        <v>9154</v>
      </c>
      <c r="H9160">
        <f t="shared" ca="1" si="186"/>
        <v>1.5594118744924669E-2</v>
      </c>
    </row>
    <row r="9161" spans="7:8" x14ac:dyDescent="0.3">
      <c r="G9161" s="62">
        <v>9155</v>
      </c>
      <c r="H9161">
        <f t="shared" ca="1" si="186"/>
        <v>8.4111205264395927E-3</v>
      </c>
    </row>
    <row r="9162" spans="7:8" x14ac:dyDescent="0.3">
      <c r="G9162" s="62">
        <v>9156</v>
      </c>
      <c r="H9162">
        <f t="shared" ca="1" si="186"/>
        <v>2.0514633756941486E-2</v>
      </c>
    </row>
    <row r="9163" spans="7:8" x14ac:dyDescent="0.3">
      <c r="G9163" s="62">
        <v>9157</v>
      </c>
      <c r="H9163">
        <f t="shared" ca="1" si="186"/>
        <v>1.1558089996301313E-2</v>
      </c>
    </row>
    <row r="9164" spans="7:8" x14ac:dyDescent="0.3">
      <c r="G9164" s="62">
        <v>9158</v>
      </c>
      <c r="H9164">
        <f t="shared" ca="1" si="186"/>
        <v>-9.6145490810727371E-3</v>
      </c>
    </row>
    <row r="9165" spans="7:8" x14ac:dyDescent="0.3">
      <c r="G9165" s="62">
        <v>9159</v>
      </c>
      <c r="H9165">
        <f t="shared" ca="1" si="186"/>
        <v>6.9957059166351086E-3</v>
      </c>
    </row>
    <row r="9166" spans="7:8" x14ac:dyDescent="0.3">
      <c r="G9166" s="62">
        <v>9160</v>
      </c>
      <c r="H9166">
        <f t="shared" ca="1" si="186"/>
        <v>1.8301947380609642E-3</v>
      </c>
    </row>
    <row r="9167" spans="7:8" x14ac:dyDescent="0.3">
      <c r="G9167" s="62">
        <v>9161</v>
      </c>
      <c r="H9167">
        <f t="shared" ca="1" si="186"/>
        <v>-2.3554090769766365E-2</v>
      </c>
    </row>
    <row r="9168" spans="7:8" x14ac:dyDescent="0.3">
      <c r="G9168" s="62">
        <v>9162</v>
      </c>
      <c r="H9168">
        <f t="shared" ca="1" si="186"/>
        <v>1.1576407523458548E-2</v>
      </c>
    </row>
    <row r="9169" spans="7:8" x14ac:dyDescent="0.3">
      <c r="G9169" s="62">
        <v>9163</v>
      </c>
      <c r="H9169">
        <f t="shared" ca="1" si="186"/>
        <v>1.9076864933234818E-2</v>
      </c>
    </row>
    <row r="9170" spans="7:8" x14ac:dyDescent="0.3">
      <c r="G9170" s="62">
        <v>9164</v>
      </c>
      <c r="H9170">
        <f t="shared" ca="1" si="186"/>
        <v>-9.5684747620588036E-3</v>
      </c>
    </row>
    <row r="9171" spans="7:8" x14ac:dyDescent="0.3">
      <c r="G9171" s="62">
        <v>9165</v>
      </c>
      <c r="H9171">
        <f t="shared" ca="1" si="186"/>
        <v>-2.0870886822515932E-2</v>
      </c>
    </row>
    <row r="9172" spans="7:8" x14ac:dyDescent="0.3">
      <c r="G9172" s="62">
        <v>9166</v>
      </c>
      <c r="H9172">
        <f t="shared" ca="1" si="186"/>
        <v>1.9167699857806045E-2</v>
      </c>
    </row>
    <row r="9173" spans="7:8" x14ac:dyDescent="0.3">
      <c r="G9173" s="62">
        <v>9167</v>
      </c>
      <c r="H9173">
        <f t="shared" ca="1" si="186"/>
        <v>1.9769703513280884E-3</v>
      </c>
    </row>
    <row r="9174" spans="7:8" x14ac:dyDescent="0.3">
      <c r="G9174" s="62">
        <v>9168</v>
      </c>
      <c r="H9174">
        <f t="shared" ca="1" si="186"/>
        <v>2.965679160916122E-2</v>
      </c>
    </row>
    <row r="9175" spans="7:8" x14ac:dyDescent="0.3">
      <c r="G9175" s="62">
        <v>9169</v>
      </c>
      <c r="H9175">
        <f t="shared" ca="1" si="186"/>
        <v>-1.0705761164972903E-2</v>
      </c>
    </row>
    <row r="9176" spans="7:8" x14ac:dyDescent="0.3">
      <c r="G9176" s="62">
        <v>9170</v>
      </c>
      <c r="H9176">
        <f t="shared" ca="1" si="186"/>
        <v>8.0023462402887616E-3</v>
      </c>
    </row>
    <row r="9177" spans="7:8" x14ac:dyDescent="0.3">
      <c r="G9177" s="62">
        <v>9171</v>
      </c>
      <c r="H9177">
        <f t="shared" ca="1" si="186"/>
        <v>-1.3650279452701738E-3</v>
      </c>
    </row>
    <row r="9178" spans="7:8" x14ac:dyDescent="0.3">
      <c r="G9178" s="62">
        <v>9172</v>
      </c>
      <c r="H9178">
        <f t="shared" ca="1" si="186"/>
        <v>-1.6658668369263867E-2</v>
      </c>
    </row>
    <row r="9179" spans="7:8" x14ac:dyDescent="0.3">
      <c r="G9179" s="62">
        <v>9173</v>
      </c>
      <c r="H9179">
        <f t="shared" ca="1" si="186"/>
        <v>-2.0124435193007797E-2</v>
      </c>
    </row>
    <row r="9180" spans="7:8" x14ac:dyDescent="0.3">
      <c r="G9180" s="62">
        <v>9174</v>
      </c>
      <c r="H9180">
        <f t="shared" ca="1" si="186"/>
        <v>-2.4369102146201975E-3</v>
      </c>
    </row>
    <row r="9181" spans="7:8" x14ac:dyDescent="0.3">
      <c r="G9181" s="62">
        <v>9175</v>
      </c>
      <c r="H9181">
        <f t="shared" ca="1" si="186"/>
        <v>4.7967949745909063E-4</v>
      </c>
    </row>
    <row r="9182" spans="7:8" x14ac:dyDescent="0.3">
      <c r="G9182" s="62">
        <v>9176</v>
      </c>
      <c r="H9182">
        <f t="shared" ca="1" si="186"/>
        <v>2.3789880458653791E-2</v>
      </c>
    </row>
    <row r="9183" spans="7:8" x14ac:dyDescent="0.3">
      <c r="G9183" s="62">
        <v>9177</v>
      </c>
      <c r="H9183">
        <f t="shared" ca="1" si="186"/>
        <v>-1.6608831408771028E-2</v>
      </c>
    </row>
    <row r="9184" spans="7:8" x14ac:dyDescent="0.3">
      <c r="G9184" s="62">
        <v>9178</v>
      </c>
      <c r="H9184">
        <f t="shared" ca="1" si="186"/>
        <v>1.294907452235803E-2</v>
      </c>
    </row>
    <row r="9185" spans="7:8" x14ac:dyDescent="0.3">
      <c r="G9185" s="62">
        <v>9179</v>
      </c>
      <c r="H9185">
        <f t="shared" ca="1" si="186"/>
        <v>-1.3199997432545423E-2</v>
      </c>
    </row>
    <row r="9186" spans="7:8" x14ac:dyDescent="0.3">
      <c r="G9186" s="62">
        <v>9180</v>
      </c>
      <c r="H9186">
        <f t="shared" ca="1" si="186"/>
        <v>8.2922626713423011E-3</v>
      </c>
    </row>
    <row r="9187" spans="7:8" x14ac:dyDescent="0.3">
      <c r="G9187" s="62">
        <v>9181</v>
      </c>
      <c r="H9187">
        <f t="shared" ca="1" si="186"/>
        <v>1.0194482430965752E-2</v>
      </c>
    </row>
    <row r="9188" spans="7:8" x14ac:dyDescent="0.3">
      <c r="G9188" s="62">
        <v>9182</v>
      </c>
      <c r="H9188">
        <f t="shared" ca="1" si="186"/>
        <v>7.971872618211702E-3</v>
      </c>
    </row>
    <row r="9189" spans="7:8" x14ac:dyDescent="0.3">
      <c r="G9189" s="62">
        <v>9183</v>
      </c>
      <c r="H9189">
        <f t="shared" ca="1" si="186"/>
        <v>1.6581352232960585E-3</v>
      </c>
    </row>
    <row r="9190" spans="7:8" x14ac:dyDescent="0.3">
      <c r="G9190" s="62">
        <v>9184</v>
      </c>
      <c r="H9190">
        <f t="shared" ca="1" si="186"/>
        <v>-6.9698163333259009E-3</v>
      </c>
    </row>
    <row r="9191" spans="7:8" x14ac:dyDescent="0.3">
      <c r="G9191" s="62">
        <v>9185</v>
      </c>
      <c r="H9191">
        <f t="shared" ca="1" si="186"/>
        <v>-1.0366125694704794E-2</v>
      </c>
    </row>
    <row r="9192" spans="7:8" x14ac:dyDescent="0.3">
      <c r="G9192" s="62">
        <v>9186</v>
      </c>
      <c r="H9192">
        <f t="shared" ca="1" si="186"/>
        <v>-2.1661039378814907E-2</v>
      </c>
    </row>
    <row r="9193" spans="7:8" x14ac:dyDescent="0.3">
      <c r="G9193" s="62">
        <v>9187</v>
      </c>
      <c r="H9193">
        <f t="shared" ca="1" si="186"/>
        <v>1.4823405716827411E-2</v>
      </c>
    </row>
    <row r="9194" spans="7:8" x14ac:dyDescent="0.3">
      <c r="G9194" s="62">
        <v>9188</v>
      </c>
      <c r="H9194">
        <f t="shared" ca="1" si="186"/>
        <v>6.880797921578332E-3</v>
      </c>
    </row>
    <row r="9195" spans="7:8" x14ac:dyDescent="0.3">
      <c r="G9195" s="62">
        <v>9189</v>
      </c>
      <c r="H9195">
        <f t="shared" ca="1" si="186"/>
        <v>2.7005945914794292E-2</v>
      </c>
    </row>
    <row r="9196" spans="7:8" x14ac:dyDescent="0.3">
      <c r="G9196" s="62">
        <v>9190</v>
      </c>
      <c r="H9196">
        <f t="shared" ca="1" si="186"/>
        <v>-6.3596868661274317E-3</v>
      </c>
    </row>
    <row r="9197" spans="7:8" x14ac:dyDescent="0.3">
      <c r="G9197" s="62">
        <v>9191</v>
      </c>
      <c r="H9197">
        <f t="shared" ca="1" si="186"/>
        <v>2.6140639172733186E-2</v>
      </c>
    </row>
    <row r="9198" spans="7:8" x14ac:dyDescent="0.3">
      <c r="G9198" s="62">
        <v>9192</v>
      </c>
      <c r="H9198">
        <f t="shared" ca="1" si="186"/>
        <v>-2.9625117938815851E-2</v>
      </c>
    </row>
    <row r="9199" spans="7:8" x14ac:dyDescent="0.3">
      <c r="G9199" s="62">
        <v>9193</v>
      </c>
      <c r="H9199">
        <f t="shared" ca="1" si="186"/>
        <v>2.7485816849287349E-2</v>
      </c>
    </row>
    <row r="9200" spans="7:8" x14ac:dyDescent="0.3">
      <c r="G9200" s="62">
        <v>9194</v>
      </c>
      <c r="H9200">
        <f t="shared" ca="1" si="186"/>
        <v>-8.2289531451354807E-3</v>
      </c>
    </row>
    <row r="9201" spans="7:8" x14ac:dyDescent="0.3">
      <c r="G9201" s="62">
        <v>9195</v>
      </c>
      <c r="H9201">
        <f t="shared" ca="1" si="186"/>
        <v>1.0665902507140787E-2</v>
      </c>
    </row>
    <row r="9202" spans="7:8" x14ac:dyDescent="0.3">
      <c r="G9202" s="62">
        <v>9196</v>
      </c>
      <c r="H9202">
        <f t="shared" ca="1" si="186"/>
        <v>1.6864143881571689E-2</v>
      </c>
    </row>
    <row r="9203" spans="7:8" x14ac:dyDescent="0.3">
      <c r="G9203" s="62">
        <v>9197</v>
      </c>
      <c r="H9203">
        <f t="shared" ca="1" si="186"/>
        <v>8.2375205272568527E-3</v>
      </c>
    </row>
    <row r="9204" spans="7:8" x14ac:dyDescent="0.3">
      <c r="G9204" s="62">
        <v>9198</v>
      </c>
      <c r="H9204">
        <f t="shared" ca="1" si="186"/>
        <v>5.4959161277635333E-3</v>
      </c>
    </row>
    <row r="9205" spans="7:8" x14ac:dyDescent="0.3">
      <c r="G9205" s="62">
        <v>9199</v>
      </c>
      <c r="H9205">
        <f t="shared" ca="1" si="186"/>
        <v>7.7848008558154026E-3</v>
      </c>
    </row>
    <row r="9206" spans="7:8" x14ac:dyDescent="0.3">
      <c r="G9206" s="62">
        <v>9200</v>
      </c>
      <c r="H9206">
        <f t="shared" ca="1" si="186"/>
        <v>1.7097365254609691E-2</v>
      </c>
    </row>
    <row r="9207" spans="7:8" x14ac:dyDescent="0.3">
      <c r="G9207" s="62">
        <v>9201</v>
      </c>
      <c r="H9207">
        <f t="shared" ca="1" si="186"/>
        <v>-1.9941709119032161E-2</v>
      </c>
    </row>
    <row r="9208" spans="7:8" x14ac:dyDescent="0.3">
      <c r="G9208" s="62">
        <v>9202</v>
      </c>
      <c r="H9208">
        <f t="shared" ca="1" si="186"/>
        <v>-1.0412914051589994E-3</v>
      </c>
    </row>
    <row r="9209" spans="7:8" x14ac:dyDescent="0.3">
      <c r="G9209" s="62">
        <v>9203</v>
      </c>
      <c r="H9209">
        <f t="shared" ca="1" si="186"/>
        <v>-3.5789450431431753E-3</v>
      </c>
    </row>
    <row r="9210" spans="7:8" x14ac:dyDescent="0.3">
      <c r="G9210" s="62">
        <v>9204</v>
      </c>
      <c r="H9210">
        <f t="shared" ca="1" si="186"/>
        <v>1.7023351599126036E-2</v>
      </c>
    </row>
    <row r="9211" spans="7:8" x14ac:dyDescent="0.3">
      <c r="G9211" s="62">
        <v>9205</v>
      </c>
      <c r="H9211">
        <f t="shared" ca="1" si="186"/>
        <v>-5.595812645184009E-3</v>
      </c>
    </row>
    <row r="9212" spans="7:8" x14ac:dyDescent="0.3">
      <c r="G9212" s="62">
        <v>9206</v>
      </c>
      <c r="H9212">
        <f t="shared" ca="1" si="186"/>
        <v>-9.2677055342951075E-3</v>
      </c>
    </row>
    <row r="9213" spans="7:8" x14ac:dyDescent="0.3">
      <c r="G9213" s="62">
        <v>9207</v>
      </c>
      <c r="H9213">
        <f t="shared" ca="1" si="186"/>
        <v>1.419293876263596E-2</v>
      </c>
    </row>
    <row r="9214" spans="7:8" x14ac:dyDescent="0.3">
      <c r="G9214" s="62">
        <v>9208</v>
      </c>
      <c r="H9214">
        <f t="shared" ca="1" si="186"/>
        <v>1.7153983862697449E-2</v>
      </c>
    </row>
    <row r="9215" spans="7:8" x14ac:dyDescent="0.3">
      <c r="G9215" s="62">
        <v>9209</v>
      </c>
      <c r="H9215">
        <f t="shared" ca="1" si="186"/>
        <v>-1.5575776824289423E-2</v>
      </c>
    </row>
    <row r="9216" spans="7:8" x14ac:dyDescent="0.3">
      <c r="G9216" s="62">
        <v>9210</v>
      </c>
      <c r="H9216">
        <f t="shared" ca="1" si="186"/>
        <v>-1.4649688054944654E-2</v>
      </c>
    </row>
    <row r="9217" spans="7:8" x14ac:dyDescent="0.3">
      <c r="G9217" s="62">
        <v>9211</v>
      </c>
      <c r="H9217">
        <f t="shared" ca="1" si="186"/>
        <v>2.008722703671351E-2</v>
      </c>
    </row>
    <row r="9218" spans="7:8" x14ac:dyDescent="0.3">
      <c r="G9218" s="62">
        <v>9212</v>
      </c>
      <c r="H9218">
        <f t="shared" ca="1" si="186"/>
        <v>-1.2625996458488315E-3</v>
      </c>
    </row>
    <row r="9219" spans="7:8" x14ac:dyDescent="0.3">
      <c r="G9219" s="62">
        <v>9213</v>
      </c>
      <c r="H9219">
        <f t="shared" ca="1" si="186"/>
        <v>-5.6785349208129715E-4</v>
      </c>
    </row>
    <row r="9220" spans="7:8" x14ac:dyDescent="0.3">
      <c r="G9220" s="62">
        <v>9214</v>
      </c>
      <c r="H9220">
        <f t="shared" ca="1" si="186"/>
        <v>1.6680975898123691E-2</v>
      </c>
    </row>
    <row r="9221" spans="7:8" x14ac:dyDescent="0.3">
      <c r="G9221" s="62">
        <v>9215</v>
      </c>
      <c r="H9221">
        <f t="shared" ca="1" si="186"/>
        <v>-1.7644162424117482E-2</v>
      </c>
    </row>
    <row r="9222" spans="7:8" x14ac:dyDescent="0.3">
      <c r="G9222" s="62">
        <v>9216</v>
      </c>
      <c r="H9222">
        <f t="shared" ca="1" si="186"/>
        <v>-2.1122381147791375E-2</v>
      </c>
    </row>
    <row r="9223" spans="7:8" x14ac:dyDescent="0.3">
      <c r="G9223" s="62">
        <v>9217</v>
      </c>
      <c r="H9223">
        <f t="shared" ref="H9223:H9286" ca="1" si="187">_xlfn.NORM.INV(RAND(),N$9,N$10)</f>
        <v>-2.1814353750596966E-3</v>
      </c>
    </row>
    <row r="9224" spans="7:8" x14ac:dyDescent="0.3">
      <c r="G9224" s="62">
        <v>9218</v>
      </c>
      <c r="H9224">
        <f t="shared" ca="1" si="187"/>
        <v>1.0853054453953914E-2</v>
      </c>
    </row>
    <row r="9225" spans="7:8" x14ac:dyDescent="0.3">
      <c r="G9225" s="62">
        <v>9219</v>
      </c>
      <c r="H9225">
        <f t="shared" ca="1" si="187"/>
        <v>-2.5028678577158025E-2</v>
      </c>
    </row>
    <row r="9226" spans="7:8" x14ac:dyDescent="0.3">
      <c r="G9226" s="62">
        <v>9220</v>
      </c>
      <c r="H9226">
        <f t="shared" ca="1" si="187"/>
        <v>6.8286303425249785E-3</v>
      </c>
    </row>
    <row r="9227" spans="7:8" x14ac:dyDescent="0.3">
      <c r="G9227" s="62">
        <v>9221</v>
      </c>
      <c r="H9227">
        <f t="shared" ca="1" si="187"/>
        <v>5.9645941799933606E-3</v>
      </c>
    </row>
    <row r="9228" spans="7:8" x14ac:dyDescent="0.3">
      <c r="G9228" s="62">
        <v>9222</v>
      </c>
      <c r="H9228">
        <f t="shared" ca="1" si="187"/>
        <v>-1.0747366740094418E-3</v>
      </c>
    </row>
    <row r="9229" spans="7:8" x14ac:dyDescent="0.3">
      <c r="G9229" s="62">
        <v>9223</v>
      </c>
      <c r="H9229">
        <f t="shared" ca="1" si="187"/>
        <v>-5.0103405327388256E-3</v>
      </c>
    </row>
    <row r="9230" spans="7:8" x14ac:dyDescent="0.3">
      <c r="G9230" s="62">
        <v>9224</v>
      </c>
      <c r="H9230">
        <f t="shared" ca="1" si="187"/>
        <v>-3.1442337664928243E-3</v>
      </c>
    </row>
    <row r="9231" spans="7:8" x14ac:dyDescent="0.3">
      <c r="G9231" s="62">
        <v>9225</v>
      </c>
      <c r="H9231">
        <f t="shared" ca="1" si="187"/>
        <v>2.1815377977141052E-2</v>
      </c>
    </row>
    <row r="9232" spans="7:8" x14ac:dyDescent="0.3">
      <c r="G9232" s="62">
        <v>9226</v>
      </c>
      <c r="H9232">
        <f t="shared" ca="1" si="187"/>
        <v>-1.6955427250850185E-3</v>
      </c>
    </row>
    <row r="9233" spans="7:8" x14ac:dyDescent="0.3">
      <c r="G9233" s="62">
        <v>9227</v>
      </c>
      <c r="H9233">
        <f t="shared" ca="1" si="187"/>
        <v>-8.3276147287149448E-3</v>
      </c>
    </row>
    <row r="9234" spans="7:8" x14ac:dyDescent="0.3">
      <c r="G9234" s="62">
        <v>9228</v>
      </c>
      <c r="H9234">
        <f t="shared" ca="1" si="187"/>
        <v>5.5146270842760777E-3</v>
      </c>
    </row>
    <row r="9235" spans="7:8" x14ac:dyDescent="0.3">
      <c r="G9235" s="62">
        <v>9229</v>
      </c>
      <c r="H9235">
        <f t="shared" ca="1" si="187"/>
        <v>-2.0160800052055172E-2</v>
      </c>
    </row>
    <row r="9236" spans="7:8" x14ac:dyDescent="0.3">
      <c r="G9236" s="62">
        <v>9230</v>
      </c>
      <c r="H9236">
        <f t="shared" ca="1" si="187"/>
        <v>-4.4776659578450494E-3</v>
      </c>
    </row>
    <row r="9237" spans="7:8" x14ac:dyDescent="0.3">
      <c r="G9237" s="62">
        <v>9231</v>
      </c>
      <c r="H9237">
        <f t="shared" ca="1" si="187"/>
        <v>-1.4757434942241613E-2</v>
      </c>
    </row>
    <row r="9238" spans="7:8" x14ac:dyDescent="0.3">
      <c r="G9238" s="62">
        <v>9232</v>
      </c>
      <c r="H9238">
        <f t="shared" ca="1" si="187"/>
        <v>-2.4435201642569539E-2</v>
      </c>
    </row>
    <row r="9239" spans="7:8" x14ac:dyDescent="0.3">
      <c r="G9239" s="62">
        <v>9233</v>
      </c>
      <c r="H9239">
        <f t="shared" ca="1" si="187"/>
        <v>-2.1210332707758118E-2</v>
      </c>
    </row>
    <row r="9240" spans="7:8" x14ac:dyDescent="0.3">
      <c r="G9240" s="62">
        <v>9234</v>
      </c>
      <c r="H9240">
        <f t="shared" ca="1" si="187"/>
        <v>1.7575590095179096E-2</v>
      </c>
    </row>
    <row r="9241" spans="7:8" x14ac:dyDescent="0.3">
      <c r="G9241" s="62">
        <v>9235</v>
      </c>
      <c r="H9241">
        <f t="shared" ca="1" si="187"/>
        <v>1.5816648854031536E-2</v>
      </c>
    </row>
    <row r="9242" spans="7:8" x14ac:dyDescent="0.3">
      <c r="G9242" s="62">
        <v>9236</v>
      </c>
      <c r="H9242">
        <f t="shared" ca="1" si="187"/>
        <v>-1.7035667528553722E-2</v>
      </c>
    </row>
    <row r="9243" spans="7:8" x14ac:dyDescent="0.3">
      <c r="G9243" s="62">
        <v>9237</v>
      </c>
      <c r="H9243">
        <f t="shared" ca="1" si="187"/>
        <v>1.3522173198197965E-2</v>
      </c>
    </row>
    <row r="9244" spans="7:8" x14ac:dyDescent="0.3">
      <c r="G9244" s="62">
        <v>9238</v>
      </c>
      <c r="H9244">
        <f t="shared" ca="1" si="187"/>
        <v>-2.2233779573803191E-2</v>
      </c>
    </row>
    <row r="9245" spans="7:8" x14ac:dyDescent="0.3">
      <c r="G9245" s="62">
        <v>9239</v>
      </c>
      <c r="H9245">
        <f t="shared" ca="1" si="187"/>
        <v>-1.6378017635558344E-2</v>
      </c>
    </row>
    <row r="9246" spans="7:8" x14ac:dyDescent="0.3">
      <c r="G9246" s="62">
        <v>9240</v>
      </c>
      <c r="H9246">
        <f t="shared" ca="1" si="187"/>
        <v>3.0569766584135918E-2</v>
      </c>
    </row>
    <row r="9247" spans="7:8" x14ac:dyDescent="0.3">
      <c r="G9247" s="62">
        <v>9241</v>
      </c>
      <c r="H9247">
        <f t="shared" ca="1" si="187"/>
        <v>2.3541393903415728E-2</v>
      </c>
    </row>
    <row r="9248" spans="7:8" x14ac:dyDescent="0.3">
      <c r="G9248" s="62">
        <v>9242</v>
      </c>
      <c r="H9248">
        <f t="shared" ca="1" si="187"/>
        <v>-6.9580793583076941E-3</v>
      </c>
    </row>
    <row r="9249" spans="7:8" x14ac:dyDescent="0.3">
      <c r="G9249" s="62">
        <v>9243</v>
      </c>
      <c r="H9249">
        <f t="shared" ca="1" si="187"/>
        <v>-4.1994205462450775E-3</v>
      </c>
    </row>
    <row r="9250" spans="7:8" x14ac:dyDescent="0.3">
      <c r="G9250" s="62">
        <v>9244</v>
      </c>
      <c r="H9250">
        <f t="shared" ca="1" si="187"/>
        <v>1.0918489033547571E-2</v>
      </c>
    </row>
    <row r="9251" spans="7:8" x14ac:dyDescent="0.3">
      <c r="G9251" s="62">
        <v>9245</v>
      </c>
      <c r="H9251">
        <f t="shared" ca="1" si="187"/>
        <v>-2.4798259586723187E-2</v>
      </c>
    </row>
    <row r="9252" spans="7:8" x14ac:dyDescent="0.3">
      <c r="G9252" s="62">
        <v>9246</v>
      </c>
      <c r="H9252">
        <f t="shared" ca="1" si="187"/>
        <v>1.6799898329759665E-2</v>
      </c>
    </row>
    <row r="9253" spans="7:8" x14ac:dyDescent="0.3">
      <c r="G9253" s="62">
        <v>9247</v>
      </c>
      <c r="H9253">
        <f t="shared" ca="1" si="187"/>
        <v>-9.0548587074010551E-3</v>
      </c>
    </row>
    <row r="9254" spans="7:8" x14ac:dyDescent="0.3">
      <c r="G9254" s="62">
        <v>9248</v>
      </c>
      <c r="H9254">
        <f t="shared" ca="1" si="187"/>
        <v>1.2149726298712971E-2</v>
      </c>
    </row>
    <row r="9255" spans="7:8" x14ac:dyDescent="0.3">
      <c r="G9255" s="62">
        <v>9249</v>
      </c>
      <c r="H9255">
        <f t="shared" ca="1" si="187"/>
        <v>-6.3051295944253705E-3</v>
      </c>
    </row>
    <row r="9256" spans="7:8" x14ac:dyDescent="0.3">
      <c r="G9256" s="62">
        <v>9250</v>
      </c>
      <c r="H9256">
        <f t="shared" ca="1" si="187"/>
        <v>1.3393635583250775E-2</v>
      </c>
    </row>
    <row r="9257" spans="7:8" x14ac:dyDescent="0.3">
      <c r="G9257" s="62">
        <v>9251</v>
      </c>
      <c r="H9257">
        <f t="shared" ca="1" si="187"/>
        <v>3.7001452098488195E-3</v>
      </c>
    </row>
    <row r="9258" spans="7:8" x14ac:dyDescent="0.3">
      <c r="G9258" s="62">
        <v>9252</v>
      </c>
      <c r="H9258">
        <f t="shared" ca="1" si="187"/>
        <v>3.7636325860842747E-3</v>
      </c>
    </row>
    <row r="9259" spans="7:8" x14ac:dyDescent="0.3">
      <c r="G9259" s="62">
        <v>9253</v>
      </c>
      <c r="H9259">
        <f t="shared" ca="1" si="187"/>
        <v>1.7440890350515846E-2</v>
      </c>
    </row>
    <row r="9260" spans="7:8" x14ac:dyDescent="0.3">
      <c r="G9260" s="62">
        <v>9254</v>
      </c>
      <c r="H9260">
        <f t="shared" ca="1" si="187"/>
        <v>-9.7695607437900869E-3</v>
      </c>
    </row>
    <row r="9261" spans="7:8" x14ac:dyDescent="0.3">
      <c r="G9261" s="62">
        <v>9255</v>
      </c>
      <c r="H9261">
        <f t="shared" ca="1" si="187"/>
        <v>8.5273114796208319E-3</v>
      </c>
    </row>
    <row r="9262" spans="7:8" x14ac:dyDescent="0.3">
      <c r="G9262" s="62">
        <v>9256</v>
      </c>
      <c r="H9262">
        <f t="shared" ca="1" si="187"/>
        <v>1.8240736235853321E-3</v>
      </c>
    </row>
    <row r="9263" spans="7:8" x14ac:dyDescent="0.3">
      <c r="G9263" s="62">
        <v>9257</v>
      </c>
      <c r="H9263">
        <f t="shared" ca="1" si="187"/>
        <v>-1.8159568091097112E-3</v>
      </c>
    </row>
    <row r="9264" spans="7:8" x14ac:dyDescent="0.3">
      <c r="G9264" s="62">
        <v>9258</v>
      </c>
      <c r="H9264">
        <f t="shared" ca="1" si="187"/>
        <v>1.0629325703489429E-3</v>
      </c>
    </row>
    <row r="9265" spans="7:8" x14ac:dyDescent="0.3">
      <c r="G9265" s="62">
        <v>9259</v>
      </c>
      <c r="H9265">
        <f t="shared" ca="1" si="187"/>
        <v>2.7167062116486337E-2</v>
      </c>
    </row>
    <row r="9266" spans="7:8" x14ac:dyDescent="0.3">
      <c r="G9266" s="62">
        <v>9260</v>
      </c>
      <c r="H9266">
        <f t="shared" ca="1" si="187"/>
        <v>1.7294397265661478E-2</v>
      </c>
    </row>
    <row r="9267" spans="7:8" x14ac:dyDescent="0.3">
      <c r="G9267" s="62">
        <v>9261</v>
      </c>
      <c r="H9267">
        <f t="shared" ca="1" si="187"/>
        <v>4.5195362024779686E-3</v>
      </c>
    </row>
    <row r="9268" spans="7:8" x14ac:dyDescent="0.3">
      <c r="G9268" s="62">
        <v>9262</v>
      </c>
      <c r="H9268">
        <f t="shared" ca="1" si="187"/>
        <v>1.7907510543675727E-2</v>
      </c>
    </row>
    <row r="9269" spans="7:8" x14ac:dyDescent="0.3">
      <c r="G9269" s="62">
        <v>9263</v>
      </c>
      <c r="H9269">
        <f t="shared" ca="1" si="187"/>
        <v>-1.6053911136288589E-2</v>
      </c>
    </row>
    <row r="9270" spans="7:8" x14ac:dyDescent="0.3">
      <c r="G9270" s="62">
        <v>9264</v>
      </c>
      <c r="H9270">
        <f t="shared" ca="1" si="187"/>
        <v>-8.8807119333973155E-3</v>
      </c>
    </row>
    <row r="9271" spans="7:8" x14ac:dyDescent="0.3">
      <c r="G9271" s="62">
        <v>9265</v>
      </c>
      <c r="H9271">
        <f t="shared" ca="1" si="187"/>
        <v>-5.2660400559160908E-3</v>
      </c>
    </row>
    <row r="9272" spans="7:8" x14ac:dyDescent="0.3">
      <c r="G9272" s="62">
        <v>9266</v>
      </c>
      <c r="H9272">
        <f t="shared" ca="1" si="187"/>
        <v>-4.3499803517594721E-3</v>
      </c>
    </row>
    <row r="9273" spans="7:8" x14ac:dyDescent="0.3">
      <c r="G9273" s="62">
        <v>9267</v>
      </c>
      <c r="H9273">
        <f t="shared" ca="1" si="187"/>
        <v>-7.1795483462623111E-4</v>
      </c>
    </row>
    <row r="9274" spans="7:8" x14ac:dyDescent="0.3">
      <c r="G9274" s="62">
        <v>9268</v>
      </c>
      <c r="H9274">
        <f t="shared" ca="1" si="187"/>
        <v>-1.0222101203476172E-3</v>
      </c>
    </row>
    <row r="9275" spans="7:8" x14ac:dyDescent="0.3">
      <c r="G9275" s="62">
        <v>9269</v>
      </c>
      <c r="H9275">
        <f t="shared" ca="1" si="187"/>
        <v>-2.3235370877247846E-4</v>
      </c>
    </row>
    <row r="9276" spans="7:8" x14ac:dyDescent="0.3">
      <c r="G9276" s="62">
        <v>9270</v>
      </c>
      <c r="H9276">
        <f t="shared" ca="1" si="187"/>
        <v>2.7959322793299881E-3</v>
      </c>
    </row>
    <row r="9277" spans="7:8" x14ac:dyDescent="0.3">
      <c r="G9277" s="62">
        <v>9271</v>
      </c>
      <c r="H9277">
        <f t="shared" ca="1" si="187"/>
        <v>-3.1085319908202822E-2</v>
      </c>
    </row>
    <row r="9278" spans="7:8" x14ac:dyDescent="0.3">
      <c r="G9278" s="62">
        <v>9272</v>
      </c>
      <c r="H9278">
        <f t="shared" ca="1" si="187"/>
        <v>3.1296523910013061E-3</v>
      </c>
    </row>
    <row r="9279" spans="7:8" x14ac:dyDescent="0.3">
      <c r="G9279" s="62">
        <v>9273</v>
      </c>
      <c r="H9279">
        <f t="shared" ca="1" si="187"/>
        <v>1.105234303320069E-2</v>
      </c>
    </row>
    <row r="9280" spans="7:8" x14ac:dyDescent="0.3">
      <c r="G9280" s="62">
        <v>9274</v>
      </c>
      <c r="H9280">
        <f t="shared" ca="1" si="187"/>
        <v>8.3139751307657397E-3</v>
      </c>
    </row>
    <row r="9281" spans="7:8" x14ac:dyDescent="0.3">
      <c r="G9281" s="62">
        <v>9275</v>
      </c>
      <c r="H9281">
        <f t="shared" ca="1" si="187"/>
        <v>-8.4316360051968769E-3</v>
      </c>
    </row>
    <row r="9282" spans="7:8" x14ac:dyDescent="0.3">
      <c r="G9282" s="62">
        <v>9276</v>
      </c>
      <c r="H9282">
        <f t="shared" ca="1" si="187"/>
        <v>-9.7805253328221882E-4</v>
      </c>
    </row>
    <row r="9283" spans="7:8" x14ac:dyDescent="0.3">
      <c r="G9283" s="62">
        <v>9277</v>
      </c>
      <c r="H9283">
        <f t="shared" ca="1" si="187"/>
        <v>1.5944540596717221E-2</v>
      </c>
    </row>
    <row r="9284" spans="7:8" x14ac:dyDescent="0.3">
      <c r="G9284" s="62">
        <v>9278</v>
      </c>
      <c r="H9284">
        <f t="shared" ca="1" si="187"/>
        <v>4.576495569948618E-2</v>
      </c>
    </row>
    <row r="9285" spans="7:8" x14ac:dyDescent="0.3">
      <c r="G9285" s="62">
        <v>9279</v>
      </c>
      <c r="H9285">
        <f t="shared" ca="1" si="187"/>
        <v>-1.6385665472831854E-2</v>
      </c>
    </row>
    <row r="9286" spans="7:8" x14ac:dyDescent="0.3">
      <c r="G9286" s="62">
        <v>9280</v>
      </c>
      <c r="H9286">
        <f t="shared" ca="1" si="187"/>
        <v>2.0631701569690616E-2</v>
      </c>
    </row>
    <row r="9287" spans="7:8" x14ac:dyDescent="0.3">
      <c r="G9287" s="62">
        <v>9281</v>
      </c>
      <c r="H9287">
        <f t="shared" ref="H9287:H9350" ca="1" si="188">_xlfn.NORM.INV(RAND(),N$9,N$10)</f>
        <v>-1.5872206702589649E-2</v>
      </c>
    </row>
    <row r="9288" spans="7:8" x14ac:dyDescent="0.3">
      <c r="G9288" s="62">
        <v>9282</v>
      </c>
      <c r="H9288">
        <f t="shared" ca="1" si="188"/>
        <v>-5.9780892797028484E-3</v>
      </c>
    </row>
    <row r="9289" spans="7:8" x14ac:dyDescent="0.3">
      <c r="G9289" s="62">
        <v>9283</v>
      </c>
      <c r="H9289">
        <f t="shared" ca="1" si="188"/>
        <v>-2.8311117169586859E-3</v>
      </c>
    </row>
    <row r="9290" spans="7:8" x14ac:dyDescent="0.3">
      <c r="G9290" s="62">
        <v>9284</v>
      </c>
      <c r="H9290">
        <f t="shared" ca="1" si="188"/>
        <v>-1.0526425082117638E-3</v>
      </c>
    </row>
    <row r="9291" spans="7:8" x14ac:dyDescent="0.3">
      <c r="G9291" s="62">
        <v>9285</v>
      </c>
      <c r="H9291">
        <f t="shared" ca="1" si="188"/>
        <v>-1.1188111735660072E-2</v>
      </c>
    </row>
    <row r="9292" spans="7:8" x14ac:dyDescent="0.3">
      <c r="G9292" s="62">
        <v>9286</v>
      </c>
      <c r="H9292">
        <f t="shared" ca="1" si="188"/>
        <v>-9.1627444246353048E-3</v>
      </c>
    </row>
    <row r="9293" spans="7:8" x14ac:dyDescent="0.3">
      <c r="G9293" s="62">
        <v>9287</v>
      </c>
      <c r="H9293">
        <f t="shared" ca="1" si="188"/>
        <v>-8.515057338228979E-3</v>
      </c>
    </row>
    <row r="9294" spans="7:8" x14ac:dyDescent="0.3">
      <c r="G9294" s="62">
        <v>9288</v>
      </c>
      <c r="H9294">
        <f t="shared" ca="1" si="188"/>
        <v>1.816282690074765E-2</v>
      </c>
    </row>
    <row r="9295" spans="7:8" x14ac:dyDescent="0.3">
      <c r="G9295" s="62">
        <v>9289</v>
      </c>
      <c r="H9295">
        <f t="shared" ca="1" si="188"/>
        <v>4.4143934432897287E-3</v>
      </c>
    </row>
    <row r="9296" spans="7:8" x14ac:dyDescent="0.3">
      <c r="G9296" s="62">
        <v>9290</v>
      </c>
      <c r="H9296">
        <f t="shared" ca="1" si="188"/>
        <v>1.0574285116790609E-2</v>
      </c>
    </row>
    <row r="9297" spans="7:8" x14ac:dyDescent="0.3">
      <c r="G9297" s="62">
        <v>9291</v>
      </c>
      <c r="H9297">
        <f t="shared" ca="1" si="188"/>
        <v>1.7894152563831901E-2</v>
      </c>
    </row>
    <row r="9298" spans="7:8" x14ac:dyDescent="0.3">
      <c r="G9298" s="62">
        <v>9292</v>
      </c>
      <c r="H9298">
        <f t="shared" ca="1" si="188"/>
        <v>-8.1953205466217809E-4</v>
      </c>
    </row>
    <row r="9299" spans="7:8" x14ac:dyDescent="0.3">
      <c r="G9299" s="62">
        <v>9293</v>
      </c>
      <c r="H9299">
        <f t="shared" ca="1" si="188"/>
        <v>1.8835672245153128E-2</v>
      </c>
    </row>
    <row r="9300" spans="7:8" x14ac:dyDescent="0.3">
      <c r="G9300" s="62">
        <v>9294</v>
      </c>
      <c r="H9300">
        <f t="shared" ca="1" si="188"/>
        <v>9.7642057866528832E-3</v>
      </c>
    </row>
    <row r="9301" spans="7:8" x14ac:dyDescent="0.3">
      <c r="G9301" s="62">
        <v>9295</v>
      </c>
      <c r="H9301">
        <f t="shared" ca="1" si="188"/>
        <v>1.0816976379220125E-2</v>
      </c>
    </row>
    <row r="9302" spans="7:8" x14ac:dyDescent="0.3">
      <c r="G9302" s="62">
        <v>9296</v>
      </c>
      <c r="H9302">
        <f t="shared" ca="1" si="188"/>
        <v>-1.6149485069658392E-2</v>
      </c>
    </row>
    <row r="9303" spans="7:8" x14ac:dyDescent="0.3">
      <c r="G9303" s="62">
        <v>9297</v>
      </c>
      <c r="H9303">
        <f t="shared" ca="1" si="188"/>
        <v>1.5281279627167058E-2</v>
      </c>
    </row>
    <row r="9304" spans="7:8" x14ac:dyDescent="0.3">
      <c r="G9304" s="62">
        <v>9298</v>
      </c>
      <c r="H9304">
        <f t="shared" ca="1" si="188"/>
        <v>4.9244548396574989E-3</v>
      </c>
    </row>
    <row r="9305" spans="7:8" x14ac:dyDescent="0.3">
      <c r="G9305" s="62">
        <v>9299</v>
      </c>
      <c r="H9305">
        <f t="shared" ca="1" si="188"/>
        <v>1.3522549517833117E-2</v>
      </c>
    </row>
    <row r="9306" spans="7:8" x14ac:dyDescent="0.3">
      <c r="G9306" s="62">
        <v>9300</v>
      </c>
      <c r="H9306">
        <f t="shared" ca="1" si="188"/>
        <v>-2.2618868241496493E-2</v>
      </c>
    </row>
    <row r="9307" spans="7:8" x14ac:dyDescent="0.3">
      <c r="G9307" s="62">
        <v>9301</v>
      </c>
      <c r="H9307">
        <f t="shared" ca="1" si="188"/>
        <v>-2.300669650056416E-2</v>
      </c>
    </row>
    <row r="9308" spans="7:8" x14ac:dyDescent="0.3">
      <c r="G9308" s="62">
        <v>9302</v>
      </c>
      <c r="H9308">
        <f t="shared" ca="1" si="188"/>
        <v>-3.8569357708452712E-2</v>
      </c>
    </row>
    <row r="9309" spans="7:8" x14ac:dyDescent="0.3">
      <c r="G9309" s="62">
        <v>9303</v>
      </c>
      <c r="H9309">
        <f t="shared" ca="1" si="188"/>
        <v>2.7806856539716283E-2</v>
      </c>
    </row>
    <row r="9310" spans="7:8" x14ac:dyDescent="0.3">
      <c r="G9310" s="62">
        <v>9304</v>
      </c>
      <c r="H9310">
        <f t="shared" ca="1" si="188"/>
        <v>-1.7880285153949429E-2</v>
      </c>
    </row>
    <row r="9311" spans="7:8" x14ac:dyDescent="0.3">
      <c r="G9311" s="62">
        <v>9305</v>
      </c>
      <c r="H9311">
        <f t="shared" ca="1" si="188"/>
        <v>-1.0798045112344138E-2</v>
      </c>
    </row>
    <row r="9312" spans="7:8" x14ac:dyDescent="0.3">
      <c r="G9312" s="62">
        <v>9306</v>
      </c>
      <c r="H9312">
        <f t="shared" ca="1" si="188"/>
        <v>3.3387288936549383E-3</v>
      </c>
    </row>
    <row r="9313" spans="7:8" x14ac:dyDescent="0.3">
      <c r="G9313" s="62">
        <v>9307</v>
      </c>
      <c r="H9313">
        <f t="shared" ca="1" si="188"/>
        <v>1.5608996611114791E-2</v>
      </c>
    </row>
    <row r="9314" spans="7:8" x14ac:dyDescent="0.3">
      <c r="G9314" s="62">
        <v>9308</v>
      </c>
      <c r="H9314">
        <f t="shared" ca="1" si="188"/>
        <v>2.1937089694514341E-4</v>
      </c>
    </row>
    <row r="9315" spans="7:8" x14ac:dyDescent="0.3">
      <c r="G9315" s="62">
        <v>9309</v>
      </c>
      <c r="H9315">
        <f t="shared" ca="1" si="188"/>
        <v>1.7620412463654391E-2</v>
      </c>
    </row>
    <row r="9316" spans="7:8" x14ac:dyDescent="0.3">
      <c r="G9316" s="62">
        <v>9310</v>
      </c>
      <c r="H9316">
        <f t="shared" ca="1" si="188"/>
        <v>-7.3272020176291339E-3</v>
      </c>
    </row>
    <row r="9317" spans="7:8" x14ac:dyDescent="0.3">
      <c r="G9317" s="62">
        <v>9311</v>
      </c>
      <c r="H9317">
        <f t="shared" ca="1" si="188"/>
        <v>-1.2897376875633582E-3</v>
      </c>
    </row>
    <row r="9318" spans="7:8" x14ac:dyDescent="0.3">
      <c r="G9318" s="62">
        <v>9312</v>
      </c>
      <c r="H9318">
        <f t="shared" ca="1" si="188"/>
        <v>-1.0602471953184523E-2</v>
      </c>
    </row>
    <row r="9319" spans="7:8" x14ac:dyDescent="0.3">
      <c r="G9319" s="62">
        <v>9313</v>
      </c>
      <c r="H9319">
        <f t="shared" ca="1" si="188"/>
        <v>-1.0042306726322378E-2</v>
      </c>
    </row>
    <row r="9320" spans="7:8" x14ac:dyDescent="0.3">
      <c r="G9320" s="62">
        <v>9314</v>
      </c>
      <c r="H9320">
        <f t="shared" ca="1" si="188"/>
        <v>-1.0194778009528314E-2</v>
      </c>
    </row>
    <row r="9321" spans="7:8" x14ac:dyDescent="0.3">
      <c r="G9321" s="62">
        <v>9315</v>
      </c>
      <c r="H9321">
        <f t="shared" ca="1" si="188"/>
        <v>4.4761062225642644E-3</v>
      </c>
    </row>
    <row r="9322" spans="7:8" x14ac:dyDescent="0.3">
      <c r="G9322" s="62">
        <v>9316</v>
      </c>
      <c r="H9322">
        <f t="shared" ca="1" si="188"/>
        <v>-2.1916642710310859E-2</v>
      </c>
    </row>
    <row r="9323" spans="7:8" x14ac:dyDescent="0.3">
      <c r="G9323" s="62">
        <v>9317</v>
      </c>
      <c r="H9323">
        <f t="shared" ca="1" si="188"/>
        <v>1.651110315420358E-2</v>
      </c>
    </row>
    <row r="9324" spans="7:8" x14ac:dyDescent="0.3">
      <c r="G9324" s="62">
        <v>9318</v>
      </c>
      <c r="H9324">
        <f t="shared" ca="1" si="188"/>
        <v>6.2117077744407584E-3</v>
      </c>
    </row>
    <row r="9325" spans="7:8" x14ac:dyDescent="0.3">
      <c r="G9325" s="62">
        <v>9319</v>
      </c>
      <c r="H9325">
        <f t="shared" ca="1" si="188"/>
        <v>-1.3002538093633295E-2</v>
      </c>
    </row>
    <row r="9326" spans="7:8" x14ac:dyDescent="0.3">
      <c r="G9326" s="62">
        <v>9320</v>
      </c>
      <c r="H9326">
        <f t="shared" ca="1" si="188"/>
        <v>1.9894333257071045E-2</v>
      </c>
    </row>
    <row r="9327" spans="7:8" x14ac:dyDescent="0.3">
      <c r="G9327" s="62">
        <v>9321</v>
      </c>
      <c r="H9327">
        <f t="shared" ca="1" si="188"/>
        <v>9.3317798644039357E-3</v>
      </c>
    </row>
    <row r="9328" spans="7:8" x14ac:dyDescent="0.3">
      <c r="G9328" s="62">
        <v>9322</v>
      </c>
      <c r="H9328">
        <f t="shared" ca="1" si="188"/>
        <v>-1.0671384701025537E-2</v>
      </c>
    </row>
    <row r="9329" spans="7:8" x14ac:dyDescent="0.3">
      <c r="G9329" s="62">
        <v>9323</v>
      </c>
      <c r="H9329">
        <f t="shared" ca="1" si="188"/>
        <v>-2.1052676659347656E-2</v>
      </c>
    </row>
    <row r="9330" spans="7:8" x14ac:dyDescent="0.3">
      <c r="G9330" s="62">
        <v>9324</v>
      </c>
      <c r="H9330">
        <f t="shared" ca="1" si="188"/>
        <v>2.4754930308218716E-2</v>
      </c>
    </row>
    <row r="9331" spans="7:8" x14ac:dyDescent="0.3">
      <c r="G9331" s="62">
        <v>9325</v>
      </c>
      <c r="H9331">
        <f t="shared" ca="1" si="188"/>
        <v>6.0594843908199723E-3</v>
      </c>
    </row>
    <row r="9332" spans="7:8" x14ac:dyDescent="0.3">
      <c r="G9332" s="62">
        <v>9326</v>
      </c>
      <c r="H9332">
        <f t="shared" ca="1" si="188"/>
        <v>-9.2071352501986725E-3</v>
      </c>
    </row>
    <row r="9333" spans="7:8" x14ac:dyDescent="0.3">
      <c r="G9333" s="62">
        <v>9327</v>
      </c>
      <c r="H9333">
        <f t="shared" ca="1" si="188"/>
        <v>-5.6860274205542839E-3</v>
      </c>
    </row>
    <row r="9334" spans="7:8" x14ac:dyDescent="0.3">
      <c r="G9334" s="62">
        <v>9328</v>
      </c>
      <c r="H9334">
        <f t="shared" ca="1" si="188"/>
        <v>-2.0833313024563593E-2</v>
      </c>
    </row>
    <row r="9335" spans="7:8" x14ac:dyDescent="0.3">
      <c r="G9335" s="62">
        <v>9329</v>
      </c>
      <c r="H9335">
        <f t="shared" ca="1" si="188"/>
        <v>-1.9576400076994249E-2</v>
      </c>
    </row>
    <row r="9336" spans="7:8" x14ac:dyDescent="0.3">
      <c r="G9336" s="62">
        <v>9330</v>
      </c>
      <c r="H9336">
        <f t="shared" ca="1" si="188"/>
        <v>6.0574738002073638E-3</v>
      </c>
    </row>
    <row r="9337" spans="7:8" x14ac:dyDescent="0.3">
      <c r="G9337" s="62">
        <v>9331</v>
      </c>
      <c r="H9337">
        <f t="shared" ca="1" si="188"/>
        <v>-6.554527665150172E-3</v>
      </c>
    </row>
    <row r="9338" spans="7:8" x14ac:dyDescent="0.3">
      <c r="G9338" s="62">
        <v>9332</v>
      </c>
      <c r="H9338">
        <f t="shared" ca="1" si="188"/>
        <v>6.8893053864246614E-3</v>
      </c>
    </row>
    <row r="9339" spans="7:8" x14ac:dyDescent="0.3">
      <c r="G9339" s="62">
        <v>9333</v>
      </c>
      <c r="H9339">
        <f t="shared" ca="1" si="188"/>
        <v>9.2504836804820027E-3</v>
      </c>
    </row>
    <row r="9340" spans="7:8" x14ac:dyDescent="0.3">
      <c r="G9340" s="62">
        <v>9334</v>
      </c>
      <c r="H9340">
        <f t="shared" ca="1" si="188"/>
        <v>-6.5492660317627849E-3</v>
      </c>
    </row>
    <row r="9341" spans="7:8" x14ac:dyDescent="0.3">
      <c r="G9341" s="62">
        <v>9335</v>
      </c>
      <c r="H9341">
        <f t="shared" ca="1" si="188"/>
        <v>3.7895273496738155E-3</v>
      </c>
    </row>
    <row r="9342" spans="7:8" x14ac:dyDescent="0.3">
      <c r="G9342" s="62">
        <v>9336</v>
      </c>
      <c r="H9342">
        <f t="shared" ca="1" si="188"/>
        <v>-1.2192624533717642E-2</v>
      </c>
    </row>
    <row r="9343" spans="7:8" x14ac:dyDescent="0.3">
      <c r="G9343" s="62">
        <v>9337</v>
      </c>
      <c r="H9343">
        <f t="shared" ca="1" si="188"/>
        <v>3.2147168237060546E-3</v>
      </c>
    </row>
    <row r="9344" spans="7:8" x14ac:dyDescent="0.3">
      <c r="G9344" s="62">
        <v>9338</v>
      </c>
      <c r="H9344">
        <f t="shared" ca="1" si="188"/>
        <v>5.2544784896324716E-3</v>
      </c>
    </row>
    <row r="9345" spans="7:8" x14ac:dyDescent="0.3">
      <c r="G9345" s="62">
        <v>9339</v>
      </c>
      <c r="H9345">
        <f t="shared" ca="1" si="188"/>
        <v>2.7764064492972158E-2</v>
      </c>
    </row>
    <row r="9346" spans="7:8" x14ac:dyDescent="0.3">
      <c r="G9346" s="62">
        <v>9340</v>
      </c>
      <c r="H9346">
        <f t="shared" ca="1" si="188"/>
        <v>-2.5070291729529407E-2</v>
      </c>
    </row>
    <row r="9347" spans="7:8" x14ac:dyDescent="0.3">
      <c r="G9347" s="62">
        <v>9341</v>
      </c>
      <c r="H9347">
        <f t="shared" ca="1" si="188"/>
        <v>5.6853759474464862E-3</v>
      </c>
    </row>
    <row r="9348" spans="7:8" x14ac:dyDescent="0.3">
      <c r="G9348" s="62">
        <v>9342</v>
      </c>
      <c r="H9348">
        <f t="shared" ca="1" si="188"/>
        <v>-5.7931572022652525E-3</v>
      </c>
    </row>
    <row r="9349" spans="7:8" x14ac:dyDescent="0.3">
      <c r="G9349" s="62">
        <v>9343</v>
      </c>
      <c r="H9349">
        <f t="shared" ca="1" si="188"/>
        <v>1.1101933656654029E-2</v>
      </c>
    </row>
    <row r="9350" spans="7:8" x14ac:dyDescent="0.3">
      <c r="G9350" s="62">
        <v>9344</v>
      </c>
      <c r="H9350">
        <f t="shared" ca="1" si="188"/>
        <v>-4.4395013565784831E-3</v>
      </c>
    </row>
    <row r="9351" spans="7:8" x14ac:dyDescent="0.3">
      <c r="G9351" s="62">
        <v>9345</v>
      </c>
      <c r="H9351">
        <f t="shared" ref="H9351:H9414" ca="1" si="189">_xlfn.NORM.INV(RAND(),N$9,N$10)</f>
        <v>-3.3830153168510763E-2</v>
      </c>
    </row>
    <row r="9352" spans="7:8" x14ac:dyDescent="0.3">
      <c r="G9352" s="62">
        <v>9346</v>
      </c>
      <c r="H9352">
        <f t="shared" ca="1" si="189"/>
        <v>2.5597596058937026E-2</v>
      </c>
    </row>
    <row r="9353" spans="7:8" x14ac:dyDescent="0.3">
      <c r="G9353" s="62">
        <v>9347</v>
      </c>
      <c r="H9353">
        <f t="shared" ca="1" si="189"/>
        <v>1.9504244154074521E-2</v>
      </c>
    </row>
    <row r="9354" spans="7:8" x14ac:dyDescent="0.3">
      <c r="G9354" s="62">
        <v>9348</v>
      </c>
      <c r="H9354">
        <f t="shared" ca="1" si="189"/>
        <v>-5.5441746278264235E-3</v>
      </c>
    </row>
    <row r="9355" spans="7:8" x14ac:dyDescent="0.3">
      <c r="G9355" s="62">
        <v>9349</v>
      </c>
      <c r="H9355">
        <f t="shared" ca="1" si="189"/>
        <v>-4.2259607707634337E-4</v>
      </c>
    </row>
    <row r="9356" spans="7:8" x14ac:dyDescent="0.3">
      <c r="G9356" s="62">
        <v>9350</v>
      </c>
      <c r="H9356">
        <f t="shared" ca="1" si="189"/>
        <v>8.0778070301747266E-3</v>
      </c>
    </row>
    <row r="9357" spans="7:8" x14ac:dyDescent="0.3">
      <c r="G9357" s="62">
        <v>9351</v>
      </c>
      <c r="H9357">
        <f t="shared" ca="1" si="189"/>
        <v>-1.3825699474099029E-2</v>
      </c>
    </row>
    <row r="9358" spans="7:8" x14ac:dyDescent="0.3">
      <c r="G9358" s="62">
        <v>9352</v>
      </c>
      <c r="H9358">
        <f t="shared" ca="1" si="189"/>
        <v>2.8386988270903274E-2</v>
      </c>
    </row>
    <row r="9359" spans="7:8" x14ac:dyDescent="0.3">
      <c r="G9359" s="62">
        <v>9353</v>
      </c>
      <c r="H9359">
        <f t="shared" ca="1" si="189"/>
        <v>8.0596103171664078E-3</v>
      </c>
    </row>
    <row r="9360" spans="7:8" x14ac:dyDescent="0.3">
      <c r="G9360" s="62">
        <v>9354</v>
      </c>
      <c r="H9360">
        <f t="shared" ca="1" si="189"/>
        <v>-3.332380692898268E-2</v>
      </c>
    </row>
    <row r="9361" spans="7:8" x14ac:dyDescent="0.3">
      <c r="G9361" s="62">
        <v>9355</v>
      </c>
      <c r="H9361">
        <f t="shared" ca="1" si="189"/>
        <v>1.905633259751625E-2</v>
      </c>
    </row>
    <row r="9362" spans="7:8" x14ac:dyDescent="0.3">
      <c r="G9362" s="62">
        <v>9356</v>
      </c>
      <c r="H9362">
        <f t="shared" ca="1" si="189"/>
        <v>1.9133738064108351E-2</v>
      </c>
    </row>
    <row r="9363" spans="7:8" x14ac:dyDescent="0.3">
      <c r="G9363" s="62">
        <v>9357</v>
      </c>
      <c r="H9363">
        <f t="shared" ca="1" si="189"/>
        <v>-9.1778390714912712E-4</v>
      </c>
    </row>
    <row r="9364" spans="7:8" x14ac:dyDescent="0.3">
      <c r="G9364" s="62">
        <v>9358</v>
      </c>
      <c r="H9364">
        <f t="shared" ca="1" si="189"/>
        <v>6.0102411865992598E-3</v>
      </c>
    </row>
    <row r="9365" spans="7:8" x14ac:dyDescent="0.3">
      <c r="G9365" s="62">
        <v>9359</v>
      </c>
      <c r="H9365">
        <f t="shared" ca="1" si="189"/>
        <v>-2.3041681956072532E-3</v>
      </c>
    </row>
    <row r="9366" spans="7:8" x14ac:dyDescent="0.3">
      <c r="G9366" s="62">
        <v>9360</v>
      </c>
      <c r="H9366">
        <f t="shared" ca="1" si="189"/>
        <v>-3.1981496064254801E-3</v>
      </c>
    </row>
    <row r="9367" spans="7:8" x14ac:dyDescent="0.3">
      <c r="G9367" s="62">
        <v>9361</v>
      </c>
      <c r="H9367">
        <f t="shared" ca="1" si="189"/>
        <v>-2.6395007954721505E-2</v>
      </c>
    </row>
    <row r="9368" spans="7:8" x14ac:dyDescent="0.3">
      <c r="G9368" s="62">
        <v>9362</v>
      </c>
      <c r="H9368">
        <f t="shared" ca="1" si="189"/>
        <v>1.085979075840568E-2</v>
      </c>
    </row>
    <row r="9369" spans="7:8" x14ac:dyDescent="0.3">
      <c r="G9369" s="62">
        <v>9363</v>
      </c>
      <c r="H9369">
        <f t="shared" ca="1" si="189"/>
        <v>1.2231943701239749E-2</v>
      </c>
    </row>
    <row r="9370" spans="7:8" x14ac:dyDescent="0.3">
      <c r="G9370" s="62">
        <v>9364</v>
      </c>
      <c r="H9370">
        <f t="shared" ca="1" si="189"/>
        <v>-3.3789108791718842E-2</v>
      </c>
    </row>
    <row r="9371" spans="7:8" x14ac:dyDescent="0.3">
      <c r="G9371" s="62">
        <v>9365</v>
      </c>
      <c r="H9371">
        <f t="shared" ca="1" si="189"/>
        <v>2.6341148999377163E-2</v>
      </c>
    </row>
    <row r="9372" spans="7:8" x14ac:dyDescent="0.3">
      <c r="G9372" s="62">
        <v>9366</v>
      </c>
      <c r="H9372">
        <f t="shared" ca="1" si="189"/>
        <v>1.8207117829382124E-2</v>
      </c>
    </row>
    <row r="9373" spans="7:8" x14ac:dyDescent="0.3">
      <c r="G9373" s="62">
        <v>9367</v>
      </c>
      <c r="H9373">
        <f t="shared" ca="1" si="189"/>
        <v>-2.792440860290984E-3</v>
      </c>
    </row>
    <row r="9374" spans="7:8" x14ac:dyDescent="0.3">
      <c r="G9374" s="62">
        <v>9368</v>
      </c>
      <c r="H9374">
        <f t="shared" ca="1" si="189"/>
        <v>-1.7146239545885275E-2</v>
      </c>
    </row>
    <row r="9375" spans="7:8" x14ac:dyDescent="0.3">
      <c r="G9375" s="62">
        <v>9369</v>
      </c>
      <c r="H9375">
        <f t="shared" ca="1" si="189"/>
        <v>1.1748801036609654E-2</v>
      </c>
    </row>
    <row r="9376" spans="7:8" x14ac:dyDescent="0.3">
      <c r="G9376" s="62">
        <v>9370</v>
      </c>
      <c r="H9376">
        <f t="shared" ca="1" si="189"/>
        <v>7.2394747053322241E-3</v>
      </c>
    </row>
    <row r="9377" spans="7:8" x14ac:dyDescent="0.3">
      <c r="G9377" s="62">
        <v>9371</v>
      </c>
      <c r="H9377">
        <f t="shared" ca="1" si="189"/>
        <v>-2.4236349555219996E-2</v>
      </c>
    </row>
    <row r="9378" spans="7:8" x14ac:dyDescent="0.3">
      <c r="G9378" s="62">
        <v>9372</v>
      </c>
      <c r="H9378">
        <f t="shared" ca="1" si="189"/>
        <v>5.9846218393443612E-3</v>
      </c>
    </row>
    <row r="9379" spans="7:8" x14ac:dyDescent="0.3">
      <c r="G9379" s="62">
        <v>9373</v>
      </c>
      <c r="H9379">
        <f t="shared" ca="1" si="189"/>
        <v>-9.5627381635944488E-4</v>
      </c>
    </row>
    <row r="9380" spans="7:8" x14ac:dyDescent="0.3">
      <c r="G9380" s="62">
        <v>9374</v>
      </c>
      <c r="H9380">
        <f t="shared" ca="1" si="189"/>
        <v>1.5687781303734955E-2</v>
      </c>
    </row>
    <row r="9381" spans="7:8" x14ac:dyDescent="0.3">
      <c r="G9381" s="62">
        <v>9375</v>
      </c>
      <c r="H9381">
        <f t="shared" ca="1" si="189"/>
        <v>1.9093095780792994E-2</v>
      </c>
    </row>
    <row r="9382" spans="7:8" x14ac:dyDescent="0.3">
      <c r="G9382" s="62">
        <v>9376</v>
      </c>
      <c r="H9382">
        <f t="shared" ca="1" si="189"/>
        <v>-3.5233933454594329E-3</v>
      </c>
    </row>
    <row r="9383" spans="7:8" x14ac:dyDescent="0.3">
      <c r="G9383" s="62">
        <v>9377</v>
      </c>
      <c r="H9383">
        <f t="shared" ca="1" si="189"/>
        <v>1.054671539892197E-2</v>
      </c>
    </row>
    <row r="9384" spans="7:8" x14ac:dyDescent="0.3">
      <c r="G9384" s="62">
        <v>9378</v>
      </c>
      <c r="H9384">
        <f t="shared" ca="1" si="189"/>
        <v>-1.0579018549809542E-2</v>
      </c>
    </row>
    <row r="9385" spans="7:8" x14ac:dyDescent="0.3">
      <c r="G9385" s="62">
        <v>9379</v>
      </c>
      <c r="H9385">
        <f t="shared" ca="1" si="189"/>
        <v>-1.5985920477067577E-2</v>
      </c>
    </row>
    <row r="9386" spans="7:8" x14ac:dyDescent="0.3">
      <c r="G9386" s="62">
        <v>9380</v>
      </c>
      <c r="H9386">
        <f t="shared" ca="1" si="189"/>
        <v>-1.7935443758137135E-2</v>
      </c>
    </row>
    <row r="9387" spans="7:8" x14ac:dyDescent="0.3">
      <c r="G9387" s="62">
        <v>9381</v>
      </c>
      <c r="H9387">
        <f t="shared" ca="1" si="189"/>
        <v>-1.6901690699363529E-2</v>
      </c>
    </row>
    <row r="9388" spans="7:8" x14ac:dyDescent="0.3">
      <c r="G9388" s="62">
        <v>9382</v>
      </c>
      <c r="H9388">
        <f t="shared" ca="1" si="189"/>
        <v>1.0551166598670612E-2</v>
      </c>
    </row>
    <row r="9389" spans="7:8" x14ac:dyDescent="0.3">
      <c r="G9389" s="62">
        <v>9383</v>
      </c>
      <c r="H9389">
        <f t="shared" ca="1" si="189"/>
        <v>2.4536347385882361E-2</v>
      </c>
    </row>
    <row r="9390" spans="7:8" x14ac:dyDescent="0.3">
      <c r="G9390" s="62">
        <v>9384</v>
      </c>
      <c r="H9390">
        <f t="shared" ca="1" si="189"/>
        <v>-3.4669174908137965E-2</v>
      </c>
    </row>
    <row r="9391" spans="7:8" x14ac:dyDescent="0.3">
      <c r="G9391" s="62">
        <v>9385</v>
      </c>
      <c r="H9391">
        <f t="shared" ca="1" si="189"/>
        <v>7.0721133234553143E-3</v>
      </c>
    </row>
    <row r="9392" spans="7:8" x14ac:dyDescent="0.3">
      <c r="G9392" s="62">
        <v>9386</v>
      </c>
      <c r="H9392">
        <f t="shared" ca="1" si="189"/>
        <v>-7.859709668214589E-3</v>
      </c>
    </row>
    <row r="9393" spans="7:8" x14ac:dyDescent="0.3">
      <c r="G9393" s="62">
        <v>9387</v>
      </c>
      <c r="H9393">
        <f t="shared" ca="1" si="189"/>
        <v>5.037676993182868E-3</v>
      </c>
    </row>
    <row r="9394" spans="7:8" x14ac:dyDescent="0.3">
      <c r="G9394" s="62">
        <v>9388</v>
      </c>
      <c r="H9394">
        <f t="shared" ca="1" si="189"/>
        <v>1.0494879666719107E-2</v>
      </c>
    </row>
    <row r="9395" spans="7:8" x14ac:dyDescent="0.3">
      <c r="G9395" s="62">
        <v>9389</v>
      </c>
      <c r="H9395">
        <f t="shared" ca="1" si="189"/>
        <v>-2.5313079133542193E-2</v>
      </c>
    </row>
    <row r="9396" spans="7:8" x14ac:dyDescent="0.3">
      <c r="G9396" s="62">
        <v>9390</v>
      </c>
      <c r="H9396">
        <f t="shared" ca="1" si="189"/>
        <v>8.8110545869698308E-3</v>
      </c>
    </row>
    <row r="9397" spans="7:8" x14ac:dyDescent="0.3">
      <c r="G9397" s="62">
        <v>9391</v>
      </c>
      <c r="H9397">
        <f t="shared" ca="1" si="189"/>
        <v>1.1743324449329028E-2</v>
      </c>
    </row>
    <row r="9398" spans="7:8" x14ac:dyDescent="0.3">
      <c r="G9398" s="62">
        <v>9392</v>
      </c>
      <c r="H9398">
        <f t="shared" ca="1" si="189"/>
        <v>7.6464576908403257E-3</v>
      </c>
    </row>
    <row r="9399" spans="7:8" x14ac:dyDescent="0.3">
      <c r="G9399" s="62">
        <v>9393</v>
      </c>
      <c r="H9399">
        <f t="shared" ca="1" si="189"/>
        <v>1.4532072945119739E-2</v>
      </c>
    </row>
    <row r="9400" spans="7:8" x14ac:dyDescent="0.3">
      <c r="G9400" s="62">
        <v>9394</v>
      </c>
      <c r="H9400">
        <f t="shared" ca="1" si="189"/>
        <v>-5.9139243182681697E-3</v>
      </c>
    </row>
    <row r="9401" spans="7:8" x14ac:dyDescent="0.3">
      <c r="G9401" s="62">
        <v>9395</v>
      </c>
      <c r="H9401">
        <f t="shared" ca="1" si="189"/>
        <v>2.397042324786779E-2</v>
      </c>
    </row>
    <row r="9402" spans="7:8" x14ac:dyDescent="0.3">
      <c r="G9402" s="62">
        <v>9396</v>
      </c>
      <c r="H9402">
        <f t="shared" ca="1" si="189"/>
        <v>-3.1489036238841082E-3</v>
      </c>
    </row>
    <row r="9403" spans="7:8" x14ac:dyDescent="0.3">
      <c r="G9403" s="62">
        <v>9397</v>
      </c>
      <c r="H9403">
        <f t="shared" ca="1" si="189"/>
        <v>4.7195210634219865E-2</v>
      </c>
    </row>
    <row r="9404" spans="7:8" x14ac:dyDescent="0.3">
      <c r="G9404" s="62">
        <v>9398</v>
      </c>
      <c r="H9404">
        <f t="shared" ca="1" si="189"/>
        <v>4.1068340291661055E-3</v>
      </c>
    </row>
    <row r="9405" spans="7:8" x14ac:dyDescent="0.3">
      <c r="G9405" s="62">
        <v>9399</v>
      </c>
      <c r="H9405">
        <f t="shared" ca="1" si="189"/>
        <v>-4.2585727520676915E-3</v>
      </c>
    </row>
    <row r="9406" spans="7:8" x14ac:dyDescent="0.3">
      <c r="G9406" s="62">
        <v>9400</v>
      </c>
      <c r="H9406">
        <f t="shared" ca="1" si="189"/>
        <v>-3.5752081948676427E-2</v>
      </c>
    </row>
    <row r="9407" spans="7:8" x14ac:dyDescent="0.3">
      <c r="G9407" s="62">
        <v>9401</v>
      </c>
      <c r="H9407">
        <f t="shared" ca="1" si="189"/>
        <v>-4.6683993979980938E-3</v>
      </c>
    </row>
    <row r="9408" spans="7:8" x14ac:dyDescent="0.3">
      <c r="G9408" s="62">
        <v>9402</v>
      </c>
      <c r="H9408">
        <f t="shared" ca="1" si="189"/>
        <v>1.2007221707559339E-2</v>
      </c>
    </row>
    <row r="9409" spans="7:8" x14ac:dyDescent="0.3">
      <c r="G9409" s="62">
        <v>9403</v>
      </c>
      <c r="H9409">
        <f t="shared" ca="1" si="189"/>
        <v>9.3587996183469441E-3</v>
      </c>
    </row>
    <row r="9410" spans="7:8" x14ac:dyDescent="0.3">
      <c r="G9410" s="62">
        <v>9404</v>
      </c>
      <c r="H9410">
        <f t="shared" ca="1" si="189"/>
        <v>-5.8987879045307506E-3</v>
      </c>
    </row>
    <row r="9411" spans="7:8" x14ac:dyDescent="0.3">
      <c r="G9411" s="62">
        <v>9405</v>
      </c>
      <c r="H9411">
        <f t="shared" ca="1" si="189"/>
        <v>-4.6760987822420125E-3</v>
      </c>
    </row>
    <row r="9412" spans="7:8" x14ac:dyDescent="0.3">
      <c r="G9412" s="62">
        <v>9406</v>
      </c>
      <c r="H9412">
        <f t="shared" ca="1" si="189"/>
        <v>-1.8722559297160078E-2</v>
      </c>
    </row>
    <row r="9413" spans="7:8" x14ac:dyDescent="0.3">
      <c r="G9413" s="62">
        <v>9407</v>
      </c>
      <c r="H9413">
        <f t="shared" ca="1" si="189"/>
        <v>-9.726443059514419E-3</v>
      </c>
    </row>
    <row r="9414" spans="7:8" x14ac:dyDescent="0.3">
      <c r="G9414" s="62">
        <v>9408</v>
      </c>
      <c r="H9414">
        <f t="shared" ca="1" si="189"/>
        <v>7.7761967503671278E-3</v>
      </c>
    </row>
    <row r="9415" spans="7:8" x14ac:dyDescent="0.3">
      <c r="G9415" s="62">
        <v>9409</v>
      </c>
      <c r="H9415">
        <f t="shared" ref="H9415:H9478" ca="1" si="190">_xlfn.NORM.INV(RAND(),N$9,N$10)</f>
        <v>-1.4896835068728883E-2</v>
      </c>
    </row>
    <row r="9416" spans="7:8" x14ac:dyDescent="0.3">
      <c r="G9416" s="62">
        <v>9410</v>
      </c>
      <c r="H9416">
        <f t="shared" ca="1" si="190"/>
        <v>4.3460133480186895E-2</v>
      </c>
    </row>
    <row r="9417" spans="7:8" x14ac:dyDescent="0.3">
      <c r="G9417" s="62">
        <v>9411</v>
      </c>
      <c r="H9417">
        <f t="shared" ca="1" si="190"/>
        <v>-2.2591992055831182E-2</v>
      </c>
    </row>
    <row r="9418" spans="7:8" x14ac:dyDescent="0.3">
      <c r="G9418" s="62">
        <v>9412</v>
      </c>
      <c r="H9418">
        <f t="shared" ca="1" si="190"/>
        <v>1.4342337682399979E-3</v>
      </c>
    </row>
    <row r="9419" spans="7:8" x14ac:dyDescent="0.3">
      <c r="G9419" s="62">
        <v>9413</v>
      </c>
      <c r="H9419">
        <f t="shared" ca="1" si="190"/>
        <v>1.9020780941024482E-2</v>
      </c>
    </row>
    <row r="9420" spans="7:8" x14ac:dyDescent="0.3">
      <c r="G9420" s="62">
        <v>9414</v>
      </c>
      <c r="H9420">
        <f t="shared" ca="1" si="190"/>
        <v>-1.8159971398304688E-2</v>
      </c>
    </row>
    <row r="9421" spans="7:8" x14ac:dyDescent="0.3">
      <c r="G9421" s="62">
        <v>9415</v>
      </c>
      <c r="H9421">
        <f t="shared" ca="1" si="190"/>
        <v>1.8909406405643439E-2</v>
      </c>
    </row>
    <row r="9422" spans="7:8" x14ac:dyDescent="0.3">
      <c r="G9422" s="62">
        <v>9416</v>
      </c>
      <c r="H9422">
        <f t="shared" ca="1" si="190"/>
        <v>-9.1265492418086871E-3</v>
      </c>
    </row>
    <row r="9423" spans="7:8" x14ac:dyDescent="0.3">
      <c r="G9423" s="62">
        <v>9417</v>
      </c>
      <c r="H9423">
        <f t="shared" ca="1" si="190"/>
        <v>4.771362135949405E-2</v>
      </c>
    </row>
    <row r="9424" spans="7:8" x14ac:dyDescent="0.3">
      <c r="G9424" s="62">
        <v>9418</v>
      </c>
      <c r="H9424">
        <f t="shared" ca="1" si="190"/>
        <v>2.5491275072667161E-2</v>
      </c>
    </row>
    <row r="9425" spans="7:8" x14ac:dyDescent="0.3">
      <c r="G9425" s="62">
        <v>9419</v>
      </c>
      <c r="H9425">
        <f t="shared" ca="1" si="190"/>
        <v>8.2942588018806145E-3</v>
      </c>
    </row>
    <row r="9426" spans="7:8" x14ac:dyDescent="0.3">
      <c r="G9426" s="62">
        <v>9420</v>
      </c>
      <c r="H9426">
        <f t="shared" ca="1" si="190"/>
        <v>2.3726183195515137E-2</v>
      </c>
    </row>
    <row r="9427" spans="7:8" x14ac:dyDescent="0.3">
      <c r="G9427" s="62">
        <v>9421</v>
      </c>
      <c r="H9427">
        <f t="shared" ca="1" si="190"/>
        <v>3.4074328025121927E-3</v>
      </c>
    </row>
    <row r="9428" spans="7:8" x14ac:dyDescent="0.3">
      <c r="G9428" s="62">
        <v>9422</v>
      </c>
      <c r="H9428">
        <f t="shared" ca="1" si="190"/>
        <v>-6.0104152508521514E-3</v>
      </c>
    </row>
    <row r="9429" spans="7:8" x14ac:dyDescent="0.3">
      <c r="G9429" s="62">
        <v>9423</v>
      </c>
      <c r="H9429">
        <f t="shared" ca="1" si="190"/>
        <v>6.43627623936941E-3</v>
      </c>
    </row>
    <row r="9430" spans="7:8" x14ac:dyDescent="0.3">
      <c r="G9430" s="62">
        <v>9424</v>
      </c>
      <c r="H9430">
        <f t="shared" ca="1" si="190"/>
        <v>4.0466699275631558E-3</v>
      </c>
    </row>
    <row r="9431" spans="7:8" x14ac:dyDescent="0.3">
      <c r="G9431" s="62">
        <v>9425</v>
      </c>
      <c r="H9431">
        <f t="shared" ca="1" si="190"/>
        <v>1.0448248374599722E-3</v>
      </c>
    </row>
    <row r="9432" spans="7:8" x14ac:dyDescent="0.3">
      <c r="G9432" s="62">
        <v>9426</v>
      </c>
      <c r="H9432">
        <f t="shared" ca="1" si="190"/>
        <v>-1.2969167752401393E-2</v>
      </c>
    </row>
    <row r="9433" spans="7:8" x14ac:dyDescent="0.3">
      <c r="G9433" s="62">
        <v>9427</v>
      </c>
      <c r="H9433">
        <f t="shared" ca="1" si="190"/>
        <v>-1.3622746365049052E-2</v>
      </c>
    </row>
    <row r="9434" spans="7:8" x14ac:dyDescent="0.3">
      <c r="G9434" s="62">
        <v>9428</v>
      </c>
      <c r="H9434">
        <f t="shared" ca="1" si="190"/>
        <v>2.5763833110525199E-3</v>
      </c>
    </row>
    <row r="9435" spans="7:8" x14ac:dyDescent="0.3">
      <c r="G9435" s="62">
        <v>9429</v>
      </c>
      <c r="H9435">
        <f t="shared" ca="1" si="190"/>
        <v>2.5693551351337728E-2</v>
      </c>
    </row>
    <row r="9436" spans="7:8" x14ac:dyDescent="0.3">
      <c r="G9436" s="62">
        <v>9430</v>
      </c>
      <c r="H9436">
        <f t="shared" ca="1" si="190"/>
        <v>-9.0531855231733536E-3</v>
      </c>
    </row>
    <row r="9437" spans="7:8" x14ac:dyDescent="0.3">
      <c r="G9437" s="62">
        <v>9431</v>
      </c>
      <c r="H9437">
        <f t="shared" ca="1" si="190"/>
        <v>-1.2691083775508943E-3</v>
      </c>
    </row>
    <row r="9438" spans="7:8" x14ac:dyDescent="0.3">
      <c r="G9438" s="62">
        <v>9432</v>
      </c>
      <c r="H9438">
        <f t="shared" ca="1" si="190"/>
        <v>-9.1009590302289622E-3</v>
      </c>
    </row>
    <row r="9439" spans="7:8" x14ac:dyDescent="0.3">
      <c r="G9439" s="62">
        <v>9433</v>
      </c>
      <c r="H9439">
        <f t="shared" ca="1" si="190"/>
        <v>-3.4724525006112457E-2</v>
      </c>
    </row>
    <row r="9440" spans="7:8" x14ac:dyDescent="0.3">
      <c r="G9440" s="62">
        <v>9434</v>
      </c>
      <c r="H9440">
        <f t="shared" ca="1" si="190"/>
        <v>1.8900168690415494E-2</v>
      </c>
    </row>
    <row r="9441" spans="7:8" x14ac:dyDescent="0.3">
      <c r="G9441" s="62">
        <v>9435</v>
      </c>
      <c r="H9441">
        <f t="shared" ca="1" si="190"/>
        <v>-1.2290467185136487E-2</v>
      </c>
    </row>
    <row r="9442" spans="7:8" x14ac:dyDescent="0.3">
      <c r="G9442" s="62">
        <v>9436</v>
      </c>
      <c r="H9442">
        <f t="shared" ca="1" si="190"/>
        <v>1.8258465833562613E-2</v>
      </c>
    </row>
    <row r="9443" spans="7:8" x14ac:dyDescent="0.3">
      <c r="G9443" s="62">
        <v>9437</v>
      </c>
      <c r="H9443">
        <f t="shared" ca="1" si="190"/>
        <v>-1.4739953357596461E-2</v>
      </c>
    </row>
    <row r="9444" spans="7:8" x14ac:dyDescent="0.3">
      <c r="G9444" s="62">
        <v>9438</v>
      </c>
      <c r="H9444">
        <f t="shared" ca="1" si="190"/>
        <v>4.901559758698576E-3</v>
      </c>
    </row>
    <row r="9445" spans="7:8" x14ac:dyDescent="0.3">
      <c r="G9445" s="62">
        <v>9439</v>
      </c>
      <c r="H9445">
        <f t="shared" ca="1" si="190"/>
        <v>1.8249420671217625E-2</v>
      </c>
    </row>
    <row r="9446" spans="7:8" x14ac:dyDescent="0.3">
      <c r="G9446" s="62">
        <v>9440</v>
      </c>
      <c r="H9446">
        <f t="shared" ca="1" si="190"/>
        <v>2.4034984478672014E-2</v>
      </c>
    </row>
    <row r="9447" spans="7:8" x14ac:dyDescent="0.3">
      <c r="G9447" s="62">
        <v>9441</v>
      </c>
      <c r="H9447">
        <f t="shared" ca="1" si="190"/>
        <v>-1.8998851624608928E-2</v>
      </c>
    </row>
    <row r="9448" spans="7:8" x14ac:dyDescent="0.3">
      <c r="G9448" s="62">
        <v>9442</v>
      </c>
      <c r="H9448">
        <f t="shared" ca="1" si="190"/>
        <v>1.7258673268968221E-2</v>
      </c>
    </row>
    <row r="9449" spans="7:8" x14ac:dyDescent="0.3">
      <c r="G9449" s="62">
        <v>9443</v>
      </c>
      <c r="H9449">
        <f t="shared" ca="1" si="190"/>
        <v>-1.1960672442610712E-2</v>
      </c>
    </row>
    <row r="9450" spans="7:8" x14ac:dyDescent="0.3">
      <c r="G9450" s="62">
        <v>9444</v>
      </c>
      <c r="H9450">
        <f t="shared" ca="1" si="190"/>
        <v>1.202973514536502E-2</v>
      </c>
    </row>
    <row r="9451" spans="7:8" x14ac:dyDescent="0.3">
      <c r="G9451" s="62">
        <v>9445</v>
      </c>
      <c r="H9451">
        <f t="shared" ca="1" si="190"/>
        <v>2.371770715752276E-2</v>
      </c>
    </row>
    <row r="9452" spans="7:8" x14ac:dyDescent="0.3">
      <c r="G9452" s="62">
        <v>9446</v>
      </c>
      <c r="H9452">
        <f t="shared" ca="1" si="190"/>
        <v>2.2802073936112676E-2</v>
      </c>
    </row>
    <row r="9453" spans="7:8" x14ac:dyDescent="0.3">
      <c r="G9453" s="62">
        <v>9447</v>
      </c>
      <c r="H9453">
        <f t="shared" ca="1" si="190"/>
        <v>9.3145147316644368E-3</v>
      </c>
    </row>
    <row r="9454" spans="7:8" x14ac:dyDescent="0.3">
      <c r="G9454" s="62">
        <v>9448</v>
      </c>
      <c r="H9454">
        <f t="shared" ca="1" si="190"/>
        <v>1.015685781208419E-2</v>
      </c>
    </row>
    <row r="9455" spans="7:8" x14ac:dyDescent="0.3">
      <c r="G9455" s="62">
        <v>9449</v>
      </c>
      <c r="H9455">
        <f t="shared" ca="1" si="190"/>
        <v>1.9939089137924974E-3</v>
      </c>
    </row>
    <row r="9456" spans="7:8" x14ac:dyDescent="0.3">
      <c r="G9456" s="62">
        <v>9450</v>
      </c>
      <c r="H9456">
        <f t="shared" ca="1" si="190"/>
        <v>-2.2646271104361109E-2</v>
      </c>
    </row>
    <row r="9457" spans="7:8" x14ac:dyDescent="0.3">
      <c r="G9457" s="62">
        <v>9451</v>
      </c>
      <c r="H9457">
        <f t="shared" ca="1" si="190"/>
        <v>1.3903730707730263E-2</v>
      </c>
    </row>
    <row r="9458" spans="7:8" x14ac:dyDescent="0.3">
      <c r="G9458" s="62">
        <v>9452</v>
      </c>
      <c r="H9458">
        <f t="shared" ca="1" si="190"/>
        <v>1.4485404120740833E-2</v>
      </c>
    </row>
    <row r="9459" spans="7:8" x14ac:dyDescent="0.3">
      <c r="G9459" s="62">
        <v>9453</v>
      </c>
      <c r="H9459">
        <f t="shared" ca="1" si="190"/>
        <v>-1.4378417738165464E-2</v>
      </c>
    </row>
    <row r="9460" spans="7:8" x14ac:dyDescent="0.3">
      <c r="G9460" s="62">
        <v>9454</v>
      </c>
      <c r="H9460">
        <f t="shared" ca="1" si="190"/>
        <v>-6.6307962367725569E-3</v>
      </c>
    </row>
    <row r="9461" spans="7:8" x14ac:dyDescent="0.3">
      <c r="G9461" s="62">
        <v>9455</v>
      </c>
      <c r="H9461">
        <f t="shared" ca="1" si="190"/>
        <v>-2.8672991707615323E-3</v>
      </c>
    </row>
    <row r="9462" spans="7:8" x14ac:dyDescent="0.3">
      <c r="G9462" s="62">
        <v>9456</v>
      </c>
      <c r="H9462">
        <f t="shared" ca="1" si="190"/>
        <v>1.2177837518016411E-2</v>
      </c>
    </row>
    <row r="9463" spans="7:8" x14ac:dyDescent="0.3">
      <c r="G9463" s="62">
        <v>9457</v>
      </c>
      <c r="H9463">
        <f t="shared" ca="1" si="190"/>
        <v>5.5718922310536148E-3</v>
      </c>
    </row>
    <row r="9464" spans="7:8" x14ac:dyDescent="0.3">
      <c r="G9464" s="62">
        <v>9458</v>
      </c>
      <c r="H9464">
        <f t="shared" ca="1" si="190"/>
        <v>1.1775103495096738E-2</v>
      </c>
    </row>
    <row r="9465" spans="7:8" x14ac:dyDescent="0.3">
      <c r="G9465" s="62">
        <v>9459</v>
      </c>
      <c r="H9465">
        <f t="shared" ca="1" si="190"/>
        <v>4.7677982409675404E-3</v>
      </c>
    </row>
    <row r="9466" spans="7:8" x14ac:dyDescent="0.3">
      <c r="G9466" s="62">
        <v>9460</v>
      </c>
      <c r="H9466">
        <f t="shared" ca="1" si="190"/>
        <v>-1.02606098835174E-2</v>
      </c>
    </row>
    <row r="9467" spans="7:8" x14ac:dyDescent="0.3">
      <c r="G9467" s="62">
        <v>9461</v>
      </c>
      <c r="H9467">
        <f t="shared" ca="1" si="190"/>
        <v>-2.3127282493198724E-2</v>
      </c>
    </row>
    <row r="9468" spans="7:8" x14ac:dyDescent="0.3">
      <c r="G9468" s="62">
        <v>9462</v>
      </c>
      <c r="H9468">
        <f t="shared" ca="1" si="190"/>
        <v>-4.8572141724149889E-3</v>
      </c>
    </row>
    <row r="9469" spans="7:8" x14ac:dyDescent="0.3">
      <c r="G9469" s="62">
        <v>9463</v>
      </c>
      <c r="H9469">
        <f t="shared" ca="1" si="190"/>
        <v>-3.532248843614702E-2</v>
      </c>
    </row>
    <row r="9470" spans="7:8" x14ac:dyDescent="0.3">
      <c r="G9470" s="62">
        <v>9464</v>
      </c>
      <c r="H9470">
        <f t="shared" ca="1" si="190"/>
        <v>1.1062634938155897E-3</v>
      </c>
    </row>
    <row r="9471" spans="7:8" x14ac:dyDescent="0.3">
      <c r="G9471" s="62">
        <v>9465</v>
      </c>
      <c r="H9471">
        <f t="shared" ca="1" si="190"/>
        <v>-1.0322384550789272E-2</v>
      </c>
    </row>
    <row r="9472" spans="7:8" x14ac:dyDescent="0.3">
      <c r="G9472" s="62">
        <v>9466</v>
      </c>
      <c r="H9472">
        <f t="shared" ca="1" si="190"/>
        <v>5.9849682466249551E-3</v>
      </c>
    </row>
    <row r="9473" spans="7:8" x14ac:dyDescent="0.3">
      <c r="G9473" s="62">
        <v>9467</v>
      </c>
      <c r="H9473">
        <f t="shared" ca="1" si="190"/>
        <v>-2.4702115854640952E-2</v>
      </c>
    </row>
    <row r="9474" spans="7:8" x14ac:dyDescent="0.3">
      <c r="G9474" s="62">
        <v>9468</v>
      </c>
      <c r="H9474">
        <f t="shared" ca="1" si="190"/>
        <v>1.2074694778236235E-2</v>
      </c>
    </row>
    <row r="9475" spans="7:8" x14ac:dyDescent="0.3">
      <c r="G9475" s="62">
        <v>9469</v>
      </c>
      <c r="H9475">
        <f t="shared" ca="1" si="190"/>
        <v>-9.1841545710165482E-3</v>
      </c>
    </row>
    <row r="9476" spans="7:8" x14ac:dyDescent="0.3">
      <c r="G9476" s="62">
        <v>9470</v>
      </c>
      <c r="H9476">
        <f t="shared" ca="1" si="190"/>
        <v>-1.7264227693757572E-2</v>
      </c>
    </row>
    <row r="9477" spans="7:8" x14ac:dyDescent="0.3">
      <c r="G9477" s="62">
        <v>9471</v>
      </c>
      <c r="H9477">
        <f t="shared" ca="1" si="190"/>
        <v>-4.5251357126328638E-3</v>
      </c>
    </row>
    <row r="9478" spans="7:8" x14ac:dyDescent="0.3">
      <c r="G9478" s="62">
        <v>9472</v>
      </c>
      <c r="H9478">
        <f t="shared" ca="1" si="190"/>
        <v>2.4999880813587172E-2</v>
      </c>
    </row>
    <row r="9479" spans="7:8" x14ac:dyDescent="0.3">
      <c r="G9479" s="62">
        <v>9473</v>
      </c>
      <c r="H9479">
        <f t="shared" ref="H9479:H9542" ca="1" si="191">_xlfn.NORM.INV(RAND(),N$9,N$10)</f>
        <v>1.9625421208361297E-2</v>
      </c>
    </row>
    <row r="9480" spans="7:8" x14ac:dyDescent="0.3">
      <c r="G9480" s="62">
        <v>9474</v>
      </c>
      <c r="H9480">
        <f t="shared" ca="1" si="191"/>
        <v>-9.994581735899297E-3</v>
      </c>
    </row>
    <row r="9481" spans="7:8" x14ac:dyDescent="0.3">
      <c r="G9481" s="62">
        <v>9475</v>
      </c>
      <c r="H9481">
        <f t="shared" ca="1" si="191"/>
        <v>1.1977623180917823E-3</v>
      </c>
    </row>
    <row r="9482" spans="7:8" x14ac:dyDescent="0.3">
      <c r="G9482" s="62">
        <v>9476</v>
      </c>
      <c r="H9482">
        <f t="shared" ca="1" si="191"/>
        <v>-1.3992677895024858E-2</v>
      </c>
    </row>
    <row r="9483" spans="7:8" x14ac:dyDescent="0.3">
      <c r="G9483" s="62">
        <v>9477</v>
      </c>
      <c r="H9483">
        <f t="shared" ca="1" si="191"/>
        <v>1.0251586731545251E-2</v>
      </c>
    </row>
    <row r="9484" spans="7:8" x14ac:dyDescent="0.3">
      <c r="G9484" s="62">
        <v>9478</v>
      </c>
      <c r="H9484">
        <f t="shared" ca="1" si="191"/>
        <v>1.6927387996338767E-2</v>
      </c>
    </row>
    <row r="9485" spans="7:8" x14ac:dyDescent="0.3">
      <c r="G9485" s="62">
        <v>9479</v>
      </c>
      <c r="H9485">
        <f t="shared" ca="1" si="191"/>
        <v>1.1640538701597487E-2</v>
      </c>
    </row>
    <row r="9486" spans="7:8" x14ac:dyDescent="0.3">
      <c r="G9486" s="62">
        <v>9480</v>
      </c>
      <c r="H9486">
        <f t="shared" ca="1" si="191"/>
        <v>7.8443691477344795E-3</v>
      </c>
    </row>
    <row r="9487" spans="7:8" x14ac:dyDescent="0.3">
      <c r="G9487" s="62">
        <v>9481</v>
      </c>
      <c r="H9487">
        <f t="shared" ca="1" si="191"/>
        <v>1.8501024281403312E-2</v>
      </c>
    </row>
    <row r="9488" spans="7:8" x14ac:dyDescent="0.3">
      <c r="G9488" s="62">
        <v>9482</v>
      </c>
      <c r="H9488">
        <f t="shared" ca="1" si="191"/>
        <v>1.5325104818407785E-2</v>
      </c>
    </row>
    <row r="9489" spans="7:8" x14ac:dyDescent="0.3">
      <c r="G9489" s="62">
        <v>9483</v>
      </c>
      <c r="H9489">
        <f t="shared" ca="1" si="191"/>
        <v>-9.587470109409725E-3</v>
      </c>
    </row>
    <row r="9490" spans="7:8" x14ac:dyDescent="0.3">
      <c r="G9490" s="62">
        <v>9484</v>
      </c>
      <c r="H9490">
        <f t="shared" ca="1" si="191"/>
        <v>-9.286422110456905E-4</v>
      </c>
    </row>
    <row r="9491" spans="7:8" x14ac:dyDescent="0.3">
      <c r="G9491" s="62">
        <v>9485</v>
      </c>
      <c r="H9491">
        <f t="shared" ca="1" si="191"/>
        <v>-1.5284729274127067E-2</v>
      </c>
    </row>
    <row r="9492" spans="7:8" x14ac:dyDescent="0.3">
      <c r="G9492" s="62">
        <v>9486</v>
      </c>
      <c r="H9492">
        <f t="shared" ca="1" si="191"/>
        <v>8.3595132762096999E-3</v>
      </c>
    </row>
    <row r="9493" spans="7:8" x14ac:dyDescent="0.3">
      <c r="G9493" s="62">
        <v>9487</v>
      </c>
      <c r="H9493">
        <f t="shared" ca="1" si="191"/>
        <v>-8.4169171406490908E-3</v>
      </c>
    </row>
    <row r="9494" spans="7:8" x14ac:dyDescent="0.3">
      <c r="G9494" s="62">
        <v>9488</v>
      </c>
      <c r="H9494">
        <f t="shared" ca="1" si="191"/>
        <v>-2.0838781724677033E-3</v>
      </c>
    </row>
    <row r="9495" spans="7:8" x14ac:dyDescent="0.3">
      <c r="G9495" s="62">
        <v>9489</v>
      </c>
      <c r="H9495">
        <f t="shared" ca="1" si="191"/>
        <v>-4.4900607217204227E-3</v>
      </c>
    </row>
    <row r="9496" spans="7:8" x14ac:dyDescent="0.3">
      <c r="G9496" s="62">
        <v>9490</v>
      </c>
      <c r="H9496">
        <f t="shared" ca="1" si="191"/>
        <v>1.1567609521524073E-2</v>
      </c>
    </row>
    <row r="9497" spans="7:8" x14ac:dyDescent="0.3">
      <c r="G9497" s="62">
        <v>9491</v>
      </c>
      <c r="H9497">
        <f t="shared" ca="1" si="191"/>
        <v>-1.2544325478802252E-2</v>
      </c>
    </row>
    <row r="9498" spans="7:8" x14ac:dyDescent="0.3">
      <c r="G9498" s="62">
        <v>9492</v>
      </c>
      <c r="H9498">
        <f t="shared" ca="1" si="191"/>
        <v>9.1366366580058374E-3</v>
      </c>
    </row>
    <row r="9499" spans="7:8" x14ac:dyDescent="0.3">
      <c r="G9499" s="62">
        <v>9493</v>
      </c>
      <c r="H9499">
        <f t="shared" ca="1" si="191"/>
        <v>1.84206302078944E-2</v>
      </c>
    </row>
    <row r="9500" spans="7:8" x14ac:dyDescent="0.3">
      <c r="G9500" s="62">
        <v>9494</v>
      </c>
      <c r="H9500">
        <f t="shared" ca="1" si="191"/>
        <v>-1.0018030037093437E-2</v>
      </c>
    </row>
    <row r="9501" spans="7:8" x14ac:dyDescent="0.3">
      <c r="G9501" s="62">
        <v>9495</v>
      </c>
      <c r="H9501">
        <f t="shared" ca="1" si="191"/>
        <v>-1.0911735042455229E-2</v>
      </c>
    </row>
    <row r="9502" spans="7:8" x14ac:dyDescent="0.3">
      <c r="G9502" s="62">
        <v>9496</v>
      </c>
      <c r="H9502">
        <f t="shared" ca="1" si="191"/>
        <v>-1.099028528125949E-2</v>
      </c>
    </row>
    <row r="9503" spans="7:8" x14ac:dyDescent="0.3">
      <c r="G9503" s="62">
        <v>9497</v>
      </c>
      <c r="H9503">
        <f t="shared" ca="1" si="191"/>
        <v>9.421607072316155E-3</v>
      </c>
    </row>
    <row r="9504" spans="7:8" x14ac:dyDescent="0.3">
      <c r="G9504" s="62">
        <v>9498</v>
      </c>
      <c r="H9504">
        <f t="shared" ca="1" si="191"/>
        <v>-3.0901800824296295E-2</v>
      </c>
    </row>
    <row r="9505" spans="7:8" x14ac:dyDescent="0.3">
      <c r="G9505" s="62">
        <v>9499</v>
      </c>
      <c r="H9505">
        <f t="shared" ca="1" si="191"/>
        <v>-1.7568198228447476E-2</v>
      </c>
    </row>
    <row r="9506" spans="7:8" x14ac:dyDescent="0.3">
      <c r="G9506" s="62">
        <v>9500</v>
      </c>
      <c r="H9506">
        <f t="shared" ca="1" si="191"/>
        <v>-1.0125453363929436E-2</v>
      </c>
    </row>
    <row r="9507" spans="7:8" x14ac:dyDescent="0.3">
      <c r="G9507" s="62">
        <v>9501</v>
      </c>
      <c r="H9507">
        <f t="shared" ca="1" si="191"/>
        <v>-4.3830190139158606E-2</v>
      </c>
    </row>
    <row r="9508" spans="7:8" x14ac:dyDescent="0.3">
      <c r="G9508" s="62">
        <v>9502</v>
      </c>
      <c r="H9508">
        <f t="shared" ca="1" si="191"/>
        <v>-1.0426829211070731E-2</v>
      </c>
    </row>
    <row r="9509" spans="7:8" x14ac:dyDescent="0.3">
      <c r="G9509" s="62">
        <v>9503</v>
      </c>
      <c r="H9509">
        <f t="shared" ca="1" si="191"/>
        <v>1.43592422443232E-2</v>
      </c>
    </row>
    <row r="9510" spans="7:8" x14ac:dyDescent="0.3">
      <c r="G9510" s="62">
        <v>9504</v>
      </c>
      <c r="H9510">
        <f t="shared" ca="1" si="191"/>
        <v>-1.3120078822296643E-3</v>
      </c>
    </row>
    <row r="9511" spans="7:8" x14ac:dyDescent="0.3">
      <c r="G9511" s="62">
        <v>9505</v>
      </c>
      <c r="H9511">
        <f t="shared" ca="1" si="191"/>
        <v>-1.9361615758854426E-2</v>
      </c>
    </row>
    <row r="9512" spans="7:8" x14ac:dyDescent="0.3">
      <c r="G9512" s="62">
        <v>9506</v>
      </c>
      <c r="H9512">
        <f t="shared" ca="1" si="191"/>
        <v>1.978245763216533E-2</v>
      </c>
    </row>
    <row r="9513" spans="7:8" x14ac:dyDescent="0.3">
      <c r="G9513" s="62">
        <v>9507</v>
      </c>
      <c r="H9513">
        <f t="shared" ca="1" si="191"/>
        <v>-2.4373429842051257E-2</v>
      </c>
    </row>
    <row r="9514" spans="7:8" x14ac:dyDescent="0.3">
      <c r="G9514" s="62">
        <v>9508</v>
      </c>
      <c r="H9514">
        <f t="shared" ca="1" si="191"/>
        <v>3.0848364947053043E-2</v>
      </c>
    </row>
    <row r="9515" spans="7:8" x14ac:dyDescent="0.3">
      <c r="G9515" s="62">
        <v>9509</v>
      </c>
      <c r="H9515">
        <f t="shared" ca="1" si="191"/>
        <v>2.0786943961255418E-2</v>
      </c>
    </row>
    <row r="9516" spans="7:8" x14ac:dyDescent="0.3">
      <c r="G9516" s="62">
        <v>9510</v>
      </c>
      <c r="H9516">
        <f t="shared" ca="1" si="191"/>
        <v>2.2028514727853957E-2</v>
      </c>
    </row>
    <row r="9517" spans="7:8" x14ac:dyDescent="0.3">
      <c r="G9517" s="62">
        <v>9511</v>
      </c>
      <c r="H9517">
        <f t="shared" ca="1" si="191"/>
        <v>-1.7241717766470009E-2</v>
      </c>
    </row>
    <row r="9518" spans="7:8" x14ac:dyDescent="0.3">
      <c r="G9518" s="62">
        <v>9512</v>
      </c>
      <c r="H9518">
        <f t="shared" ca="1" si="191"/>
        <v>-3.0892882996814658E-3</v>
      </c>
    </row>
    <row r="9519" spans="7:8" x14ac:dyDescent="0.3">
      <c r="G9519" s="62">
        <v>9513</v>
      </c>
      <c r="H9519">
        <f t="shared" ca="1" si="191"/>
        <v>8.9965448640651601E-3</v>
      </c>
    </row>
    <row r="9520" spans="7:8" x14ac:dyDescent="0.3">
      <c r="G9520" s="62">
        <v>9514</v>
      </c>
      <c r="H9520">
        <f t="shared" ca="1" si="191"/>
        <v>1.9504481429065867E-2</v>
      </c>
    </row>
    <row r="9521" spans="7:8" x14ac:dyDescent="0.3">
      <c r="G9521" s="62">
        <v>9515</v>
      </c>
      <c r="H9521">
        <f t="shared" ca="1" si="191"/>
        <v>5.4986815664142819E-3</v>
      </c>
    </row>
    <row r="9522" spans="7:8" x14ac:dyDescent="0.3">
      <c r="G9522" s="62">
        <v>9516</v>
      </c>
      <c r="H9522">
        <f t="shared" ca="1" si="191"/>
        <v>1.2546178300427025E-4</v>
      </c>
    </row>
    <row r="9523" spans="7:8" x14ac:dyDescent="0.3">
      <c r="G9523" s="62">
        <v>9517</v>
      </c>
      <c r="H9523">
        <f t="shared" ca="1" si="191"/>
        <v>3.7654275657859684E-3</v>
      </c>
    </row>
    <row r="9524" spans="7:8" x14ac:dyDescent="0.3">
      <c r="G9524" s="62">
        <v>9518</v>
      </c>
      <c r="H9524">
        <f t="shared" ca="1" si="191"/>
        <v>1.2815808646073941E-2</v>
      </c>
    </row>
    <row r="9525" spans="7:8" x14ac:dyDescent="0.3">
      <c r="G9525" s="62">
        <v>9519</v>
      </c>
      <c r="H9525">
        <f t="shared" ca="1" si="191"/>
        <v>1.8537849528353162E-2</v>
      </c>
    </row>
    <row r="9526" spans="7:8" x14ac:dyDescent="0.3">
      <c r="G9526" s="62">
        <v>9520</v>
      </c>
      <c r="H9526">
        <f t="shared" ca="1" si="191"/>
        <v>6.7883791972453205E-3</v>
      </c>
    </row>
    <row r="9527" spans="7:8" x14ac:dyDescent="0.3">
      <c r="G9527" s="62">
        <v>9521</v>
      </c>
      <c r="H9527">
        <f t="shared" ca="1" si="191"/>
        <v>3.4938469242346633E-4</v>
      </c>
    </row>
    <row r="9528" spans="7:8" x14ac:dyDescent="0.3">
      <c r="G9528" s="62">
        <v>9522</v>
      </c>
      <c r="H9528">
        <f t="shared" ca="1" si="191"/>
        <v>-1.6037540829080326E-3</v>
      </c>
    </row>
    <row r="9529" spans="7:8" x14ac:dyDescent="0.3">
      <c r="G9529" s="62">
        <v>9523</v>
      </c>
      <c r="H9529">
        <f t="shared" ca="1" si="191"/>
        <v>-1.6891216080445734E-2</v>
      </c>
    </row>
    <row r="9530" spans="7:8" x14ac:dyDescent="0.3">
      <c r="G9530" s="62">
        <v>9524</v>
      </c>
      <c r="H9530">
        <f t="shared" ca="1" si="191"/>
        <v>1.1288849699521849E-2</v>
      </c>
    </row>
    <row r="9531" spans="7:8" x14ac:dyDescent="0.3">
      <c r="G9531" s="62">
        <v>9525</v>
      </c>
      <c r="H9531">
        <f t="shared" ca="1" si="191"/>
        <v>-1.7613928743755398E-2</v>
      </c>
    </row>
    <row r="9532" spans="7:8" x14ac:dyDescent="0.3">
      <c r="G9532" s="62">
        <v>9526</v>
      </c>
      <c r="H9532">
        <f t="shared" ca="1" si="191"/>
        <v>1.6185515887001411E-2</v>
      </c>
    </row>
    <row r="9533" spans="7:8" x14ac:dyDescent="0.3">
      <c r="G9533" s="62">
        <v>9527</v>
      </c>
      <c r="H9533">
        <f t="shared" ca="1" si="191"/>
        <v>-1.9648074442599139E-2</v>
      </c>
    </row>
    <row r="9534" spans="7:8" x14ac:dyDescent="0.3">
      <c r="G9534" s="62">
        <v>9528</v>
      </c>
      <c r="H9534">
        <f t="shared" ca="1" si="191"/>
        <v>-1.5430297494677789E-2</v>
      </c>
    </row>
    <row r="9535" spans="7:8" x14ac:dyDescent="0.3">
      <c r="G9535" s="62">
        <v>9529</v>
      </c>
      <c r="H9535">
        <f t="shared" ca="1" si="191"/>
        <v>-8.9082387716346041E-3</v>
      </c>
    </row>
    <row r="9536" spans="7:8" x14ac:dyDescent="0.3">
      <c r="G9536" s="62">
        <v>9530</v>
      </c>
      <c r="H9536">
        <f t="shared" ca="1" si="191"/>
        <v>2.924812175797038E-4</v>
      </c>
    </row>
    <row r="9537" spans="7:8" x14ac:dyDescent="0.3">
      <c r="G9537" s="62">
        <v>9531</v>
      </c>
      <c r="H9537">
        <f t="shared" ca="1" si="191"/>
        <v>-3.7849301920757157E-3</v>
      </c>
    </row>
    <row r="9538" spans="7:8" x14ac:dyDescent="0.3">
      <c r="G9538" s="62">
        <v>9532</v>
      </c>
      <c r="H9538">
        <f t="shared" ca="1" si="191"/>
        <v>1.4659476776604084E-2</v>
      </c>
    </row>
    <row r="9539" spans="7:8" x14ac:dyDescent="0.3">
      <c r="G9539" s="62">
        <v>9533</v>
      </c>
      <c r="H9539">
        <f t="shared" ca="1" si="191"/>
        <v>4.17016189698178E-3</v>
      </c>
    </row>
    <row r="9540" spans="7:8" x14ac:dyDescent="0.3">
      <c r="G9540" s="62">
        <v>9534</v>
      </c>
      <c r="H9540">
        <f t="shared" ca="1" si="191"/>
        <v>3.2605711821329403E-2</v>
      </c>
    </row>
    <row r="9541" spans="7:8" x14ac:dyDescent="0.3">
      <c r="G9541" s="62">
        <v>9535</v>
      </c>
      <c r="H9541">
        <f t="shared" ca="1" si="191"/>
        <v>1.0199449063519736E-2</v>
      </c>
    </row>
    <row r="9542" spans="7:8" x14ac:dyDescent="0.3">
      <c r="G9542" s="62">
        <v>9536</v>
      </c>
      <c r="H9542">
        <f t="shared" ca="1" si="191"/>
        <v>6.1137799989151396E-3</v>
      </c>
    </row>
    <row r="9543" spans="7:8" x14ac:dyDescent="0.3">
      <c r="G9543" s="62">
        <v>9537</v>
      </c>
      <c r="H9543">
        <f t="shared" ref="H9543:H9606" ca="1" si="192">_xlfn.NORM.INV(RAND(),N$9,N$10)</f>
        <v>-7.2553209976404312E-3</v>
      </c>
    </row>
    <row r="9544" spans="7:8" x14ac:dyDescent="0.3">
      <c r="G9544" s="62">
        <v>9538</v>
      </c>
      <c r="H9544">
        <f t="shared" ca="1" si="192"/>
        <v>-2.2998727094936344E-2</v>
      </c>
    </row>
    <row r="9545" spans="7:8" x14ac:dyDescent="0.3">
      <c r="G9545" s="62">
        <v>9539</v>
      </c>
      <c r="H9545">
        <f t="shared" ca="1" si="192"/>
        <v>1.7035151160615412E-2</v>
      </c>
    </row>
    <row r="9546" spans="7:8" x14ac:dyDescent="0.3">
      <c r="G9546" s="62">
        <v>9540</v>
      </c>
      <c r="H9546">
        <f t="shared" ca="1" si="192"/>
        <v>1.7768354435350305E-2</v>
      </c>
    </row>
    <row r="9547" spans="7:8" x14ac:dyDescent="0.3">
      <c r="G9547" s="62">
        <v>9541</v>
      </c>
      <c r="H9547">
        <f t="shared" ca="1" si="192"/>
        <v>2.556904270934526E-2</v>
      </c>
    </row>
    <row r="9548" spans="7:8" x14ac:dyDescent="0.3">
      <c r="G9548" s="62">
        <v>9542</v>
      </c>
      <c r="H9548">
        <f t="shared" ca="1" si="192"/>
        <v>8.2278441792588506E-3</v>
      </c>
    </row>
    <row r="9549" spans="7:8" x14ac:dyDescent="0.3">
      <c r="G9549" s="62">
        <v>9543</v>
      </c>
      <c r="H9549">
        <f t="shared" ca="1" si="192"/>
        <v>3.4202987931934478E-2</v>
      </c>
    </row>
    <row r="9550" spans="7:8" x14ac:dyDescent="0.3">
      <c r="G9550" s="62">
        <v>9544</v>
      </c>
      <c r="H9550">
        <f t="shared" ca="1" si="192"/>
        <v>5.3711931833655699E-3</v>
      </c>
    </row>
    <row r="9551" spans="7:8" x14ac:dyDescent="0.3">
      <c r="G9551" s="62">
        <v>9545</v>
      </c>
      <c r="H9551">
        <f t="shared" ca="1" si="192"/>
        <v>3.3471720572152949E-4</v>
      </c>
    </row>
    <row r="9552" spans="7:8" x14ac:dyDescent="0.3">
      <c r="G9552" s="62">
        <v>9546</v>
      </c>
      <c r="H9552">
        <f t="shared" ca="1" si="192"/>
        <v>1.2691623873789357E-3</v>
      </c>
    </row>
    <row r="9553" spans="7:8" x14ac:dyDescent="0.3">
      <c r="G9553" s="62">
        <v>9547</v>
      </c>
      <c r="H9553">
        <f t="shared" ca="1" si="192"/>
        <v>1.5414510736924221E-3</v>
      </c>
    </row>
    <row r="9554" spans="7:8" x14ac:dyDescent="0.3">
      <c r="G9554" s="62">
        <v>9548</v>
      </c>
      <c r="H9554">
        <f t="shared" ca="1" si="192"/>
        <v>-1.3078009389340841E-2</v>
      </c>
    </row>
    <row r="9555" spans="7:8" x14ac:dyDescent="0.3">
      <c r="G9555" s="62">
        <v>9549</v>
      </c>
      <c r="H9555">
        <f t="shared" ca="1" si="192"/>
        <v>6.5500649509249416E-3</v>
      </c>
    </row>
    <row r="9556" spans="7:8" x14ac:dyDescent="0.3">
      <c r="G9556" s="62">
        <v>9550</v>
      </c>
      <c r="H9556">
        <f t="shared" ca="1" si="192"/>
        <v>-9.8519810697938809E-4</v>
      </c>
    </row>
    <row r="9557" spans="7:8" x14ac:dyDescent="0.3">
      <c r="G9557" s="62">
        <v>9551</v>
      </c>
      <c r="H9557">
        <f t="shared" ca="1" si="192"/>
        <v>-9.1683743515067542E-3</v>
      </c>
    </row>
    <row r="9558" spans="7:8" x14ac:dyDescent="0.3">
      <c r="G9558" s="62">
        <v>9552</v>
      </c>
      <c r="H9558">
        <f t="shared" ca="1" si="192"/>
        <v>2.5579181738139892E-2</v>
      </c>
    </row>
    <row r="9559" spans="7:8" x14ac:dyDescent="0.3">
      <c r="G9559" s="62">
        <v>9553</v>
      </c>
      <c r="H9559">
        <f t="shared" ca="1" si="192"/>
        <v>-1.2120996553537761E-2</v>
      </c>
    </row>
    <row r="9560" spans="7:8" x14ac:dyDescent="0.3">
      <c r="G9560" s="62">
        <v>9554</v>
      </c>
      <c r="H9560">
        <f t="shared" ca="1" si="192"/>
        <v>1.347586518805184E-2</v>
      </c>
    </row>
    <row r="9561" spans="7:8" x14ac:dyDescent="0.3">
      <c r="G9561" s="62">
        <v>9555</v>
      </c>
      <c r="H9561">
        <f t="shared" ca="1" si="192"/>
        <v>1.203748097340107E-2</v>
      </c>
    </row>
    <row r="9562" spans="7:8" x14ac:dyDescent="0.3">
      <c r="G9562" s="62">
        <v>9556</v>
      </c>
      <c r="H9562">
        <f t="shared" ca="1" si="192"/>
        <v>-1.176088360274063E-2</v>
      </c>
    </row>
    <row r="9563" spans="7:8" x14ac:dyDescent="0.3">
      <c r="G9563" s="62">
        <v>9557</v>
      </c>
      <c r="H9563">
        <f t="shared" ca="1" si="192"/>
        <v>-7.9701771393544812E-3</v>
      </c>
    </row>
    <row r="9564" spans="7:8" x14ac:dyDescent="0.3">
      <c r="G9564" s="62">
        <v>9558</v>
      </c>
      <c r="H9564">
        <f t="shared" ca="1" si="192"/>
        <v>-2.9626356768433459E-2</v>
      </c>
    </row>
    <row r="9565" spans="7:8" x14ac:dyDescent="0.3">
      <c r="G9565" s="62">
        <v>9559</v>
      </c>
      <c r="H9565">
        <f t="shared" ca="1" si="192"/>
        <v>1.5644876752898516E-2</v>
      </c>
    </row>
    <row r="9566" spans="7:8" x14ac:dyDescent="0.3">
      <c r="G9566" s="62">
        <v>9560</v>
      </c>
      <c r="H9566">
        <f t="shared" ca="1" si="192"/>
        <v>-1.4488820916127269E-2</v>
      </c>
    </row>
    <row r="9567" spans="7:8" x14ac:dyDescent="0.3">
      <c r="G9567" s="62">
        <v>9561</v>
      </c>
      <c r="H9567">
        <f t="shared" ca="1" si="192"/>
        <v>2.4237700100165835E-3</v>
      </c>
    </row>
    <row r="9568" spans="7:8" x14ac:dyDescent="0.3">
      <c r="G9568" s="62">
        <v>9562</v>
      </c>
      <c r="H9568">
        <f t="shared" ca="1" si="192"/>
        <v>1.8418027981571038E-3</v>
      </c>
    </row>
    <row r="9569" spans="7:8" x14ac:dyDescent="0.3">
      <c r="G9569" s="62">
        <v>9563</v>
      </c>
      <c r="H9569">
        <f t="shared" ca="1" si="192"/>
        <v>6.6710850681453247E-3</v>
      </c>
    </row>
    <row r="9570" spans="7:8" x14ac:dyDescent="0.3">
      <c r="G9570" s="62">
        <v>9564</v>
      </c>
      <c r="H9570">
        <f t="shared" ca="1" si="192"/>
        <v>4.6199057183731523E-3</v>
      </c>
    </row>
    <row r="9571" spans="7:8" x14ac:dyDescent="0.3">
      <c r="G9571" s="62">
        <v>9565</v>
      </c>
      <c r="H9571">
        <f t="shared" ca="1" si="192"/>
        <v>-1.037965229593628E-2</v>
      </c>
    </row>
    <row r="9572" spans="7:8" x14ac:dyDescent="0.3">
      <c r="G9572" s="62">
        <v>9566</v>
      </c>
      <c r="H9572">
        <f t="shared" ca="1" si="192"/>
        <v>1.7461942036472358E-2</v>
      </c>
    </row>
    <row r="9573" spans="7:8" x14ac:dyDescent="0.3">
      <c r="G9573" s="62">
        <v>9567</v>
      </c>
      <c r="H9573">
        <f t="shared" ca="1" si="192"/>
        <v>2.0921750193823495E-2</v>
      </c>
    </row>
    <row r="9574" spans="7:8" x14ac:dyDescent="0.3">
      <c r="G9574" s="62">
        <v>9568</v>
      </c>
      <c r="H9574">
        <f t="shared" ca="1" si="192"/>
        <v>-5.539230825477014E-3</v>
      </c>
    </row>
    <row r="9575" spans="7:8" x14ac:dyDescent="0.3">
      <c r="G9575" s="62">
        <v>9569</v>
      </c>
      <c r="H9575">
        <f t="shared" ca="1" si="192"/>
        <v>-1.6840752362550478E-3</v>
      </c>
    </row>
    <row r="9576" spans="7:8" x14ac:dyDescent="0.3">
      <c r="G9576" s="62">
        <v>9570</v>
      </c>
      <c r="H9576">
        <f t="shared" ca="1" si="192"/>
        <v>-1.2917138765208915E-2</v>
      </c>
    </row>
    <row r="9577" spans="7:8" x14ac:dyDescent="0.3">
      <c r="G9577" s="62">
        <v>9571</v>
      </c>
      <c r="H9577">
        <f t="shared" ca="1" si="192"/>
        <v>4.2594498416133379E-2</v>
      </c>
    </row>
    <row r="9578" spans="7:8" x14ac:dyDescent="0.3">
      <c r="G9578" s="62">
        <v>9572</v>
      </c>
      <c r="H9578">
        <f t="shared" ca="1" si="192"/>
        <v>1.8586697204027881E-2</v>
      </c>
    </row>
    <row r="9579" spans="7:8" x14ac:dyDescent="0.3">
      <c r="G9579" s="62">
        <v>9573</v>
      </c>
      <c r="H9579">
        <f t="shared" ca="1" si="192"/>
        <v>1.7429850557071913E-2</v>
      </c>
    </row>
    <row r="9580" spans="7:8" x14ac:dyDescent="0.3">
      <c r="G9580" s="62">
        <v>9574</v>
      </c>
      <c r="H9580">
        <f t="shared" ca="1" si="192"/>
        <v>4.8699328866465283E-3</v>
      </c>
    </row>
    <row r="9581" spans="7:8" x14ac:dyDescent="0.3">
      <c r="G9581" s="62">
        <v>9575</v>
      </c>
      <c r="H9581">
        <f t="shared" ca="1" si="192"/>
        <v>4.717164331478267E-3</v>
      </c>
    </row>
    <row r="9582" spans="7:8" x14ac:dyDescent="0.3">
      <c r="G9582" s="62">
        <v>9576</v>
      </c>
      <c r="H9582">
        <f t="shared" ca="1" si="192"/>
        <v>-2.5044574875565405E-2</v>
      </c>
    </row>
    <row r="9583" spans="7:8" x14ac:dyDescent="0.3">
      <c r="G9583" s="62">
        <v>9577</v>
      </c>
      <c r="H9583">
        <f t="shared" ca="1" si="192"/>
        <v>-1.2148294385285125E-2</v>
      </c>
    </row>
    <row r="9584" spans="7:8" x14ac:dyDescent="0.3">
      <c r="G9584" s="62">
        <v>9578</v>
      </c>
      <c r="H9584">
        <f t="shared" ca="1" si="192"/>
        <v>2.1261364691165199E-2</v>
      </c>
    </row>
    <row r="9585" spans="7:8" x14ac:dyDescent="0.3">
      <c r="G9585" s="62">
        <v>9579</v>
      </c>
      <c r="H9585">
        <f t="shared" ca="1" si="192"/>
        <v>6.7917171480719749E-3</v>
      </c>
    </row>
    <row r="9586" spans="7:8" x14ac:dyDescent="0.3">
      <c r="G9586" s="62">
        <v>9580</v>
      </c>
      <c r="H9586">
        <f t="shared" ca="1" si="192"/>
        <v>-2.5584171815799282E-2</v>
      </c>
    </row>
    <row r="9587" spans="7:8" x14ac:dyDescent="0.3">
      <c r="G9587" s="62">
        <v>9581</v>
      </c>
      <c r="H9587">
        <f t="shared" ca="1" si="192"/>
        <v>3.4836303699054681E-2</v>
      </c>
    </row>
    <row r="9588" spans="7:8" x14ac:dyDescent="0.3">
      <c r="G9588" s="62">
        <v>9582</v>
      </c>
      <c r="H9588">
        <f t="shared" ca="1" si="192"/>
        <v>-3.1320751683216364E-3</v>
      </c>
    </row>
    <row r="9589" spans="7:8" x14ac:dyDescent="0.3">
      <c r="G9589" s="62">
        <v>9583</v>
      </c>
      <c r="H9589">
        <f t="shared" ca="1" si="192"/>
        <v>-3.6578675898749527E-3</v>
      </c>
    </row>
    <row r="9590" spans="7:8" x14ac:dyDescent="0.3">
      <c r="G9590" s="62">
        <v>9584</v>
      </c>
      <c r="H9590">
        <f t="shared" ca="1" si="192"/>
        <v>6.2982439495412905E-3</v>
      </c>
    </row>
    <row r="9591" spans="7:8" x14ac:dyDescent="0.3">
      <c r="G9591" s="62">
        <v>9585</v>
      </c>
      <c r="H9591">
        <f t="shared" ca="1" si="192"/>
        <v>1.7133351892504516E-2</v>
      </c>
    </row>
    <row r="9592" spans="7:8" x14ac:dyDescent="0.3">
      <c r="G9592" s="62">
        <v>9586</v>
      </c>
      <c r="H9592">
        <f t="shared" ca="1" si="192"/>
        <v>-5.8404396733448679E-3</v>
      </c>
    </row>
    <row r="9593" spans="7:8" x14ac:dyDescent="0.3">
      <c r="G9593" s="62">
        <v>9587</v>
      </c>
      <c r="H9593">
        <f t="shared" ca="1" si="192"/>
        <v>2.4070641553946066E-2</v>
      </c>
    </row>
    <row r="9594" spans="7:8" x14ac:dyDescent="0.3">
      <c r="G9594" s="62">
        <v>9588</v>
      </c>
      <c r="H9594">
        <f t="shared" ca="1" si="192"/>
        <v>4.4829791967727498E-3</v>
      </c>
    </row>
    <row r="9595" spans="7:8" x14ac:dyDescent="0.3">
      <c r="G9595" s="62">
        <v>9589</v>
      </c>
      <c r="H9595">
        <f t="shared" ca="1" si="192"/>
        <v>5.9924720615925874E-3</v>
      </c>
    </row>
    <row r="9596" spans="7:8" x14ac:dyDescent="0.3">
      <c r="G9596" s="62">
        <v>9590</v>
      </c>
      <c r="H9596">
        <f t="shared" ca="1" si="192"/>
        <v>2.3988301190175165E-4</v>
      </c>
    </row>
    <row r="9597" spans="7:8" x14ac:dyDescent="0.3">
      <c r="G9597" s="62">
        <v>9591</v>
      </c>
      <c r="H9597">
        <f t="shared" ca="1" si="192"/>
        <v>-1.3708328818993778E-2</v>
      </c>
    </row>
    <row r="9598" spans="7:8" x14ac:dyDescent="0.3">
      <c r="G9598" s="62">
        <v>9592</v>
      </c>
      <c r="H9598">
        <f t="shared" ca="1" si="192"/>
        <v>-1.3067480980734332E-2</v>
      </c>
    </row>
    <row r="9599" spans="7:8" x14ac:dyDescent="0.3">
      <c r="G9599" s="62">
        <v>9593</v>
      </c>
      <c r="H9599">
        <f t="shared" ca="1" si="192"/>
        <v>2.2900908343778264E-2</v>
      </c>
    </row>
    <row r="9600" spans="7:8" x14ac:dyDescent="0.3">
      <c r="G9600" s="62">
        <v>9594</v>
      </c>
      <c r="H9600">
        <f t="shared" ca="1" si="192"/>
        <v>6.1453381176960319E-3</v>
      </c>
    </row>
    <row r="9601" spans="7:8" x14ac:dyDescent="0.3">
      <c r="G9601" s="62">
        <v>9595</v>
      </c>
      <c r="H9601">
        <f t="shared" ca="1" si="192"/>
        <v>1.496895022166397E-3</v>
      </c>
    </row>
    <row r="9602" spans="7:8" x14ac:dyDescent="0.3">
      <c r="G9602" s="62">
        <v>9596</v>
      </c>
      <c r="H9602">
        <f t="shared" ca="1" si="192"/>
        <v>-1.2717095240874774E-2</v>
      </c>
    </row>
    <row r="9603" spans="7:8" x14ac:dyDescent="0.3">
      <c r="G9603" s="62">
        <v>9597</v>
      </c>
      <c r="H9603">
        <f t="shared" ca="1" si="192"/>
        <v>2.5237606349638123E-2</v>
      </c>
    </row>
    <row r="9604" spans="7:8" x14ac:dyDescent="0.3">
      <c r="G9604" s="62">
        <v>9598</v>
      </c>
      <c r="H9604">
        <f t="shared" ca="1" si="192"/>
        <v>-2.836672476298039E-2</v>
      </c>
    </row>
    <row r="9605" spans="7:8" x14ac:dyDescent="0.3">
      <c r="G9605" s="62">
        <v>9599</v>
      </c>
      <c r="H9605">
        <f t="shared" ca="1" si="192"/>
        <v>-6.7728072961319727E-3</v>
      </c>
    </row>
    <row r="9606" spans="7:8" x14ac:dyDescent="0.3">
      <c r="G9606" s="62">
        <v>9600</v>
      </c>
      <c r="H9606">
        <f t="shared" ca="1" si="192"/>
        <v>-3.1085995912387639E-2</v>
      </c>
    </row>
    <row r="9607" spans="7:8" x14ac:dyDescent="0.3">
      <c r="G9607" s="62">
        <v>9601</v>
      </c>
      <c r="H9607">
        <f t="shared" ref="H9607:H9670" ca="1" si="193">_xlfn.NORM.INV(RAND(),N$9,N$10)</f>
        <v>3.0828496633713651E-3</v>
      </c>
    </row>
    <row r="9608" spans="7:8" x14ac:dyDescent="0.3">
      <c r="G9608" s="62">
        <v>9602</v>
      </c>
      <c r="H9608">
        <f t="shared" ca="1" si="193"/>
        <v>5.8266754009844712E-4</v>
      </c>
    </row>
    <row r="9609" spans="7:8" x14ac:dyDescent="0.3">
      <c r="G9609" s="62">
        <v>9603</v>
      </c>
      <c r="H9609">
        <f t="shared" ca="1" si="193"/>
        <v>1.8934687714708638E-2</v>
      </c>
    </row>
    <row r="9610" spans="7:8" x14ac:dyDescent="0.3">
      <c r="G9610" s="62">
        <v>9604</v>
      </c>
      <c r="H9610">
        <f t="shared" ca="1" si="193"/>
        <v>-7.6344412403362358E-3</v>
      </c>
    </row>
    <row r="9611" spans="7:8" x14ac:dyDescent="0.3">
      <c r="G9611" s="62">
        <v>9605</v>
      </c>
      <c r="H9611">
        <f t="shared" ca="1" si="193"/>
        <v>-4.6944218471507606E-4</v>
      </c>
    </row>
    <row r="9612" spans="7:8" x14ac:dyDescent="0.3">
      <c r="G9612" s="62">
        <v>9606</v>
      </c>
      <c r="H9612">
        <f t="shared" ca="1" si="193"/>
        <v>1.4793173618541348E-2</v>
      </c>
    </row>
    <row r="9613" spans="7:8" x14ac:dyDescent="0.3">
      <c r="G9613" s="62">
        <v>9607</v>
      </c>
      <c r="H9613">
        <f t="shared" ca="1" si="193"/>
        <v>6.5630209732993102E-3</v>
      </c>
    </row>
    <row r="9614" spans="7:8" x14ac:dyDescent="0.3">
      <c r="G9614" s="62">
        <v>9608</v>
      </c>
      <c r="H9614">
        <f t="shared" ca="1" si="193"/>
        <v>1.2078308316856141E-2</v>
      </c>
    </row>
    <row r="9615" spans="7:8" x14ac:dyDescent="0.3">
      <c r="G9615" s="62">
        <v>9609</v>
      </c>
      <c r="H9615">
        <f t="shared" ca="1" si="193"/>
        <v>-1.542592653927081E-2</v>
      </c>
    </row>
    <row r="9616" spans="7:8" x14ac:dyDescent="0.3">
      <c r="G9616" s="62">
        <v>9610</v>
      </c>
      <c r="H9616">
        <f t="shared" ca="1" si="193"/>
        <v>2.7157008733884876E-2</v>
      </c>
    </row>
    <row r="9617" spans="7:8" x14ac:dyDescent="0.3">
      <c r="G9617" s="62">
        <v>9611</v>
      </c>
      <c r="H9617">
        <f t="shared" ca="1" si="193"/>
        <v>-7.4201803334090401E-3</v>
      </c>
    </row>
    <row r="9618" spans="7:8" x14ac:dyDescent="0.3">
      <c r="G9618" s="62">
        <v>9612</v>
      </c>
      <c r="H9618">
        <f t="shared" ca="1" si="193"/>
        <v>7.9080866259379871E-3</v>
      </c>
    </row>
    <row r="9619" spans="7:8" x14ac:dyDescent="0.3">
      <c r="G9619" s="62">
        <v>9613</v>
      </c>
      <c r="H9619">
        <f t="shared" ca="1" si="193"/>
        <v>6.2454222702157062E-3</v>
      </c>
    </row>
    <row r="9620" spans="7:8" x14ac:dyDescent="0.3">
      <c r="G9620" s="62">
        <v>9614</v>
      </c>
      <c r="H9620">
        <f t="shared" ca="1" si="193"/>
        <v>2.1990461247878644E-2</v>
      </c>
    </row>
    <row r="9621" spans="7:8" x14ac:dyDescent="0.3">
      <c r="G9621" s="62">
        <v>9615</v>
      </c>
      <c r="H9621">
        <f t="shared" ca="1" si="193"/>
        <v>-6.8778566453341879E-3</v>
      </c>
    </row>
    <row r="9622" spans="7:8" x14ac:dyDescent="0.3">
      <c r="G9622" s="62">
        <v>9616</v>
      </c>
      <c r="H9622">
        <f t="shared" ca="1" si="193"/>
        <v>-5.8545319069215843E-3</v>
      </c>
    </row>
    <row r="9623" spans="7:8" x14ac:dyDescent="0.3">
      <c r="G9623" s="62">
        <v>9617</v>
      </c>
      <c r="H9623">
        <f t="shared" ca="1" si="193"/>
        <v>1.6092298918574381E-2</v>
      </c>
    </row>
    <row r="9624" spans="7:8" x14ac:dyDescent="0.3">
      <c r="G9624" s="62">
        <v>9618</v>
      </c>
      <c r="H9624">
        <f t="shared" ca="1" si="193"/>
        <v>-1.7755502077782225E-2</v>
      </c>
    </row>
    <row r="9625" spans="7:8" x14ac:dyDescent="0.3">
      <c r="G9625" s="62">
        <v>9619</v>
      </c>
      <c r="H9625">
        <f t="shared" ca="1" si="193"/>
        <v>1.894861173765372E-2</v>
      </c>
    </row>
    <row r="9626" spans="7:8" x14ac:dyDescent="0.3">
      <c r="G9626" s="62">
        <v>9620</v>
      </c>
      <c r="H9626">
        <f t="shared" ca="1" si="193"/>
        <v>-1.7097854805669534E-2</v>
      </c>
    </row>
    <row r="9627" spans="7:8" x14ac:dyDescent="0.3">
      <c r="G9627" s="62">
        <v>9621</v>
      </c>
      <c r="H9627">
        <f t="shared" ca="1" si="193"/>
        <v>-1.9151047388180246E-2</v>
      </c>
    </row>
    <row r="9628" spans="7:8" x14ac:dyDescent="0.3">
      <c r="G9628" s="62">
        <v>9622</v>
      </c>
      <c r="H9628">
        <f t="shared" ca="1" si="193"/>
        <v>1.9839371917778618E-2</v>
      </c>
    </row>
    <row r="9629" spans="7:8" x14ac:dyDescent="0.3">
      <c r="G9629" s="62">
        <v>9623</v>
      </c>
      <c r="H9629">
        <f t="shared" ca="1" si="193"/>
        <v>6.3274382102678217E-3</v>
      </c>
    </row>
    <row r="9630" spans="7:8" x14ac:dyDescent="0.3">
      <c r="G9630" s="62">
        <v>9624</v>
      </c>
      <c r="H9630">
        <f t="shared" ca="1" si="193"/>
        <v>1.0865254936099519E-2</v>
      </c>
    </row>
    <row r="9631" spans="7:8" x14ac:dyDescent="0.3">
      <c r="G9631" s="62">
        <v>9625</v>
      </c>
      <c r="H9631">
        <f t="shared" ca="1" si="193"/>
        <v>-7.0214114872583508E-3</v>
      </c>
    </row>
    <row r="9632" spans="7:8" x14ac:dyDescent="0.3">
      <c r="G9632" s="62">
        <v>9626</v>
      </c>
      <c r="H9632">
        <f t="shared" ca="1" si="193"/>
        <v>-1.7652385349541187E-2</v>
      </c>
    </row>
    <row r="9633" spans="7:8" x14ac:dyDescent="0.3">
      <c r="G9633" s="62">
        <v>9627</v>
      </c>
      <c r="H9633">
        <f t="shared" ca="1" si="193"/>
        <v>3.8221185902378818E-3</v>
      </c>
    </row>
    <row r="9634" spans="7:8" x14ac:dyDescent="0.3">
      <c r="G9634" s="62">
        <v>9628</v>
      </c>
      <c r="H9634">
        <f t="shared" ca="1" si="193"/>
        <v>2.4177225669843485E-3</v>
      </c>
    </row>
    <row r="9635" spans="7:8" x14ac:dyDescent="0.3">
      <c r="G9635" s="62">
        <v>9629</v>
      </c>
      <c r="H9635">
        <f t="shared" ca="1" si="193"/>
        <v>1.0810733380633297E-2</v>
      </c>
    </row>
    <row r="9636" spans="7:8" x14ac:dyDescent="0.3">
      <c r="G9636" s="62">
        <v>9630</v>
      </c>
      <c r="H9636">
        <f t="shared" ca="1" si="193"/>
        <v>1.4685641767840478E-3</v>
      </c>
    </row>
    <row r="9637" spans="7:8" x14ac:dyDescent="0.3">
      <c r="G9637" s="62">
        <v>9631</v>
      </c>
      <c r="H9637">
        <f t="shared" ca="1" si="193"/>
        <v>5.9132713513464297E-3</v>
      </c>
    </row>
    <row r="9638" spans="7:8" x14ac:dyDescent="0.3">
      <c r="G9638" s="62">
        <v>9632</v>
      </c>
      <c r="H9638">
        <f t="shared" ca="1" si="193"/>
        <v>7.663583876157053E-3</v>
      </c>
    </row>
    <row r="9639" spans="7:8" x14ac:dyDescent="0.3">
      <c r="G9639" s="62">
        <v>9633</v>
      </c>
      <c r="H9639">
        <f t="shared" ca="1" si="193"/>
        <v>-6.2596685917607059E-3</v>
      </c>
    </row>
    <row r="9640" spans="7:8" x14ac:dyDescent="0.3">
      <c r="G9640" s="62">
        <v>9634</v>
      </c>
      <c r="H9640">
        <f t="shared" ca="1" si="193"/>
        <v>-9.7378333309925558E-3</v>
      </c>
    </row>
    <row r="9641" spans="7:8" x14ac:dyDescent="0.3">
      <c r="G9641" s="62">
        <v>9635</v>
      </c>
      <c r="H9641">
        <f t="shared" ca="1" si="193"/>
        <v>-3.0531763967368716E-2</v>
      </c>
    </row>
    <row r="9642" spans="7:8" x14ac:dyDescent="0.3">
      <c r="G9642" s="62">
        <v>9636</v>
      </c>
      <c r="H9642">
        <f t="shared" ca="1" si="193"/>
        <v>1.6117539150275501E-2</v>
      </c>
    </row>
    <row r="9643" spans="7:8" x14ac:dyDescent="0.3">
      <c r="G9643" s="62">
        <v>9637</v>
      </c>
      <c r="H9643">
        <f t="shared" ca="1" si="193"/>
        <v>-1.6983346714801555E-2</v>
      </c>
    </row>
    <row r="9644" spans="7:8" x14ac:dyDescent="0.3">
      <c r="G9644" s="62">
        <v>9638</v>
      </c>
      <c r="H9644">
        <f t="shared" ca="1" si="193"/>
        <v>-1.8781565624990282E-2</v>
      </c>
    </row>
    <row r="9645" spans="7:8" x14ac:dyDescent="0.3">
      <c r="G9645" s="62">
        <v>9639</v>
      </c>
      <c r="H9645">
        <f t="shared" ca="1" si="193"/>
        <v>1.142554280038113E-2</v>
      </c>
    </row>
    <row r="9646" spans="7:8" x14ac:dyDescent="0.3">
      <c r="G9646" s="62">
        <v>9640</v>
      </c>
      <c r="H9646">
        <f t="shared" ca="1" si="193"/>
        <v>1.6227948756979211E-2</v>
      </c>
    </row>
    <row r="9647" spans="7:8" x14ac:dyDescent="0.3">
      <c r="G9647" s="62">
        <v>9641</v>
      </c>
      <c r="H9647">
        <f t="shared" ca="1" si="193"/>
        <v>-1.3053520083075825E-2</v>
      </c>
    </row>
    <row r="9648" spans="7:8" x14ac:dyDescent="0.3">
      <c r="G9648" s="62">
        <v>9642</v>
      </c>
      <c r="H9648">
        <f t="shared" ca="1" si="193"/>
        <v>-2.5387071924093431E-2</v>
      </c>
    </row>
    <row r="9649" spans="7:8" x14ac:dyDescent="0.3">
      <c r="G9649" s="62">
        <v>9643</v>
      </c>
      <c r="H9649">
        <f t="shared" ca="1" si="193"/>
        <v>2.0783695385014106E-3</v>
      </c>
    </row>
    <row r="9650" spans="7:8" x14ac:dyDescent="0.3">
      <c r="G9650" s="62">
        <v>9644</v>
      </c>
      <c r="H9650">
        <f t="shared" ca="1" si="193"/>
        <v>1.3455310115412159E-2</v>
      </c>
    </row>
    <row r="9651" spans="7:8" x14ac:dyDescent="0.3">
      <c r="G9651" s="62">
        <v>9645</v>
      </c>
      <c r="H9651">
        <f t="shared" ca="1" si="193"/>
        <v>-1.2966157501566097E-2</v>
      </c>
    </row>
    <row r="9652" spans="7:8" x14ac:dyDescent="0.3">
      <c r="G9652" s="62">
        <v>9646</v>
      </c>
      <c r="H9652">
        <f t="shared" ca="1" si="193"/>
        <v>2.0592705319256006E-2</v>
      </c>
    </row>
    <row r="9653" spans="7:8" x14ac:dyDescent="0.3">
      <c r="G9653" s="62">
        <v>9647</v>
      </c>
      <c r="H9653">
        <f t="shared" ca="1" si="193"/>
        <v>2.9143164066518706E-2</v>
      </c>
    </row>
    <row r="9654" spans="7:8" x14ac:dyDescent="0.3">
      <c r="G9654" s="62">
        <v>9648</v>
      </c>
      <c r="H9654">
        <f t="shared" ca="1" si="193"/>
        <v>1.9943292578645057E-2</v>
      </c>
    </row>
    <row r="9655" spans="7:8" x14ac:dyDescent="0.3">
      <c r="G9655" s="62">
        <v>9649</v>
      </c>
      <c r="H9655">
        <f t="shared" ca="1" si="193"/>
        <v>9.3446094816972743E-4</v>
      </c>
    </row>
    <row r="9656" spans="7:8" x14ac:dyDescent="0.3">
      <c r="G9656" s="62">
        <v>9650</v>
      </c>
      <c r="H9656">
        <f t="shared" ca="1" si="193"/>
        <v>-1.9478465093721732E-2</v>
      </c>
    </row>
    <row r="9657" spans="7:8" x14ac:dyDescent="0.3">
      <c r="G9657" s="62">
        <v>9651</v>
      </c>
      <c r="H9657">
        <f t="shared" ca="1" si="193"/>
        <v>1.0686288377134881E-3</v>
      </c>
    </row>
    <row r="9658" spans="7:8" x14ac:dyDescent="0.3">
      <c r="G9658" s="62">
        <v>9652</v>
      </c>
      <c r="H9658">
        <f t="shared" ca="1" si="193"/>
        <v>-4.7999993292341461E-3</v>
      </c>
    </row>
    <row r="9659" spans="7:8" x14ac:dyDescent="0.3">
      <c r="G9659" s="62">
        <v>9653</v>
      </c>
      <c r="H9659">
        <f t="shared" ca="1" si="193"/>
        <v>-8.7204589605028027E-3</v>
      </c>
    </row>
    <row r="9660" spans="7:8" x14ac:dyDescent="0.3">
      <c r="G9660" s="62">
        <v>9654</v>
      </c>
      <c r="H9660">
        <f t="shared" ca="1" si="193"/>
        <v>6.600630464993186E-3</v>
      </c>
    </row>
    <row r="9661" spans="7:8" x14ac:dyDescent="0.3">
      <c r="G9661" s="62">
        <v>9655</v>
      </c>
      <c r="H9661">
        <f t="shared" ca="1" si="193"/>
        <v>-6.1438635431631363E-3</v>
      </c>
    </row>
    <row r="9662" spans="7:8" x14ac:dyDescent="0.3">
      <c r="G9662" s="62">
        <v>9656</v>
      </c>
      <c r="H9662">
        <f t="shared" ca="1" si="193"/>
        <v>-9.7222167014711734E-3</v>
      </c>
    </row>
    <row r="9663" spans="7:8" x14ac:dyDescent="0.3">
      <c r="G9663" s="62">
        <v>9657</v>
      </c>
      <c r="H9663">
        <f t="shared" ca="1" si="193"/>
        <v>2.6017765906162085E-2</v>
      </c>
    </row>
    <row r="9664" spans="7:8" x14ac:dyDescent="0.3">
      <c r="G9664" s="62">
        <v>9658</v>
      </c>
      <c r="H9664">
        <f t="shared" ca="1" si="193"/>
        <v>8.9104932364034509E-3</v>
      </c>
    </row>
    <row r="9665" spans="7:8" x14ac:dyDescent="0.3">
      <c r="G9665" s="62">
        <v>9659</v>
      </c>
      <c r="H9665">
        <f t="shared" ca="1" si="193"/>
        <v>-2.4259910469487514E-2</v>
      </c>
    </row>
    <row r="9666" spans="7:8" x14ac:dyDescent="0.3">
      <c r="G9666" s="62">
        <v>9660</v>
      </c>
      <c r="H9666">
        <f t="shared" ca="1" si="193"/>
        <v>-4.3237933210805921E-3</v>
      </c>
    </row>
    <row r="9667" spans="7:8" x14ac:dyDescent="0.3">
      <c r="G9667" s="62">
        <v>9661</v>
      </c>
      <c r="H9667">
        <f t="shared" ca="1" si="193"/>
        <v>-2.6629725291572892E-3</v>
      </c>
    </row>
    <row r="9668" spans="7:8" x14ac:dyDescent="0.3">
      <c r="G9668" s="62">
        <v>9662</v>
      </c>
      <c r="H9668">
        <f t="shared" ca="1" si="193"/>
        <v>-4.8929619758373462E-3</v>
      </c>
    </row>
    <row r="9669" spans="7:8" x14ac:dyDescent="0.3">
      <c r="G9669" s="62">
        <v>9663</v>
      </c>
      <c r="H9669">
        <f t="shared" ca="1" si="193"/>
        <v>8.6410435029999951E-3</v>
      </c>
    </row>
    <row r="9670" spans="7:8" x14ac:dyDescent="0.3">
      <c r="G9670" s="62">
        <v>9664</v>
      </c>
      <c r="H9670">
        <f t="shared" ca="1" si="193"/>
        <v>-4.9277398644400321E-3</v>
      </c>
    </row>
    <row r="9671" spans="7:8" x14ac:dyDescent="0.3">
      <c r="G9671" s="62">
        <v>9665</v>
      </c>
      <c r="H9671">
        <f t="shared" ref="H9671:H9734" ca="1" si="194">_xlfn.NORM.INV(RAND(),N$9,N$10)</f>
        <v>-1.9682820379070577E-2</v>
      </c>
    </row>
    <row r="9672" spans="7:8" x14ac:dyDescent="0.3">
      <c r="G9672" s="62">
        <v>9666</v>
      </c>
      <c r="H9672">
        <f t="shared" ca="1" si="194"/>
        <v>-7.5861612335799758E-3</v>
      </c>
    </row>
    <row r="9673" spans="7:8" x14ac:dyDescent="0.3">
      <c r="G9673" s="62">
        <v>9667</v>
      </c>
      <c r="H9673">
        <f t="shared" ca="1" si="194"/>
        <v>1.6041108448212771E-2</v>
      </c>
    </row>
    <row r="9674" spans="7:8" x14ac:dyDescent="0.3">
      <c r="G9674" s="62">
        <v>9668</v>
      </c>
      <c r="H9674">
        <f t="shared" ca="1" si="194"/>
        <v>2.3919043484389589E-3</v>
      </c>
    </row>
    <row r="9675" spans="7:8" x14ac:dyDescent="0.3">
      <c r="G9675" s="62">
        <v>9669</v>
      </c>
      <c r="H9675">
        <f t="shared" ca="1" si="194"/>
        <v>1.3867691356924956E-2</v>
      </c>
    </row>
    <row r="9676" spans="7:8" x14ac:dyDescent="0.3">
      <c r="G9676" s="62">
        <v>9670</v>
      </c>
      <c r="H9676">
        <f t="shared" ca="1" si="194"/>
        <v>1.4271228727069171E-2</v>
      </c>
    </row>
    <row r="9677" spans="7:8" x14ac:dyDescent="0.3">
      <c r="G9677" s="62">
        <v>9671</v>
      </c>
      <c r="H9677">
        <f t="shared" ca="1" si="194"/>
        <v>-5.1082895997504882E-3</v>
      </c>
    </row>
    <row r="9678" spans="7:8" x14ac:dyDescent="0.3">
      <c r="G9678" s="62">
        <v>9672</v>
      </c>
      <c r="H9678">
        <f t="shared" ca="1" si="194"/>
        <v>-5.0861405400804919E-3</v>
      </c>
    </row>
    <row r="9679" spans="7:8" x14ac:dyDescent="0.3">
      <c r="G9679" s="62">
        <v>9673</v>
      </c>
      <c r="H9679">
        <f t="shared" ca="1" si="194"/>
        <v>-9.7588086013830275E-3</v>
      </c>
    </row>
    <row r="9680" spans="7:8" x14ac:dyDescent="0.3">
      <c r="G9680" s="62">
        <v>9674</v>
      </c>
      <c r="H9680">
        <f t="shared" ca="1" si="194"/>
        <v>1.455596214546199E-2</v>
      </c>
    </row>
    <row r="9681" spans="7:8" x14ac:dyDescent="0.3">
      <c r="G9681" s="62">
        <v>9675</v>
      </c>
      <c r="H9681">
        <f t="shared" ca="1" si="194"/>
        <v>-3.5742347068150756E-3</v>
      </c>
    </row>
    <row r="9682" spans="7:8" x14ac:dyDescent="0.3">
      <c r="G9682" s="62">
        <v>9676</v>
      </c>
      <c r="H9682">
        <f t="shared" ca="1" si="194"/>
        <v>1.605591984853677E-2</v>
      </c>
    </row>
    <row r="9683" spans="7:8" x14ac:dyDescent="0.3">
      <c r="G9683" s="62">
        <v>9677</v>
      </c>
      <c r="H9683">
        <f t="shared" ca="1" si="194"/>
        <v>3.6156415938707796E-2</v>
      </c>
    </row>
    <row r="9684" spans="7:8" x14ac:dyDescent="0.3">
      <c r="G9684" s="62">
        <v>9678</v>
      </c>
      <c r="H9684">
        <f t="shared" ca="1" si="194"/>
        <v>-1.0419040029915652E-2</v>
      </c>
    </row>
    <row r="9685" spans="7:8" x14ac:dyDescent="0.3">
      <c r="G9685" s="62">
        <v>9679</v>
      </c>
      <c r="H9685">
        <f t="shared" ca="1" si="194"/>
        <v>2.3973311611415454E-2</v>
      </c>
    </row>
    <row r="9686" spans="7:8" x14ac:dyDescent="0.3">
      <c r="G9686" s="62">
        <v>9680</v>
      </c>
      <c r="H9686">
        <f t="shared" ca="1" si="194"/>
        <v>-4.6370694936527105E-3</v>
      </c>
    </row>
    <row r="9687" spans="7:8" x14ac:dyDescent="0.3">
      <c r="G9687" s="62">
        <v>9681</v>
      </c>
      <c r="H9687">
        <f t="shared" ca="1" si="194"/>
        <v>2.4476733327508446E-4</v>
      </c>
    </row>
    <row r="9688" spans="7:8" x14ac:dyDescent="0.3">
      <c r="G9688" s="62">
        <v>9682</v>
      </c>
      <c r="H9688">
        <f t="shared" ca="1" si="194"/>
        <v>-1.4071703785212856E-2</v>
      </c>
    </row>
    <row r="9689" spans="7:8" x14ac:dyDescent="0.3">
      <c r="G9689" s="62">
        <v>9683</v>
      </c>
      <c r="H9689">
        <f t="shared" ca="1" si="194"/>
        <v>-4.070280291333995E-3</v>
      </c>
    </row>
    <row r="9690" spans="7:8" x14ac:dyDescent="0.3">
      <c r="G9690" s="62">
        <v>9684</v>
      </c>
      <c r="H9690">
        <f t="shared" ca="1" si="194"/>
        <v>5.3356677970180354E-3</v>
      </c>
    </row>
    <row r="9691" spans="7:8" x14ac:dyDescent="0.3">
      <c r="G9691" s="62">
        <v>9685</v>
      </c>
      <c r="H9691">
        <f t="shared" ca="1" si="194"/>
        <v>1.6839231122339113E-3</v>
      </c>
    </row>
    <row r="9692" spans="7:8" x14ac:dyDescent="0.3">
      <c r="G9692" s="62">
        <v>9686</v>
      </c>
      <c r="H9692">
        <f t="shared" ca="1" si="194"/>
        <v>-2.6423037318836187E-2</v>
      </c>
    </row>
    <row r="9693" spans="7:8" x14ac:dyDescent="0.3">
      <c r="G9693" s="62">
        <v>9687</v>
      </c>
      <c r="H9693">
        <f t="shared" ca="1" si="194"/>
        <v>-1.5993194357925644E-3</v>
      </c>
    </row>
    <row r="9694" spans="7:8" x14ac:dyDescent="0.3">
      <c r="G9694" s="62">
        <v>9688</v>
      </c>
      <c r="H9694">
        <f t="shared" ca="1" si="194"/>
        <v>-9.3000021336823169E-3</v>
      </c>
    </row>
    <row r="9695" spans="7:8" x14ac:dyDescent="0.3">
      <c r="G9695" s="62">
        <v>9689</v>
      </c>
      <c r="H9695">
        <f t="shared" ca="1" si="194"/>
        <v>-1.6676663721570888E-2</v>
      </c>
    </row>
    <row r="9696" spans="7:8" x14ac:dyDescent="0.3">
      <c r="G9696" s="62">
        <v>9690</v>
      </c>
      <c r="H9696">
        <f t="shared" ca="1" si="194"/>
        <v>7.8530263863839486E-4</v>
      </c>
    </row>
    <row r="9697" spans="7:8" x14ac:dyDescent="0.3">
      <c r="G9697" s="62">
        <v>9691</v>
      </c>
      <c r="H9697">
        <f t="shared" ca="1" si="194"/>
        <v>-6.2985964169853473E-3</v>
      </c>
    </row>
    <row r="9698" spans="7:8" x14ac:dyDescent="0.3">
      <c r="G9698" s="62">
        <v>9692</v>
      </c>
      <c r="H9698">
        <f t="shared" ca="1" si="194"/>
        <v>2.0731301871738897E-2</v>
      </c>
    </row>
    <row r="9699" spans="7:8" x14ac:dyDescent="0.3">
      <c r="G9699" s="62">
        <v>9693</v>
      </c>
      <c r="H9699">
        <f t="shared" ca="1" si="194"/>
        <v>-2.6909288544406631E-2</v>
      </c>
    </row>
    <row r="9700" spans="7:8" x14ac:dyDescent="0.3">
      <c r="G9700" s="62">
        <v>9694</v>
      </c>
      <c r="H9700">
        <f t="shared" ca="1" si="194"/>
        <v>8.2902015949837312E-3</v>
      </c>
    </row>
    <row r="9701" spans="7:8" x14ac:dyDescent="0.3">
      <c r="G9701" s="62">
        <v>9695</v>
      </c>
      <c r="H9701">
        <f t="shared" ca="1" si="194"/>
        <v>-6.5413637650167207E-3</v>
      </c>
    </row>
    <row r="9702" spans="7:8" x14ac:dyDescent="0.3">
      <c r="G9702" s="62">
        <v>9696</v>
      </c>
      <c r="H9702">
        <f t="shared" ca="1" si="194"/>
        <v>-1.7705248720015186E-2</v>
      </c>
    </row>
    <row r="9703" spans="7:8" x14ac:dyDescent="0.3">
      <c r="G9703" s="62">
        <v>9697</v>
      </c>
      <c r="H9703">
        <f t="shared" ca="1" si="194"/>
        <v>2.2509765218617084E-2</v>
      </c>
    </row>
    <row r="9704" spans="7:8" x14ac:dyDescent="0.3">
      <c r="G9704" s="62">
        <v>9698</v>
      </c>
      <c r="H9704">
        <f t="shared" ca="1" si="194"/>
        <v>4.9461921535919936E-3</v>
      </c>
    </row>
    <row r="9705" spans="7:8" x14ac:dyDescent="0.3">
      <c r="G9705" s="62">
        <v>9699</v>
      </c>
      <c r="H9705">
        <f t="shared" ca="1" si="194"/>
        <v>1.0084674705104706E-2</v>
      </c>
    </row>
    <row r="9706" spans="7:8" x14ac:dyDescent="0.3">
      <c r="G9706" s="62">
        <v>9700</v>
      </c>
      <c r="H9706">
        <f t="shared" ca="1" si="194"/>
        <v>-2.2304479806550755E-2</v>
      </c>
    </row>
    <row r="9707" spans="7:8" x14ac:dyDescent="0.3">
      <c r="G9707" s="62">
        <v>9701</v>
      </c>
      <c r="H9707">
        <f t="shared" ca="1" si="194"/>
        <v>1.0370006957385988E-2</v>
      </c>
    </row>
    <row r="9708" spans="7:8" x14ac:dyDescent="0.3">
      <c r="G9708" s="62">
        <v>9702</v>
      </c>
      <c r="H9708">
        <f t="shared" ca="1" si="194"/>
        <v>-4.0382021761406458E-3</v>
      </c>
    </row>
    <row r="9709" spans="7:8" x14ac:dyDescent="0.3">
      <c r="G9709" s="62">
        <v>9703</v>
      </c>
      <c r="H9709">
        <f t="shared" ca="1" si="194"/>
        <v>-2.5696314588439375E-2</v>
      </c>
    </row>
    <row r="9710" spans="7:8" x14ac:dyDescent="0.3">
      <c r="G9710" s="62">
        <v>9704</v>
      </c>
      <c r="H9710">
        <f t="shared" ca="1" si="194"/>
        <v>3.1435408599983293E-3</v>
      </c>
    </row>
    <row r="9711" spans="7:8" x14ac:dyDescent="0.3">
      <c r="G9711" s="62">
        <v>9705</v>
      </c>
      <c r="H9711">
        <f t="shared" ca="1" si="194"/>
        <v>3.8323966866002932E-3</v>
      </c>
    </row>
    <row r="9712" spans="7:8" x14ac:dyDescent="0.3">
      <c r="G9712" s="62">
        <v>9706</v>
      </c>
      <c r="H9712">
        <f t="shared" ca="1" si="194"/>
        <v>-5.9504599300718016E-3</v>
      </c>
    </row>
    <row r="9713" spans="7:8" x14ac:dyDescent="0.3">
      <c r="G9713" s="62">
        <v>9707</v>
      </c>
      <c r="H9713">
        <f t="shared" ca="1" si="194"/>
        <v>-1.5637800896376126E-2</v>
      </c>
    </row>
    <row r="9714" spans="7:8" x14ac:dyDescent="0.3">
      <c r="G9714" s="62">
        <v>9708</v>
      </c>
      <c r="H9714">
        <f t="shared" ca="1" si="194"/>
        <v>2.4865419759095009E-3</v>
      </c>
    </row>
    <row r="9715" spans="7:8" x14ac:dyDescent="0.3">
      <c r="G9715" s="62">
        <v>9709</v>
      </c>
      <c r="H9715">
        <f t="shared" ca="1" si="194"/>
        <v>1.1345576608819526E-2</v>
      </c>
    </row>
    <row r="9716" spans="7:8" x14ac:dyDescent="0.3">
      <c r="G9716" s="62">
        <v>9710</v>
      </c>
      <c r="H9716">
        <f t="shared" ca="1" si="194"/>
        <v>4.8820363070641408E-3</v>
      </c>
    </row>
    <row r="9717" spans="7:8" x14ac:dyDescent="0.3">
      <c r="G9717" s="62">
        <v>9711</v>
      </c>
      <c r="H9717">
        <f t="shared" ca="1" si="194"/>
        <v>-9.1702360141013121E-3</v>
      </c>
    </row>
    <row r="9718" spans="7:8" x14ac:dyDescent="0.3">
      <c r="G9718" s="62">
        <v>9712</v>
      </c>
      <c r="H9718">
        <f t="shared" ca="1" si="194"/>
        <v>4.6436600385233087E-3</v>
      </c>
    </row>
    <row r="9719" spans="7:8" x14ac:dyDescent="0.3">
      <c r="G9719" s="62">
        <v>9713</v>
      </c>
      <c r="H9719">
        <f t="shared" ca="1" si="194"/>
        <v>-1.9617322681312305E-2</v>
      </c>
    </row>
    <row r="9720" spans="7:8" x14ac:dyDescent="0.3">
      <c r="G9720" s="62">
        <v>9714</v>
      </c>
      <c r="H9720">
        <f t="shared" ca="1" si="194"/>
        <v>-2.4348636914555289E-3</v>
      </c>
    </row>
    <row r="9721" spans="7:8" x14ac:dyDescent="0.3">
      <c r="G9721" s="62">
        <v>9715</v>
      </c>
      <c r="H9721">
        <f t="shared" ca="1" si="194"/>
        <v>1.5532677960435309E-2</v>
      </c>
    </row>
    <row r="9722" spans="7:8" x14ac:dyDescent="0.3">
      <c r="G9722" s="62">
        <v>9716</v>
      </c>
      <c r="H9722">
        <f t="shared" ca="1" si="194"/>
        <v>-3.4026747204045017E-3</v>
      </c>
    </row>
    <row r="9723" spans="7:8" x14ac:dyDescent="0.3">
      <c r="G9723" s="62">
        <v>9717</v>
      </c>
      <c r="H9723">
        <f t="shared" ca="1" si="194"/>
        <v>9.7376961797198125E-3</v>
      </c>
    </row>
    <row r="9724" spans="7:8" x14ac:dyDescent="0.3">
      <c r="G9724" s="62">
        <v>9718</v>
      </c>
      <c r="H9724">
        <f t="shared" ca="1" si="194"/>
        <v>1.3752038343971276E-2</v>
      </c>
    </row>
    <row r="9725" spans="7:8" x14ac:dyDescent="0.3">
      <c r="G9725" s="62">
        <v>9719</v>
      </c>
      <c r="H9725">
        <f t="shared" ca="1" si="194"/>
        <v>1.9834617332941566E-2</v>
      </c>
    </row>
    <row r="9726" spans="7:8" x14ac:dyDescent="0.3">
      <c r="G9726" s="62">
        <v>9720</v>
      </c>
      <c r="H9726">
        <f t="shared" ca="1" si="194"/>
        <v>-1.7545682160104701E-3</v>
      </c>
    </row>
    <row r="9727" spans="7:8" x14ac:dyDescent="0.3">
      <c r="G9727" s="62">
        <v>9721</v>
      </c>
      <c r="H9727">
        <f t="shared" ca="1" si="194"/>
        <v>-3.5845553870006487E-3</v>
      </c>
    </row>
    <row r="9728" spans="7:8" x14ac:dyDescent="0.3">
      <c r="G9728" s="62">
        <v>9722</v>
      </c>
      <c r="H9728">
        <f t="shared" ca="1" si="194"/>
        <v>-2.4217635166353689E-2</v>
      </c>
    </row>
    <row r="9729" spans="7:8" x14ac:dyDescent="0.3">
      <c r="G9729" s="62">
        <v>9723</v>
      </c>
      <c r="H9729">
        <f t="shared" ca="1" si="194"/>
        <v>-1.1121614523987619E-2</v>
      </c>
    </row>
    <row r="9730" spans="7:8" x14ac:dyDescent="0.3">
      <c r="G9730" s="62">
        <v>9724</v>
      </c>
      <c r="H9730">
        <f t="shared" ca="1" si="194"/>
        <v>-2.4671847588021118E-2</v>
      </c>
    </row>
    <row r="9731" spans="7:8" x14ac:dyDescent="0.3">
      <c r="G9731" s="62">
        <v>9725</v>
      </c>
      <c r="H9731">
        <f t="shared" ca="1" si="194"/>
        <v>-5.5129328660222581E-3</v>
      </c>
    </row>
    <row r="9732" spans="7:8" x14ac:dyDescent="0.3">
      <c r="G9732" s="62">
        <v>9726</v>
      </c>
      <c r="H9732">
        <f t="shared" ca="1" si="194"/>
        <v>-1.6820698092747461E-2</v>
      </c>
    </row>
    <row r="9733" spans="7:8" x14ac:dyDescent="0.3">
      <c r="G9733" s="62">
        <v>9727</v>
      </c>
      <c r="H9733">
        <f t="shared" ca="1" si="194"/>
        <v>3.9643283163915311E-4</v>
      </c>
    </row>
    <row r="9734" spans="7:8" x14ac:dyDescent="0.3">
      <c r="G9734" s="62">
        <v>9728</v>
      </c>
      <c r="H9734">
        <f t="shared" ca="1" si="194"/>
        <v>1.654865853209006E-2</v>
      </c>
    </row>
    <row r="9735" spans="7:8" x14ac:dyDescent="0.3">
      <c r="G9735" s="62">
        <v>9729</v>
      </c>
      <c r="H9735">
        <f t="shared" ref="H9735:H9798" ca="1" si="195">_xlfn.NORM.INV(RAND(),N$9,N$10)</f>
        <v>8.7334697839693051E-3</v>
      </c>
    </row>
    <row r="9736" spans="7:8" x14ac:dyDescent="0.3">
      <c r="G9736" s="62">
        <v>9730</v>
      </c>
      <c r="H9736">
        <f t="shared" ca="1" si="195"/>
        <v>9.2235285739476845E-3</v>
      </c>
    </row>
    <row r="9737" spans="7:8" x14ac:dyDescent="0.3">
      <c r="G9737" s="62">
        <v>9731</v>
      </c>
      <c r="H9737">
        <f t="shared" ca="1" si="195"/>
        <v>-9.6739312664213071E-3</v>
      </c>
    </row>
    <row r="9738" spans="7:8" x14ac:dyDescent="0.3">
      <c r="G9738" s="62">
        <v>9732</v>
      </c>
      <c r="H9738">
        <f t="shared" ca="1" si="195"/>
        <v>2.5903725775250235E-2</v>
      </c>
    </row>
    <row r="9739" spans="7:8" x14ac:dyDescent="0.3">
      <c r="G9739" s="62">
        <v>9733</v>
      </c>
      <c r="H9739">
        <f t="shared" ca="1" si="195"/>
        <v>2.3899770593484766E-2</v>
      </c>
    </row>
    <row r="9740" spans="7:8" x14ac:dyDescent="0.3">
      <c r="G9740" s="62">
        <v>9734</v>
      </c>
      <c r="H9740">
        <f t="shared" ca="1" si="195"/>
        <v>-1.7247976031832951E-3</v>
      </c>
    </row>
    <row r="9741" spans="7:8" x14ac:dyDescent="0.3">
      <c r="G9741" s="62">
        <v>9735</v>
      </c>
      <c r="H9741">
        <f t="shared" ca="1" si="195"/>
        <v>-9.972726167991431E-3</v>
      </c>
    </row>
    <row r="9742" spans="7:8" x14ac:dyDescent="0.3">
      <c r="G9742" s="62">
        <v>9736</v>
      </c>
      <c r="H9742">
        <f t="shared" ca="1" si="195"/>
        <v>-1.9736256881450275E-2</v>
      </c>
    </row>
    <row r="9743" spans="7:8" x14ac:dyDescent="0.3">
      <c r="G9743" s="62">
        <v>9737</v>
      </c>
      <c r="H9743">
        <f t="shared" ca="1" si="195"/>
        <v>1.216790538942831E-2</v>
      </c>
    </row>
    <row r="9744" spans="7:8" x14ac:dyDescent="0.3">
      <c r="G9744" s="62">
        <v>9738</v>
      </c>
      <c r="H9744">
        <f t="shared" ca="1" si="195"/>
        <v>5.2092720237396882E-3</v>
      </c>
    </row>
    <row r="9745" spans="7:8" x14ac:dyDescent="0.3">
      <c r="G9745" s="62">
        <v>9739</v>
      </c>
      <c r="H9745">
        <f t="shared" ca="1" si="195"/>
        <v>3.9595119242609911E-4</v>
      </c>
    </row>
    <row r="9746" spans="7:8" x14ac:dyDescent="0.3">
      <c r="G9746" s="62">
        <v>9740</v>
      </c>
      <c r="H9746">
        <f t="shared" ca="1" si="195"/>
        <v>-1.9169893961505412E-3</v>
      </c>
    </row>
    <row r="9747" spans="7:8" x14ac:dyDescent="0.3">
      <c r="G9747" s="62">
        <v>9741</v>
      </c>
      <c r="H9747">
        <f t="shared" ca="1" si="195"/>
        <v>-2.727250709317364E-2</v>
      </c>
    </row>
    <row r="9748" spans="7:8" x14ac:dyDescent="0.3">
      <c r="G9748" s="62">
        <v>9742</v>
      </c>
      <c r="H9748">
        <f t="shared" ca="1" si="195"/>
        <v>-8.1052650620870529E-3</v>
      </c>
    </row>
    <row r="9749" spans="7:8" x14ac:dyDescent="0.3">
      <c r="G9749" s="62">
        <v>9743</v>
      </c>
      <c r="H9749">
        <f t="shared" ca="1" si="195"/>
        <v>3.142972006226924E-2</v>
      </c>
    </row>
    <row r="9750" spans="7:8" x14ac:dyDescent="0.3">
      <c r="G9750" s="62">
        <v>9744</v>
      </c>
      <c r="H9750">
        <f t="shared" ca="1" si="195"/>
        <v>4.7022274147518498E-3</v>
      </c>
    </row>
    <row r="9751" spans="7:8" x14ac:dyDescent="0.3">
      <c r="G9751" s="62">
        <v>9745</v>
      </c>
      <c r="H9751">
        <f t="shared" ca="1" si="195"/>
        <v>3.1680619003237938E-2</v>
      </c>
    </row>
    <row r="9752" spans="7:8" x14ac:dyDescent="0.3">
      <c r="G9752" s="62">
        <v>9746</v>
      </c>
      <c r="H9752">
        <f t="shared" ca="1" si="195"/>
        <v>-1.5118294630102102E-2</v>
      </c>
    </row>
    <row r="9753" spans="7:8" x14ac:dyDescent="0.3">
      <c r="G9753" s="62">
        <v>9747</v>
      </c>
      <c r="H9753">
        <f t="shared" ca="1" si="195"/>
        <v>-2.1682649922823996E-2</v>
      </c>
    </row>
    <row r="9754" spans="7:8" x14ac:dyDescent="0.3">
      <c r="G9754" s="62">
        <v>9748</v>
      </c>
      <c r="H9754">
        <f t="shared" ca="1" si="195"/>
        <v>7.3470593631718177E-3</v>
      </c>
    </row>
    <row r="9755" spans="7:8" x14ac:dyDescent="0.3">
      <c r="G9755" s="62">
        <v>9749</v>
      </c>
      <c r="H9755">
        <f t="shared" ca="1" si="195"/>
        <v>2.3730276150836824E-2</v>
      </c>
    </row>
    <row r="9756" spans="7:8" x14ac:dyDescent="0.3">
      <c r="G9756" s="62">
        <v>9750</v>
      </c>
      <c r="H9756">
        <f t="shared" ca="1" si="195"/>
        <v>8.7012755144622016E-3</v>
      </c>
    </row>
    <row r="9757" spans="7:8" x14ac:dyDescent="0.3">
      <c r="G9757" s="62">
        <v>9751</v>
      </c>
      <c r="H9757">
        <f t="shared" ca="1" si="195"/>
        <v>-1.0592335677923148E-2</v>
      </c>
    </row>
    <row r="9758" spans="7:8" x14ac:dyDescent="0.3">
      <c r="G9758" s="62">
        <v>9752</v>
      </c>
      <c r="H9758">
        <f t="shared" ca="1" si="195"/>
        <v>-8.5317907787295626E-3</v>
      </c>
    </row>
    <row r="9759" spans="7:8" x14ac:dyDescent="0.3">
      <c r="G9759" s="62">
        <v>9753</v>
      </c>
      <c r="H9759">
        <f t="shared" ca="1" si="195"/>
        <v>-3.7036903523444639E-3</v>
      </c>
    </row>
    <row r="9760" spans="7:8" x14ac:dyDescent="0.3">
      <c r="G9760" s="62">
        <v>9754</v>
      </c>
      <c r="H9760">
        <f t="shared" ca="1" si="195"/>
        <v>-2.8136367236045803E-2</v>
      </c>
    </row>
    <row r="9761" spans="7:8" x14ac:dyDescent="0.3">
      <c r="G9761" s="62">
        <v>9755</v>
      </c>
      <c r="H9761">
        <f t="shared" ca="1" si="195"/>
        <v>-9.3676216110144123E-3</v>
      </c>
    </row>
    <row r="9762" spans="7:8" x14ac:dyDescent="0.3">
      <c r="G9762" s="62">
        <v>9756</v>
      </c>
      <c r="H9762">
        <f t="shared" ca="1" si="195"/>
        <v>8.0145193493391595E-3</v>
      </c>
    </row>
    <row r="9763" spans="7:8" x14ac:dyDescent="0.3">
      <c r="G9763" s="62">
        <v>9757</v>
      </c>
      <c r="H9763">
        <f t="shared" ca="1" si="195"/>
        <v>-7.304601908232889E-3</v>
      </c>
    </row>
    <row r="9764" spans="7:8" x14ac:dyDescent="0.3">
      <c r="G9764" s="62">
        <v>9758</v>
      </c>
      <c r="H9764">
        <f t="shared" ca="1" si="195"/>
        <v>2.4071737246197792E-4</v>
      </c>
    </row>
    <row r="9765" spans="7:8" x14ac:dyDescent="0.3">
      <c r="G9765" s="62">
        <v>9759</v>
      </c>
      <c r="H9765">
        <f t="shared" ca="1" si="195"/>
        <v>2.5380108003844205E-3</v>
      </c>
    </row>
    <row r="9766" spans="7:8" x14ac:dyDescent="0.3">
      <c r="G9766" s="62">
        <v>9760</v>
      </c>
      <c r="H9766">
        <f t="shared" ca="1" si="195"/>
        <v>-1.7935127497638093E-2</v>
      </c>
    </row>
    <row r="9767" spans="7:8" x14ac:dyDescent="0.3">
      <c r="G9767" s="62">
        <v>9761</v>
      </c>
      <c r="H9767">
        <f t="shared" ca="1" si="195"/>
        <v>-5.3417464639731902E-3</v>
      </c>
    </row>
    <row r="9768" spans="7:8" x14ac:dyDescent="0.3">
      <c r="G9768" s="62">
        <v>9762</v>
      </c>
      <c r="H9768">
        <f t="shared" ca="1" si="195"/>
        <v>1.0764490566505351E-2</v>
      </c>
    </row>
    <row r="9769" spans="7:8" x14ac:dyDescent="0.3">
      <c r="G9769" s="62">
        <v>9763</v>
      </c>
      <c r="H9769">
        <f t="shared" ca="1" si="195"/>
        <v>-1.2896814915076458E-3</v>
      </c>
    </row>
    <row r="9770" spans="7:8" x14ac:dyDescent="0.3">
      <c r="G9770" s="62">
        <v>9764</v>
      </c>
      <c r="H9770">
        <f t="shared" ca="1" si="195"/>
        <v>-3.8816717267740257E-3</v>
      </c>
    </row>
    <row r="9771" spans="7:8" x14ac:dyDescent="0.3">
      <c r="G9771" s="62">
        <v>9765</v>
      </c>
      <c r="H9771">
        <f t="shared" ca="1" si="195"/>
        <v>-4.2885611424996412E-3</v>
      </c>
    </row>
    <row r="9772" spans="7:8" x14ac:dyDescent="0.3">
      <c r="G9772" s="62">
        <v>9766</v>
      </c>
      <c r="H9772">
        <f t="shared" ca="1" si="195"/>
        <v>2.3354627752189484E-2</v>
      </c>
    </row>
    <row r="9773" spans="7:8" x14ac:dyDescent="0.3">
      <c r="G9773" s="62">
        <v>9767</v>
      </c>
      <c r="H9773">
        <f t="shared" ca="1" si="195"/>
        <v>1.0142029723642148E-2</v>
      </c>
    </row>
    <row r="9774" spans="7:8" x14ac:dyDescent="0.3">
      <c r="G9774" s="62">
        <v>9768</v>
      </c>
      <c r="H9774">
        <f t="shared" ca="1" si="195"/>
        <v>2.8594492385963025E-3</v>
      </c>
    </row>
    <row r="9775" spans="7:8" x14ac:dyDescent="0.3">
      <c r="G9775" s="62">
        <v>9769</v>
      </c>
      <c r="H9775">
        <f t="shared" ca="1" si="195"/>
        <v>-4.5554860467488714E-3</v>
      </c>
    </row>
    <row r="9776" spans="7:8" x14ac:dyDescent="0.3">
      <c r="G9776" s="62">
        <v>9770</v>
      </c>
      <c r="H9776">
        <f t="shared" ca="1" si="195"/>
        <v>-1.2555305027441729E-2</v>
      </c>
    </row>
    <row r="9777" spans="7:8" x14ac:dyDescent="0.3">
      <c r="G9777" s="62">
        <v>9771</v>
      </c>
      <c r="H9777">
        <f t="shared" ca="1" si="195"/>
        <v>-4.4505380388957735E-4</v>
      </c>
    </row>
    <row r="9778" spans="7:8" x14ac:dyDescent="0.3">
      <c r="G9778" s="62">
        <v>9772</v>
      </c>
      <c r="H9778">
        <f t="shared" ca="1" si="195"/>
        <v>2.2618901321661444E-2</v>
      </c>
    </row>
    <row r="9779" spans="7:8" x14ac:dyDescent="0.3">
      <c r="G9779" s="62">
        <v>9773</v>
      </c>
      <c r="H9779">
        <f t="shared" ca="1" si="195"/>
        <v>-1.2145954645885892E-2</v>
      </c>
    </row>
    <row r="9780" spans="7:8" x14ac:dyDescent="0.3">
      <c r="G9780" s="62">
        <v>9774</v>
      </c>
      <c r="H9780">
        <f t="shared" ca="1" si="195"/>
        <v>8.4991019314065996E-3</v>
      </c>
    </row>
    <row r="9781" spans="7:8" x14ac:dyDescent="0.3">
      <c r="G9781" s="62">
        <v>9775</v>
      </c>
      <c r="H9781">
        <f t="shared" ca="1" si="195"/>
        <v>8.9298360292946102E-3</v>
      </c>
    </row>
    <row r="9782" spans="7:8" x14ac:dyDescent="0.3">
      <c r="G9782" s="62">
        <v>9776</v>
      </c>
      <c r="H9782">
        <f t="shared" ca="1" si="195"/>
        <v>1.6228749369136975E-3</v>
      </c>
    </row>
    <row r="9783" spans="7:8" x14ac:dyDescent="0.3">
      <c r="G9783" s="62">
        <v>9777</v>
      </c>
      <c r="H9783">
        <f t="shared" ca="1" si="195"/>
        <v>-1.1567335413569314E-2</v>
      </c>
    </row>
    <row r="9784" spans="7:8" x14ac:dyDescent="0.3">
      <c r="G9784" s="62">
        <v>9778</v>
      </c>
      <c r="H9784">
        <f t="shared" ca="1" si="195"/>
        <v>2.7867350225830628E-2</v>
      </c>
    </row>
    <row r="9785" spans="7:8" x14ac:dyDescent="0.3">
      <c r="G9785" s="62">
        <v>9779</v>
      </c>
      <c r="H9785">
        <f t="shared" ca="1" si="195"/>
        <v>2.404514196936294E-2</v>
      </c>
    </row>
    <row r="9786" spans="7:8" x14ac:dyDescent="0.3">
      <c r="G9786" s="62">
        <v>9780</v>
      </c>
      <c r="H9786">
        <f t="shared" ca="1" si="195"/>
        <v>4.4569381060047229E-2</v>
      </c>
    </row>
    <row r="9787" spans="7:8" x14ac:dyDescent="0.3">
      <c r="G9787" s="62">
        <v>9781</v>
      </c>
      <c r="H9787">
        <f t="shared" ca="1" si="195"/>
        <v>1.6701252815970635E-2</v>
      </c>
    </row>
    <row r="9788" spans="7:8" x14ac:dyDescent="0.3">
      <c r="G9788" s="62">
        <v>9782</v>
      </c>
      <c r="H9788">
        <f t="shared" ca="1" si="195"/>
        <v>2.5475218265436889E-2</v>
      </c>
    </row>
    <row r="9789" spans="7:8" x14ac:dyDescent="0.3">
      <c r="G9789" s="62">
        <v>9783</v>
      </c>
      <c r="H9789">
        <f t="shared" ca="1" si="195"/>
        <v>5.8271914135791227E-2</v>
      </c>
    </row>
    <row r="9790" spans="7:8" x14ac:dyDescent="0.3">
      <c r="G9790" s="62">
        <v>9784</v>
      </c>
      <c r="H9790">
        <f t="shared" ca="1" si="195"/>
        <v>1.8292457672616476E-4</v>
      </c>
    </row>
    <row r="9791" spans="7:8" x14ac:dyDescent="0.3">
      <c r="G9791" s="62">
        <v>9785</v>
      </c>
      <c r="H9791">
        <f t="shared" ca="1" si="195"/>
        <v>1.1726374027225654E-2</v>
      </c>
    </row>
    <row r="9792" spans="7:8" x14ac:dyDescent="0.3">
      <c r="G9792" s="62">
        <v>9786</v>
      </c>
      <c r="H9792">
        <f t="shared" ca="1" si="195"/>
        <v>3.7495485356583333E-3</v>
      </c>
    </row>
    <row r="9793" spans="7:8" x14ac:dyDescent="0.3">
      <c r="G9793" s="62">
        <v>9787</v>
      </c>
      <c r="H9793">
        <f t="shared" ca="1" si="195"/>
        <v>-3.1104645416255888E-2</v>
      </c>
    </row>
    <row r="9794" spans="7:8" x14ac:dyDescent="0.3">
      <c r="G9794" s="62">
        <v>9788</v>
      </c>
      <c r="H9794">
        <f t="shared" ca="1" si="195"/>
        <v>4.6587869247733411E-3</v>
      </c>
    </row>
    <row r="9795" spans="7:8" x14ac:dyDescent="0.3">
      <c r="G9795" s="62">
        <v>9789</v>
      </c>
      <c r="H9795">
        <f t="shared" ca="1" si="195"/>
        <v>-7.0537111877008755E-3</v>
      </c>
    </row>
    <row r="9796" spans="7:8" x14ac:dyDescent="0.3">
      <c r="G9796" s="62">
        <v>9790</v>
      </c>
      <c r="H9796">
        <f t="shared" ca="1" si="195"/>
        <v>8.1245053204676582E-3</v>
      </c>
    </row>
    <row r="9797" spans="7:8" x14ac:dyDescent="0.3">
      <c r="G9797" s="62">
        <v>9791</v>
      </c>
      <c r="H9797">
        <f t="shared" ca="1" si="195"/>
        <v>5.2079500984651495E-3</v>
      </c>
    </row>
    <row r="9798" spans="7:8" x14ac:dyDescent="0.3">
      <c r="G9798" s="62">
        <v>9792</v>
      </c>
      <c r="H9798">
        <f t="shared" ca="1" si="195"/>
        <v>-1.5466489383276183E-2</v>
      </c>
    </row>
    <row r="9799" spans="7:8" x14ac:dyDescent="0.3">
      <c r="G9799" s="62">
        <v>9793</v>
      </c>
      <c r="H9799">
        <f t="shared" ref="H9799:H9862" ca="1" si="196">_xlfn.NORM.INV(RAND(),N$9,N$10)</f>
        <v>2.0479557016144321E-2</v>
      </c>
    </row>
    <row r="9800" spans="7:8" x14ac:dyDescent="0.3">
      <c r="G9800" s="62">
        <v>9794</v>
      </c>
      <c r="H9800">
        <f t="shared" ca="1" si="196"/>
        <v>2.7122711549281316E-3</v>
      </c>
    </row>
    <row r="9801" spans="7:8" x14ac:dyDescent="0.3">
      <c r="G9801" s="62">
        <v>9795</v>
      </c>
      <c r="H9801">
        <f t="shared" ca="1" si="196"/>
        <v>3.2088047057677771E-3</v>
      </c>
    </row>
    <row r="9802" spans="7:8" x14ac:dyDescent="0.3">
      <c r="G9802" s="62">
        <v>9796</v>
      </c>
      <c r="H9802">
        <f t="shared" ca="1" si="196"/>
        <v>-1.8274220396060949E-2</v>
      </c>
    </row>
    <row r="9803" spans="7:8" x14ac:dyDescent="0.3">
      <c r="G9803" s="62">
        <v>9797</v>
      </c>
      <c r="H9803">
        <f t="shared" ca="1" si="196"/>
        <v>1.9611972062411383E-2</v>
      </c>
    </row>
    <row r="9804" spans="7:8" x14ac:dyDescent="0.3">
      <c r="G9804" s="62">
        <v>9798</v>
      </c>
      <c r="H9804">
        <f t="shared" ca="1" si="196"/>
        <v>-1.0303725093828899E-2</v>
      </c>
    </row>
    <row r="9805" spans="7:8" x14ac:dyDescent="0.3">
      <c r="G9805" s="62">
        <v>9799</v>
      </c>
      <c r="H9805">
        <f t="shared" ca="1" si="196"/>
        <v>9.7985617403580725E-3</v>
      </c>
    </row>
    <row r="9806" spans="7:8" x14ac:dyDescent="0.3">
      <c r="G9806" s="62">
        <v>9800</v>
      </c>
      <c r="H9806">
        <f t="shared" ca="1" si="196"/>
        <v>1.4198695217750036E-2</v>
      </c>
    </row>
    <row r="9807" spans="7:8" x14ac:dyDescent="0.3">
      <c r="G9807" s="62">
        <v>9801</v>
      </c>
      <c r="H9807">
        <f t="shared" ca="1" si="196"/>
        <v>1.8662638827286319E-3</v>
      </c>
    </row>
    <row r="9808" spans="7:8" x14ac:dyDescent="0.3">
      <c r="G9808" s="62">
        <v>9802</v>
      </c>
      <c r="H9808">
        <f t="shared" ca="1" si="196"/>
        <v>-3.3195682879726689E-3</v>
      </c>
    </row>
    <row r="9809" spans="7:8" x14ac:dyDescent="0.3">
      <c r="G9809" s="62">
        <v>9803</v>
      </c>
      <c r="H9809">
        <f t="shared" ca="1" si="196"/>
        <v>-5.5495412756851872E-3</v>
      </c>
    </row>
    <row r="9810" spans="7:8" x14ac:dyDescent="0.3">
      <c r="G9810" s="62">
        <v>9804</v>
      </c>
      <c r="H9810">
        <f t="shared" ca="1" si="196"/>
        <v>-2.0436929089175711E-2</v>
      </c>
    </row>
    <row r="9811" spans="7:8" x14ac:dyDescent="0.3">
      <c r="G9811" s="62">
        <v>9805</v>
      </c>
      <c r="H9811">
        <f t="shared" ca="1" si="196"/>
        <v>-3.5279413548665525E-2</v>
      </c>
    </row>
    <row r="9812" spans="7:8" x14ac:dyDescent="0.3">
      <c r="G9812" s="62">
        <v>9806</v>
      </c>
      <c r="H9812">
        <f t="shared" ca="1" si="196"/>
        <v>8.7071923266916137E-3</v>
      </c>
    </row>
    <row r="9813" spans="7:8" x14ac:dyDescent="0.3">
      <c r="G9813" s="62">
        <v>9807</v>
      </c>
      <c r="H9813">
        <f t="shared" ca="1" si="196"/>
        <v>7.3958168829119167E-3</v>
      </c>
    </row>
    <row r="9814" spans="7:8" x14ac:dyDescent="0.3">
      <c r="G9814" s="62">
        <v>9808</v>
      </c>
      <c r="H9814">
        <f t="shared" ca="1" si="196"/>
        <v>-1.3943472079425373E-2</v>
      </c>
    </row>
    <row r="9815" spans="7:8" x14ac:dyDescent="0.3">
      <c r="G9815" s="62">
        <v>9809</v>
      </c>
      <c r="H9815">
        <f t="shared" ca="1" si="196"/>
        <v>2.0052257882855785E-2</v>
      </c>
    </row>
    <row r="9816" spans="7:8" x14ac:dyDescent="0.3">
      <c r="G9816" s="62">
        <v>9810</v>
      </c>
      <c r="H9816">
        <f t="shared" ca="1" si="196"/>
        <v>1.0421973065681154E-2</v>
      </c>
    </row>
    <row r="9817" spans="7:8" x14ac:dyDescent="0.3">
      <c r="G9817" s="62">
        <v>9811</v>
      </c>
      <c r="H9817">
        <f t="shared" ca="1" si="196"/>
        <v>-2.5711247684579944E-2</v>
      </c>
    </row>
    <row r="9818" spans="7:8" x14ac:dyDescent="0.3">
      <c r="G9818" s="62">
        <v>9812</v>
      </c>
      <c r="H9818">
        <f t="shared" ca="1" si="196"/>
        <v>-1.2878197315256853E-2</v>
      </c>
    </row>
    <row r="9819" spans="7:8" x14ac:dyDescent="0.3">
      <c r="G9819" s="62">
        <v>9813</v>
      </c>
      <c r="H9819">
        <f t="shared" ca="1" si="196"/>
        <v>1.11986135392129E-2</v>
      </c>
    </row>
    <row r="9820" spans="7:8" x14ac:dyDescent="0.3">
      <c r="G9820" s="62">
        <v>9814</v>
      </c>
      <c r="H9820">
        <f t="shared" ca="1" si="196"/>
        <v>-2.2876966649974916E-3</v>
      </c>
    </row>
    <row r="9821" spans="7:8" x14ac:dyDescent="0.3">
      <c r="G9821" s="62">
        <v>9815</v>
      </c>
      <c r="H9821">
        <f t="shared" ca="1" si="196"/>
        <v>1.9869613342660599E-2</v>
      </c>
    </row>
    <row r="9822" spans="7:8" x14ac:dyDescent="0.3">
      <c r="G9822" s="62">
        <v>9816</v>
      </c>
      <c r="H9822">
        <f t="shared" ca="1" si="196"/>
        <v>8.3421195913254548E-4</v>
      </c>
    </row>
    <row r="9823" spans="7:8" x14ac:dyDescent="0.3">
      <c r="G9823" s="62">
        <v>9817</v>
      </c>
      <c r="H9823">
        <f t="shared" ca="1" si="196"/>
        <v>8.4338844607790304E-3</v>
      </c>
    </row>
    <row r="9824" spans="7:8" x14ac:dyDescent="0.3">
      <c r="G9824" s="62">
        <v>9818</v>
      </c>
      <c r="H9824">
        <f t="shared" ca="1" si="196"/>
        <v>1.002572089213831E-2</v>
      </c>
    </row>
    <row r="9825" spans="7:8" x14ac:dyDescent="0.3">
      <c r="G9825" s="62">
        <v>9819</v>
      </c>
      <c r="H9825">
        <f t="shared" ca="1" si="196"/>
        <v>6.6557067839176339E-3</v>
      </c>
    </row>
    <row r="9826" spans="7:8" x14ac:dyDescent="0.3">
      <c r="G9826" s="62">
        <v>9820</v>
      </c>
      <c r="H9826">
        <f t="shared" ca="1" si="196"/>
        <v>4.6246429947984172E-3</v>
      </c>
    </row>
    <row r="9827" spans="7:8" x14ac:dyDescent="0.3">
      <c r="G9827" s="62">
        <v>9821</v>
      </c>
      <c r="H9827">
        <f t="shared" ca="1" si="196"/>
        <v>-3.069257777824554E-3</v>
      </c>
    </row>
    <row r="9828" spans="7:8" x14ac:dyDescent="0.3">
      <c r="G9828" s="62">
        <v>9822</v>
      </c>
      <c r="H9828">
        <f t="shared" ca="1" si="196"/>
        <v>1.495835227734589E-3</v>
      </c>
    </row>
    <row r="9829" spans="7:8" x14ac:dyDescent="0.3">
      <c r="G9829" s="62">
        <v>9823</v>
      </c>
      <c r="H9829">
        <f t="shared" ca="1" si="196"/>
        <v>1.6435098076655282E-3</v>
      </c>
    </row>
    <row r="9830" spans="7:8" x14ac:dyDescent="0.3">
      <c r="G9830" s="62">
        <v>9824</v>
      </c>
      <c r="H9830">
        <f t="shared" ca="1" si="196"/>
        <v>-1.2595980793580453E-2</v>
      </c>
    </row>
    <row r="9831" spans="7:8" x14ac:dyDescent="0.3">
      <c r="G9831" s="62">
        <v>9825</v>
      </c>
      <c r="H9831">
        <f t="shared" ca="1" si="196"/>
        <v>-1.6633365615162553E-2</v>
      </c>
    </row>
    <row r="9832" spans="7:8" x14ac:dyDescent="0.3">
      <c r="G9832" s="62">
        <v>9826</v>
      </c>
      <c r="H9832">
        <f t="shared" ca="1" si="196"/>
        <v>-3.8791636993167154E-4</v>
      </c>
    </row>
    <row r="9833" spans="7:8" x14ac:dyDescent="0.3">
      <c r="G9833" s="62">
        <v>9827</v>
      </c>
      <c r="H9833">
        <f t="shared" ca="1" si="196"/>
        <v>1.4449666293050637E-2</v>
      </c>
    </row>
    <row r="9834" spans="7:8" x14ac:dyDescent="0.3">
      <c r="G9834" s="62">
        <v>9828</v>
      </c>
      <c r="H9834">
        <f t="shared" ca="1" si="196"/>
        <v>1.2485046767499657E-2</v>
      </c>
    </row>
    <row r="9835" spans="7:8" x14ac:dyDescent="0.3">
      <c r="G9835" s="62">
        <v>9829</v>
      </c>
      <c r="H9835">
        <f t="shared" ca="1" si="196"/>
        <v>-2.9676863953425358E-3</v>
      </c>
    </row>
    <row r="9836" spans="7:8" x14ac:dyDescent="0.3">
      <c r="G9836" s="62">
        <v>9830</v>
      </c>
      <c r="H9836">
        <f t="shared" ca="1" si="196"/>
        <v>-4.8001075077500257E-3</v>
      </c>
    </row>
    <row r="9837" spans="7:8" x14ac:dyDescent="0.3">
      <c r="G9837" s="62">
        <v>9831</v>
      </c>
      <c r="H9837">
        <f t="shared" ca="1" si="196"/>
        <v>-2.3660023131162441E-2</v>
      </c>
    </row>
    <row r="9838" spans="7:8" x14ac:dyDescent="0.3">
      <c r="G9838" s="62">
        <v>9832</v>
      </c>
      <c r="H9838">
        <f t="shared" ca="1" si="196"/>
        <v>-7.46338653249984E-3</v>
      </c>
    </row>
    <row r="9839" spans="7:8" x14ac:dyDescent="0.3">
      <c r="G9839" s="62">
        <v>9833</v>
      </c>
      <c r="H9839">
        <f t="shared" ca="1" si="196"/>
        <v>-1.4794482329166891E-2</v>
      </c>
    </row>
    <row r="9840" spans="7:8" x14ac:dyDescent="0.3">
      <c r="G9840" s="62">
        <v>9834</v>
      </c>
      <c r="H9840">
        <f t="shared" ca="1" si="196"/>
        <v>-6.3927096687008324E-3</v>
      </c>
    </row>
    <row r="9841" spans="7:8" x14ac:dyDescent="0.3">
      <c r="G9841" s="62">
        <v>9835</v>
      </c>
      <c r="H9841">
        <f t="shared" ca="1" si="196"/>
        <v>-1.7401452431932061E-2</v>
      </c>
    </row>
    <row r="9842" spans="7:8" x14ac:dyDescent="0.3">
      <c r="G9842" s="62">
        <v>9836</v>
      </c>
      <c r="H9842">
        <f t="shared" ca="1" si="196"/>
        <v>-4.6904458063662972E-3</v>
      </c>
    </row>
    <row r="9843" spans="7:8" x14ac:dyDescent="0.3">
      <c r="G9843" s="62">
        <v>9837</v>
      </c>
      <c r="H9843">
        <f t="shared" ca="1" si="196"/>
        <v>-3.675277576513624E-3</v>
      </c>
    </row>
    <row r="9844" spans="7:8" x14ac:dyDescent="0.3">
      <c r="G9844" s="62">
        <v>9838</v>
      </c>
      <c r="H9844">
        <f t="shared" ca="1" si="196"/>
        <v>5.2029338387091359E-3</v>
      </c>
    </row>
    <row r="9845" spans="7:8" x14ac:dyDescent="0.3">
      <c r="G9845" s="62">
        <v>9839</v>
      </c>
      <c r="H9845">
        <f t="shared" ca="1" si="196"/>
        <v>2.490759248172671E-2</v>
      </c>
    </row>
    <row r="9846" spans="7:8" x14ac:dyDescent="0.3">
      <c r="G9846" s="62">
        <v>9840</v>
      </c>
      <c r="H9846">
        <f t="shared" ca="1" si="196"/>
        <v>2.7148751946809891E-5</v>
      </c>
    </row>
    <row r="9847" spans="7:8" x14ac:dyDescent="0.3">
      <c r="G9847" s="62">
        <v>9841</v>
      </c>
      <c r="H9847">
        <f t="shared" ca="1" si="196"/>
        <v>1.7693847851436975E-2</v>
      </c>
    </row>
    <row r="9848" spans="7:8" x14ac:dyDescent="0.3">
      <c r="G9848" s="62">
        <v>9842</v>
      </c>
      <c r="H9848">
        <f t="shared" ca="1" si="196"/>
        <v>1.3017942566241125E-2</v>
      </c>
    </row>
    <row r="9849" spans="7:8" x14ac:dyDescent="0.3">
      <c r="G9849" s="62">
        <v>9843</v>
      </c>
      <c r="H9849">
        <f t="shared" ca="1" si="196"/>
        <v>-1.3710350569231018E-2</v>
      </c>
    </row>
    <row r="9850" spans="7:8" x14ac:dyDescent="0.3">
      <c r="G9850" s="62">
        <v>9844</v>
      </c>
      <c r="H9850">
        <f t="shared" ca="1" si="196"/>
        <v>-1.6211710472492414E-2</v>
      </c>
    </row>
    <row r="9851" spans="7:8" x14ac:dyDescent="0.3">
      <c r="G9851" s="62">
        <v>9845</v>
      </c>
      <c r="H9851">
        <f t="shared" ca="1" si="196"/>
        <v>1.547677451619283E-2</v>
      </c>
    </row>
    <row r="9852" spans="7:8" x14ac:dyDescent="0.3">
      <c r="G9852" s="62">
        <v>9846</v>
      </c>
      <c r="H9852">
        <f t="shared" ca="1" si="196"/>
        <v>-4.3843481464558836E-3</v>
      </c>
    </row>
    <row r="9853" spans="7:8" x14ac:dyDescent="0.3">
      <c r="G9853" s="62">
        <v>9847</v>
      </c>
      <c r="H9853">
        <f t="shared" ca="1" si="196"/>
        <v>1.4463083203073792E-2</v>
      </c>
    </row>
    <row r="9854" spans="7:8" x14ac:dyDescent="0.3">
      <c r="G9854" s="62">
        <v>9848</v>
      </c>
      <c r="H9854">
        <f t="shared" ca="1" si="196"/>
        <v>3.9956959608683368E-2</v>
      </c>
    </row>
    <row r="9855" spans="7:8" x14ac:dyDescent="0.3">
      <c r="G9855" s="62">
        <v>9849</v>
      </c>
      <c r="H9855">
        <f t="shared" ca="1" si="196"/>
        <v>1.1859707799114353E-2</v>
      </c>
    </row>
    <row r="9856" spans="7:8" x14ac:dyDescent="0.3">
      <c r="G9856" s="62">
        <v>9850</v>
      </c>
      <c r="H9856">
        <f t="shared" ca="1" si="196"/>
        <v>5.2348283888890212E-3</v>
      </c>
    </row>
    <row r="9857" spans="7:8" x14ac:dyDescent="0.3">
      <c r="G9857" s="62">
        <v>9851</v>
      </c>
      <c r="H9857">
        <f t="shared" ca="1" si="196"/>
        <v>-3.2192045061896143E-2</v>
      </c>
    </row>
    <row r="9858" spans="7:8" x14ac:dyDescent="0.3">
      <c r="G9858" s="62">
        <v>9852</v>
      </c>
      <c r="H9858">
        <f t="shared" ca="1" si="196"/>
        <v>1.6154959712384578E-2</v>
      </c>
    </row>
    <row r="9859" spans="7:8" x14ac:dyDescent="0.3">
      <c r="G9859" s="62">
        <v>9853</v>
      </c>
      <c r="H9859">
        <f t="shared" ca="1" si="196"/>
        <v>9.4257067847356973E-3</v>
      </c>
    </row>
    <row r="9860" spans="7:8" x14ac:dyDescent="0.3">
      <c r="G9860" s="62">
        <v>9854</v>
      </c>
      <c r="H9860">
        <f t="shared" ca="1" si="196"/>
        <v>9.077366929964208E-3</v>
      </c>
    </row>
    <row r="9861" spans="7:8" x14ac:dyDescent="0.3">
      <c r="G9861" s="62">
        <v>9855</v>
      </c>
      <c r="H9861">
        <f t="shared" ca="1" si="196"/>
        <v>3.3234063507558718E-2</v>
      </c>
    </row>
    <row r="9862" spans="7:8" x14ac:dyDescent="0.3">
      <c r="G9862" s="62">
        <v>9856</v>
      </c>
      <c r="H9862">
        <f t="shared" ca="1" si="196"/>
        <v>-7.8104329233119989E-3</v>
      </c>
    </row>
    <row r="9863" spans="7:8" x14ac:dyDescent="0.3">
      <c r="G9863" s="62">
        <v>9857</v>
      </c>
      <c r="H9863">
        <f t="shared" ref="H9863:H9926" ca="1" si="197">_xlfn.NORM.INV(RAND(),N$9,N$10)</f>
        <v>8.0461026931172349E-3</v>
      </c>
    </row>
    <row r="9864" spans="7:8" x14ac:dyDescent="0.3">
      <c r="G9864" s="62">
        <v>9858</v>
      </c>
      <c r="H9864">
        <f t="shared" ca="1" si="197"/>
        <v>1.9882435645340826E-2</v>
      </c>
    </row>
    <row r="9865" spans="7:8" x14ac:dyDescent="0.3">
      <c r="G9865" s="62">
        <v>9859</v>
      </c>
      <c r="H9865">
        <f t="shared" ca="1" si="197"/>
        <v>6.5323642947247209E-3</v>
      </c>
    </row>
    <row r="9866" spans="7:8" x14ac:dyDescent="0.3">
      <c r="G9866" s="62">
        <v>9860</v>
      </c>
      <c r="H9866">
        <f t="shared" ca="1" si="197"/>
        <v>-5.7502524667141213E-3</v>
      </c>
    </row>
    <row r="9867" spans="7:8" x14ac:dyDescent="0.3">
      <c r="G9867" s="62">
        <v>9861</v>
      </c>
      <c r="H9867">
        <f t="shared" ca="1" si="197"/>
        <v>7.0803766860398302E-3</v>
      </c>
    </row>
    <row r="9868" spans="7:8" x14ac:dyDescent="0.3">
      <c r="G9868" s="62">
        <v>9862</v>
      </c>
      <c r="H9868">
        <f t="shared" ca="1" si="197"/>
        <v>-1.6386121000665603E-2</v>
      </c>
    </row>
    <row r="9869" spans="7:8" x14ac:dyDescent="0.3">
      <c r="G9869" s="62">
        <v>9863</v>
      </c>
      <c r="H9869">
        <f t="shared" ca="1" si="197"/>
        <v>-5.4943854089363718E-3</v>
      </c>
    </row>
    <row r="9870" spans="7:8" x14ac:dyDescent="0.3">
      <c r="G9870" s="62">
        <v>9864</v>
      </c>
      <c r="H9870">
        <f t="shared" ca="1" si="197"/>
        <v>1.7458482637375785E-2</v>
      </c>
    </row>
    <row r="9871" spans="7:8" x14ac:dyDescent="0.3">
      <c r="G9871" s="62">
        <v>9865</v>
      </c>
      <c r="H9871">
        <f t="shared" ca="1" si="197"/>
        <v>-2.4199758070576993E-3</v>
      </c>
    </row>
    <row r="9872" spans="7:8" x14ac:dyDescent="0.3">
      <c r="G9872" s="62">
        <v>9866</v>
      </c>
      <c r="H9872">
        <f t="shared" ca="1" si="197"/>
        <v>-3.3367223570241263E-3</v>
      </c>
    </row>
    <row r="9873" spans="7:8" x14ac:dyDescent="0.3">
      <c r="G9873" s="62">
        <v>9867</v>
      </c>
      <c r="H9873">
        <f t="shared" ca="1" si="197"/>
        <v>2.9780224693076184E-2</v>
      </c>
    </row>
    <row r="9874" spans="7:8" x14ac:dyDescent="0.3">
      <c r="G9874" s="62">
        <v>9868</v>
      </c>
      <c r="H9874">
        <f t="shared" ca="1" si="197"/>
        <v>-1.1948980292754242E-2</v>
      </c>
    </row>
    <row r="9875" spans="7:8" x14ac:dyDescent="0.3">
      <c r="G9875" s="62">
        <v>9869</v>
      </c>
      <c r="H9875">
        <f t="shared" ca="1" si="197"/>
        <v>1.3871613990670939E-2</v>
      </c>
    </row>
    <row r="9876" spans="7:8" x14ac:dyDescent="0.3">
      <c r="G9876" s="62">
        <v>9870</v>
      </c>
      <c r="H9876">
        <f t="shared" ca="1" si="197"/>
        <v>-1.0485883201871468E-3</v>
      </c>
    </row>
    <row r="9877" spans="7:8" x14ac:dyDescent="0.3">
      <c r="G9877" s="62">
        <v>9871</v>
      </c>
      <c r="H9877">
        <f t="shared" ca="1" si="197"/>
        <v>-1.3293432616994644E-4</v>
      </c>
    </row>
    <row r="9878" spans="7:8" x14ac:dyDescent="0.3">
      <c r="G9878" s="62">
        <v>9872</v>
      </c>
      <c r="H9878">
        <f t="shared" ca="1" si="197"/>
        <v>2.1937467680314413E-3</v>
      </c>
    </row>
    <row r="9879" spans="7:8" x14ac:dyDescent="0.3">
      <c r="G9879" s="62">
        <v>9873</v>
      </c>
      <c r="H9879">
        <f t="shared" ca="1" si="197"/>
        <v>3.2838114457993482E-3</v>
      </c>
    </row>
    <row r="9880" spans="7:8" x14ac:dyDescent="0.3">
      <c r="G9880" s="62">
        <v>9874</v>
      </c>
      <c r="H9880">
        <f t="shared" ca="1" si="197"/>
        <v>-1.1019952283643943E-2</v>
      </c>
    </row>
    <row r="9881" spans="7:8" x14ac:dyDescent="0.3">
      <c r="G9881" s="62">
        <v>9875</v>
      </c>
      <c r="H9881">
        <f t="shared" ca="1" si="197"/>
        <v>-1.8019349031685639E-4</v>
      </c>
    </row>
    <row r="9882" spans="7:8" x14ac:dyDescent="0.3">
      <c r="G9882" s="62">
        <v>9876</v>
      </c>
      <c r="H9882">
        <f t="shared" ca="1" si="197"/>
        <v>-4.2497810679218664E-2</v>
      </c>
    </row>
    <row r="9883" spans="7:8" x14ac:dyDescent="0.3">
      <c r="G9883" s="62">
        <v>9877</v>
      </c>
      <c r="H9883">
        <f t="shared" ca="1" si="197"/>
        <v>4.7613362523708383E-3</v>
      </c>
    </row>
    <row r="9884" spans="7:8" x14ac:dyDescent="0.3">
      <c r="G9884" s="62">
        <v>9878</v>
      </c>
      <c r="H9884">
        <f t="shared" ca="1" si="197"/>
        <v>1.1806018825828803E-2</v>
      </c>
    </row>
    <row r="9885" spans="7:8" x14ac:dyDescent="0.3">
      <c r="G9885" s="62">
        <v>9879</v>
      </c>
      <c r="H9885">
        <f t="shared" ca="1" si="197"/>
        <v>-1.0633431948966763E-2</v>
      </c>
    </row>
    <row r="9886" spans="7:8" x14ac:dyDescent="0.3">
      <c r="G9886" s="62">
        <v>9880</v>
      </c>
      <c r="H9886">
        <f t="shared" ca="1" si="197"/>
        <v>-1.406424163294228E-2</v>
      </c>
    </row>
    <row r="9887" spans="7:8" x14ac:dyDescent="0.3">
      <c r="G9887" s="62">
        <v>9881</v>
      </c>
      <c r="H9887">
        <f t="shared" ca="1" si="197"/>
        <v>2.1088972584578428E-2</v>
      </c>
    </row>
    <row r="9888" spans="7:8" x14ac:dyDescent="0.3">
      <c r="G9888" s="62">
        <v>9882</v>
      </c>
      <c r="H9888">
        <f t="shared" ca="1" si="197"/>
        <v>-1.6302625709917633E-2</v>
      </c>
    </row>
    <row r="9889" spans="7:8" x14ac:dyDescent="0.3">
      <c r="G9889" s="62">
        <v>9883</v>
      </c>
      <c r="H9889">
        <f t="shared" ca="1" si="197"/>
        <v>3.5705336013841125E-4</v>
      </c>
    </row>
    <row r="9890" spans="7:8" x14ac:dyDescent="0.3">
      <c r="G9890" s="62">
        <v>9884</v>
      </c>
      <c r="H9890">
        <f t="shared" ca="1" si="197"/>
        <v>1.5447357943635675E-2</v>
      </c>
    </row>
    <row r="9891" spans="7:8" x14ac:dyDescent="0.3">
      <c r="G9891" s="62">
        <v>9885</v>
      </c>
      <c r="H9891">
        <f t="shared" ca="1" si="197"/>
        <v>-2.1831576148988958E-2</v>
      </c>
    </row>
    <row r="9892" spans="7:8" x14ac:dyDescent="0.3">
      <c r="G9892" s="62">
        <v>9886</v>
      </c>
      <c r="H9892">
        <f t="shared" ca="1" si="197"/>
        <v>9.4366237362614191E-4</v>
      </c>
    </row>
    <row r="9893" spans="7:8" x14ac:dyDescent="0.3">
      <c r="G9893" s="62">
        <v>9887</v>
      </c>
      <c r="H9893">
        <f t="shared" ca="1" si="197"/>
        <v>7.2942039815001095E-3</v>
      </c>
    </row>
    <row r="9894" spans="7:8" x14ac:dyDescent="0.3">
      <c r="G9894" s="62">
        <v>9888</v>
      </c>
      <c r="H9894">
        <f t="shared" ca="1" si="197"/>
        <v>7.4783125149695921E-3</v>
      </c>
    </row>
    <row r="9895" spans="7:8" x14ac:dyDescent="0.3">
      <c r="G9895" s="62">
        <v>9889</v>
      </c>
      <c r="H9895">
        <f t="shared" ca="1" si="197"/>
        <v>2.2383482846876926E-2</v>
      </c>
    </row>
    <row r="9896" spans="7:8" x14ac:dyDescent="0.3">
      <c r="G9896" s="62">
        <v>9890</v>
      </c>
      <c r="H9896">
        <f t="shared" ca="1" si="197"/>
        <v>3.1860470577723013E-3</v>
      </c>
    </row>
    <row r="9897" spans="7:8" x14ac:dyDescent="0.3">
      <c r="G9897" s="62">
        <v>9891</v>
      </c>
      <c r="H9897">
        <f t="shared" ca="1" si="197"/>
        <v>6.3167232465045336E-3</v>
      </c>
    </row>
    <row r="9898" spans="7:8" x14ac:dyDescent="0.3">
      <c r="G9898" s="62">
        <v>9892</v>
      </c>
      <c r="H9898">
        <f t="shared" ca="1" si="197"/>
        <v>5.416965472198775E-3</v>
      </c>
    </row>
    <row r="9899" spans="7:8" x14ac:dyDescent="0.3">
      <c r="G9899" s="62">
        <v>9893</v>
      </c>
      <c r="H9899">
        <f t="shared" ca="1" si="197"/>
        <v>-9.8003794300878886E-3</v>
      </c>
    </row>
    <row r="9900" spans="7:8" x14ac:dyDescent="0.3">
      <c r="G9900" s="62">
        <v>9894</v>
      </c>
      <c r="H9900">
        <f t="shared" ca="1" si="197"/>
        <v>-4.365904740787694E-2</v>
      </c>
    </row>
    <row r="9901" spans="7:8" x14ac:dyDescent="0.3">
      <c r="G9901" s="62">
        <v>9895</v>
      </c>
      <c r="H9901">
        <f t="shared" ca="1" si="197"/>
        <v>-1.8753427094149677E-2</v>
      </c>
    </row>
    <row r="9902" spans="7:8" x14ac:dyDescent="0.3">
      <c r="G9902" s="62">
        <v>9896</v>
      </c>
      <c r="H9902">
        <f t="shared" ca="1" si="197"/>
        <v>1.6268700576516641E-2</v>
      </c>
    </row>
    <row r="9903" spans="7:8" x14ac:dyDescent="0.3">
      <c r="G9903" s="62">
        <v>9897</v>
      </c>
      <c r="H9903">
        <f t="shared" ca="1" si="197"/>
        <v>1.8280391278900278E-2</v>
      </c>
    </row>
    <row r="9904" spans="7:8" x14ac:dyDescent="0.3">
      <c r="G9904" s="62">
        <v>9898</v>
      </c>
      <c r="H9904">
        <f t="shared" ca="1" si="197"/>
        <v>1.0776157791793427E-2</v>
      </c>
    </row>
    <row r="9905" spans="7:8" x14ac:dyDescent="0.3">
      <c r="G9905" s="62">
        <v>9899</v>
      </c>
      <c r="H9905">
        <f t="shared" ca="1" si="197"/>
        <v>-2.9230529475168656E-2</v>
      </c>
    </row>
    <row r="9906" spans="7:8" x14ac:dyDescent="0.3">
      <c r="G9906" s="62">
        <v>9900</v>
      </c>
      <c r="H9906">
        <f t="shared" ca="1" si="197"/>
        <v>1.5157998919936074E-2</v>
      </c>
    </row>
    <row r="9907" spans="7:8" x14ac:dyDescent="0.3">
      <c r="G9907" s="62">
        <v>9901</v>
      </c>
      <c r="H9907">
        <f t="shared" ca="1" si="197"/>
        <v>6.0726002540545301E-3</v>
      </c>
    </row>
    <row r="9908" spans="7:8" x14ac:dyDescent="0.3">
      <c r="G9908" s="62">
        <v>9902</v>
      </c>
      <c r="H9908">
        <f t="shared" ca="1" si="197"/>
        <v>-3.2884962306901841E-2</v>
      </c>
    </row>
    <row r="9909" spans="7:8" x14ac:dyDescent="0.3">
      <c r="G9909" s="62">
        <v>9903</v>
      </c>
      <c r="H9909">
        <f t="shared" ca="1" si="197"/>
        <v>2.555145553371448E-3</v>
      </c>
    </row>
    <row r="9910" spans="7:8" x14ac:dyDescent="0.3">
      <c r="G9910" s="62">
        <v>9904</v>
      </c>
      <c r="H9910">
        <f t="shared" ca="1" si="197"/>
        <v>-1.9355685426479585E-2</v>
      </c>
    </row>
    <row r="9911" spans="7:8" x14ac:dyDescent="0.3">
      <c r="G9911" s="62">
        <v>9905</v>
      </c>
      <c r="H9911">
        <f t="shared" ca="1" si="197"/>
        <v>3.6232912242009302E-3</v>
      </c>
    </row>
    <row r="9912" spans="7:8" x14ac:dyDescent="0.3">
      <c r="G9912" s="62">
        <v>9906</v>
      </c>
      <c r="H9912">
        <f t="shared" ca="1" si="197"/>
        <v>1.3884650435025172E-2</v>
      </c>
    </row>
    <row r="9913" spans="7:8" x14ac:dyDescent="0.3">
      <c r="G9913" s="62">
        <v>9907</v>
      </c>
      <c r="H9913">
        <f t="shared" ca="1" si="197"/>
        <v>-1.9422158440133295E-3</v>
      </c>
    </row>
    <row r="9914" spans="7:8" x14ac:dyDescent="0.3">
      <c r="G9914" s="62">
        <v>9908</v>
      </c>
      <c r="H9914">
        <f t="shared" ca="1" si="197"/>
        <v>7.4573403243112972E-3</v>
      </c>
    </row>
    <row r="9915" spans="7:8" x14ac:dyDescent="0.3">
      <c r="G9915" s="62">
        <v>9909</v>
      </c>
      <c r="H9915">
        <f t="shared" ca="1" si="197"/>
        <v>-2.307626473615355E-2</v>
      </c>
    </row>
    <row r="9916" spans="7:8" x14ac:dyDescent="0.3">
      <c r="G9916" s="62">
        <v>9910</v>
      </c>
      <c r="H9916">
        <f t="shared" ca="1" si="197"/>
        <v>6.7769388101814347E-3</v>
      </c>
    </row>
    <row r="9917" spans="7:8" x14ac:dyDescent="0.3">
      <c r="G9917" s="62">
        <v>9911</v>
      </c>
      <c r="H9917">
        <f t="shared" ca="1" si="197"/>
        <v>-1.8962791562213147E-2</v>
      </c>
    </row>
    <row r="9918" spans="7:8" x14ac:dyDescent="0.3">
      <c r="G9918" s="62">
        <v>9912</v>
      </c>
      <c r="H9918">
        <f t="shared" ca="1" si="197"/>
        <v>-4.9742897512078102E-3</v>
      </c>
    </row>
    <row r="9919" spans="7:8" x14ac:dyDescent="0.3">
      <c r="G9919" s="62">
        <v>9913</v>
      </c>
      <c r="H9919">
        <f t="shared" ca="1" si="197"/>
        <v>-1.3921468070382712E-3</v>
      </c>
    </row>
    <row r="9920" spans="7:8" x14ac:dyDescent="0.3">
      <c r="G9920" s="62">
        <v>9914</v>
      </c>
      <c r="H9920">
        <f t="shared" ca="1" si="197"/>
        <v>-8.9376657201309679E-3</v>
      </c>
    </row>
    <row r="9921" spans="7:8" x14ac:dyDescent="0.3">
      <c r="G9921" s="62">
        <v>9915</v>
      </c>
      <c r="H9921">
        <f t="shared" ca="1" si="197"/>
        <v>-7.0654736946535266E-3</v>
      </c>
    </row>
    <row r="9922" spans="7:8" x14ac:dyDescent="0.3">
      <c r="G9922" s="62">
        <v>9916</v>
      </c>
      <c r="H9922">
        <f t="shared" ca="1" si="197"/>
        <v>2.3293449988990366E-2</v>
      </c>
    </row>
    <row r="9923" spans="7:8" x14ac:dyDescent="0.3">
      <c r="G9923" s="62">
        <v>9917</v>
      </c>
      <c r="H9923">
        <f t="shared" ca="1" si="197"/>
        <v>1.9544077945478987E-2</v>
      </c>
    </row>
    <row r="9924" spans="7:8" x14ac:dyDescent="0.3">
      <c r="G9924" s="62">
        <v>9918</v>
      </c>
      <c r="H9924">
        <f t="shared" ca="1" si="197"/>
        <v>2.1825900610415002E-2</v>
      </c>
    </row>
    <row r="9925" spans="7:8" x14ac:dyDescent="0.3">
      <c r="G9925" s="62">
        <v>9919</v>
      </c>
      <c r="H9925">
        <f t="shared" ca="1" si="197"/>
        <v>-1.906355357971418E-2</v>
      </c>
    </row>
    <row r="9926" spans="7:8" x14ac:dyDescent="0.3">
      <c r="G9926" s="62">
        <v>9920</v>
      </c>
      <c r="H9926">
        <f t="shared" ca="1" si="197"/>
        <v>1.0997432971093816E-2</v>
      </c>
    </row>
    <row r="9927" spans="7:8" x14ac:dyDescent="0.3">
      <c r="G9927" s="62">
        <v>9921</v>
      </c>
      <c r="H9927">
        <f t="shared" ref="H9927:H9990" ca="1" si="198">_xlfn.NORM.INV(RAND(),N$9,N$10)</f>
        <v>9.1355018298235995E-3</v>
      </c>
    </row>
    <row r="9928" spans="7:8" x14ac:dyDescent="0.3">
      <c r="G9928" s="62">
        <v>9922</v>
      </c>
      <c r="H9928">
        <f t="shared" ca="1" si="198"/>
        <v>6.594351645240127E-3</v>
      </c>
    </row>
    <row r="9929" spans="7:8" x14ac:dyDescent="0.3">
      <c r="G9929" s="62">
        <v>9923</v>
      </c>
      <c r="H9929">
        <f t="shared" ca="1" si="198"/>
        <v>-2.2800096397948028E-2</v>
      </c>
    </row>
    <row r="9930" spans="7:8" x14ac:dyDescent="0.3">
      <c r="G9930" s="62">
        <v>9924</v>
      </c>
      <c r="H9930">
        <f t="shared" ca="1" si="198"/>
        <v>-1.8725629302287626E-2</v>
      </c>
    </row>
    <row r="9931" spans="7:8" x14ac:dyDescent="0.3">
      <c r="G9931" s="62">
        <v>9925</v>
      </c>
      <c r="H9931">
        <f t="shared" ca="1" si="198"/>
        <v>1.6479916279088817E-3</v>
      </c>
    </row>
    <row r="9932" spans="7:8" x14ac:dyDescent="0.3">
      <c r="G9932" s="62">
        <v>9926</v>
      </c>
      <c r="H9932">
        <f t="shared" ca="1" si="198"/>
        <v>1.8510963340311708E-3</v>
      </c>
    </row>
    <row r="9933" spans="7:8" x14ac:dyDescent="0.3">
      <c r="G9933" s="62">
        <v>9927</v>
      </c>
      <c r="H9933">
        <f t="shared" ca="1" si="198"/>
        <v>2.3697742481972244E-2</v>
      </c>
    </row>
    <row r="9934" spans="7:8" x14ac:dyDescent="0.3">
      <c r="G9934" s="62">
        <v>9928</v>
      </c>
      <c r="H9934">
        <f t="shared" ca="1" si="198"/>
        <v>2.0686104841929568E-3</v>
      </c>
    </row>
    <row r="9935" spans="7:8" x14ac:dyDescent="0.3">
      <c r="G9935" s="62">
        <v>9929</v>
      </c>
      <c r="H9935">
        <f t="shared" ca="1" si="198"/>
        <v>-1.7135105367834764E-2</v>
      </c>
    </row>
    <row r="9936" spans="7:8" x14ac:dyDescent="0.3">
      <c r="G9936" s="62">
        <v>9930</v>
      </c>
      <c r="H9936">
        <f t="shared" ca="1" si="198"/>
        <v>5.7347144228363971E-3</v>
      </c>
    </row>
    <row r="9937" spans="7:8" x14ac:dyDescent="0.3">
      <c r="G9937" s="62">
        <v>9931</v>
      </c>
      <c r="H9937">
        <f t="shared" ca="1" si="198"/>
        <v>-1.515012312487995E-2</v>
      </c>
    </row>
    <row r="9938" spans="7:8" x14ac:dyDescent="0.3">
      <c r="G9938" s="62">
        <v>9932</v>
      </c>
      <c r="H9938">
        <f t="shared" ca="1" si="198"/>
        <v>1.3336948183874493E-2</v>
      </c>
    </row>
    <row r="9939" spans="7:8" x14ac:dyDescent="0.3">
      <c r="G9939" s="62">
        <v>9933</v>
      </c>
      <c r="H9939">
        <f t="shared" ca="1" si="198"/>
        <v>1.8149920224798843E-2</v>
      </c>
    </row>
    <row r="9940" spans="7:8" x14ac:dyDescent="0.3">
      <c r="G9940" s="62">
        <v>9934</v>
      </c>
      <c r="H9940">
        <f t="shared" ca="1" si="198"/>
        <v>1.2489528384366439E-2</v>
      </c>
    </row>
    <row r="9941" spans="7:8" x14ac:dyDescent="0.3">
      <c r="G9941" s="62">
        <v>9935</v>
      </c>
      <c r="H9941">
        <f t="shared" ca="1" si="198"/>
        <v>2.5186243974816312E-2</v>
      </c>
    </row>
    <row r="9942" spans="7:8" x14ac:dyDescent="0.3">
      <c r="G9942" s="62">
        <v>9936</v>
      </c>
      <c r="H9942">
        <f t="shared" ca="1" si="198"/>
        <v>-8.2220237148698111E-3</v>
      </c>
    </row>
    <row r="9943" spans="7:8" x14ac:dyDescent="0.3">
      <c r="G9943" s="62">
        <v>9937</v>
      </c>
      <c r="H9943">
        <f t="shared" ca="1" si="198"/>
        <v>-1.1195011301263534E-2</v>
      </c>
    </row>
    <row r="9944" spans="7:8" x14ac:dyDescent="0.3">
      <c r="G9944" s="62">
        <v>9938</v>
      </c>
      <c r="H9944">
        <f t="shared" ca="1" si="198"/>
        <v>-2.1101148371011447E-2</v>
      </c>
    </row>
    <row r="9945" spans="7:8" x14ac:dyDescent="0.3">
      <c r="G9945" s="62">
        <v>9939</v>
      </c>
      <c r="H9945">
        <f t="shared" ca="1" si="198"/>
        <v>-2.4643724314106073E-2</v>
      </c>
    </row>
    <row r="9946" spans="7:8" x14ac:dyDescent="0.3">
      <c r="G9946" s="62">
        <v>9940</v>
      </c>
      <c r="H9946">
        <f t="shared" ca="1" si="198"/>
        <v>8.8119109263456764E-3</v>
      </c>
    </row>
    <row r="9947" spans="7:8" x14ac:dyDescent="0.3">
      <c r="G9947" s="62">
        <v>9941</v>
      </c>
      <c r="H9947">
        <f t="shared" ca="1" si="198"/>
        <v>-1.1415204786508062E-2</v>
      </c>
    </row>
    <row r="9948" spans="7:8" x14ac:dyDescent="0.3">
      <c r="G9948" s="62">
        <v>9942</v>
      </c>
      <c r="H9948">
        <f t="shared" ca="1" si="198"/>
        <v>1.384328827858391E-3</v>
      </c>
    </row>
    <row r="9949" spans="7:8" x14ac:dyDescent="0.3">
      <c r="G9949" s="62">
        <v>9943</v>
      </c>
      <c r="H9949">
        <f t="shared" ca="1" si="198"/>
        <v>3.4304835750885439E-3</v>
      </c>
    </row>
    <row r="9950" spans="7:8" x14ac:dyDescent="0.3">
      <c r="G9950" s="62">
        <v>9944</v>
      </c>
      <c r="H9950">
        <f t="shared" ca="1" si="198"/>
        <v>-1.3728184139241432E-2</v>
      </c>
    </row>
    <row r="9951" spans="7:8" x14ac:dyDescent="0.3">
      <c r="G9951" s="62">
        <v>9945</v>
      </c>
      <c r="H9951">
        <f t="shared" ca="1" si="198"/>
        <v>4.9269667255016263E-4</v>
      </c>
    </row>
    <row r="9952" spans="7:8" x14ac:dyDescent="0.3">
      <c r="G9952" s="62">
        <v>9946</v>
      </c>
      <c r="H9952">
        <f t="shared" ca="1" si="198"/>
        <v>2.4380932874403443E-2</v>
      </c>
    </row>
    <row r="9953" spans="7:8" x14ac:dyDescent="0.3">
      <c r="G9953" s="62">
        <v>9947</v>
      </c>
      <c r="H9953">
        <f t="shared" ca="1" si="198"/>
        <v>-3.593101606873942E-2</v>
      </c>
    </row>
    <row r="9954" spans="7:8" x14ac:dyDescent="0.3">
      <c r="G9954" s="62">
        <v>9948</v>
      </c>
      <c r="H9954">
        <f t="shared" ca="1" si="198"/>
        <v>1.9206877765206621E-2</v>
      </c>
    </row>
    <row r="9955" spans="7:8" x14ac:dyDescent="0.3">
      <c r="G9955" s="62">
        <v>9949</v>
      </c>
      <c r="H9955">
        <f t="shared" ca="1" si="198"/>
        <v>-1.0117398043388454E-2</v>
      </c>
    </row>
    <row r="9956" spans="7:8" x14ac:dyDescent="0.3">
      <c r="G9956" s="62">
        <v>9950</v>
      </c>
      <c r="H9956">
        <f t="shared" ca="1" si="198"/>
        <v>1.4463322071173264E-2</v>
      </c>
    </row>
    <row r="9957" spans="7:8" x14ac:dyDescent="0.3">
      <c r="G9957" s="62">
        <v>9951</v>
      </c>
      <c r="H9957">
        <f t="shared" ca="1" si="198"/>
        <v>-3.7554349161890862E-3</v>
      </c>
    </row>
    <row r="9958" spans="7:8" x14ac:dyDescent="0.3">
      <c r="G9958" s="62">
        <v>9952</v>
      </c>
      <c r="H9958">
        <f t="shared" ca="1" si="198"/>
        <v>-3.2203962587930138E-2</v>
      </c>
    </row>
    <row r="9959" spans="7:8" x14ac:dyDescent="0.3">
      <c r="G9959" s="62">
        <v>9953</v>
      </c>
      <c r="H9959">
        <f t="shared" ca="1" si="198"/>
        <v>1.2964599268893744E-2</v>
      </c>
    </row>
    <row r="9960" spans="7:8" x14ac:dyDescent="0.3">
      <c r="G9960" s="62">
        <v>9954</v>
      </c>
      <c r="H9960">
        <f t="shared" ca="1" si="198"/>
        <v>-1.5545277666513728E-2</v>
      </c>
    </row>
    <row r="9961" spans="7:8" x14ac:dyDescent="0.3">
      <c r="G9961" s="62">
        <v>9955</v>
      </c>
      <c r="H9961">
        <f t="shared" ca="1" si="198"/>
        <v>-7.7737515303179343E-3</v>
      </c>
    </row>
    <row r="9962" spans="7:8" x14ac:dyDescent="0.3">
      <c r="G9962" s="62">
        <v>9956</v>
      </c>
      <c r="H9962">
        <f t="shared" ca="1" si="198"/>
        <v>-1.0225618839038572E-2</v>
      </c>
    </row>
    <row r="9963" spans="7:8" x14ac:dyDescent="0.3">
      <c r="G9963" s="62">
        <v>9957</v>
      </c>
      <c r="H9963">
        <f t="shared" ca="1" si="198"/>
        <v>-1.2814703297727083E-2</v>
      </c>
    </row>
    <row r="9964" spans="7:8" x14ac:dyDescent="0.3">
      <c r="G9964" s="62">
        <v>9958</v>
      </c>
      <c r="H9964">
        <f t="shared" ca="1" si="198"/>
        <v>1.2383454570012338E-2</v>
      </c>
    </row>
    <row r="9965" spans="7:8" x14ac:dyDescent="0.3">
      <c r="G9965" s="62">
        <v>9959</v>
      </c>
      <c r="H9965">
        <f t="shared" ca="1" si="198"/>
        <v>1.368784913268755E-2</v>
      </c>
    </row>
    <row r="9966" spans="7:8" x14ac:dyDescent="0.3">
      <c r="G9966" s="62">
        <v>9960</v>
      </c>
      <c r="H9966">
        <f t="shared" ca="1" si="198"/>
        <v>6.5686271066107138E-3</v>
      </c>
    </row>
    <row r="9967" spans="7:8" x14ac:dyDescent="0.3">
      <c r="G9967" s="62">
        <v>9961</v>
      </c>
      <c r="H9967">
        <f t="shared" ca="1" si="198"/>
        <v>-1.6342901263270301E-2</v>
      </c>
    </row>
    <row r="9968" spans="7:8" x14ac:dyDescent="0.3">
      <c r="G9968" s="62">
        <v>9962</v>
      </c>
      <c r="H9968">
        <f t="shared" ca="1" si="198"/>
        <v>2.0468358572740788E-2</v>
      </c>
    </row>
    <row r="9969" spans="7:8" x14ac:dyDescent="0.3">
      <c r="G9969" s="62">
        <v>9963</v>
      </c>
      <c r="H9969">
        <f t="shared" ca="1" si="198"/>
        <v>9.6046267909723013E-3</v>
      </c>
    </row>
    <row r="9970" spans="7:8" x14ac:dyDescent="0.3">
      <c r="G9970" s="62">
        <v>9964</v>
      </c>
      <c r="H9970">
        <f t="shared" ca="1" si="198"/>
        <v>4.2683039088652498E-3</v>
      </c>
    </row>
    <row r="9971" spans="7:8" x14ac:dyDescent="0.3">
      <c r="G9971" s="62">
        <v>9965</v>
      </c>
      <c r="H9971">
        <f t="shared" ca="1" si="198"/>
        <v>-1.1840079082470863E-2</v>
      </c>
    </row>
    <row r="9972" spans="7:8" x14ac:dyDescent="0.3">
      <c r="G9972" s="62">
        <v>9966</v>
      </c>
      <c r="H9972">
        <f t="shared" ca="1" si="198"/>
        <v>-1.3831595162157815E-2</v>
      </c>
    </row>
    <row r="9973" spans="7:8" x14ac:dyDescent="0.3">
      <c r="G9973" s="62">
        <v>9967</v>
      </c>
      <c r="H9973">
        <f t="shared" ca="1" si="198"/>
        <v>1.1849490348151338E-2</v>
      </c>
    </row>
    <row r="9974" spans="7:8" x14ac:dyDescent="0.3">
      <c r="G9974" s="62">
        <v>9968</v>
      </c>
      <c r="H9974">
        <f t="shared" ca="1" si="198"/>
        <v>1.3151928153195946E-2</v>
      </c>
    </row>
    <row r="9975" spans="7:8" x14ac:dyDescent="0.3">
      <c r="G9975" s="62">
        <v>9969</v>
      </c>
      <c r="H9975">
        <f t="shared" ca="1" si="198"/>
        <v>-9.1835833581954667E-3</v>
      </c>
    </row>
    <row r="9976" spans="7:8" x14ac:dyDescent="0.3">
      <c r="G9976" s="62">
        <v>9970</v>
      </c>
      <c r="H9976">
        <f t="shared" ca="1" si="198"/>
        <v>6.4526476581434067E-3</v>
      </c>
    </row>
    <row r="9977" spans="7:8" x14ac:dyDescent="0.3">
      <c r="G9977" s="62">
        <v>9971</v>
      </c>
      <c r="H9977">
        <f t="shared" ca="1" si="198"/>
        <v>1.3572617566309047E-2</v>
      </c>
    </row>
    <row r="9978" spans="7:8" x14ac:dyDescent="0.3">
      <c r="G9978" s="62">
        <v>9972</v>
      </c>
      <c r="H9978">
        <f t="shared" ca="1" si="198"/>
        <v>1.003717808848857E-2</v>
      </c>
    </row>
    <row r="9979" spans="7:8" x14ac:dyDescent="0.3">
      <c r="G9979" s="62">
        <v>9973</v>
      </c>
      <c r="H9979">
        <f t="shared" ca="1" si="198"/>
        <v>-1.8879579406082593E-3</v>
      </c>
    </row>
    <row r="9980" spans="7:8" x14ac:dyDescent="0.3">
      <c r="G9980" s="62">
        <v>9974</v>
      </c>
      <c r="H9980">
        <f t="shared" ca="1" si="198"/>
        <v>1.2241486050645132E-2</v>
      </c>
    </row>
    <row r="9981" spans="7:8" x14ac:dyDescent="0.3">
      <c r="G9981" s="62">
        <v>9975</v>
      </c>
      <c r="H9981">
        <f t="shared" ca="1" si="198"/>
        <v>7.6147398664844941E-3</v>
      </c>
    </row>
    <row r="9982" spans="7:8" x14ac:dyDescent="0.3">
      <c r="G9982" s="62">
        <v>9976</v>
      </c>
      <c r="H9982">
        <f t="shared" ca="1" si="198"/>
        <v>1.159595820396808E-2</v>
      </c>
    </row>
    <row r="9983" spans="7:8" x14ac:dyDescent="0.3">
      <c r="G9983" s="62">
        <v>9977</v>
      </c>
      <c r="H9983">
        <f t="shared" ca="1" si="198"/>
        <v>6.7904712833279763E-4</v>
      </c>
    </row>
    <row r="9984" spans="7:8" x14ac:dyDescent="0.3">
      <c r="G9984" s="62">
        <v>9978</v>
      </c>
      <c r="H9984">
        <f t="shared" ca="1" si="198"/>
        <v>1.1107307016528919E-3</v>
      </c>
    </row>
    <row r="9985" spans="7:8" x14ac:dyDescent="0.3">
      <c r="G9985" s="62">
        <v>9979</v>
      </c>
      <c r="H9985">
        <f t="shared" ca="1" si="198"/>
        <v>2.7542870789374718E-3</v>
      </c>
    </row>
    <row r="9986" spans="7:8" x14ac:dyDescent="0.3">
      <c r="G9986" s="62">
        <v>9980</v>
      </c>
      <c r="H9986">
        <f t="shared" ca="1" si="198"/>
        <v>7.4235630991909664E-3</v>
      </c>
    </row>
    <row r="9987" spans="7:8" x14ac:dyDescent="0.3">
      <c r="G9987" s="62">
        <v>9981</v>
      </c>
      <c r="H9987">
        <f t="shared" ca="1" si="198"/>
        <v>-9.5638767816515029E-3</v>
      </c>
    </row>
    <row r="9988" spans="7:8" x14ac:dyDescent="0.3">
      <c r="G9988" s="62">
        <v>9982</v>
      </c>
      <c r="H9988">
        <f t="shared" ca="1" si="198"/>
        <v>1.3681586212687856E-2</v>
      </c>
    </row>
    <row r="9989" spans="7:8" x14ac:dyDescent="0.3">
      <c r="G9989" s="62">
        <v>9983</v>
      </c>
      <c r="H9989">
        <f t="shared" ca="1" si="198"/>
        <v>-1.8008307560818483E-2</v>
      </c>
    </row>
    <row r="9990" spans="7:8" x14ac:dyDescent="0.3">
      <c r="G9990" s="62">
        <v>9984</v>
      </c>
      <c r="H9990">
        <f t="shared" ca="1" si="198"/>
        <v>-2.2477245852680149E-2</v>
      </c>
    </row>
    <row r="9991" spans="7:8" x14ac:dyDescent="0.3">
      <c r="G9991" s="62">
        <v>9985</v>
      </c>
      <c r="H9991">
        <f t="shared" ref="H9991:H10006" ca="1" si="199">_xlfn.NORM.INV(RAND(),N$9,N$10)</f>
        <v>1.6129519202820481E-2</v>
      </c>
    </row>
    <row r="9992" spans="7:8" x14ac:dyDescent="0.3">
      <c r="G9992" s="62">
        <v>9986</v>
      </c>
      <c r="H9992">
        <f t="shared" ca="1" si="199"/>
        <v>1.9356384881630734E-2</v>
      </c>
    </row>
    <row r="9993" spans="7:8" x14ac:dyDescent="0.3">
      <c r="G9993" s="62">
        <v>9987</v>
      </c>
      <c r="H9993">
        <f t="shared" ca="1" si="199"/>
        <v>1.0947600237830254E-2</v>
      </c>
    </row>
    <row r="9994" spans="7:8" x14ac:dyDescent="0.3">
      <c r="G9994" s="62">
        <v>9988</v>
      </c>
      <c r="H9994">
        <f t="shared" ca="1" si="199"/>
        <v>8.0938067583015069E-3</v>
      </c>
    </row>
    <row r="9995" spans="7:8" x14ac:dyDescent="0.3">
      <c r="G9995" s="62">
        <v>9989</v>
      </c>
      <c r="H9995">
        <f t="shared" ca="1" si="199"/>
        <v>-1.3077190439140845E-4</v>
      </c>
    </row>
    <row r="9996" spans="7:8" x14ac:dyDescent="0.3">
      <c r="G9996" s="62">
        <v>9990</v>
      </c>
      <c r="H9996">
        <f t="shared" ca="1" si="199"/>
        <v>-2.4360459618435154E-3</v>
      </c>
    </row>
    <row r="9997" spans="7:8" x14ac:dyDescent="0.3">
      <c r="G9997" s="62">
        <v>9991</v>
      </c>
      <c r="H9997">
        <f t="shared" ca="1" si="199"/>
        <v>-4.4302161878587753E-3</v>
      </c>
    </row>
    <row r="9998" spans="7:8" x14ac:dyDescent="0.3">
      <c r="G9998" s="62">
        <v>9992</v>
      </c>
      <c r="H9998">
        <f t="shared" ca="1" si="199"/>
        <v>1.7833011559039082E-2</v>
      </c>
    </row>
    <row r="9999" spans="7:8" x14ac:dyDescent="0.3">
      <c r="G9999" s="62">
        <v>9993</v>
      </c>
      <c r="H9999">
        <f t="shared" ca="1" si="199"/>
        <v>-7.6059370780588859E-3</v>
      </c>
    </row>
    <row r="10000" spans="7:8" x14ac:dyDescent="0.3">
      <c r="G10000" s="62">
        <v>9994</v>
      </c>
      <c r="H10000">
        <f t="shared" ca="1" si="199"/>
        <v>1.6908587502221892E-2</v>
      </c>
    </row>
    <row r="10001" spans="7:8" x14ac:dyDescent="0.3">
      <c r="G10001" s="62">
        <v>9995</v>
      </c>
      <c r="H10001">
        <f t="shared" ca="1" si="199"/>
        <v>-3.4803929772481315E-3</v>
      </c>
    </row>
    <row r="10002" spans="7:8" x14ac:dyDescent="0.3">
      <c r="G10002" s="62">
        <v>9996</v>
      </c>
      <c r="H10002">
        <f t="shared" ca="1" si="199"/>
        <v>9.8841431523404803E-4</v>
      </c>
    </row>
    <row r="10003" spans="7:8" x14ac:dyDescent="0.3">
      <c r="G10003" s="62">
        <v>9997</v>
      </c>
      <c r="H10003">
        <f t="shared" ca="1" si="199"/>
        <v>-1.0921209009395871E-3</v>
      </c>
    </row>
    <row r="10004" spans="7:8" x14ac:dyDescent="0.3">
      <c r="G10004" s="62">
        <v>9998</v>
      </c>
      <c r="H10004">
        <f t="shared" ca="1" si="199"/>
        <v>7.3383147576779589E-3</v>
      </c>
    </row>
    <row r="10005" spans="7:8" x14ac:dyDescent="0.3">
      <c r="G10005" s="62">
        <v>9999</v>
      </c>
      <c r="H10005">
        <f t="shared" ca="1" si="199"/>
        <v>3.0061024497842717E-2</v>
      </c>
    </row>
    <row r="10006" spans="7:8" x14ac:dyDescent="0.3">
      <c r="G10006" s="62">
        <v>10000</v>
      </c>
      <c r="H10006">
        <f t="shared" ca="1" si="199"/>
        <v>4.0501030058042904E-2</v>
      </c>
    </row>
  </sheetData>
  <autoFilter ref="B5:C2647" xr:uid="{29D8EA14-DB22-489A-AC19-BFFC2D2E0241}"/>
  <mergeCells count="1">
    <mergeCell ref="J5:N5"/>
  </mergeCells>
  <pageMargins left="0.11811023622047245" right="0.11811023622047245" top="0.15748031496062992" bottom="0.74803149606299213" header="0.31496062992125984" footer="0.31496062992125984"/>
  <pageSetup scale="76" orientation="portrait" r:id="rId1"/>
  <rowBreaks count="1" manualBreakCount="1">
    <brk id="5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DB1C-1226-4CEC-BF40-133A7127189D}">
  <dimension ref="A2:O1158"/>
  <sheetViews>
    <sheetView workbookViewId="0">
      <selection activeCell="N3" sqref="N3"/>
    </sheetView>
  </sheetViews>
  <sheetFormatPr defaultRowHeight="14.4" x14ac:dyDescent="0.3"/>
  <cols>
    <col min="1" max="1" width="9.88671875" bestFit="1" customWidth="1"/>
    <col min="13" max="13" width="9.88671875" bestFit="1" customWidth="1"/>
    <col min="14" max="14" width="17.21875" bestFit="1" customWidth="1"/>
  </cols>
  <sheetData>
    <row r="2" spans="1:15" x14ac:dyDescent="0.3">
      <c r="A2" s="230" t="s">
        <v>182</v>
      </c>
      <c r="B2" s="232" t="s">
        <v>363</v>
      </c>
      <c r="M2" t="s">
        <v>182</v>
      </c>
      <c r="N2" t="s">
        <v>8672</v>
      </c>
    </row>
    <row r="3" spans="1:15" x14ac:dyDescent="0.3">
      <c r="A3" s="177">
        <v>44197</v>
      </c>
      <c r="B3" s="62">
        <v>2775</v>
      </c>
      <c r="M3" s="254">
        <v>44197</v>
      </c>
      <c r="N3">
        <v>144.66686999999999</v>
      </c>
      <c r="O3">
        <v>1000000</v>
      </c>
    </row>
    <row r="4" spans="1:15" x14ac:dyDescent="0.3">
      <c r="A4" s="177">
        <v>44200</v>
      </c>
      <c r="B4" s="62">
        <v>2754.8</v>
      </c>
      <c r="M4" s="254">
        <v>44200</v>
      </c>
      <c r="N4">
        <v>126.016424</v>
      </c>
    </row>
    <row r="5" spans="1:15" x14ac:dyDescent="0.3">
      <c r="A5" s="177">
        <v>44201</v>
      </c>
      <c r="B5" s="62">
        <v>2793.25</v>
      </c>
      <c r="M5" s="254">
        <v>44201</v>
      </c>
      <c r="N5">
        <v>206.81007</v>
      </c>
    </row>
    <row r="6" spans="1:15" x14ac:dyDescent="0.3">
      <c r="A6" s="177">
        <v>44202</v>
      </c>
      <c r="B6" s="62">
        <v>2803.15</v>
      </c>
      <c r="M6" s="254">
        <v>44202</v>
      </c>
      <c r="N6">
        <v>121.21768400000001</v>
      </c>
    </row>
    <row r="7" spans="1:15" x14ac:dyDescent="0.3">
      <c r="A7" s="177">
        <v>44203</v>
      </c>
      <c r="B7" s="62">
        <v>2791.35</v>
      </c>
      <c r="M7" s="254">
        <v>44203</v>
      </c>
      <c r="N7">
        <v>2360.0693700000002</v>
      </c>
    </row>
    <row r="8" spans="1:15" x14ac:dyDescent="0.3">
      <c r="A8" s="177">
        <v>44204</v>
      </c>
      <c r="B8" s="62">
        <v>2844</v>
      </c>
      <c r="M8" s="254">
        <v>44204</v>
      </c>
      <c r="N8">
        <v>94.850617</v>
      </c>
    </row>
    <row r="9" spans="1:15" x14ac:dyDescent="0.3">
      <c r="A9" s="177">
        <v>44207</v>
      </c>
      <c r="B9" s="62">
        <v>2849.2</v>
      </c>
      <c r="M9" s="254">
        <v>44207</v>
      </c>
      <c r="N9">
        <v>138.57914</v>
      </c>
    </row>
    <row r="10" spans="1:15" x14ac:dyDescent="0.3">
      <c r="A10" s="177">
        <v>44208</v>
      </c>
      <c r="B10" s="62">
        <v>2737.3</v>
      </c>
      <c r="M10" s="254">
        <v>44208</v>
      </c>
      <c r="N10">
        <v>498.14647300000001</v>
      </c>
    </row>
    <row r="11" spans="1:15" x14ac:dyDescent="0.3">
      <c r="A11" s="177">
        <v>44209</v>
      </c>
      <c r="B11" s="62">
        <v>2704.5</v>
      </c>
      <c r="M11" s="254">
        <v>44209</v>
      </c>
      <c r="N11">
        <v>317.39954599999999</v>
      </c>
    </row>
    <row r="12" spans="1:15" x14ac:dyDescent="0.3">
      <c r="A12" s="177">
        <v>44210</v>
      </c>
      <c r="B12" s="62">
        <v>2663.5</v>
      </c>
      <c r="M12" s="254">
        <v>44210</v>
      </c>
      <c r="N12">
        <v>529.50370399999997</v>
      </c>
    </row>
    <row r="13" spans="1:15" x14ac:dyDescent="0.3">
      <c r="A13" s="177">
        <v>44211</v>
      </c>
      <c r="B13" s="62">
        <v>2590</v>
      </c>
      <c r="M13" s="254">
        <v>44211</v>
      </c>
      <c r="N13">
        <v>158.76397299999999</v>
      </c>
    </row>
    <row r="14" spans="1:15" x14ac:dyDescent="0.3">
      <c r="A14" s="177">
        <v>44214</v>
      </c>
      <c r="B14" s="62">
        <v>2589.0500000000002</v>
      </c>
      <c r="M14" s="254">
        <v>44214</v>
      </c>
      <c r="N14">
        <v>178.14424700000001</v>
      </c>
    </row>
    <row r="15" spans="1:15" x14ac:dyDescent="0.3">
      <c r="A15" s="177">
        <v>44215</v>
      </c>
      <c r="B15" s="62">
        <v>2645.6</v>
      </c>
      <c r="M15" s="254">
        <v>44215</v>
      </c>
      <c r="N15">
        <v>327.64840299999997</v>
      </c>
    </row>
    <row r="16" spans="1:15" x14ac:dyDescent="0.3">
      <c r="A16" s="177">
        <v>44216</v>
      </c>
      <c r="B16" s="62">
        <v>2697.9</v>
      </c>
      <c r="M16" s="254">
        <v>44216</v>
      </c>
      <c r="N16">
        <v>275.696977</v>
      </c>
    </row>
    <row r="17" spans="1:14" x14ac:dyDescent="0.3">
      <c r="A17" s="177">
        <v>44217</v>
      </c>
      <c r="B17" s="62">
        <v>2714.65</v>
      </c>
      <c r="M17" s="254">
        <v>44217</v>
      </c>
      <c r="N17">
        <v>1364.496361</v>
      </c>
    </row>
    <row r="18" spans="1:14" x14ac:dyDescent="0.3">
      <c r="A18" s="177">
        <v>44218</v>
      </c>
      <c r="B18" s="62">
        <v>2596.75</v>
      </c>
      <c r="M18" s="254">
        <v>44218</v>
      </c>
      <c r="N18">
        <v>473.50932799999998</v>
      </c>
    </row>
    <row r="19" spans="1:14" x14ac:dyDescent="0.3">
      <c r="A19" s="177">
        <v>44221</v>
      </c>
      <c r="B19" s="62">
        <v>2514.5500000000002</v>
      </c>
      <c r="M19" s="254">
        <v>44221</v>
      </c>
      <c r="N19">
        <v>555.96650499999998</v>
      </c>
    </row>
    <row r="20" spans="1:14" x14ac:dyDescent="0.3">
      <c r="A20" s="177">
        <v>44223</v>
      </c>
      <c r="B20" s="62">
        <v>2435.9499999999998</v>
      </c>
      <c r="M20" s="254">
        <v>44223</v>
      </c>
      <c r="N20">
        <v>428.02973700000001</v>
      </c>
    </row>
    <row r="21" spans="1:14" x14ac:dyDescent="0.3">
      <c r="A21" s="177">
        <v>44224</v>
      </c>
      <c r="B21" s="62">
        <v>2442.6999999999998</v>
      </c>
      <c r="M21" s="254">
        <v>44224</v>
      </c>
      <c r="N21">
        <v>507.319457</v>
      </c>
    </row>
    <row r="22" spans="1:14" x14ac:dyDescent="0.3">
      <c r="A22" s="177">
        <v>44225</v>
      </c>
      <c r="B22" s="62">
        <v>2407.35</v>
      </c>
      <c r="M22" s="254">
        <v>44225</v>
      </c>
      <c r="N22">
        <v>222.77022500000001</v>
      </c>
    </row>
    <row r="23" spans="1:14" x14ac:dyDescent="0.3">
      <c r="A23" s="177">
        <v>44228</v>
      </c>
      <c r="B23" s="62">
        <v>2446</v>
      </c>
      <c r="M23" s="254">
        <v>44228</v>
      </c>
      <c r="N23">
        <v>318.276658</v>
      </c>
    </row>
    <row r="24" spans="1:14" x14ac:dyDescent="0.3">
      <c r="A24" s="177">
        <v>44229</v>
      </c>
      <c r="B24" s="62">
        <v>2463.25</v>
      </c>
      <c r="M24" s="254">
        <v>44229</v>
      </c>
      <c r="N24">
        <v>396.27743099999998</v>
      </c>
    </row>
    <row r="25" spans="1:14" x14ac:dyDescent="0.3">
      <c r="A25" s="177">
        <v>44230</v>
      </c>
      <c r="B25" s="62">
        <v>2452.9</v>
      </c>
      <c r="M25" s="254">
        <v>44230</v>
      </c>
      <c r="N25">
        <v>206.69765699999999</v>
      </c>
    </row>
    <row r="26" spans="1:14" x14ac:dyDescent="0.3">
      <c r="A26" s="177">
        <v>44231</v>
      </c>
      <c r="B26" s="62">
        <v>2402</v>
      </c>
      <c r="M26" s="254">
        <v>44231</v>
      </c>
      <c r="N26">
        <v>575.11774600000001</v>
      </c>
    </row>
    <row r="27" spans="1:14" x14ac:dyDescent="0.3">
      <c r="A27" s="177">
        <v>44232</v>
      </c>
      <c r="B27" s="62">
        <v>2376.8000000000002</v>
      </c>
      <c r="M27" s="254">
        <v>44232</v>
      </c>
      <c r="N27">
        <v>1179.542009</v>
      </c>
    </row>
    <row r="28" spans="1:14" x14ac:dyDescent="0.3">
      <c r="A28" s="177">
        <v>44235</v>
      </c>
      <c r="B28" s="62">
        <v>2417.6</v>
      </c>
      <c r="M28" s="254">
        <v>44235</v>
      </c>
      <c r="N28">
        <v>626.46444699999995</v>
      </c>
    </row>
    <row r="29" spans="1:14" x14ac:dyDescent="0.3">
      <c r="A29" s="177">
        <v>44236</v>
      </c>
      <c r="B29" s="62">
        <v>2507.1</v>
      </c>
      <c r="M29" s="254">
        <v>44236</v>
      </c>
      <c r="N29">
        <v>995.76410699999997</v>
      </c>
    </row>
    <row r="30" spans="1:14" x14ac:dyDescent="0.3">
      <c r="A30" s="177">
        <v>44237</v>
      </c>
      <c r="B30" s="62">
        <v>2510.0500000000002</v>
      </c>
      <c r="M30" s="254">
        <v>44237</v>
      </c>
      <c r="N30">
        <v>662.15315699999996</v>
      </c>
    </row>
    <row r="31" spans="1:14" x14ac:dyDescent="0.3">
      <c r="A31" s="177">
        <v>44238</v>
      </c>
      <c r="B31" s="62">
        <v>2505.4</v>
      </c>
      <c r="M31" s="254">
        <v>44238</v>
      </c>
      <c r="N31">
        <v>314.391884</v>
      </c>
    </row>
    <row r="32" spans="1:14" x14ac:dyDescent="0.3">
      <c r="A32" s="177">
        <v>44239</v>
      </c>
      <c r="B32" s="62">
        <v>2486</v>
      </c>
      <c r="M32" s="254">
        <v>44239</v>
      </c>
      <c r="N32">
        <v>136.795545</v>
      </c>
    </row>
    <row r="33" spans="1:14" x14ac:dyDescent="0.3">
      <c r="A33" s="177">
        <v>44242</v>
      </c>
      <c r="B33" s="62">
        <v>2457.6999999999998</v>
      </c>
      <c r="M33" s="254">
        <v>44242</v>
      </c>
      <c r="N33">
        <v>177.32606000000001</v>
      </c>
    </row>
    <row r="34" spans="1:14" x14ac:dyDescent="0.3">
      <c r="A34" s="177">
        <v>44243</v>
      </c>
      <c r="B34" s="62">
        <v>2450</v>
      </c>
      <c r="M34" s="254">
        <v>44243</v>
      </c>
      <c r="N34">
        <v>318.80024700000001</v>
      </c>
    </row>
    <row r="35" spans="1:14" x14ac:dyDescent="0.3">
      <c r="A35" s="177">
        <v>44244</v>
      </c>
      <c r="B35" s="62">
        <v>2389.1999999999998</v>
      </c>
      <c r="M35" s="254">
        <v>44244</v>
      </c>
      <c r="N35">
        <v>243.280338</v>
      </c>
    </row>
    <row r="36" spans="1:14" x14ac:dyDescent="0.3">
      <c r="A36" s="177">
        <v>44245</v>
      </c>
      <c r="B36" s="62">
        <v>2470.1999999999998</v>
      </c>
      <c r="M36" s="254">
        <v>44245</v>
      </c>
      <c r="N36">
        <v>483.14116000000001</v>
      </c>
    </row>
    <row r="37" spans="1:14" x14ac:dyDescent="0.3">
      <c r="A37" s="177">
        <v>44246</v>
      </c>
      <c r="B37" s="62">
        <v>2418.9</v>
      </c>
      <c r="M37" s="254">
        <v>44246</v>
      </c>
      <c r="N37">
        <v>166.092398</v>
      </c>
    </row>
    <row r="38" spans="1:14" x14ac:dyDescent="0.3">
      <c r="A38" s="177">
        <v>44249</v>
      </c>
      <c r="B38" s="62">
        <v>2387.15</v>
      </c>
      <c r="M38" s="254">
        <v>44249</v>
      </c>
      <c r="N38">
        <v>265.81385999999998</v>
      </c>
    </row>
    <row r="39" spans="1:14" x14ac:dyDescent="0.3">
      <c r="A39" s="177">
        <v>44250</v>
      </c>
      <c r="B39" s="62">
        <v>2373.35</v>
      </c>
      <c r="M39" s="254">
        <v>44250</v>
      </c>
      <c r="N39">
        <v>393.862323</v>
      </c>
    </row>
    <row r="40" spans="1:14" x14ac:dyDescent="0.3">
      <c r="A40" s="177">
        <v>44251</v>
      </c>
      <c r="B40" s="62">
        <v>2368.8000000000002</v>
      </c>
      <c r="M40" s="254">
        <v>44251</v>
      </c>
      <c r="N40">
        <v>1064.319303</v>
      </c>
    </row>
    <row r="41" spans="1:14" x14ac:dyDescent="0.3">
      <c r="A41" s="177">
        <v>44252</v>
      </c>
      <c r="B41" s="62">
        <v>2373.5</v>
      </c>
      <c r="M41" s="254">
        <v>44252</v>
      </c>
      <c r="N41">
        <v>621.19147299999997</v>
      </c>
    </row>
    <row r="42" spans="1:14" x14ac:dyDescent="0.3">
      <c r="A42" s="177">
        <v>44253</v>
      </c>
      <c r="B42" s="62">
        <v>2277.4499999999998</v>
      </c>
      <c r="M42" s="254">
        <v>44253</v>
      </c>
      <c r="N42">
        <v>274.645532</v>
      </c>
    </row>
    <row r="43" spans="1:14" x14ac:dyDescent="0.3">
      <c r="A43" s="177">
        <v>44256</v>
      </c>
      <c r="B43" s="62">
        <v>2363.0500000000002</v>
      </c>
      <c r="M43" s="254">
        <v>44256</v>
      </c>
      <c r="N43">
        <v>336.51912299999998</v>
      </c>
    </row>
    <row r="44" spans="1:14" x14ac:dyDescent="0.3">
      <c r="A44" s="177">
        <v>44257</v>
      </c>
      <c r="B44" s="62">
        <v>2390.85</v>
      </c>
      <c r="M44" s="254">
        <v>44257</v>
      </c>
      <c r="N44">
        <v>270.81894499999999</v>
      </c>
    </row>
    <row r="45" spans="1:14" x14ac:dyDescent="0.3">
      <c r="A45" s="177">
        <v>44258</v>
      </c>
      <c r="B45" s="62">
        <v>2402.25</v>
      </c>
      <c r="M45" s="254">
        <v>44258</v>
      </c>
      <c r="N45">
        <v>201.23386300000001</v>
      </c>
    </row>
    <row r="46" spans="1:14" x14ac:dyDescent="0.3">
      <c r="A46" s="177">
        <v>44259</v>
      </c>
      <c r="B46" s="62">
        <v>2417.9</v>
      </c>
      <c r="M46" s="254">
        <v>44259</v>
      </c>
      <c r="N46">
        <v>561.34305300000005</v>
      </c>
    </row>
    <row r="47" spans="1:14" x14ac:dyDescent="0.3">
      <c r="A47" s="177">
        <v>44260</v>
      </c>
      <c r="B47" s="62">
        <v>2386.75</v>
      </c>
      <c r="M47" s="254">
        <v>44260</v>
      </c>
      <c r="N47">
        <v>201.19481200000001</v>
      </c>
    </row>
    <row r="48" spans="1:14" x14ac:dyDescent="0.3">
      <c r="A48" s="177">
        <v>44263</v>
      </c>
      <c r="B48" s="62">
        <v>2383.3000000000002</v>
      </c>
      <c r="M48" s="254">
        <v>44263</v>
      </c>
      <c r="N48">
        <v>134.143214</v>
      </c>
    </row>
    <row r="49" spans="1:14" x14ac:dyDescent="0.3">
      <c r="A49" s="177">
        <v>44264</v>
      </c>
      <c r="B49" s="62">
        <v>2423.3000000000002</v>
      </c>
      <c r="M49" s="254">
        <v>44264</v>
      </c>
      <c r="N49">
        <v>295.461815</v>
      </c>
    </row>
    <row r="50" spans="1:14" x14ac:dyDescent="0.3">
      <c r="A50" s="177">
        <v>44265</v>
      </c>
      <c r="B50" s="62">
        <v>2431.9</v>
      </c>
      <c r="M50" s="254">
        <v>44265</v>
      </c>
      <c r="N50">
        <v>148.675521</v>
      </c>
    </row>
    <row r="51" spans="1:14" x14ac:dyDescent="0.3">
      <c r="A51" s="177">
        <v>44267</v>
      </c>
      <c r="B51" s="62">
        <v>2401.9499999999998</v>
      </c>
      <c r="M51" s="254">
        <v>44267</v>
      </c>
      <c r="N51">
        <v>102.814415</v>
      </c>
    </row>
    <row r="52" spans="1:14" x14ac:dyDescent="0.3">
      <c r="A52" s="177">
        <v>44270</v>
      </c>
      <c r="B52" s="62">
        <v>2355.9499999999998</v>
      </c>
      <c r="M52" s="254">
        <v>44270</v>
      </c>
      <c r="N52">
        <v>218.48044100000001</v>
      </c>
    </row>
    <row r="53" spans="1:14" x14ac:dyDescent="0.3">
      <c r="A53" s="177">
        <v>44271</v>
      </c>
      <c r="B53" s="62">
        <v>2470.8000000000002</v>
      </c>
      <c r="M53" s="254">
        <v>44271</v>
      </c>
      <c r="N53">
        <v>638.01347699999997</v>
      </c>
    </row>
    <row r="54" spans="1:14" x14ac:dyDescent="0.3">
      <c r="A54" s="177">
        <v>44272</v>
      </c>
      <c r="B54" s="62">
        <v>2422.65</v>
      </c>
      <c r="M54" s="254">
        <v>44272</v>
      </c>
      <c r="N54">
        <v>241.71763200000001</v>
      </c>
    </row>
    <row r="55" spans="1:14" x14ac:dyDescent="0.3">
      <c r="A55" s="177">
        <v>44273</v>
      </c>
      <c r="B55" s="62">
        <v>2404.25</v>
      </c>
      <c r="M55" s="254">
        <v>44273</v>
      </c>
      <c r="N55">
        <v>132.52955600000001</v>
      </c>
    </row>
    <row r="56" spans="1:14" x14ac:dyDescent="0.3">
      <c r="A56" s="177">
        <v>44274</v>
      </c>
      <c r="B56" s="62">
        <v>2410.4</v>
      </c>
      <c r="M56" s="254">
        <v>44274</v>
      </c>
      <c r="N56">
        <v>163.27519000000001</v>
      </c>
    </row>
    <row r="57" spans="1:14" x14ac:dyDescent="0.3">
      <c r="A57" s="177">
        <v>44277</v>
      </c>
      <c r="B57" s="62">
        <v>2424.85</v>
      </c>
      <c r="M57" s="254">
        <v>44277</v>
      </c>
      <c r="N57">
        <v>103.54315200000001</v>
      </c>
    </row>
    <row r="58" spans="1:14" x14ac:dyDescent="0.3">
      <c r="A58" s="177">
        <v>44278</v>
      </c>
      <c r="B58" s="62">
        <v>2409.4499999999998</v>
      </c>
      <c r="M58" s="254">
        <v>44278</v>
      </c>
      <c r="N58">
        <v>177.95809399999999</v>
      </c>
    </row>
    <row r="59" spans="1:14" x14ac:dyDescent="0.3">
      <c r="A59" s="177">
        <v>44279</v>
      </c>
      <c r="B59" s="62">
        <v>2444.1999999999998</v>
      </c>
      <c r="M59" s="254">
        <v>44279</v>
      </c>
      <c r="N59">
        <v>323.32760200000001</v>
      </c>
    </row>
    <row r="60" spans="1:14" x14ac:dyDescent="0.3">
      <c r="A60" s="177">
        <v>44280</v>
      </c>
      <c r="B60" s="62">
        <v>2401.85</v>
      </c>
      <c r="M60" s="254">
        <v>44280</v>
      </c>
      <c r="N60">
        <v>266.53262100000001</v>
      </c>
    </row>
    <row r="61" spans="1:14" x14ac:dyDescent="0.3">
      <c r="A61" s="177">
        <v>44281</v>
      </c>
      <c r="B61" s="62">
        <v>2504.5500000000002</v>
      </c>
      <c r="M61" s="254">
        <v>44281</v>
      </c>
      <c r="N61">
        <v>237.401624</v>
      </c>
    </row>
    <row r="62" spans="1:14" x14ac:dyDescent="0.3">
      <c r="A62" s="177">
        <v>44285</v>
      </c>
      <c r="B62" s="62">
        <v>2577.65</v>
      </c>
      <c r="M62" s="254">
        <v>44285</v>
      </c>
      <c r="N62">
        <v>236.978724</v>
      </c>
    </row>
    <row r="63" spans="1:14" x14ac:dyDescent="0.3">
      <c r="A63" s="177">
        <v>44286</v>
      </c>
      <c r="B63" s="62">
        <v>2536.75</v>
      </c>
      <c r="M63" s="254">
        <v>44286</v>
      </c>
      <c r="N63">
        <v>146.80673300000001</v>
      </c>
    </row>
    <row r="64" spans="1:14" x14ac:dyDescent="0.3">
      <c r="A64" s="177">
        <v>44287</v>
      </c>
      <c r="B64" s="62">
        <v>2553.15</v>
      </c>
      <c r="M64" s="254">
        <v>44287</v>
      </c>
      <c r="N64">
        <v>152.918307</v>
      </c>
    </row>
    <row r="65" spans="1:14" x14ac:dyDescent="0.3">
      <c r="A65" s="177">
        <v>44291</v>
      </c>
      <c r="B65" s="62">
        <v>2510.5</v>
      </c>
      <c r="M65" s="254">
        <v>44291</v>
      </c>
      <c r="N65">
        <v>275.593412</v>
      </c>
    </row>
    <row r="66" spans="1:14" x14ac:dyDescent="0.3">
      <c r="A66" s="177">
        <v>44292</v>
      </c>
      <c r="B66" s="62">
        <v>2612.65</v>
      </c>
      <c r="M66" s="254">
        <v>44292</v>
      </c>
      <c r="N66">
        <v>254.23758599999999</v>
      </c>
    </row>
    <row r="67" spans="1:14" x14ac:dyDescent="0.3">
      <c r="A67" s="177">
        <v>44293</v>
      </c>
      <c r="B67" s="62">
        <v>2627.65</v>
      </c>
      <c r="M67" s="254">
        <v>44293</v>
      </c>
      <c r="N67">
        <v>303.56994900000001</v>
      </c>
    </row>
    <row r="68" spans="1:14" x14ac:dyDescent="0.3">
      <c r="A68" s="177">
        <v>44294</v>
      </c>
      <c r="B68" s="62">
        <v>2650.6</v>
      </c>
      <c r="M68" s="254">
        <v>44294</v>
      </c>
      <c r="N68">
        <v>568.52430200000003</v>
      </c>
    </row>
    <row r="69" spans="1:14" x14ac:dyDescent="0.3">
      <c r="A69" s="177">
        <v>44295</v>
      </c>
      <c r="B69" s="62">
        <v>2628.65</v>
      </c>
      <c r="M69" s="254">
        <v>44295</v>
      </c>
      <c r="N69">
        <v>82.504867000000004</v>
      </c>
    </row>
    <row r="70" spans="1:14" x14ac:dyDescent="0.3">
      <c r="A70" s="177">
        <v>44298</v>
      </c>
      <c r="B70" s="62">
        <v>2600.65</v>
      </c>
      <c r="M70" s="254">
        <v>44298</v>
      </c>
      <c r="N70">
        <v>232.46773099999999</v>
      </c>
    </row>
    <row r="71" spans="1:14" x14ac:dyDescent="0.3">
      <c r="A71" s="177">
        <v>44299</v>
      </c>
      <c r="B71" s="62">
        <v>2571.5</v>
      </c>
      <c r="M71" s="254">
        <v>44299</v>
      </c>
      <c r="N71">
        <v>88.144981999999999</v>
      </c>
    </row>
    <row r="72" spans="1:14" x14ac:dyDescent="0.3">
      <c r="A72" s="177">
        <v>44301</v>
      </c>
      <c r="B72" s="62">
        <v>2586.4499999999998</v>
      </c>
      <c r="M72" s="254">
        <v>44301</v>
      </c>
      <c r="N72">
        <v>158.701639</v>
      </c>
    </row>
    <row r="73" spans="1:14" x14ac:dyDescent="0.3">
      <c r="A73" s="177">
        <v>44302</v>
      </c>
      <c r="B73" s="62">
        <v>2665.8</v>
      </c>
      <c r="M73" s="254">
        <v>44302</v>
      </c>
      <c r="N73">
        <v>241.010019</v>
      </c>
    </row>
    <row r="74" spans="1:14" x14ac:dyDescent="0.3">
      <c r="A74" s="177">
        <v>44305</v>
      </c>
      <c r="B74" s="62">
        <v>2571.9499999999998</v>
      </c>
      <c r="M74" s="254">
        <v>44305</v>
      </c>
      <c r="N74">
        <v>256.75426599999997</v>
      </c>
    </row>
    <row r="75" spans="1:14" x14ac:dyDescent="0.3">
      <c r="A75" s="177">
        <v>44306</v>
      </c>
      <c r="B75" s="62">
        <v>2555.65</v>
      </c>
      <c r="M75" s="254">
        <v>44306</v>
      </c>
      <c r="N75">
        <v>362.48838999999998</v>
      </c>
    </row>
    <row r="76" spans="1:14" x14ac:dyDescent="0.3">
      <c r="A76" s="177">
        <v>44308</v>
      </c>
      <c r="B76" s="62">
        <v>2509.5500000000002</v>
      </c>
      <c r="M76" s="254">
        <v>44308</v>
      </c>
      <c r="N76">
        <v>382.63161200000002</v>
      </c>
    </row>
    <row r="77" spans="1:14" x14ac:dyDescent="0.3">
      <c r="A77" s="177">
        <v>44309</v>
      </c>
      <c r="B77" s="62">
        <v>2518.1999999999998</v>
      </c>
      <c r="M77" s="254">
        <v>44309</v>
      </c>
      <c r="N77">
        <v>146.28634400000001</v>
      </c>
    </row>
    <row r="78" spans="1:14" x14ac:dyDescent="0.3">
      <c r="A78" s="177">
        <v>44312</v>
      </c>
      <c r="B78" s="62">
        <v>2557.85</v>
      </c>
      <c r="M78" s="254">
        <v>44312</v>
      </c>
      <c r="N78">
        <v>157.73656299999999</v>
      </c>
    </row>
    <row r="79" spans="1:14" x14ac:dyDescent="0.3">
      <c r="A79" s="177">
        <v>44313</v>
      </c>
      <c r="B79" s="62">
        <v>2574.65</v>
      </c>
      <c r="M79" s="254">
        <v>44313</v>
      </c>
      <c r="N79">
        <v>61.370784999999998</v>
      </c>
    </row>
    <row r="80" spans="1:14" x14ac:dyDescent="0.3">
      <c r="A80" s="177">
        <v>44314</v>
      </c>
      <c r="B80" s="62">
        <v>2616</v>
      </c>
      <c r="M80" s="254">
        <v>44314</v>
      </c>
      <c r="N80">
        <v>191.71489199999999</v>
      </c>
    </row>
    <row r="81" spans="1:14" x14ac:dyDescent="0.3">
      <c r="A81" s="177">
        <v>44315</v>
      </c>
      <c r="B81" s="62">
        <v>2613.5500000000002</v>
      </c>
      <c r="M81" s="254">
        <v>44315</v>
      </c>
      <c r="N81">
        <v>169.81378100000001</v>
      </c>
    </row>
    <row r="82" spans="1:14" x14ac:dyDescent="0.3">
      <c r="A82" s="177">
        <v>44316</v>
      </c>
      <c r="B82" s="62">
        <v>2540.1</v>
      </c>
      <c r="M82" s="254">
        <v>44316</v>
      </c>
      <c r="N82">
        <v>277.29614400000003</v>
      </c>
    </row>
    <row r="83" spans="1:14" x14ac:dyDescent="0.3">
      <c r="A83" s="177">
        <v>44319</v>
      </c>
      <c r="B83" s="62">
        <v>2583.15</v>
      </c>
      <c r="M83" s="254">
        <v>44319</v>
      </c>
      <c r="N83">
        <v>157.78876500000001</v>
      </c>
    </row>
    <row r="84" spans="1:14" x14ac:dyDescent="0.3">
      <c r="A84" s="177">
        <v>44320</v>
      </c>
      <c r="B84" s="62">
        <v>2588.15</v>
      </c>
      <c r="M84" s="254">
        <v>44320</v>
      </c>
      <c r="N84">
        <v>223.26943199999999</v>
      </c>
    </row>
    <row r="85" spans="1:14" x14ac:dyDescent="0.3">
      <c r="A85" s="177">
        <v>44321</v>
      </c>
      <c r="B85" s="62">
        <v>2567.65</v>
      </c>
      <c r="M85" s="254">
        <v>44321</v>
      </c>
      <c r="N85">
        <v>192.01218800000001</v>
      </c>
    </row>
    <row r="86" spans="1:14" x14ac:dyDescent="0.3">
      <c r="A86" s="177">
        <v>44322</v>
      </c>
      <c r="B86" s="62">
        <v>2548.85</v>
      </c>
      <c r="M86" s="254">
        <v>44322</v>
      </c>
      <c r="N86">
        <v>159.404044</v>
      </c>
    </row>
    <row r="87" spans="1:14" x14ac:dyDescent="0.3">
      <c r="A87" s="177">
        <v>44323</v>
      </c>
      <c r="B87" s="62">
        <v>2551.5</v>
      </c>
      <c r="M87" s="254">
        <v>44323</v>
      </c>
      <c r="N87">
        <v>72.751536000000002</v>
      </c>
    </row>
    <row r="88" spans="1:14" x14ac:dyDescent="0.3">
      <c r="A88" s="177">
        <v>44326</v>
      </c>
      <c r="B88" s="62">
        <v>2557.5</v>
      </c>
      <c r="M88" s="254">
        <v>44326</v>
      </c>
      <c r="N88">
        <v>92.892409000000001</v>
      </c>
    </row>
    <row r="89" spans="1:14" x14ac:dyDescent="0.3">
      <c r="A89" s="177">
        <v>44327</v>
      </c>
      <c r="B89" s="62">
        <v>2556.6</v>
      </c>
      <c r="M89" s="254">
        <v>44327</v>
      </c>
      <c r="N89">
        <v>163.05441099999999</v>
      </c>
    </row>
    <row r="90" spans="1:14" x14ac:dyDescent="0.3">
      <c r="A90" s="177">
        <v>44328</v>
      </c>
      <c r="B90" s="62">
        <v>2556.1</v>
      </c>
      <c r="M90" s="254">
        <v>44328</v>
      </c>
      <c r="N90">
        <v>372.375089</v>
      </c>
    </row>
    <row r="91" spans="1:14" x14ac:dyDescent="0.3">
      <c r="A91" s="177">
        <v>44330</v>
      </c>
      <c r="B91" s="62">
        <v>2773.6</v>
      </c>
      <c r="M91" s="254">
        <v>44330</v>
      </c>
      <c r="N91">
        <v>1393.863364</v>
      </c>
    </row>
    <row r="92" spans="1:14" x14ac:dyDescent="0.3">
      <c r="A92" s="177">
        <v>44333</v>
      </c>
      <c r="B92" s="62">
        <v>2782.75</v>
      </c>
      <c r="M92" s="254">
        <v>44333</v>
      </c>
      <c r="N92">
        <v>198.356492</v>
      </c>
    </row>
    <row r="93" spans="1:14" x14ac:dyDescent="0.3">
      <c r="A93" s="177">
        <v>44334</v>
      </c>
      <c r="B93" s="62">
        <v>2821.35</v>
      </c>
      <c r="M93" s="254">
        <v>44334</v>
      </c>
      <c r="N93">
        <v>116.066776</v>
      </c>
    </row>
    <row r="94" spans="1:14" x14ac:dyDescent="0.3">
      <c r="A94" s="177">
        <v>44335</v>
      </c>
      <c r="B94" s="62">
        <v>2816.65</v>
      </c>
      <c r="M94" s="254">
        <v>44335</v>
      </c>
      <c r="N94">
        <v>125.88625399999999</v>
      </c>
    </row>
    <row r="95" spans="1:14" x14ac:dyDescent="0.3">
      <c r="A95" s="177">
        <v>44336</v>
      </c>
      <c r="B95" s="62">
        <v>2795.2</v>
      </c>
      <c r="M95" s="254">
        <v>44336</v>
      </c>
      <c r="N95">
        <v>171.93462199999999</v>
      </c>
    </row>
    <row r="96" spans="1:14" x14ac:dyDescent="0.3">
      <c r="A96" s="177">
        <v>44337</v>
      </c>
      <c r="B96" s="62">
        <v>2832.3</v>
      </c>
      <c r="M96" s="254">
        <v>44337</v>
      </c>
      <c r="N96">
        <v>176.90890400000001</v>
      </c>
    </row>
    <row r="97" spans="1:14" x14ac:dyDescent="0.3">
      <c r="A97" s="177">
        <v>44340</v>
      </c>
      <c r="B97" s="62">
        <v>2818.95</v>
      </c>
      <c r="M97" s="254">
        <v>44340</v>
      </c>
      <c r="N97">
        <v>82.431281999999996</v>
      </c>
    </row>
    <row r="98" spans="1:14" x14ac:dyDescent="0.3">
      <c r="A98" s="177">
        <v>44341</v>
      </c>
      <c r="B98" s="62">
        <v>2914.3</v>
      </c>
      <c r="M98" s="254">
        <v>44341</v>
      </c>
      <c r="N98">
        <v>256.627363</v>
      </c>
    </row>
    <row r="99" spans="1:14" x14ac:dyDescent="0.3">
      <c r="A99" s="177">
        <v>44342</v>
      </c>
      <c r="B99" s="62">
        <v>2941.6</v>
      </c>
      <c r="M99" s="254">
        <v>44342</v>
      </c>
      <c r="N99">
        <v>98.412216999999998</v>
      </c>
    </row>
    <row r="100" spans="1:14" x14ac:dyDescent="0.3">
      <c r="A100" s="177">
        <v>44343</v>
      </c>
      <c r="B100" s="62">
        <v>2951.25</v>
      </c>
      <c r="M100" s="254">
        <v>44343</v>
      </c>
      <c r="N100">
        <v>116.71129000000001</v>
      </c>
    </row>
    <row r="101" spans="1:14" x14ac:dyDescent="0.3">
      <c r="A101" s="177">
        <v>44344</v>
      </c>
      <c r="B101" s="62">
        <v>2939.95</v>
      </c>
      <c r="M101" s="254">
        <v>44344</v>
      </c>
      <c r="N101">
        <v>153.77252899999999</v>
      </c>
    </row>
    <row r="102" spans="1:14" x14ac:dyDescent="0.3">
      <c r="A102" s="177">
        <v>44347</v>
      </c>
      <c r="B102" s="62">
        <v>2978.15</v>
      </c>
      <c r="M102" s="254">
        <v>44347</v>
      </c>
      <c r="N102">
        <v>335.49062400000003</v>
      </c>
    </row>
    <row r="103" spans="1:14" x14ac:dyDescent="0.3">
      <c r="A103" s="177">
        <v>44348</v>
      </c>
      <c r="B103" s="62">
        <v>2933.15</v>
      </c>
      <c r="M103" s="254">
        <v>44348</v>
      </c>
      <c r="N103">
        <v>327.80026500000002</v>
      </c>
    </row>
    <row r="104" spans="1:14" x14ac:dyDescent="0.3">
      <c r="A104" s="177">
        <v>44349</v>
      </c>
      <c r="B104" s="62">
        <v>2905.35</v>
      </c>
      <c r="M104" s="254">
        <v>44349</v>
      </c>
      <c r="N104">
        <v>392.54994199999999</v>
      </c>
    </row>
    <row r="105" spans="1:14" x14ac:dyDescent="0.3">
      <c r="A105" s="177">
        <v>44350</v>
      </c>
      <c r="B105" s="62">
        <v>2934.9</v>
      </c>
      <c r="M105" s="254">
        <v>44350</v>
      </c>
      <c r="N105">
        <v>139.274764</v>
      </c>
    </row>
    <row r="106" spans="1:14" x14ac:dyDescent="0.3">
      <c r="A106" s="177">
        <v>44351</v>
      </c>
      <c r="B106" s="62">
        <v>2924</v>
      </c>
      <c r="M106" s="254">
        <v>44351</v>
      </c>
      <c r="N106">
        <v>246.345977</v>
      </c>
    </row>
    <row r="107" spans="1:14" x14ac:dyDescent="0.3">
      <c r="A107" s="177">
        <v>44354</v>
      </c>
      <c r="B107" s="62">
        <v>2934.1</v>
      </c>
      <c r="M107" s="254">
        <v>44354</v>
      </c>
      <c r="N107">
        <v>454.52846599999998</v>
      </c>
    </row>
    <row r="108" spans="1:14" x14ac:dyDescent="0.3">
      <c r="A108" s="177">
        <v>44355</v>
      </c>
      <c r="B108" s="62">
        <v>2928.1</v>
      </c>
      <c r="M108" s="254">
        <v>44355</v>
      </c>
      <c r="N108">
        <v>213.70718600000001</v>
      </c>
    </row>
    <row r="109" spans="1:14" x14ac:dyDescent="0.3">
      <c r="A109" s="177">
        <v>44356</v>
      </c>
      <c r="B109" s="62">
        <v>2944.1</v>
      </c>
      <c r="M109" s="254">
        <v>44356</v>
      </c>
      <c r="N109">
        <v>367.89203099999997</v>
      </c>
    </row>
    <row r="110" spans="1:14" x14ac:dyDescent="0.3">
      <c r="A110" s="177">
        <v>44357</v>
      </c>
      <c r="B110" s="62">
        <v>2950.45</v>
      </c>
      <c r="M110" s="254">
        <v>44357</v>
      </c>
      <c r="N110">
        <v>82.588464999999999</v>
      </c>
    </row>
    <row r="111" spans="1:14" x14ac:dyDescent="0.3">
      <c r="A111" s="177">
        <v>44358</v>
      </c>
      <c r="B111" s="62">
        <v>2957.1</v>
      </c>
      <c r="M111" s="254">
        <v>44358</v>
      </c>
      <c r="N111">
        <v>173.62715900000001</v>
      </c>
    </row>
    <row r="112" spans="1:14" x14ac:dyDescent="0.3">
      <c r="A112" s="177">
        <v>44361</v>
      </c>
      <c r="B112" s="62">
        <v>2948.1</v>
      </c>
      <c r="M112" s="254">
        <v>44361</v>
      </c>
      <c r="N112">
        <v>98.284431999999995</v>
      </c>
    </row>
    <row r="113" spans="1:14" x14ac:dyDescent="0.3">
      <c r="A113" s="177">
        <v>44362</v>
      </c>
      <c r="B113" s="62">
        <v>3041.85</v>
      </c>
      <c r="M113" s="254">
        <v>44362</v>
      </c>
      <c r="N113">
        <v>1377.605168</v>
      </c>
    </row>
    <row r="114" spans="1:14" x14ac:dyDescent="0.3">
      <c r="A114" s="177">
        <v>44363</v>
      </c>
      <c r="B114" s="62">
        <v>3019</v>
      </c>
      <c r="M114" s="254">
        <v>44363</v>
      </c>
      <c r="N114">
        <v>87.428878999999995</v>
      </c>
    </row>
    <row r="115" spans="1:14" x14ac:dyDescent="0.3">
      <c r="A115" s="177">
        <v>44364</v>
      </c>
      <c r="B115" s="62">
        <v>3060.35</v>
      </c>
      <c r="M115" s="254">
        <v>44364</v>
      </c>
      <c r="N115">
        <v>211.34555</v>
      </c>
    </row>
    <row r="116" spans="1:14" x14ac:dyDescent="0.3">
      <c r="A116" s="177">
        <v>44365</v>
      </c>
      <c r="B116" s="62">
        <v>3049.65</v>
      </c>
      <c r="M116" s="254">
        <v>44365</v>
      </c>
      <c r="N116">
        <v>156.89988399999999</v>
      </c>
    </row>
    <row r="117" spans="1:14" x14ac:dyDescent="0.3">
      <c r="A117" s="177">
        <v>44368</v>
      </c>
      <c r="B117" s="62">
        <v>3069.55</v>
      </c>
      <c r="M117" s="254">
        <v>44368</v>
      </c>
      <c r="N117">
        <v>121.393272</v>
      </c>
    </row>
    <row r="118" spans="1:14" x14ac:dyDescent="0.3">
      <c r="A118" s="177">
        <v>44369</v>
      </c>
      <c r="B118" s="62">
        <v>3010.85</v>
      </c>
      <c r="M118" s="254">
        <v>44369</v>
      </c>
      <c r="N118">
        <v>156.77306300000001</v>
      </c>
    </row>
    <row r="119" spans="1:14" x14ac:dyDescent="0.3">
      <c r="A119" s="177">
        <v>44370</v>
      </c>
      <c r="B119" s="62">
        <v>2988.5</v>
      </c>
      <c r="M119" s="254">
        <v>44370</v>
      </c>
      <c r="N119">
        <v>1325.9701669999999</v>
      </c>
    </row>
    <row r="120" spans="1:14" x14ac:dyDescent="0.3">
      <c r="A120" s="177">
        <v>44371</v>
      </c>
      <c r="B120" s="62">
        <v>3042.9</v>
      </c>
      <c r="M120" s="254">
        <v>44371</v>
      </c>
      <c r="N120">
        <v>142.30521400000001</v>
      </c>
    </row>
    <row r="121" spans="1:14" x14ac:dyDescent="0.3">
      <c r="A121" s="177">
        <v>44372</v>
      </c>
      <c r="B121" s="62">
        <v>3003.25</v>
      </c>
      <c r="M121" s="254">
        <v>44372</v>
      </c>
      <c r="N121">
        <v>112.28844700000001</v>
      </c>
    </row>
    <row r="122" spans="1:14" x14ac:dyDescent="0.3">
      <c r="A122" s="177">
        <v>44375</v>
      </c>
      <c r="B122" s="62">
        <v>2982.85</v>
      </c>
      <c r="M122" s="254">
        <v>44375</v>
      </c>
      <c r="N122">
        <v>629.71853099999998</v>
      </c>
    </row>
    <row r="123" spans="1:14" x14ac:dyDescent="0.3">
      <c r="A123" s="177">
        <v>44376</v>
      </c>
      <c r="B123" s="62">
        <v>3001.4</v>
      </c>
      <c r="M123" s="254">
        <v>44376</v>
      </c>
      <c r="N123">
        <v>115.616806</v>
      </c>
    </row>
    <row r="124" spans="1:14" x14ac:dyDescent="0.3">
      <c r="A124" s="177">
        <v>44377</v>
      </c>
      <c r="B124" s="62">
        <v>2990.85</v>
      </c>
      <c r="M124" s="254">
        <v>44377</v>
      </c>
      <c r="N124">
        <v>57.266384000000002</v>
      </c>
    </row>
    <row r="125" spans="1:14" x14ac:dyDescent="0.3">
      <c r="A125" s="177">
        <v>44378</v>
      </c>
      <c r="B125" s="62">
        <v>3023.3</v>
      </c>
      <c r="M125" s="254">
        <v>44378</v>
      </c>
      <c r="N125">
        <v>81.297049000000001</v>
      </c>
    </row>
    <row r="126" spans="1:14" x14ac:dyDescent="0.3">
      <c r="A126" s="177">
        <v>44379</v>
      </c>
      <c r="B126" s="62">
        <v>3004.45</v>
      </c>
      <c r="M126" s="254">
        <v>44379</v>
      </c>
      <c r="N126">
        <v>100.15961</v>
      </c>
    </row>
    <row r="127" spans="1:14" x14ac:dyDescent="0.3">
      <c r="A127" s="177">
        <v>44382</v>
      </c>
      <c r="B127" s="62">
        <v>3016.95</v>
      </c>
      <c r="M127" s="254">
        <v>44382</v>
      </c>
      <c r="N127">
        <v>75.380430000000004</v>
      </c>
    </row>
    <row r="128" spans="1:14" x14ac:dyDescent="0.3">
      <c r="A128" s="177">
        <v>44383</v>
      </c>
      <c r="B128" s="62">
        <v>3003.8</v>
      </c>
      <c r="M128" s="254">
        <v>44383</v>
      </c>
      <c r="N128">
        <v>119.888149</v>
      </c>
    </row>
    <row r="129" spans="1:14" x14ac:dyDescent="0.3">
      <c r="A129" s="177">
        <v>44384</v>
      </c>
      <c r="B129" s="62">
        <v>3039.55</v>
      </c>
      <c r="M129" s="254">
        <v>44384</v>
      </c>
      <c r="N129">
        <v>267.91518000000002</v>
      </c>
    </row>
    <row r="130" spans="1:14" x14ac:dyDescent="0.3">
      <c r="A130" s="177">
        <v>44385</v>
      </c>
      <c r="B130" s="62">
        <v>3022.05</v>
      </c>
      <c r="M130" s="254">
        <v>44385</v>
      </c>
      <c r="N130">
        <v>292.30071900000002</v>
      </c>
    </row>
    <row r="131" spans="1:14" x14ac:dyDescent="0.3">
      <c r="A131" s="177">
        <v>44386</v>
      </c>
      <c r="B131" s="62">
        <v>3010.45</v>
      </c>
      <c r="M131" s="254">
        <v>44386</v>
      </c>
      <c r="N131">
        <v>36.308948999999998</v>
      </c>
    </row>
    <row r="132" spans="1:14" x14ac:dyDescent="0.3">
      <c r="A132" s="177">
        <v>44389</v>
      </c>
      <c r="B132" s="62">
        <v>2998.95</v>
      </c>
      <c r="M132" s="254">
        <v>44389</v>
      </c>
      <c r="N132">
        <v>563.57648900000004</v>
      </c>
    </row>
    <row r="133" spans="1:14" x14ac:dyDescent="0.3">
      <c r="A133" s="177">
        <v>44390</v>
      </c>
      <c r="B133" s="62">
        <v>2993.1</v>
      </c>
      <c r="M133" s="254">
        <v>44390</v>
      </c>
      <c r="N133">
        <v>68.269703000000007</v>
      </c>
    </row>
    <row r="134" spans="1:14" x14ac:dyDescent="0.3">
      <c r="A134" s="177">
        <v>44391</v>
      </c>
      <c r="B134" s="62">
        <v>3002</v>
      </c>
      <c r="M134" s="254">
        <v>44391</v>
      </c>
      <c r="N134">
        <v>37.927652999999999</v>
      </c>
    </row>
    <row r="135" spans="1:14" x14ac:dyDescent="0.3">
      <c r="A135" s="177">
        <v>44392</v>
      </c>
      <c r="B135" s="62">
        <v>2982.75</v>
      </c>
      <c r="M135" s="254">
        <v>44392</v>
      </c>
      <c r="N135">
        <v>85.699194000000006</v>
      </c>
    </row>
    <row r="136" spans="1:14" x14ac:dyDescent="0.3">
      <c r="A136" s="177">
        <v>44393</v>
      </c>
      <c r="B136" s="62">
        <v>2992.65</v>
      </c>
      <c r="M136" s="254">
        <v>44393</v>
      </c>
      <c r="N136">
        <v>100.29868</v>
      </c>
    </row>
    <row r="137" spans="1:14" x14ac:dyDescent="0.3">
      <c r="A137" s="177">
        <v>44396</v>
      </c>
      <c r="B137" s="62">
        <v>2979.35</v>
      </c>
      <c r="M137" s="254">
        <v>44396</v>
      </c>
      <c r="N137">
        <v>619.50674600000002</v>
      </c>
    </row>
    <row r="138" spans="1:14" x14ac:dyDescent="0.3">
      <c r="A138" s="177">
        <v>44397</v>
      </c>
      <c r="B138" s="62">
        <v>3159.2</v>
      </c>
      <c r="M138" s="254">
        <v>44397</v>
      </c>
      <c r="N138">
        <v>806.25561600000003</v>
      </c>
    </row>
    <row r="139" spans="1:14" x14ac:dyDescent="0.3">
      <c r="A139" s="177">
        <v>44399</v>
      </c>
      <c r="B139" s="62">
        <v>3104.45</v>
      </c>
      <c r="M139" s="254">
        <v>44399</v>
      </c>
      <c r="N139">
        <v>540.86263799999995</v>
      </c>
    </row>
    <row r="140" spans="1:14" x14ac:dyDescent="0.3">
      <c r="A140" s="177">
        <v>44400</v>
      </c>
      <c r="B140" s="62">
        <v>3083.2</v>
      </c>
      <c r="M140" s="254">
        <v>44400</v>
      </c>
      <c r="N140">
        <v>108.95143299999999</v>
      </c>
    </row>
    <row r="141" spans="1:14" x14ac:dyDescent="0.3">
      <c r="A141" s="177">
        <v>44403</v>
      </c>
      <c r="B141" s="62">
        <v>3063.3</v>
      </c>
      <c r="M141" s="254">
        <v>44403</v>
      </c>
      <c r="N141">
        <v>243.35833299999999</v>
      </c>
    </row>
    <row r="142" spans="1:14" x14ac:dyDescent="0.3">
      <c r="A142" s="177">
        <v>44404</v>
      </c>
      <c r="B142" s="62">
        <v>3027.45</v>
      </c>
      <c r="M142" s="254">
        <v>44404</v>
      </c>
      <c r="N142">
        <v>262.65607799999998</v>
      </c>
    </row>
    <row r="143" spans="1:14" x14ac:dyDescent="0.3">
      <c r="A143" s="177">
        <v>44405</v>
      </c>
      <c r="B143" s="62">
        <v>3002.9</v>
      </c>
      <c r="M143" s="254">
        <v>44405</v>
      </c>
      <c r="N143">
        <v>285.41677199999998</v>
      </c>
    </row>
    <row r="144" spans="1:14" x14ac:dyDescent="0.3">
      <c r="A144" s="177">
        <v>44406</v>
      </c>
      <c r="B144" s="62">
        <v>2997.25</v>
      </c>
      <c r="M144" s="254">
        <v>44406</v>
      </c>
      <c r="N144">
        <v>73.040377000000007</v>
      </c>
    </row>
    <row r="145" spans="1:14" x14ac:dyDescent="0.3">
      <c r="A145" s="177">
        <v>44407</v>
      </c>
      <c r="B145" s="62">
        <v>2958.55</v>
      </c>
      <c r="M145" s="254">
        <v>44407</v>
      </c>
      <c r="N145">
        <v>77.276860999999997</v>
      </c>
    </row>
    <row r="146" spans="1:14" x14ac:dyDescent="0.3">
      <c r="A146" s="177">
        <v>44410</v>
      </c>
      <c r="B146" s="62">
        <v>2970.9</v>
      </c>
      <c r="M146" s="254">
        <v>44410</v>
      </c>
      <c r="N146">
        <v>248.25428600000001</v>
      </c>
    </row>
    <row r="147" spans="1:14" x14ac:dyDescent="0.3">
      <c r="A147" s="177">
        <v>44411</v>
      </c>
      <c r="B147" s="62">
        <v>3027.3</v>
      </c>
      <c r="M147" s="254">
        <v>44411</v>
      </c>
      <c r="N147">
        <v>317.52973600000001</v>
      </c>
    </row>
    <row r="148" spans="1:14" x14ac:dyDescent="0.3">
      <c r="A148" s="177">
        <v>44412</v>
      </c>
      <c r="B148" s="62">
        <v>3016.25</v>
      </c>
      <c r="M148" s="254">
        <v>44412</v>
      </c>
      <c r="N148">
        <v>166.163916</v>
      </c>
    </row>
    <row r="149" spans="1:14" x14ac:dyDescent="0.3">
      <c r="A149" s="177">
        <v>44413</v>
      </c>
      <c r="B149" s="62">
        <v>2989</v>
      </c>
      <c r="M149" s="254">
        <v>44413</v>
      </c>
      <c r="N149">
        <v>65.061471999999995</v>
      </c>
    </row>
    <row r="150" spans="1:14" x14ac:dyDescent="0.3">
      <c r="A150" s="177">
        <v>44414</v>
      </c>
      <c r="B150" s="62">
        <v>2968.65</v>
      </c>
      <c r="M150" s="254">
        <v>44414</v>
      </c>
      <c r="N150">
        <v>161.847713</v>
      </c>
    </row>
    <row r="151" spans="1:14" x14ac:dyDescent="0.3">
      <c r="A151" s="177">
        <v>44417</v>
      </c>
      <c r="B151" s="62">
        <v>2992.75</v>
      </c>
      <c r="M151" s="254">
        <v>44417</v>
      </c>
      <c r="N151">
        <v>145.82612399999999</v>
      </c>
    </row>
    <row r="152" spans="1:14" x14ac:dyDescent="0.3">
      <c r="A152" s="177">
        <v>44418</v>
      </c>
      <c r="B152" s="62">
        <v>2976.35</v>
      </c>
      <c r="M152" s="254">
        <v>44418</v>
      </c>
      <c r="N152">
        <v>451.33721500000001</v>
      </c>
    </row>
    <row r="153" spans="1:14" x14ac:dyDescent="0.3">
      <c r="A153" s="177">
        <v>44419</v>
      </c>
      <c r="B153" s="62">
        <v>2972.05</v>
      </c>
      <c r="M153" s="254">
        <v>44419</v>
      </c>
      <c r="N153">
        <v>575.46220700000003</v>
      </c>
    </row>
    <row r="154" spans="1:14" x14ac:dyDescent="0.3">
      <c r="A154" s="177">
        <v>44420</v>
      </c>
      <c r="B154" s="62">
        <v>2975.75</v>
      </c>
      <c r="M154" s="254">
        <v>44420</v>
      </c>
      <c r="N154">
        <v>48.40936</v>
      </c>
    </row>
    <row r="155" spans="1:14" x14ac:dyDescent="0.3">
      <c r="A155" s="177">
        <v>44421</v>
      </c>
      <c r="B155" s="62">
        <v>2988.4</v>
      </c>
      <c r="M155" s="254">
        <v>44421</v>
      </c>
      <c r="N155">
        <v>95.773628000000002</v>
      </c>
    </row>
    <row r="156" spans="1:14" x14ac:dyDescent="0.3">
      <c r="A156" s="177">
        <v>44424</v>
      </c>
      <c r="B156" s="62">
        <v>2972.3</v>
      </c>
      <c r="M156" s="254">
        <v>44424</v>
      </c>
      <c r="N156">
        <v>45.918050999999998</v>
      </c>
    </row>
    <row r="157" spans="1:14" x14ac:dyDescent="0.3">
      <c r="A157" s="177">
        <v>44425</v>
      </c>
      <c r="B157" s="62">
        <v>3013.55</v>
      </c>
      <c r="M157" s="254">
        <v>44425</v>
      </c>
      <c r="N157">
        <v>519.72305500000004</v>
      </c>
    </row>
    <row r="158" spans="1:14" x14ac:dyDescent="0.3">
      <c r="A158" s="177">
        <v>44426</v>
      </c>
      <c r="B158" s="62">
        <v>3003.4</v>
      </c>
      <c r="M158" s="254">
        <v>44426</v>
      </c>
      <c r="N158">
        <v>73.481752999999998</v>
      </c>
    </row>
    <row r="159" spans="1:14" x14ac:dyDescent="0.3">
      <c r="A159" s="177">
        <v>44428</v>
      </c>
      <c r="B159" s="62">
        <v>3112.7</v>
      </c>
      <c r="M159" s="254">
        <v>44428</v>
      </c>
      <c r="N159">
        <v>980.06709499999999</v>
      </c>
    </row>
    <row r="160" spans="1:14" x14ac:dyDescent="0.3">
      <c r="A160" s="177">
        <v>44431</v>
      </c>
      <c r="B160" s="62">
        <v>3073.7</v>
      </c>
      <c r="M160" s="254">
        <v>44431</v>
      </c>
      <c r="N160">
        <v>401.25570599999998</v>
      </c>
    </row>
    <row r="161" spans="1:14" x14ac:dyDescent="0.3">
      <c r="A161" s="177">
        <v>44432</v>
      </c>
      <c r="B161" s="62">
        <v>3045.8</v>
      </c>
      <c r="M161" s="254">
        <v>44432</v>
      </c>
      <c r="N161">
        <v>129.441878</v>
      </c>
    </row>
    <row r="162" spans="1:14" x14ac:dyDescent="0.3">
      <c r="A162" s="177">
        <v>44433</v>
      </c>
      <c r="B162" s="62">
        <v>3038.95</v>
      </c>
      <c r="M162" s="254">
        <v>44433</v>
      </c>
      <c r="N162">
        <v>80.86206</v>
      </c>
    </row>
    <row r="163" spans="1:14" x14ac:dyDescent="0.3">
      <c r="A163" s="177">
        <v>44434</v>
      </c>
      <c r="B163" s="62">
        <v>3039.7</v>
      </c>
      <c r="M163" s="254">
        <v>44434</v>
      </c>
      <c r="N163">
        <v>123.90281400000001</v>
      </c>
    </row>
    <row r="164" spans="1:14" x14ac:dyDescent="0.3">
      <c r="A164" s="177">
        <v>44435</v>
      </c>
      <c r="B164" s="62">
        <v>3037.25</v>
      </c>
      <c r="M164" s="254">
        <v>44435</v>
      </c>
      <c r="N164">
        <v>77.671339000000003</v>
      </c>
    </row>
    <row r="165" spans="1:14" x14ac:dyDescent="0.3">
      <c r="A165" s="177">
        <v>44438</v>
      </c>
      <c r="B165" s="62">
        <v>3106.7</v>
      </c>
      <c r="M165" s="254">
        <v>44438</v>
      </c>
      <c r="N165">
        <v>202.76077100000001</v>
      </c>
    </row>
    <row r="166" spans="1:14" x14ac:dyDescent="0.3">
      <c r="A166" s="177">
        <v>44439</v>
      </c>
      <c r="B166" s="62">
        <v>3200.75</v>
      </c>
      <c r="M166" s="254">
        <v>44439</v>
      </c>
      <c r="N166">
        <v>544.42107199999998</v>
      </c>
    </row>
    <row r="167" spans="1:14" x14ac:dyDescent="0.3">
      <c r="A167" s="177">
        <v>44440</v>
      </c>
      <c r="B167" s="62">
        <v>3303.1</v>
      </c>
      <c r="M167" s="254">
        <v>44440</v>
      </c>
      <c r="N167">
        <v>275.01600300000001</v>
      </c>
    </row>
    <row r="168" spans="1:14" x14ac:dyDescent="0.3">
      <c r="A168" s="177">
        <v>44441</v>
      </c>
      <c r="B168" s="62">
        <v>3300.5</v>
      </c>
      <c r="M168" s="254">
        <v>44441</v>
      </c>
      <c r="N168">
        <v>155.221733</v>
      </c>
    </row>
    <row r="169" spans="1:14" x14ac:dyDescent="0.3">
      <c r="A169" s="177">
        <v>44442</v>
      </c>
      <c r="B169" s="62">
        <v>3338.75</v>
      </c>
      <c r="M169" s="254">
        <v>44442</v>
      </c>
      <c r="N169">
        <v>121.02008499999999</v>
      </c>
    </row>
    <row r="170" spans="1:14" x14ac:dyDescent="0.3">
      <c r="A170" s="177">
        <v>44445</v>
      </c>
      <c r="B170" s="62">
        <v>3314.85</v>
      </c>
      <c r="M170" s="254">
        <v>44445</v>
      </c>
      <c r="N170">
        <v>96.478725999999995</v>
      </c>
    </row>
    <row r="171" spans="1:14" x14ac:dyDescent="0.3">
      <c r="A171" s="177">
        <v>44446</v>
      </c>
      <c r="B171" s="62">
        <v>3335</v>
      </c>
      <c r="M171" s="254">
        <v>44446</v>
      </c>
      <c r="N171">
        <v>140.85269500000001</v>
      </c>
    </row>
    <row r="172" spans="1:14" x14ac:dyDescent="0.3">
      <c r="A172" s="177">
        <v>44447</v>
      </c>
      <c r="B172" s="62">
        <v>3331.2</v>
      </c>
      <c r="M172" s="254">
        <v>44447</v>
      </c>
      <c r="N172">
        <v>58.888840000000002</v>
      </c>
    </row>
    <row r="173" spans="1:14" x14ac:dyDescent="0.3">
      <c r="A173" s="177">
        <v>44448</v>
      </c>
      <c r="B173" s="62">
        <v>3346</v>
      </c>
      <c r="M173" s="254">
        <v>44448</v>
      </c>
      <c r="N173">
        <v>54.873663000000001</v>
      </c>
    </row>
    <row r="174" spans="1:14" x14ac:dyDescent="0.3">
      <c r="A174" s="177">
        <v>44452</v>
      </c>
      <c r="B174" s="62">
        <v>3366.6</v>
      </c>
      <c r="M174" s="254">
        <v>44452</v>
      </c>
      <c r="N174">
        <v>65.977710000000002</v>
      </c>
    </row>
    <row r="175" spans="1:14" x14ac:dyDescent="0.3">
      <c r="A175" s="177">
        <v>44453</v>
      </c>
      <c r="B175" s="62">
        <v>3361.85</v>
      </c>
      <c r="M175" s="254">
        <v>44453</v>
      </c>
      <c r="N175">
        <v>46.376494000000001</v>
      </c>
    </row>
    <row r="176" spans="1:14" x14ac:dyDescent="0.3">
      <c r="A176" s="177">
        <v>44454</v>
      </c>
      <c r="B176" s="62">
        <v>3352.2</v>
      </c>
      <c r="M176" s="254">
        <v>44454</v>
      </c>
      <c r="N176">
        <v>170.054869</v>
      </c>
    </row>
    <row r="177" spans="1:14" x14ac:dyDescent="0.3">
      <c r="A177" s="177">
        <v>44455</v>
      </c>
      <c r="B177" s="62">
        <v>3340.5</v>
      </c>
      <c r="M177" s="254">
        <v>44455</v>
      </c>
      <c r="N177">
        <v>173.78607099999999</v>
      </c>
    </row>
    <row r="178" spans="1:14" x14ac:dyDescent="0.3">
      <c r="A178" s="177">
        <v>44456</v>
      </c>
      <c r="B178" s="62">
        <v>3306.8</v>
      </c>
      <c r="M178" s="254">
        <v>44456</v>
      </c>
      <c r="N178">
        <v>86.059267000000006</v>
      </c>
    </row>
    <row r="179" spans="1:14" x14ac:dyDescent="0.3">
      <c r="A179" s="177">
        <v>44459</v>
      </c>
      <c r="B179" s="62">
        <v>3272.55</v>
      </c>
      <c r="M179" s="254">
        <v>44459</v>
      </c>
      <c r="N179">
        <v>181.946494</v>
      </c>
    </row>
    <row r="180" spans="1:14" x14ac:dyDescent="0.3">
      <c r="A180" s="177">
        <v>44460</v>
      </c>
      <c r="B180" s="62">
        <v>3306.65</v>
      </c>
      <c r="M180" s="254">
        <v>44460</v>
      </c>
      <c r="N180">
        <v>320.583234</v>
      </c>
    </row>
    <row r="181" spans="1:14" x14ac:dyDescent="0.3">
      <c r="A181" s="177">
        <v>44461</v>
      </c>
      <c r="B181" s="62">
        <v>3319.25</v>
      </c>
      <c r="M181" s="254">
        <v>44461</v>
      </c>
      <c r="N181">
        <v>255.002545</v>
      </c>
    </row>
    <row r="182" spans="1:14" x14ac:dyDescent="0.3">
      <c r="A182" s="177">
        <v>44462</v>
      </c>
      <c r="B182" s="62">
        <v>3320.1</v>
      </c>
      <c r="M182" s="254">
        <v>44462</v>
      </c>
      <c r="N182">
        <v>1324.90311</v>
      </c>
    </row>
    <row r="183" spans="1:14" x14ac:dyDescent="0.3">
      <c r="A183" s="177">
        <v>44463</v>
      </c>
      <c r="B183" s="62">
        <v>3443.6</v>
      </c>
      <c r="M183" s="254">
        <v>44463</v>
      </c>
      <c r="N183">
        <v>370.98558400000002</v>
      </c>
    </row>
    <row r="184" spans="1:14" x14ac:dyDescent="0.3">
      <c r="A184" s="177">
        <v>44466</v>
      </c>
      <c r="B184" s="62">
        <v>3429.9</v>
      </c>
      <c r="M184" s="254">
        <v>44466</v>
      </c>
      <c r="N184">
        <v>299.84296000000001</v>
      </c>
    </row>
    <row r="185" spans="1:14" x14ac:dyDescent="0.3">
      <c r="A185" s="177">
        <v>44467</v>
      </c>
      <c r="B185" s="62">
        <v>3380.3</v>
      </c>
      <c r="M185" s="254">
        <v>44467</v>
      </c>
      <c r="N185">
        <v>187.64214799999999</v>
      </c>
    </row>
    <row r="186" spans="1:14" x14ac:dyDescent="0.3">
      <c r="A186" s="177">
        <v>44468</v>
      </c>
      <c r="B186" s="62">
        <v>3322</v>
      </c>
      <c r="M186" s="254">
        <v>44468</v>
      </c>
      <c r="N186">
        <v>538.06364599999995</v>
      </c>
    </row>
    <row r="187" spans="1:14" x14ac:dyDescent="0.3">
      <c r="A187" s="177">
        <v>44469</v>
      </c>
      <c r="B187" s="62">
        <v>3244.4</v>
      </c>
      <c r="M187" s="254">
        <v>44469</v>
      </c>
      <c r="N187">
        <v>521.05785600000002</v>
      </c>
    </row>
    <row r="188" spans="1:14" x14ac:dyDescent="0.3">
      <c r="A188" s="177">
        <v>44470</v>
      </c>
      <c r="B188" s="62">
        <v>3178.8</v>
      </c>
      <c r="M188" s="254">
        <v>44470</v>
      </c>
      <c r="N188">
        <v>222.568713</v>
      </c>
    </row>
    <row r="189" spans="1:14" x14ac:dyDescent="0.3">
      <c r="A189" s="177">
        <v>44473</v>
      </c>
      <c r="B189" s="62">
        <v>3201.3</v>
      </c>
      <c r="M189" s="254">
        <v>44473</v>
      </c>
      <c r="N189">
        <v>202.05402599999999</v>
      </c>
    </row>
    <row r="190" spans="1:14" x14ac:dyDescent="0.3">
      <c r="A190" s="177">
        <v>44474</v>
      </c>
      <c r="B190" s="62">
        <v>3255</v>
      </c>
      <c r="M190" s="254">
        <v>44474</v>
      </c>
      <c r="N190">
        <v>84.972924000000006</v>
      </c>
    </row>
    <row r="191" spans="1:14" x14ac:dyDescent="0.3">
      <c r="A191" s="177">
        <v>44475</v>
      </c>
      <c r="B191" s="62">
        <v>3210.2</v>
      </c>
      <c r="M191" s="254">
        <v>44475</v>
      </c>
      <c r="N191">
        <v>275.28641099999999</v>
      </c>
    </row>
    <row r="192" spans="1:14" x14ac:dyDescent="0.3">
      <c r="A192" s="177">
        <v>44476</v>
      </c>
      <c r="B192" s="62">
        <v>3287.9</v>
      </c>
      <c r="M192" s="254">
        <v>44476</v>
      </c>
      <c r="N192">
        <v>140.18951100000001</v>
      </c>
    </row>
    <row r="193" spans="1:14" x14ac:dyDescent="0.3">
      <c r="A193" s="177">
        <v>44477</v>
      </c>
      <c r="B193" s="62">
        <v>3306.6</v>
      </c>
      <c r="M193" s="254">
        <v>44477</v>
      </c>
      <c r="N193">
        <v>79.923648999999997</v>
      </c>
    </row>
    <row r="194" spans="1:14" x14ac:dyDescent="0.3">
      <c r="A194" s="177">
        <v>44480</v>
      </c>
      <c r="B194" s="62">
        <v>3304.3</v>
      </c>
      <c r="M194" s="254">
        <v>44480</v>
      </c>
      <c r="N194">
        <v>1406.2729200000001</v>
      </c>
    </row>
    <row r="195" spans="1:14" x14ac:dyDescent="0.3">
      <c r="A195" s="177">
        <v>44481</v>
      </c>
      <c r="B195" s="62">
        <v>3322.75</v>
      </c>
      <c r="M195" s="254">
        <v>44481</v>
      </c>
      <c r="N195">
        <v>53.190385999999997</v>
      </c>
    </row>
    <row r="196" spans="1:14" x14ac:dyDescent="0.3">
      <c r="A196" s="177">
        <v>44482</v>
      </c>
      <c r="B196" s="62">
        <v>3321.75</v>
      </c>
      <c r="M196" s="254">
        <v>44482</v>
      </c>
      <c r="N196">
        <v>100.820273</v>
      </c>
    </row>
    <row r="197" spans="1:14" x14ac:dyDescent="0.3">
      <c r="A197" s="177">
        <v>44483</v>
      </c>
      <c r="B197" s="62">
        <v>3296.9</v>
      </c>
      <c r="M197" s="254">
        <v>44483</v>
      </c>
      <c r="N197">
        <v>82.947884999999999</v>
      </c>
    </row>
    <row r="198" spans="1:14" x14ac:dyDescent="0.3">
      <c r="A198" s="177">
        <v>44487</v>
      </c>
      <c r="B198" s="62">
        <v>3242.2</v>
      </c>
      <c r="M198" s="254">
        <v>44487</v>
      </c>
      <c r="N198">
        <v>194.583158</v>
      </c>
    </row>
    <row r="199" spans="1:14" x14ac:dyDescent="0.3">
      <c r="A199" s="177">
        <v>44488</v>
      </c>
      <c r="B199" s="62">
        <v>3184.05</v>
      </c>
      <c r="M199" s="254">
        <v>44488</v>
      </c>
      <c r="N199">
        <v>254.13048800000001</v>
      </c>
    </row>
    <row r="200" spans="1:14" x14ac:dyDescent="0.3">
      <c r="A200" s="177">
        <v>44489</v>
      </c>
      <c r="B200" s="62">
        <v>3168.65</v>
      </c>
      <c r="M200" s="254">
        <v>44489</v>
      </c>
      <c r="N200">
        <v>1361.5096619999999</v>
      </c>
    </row>
    <row r="201" spans="1:14" x14ac:dyDescent="0.3">
      <c r="A201" s="177">
        <v>44490</v>
      </c>
      <c r="B201" s="62">
        <v>3003.5</v>
      </c>
      <c r="M201" s="254">
        <v>44490</v>
      </c>
      <c r="N201">
        <v>691.63471700000002</v>
      </c>
    </row>
    <row r="202" spans="1:14" x14ac:dyDescent="0.3">
      <c r="A202" s="177">
        <v>44491</v>
      </c>
      <c r="B202" s="62">
        <v>2984.65</v>
      </c>
      <c r="M202" s="254">
        <v>44491</v>
      </c>
      <c r="N202">
        <v>569.54423699999995</v>
      </c>
    </row>
    <row r="203" spans="1:14" x14ac:dyDescent="0.3">
      <c r="A203" s="177">
        <v>44494</v>
      </c>
      <c r="B203" s="62">
        <v>2918.9</v>
      </c>
      <c r="M203" s="254">
        <v>44494</v>
      </c>
      <c r="N203">
        <v>605.40052100000003</v>
      </c>
    </row>
    <row r="204" spans="1:14" x14ac:dyDescent="0.3">
      <c r="A204" s="177">
        <v>44495</v>
      </c>
      <c r="B204" s="62">
        <v>2963.15</v>
      </c>
      <c r="M204" s="254">
        <v>44495</v>
      </c>
      <c r="N204">
        <v>345.79012299999999</v>
      </c>
    </row>
    <row r="205" spans="1:14" x14ac:dyDescent="0.3">
      <c r="A205" s="177">
        <v>44496</v>
      </c>
      <c r="B205" s="62">
        <v>3094.2</v>
      </c>
      <c r="M205" s="254">
        <v>44496</v>
      </c>
      <c r="N205">
        <v>524.06261400000005</v>
      </c>
    </row>
    <row r="206" spans="1:14" x14ac:dyDescent="0.3">
      <c r="A206" s="177">
        <v>44497</v>
      </c>
      <c r="B206" s="62">
        <v>3118.75</v>
      </c>
      <c r="M206" s="254">
        <v>44497</v>
      </c>
      <c r="N206">
        <v>187.43086500000001</v>
      </c>
    </row>
    <row r="207" spans="1:14" x14ac:dyDescent="0.3">
      <c r="A207" s="177">
        <v>44498</v>
      </c>
      <c r="B207" s="62">
        <v>3100.1</v>
      </c>
      <c r="M207" s="254">
        <v>44498</v>
      </c>
      <c r="N207">
        <v>249.176772</v>
      </c>
    </row>
    <row r="208" spans="1:14" x14ac:dyDescent="0.3">
      <c r="A208" s="177">
        <v>44501</v>
      </c>
      <c r="B208" s="62">
        <v>3121.75</v>
      </c>
      <c r="M208" s="254">
        <v>44501</v>
      </c>
      <c r="N208">
        <v>62.769281999999997</v>
      </c>
    </row>
    <row r="209" spans="1:14" x14ac:dyDescent="0.3">
      <c r="A209" s="177">
        <v>44502</v>
      </c>
      <c r="B209" s="62">
        <v>3105.85</v>
      </c>
      <c r="M209" s="254">
        <v>44502</v>
      </c>
      <c r="N209">
        <v>60.367111000000001</v>
      </c>
    </row>
    <row r="210" spans="1:14" x14ac:dyDescent="0.3">
      <c r="A210" s="177">
        <v>44503</v>
      </c>
      <c r="B210" s="62">
        <v>3162.95</v>
      </c>
      <c r="M210" s="254">
        <v>44503</v>
      </c>
      <c r="N210">
        <v>218.58242799999999</v>
      </c>
    </row>
    <row r="211" spans="1:14" x14ac:dyDescent="0.3">
      <c r="A211" s="177">
        <v>44504</v>
      </c>
      <c r="B211" s="62">
        <v>3158.8</v>
      </c>
      <c r="M211" s="254">
        <v>44504</v>
      </c>
      <c r="N211">
        <v>28.691496999999998</v>
      </c>
    </row>
    <row r="212" spans="1:14" x14ac:dyDescent="0.3">
      <c r="A212" s="177">
        <v>44508</v>
      </c>
      <c r="B212" s="62">
        <v>3138.4</v>
      </c>
      <c r="M212" s="254">
        <v>44508</v>
      </c>
      <c r="N212">
        <v>81.599331000000006</v>
      </c>
    </row>
    <row r="213" spans="1:14" x14ac:dyDescent="0.3">
      <c r="A213" s="177">
        <v>44509</v>
      </c>
      <c r="B213" s="62">
        <v>3144.3</v>
      </c>
      <c r="M213" s="254">
        <v>44509</v>
      </c>
      <c r="N213">
        <v>137.581166</v>
      </c>
    </row>
    <row r="214" spans="1:14" x14ac:dyDescent="0.3">
      <c r="A214" s="177">
        <v>44510</v>
      </c>
      <c r="B214" s="62">
        <v>3108.4</v>
      </c>
      <c r="M214" s="254">
        <v>44510</v>
      </c>
      <c r="N214">
        <v>71.639048000000003</v>
      </c>
    </row>
    <row r="215" spans="1:14" x14ac:dyDescent="0.3">
      <c r="A215" s="177">
        <v>44511</v>
      </c>
      <c r="B215" s="62">
        <v>3064.7</v>
      </c>
      <c r="M215" s="254">
        <v>44511</v>
      </c>
      <c r="N215">
        <v>165.20963900000001</v>
      </c>
    </row>
    <row r="216" spans="1:14" x14ac:dyDescent="0.3">
      <c r="A216" s="177">
        <v>44512</v>
      </c>
      <c r="B216" s="62">
        <v>3122.9</v>
      </c>
      <c r="M216" s="254">
        <v>44512</v>
      </c>
      <c r="N216">
        <v>134.214395</v>
      </c>
    </row>
    <row r="217" spans="1:14" x14ac:dyDescent="0.3">
      <c r="A217" s="177">
        <v>44515</v>
      </c>
      <c r="B217" s="62">
        <v>3167.9</v>
      </c>
      <c r="M217" s="254">
        <v>44515</v>
      </c>
      <c r="N217">
        <v>187.05733000000001</v>
      </c>
    </row>
    <row r="218" spans="1:14" x14ac:dyDescent="0.3">
      <c r="A218" s="177">
        <v>44516</v>
      </c>
      <c r="B218" s="62">
        <v>3152.05</v>
      </c>
      <c r="M218" s="254">
        <v>44516</v>
      </c>
      <c r="N218">
        <v>98.145624999999995</v>
      </c>
    </row>
    <row r="219" spans="1:14" x14ac:dyDescent="0.3">
      <c r="A219" s="177">
        <v>44517</v>
      </c>
      <c r="B219" s="62">
        <v>3229.8</v>
      </c>
      <c r="M219" s="254">
        <v>44517</v>
      </c>
      <c r="N219">
        <v>447.02678200000003</v>
      </c>
    </row>
    <row r="220" spans="1:14" x14ac:dyDescent="0.3">
      <c r="A220" s="177">
        <v>44518</v>
      </c>
      <c r="B220" s="62">
        <v>3226.55</v>
      </c>
      <c r="M220" s="254">
        <v>44518</v>
      </c>
      <c r="N220">
        <v>145.37557899999999</v>
      </c>
    </row>
    <row r="221" spans="1:14" x14ac:dyDescent="0.3">
      <c r="A221" s="177">
        <v>44522</v>
      </c>
      <c r="B221" s="62">
        <v>3263.45</v>
      </c>
      <c r="M221" s="254">
        <v>44522</v>
      </c>
      <c r="N221">
        <v>220.50034199999999</v>
      </c>
    </row>
    <row r="222" spans="1:14" x14ac:dyDescent="0.3">
      <c r="A222" s="177">
        <v>44523</v>
      </c>
      <c r="B222" s="62">
        <v>3186.9</v>
      </c>
      <c r="M222" s="254">
        <v>44523</v>
      </c>
      <c r="N222">
        <v>236.10236699999999</v>
      </c>
    </row>
    <row r="223" spans="1:14" x14ac:dyDescent="0.3">
      <c r="A223" s="177">
        <v>44524</v>
      </c>
      <c r="B223" s="62">
        <v>3158.7</v>
      </c>
      <c r="M223" s="254">
        <v>44524</v>
      </c>
      <c r="N223">
        <v>367.88413700000001</v>
      </c>
    </row>
    <row r="224" spans="1:14" x14ac:dyDescent="0.3">
      <c r="A224" s="177">
        <v>44525</v>
      </c>
      <c r="B224" s="62">
        <v>3143.7</v>
      </c>
      <c r="M224" s="254">
        <v>44525</v>
      </c>
      <c r="N224">
        <v>182.16496699999999</v>
      </c>
    </row>
    <row r="225" spans="1:14" x14ac:dyDescent="0.3">
      <c r="A225" s="177">
        <v>44526</v>
      </c>
      <c r="B225" s="62">
        <v>3143.9</v>
      </c>
      <c r="M225" s="254">
        <v>44526</v>
      </c>
      <c r="N225">
        <v>187.007769</v>
      </c>
    </row>
    <row r="226" spans="1:14" x14ac:dyDescent="0.3">
      <c r="A226" s="177">
        <v>44529</v>
      </c>
      <c r="B226" s="62">
        <v>3143.5</v>
      </c>
      <c r="M226" s="254">
        <v>44529</v>
      </c>
      <c r="N226">
        <v>294.25491899999997</v>
      </c>
    </row>
    <row r="227" spans="1:14" x14ac:dyDescent="0.3">
      <c r="A227" s="177">
        <v>44530</v>
      </c>
      <c r="B227" s="62">
        <v>3144.4</v>
      </c>
      <c r="M227" s="254">
        <v>44530</v>
      </c>
      <c r="N227">
        <v>117.469022</v>
      </c>
    </row>
    <row r="228" spans="1:14" x14ac:dyDescent="0.3">
      <c r="A228" s="177">
        <v>44531</v>
      </c>
      <c r="B228" s="62">
        <v>3137.55</v>
      </c>
      <c r="M228" s="254">
        <v>44531</v>
      </c>
      <c r="N228">
        <v>5471.0813340000004</v>
      </c>
    </row>
    <row r="229" spans="1:14" x14ac:dyDescent="0.3">
      <c r="A229" s="177">
        <v>44532</v>
      </c>
      <c r="B229" s="62">
        <v>3183.45</v>
      </c>
      <c r="M229" s="254">
        <v>44532</v>
      </c>
      <c r="N229">
        <v>76.094391000000002</v>
      </c>
    </row>
    <row r="230" spans="1:14" x14ac:dyDescent="0.3">
      <c r="A230" s="177">
        <v>44533</v>
      </c>
      <c r="B230" s="62">
        <v>3110.7</v>
      </c>
      <c r="M230" s="254">
        <v>44533</v>
      </c>
      <c r="N230">
        <v>189.92688000000001</v>
      </c>
    </row>
    <row r="231" spans="1:14" x14ac:dyDescent="0.3">
      <c r="A231" s="177">
        <v>44536</v>
      </c>
      <c r="B231" s="62">
        <v>3038</v>
      </c>
      <c r="M231" s="254">
        <v>44536</v>
      </c>
      <c r="N231">
        <v>388.14110799999997</v>
      </c>
    </row>
    <row r="232" spans="1:14" x14ac:dyDescent="0.3">
      <c r="A232" s="177">
        <v>44537</v>
      </c>
      <c r="B232" s="62">
        <v>3031.3</v>
      </c>
      <c r="M232" s="254">
        <v>44537</v>
      </c>
      <c r="N232">
        <v>99.064222999999998</v>
      </c>
    </row>
    <row r="233" spans="1:14" x14ac:dyDescent="0.3">
      <c r="A233" s="177">
        <v>44538</v>
      </c>
      <c r="B233" s="62">
        <v>3109.2</v>
      </c>
      <c r="M233" s="254">
        <v>44538</v>
      </c>
      <c r="N233">
        <v>313.35113100000001</v>
      </c>
    </row>
    <row r="234" spans="1:14" x14ac:dyDescent="0.3">
      <c r="A234" s="177">
        <v>44539</v>
      </c>
      <c r="B234" s="62">
        <v>3178.6</v>
      </c>
      <c r="M234" s="254">
        <v>44539</v>
      </c>
      <c r="N234">
        <v>325.88366100000002</v>
      </c>
    </row>
    <row r="235" spans="1:14" x14ac:dyDescent="0.3">
      <c r="A235" s="177">
        <v>44540</v>
      </c>
      <c r="B235" s="62">
        <v>3281.9</v>
      </c>
      <c r="M235" s="254">
        <v>44540</v>
      </c>
      <c r="N235">
        <v>486.49579399999999</v>
      </c>
    </row>
    <row r="236" spans="1:14" x14ac:dyDescent="0.3">
      <c r="A236" s="177">
        <v>44543</v>
      </c>
      <c r="B236" s="62">
        <v>3278.7</v>
      </c>
      <c r="M236" s="254">
        <v>44543</v>
      </c>
      <c r="N236">
        <v>114.48299799999999</v>
      </c>
    </row>
    <row r="237" spans="1:14" x14ac:dyDescent="0.3">
      <c r="A237" s="177">
        <v>44544</v>
      </c>
      <c r="B237" s="62">
        <v>3294.05</v>
      </c>
      <c r="M237" s="254">
        <v>44544</v>
      </c>
      <c r="N237">
        <v>57.916141000000003</v>
      </c>
    </row>
    <row r="238" spans="1:14" x14ac:dyDescent="0.3">
      <c r="A238" s="177">
        <v>44545</v>
      </c>
      <c r="B238" s="62">
        <v>3304.7</v>
      </c>
      <c r="M238" s="254">
        <v>44545</v>
      </c>
      <c r="N238">
        <v>64.491527000000005</v>
      </c>
    </row>
    <row r="239" spans="1:14" x14ac:dyDescent="0.3">
      <c r="A239" s="177">
        <v>44546</v>
      </c>
      <c r="B239" s="62">
        <v>3298.7</v>
      </c>
      <c r="M239" s="254">
        <v>44546</v>
      </c>
      <c r="N239">
        <v>86.455212000000003</v>
      </c>
    </row>
    <row r="240" spans="1:14" x14ac:dyDescent="0.3">
      <c r="A240" s="177">
        <v>44547</v>
      </c>
      <c r="B240" s="62">
        <v>3241.7</v>
      </c>
      <c r="M240" s="254">
        <v>44547</v>
      </c>
      <c r="N240">
        <v>136.984815</v>
      </c>
    </row>
    <row r="241" spans="1:14" x14ac:dyDescent="0.3">
      <c r="A241" s="177">
        <v>44550</v>
      </c>
      <c r="B241" s="62">
        <v>3240.05</v>
      </c>
      <c r="M241" s="254">
        <v>44550</v>
      </c>
      <c r="N241">
        <v>241.01651100000001</v>
      </c>
    </row>
    <row r="242" spans="1:14" x14ac:dyDescent="0.3">
      <c r="A242" s="177">
        <v>44551</v>
      </c>
      <c r="B242" s="62">
        <v>3270.45</v>
      </c>
      <c r="M242" s="254">
        <v>44551</v>
      </c>
      <c r="N242">
        <v>122.803268</v>
      </c>
    </row>
    <row r="243" spans="1:14" x14ac:dyDescent="0.3">
      <c r="A243" s="177">
        <v>44552</v>
      </c>
      <c r="B243" s="62">
        <v>3280.7</v>
      </c>
      <c r="M243" s="254">
        <v>44552</v>
      </c>
      <c r="N243">
        <v>130.008104</v>
      </c>
    </row>
    <row r="244" spans="1:14" x14ac:dyDescent="0.3">
      <c r="A244" s="177">
        <v>44553</v>
      </c>
      <c r="B244" s="62">
        <v>3267</v>
      </c>
      <c r="M244" s="254">
        <v>44553</v>
      </c>
      <c r="N244">
        <v>313.97370799999999</v>
      </c>
    </row>
    <row r="245" spans="1:14" x14ac:dyDescent="0.3">
      <c r="A245" s="177">
        <v>44554</v>
      </c>
      <c r="B245" s="62">
        <v>3288.15</v>
      </c>
      <c r="M245" s="254">
        <v>44554</v>
      </c>
      <c r="N245">
        <v>209.75059300000001</v>
      </c>
    </row>
    <row r="246" spans="1:14" x14ac:dyDescent="0.3">
      <c r="A246" s="177">
        <v>44557</v>
      </c>
      <c r="B246" s="62">
        <v>3273.8</v>
      </c>
      <c r="M246" s="254">
        <v>44557</v>
      </c>
      <c r="N246">
        <v>108.374235</v>
      </c>
    </row>
    <row r="247" spans="1:14" x14ac:dyDescent="0.3">
      <c r="A247" s="177">
        <v>44558</v>
      </c>
      <c r="B247" s="62">
        <v>3367.15</v>
      </c>
      <c r="M247" s="254">
        <v>44558</v>
      </c>
      <c r="N247">
        <v>291.941348</v>
      </c>
    </row>
    <row r="248" spans="1:14" x14ac:dyDescent="0.3">
      <c r="A248" s="177">
        <v>44559</v>
      </c>
      <c r="B248" s="62">
        <v>3369</v>
      </c>
      <c r="M248" s="254">
        <v>44559</v>
      </c>
      <c r="N248">
        <v>107.9246</v>
      </c>
    </row>
    <row r="249" spans="1:14" x14ac:dyDescent="0.3">
      <c r="A249" s="177">
        <v>44560</v>
      </c>
      <c r="B249" s="62">
        <v>3364.4</v>
      </c>
      <c r="M249" s="254">
        <v>44560</v>
      </c>
      <c r="N249">
        <v>96.238878</v>
      </c>
    </row>
    <row r="250" spans="1:14" x14ac:dyDescent="0.3">
      <c r="A250" s="177">
        <v>44561</v>
      </c>
      <c r="B250" s="62">
        <v>3381.95</v>
      </c>
      <c r="M250" s="254">
        <v>44561</v>
      </c>
      <c r="N250">
        <v>50.135463999999999</v>
      </c>
    </row>
    <row r="251" spans="1:14" x14ac:dyDescent="0.3">
      <c r="A251" s="177">
        <v>44564</v>
      </c>
      <c r="B251" s="62">
        <v>3421.85</v>
      </c>
      <c r="M251" s="254">
        <v>44564</v>
      </c>
      <c r="N251">
        <v>50.118374000000003</v>
      </c>
    </row>
    <row r="252" spans="1:14" x14ac:dyDescent="0.3">
      <c r="A252" s="177">
        <v>44565</v>
      </c>
      <c r="B252" s="62">
        <v>3456.3</v>
      </c>
      <c r="M252" s="254">
        <v>44565</v>
      </c>
      <c r="N252">
        <v>77.96848</v>
      </c>
    </row>
    <row r="253" spans="1:14" x14ac:dyDescent="0.3">
      <c r="A253" s="177">
        <v>44566</v>
      </c>
      <c r="B253" s="62">
        <v>3526.45</v>
      </c>
      <c r="M253" s="254">
        <v>44566</v>
      </c>
      <c r="N253">
        <v>116.122681</v>
      </c>
    </row>
    <row r="254" spans="1:14" x14ac:dyDescent="0.3">
      <c r="A254" s="177">
        <v>44567</v>
      </c>
      <c r="B254" s="62">
        <v>3513.7</v>
      </c>
      <c r="M254" s="254">
        <v>44567</v>
      </c>
      <c r="N254">
        <v>86.712990000000005</v>
      </c>
    </row>
    <row r="255" spans="1:14" x14ac:dyDescent="0.3">
      <c r="A255" s="177">
        <v>44568</v>
      </c>
      <c r="B255" s="62">
        <v>3574.65</v>
      </c>
      <c r="M255" s="254">
        <v>44568</v>
      </c>
      <c r="N255">
        <v>106.94926100000001</v>
      </c>
    </row>
    <row r="256" spans="1:14" x14ac:dyDescent="0.3">
      <c r="A256" s="177">
        <v>44571</v>
      </c>
      <c r="B256" s="62">
        <v>3555</v>
      </c>
      <c r="M256" s="254">
        <v>44571</v>
      </c>
      <c r="N256">
        <v>51.557572</v>
      </c>
    </row>
    <row r="257" spans="1:14" x14ac:dyDescent="0.3">
      <c r="A257" s="177">
        <v>44572</v>
      </c>
      <c r="B257" s="62">
        <v>3536.85</v>
      </c>
      <c r="M257" s="254">
        <v>44572</v>
      </c>
      <c r="N257">
        <v>123.57185699999999</v>
      </c>
    </row>
    <row r="258" spans="1:14" x14ac:dyDescent="0.3">
      <c r="A258" s="177">
        <v>44573</v>
      </c>
      <c r="B258" s="62">
        <v>3544.35</v>
      </c>
      <c r="M258" s="254">
        <v>44573</v>
      </c>
      <c r="N258">
        <v>39.772275999999998</v>
      </c>
    </row>
    <row r="259" spans="1:14" x14ac:dyDescent="0.3">
      <c r="A259" s="177">
        <v>44574</v>
      </c>
      <c r="B259" s="62">
        <v>3456.75</v>
      </c>
      <c r="M259" s="254">
        <v>44574</v>
      </c>
      <c r="N259">
        <v>161.61155099999999</v>
      </c>
    </row>
    <row r="260" spans="1:14" x14ac:dyDescent="0.3">
      <c r="A260" s="177">
        <v>44575</v>
      </c>
      <c r="B260" s="62">
        <v>3364.8</v>
      </c>
      <c r="M260" s="254">
        <v>44575</v>
      </c>
      <c r="N260">
        <v>291.71901700000001</v>
      </c>
    </row>
    <row r="261" spans="1:14" x14ac:dyDescent="0.3">
      <c r="A261" s="177">
        <v>44578</v>
      </c>
      <c r="B261" s="62">
        <v>3378.9</v>
      </c>
      <c r="M261" s="254">
        <v>44578</v>
      </c>
      <c r="N261">
        <v>167.857089</v>
      </c>
    </row>
    <row r="262" spans="1:14" x14ac:dyDescent="0.3">
      <c r="A262" s="177">
        <v>44579</v>
      </c>
      <c r="B262" s="62">
        <v>3372.4</v>
      </c>
      <c r="M262" s="254">
        <v>44579</v>
      </c>
      <c r="N262">
        <v>119.958116</v>
      </c>
    </row>
    <row r="263" spans="1:14" x14ac:dyDescent="0.3">
      <c r="A263" s="177">
        <v>44580</v>
      </c>
      <c r="B263" s="62">
        <v>3281.1</v>
      </c>
      <c r="M263" s="254">
        <v>44580</v>
      </c>
      <c r="N263">
        <v>138.57286500000001</v>
      </c>
    </row>
    <row r="264" spans="1:14" x14ac:dyDescent="0.3">
      <c r="A264" s="177">
        <v>44581</v>
      </c>
      <c r="B264" s="62">
        <v>3307.7</v>
      </c>
      <c r="M264" s="254">
        <v>44581</v>
      </c>
      <c r="N264">
        <v>466.346789</v>
      </c>
    </row>
    <row r="265" spans="1:14" x14ac:dyDescent="0.3">
      <c r="A265" s="177">
        <v>44582</v>
      </c>
      <c r="B265" s="62">
        <v>3274.6</v>
      </c>
      <c r="M265" s="254">
        <v>44582</v>
      </c>
      <c r="N265">
        <v>250.23596599999999</v>
      </c>
    </row>
    <row r="266" spans="1:14" x14ac:dyDescent="0.3">
      <c r="A266" s="177">
        <v>44585</v>
      </c>
      <c r="B266" s="62">
        <v>3155.8</v>
      </c>
      <c r="M266" s="254">
        <v>44585</v>
      </c>
      <c r="N266">
        <v>302.75508300000001</v>
      </c>
    </row>
    <row r="267" spans="1:14" x14ac:dyDescent="0.3">
      <c r="A267" s="177">
        <v>44586</v>
      </c>
      <c r="B267" s="62">
        <v>3146.3</v>
      </c>
      <c r="M267" s="254">
        <v>44586</v>
      </c>
      <c r="N267">
        <v>479.28847100000002</v>
      </c>
    </row>
    <row r="268" spans="1:14" x14ac:dyDescent="0.3">
      <c r="A268" s="177">
        <v>44588</v>
      </c>
      <c r="B268" s="62">
        <v>3117.25</v>
      </c>
      <c r="M268" s="254">
        <v>44588</v>
      </c>
      <c r="N268">
        <v>153.139746</v>
      </c>
    </row>
    <row r="269" spans="1:14" x14ac:dyDescent="0.3">
      <c r="A269" s="177">
        <v>44589</v>
      </c>
      <c r="B269" s="62">
        <v>3112.6</v>
      </c>
      <c r="M269" s="254">
        <v>44589</v>
      </c>
      <c r="N269">
        <v>139.30697900000001</v>
      </c>
    </row>
    <row r="270" spans="1:14" x14ac:dyDescent="0.3">
      <c r="A270" s="177">
        <v>44592</v>
      </c>
      <c r="B270" s="62">
        <v>3154.7</v>
      </c>
      <c r="M270" s="254">
        <v>44592</v>
      </c>
      <c r="N270">
        <v>159.489499</v>
      </c>
    </row>
    <row r="271" spans="1:14" x14ac:dyDescent="0.3">
      <c r="A271" s="177">
        <v>44593</v>
      </c>
      <c r="B271" s="62">
        <v>3197.45</v>
      </c>
      <c r="M271" s="254">
        <v>44593</v>
      </c>
      <c r="N271">
        <v>163.09880200000001</v>
      </c>
    </row>
    <row r="272" spans="1:14" x14ac:dyDescent="0.3">
      <c r="A272" s="177">
        <v>44594</v>
      </c>
      <c r="B272" s="62">
        <v>3197.9</v>
      </c>
      <c r="M272" s="254">
        <v>44594</v>
      </c>
      <c r="N272">
        <v>121.162564</v>
      </c>
    </row>
    <row r="273" spans="1:14" x14ac:dyDescent="0.3">
      <c r="A273" s="177">
        <v>44595</v>
      </c>
      <c r="B273" s="62">
        <v>3202.9</v>
      </c>
      <c r="M273" s="254">
        <v>44595</v>
      </c>
      <c r="N273">
        <v>125.313152</v>
      </c>
    </row>
    <row r="274" spans="1:14" x14ac:dyDescent="0.3">
      <c r="A274" s="177">
        <v>44596</v>
      </c>
      <c r="B274" s="62">
        <v>3236.7</v>
      </c>
      <c r="M274" s="254">
        <v>44596</v>
      </c>
      <c r="N274">
        <v>62.171450999999998</v>
      </c>
    </row>
    <row r="275" spans="1:14" x14ac:dyDescent="0.3">
      <c r="A275" s="177">
        <v>44599</v>
      </c>
      <c r="B275" s="62">
        <v>3174</v>
      </c>
      <c r="M275" s="254">
        <v>44599</v>
      </c>
      <c r="N275">
        <v>154.46651</v>
      </c>
    </row>
    <row r="276" spans="1:14" x14ac:dyDescent="0.3">
      <c r="A276" s="177">
        <v>44600</v>
      </c>
      <c r="B276" s="62">
        <v>3216.4</v>
      </c>
      <c r="M276" s="254">
        <v>44600</v>
      </c>
      <c r="N276">
        <v>74.220050999999998</v>
      </c>
    </row>
    <row r="277" spans="1:14" x14ac:dyDescent="0.3">
      <c r="A277" s="177">
        <v>44601</v>
      </c>
      <c r="B277" s="62">
        <v>3228.4</v>
      </c>
      <c r="M277" s="254">
        <v>44601</v>
      </c>
      <c r="N277">
        <v>95.345993000000007</v>
      </c>
    </row>
    <row r="278" spans="1:14" x14ac:dyDescent="0.3">
      <c r="A278" s="177">
        <v>44602</v>
      </c>
      <c r="B278" s="62">
        <v>3237.5</v>
      </c>
      <c r="M278" s="254">
        <v>44602</v>
      </c>
      <c r="N278">
        <v>100.84428200000001</v>
      </c>
    </row>
    <row r="279" spans="1:14" x14ac:dyDescent="0.3">
      <c r="A279" s="177">
        <v>44603</v>
      </c>
      <c r="B279" s="62">
        <v>3214.8</v>
      </c>
      <c r="M279" s="254">
        <v>44603</v>
      </c>
      <c r="N279">
        <v>55.83916</v>
      </c>
    </row>
    <row r="280" spans="1:14" x14ac:dyDescent="0.3">
      <c r="A280" s="177">
        <v>44606</v>
      </c>
      <c r="B280" s="62">
        <v>3145.9</v>
      </c>
      <c r="M280" s="254">
        <v>44606</v>
      </c>
      <c r="N280">
        <v>102.528408</v>
      </c>
    </row>
    <row r="281" spans="1:14" x14ac:dyDescent="0.3">
      <c r="A281" s="177">
        <v>44607</v>
      </c>
      <c r="B281" s="62">
        <v>3264.2</v>
      </c>
      <c r="M281" s="254">
        <v>44607</v>
      </c>
      <c r="N281">
        <v>218.46419</v>
      </c>
    </row>
    <row r="282" spans="1:14" x14ac:dyDescent="0.3">
      <c r="A282" s="177">
        <v>44608</v>
      </c>
      <c r="B282" s="62">
        <v>3258.15</v>
      </c>
      <c r="M282" s="254">
        <v>44608</v>
      </c>
      <c r="N282">
        <v>213.55013700000001</v>
      </c>
    </row>
    <row r="283" spans="1:14" x14ac:dyDescent="0.3">
      <c r="A283" s="177">
        <v>44609</v>
      </c>
      <c r="B283" s="62">
        <v>3265.35</v>
      </c>
      <c r="M283" s="254">
        <v>44609</v>
      </c>
      <c r="N283">
        <v>101.85099</v>
      </c>
    </row>
    <row r="284" spans="1:14" x14ac:dyDescent="0.3">
      <c r="A284" s="177">
        <v>44610</v>
      </c>
      <c r="B284" s="62">
        <v>3261.8</v>
      </c>
      <c r="M284" s="254">
        <v>44610</v>
      </c>
      <c r="N284">
        <v>130.387969</v>
      </c>
    </row>
    <row r="285" spans="1:14" x14ac:dyDescent="0.3">
      <c r="A285" s="177">
        <v>44613</v>
      </c>
      <c r="B285" s="62">
        <v>3248.6</v>
      </c>
      <c r="M285" s="254">
        <v>44613</v>
      </c>
      <c r="N285">
        <v>124.249353</v>
      </c>
    </row>
    <row r="286" spans="1:14" x14ac:dyDescent="0.3">
      <c r="A286" s="177">
        <v>44614</v>
      </c>
      <c r="B286" s="62">
        <v>3228.2</v>
      </c>
      <c r="M286" s="254">
        <v>44614</v>
      </c>
      <c r="N286">
        <v>103.775537</v>
      </c>
    </row>
    <row r="287" spans="1:14" x14ac:dyDescent="0.3">
      <c r="A287" s="177">
        <v>44615</v>
      </c>
      <c r="B287" s="62">
        <v>3239.6</v>
      </c>
      <c r="M287" s="254">
        <v>44615</v>
      </c>
      <c r="N287">
        <v>216.374709</v>
      </c>
    </row>
    <row r="288" spans="1:14" x14ac:dyDescent="0.3">
      <c r="A288" s="177">
        <v>44616</v>
      </c>
      <c r="B288" s="62">
        <v>3067.75</v>
      </c>
      <c r="M288" s="254">
        <v>44616</v>
      </c>
      <c r="N288">
        <v>443.55337600000001</v>
      </c>
    </row>
    <row r="289" spans="1:14" x14ac:dyDescent="0.3">
      <c r="A289" s="177">
        <v>44617</v>
      </c>
      <c r="B289" s="62">
        <v>3120.05</v>
      </c>
      <c r="M289" s="254">
        <v>44617</v>
      </c>
      <c r="N289">
        <v>143.65497099999999</v>
      </c>
    </row>
    <row r="290" spans="1:14" x14ac:dyDescent="0.3">
      <c r="A290" s="177">
        <v>44620</v>
      </c>
      <c r="B290" s="62">
        <v>3172.65</v>
      </c>
      <c r="M290" s="254">
        <v>44620</v>
      </c>
      <c r="N290">
        <v>260.00803400000001</v>
      </c>
    </row>
    <row r="291" spans="1:14" x14ac:dyDescent="0.3">
      <c r="A291" s="177">
        <v>44622</v>
      </c>
      <c r="B291" s="62">
        <v>3028.8</v>
      </c>
      <c r="M291" s="254">
        <v>44622</v>
      </c>
      <c r="N291">
        <v>365.52819</v>
      </c>
    </row>
    <row r="292" spans="1:14" x14ac:dyDescent="0.3">
      <c r="A292" s="177">
        <v>44623</v>
      </c>
      <c r="B292" s="62">
        <v>2871.45</v>
      </c>
      <c r="M292" s="254">
        <v>44623</v>
      </c>
      <c r="N292">
        <v>470.20781199999999</v>
      </c>
    </row>
    <row r="293" spans="1:14" x14ac:dyDescent="0.3">
      <c r="A293" s="177">
        <v>44624</v>
      </c>
      <c r="B293" s="62">
        <v>2738.95</v>
      </c>
      <c r="M293" s="254">
        <v>44624</v>
      </c>
      <c r="N293">
        <v>762.57105899999999</v>
      </c>
    </row>
    <row r="294" spans="1:14" x14ac:dyDescent="0.3">
      <c r="A294" s="177">
        <v>44627</v>
      </c>
      <c r="B294" s="62">
        <v>2708.5</v>
      </c>
      <c r="M294" s="254">
        <v>44627</v>
      </c>
      <c r="N294">
        <v>940.15442599999994</v>
      </c>
    </row>
    <row r="295" spans="1:14" x14ac:dyDescent="0.3">
      <c r="A295" s="177">
        <v>44628</v>
      </c>
      <c r="B295" s="62">
        <v>2723.65</v>
      </c>
      <c r="M295" s="254">
        <v>44628</v>
      </c>
      <c r="N295">
        <v>516.24908600000003</v>
      </c>
    </row>
    <row r="296" spans="1:14" x14ac:dyDescent="0.3">
      <c r="A296" s="177">
        <v>44629</v>
      </c>
      <c r="B296" s="62">
        <v>2875.1</v>
      </c>
      <c r="M296" s="254">
        <v>44629</v>
      </c>
      <c r="N296">
        <v>602.62566800000002</v>
      </c>
    </row>
    <row r="297" spans="1:14" x14ac:dyDescent="0.3">
      <c r="A297" s="177">
        <v>44630</v>
      </c>
      <c r="B297" s="62">
        <v>2911.2</v>
      </c>
      <c r="M297" s="254">
        <v>44630</v>
      </c>
      <c r="N297">
        <v>649.36918200000002</v>
      </c>
    </row>
    <row r="298" spans="1:14" x14ac:dyDescent="0.3">
      <c r="A298" s="177">
        <v>44631</v>
      </c>
      <c r="B298" s="62">
        <v>2932.65</v>
      </c>
      <c r="M298" s="254">
        <v>44631</v>
      </c>
      <c r="N298">
        <v>4285.2625269999999</v>
      </c>
    </row>
    <row r="299" spans="1:14" x14ac:dyDescent="0.3">
      <c r="A299" s="177">
        <v>44634</v>
      </c>
      <c r="B299" s="62">
        <v>2962.5</v>
      </c>
      <c r="M299" s="254">
        <v>44634</v>
      </c>
      <c r="N299">
        <v>203.602272</v>
      </c>
    </row>
    <row r="300" spans="1:14" x14ac:dyDescent="0.3">
      <c r="A300" s="177">
        <v>44635</v>
      </c>
      <c r="B300" s="62">
        <v>2986.5</v>
      </c>
      <c r="M300" s="254">
        <v>44635</v>
      </c>
      <c r="N300">
        <v>163.73016799999999</v>
      </c>
    </row>
    <row r="301" spans="1:14" x14ac:dyDescent="0.3">
      <c r="A301" s="177">
        <v>44636</v>
      </c>
      <c r="B301" s="62">
        <v>3041.6</v>
      </c>
      <c r="M301" s="254">
        <v>44636</v>
      </c>
      <c r="N301">
        <v>221.20529999999999</v>
      </c>
    </row>
    <row r="302" spans="1:14" x14ac:dyDescent="0.3">
      <c r="A302" s="177">
        <v>44637</v>
      </c>
      <c r="B302" s="62">
        <v>3135</v>
      </c>
      <c r="M302" s="254">
        <v>44637</v>
      </c>
      <c r="N302">
        <v>206.33651900000001</v>
      </c>
    </row>
    <row r="303" spans="1:14" x14ac:dyDescent="0.3">
      <c r="A303" s="177">
        <v>44641</v>
      </c>
      <c r="B303" s="62">
        <v>3045.75</v>
      </c>
      <c r="M303" s="254">
        <v>44641</v>
      </c>
      <c r="N303">
        <v>135.03037399999999</v>
      </c>
    </row>
    <row r="304" spans="1:14" x14ac:dyDescent="0.3">
      <c r="A304" s="177">
        <v>44642</v>
      </c>
      <c r="B304" s="62">
        <v>3051.7</v>
      </c>
      <c r="M304" s="254">
        <v>44642</v>
      </c>
      <c r="N304">
        <v>266.09434399999998</v>
      </c>
    </row>
    <row r="305" spans="1:14" x14ac:dyDescent="0.3">
      <c r="A305" s="177">
        <v>44643</v>
      </c>
      <c r="B305" s="62">
        <v>3016.15</v>
      </c>
      <c r="M305" s="254">
        <v>44643</v>
      </c>
      <c r="N305">
        <v>157.12477999999999</v>
      </c>
    </row>
    <row r="306" spans="1:14" x14ac:dyDescent="0.3">
      <c r="A306" s="177">
        <v>44644</v>
      </c>
      <c r="B306" s="62">
        <v>3023.5</v>
      </c>
      <c r="M306" s="254">
        <v>44644</v>
      </c>
      <c r="N306">
        <v>212.608374</v>
      </c>
    </row>
    <row r="307" spans="1:14" x14ac:dyDescent="0.3">
      <c r="A307" s="177">
        <v>44645</v>
      </c>
      <c r="B307" s="62">
        <v>3046.4</v>
      </c>
      <c r="M307" s="254">
        <v>44645</v>
      </c>
      <c r="N307">
        <v>74.034128999999993</v>
      </c>
    </row>
    <row r="308" spans="1:14" x14ac:dyDescent="0.3">
      <c r="A308" s="177">
        <v>44648</v>
      </c>
      <c r="B308" s="62">
        <v>3026.8</v>
      </c>
      <c r="M308" s="254">
        <v>44648</v>
      </c>
      <c r="N308">
        <v>86.070887999999997</v>
      </c>
    </row>
    <row r="309" spans="1:14" x14ac:dyDescent="0.3">
      <c r="A309" s="177">
        <v>44649</v>
      </c>
      <c r="B309" s="62">
        <v>3043.55</v>
      </c>
      <c r="M309" s="254">
        <v>44649</v>
      </c>
      <c r="N309">
        <v>127.711759</v>
      </c>
    </row>
    <row r="310" spans="1:14" x14ac:dyDescent="0.3">
      <c r="A310" s="177">
        <v>44650</v>
      </c>
      <c r="B310" s="62">
        <v>3080.15</v>
      </c>
      <c r="M310" s="254">
        <v>44650</v>
      </c>
      <c r="N310">
        <v>198.54477600000001</v>
      </c>
    </row>
    <row r="311" spans="1:14" x14ac:dyDescent="0.3">
      <c r="A311" s="177">
        <v>44651</v>
      </c>
      <c r="B311" s="62">
        <v>3081.75</v>
      </c>
      <c r="M311" s="254">
        <v>44651</v>
      </c>
      <c r="N311">
        <v>131.994283</v>
      </c>
    </row>
    <row r="312" spans="1:14" x14ac:dyDescent="0.3">
      <c r="A312" s="177">
        <v>44652</v>
      </c>
      <c r="B312" s="62">
        <v>3113.8</v>
      </c>
      <c r="M312" s="254">
        <v>44652</v>
      </c>
      <c r="N312">
        <v>156.63387</v>
      </c>
    </row>
    <row r="313" spans="1:14" x14ac:dyDescent="0.3">
      <c r="A313" s="177">
        <v>44655</v>
      </c>
      <c r="B313" s="62">
        <v>3117.65</v>
      </c>
      <c r="M313" s="254">
        <v>44655</v>
      </c>
      <c r="N313">
        <v>188.270478</v>
      </c>
    </row>
    <row r="314" spans="1:14" x14ac:dyDescent="0.3">
      <c r="A314" s="177">
        <v>44656</v>
      </c>
      <c r="B314" s="62">
        <v>3139.6</v>
      </c>
      <c r="M314" s="254">
        <v>44656</v>
      </c>
      <c r="N314">
        <v>152.82798700000001</v>
      </c>
    </row>
    <row r="315" spans="1:14" x14ac:dyDescent="0.3">
      <c r="A315" s="177">
        <v>44657</v>
      </c>
      <c r="B315" s="62">
        <v>3155.05</v>
      </c>
      <c r="M315" s="254">
        <v>44657</v>
      </c>
      <c r="N315">
        <v>149.34116599999999</v>
      </c>
    </row>
    <row r="316" spans="1:14" x14ac:dyDescent="0.3">
      <c r="A316" s="177">
        <v>44658</v>
      </c>
      <c r="B316" s="62">
        <v>3155.3</v>
      </c>
      <c r="M316" s="254">
        <v>44658</v>
      </c>
      <c r="N316">
        <v>358.77468599999997</v>
      </c>
    </row>
    <row r="317" spans="1:14" x14ac:dyDescent="0.3">
      <c r="A317" s="177">
        <v>44659</v>
      </c>
      <c r="B317" s="62">
        <v>3206.7</v>
      </c>
      <c r="M317" s="254">
        <v>44659</v>
      </c>
      <c r="N317">
        <v>201.38801699999999</v>
      </c>
    </row>
    <row r="318" spans="1:14" x14ac:dyDescent="0.3">
      <c r="A318" s="177">
        <v>44662</v>
      </c>
      <c r="B318" s="62">
        <v>3157.3</v>
      </c>
      <c r="M318" s="254">
        <v>44662</v>
      </c>
      <c r="N318">
        <v>141.56262599999999</v>
      </c>
    </row>
    <row r="319" spans="1:14" x14ac:dyDescent="0.3">
      <c r="A319" s="177">
        <v>44663</v>
      </c>
      <c r="B319" s="62">
        <v>3131.75</v>
      </c>
      <c r="M319" s="254">
        <v>44663</v>
      </c>
      <c r="N319">
        <v>103.27778499999999</v>
      </c>
    </row>
    <row r="320" spans="1:14" x14ac:dyDescent="0.3">
      <c r="A320" s="177">
        <v>44664</v>
      </c>
      <c r="B320" s="62">
        <v>3080.9</v>
      </c>
      <c r="M320" s="254">
        <v>44664</v>
      </c>
      <c r="N320">
        <v>167.83636999999999</v>
      </c>
    </row>
    <row r="321" spans="1:14" x14ac:dyDescent="0.3">
      <c r="A321" s="177">
        <v>44669</v>
      </c>
      <c r="B321" s="62">
        <v>3022.35</v>
      </c>
      <c r="M321" s="254">
        <v>44669</v>
      </c>
      <c r="N321">
        <v>148.62372199999999</v>
      </c>
    </row>
    <row r="322" spans="1:14" x14ac:dyDescent="0.3">
      <c r="A322" s="177">
        <v>44670</v>
      </c>
      <c r="B322" s="62">
        <v>2988.45</v>
      </c>
      <c r="M322" s="254">
        <v>44670</v>
      </c>
      <c r="N322">
        <v>148.27162000000001</v>
      </c>
    </row>
    <row r="323" spans="1:14" x14ac:dyDescent="0.3">
      <c r="A323" s="177">
        <v>44671</v>
      </c>
      <c r="B323" s="62">
        <v>3083.2</v>
      </c>
      <c r="M323" s="254">
        <v>44671</v>
      </c>
      <c r="N323">
        <v>88.293645999999995</v>
      </c>
    </row>
    <row r="324" spans="1:14" x14ac:dyDescent="0.3">
      <c r="A324" s="177">
        <v>44672</v>
      </c>
      <c r="B324" s="62">
        <v>3156.7</v>
      </c>
      <c r="M324" s="254">
        <v>44672</v>
      </c>
      <c r="N324">
        <v>219.42823799999999</v>
      </c>
    </row>
    <row r="325" spans="1:14" x14ac:dyDescent="0.3">
      <c r="A325" s="177">
        <v>44673</v>
      </c>
      <c r="B325" s="62">
        <v>3164.75</v>
      </c>
      <c r="M325" s="254">
        <v>44673</v>
      </c>
      <c r="N325">
        <v>69.383352000000002</v>
      </c>
    </row>
    <row r="326" spans="1:14" x14ac:dyDescent="0.3">
      <c r="A326" s="177">
        <v>44676</v>
      </c>
      <c r="B326" s="62">
        <v>3130.05</v>
      </c>
      <c r="M326" s="254">
        <v>44676</v>
      </c>
      <c r="N326">
        <v>247.02967899999999</v>
      </c>
    </row>
    <row r="327" spans="1:14" x14ac:dyDescent="0.3">
      <c r="A327" s="177">
        <v>44677</v>
      </c>
      <c r="B327" s="62">
        <v>3125.6</v>
      </c>
      <c r="M327" s="254">
        <v>44677</v>
      </c>
      <c r="N327">
        <v>114.853104</v>
      </c>
    </row>
    <row r="328" spans="1:14" x14ac:dyDescent="0.3">
      <c r="A328" s="177">
        <v>44678</v>
      </c>
      <c r="B328" s="62">
        <v>3148.3</v>
      </c>
      <c r="M328" s="254">
        <v>44678</v>
      </c>
      <c r="N328">
        <v>82.518111000000005</v>
      </c>
    </row>
    <row r="329" spans="1:14" x14ac:dyDescent="0.3">
      <c r="A329" s="177">
        <v>44679</v>
      </c>
      <c r="B329" s="62">
        <v>3248.3</v>
      </c>
      <c r="M329" s="254">
        <v>44679</v>
      </c>
      <c r="N329">
        <v>379.43775799999997</v>
      </c>
    </row>
    <row r="330" spans="1:14" x14ac:dyDescent="0.3">
      <c r="A330" s="177">
        <v>44680</v>
      </c>
      <c r="B330" s="62">
        <v>3239.3</v>
      </c>
      <c r="M330" s="254">
        <v>44680</v>
      </c>
      <c r="N330">
        <v>345.55411199999998</v>
      </c>
    </row>
    <row r="331" spans="1:14" x14ac:dyDescent="0.3">
      <c r="A331" s="177">
        <v>44683</v>
      </c>
      <c r="B331" s="62">
        <v>3198.65</v>
      </c>
      <c r="M331" s="254">
        <v>44683</v>
      </c>
      <c r="N331">
        <v>140.72734199999999</v>
      </c>
    </row>
    <row r="332" spans="1:14" x14ac:dyDescent="0.3">
      <c r="A332" s="177">
        <v>44685</v>
      </c>
      <c r="B332" s="62">
        <v>3100.2</v>
      </c>
      <c r="M332" s="254">
        <v>44685</v>
      </c>
      <c r="N332">
        <v>1584.8350840000001</v>
      </c>
    </row>
    <row r="333" spans="1:14" x14ac:dyDescent="0.3">
      <c r="A333" s="177">
        <v>44686</v>
      </c>
      <c r="B333" s="62">
        <v>3076.05</v>
      </c>
      <c r="M333" s="254">
        <v>44686</v>
      </c>
      <c r="N333">
        <v>321.10944000000001</v>
      </c>
    </row>
    <row r="334" spans="1:14" x14ac:dyDescent="0.3">
      <c r="A334" s="177">
        <v>44687</v>
      </c>
      <c r="B334" s="62">
        <v>3016.6</v>
      </c>
      <c r="M334" s="254">
        <v>44687</v>
      </c>
      <c r="N334">
        <v>267.90680800000001</v>
      </c>
    </row>
    <row r="335" spans="1:14" x14ac:dyDescent="0.3">
      <c r="A335" s="177">
        <v>44690</v>
      </c>
      <c r="B335" s="62">
        <v>3009.75</v>
      </c>
      <c r="M335" s="254">
        <v>44690</v>
      </c>
      <c r="N335">
        <v>172.43867</v>
      </c>
    </row>
    <row r="336" spans="1:14" x14ac:dyDescent="0.3">
      <c r="A336" s="177">
        <v>44691</v>
      </c>
      <c r="B336" s="62">
        <v>3083.7</v>
      </c>
      <c r="M336" s="254">
        <v>44691</v>
      </c>
      <c r="N336">
        <v>351.70253700000001</v>
      </c>
    </row>
    <row r="337" spans="1:14" x14ac:dyDescent="0.3">
      <c r="A337" s="177">
        <v>44692</v>
      </c>
      <c r="B337" s="62">
        <v>3054.1</v>
      </c>
      <c r="M337" s="254">
        <v>44692</v>
      </c>
      <c r="N337">
        <v>191.29018199999999</v>
      </c>
    </row>
    <row r="338" spans="1:14" x14ac:dyDescent="0.3">
      <c r="A338" s="177">
        <v>44693</v>
      </c>
      <c r="B338" s="62">
        <v>3039.4</v>
      </c>
      <c r="M338" s="254">
        <v>44693</v>
      </c>
      <c r="N338">
        <v>249.68274600000001</v>
      </c>
    </row>
    <row r="339" spans="1:14" x14ac:dyDescent="0.3">
      <c r="A339" s="177">
        <v>44694</v>
      </c>
      <c r="B339" s="62">
        <v>3065.2</v>
      </c>
      <c r="M339" s="254">
        <v>44694</v>
      </c>
      <c r="N339">
        <v>199.327316</v>
      </c>
    </row>
    <row r="340" spans="1:14" x14ac:dyDescent="0.3">
      <c r="A340" s="177">
        <v>44697</v>
      </c>
      <c r="B340" s="62">
        <v>2999.45</v>
      </c>
      <c r="M340" s="254">
        <v>44697</v>
      </c>
      <c r="N340">
        <v>147.59426300000001</v>
      </c>
    </row>
    <row r="341" spans="1:14" x14ac:dyDescent="0.3">
      <c r="A341" s="177">
        <v>44698</v>
      </c>
      <c r="B341" s="62">
        <v>3049.8</v>
      </c>
      <c r="M341" s="254">
        <v>44698</v>
      </c>
      <c r="N341">
        <v>134.51982799999999</v>
      </c>
    </row>
    <row r="342" spans="1:14" x14ac:dyDescent="0.3">
      <c r="A342" s="177">
        <v>44699</v>
      </c>
      <c r="B342" s="62">
        <v>3100.1</v>
      </c>
      <c r="M342" s="254">
        <v>44699</v>
      </c>
      <c r="N342">
        <v>263.16038300000002</v>
      </c>
    </row>
    <row r="343" spans="1:14" x14ac:dyDescent="0.3">
      <c r="A343" s="177">
        <v>44700</v>
      </c>
      <c r="B343" s="62">
        <v>3046.45</v>
      </c>
      <c r="M343" s="254">
        <v>44700</v>
      </c>
      <c r="N343">
        <v>166.400082</v>
      </c>
    </row>
    <row r="344" spans="1:14" x14ac:dyDescent="0.3">
      <c r="A344" s="177">
        <v>44701</v>
      </c>
      <c r="B344" s="62">
        <v>3109.55</v>
      </c>
      <c r="M344" s="254">
        <v>44701</v>
      </c>
      <c r="N344">
        <v>68.949794999999995</v>
      </c>
    </row>
    <row r="345" spans="1:14" x14ac:dyDescent="0.3">
      <c r="A345" s="177">
        <v>44704</v>
      </c>
      <c r="B345" s="62">
        <v>3174</v>
      </c>
      <c r="M345" s="254">
        <v>44704</v>
      </c>
      <c r="N345">
        <v>118.58969500000001</v>
      </c>
    </row>
    <row r="346" spans="1:14" x14ac:dyDescent="0.3">
      <c r="A346" s="177">
        <v>44705</v>
      </c>
      <c r="B346" s="62">
        <v>3086.5</v>
      </c>
      <c r="M346" s="254">
        <v>44705</v>
      </c>
      <c r="N346">
        <v>74.068854000000002</v>
      </c>
    </row>
    <row r="347" spans="1:14" x14ac:dyDescent="0.3">
      <c r="A347" s="177">
        <v>44706</v>
      </c>
      <c r="B347" s="62">
        <v>2838.4</v>
      </c>
      <c r="M347" s="254">
        <v>44706</v>
      </c>
      <c r="N347">
        <v>278.67886299999998</v>
      </c>
    </row>
    <row r="348" spans="1:14" x14ac:dyDescent="0.3">
      <c r="A348" s="177">
        <v>44707</v>
      </c>
      <c r="B348" s="62">
        <v>2844.45</v>
      </c>
      <c r="M348" s="254">
        <v>44707</v>
      </c>
      <c r="N348">
        <v>895.74103500000001</v>
      </c>
    </row>
    <row r="349" spans="1:14" x14ac:dyDescent="0.3">
      <c r="A349" s="177">
        <v>44708</v>
      </c>
      <c r="B349" s="62">
        <v>2835.05</v>
      </c>
      <c r="M349" s="254">
        <v>44708</v>
      </c>
      <c r="N349">
        <v>288.40556900000001</v>
      </c>
    </row>
    <row r="350" spans="1:14" x14ac:dyDescent="0.3">
      <c r="A350" s="177">
        <v>44711</v>
      </c>
      <c r="B350" s="62">
        <v>2844.7</v>
      </c>
      <c r="M350" s="254">
        <v>44711</v>
      </c>
      <c r="N350">
        <v>241.29798600000001</v>
      </c>
    </row>
    <row r="351" spans="1:14" x14ac:dyDescent="0.3">
      <c r="A351" s="177">
        <v>44712</v>
      </c>
      <c r="B351" s="62">
        <v>2860.1</v>
      </c>
      <c r="M351" s="254">
        <v>44712</v>
      </c>
      <c r="N351">
        <v>202.254604</v>
      </c>
    </row>
    <row r="352" spans="1:14" x14ac:dyDescent="0.3">
      <c r="A352" s="177">
        <v>44713</v>
      </c>
      <c r="B352" s="62">
        <v>2853.1</v>
      </c>
      <c r="M352" s="254">
        <v>44713</v>
      </c>
      <c r="N352">
        <v>289.209836</v>
      </c>
    </row>
    <row r="353" spans="1:14" x14ac:dyDescent="0.3">
      <c r="A353" s="177">
        <v>44714</v>
      </c>
      <c r="B353" s="62">
        <v>2908.35</v>
      </c>
      <c r="M353" s="254">
        <v>44714</v>
      </c>
      <c r="N353">
        <v>209.784243</v>
      </c>
    </row>
    <row r="354" spans="1:14" x14ac:dyDescent="0.3">
      <c r="A354" s="177">
        <v>44715</v>
      </c>
      <c r="B354" s="62">
        <v>2887</v>
      </c>
      <c r="M354" s="254">
        <v>44715</v>
      </c>
      <c r="N354">
        <v>60.599435</v>
      </c>
    </row>
    <row r="355" spans="1:14" x14ac:dyDescent="0.3">
      <c r="A355" s="177">
        <v>44718</v>
      </c>
      <c r="B355" s="62">
        <v>2818.75</v>
      </c>
      <c r="M355" s="254">
        <v>44718</v>
      </c>
      <c r="N355">
        <v>203.84917200000001</v>
      </c>
    </row>
    <row r="356" spans="1:14" x14ac:dyDescent="0.3">
      <c r="A356" s="177">
        <v>44719</v>
      </c>
      <c r="B356" s="62">
        <v>2745.15</v>
      </c>
      <c r="M356" s="254">
        <v>44719</v>
      </c>
      <c r="N356">
        <v>390.79072200000002</v>
      </c>
    </row>
    <row r="357" spans="1:14" x14ac:dyDescent="0.3">
      <c r="A357" s="177">
        <v>44720</v>
      </c>
      <c r="B357" s="62">
        <v>2705.55</v>
      </c>
      <c r="M357" s="254">
        <v>44720</v>
      </c>
      <c r="N357">
        <v>442.96217000000001</v>
      </c>
    </row>
    <row r="358" spans="1:14" x14ac:dyDescent="0.3">
      <c r="A358" s="177">
        <v>44721</v>
      </c>
      <c r="B358" s="62">
        <v>2687.75</v>
      </c>
      <c r="M358" s="254">
        <v>44721</v>
      </c>
      <c r="N358">
        <v>485.954656</v>
      </c>
    </row>
    <row r="359" spans="1:14" x14ac:dyDescent="0.3">
      <c r="A359" s="177">
        <v>44722</v>
      </c>
      <c r="B359" s="62">
        <v>2708.75</v>
      </c>
      <c r="M359" s="254">
        <v>44722</v>
      </c>
      <c r="N359">
        <v>419.27939700000002</v>
      </c>
    </row>
    <row r="360" spans="1:14" x14ac:dyDescent="0.3">
      <c r="A360" s="177">
        <v>44725</v>
      </c>
      <c r="B360" s="62">
        <v>2661.95</v>
      </c>
      <c r="M360" s="254">
        <v>44725</v>
      </c>
      <c r="N360">
        <v>235.283286</v>
      </c>
    </row>
    <row r="361" spans="1:14" x14ac:dyDescent="0.3">
      <c r="A361" s="177">
        <v>44726</v>
      </c>
      <c r="B361" s="62">
        <v>2635.35</v>
      </c>
      <c r="M361" s="254">
        <v>44726</v>
      </c>
      <c r="N361">
        <v>306.70982800000002</v>
      </c>
    </row>
    <row r="362" spans="1:14" x14ac:dyDescent="0.3">
      <c r="A362" s="177">
        <v>44727</v>
      </c>
      <c r="B362" s="62">
        <v>2660.65</v>
      </c>
      <c r="M362" s="254">
        <v>44727</v>
      </c>
      <c r="N362">
        <v>84.269315000000006</v>
      </c>
    </row>
    <row r="363" spans="1:14" x14ac:dyDescent="0.3">
      <c r="A363" s="177">
        <v>44728</v>
      </c>
      <c r="B363" s="62">
        <v>2657.45</v>
      </c>
      <c r="M363" s="254">
        <v>44728</v>
      </c>
      <c r="N363">
        <v>165.37704600000001</v>
      </c>
    </row>
    <row r="364" spans="1:14" x14ac:dyDescent="0.3">
      <c r="A364" s="177">
        <v>44729</v>
      </c>
      <c r="B364" s="62">
        <v>2583.1999999999998</v>
      </c>
      <c r="M364" s="254">
        <v>44729</v>
      </c>
      <c r="N364">
        <v>204.70880199999999</v>
      </c>
    </row>
    <row r="365" spans="1:14" x14ac:dyDescent="0.3">
      <c r="A365" s="177">
        <v>44732</v>
      </c>
      <c r="B365" s="62">
        <v>2659.55</v>
      </c>
      <c r="M365" s="254">
        <v>44732</v>
      </c>
      <c r="N365">
        <v>170.76963699999999</v>
      </c>
    </row>
    <row r="366" spans="1:14" x14ac:dyDescent="0.3">
      <c r="A366" s="177">
        <v>44733</v>
      </c>
      <c r="B366" s="62">
        <v>2678.8</v>
      </c>
      <c r="M366" s="254">
        <v>44733</v>
      </c>
      <c r="N366">
        <v>136.76133200000001</v>
      </c>
    </row>
    <row r="367" spans="1:14" x14ac:dyDescent="0.3">
      <c r="A367" s="177">
        <v>44734</v>
      </c>
      <c r="B367" s="62">
        <v>2668.25</v>
      </c>
      <c r="M367" s="254">
        <v>44734</v>
      </c>
      <c r="N367">
        <v>255.893169</v>
      </c>
    </row>
    <row r="368" spans="1:14" x14ac:dyDescent="0.3">
      <c r="A368" s="177">
        <v>44735</v>
      </c>
      <c r="B368" s="62">
        <v>2758.6</v>
      </c>
      <c r="M368" s="254">
        <v>44735</v>
      </c>
      <c r="N368">
        <v>260.00151299999999</v>
      </c>
    </row>
    <row r="369" spans="1:14" x14ac:dyDescent="0.3">
      <c r="A369" s="177">
        <v>44736</v>
      </c>
      <c r="B369" s="62">
        <v>2760.1</v>
      </c>
      <c r="M369" s="254">
        <v>44736</v>
      </c>
      <c r="N369">
        <v>154.86252899999999</v>
      </c>
    </row>
    <row r="370" spans="1:14" x14ac:dyDescent="0.3">
      <c r="A370" s="177">
        <v>44739</v>
      </c>
      <c r="B370" s="62">
        <v>2820.6</v>
      </c>
      <c r="M370" s="254">
        <v>44739</v>
      </c>
      <c r="N370">
        <v>92.830288999999993</v>
      </c>
    </row>
    <row r="371" spans="1:14" x14ac:dyDescent="0.3">
      <c r="A371" s="177">
        <v>44740</v>
      </c>
      <c r="B371" s="62">
        <v>2728.9</v>
      </c>
      <c r="M371" s="254">
        <v>44740</v>
      </c>
      <c r="N371">
        <v>261.28537699999998</v>
      </c>
    </row>
    <row r="372" spans="1:14" x14ac:dyDescent="0.3">
      <c r="A372" s="177">
        <v>44741</v>
      </c>
      <c r="B372" s="62">
        <v>2698.65</v>
      </c>
      <c r="M372" s="254">
        <v>44741</v>
      </c>
      <c r="N372">
        <v>110.517229</v>
      </c>
    </row>
    <row r="373" spans="1:14" x14ac:dyDescent="0.3">
      <c r="A373" s="177">
        <v>44742</v>
      </c>
      <c r="B373" s="62">
        <v>2697.5</v>
      </c>
      <c r="M373" s="254">
        <v>44742</v>
      </c>
      <c r="N373">
        <v>125.070441</v>
      </c>
    </row>
    <row r="374" spans="1:14" x14ac:dyDescent="0.3">
      <c r="A374" s="177">
        <v>44743</v>
      </c>
      <c r="B374" s="62">
        <v>2772.95</v>
      </c>
      <c r="M374" s="254">
        <v>44743</v>
      </c>
      <c r="N374">
        <v>220.16886</v>
      </c>
    </row>
    <row r="375" spans="1:14" x14ac:dyDescent="0.3">
      <c r="A375" s="177">
        <v>44746</v>
      </c>
      <c r="B375" s="62">
        <v>2790.75</v>
      </c>
      <c r="M375" s="254">
        <v>44746</v>
      </c>
      <c r="N375">
        <v>53.881532999999997</v>
      </c>
    </row>
    <row r="376" spans="1:14" x14ac:dyDescent="0.3">
      <c r="A376" s="177">
        <v>44747</v>
      </c>
      <c r="B376" s="62">
        <v>2766.2</v>
      </c>
      <c r="M376" s="254">
        <v>44747</v>
      </c>
      <c r="N376">
        <v>121.495311</v>
      </c>
    </row>
    <row r="377" spans="1:14" x14ac:dyDescent="0.3">
      <c r="A377" s="177">
        <v>44748</v>
      </c>
      <c r="B377" s="62">
        <v>2861.75</v>
      </c>
      <c r="M377" s="254">
        <v>44748</v>
      </c>
      <c r="N377">
        <v>169.360457</v>
      </c>
    </row>
    <row r="378" spans="1:14" x14ac:dyDescent="0.3">
      <c r="A378" s="177">
        <v>44749</v>
      </c>
      <c r="B378" s="62">
        <v>2890.7</v>
      </c>
      <c r="M378" s="254">
        <v>44749</v>
      </c>
      <c r="N378">
        <v>217.93556599999999</v>
      </c>
    </row>
    <row r="379" spans="1:14" x14ac:dyDescent="0.3">
      <c r="A379" s="177">
        <v>44750</v>
      </c>
      <c r="B379" s="62">
        <v>2880.35</v>
      </c>
      <c r="M379" s="254">
        <v>44750</v>
      </c>
      <c r="N379">
        <v>77.896495999999999</v>
      </c>
    </row>
    <row r="380" spans="1:14" x14ac:dyDescent="0.3">
      <c r="A380" s="177">
        <v>44753</v>
      </c>
      <c r="B380" s="62">
        <v>2932.2</v>
      </c>
      <c r="M380" s="254">
        <v>44753</v>
      </c>
      <c r="N380">
        <v>144.87424899999999</v>
      </c>
    </row>
    <row r="381" spans="1:14" x14ac:dyDescent="0.3">
      <c r="A381" s="177">
        <v>44754</v>
      </c>
      <c r="B381" s="62">
        <v>2892.25</v>
      </c>
      <c r="M381" s="254">
        <v>44754</v>
      </c>
      <c r="N381">
        <v>51.099618999999997</v>
      </c>
    </row>
    <row r="382" spans="1:14" x14ac:dyDescent="0.3">
      <c r="A382" s="177">
        <v>44755</v>
      </c>
      <c r="B382" s="62">
        <v>2941.4</v>
      </c>
      <c r="M382" s="254">
        <v>44755</v>
      </c>
      <c r="N382">
        <v>102.678444</v>
      </c>
    </row>
    <row r="383" spans="1:14" x14ac:dyDescent="0.3">
      <c r="A383" s="177">
        <v>44756</v>
      </c>
      <c r="B383" s="62">
        <v>2939.65</v>
      </c>
      <c r="M383" s="254">
        <v>44756</v>
      </c>
      <c r="N383">
        <v>97.965947</v>
      </c>
    </row>
    <row r="384" spans="1:14" x14ac:dyDescent="0.3">
      <c r="A384" s="177">
        <v>44757</v>
      </c>
      <c r="B384" s="62">
        <v>2978.25</v>
      </c>
      <c r="M384" s="254">
        <v>44757</v>
      </c>
      <c r="N384">
        <v>120.21507099999999</v>
      </c>
    </row>
    <row r="385" spans="1:14" x14ac:dyDescent="0.3">
      <c r="A385" s="177">
        <v>44760</v>
      </c>
      <c r="B385" s="62">
        <v>3019.2</v>
      </c>
      <c r="M385" s="254">
        <v>44760</v>
      </c>
      <c r="N385">
        <v>1762.3069390000001</v>
      </c>
    </row>
    <row r="386" spans="1:14" x14ac:dyDescent="0.3">
      <c r="A386" s="177">
        <v>44761</v>
      </c>
      <c r="B386" s="62">
        <v>3018.05</v>
      </c>
      <c r="M386" s="254">
        <v>44761</v>
      </c>
      <c r="N386">
        <v>136.729591</v>
      </c>
    </row>
    <row r="387" spans="1:14" x14ac:dyDescent="0.3">
      <c r="A387" s="177">
        <v>44762</v>
      </c>
      <c r="B387" s="62">
        <v>3011.75</v>
      </c>
      <c r="M387" s="254">
        <v>44762</v>
      </c>
      <c r="N387">
        <v>104.492538</v>
      </c>
    </row>
    <row r="388" spans="1:14" x14ac:dyDescent="0.3">
      <c r="A388" s="177">
        <v>44763</v>
      </c>
      <c r="B388" s="62">
        <v>3069.3</v>
      </c>
      <c r="M388" s="254">
        <v>44763</v>
      </c>
      <c r="N388">
        <v>204.38735199999999</v>
      </c>
    </row>
    <row r="389" spans="1:14" x14ac:dyDescent="0.3">
      <c r="A389" s="177">
        <v>44764</v>
      </c>
      <c r="B389" s="62">
        <v>3066.15</v>
      </c>
      <c r="M389" s="254">
        <v>44764</v>
      </c>
      <c r="N389">
        <v>320.37893600000001</v>
      </c>
    </row>
    <row r="390" spans="1:14" x14ac:dyDescent="0.3">
      <c r="A390" s="177">
        <v>44767</v>
      </c>
      <c r="B390" s="62">
        <v>3105.85</v>
      </c>
      <c r="M390" s="254">
        <v>44767</v>
      </c>
      <c r="N390">
        <v>73.901691</v>
      </c>
    </row>
    <row r="391" spans="1:14" x14ac:dyDescent="0.3">
      <c r="A391" s="177">
        <v>44768</v>
      </c>
      <c r="B391" s="62">
        <v>3107.6</v>
      </c>
      <c r="M391" s="254">
        <v>44768</v>
      </c>
      <c r="N391">
        <v>399.65275500000001</v>
      </c>
    </row>
    <row r="392" spans="1:14" x14ac:dyDescent="0.3">
      <c r="A392" s="177">
        <v>44769</v>
      </c>
      <c r="B392" s="62">
        <v>3185.45</v>
      </c>
      <c r="M392" s="254">
        <v>44769</v>
      </c>
      <c r="N392">
        <v>170.88267099999999</v>
      </c>
    </row>
    <row r="393" spans="1:14" x14ac:dyDescent="0.3">
      <c r="A393" s="177">
        <v>44770</v>
      </c>
      <c r="B393" s="62">
        <v>3263.2</v>
      </c>
      <c r="M393" s="254">
        <v>44770</v>
      </c>
      <c r="N393">
        <v>196.86412300000001</v>
      </c>
    </row>
    <row r="394" spans="1:14" x14ac:dyDescent="0.3">
      <c r="A394" s="177">
        <v>44771</v>
      </c>
      <c r="B394" s="62">
        <v>3332.35</v>
      </c>
      <c r="M394" s="254">
        <v>44771</v>
      </c>
      <c r="N394">
        <v>138.7971</v>
      </c>
    </row>
    <row r="395" spans="1:14" x14ac:dyDescent="0.3">
      <c r="A395" s="177">
        <v>44774</v>
      </c>
      <c r="B395" s="62">
        <v>3323.75</v>
      </c>
      <c r="M395" s="254">
        <v>44774</v>
      </c>
      <c r="N395">
        <v>1836.1569529999999</v>
      </c>
    </row>
    <row r="396" spans="1:14" x14ac:dyDescent="0.3">
      <c r="A396" s="177">
        <v>44775</v>
      </c>
      <c r="B396" s="62">
        <v>3396.05</v>
      </c>
      <c r="M396" s="254">
        <v>44775</v>
      </c>
      <c r="N396">
        <v>185.19092000000001</v>
      </c>
    </row>
    <row r="397" spans="1:14" x14ac:dyDescent="0.3">
      <c r="A397" s="177">
        <v>44776</v>
      </c>
      <c r="B397" s="62">
        <v>3439.7</v>
      </c>
      <c r="M397" s="254">
        <v>44776</v>
      </c>
      <c r="N397">
        <v>100.393912</v>
      </c>
    </row>
    <row r="398" spans="1:14" x14ac:dyDescent="0.3">
      <c r="A398" s="177">
        <v>44777</v>
      </c>
      <c r="B398" s="62">
        <v>3459.45</v>
      </c>
      <c r="M398" s="254">
        <v>44777</v>
      </c>
      <c r="N398">
        <v>271.42680300000001</v>
      </c>
    </row>
    <row r="399" spans="1:14" x14ac:dyDescent="0.3">
      <c r="A399" s="177">
        <v>44778</v>
      </c>
      <c r="B399" s="62">
        <v>3473.45</v>
      </c>
      <c r="M399" s="254">
        <v>44778</v>
      </c>
      <c r="N399">
        <v>63.833457000000003</v>
      </c>
    </row>
    <row r="400" spans="1:14" x14ac:dyDescent="0.3">
      <c r="A400" s="177">
        <v>44781</v>
      </c>
      <c r="B400" s="62">
        <v>3456.5</v>
      </c>
      <c r="M400" s="254">
        <v>44781</v>
      </c>
      <c r="N400">
        <v>50.742260000000002</v>
      </c>
    </row>
    <row r="401" spans="1:14" x14ac:dyDescent="0.3">
      <c r="A401" s="177">
        <v>44783</v>
      </c>
      <c r="B401" s="62">
        <v>3412.45</v>
      </c>
      <c r="M401" s="254">
        <v>44783</v>
      </c>
      <c r="N401">
        <v>64.870859999999993</v>
      </c>
    </row>
    <row r="402" spans="1:14" x14ac:dyDescent="0.3">
      <c r="A402" s="177">
        <v>44784</v>
      </c>
      <c r="B402" s="62">
        <v>3404.9</v>
      </c>
      <c r="M402" s="254">
        <v>44784</v>
      </c>
      <c r="N402">
        <v>145.624551</v>
      </c>
    </row>
    <row r="403" spans="1:14" x14ac:dyDescent="0.3">
      <c r="A403" s="177">
        <v>44785</v>
      </c>
      <c r="B403" s="62">
        <v>3426</v>
      </c>
      <c r="M403" s="254">
        <v>44785</v>
      </c>
      <c r="N403">
        <v>45.895822000000003</v>
      </c>
    </row>
    <row r="404" spans="1:14" x14ac:dyDescent="0.3">
      <c r="A404" s="177">
        <v>44789</v>
      </c>
      <c r="B404" s="62">
        <v>3499.65</v>
      </c>
      <c r="M404" s="254">
        <v>44789</v>
      </c>
      <c r="N404">
        <v>98.013661999999997</v>
      </c>
    </row>
    <row r="405" spans="1:14" x14ac:dyDescent="0.3">
      <c r="A405" s="177">
        <v>44790</v>
      </c>
      <c r="B405" s="62">
        <v>3521.8</v>
      </c>
      <c r="M405" s="254">
        <v>44790</v>
      </c>
      <c r="N405">
        <v>87.868395000000007</v>
      </c>
    </row>
    <row r="406" spans="1:14" x14ac:dyDescent="0.3">
      <c r="A406" s="177">
        <v>44791</v>
      </c>
      <c r="B406" s="62">
        <v>3535.6</v>
      </c>
      <c r="M406" s="254">
        <v>44791</v>
      </c>
      <c r="N406">
        <v>58.359042000000002</v>
      </c>
    </row>
    <row r="407" spans="1:14" x14ac:dyDescent="0.3">
      <c r="A407" s="177">
        <v>44792</v>
      </c>
      <c r="B407" s="62">
        <v>3482.3</v>
      </c>
      <c r="M407" s="254">
        <v>44792</v>
      </c>
      <c r="N407">
        <v>138.40427099999999</v>
      </c>
    </row>
    <row r="408" spans="1:14" x14ac:dyDescent="0.3">
      <c r="A408" s="177">
        <v>44795</v>
      </c>
      <c r="B408" s="62">
        <v>3349.35</v>
      </c>
      <c r="M408" s="254">
        <v>44795</v>
      </c>
      <c r="N408">
        <v>173.17915099999999</v>
      </c>
    </row>
    <row r="409" spans="1:14" x14ac:dyDescent="0.3">
      <c r="A409" s="177">
        <v>44796</v>
      </c>
      <c r="B409" s="62">
        <v>3358.25</v>
      </c>
      <c r="M409" s="254">
        <v>44796</v>
      </c>
      <c r="N409">
        <v>86.910246999999998</v>
      </c>
    </row>
    <row r="410" spans="1:14" x14ac:dyDescent="0.3">
      <c r="A410" s="177">
        <v>44797</v>
      </c>
      <c r="B410" s="62">
        <v>3376.85</v>
      </c>
      <c r="M410" s="254">
        <v>44797</v>
      </c>
      <c r="N410">
        <v>208.40461500000001</v>
      </c>
    </row>
    <row r="411" spans="1:14" x14ac:dyDescent="0.3">
      <c r="A411" s="177">
        <v>44798</v>
      </c>
      <c r="B411" s="62">
        <v>3363.1</v>
      </c>
      <c r="M411" s="254">
        <v>44798</v>
      </c>
      <c r="N411">
        <v>66.554607000000004</v>
      </c>
    </row>
    <row r="412" spans="1:14" x14ac:dyDescent="0.3">
      <c r="A412" s="177">
        <v>44799</v>
      </c>
      <c r="B412" s="62">
        <v>3323.35</v>
      </c>
      <c r="M412" s="254">
        <v>44799</v>
      </c>
      <c r="N412">
        <v>160.488775</v>
      </c>
    </row>
    <row r="413" spans="1:14" x14ac:dyDescent="0.3">
      <c r="A413" s="177">
        <v>44802</v>
      </c>
      <c r="B413" s="62">
        <v>3343.75</v>
      </c>
      <c r="M413" s="254">
        <v>44802</v>
      </c>
      <c r="N413">
        <v>67.639921000000001</v>
      </c>
    </row>
    <row r="414" spans="1:14" x14ac:dyDescent="0.3">
      <c r="A414" s="177">
        <v>44803</v>
      </c>
      <c r="B414" s="62">
        <v>3391.6</v>
      </c>
      <c r="M414" s="254">
        <v>44803</v>
      </c>
      <c r="N414">
        <v>168.54540600000001</v>
      </c>
    </row>
    <row r="415" spans="1:14" x14ac:dyDescent="0.3">
      <c r="A415" s="177">
        <v>44805</v>
      </c>
      <c r="B415" s="62">
        <v>3446.9</v>
      </c>
      <c r="M415" s="254">
        <v>44805</v>
      </c>
      <c r="N415">
        <v>208.194275</v>
      </c>
    </row>
    <row r="416" spans="1:14" x14ac:dyDescent="0.3">
      <c r="A416" s="177">
        <v>44806</v>
      </c>
      <c r="B416" s="62">
        <v>3429.7</v>
      </c>
      <c r="M416" s="254">
        <v>44806</v>
      </c>
      <c r="N416">
        <v>124.551084</v>
      </c>
    </row>
    <row r="417" spans="1:14" x14ac:dyDescent="0.3">
      <c r="A417" s="177">
        <v>44809</v>
      </c>
      <c r="B417" s="62">
        <v>3423.65</v>
      </c>
      <c r="M417" s="254">
        <v>44809</v>
      </c>
      <c r="N417">
        <v>72.814756000000003</v>
      </c>
    </row>
    <row r="418" spans="1:14" x14ac:dyDescent="0.3">
      <c r="A418" s="177">
        <v>44810</v>
      </c>
      <c r="B418" s="62">
        <v>3395.4</v>
      </c>
      <c r="M418" s="254">
        <v>44810</v>
      </c>
      <c r="N418">
        <v>71.688502</v>
      </c>
    </row>
    <row r="419" spans="1:14" x14ac:dyDescent="0.3">
      <c r="A419" s="177">
        <v>44811</v>
      </c>
      <c r="B419" s="62">
        <v>3399.35</v>
      </c>
      <c r="M419" s="254">
        <v>44811</v>
      </c>
      <c r="N419">
        <v>158.00999300000001</v>
      </c>
    </row>
    <row r="420" spans="1:14" x14ac:dyDescent="0.3">
      <c r="A420" s="177">
        <v>44812</v>
      </c>
      <c r="B420" s="62">
        <v>3449.45</v>
      </c>
      <c r="M420" s="254">
        <v>44812</v>
      </c>
      <c r="N420">
        <v>187.260952</v>
      </c>
    </row>
    <row r="421" spans="1:14" x14ac:dyDescent="0.3">
      <c r="A421" s="177">
        <v>44813</v>
      </c>
      <c r="B421" s="62">
        <v>3439.9</v>
      </c>
      <c r="M421" s="254">
        <v>44813</v>
      </c>
      <c r="N421">
        <v>138.771143</v>
      </c>
    </row>
    <row r="422" spans="1:14" x14ac:dyDescent="0.3">
      <c r="A422" s="177">
        <v>44816</v>
      </c>
      <c r="B422" s="62">
        <v>3432.3</v>
      </c>
      <c r="M422" s="254">
        <v>44816</v>
      </c>
      <c r="N422">
        <v>57.347653000000001</v>
      </c>
    </row>
    <row r="423" spans="1:14" x14ac:dyDescent="0.3">
      <c r="A423" s="177">
        <v>44817</v>
      </c>
      <c r="B423" s="62">
        <v>3422.4</v>
      </c>
      <c r="M423" s="254">
        <v>44817</v>
      </c>
      <c r="N423">
        <v>108.950446</v>
      </c>
    </row>
    <row r="424" spans="1:14" x14ac:dyDescent="0.3">
      <c r="A424" s="177">
        <v>44818</v>
      </c>
      <c r="B424" s="62">
        <v>3438.8</v>
      </c>
      <c r="M424" s="254">
        <v>44818</v>
      </c>
      <c r="N424">
        <v>170.188649</v>
      </c>
    </row>
    <row r="425" spans="1:14" x14ac:dyDescent="0.3">
      <c r="A425" s="177">
        <v>44819</v>
      </c>
      <c r="B425" s="62">
        <v>3394.15</v>
      </c>
      <c r="M425" s="254">
        <v>44819</v>
      </c>
      <c r="N425">
        <v>46.306871000000001</v>
      </c>
    </row>
    <row r="426" spans="1:14" x14ac:dyDescent="0.3">
      <c r="A426" s="177">
        <v>44820</v>
      </c>
      <c r="B426" s="62">
        <v>3339.55</v>
      </c>
      <c r="M426" s="254">
        <v>44820</v>
      </c>
      <c r="N426">
        <v>135.15192999999999</v>
      </c>
    </row>
    <row r="427" spans="1:14" x14ac:dyDescent="0.3">
      <c r="A427" s="177">
        <v>44823</v>
      </c>
      <c r="B427" s="62">
        <v>3317.2</v>
      </c>
      <c r="M427" s="254">
        <v>44823</v>
      </c>
      <c r="N427">
        <v>4317.6463329999997</v>
      </c>
    </row>
    <row r="428" spans="1:14" x14ac:dyDescent="0.3">
      <c r="A428" s="177">
        <v>44824</v>
      </c>
      <c r="B428" s="62">
        <v>3392.4</v>
      </c>
      <c r="M428" s="254">
        <v>44824</v>
      </c>
      <c r="N428">
        <v>131.89603299999999</v>
      </c>
    </row>
    <row r="429" spans="1:14" x14ac:dyDescent="0.3">
      <c r="A429" s="177">
        <v>44825</v>
      </c>
      <c r="B429" s="62">
        <v>3354.7</v>
      </c>
      <c r="M429" s="254">
        <v>44825</v>
      </c>
      <c r="N429">
        <v>28.684173000000001</v>
      </c>
    </row>
    <row r="430" spans="1:14" x14ac:dyDescent="0.3">
      <c r="A430" s="177">
        <v>44826</v>
      </c>
      <c r="B430" s="62">
        <v>3435.65</v>
      </c>
      <c r="M430" s="254">
        <v>44826</v>
      </c>
      <c r="N430">
        <v>59.298855000000003</v>
      </c>
    </row>
    <row r="431" spans="1:14" x14ac:dyDescent="0.3">
      <c r="A431" s="177">
        <v>44827</v>
      </c>
      <c r="B431" s="62">
        <v>3393.75</v>
      </c>
      <c r="M431" s="254">
        <v>44827</v>
      </c>
      <c r="N431">
        <v>99.757694000000001</v>
      </c>
    </row>
    <row r="432" spans="1:14" x14ac:dyDescent="0.3">
      <c r="A432" s="177">
        <v>44830</v>
      </c>
      <c r="B432" s="62">
        <v>3438.1</v>
      </c>
      <c r="M432" s="254">
        <v>44830</v>
      </c>
      <c r="N432">
        <v>121.76494700000001</v>
      </c>
    </row>
    <row r="433" spans="1:14" x14ac:dyDescent="0.3">
      <c r="A433" s="177">
        <v>44831</v>
      </c>
      <c r="B433" s="62">
        <v>3470.4</v>
      </c>
      <c r="M433" s="254">
        <v>44831</v>
      </c>
      <c r="N433">
        <v>180.25854000000001</v>
      </c>
    </row>
    <row r="434" spans="1:14" x14ac:dyDescent="0.3">
      <c r="A434" s="177">
        <v>44832</v>
      </c>
      <c r="B434" s="62">
        <v>3571.2</v>
      </c>
      <c r="M434" s="254">
        <v>44832</v>
      </c>
      <c r="N434">
        <v>191.074558</v>
      </c>
    </row>
    <row r="435" spans="1:14" x14ac:dyDescent="0.3">
      <c r="A435" s="177">
        <v>44833</v>
      </c>
      <c r="B435" s="62">
        <v>3384.8</v>
      </c>
      <c r="M435" s="254">
        <v>44833</v>
      </c>
      <c r="N435">
        <v>474.78164600000002</v>
      </c>
    </row>
    <row r="436" spans="1:14" x14ac:dyDescent="0.3">
      <c r="A436" s="177">
        <v>44834</v>
      </c>
      <c r="B436" s="62">
        <v>3342.15</v>
      </c>
      <c r="M436" s="254">
        <v>44834</v>
      </c>
      <c r="N436">
        <v>351.28668900000002</v>
      </c>
    </row>
    <row r="437" spans="1:14" x14ac:dyDescent="0.3">
      <c r="A437" s="177">
        <v>44837</v>
      </c>
      <c r="B437" s="62">
        <v>3301.9</v>
      </c>
      <c r="M437" s="254">
        <v>44837</v>
      </c>
      <c r="N437">
        <v>129.265953</v>
      </c>
    </row>
    <row r="438" spans="1:14" x14ac:dyDescent="0.3">
      <c r="A438" s="177">
        <v>44838</v>
      </c>
      <c r="B438" s="62">
        <v>3337.45</v>
      </c>
      <c r="M438" s="254">
        <v>44838</v>
      </c>
      <c r="N438">
        <v>58.905403</v>
      </c>
    </row>
    <row r="439" spans="1:14" x14ac:dyDescent="0.3">
      <c r="A439" s="177">
        <v>44840</v>
      </c>
      <c r="B439" s="62">
        <v>3328.55</v>
      </c>
      <c r="M439" s="254">
        <v>44840</v>
      </c>
      <c r="N439">
        <v>65.586112999999997</v>
      </c>
    </row>
    <row r="440" spans="1:14" x14ac:dyDescent="0.3">
      <c r="A440" s="177">
        <v>44841</v>
      </c>
      <c r="B440" s="62">
        <v>3344.75</v>
      </c>
      <c r="M440" s="254">
        <v>44841</v>
      </c>
      <c r="N440">
        <v>56.846981</v>
      </c>
    </row>
    <row r="441" spans="1:14" x14ac:dyDescent="0.3">
      <c r="A441" s="177">
        <v>44844</v>
      </c>
      <c r="B441" s="62">
        <v>3278.2</v>
      </c>
      <c r="M441" s="254">
        <v>44844</v>
      </c>
      <c r="N441">
        <v>147.144959</v>
      </c>
    </row>
    <row r="442" spans="1:14" x14ac:dyDescent="0.3">
      <c r="A442" s="177">
        <v>44845</v>
      </c>
      <c r="B442" s="62">
        <v>3300.35</v>
      </c>
      <c r="M442" s="254">
        <v>44845</v>
      </c>
      <c r="N442">
        <v>190.91666699999999</v>
      </c>
    </row>
    <row r="443" spans="1:14" x14ac:dyDescent="0.3">
      <c r="A443" s="177">
        <v>44846</v>
      </c>
      <c r="B443" s="62">
        <v>3247.6</v>
      </c>
      <c r="M443" s="254">
        <v>44846</v>
      </c>
      <c r="N443">
        <v>217.415865</v>
      </c>
    </row>
    <row r="444" spans="1:14" x14ac:dyDescent="0.3">
      <c r="A444" s="177">
        <v>44847</v>
      </c>
      <c r="B444" s="62">
        <v>3211.25</v>
      </c>
      <c r="M444" s="254">
        <v>44847</v>
      </c>
      <c r="N444">
        <v>65.743183999999999</v>
      </c>
    </row>
    <row r="445" spans="1:14" x14ac:dyDescent="0.3">
      <c r="A445" s="177">
        <v>44848</v>
      </c>
      <c r="B445" s="62">
        <v>3185.6</v>
      </c>
      <c r="M445" s="254">
        <v>44848</v>
      </c>
      <c r="N445">
        <v>128.15368000000001</v>
      </c>
    </row>
    <row r="446" spans="1:14" x14ac:dyDescent="0.3">
      <c r="A446" s="177">
        <v>44851</v>
      </c>
      <c r="B446" s="62">
        <v>3198.3</v>
      </c>
      <c r="M446" s="254">
        <v>44851</v>
      </c>
      <c r="N446">
        <v>1235.2215349999999</v>
      </c>
    </row>
    <row r="447" spans="1:14" x14ac:dyDescent="0.3">
      <c r="A447" s="177">
        <v>44852</v>
      </c>
      <c r="B447" s="62">
        <v>3225.6</v>
      </c>
      <c r="M447" s="254">
        <v>44852</v>
      </c>
      <c r="N447">
        <v>115.10333199999999</v>
      </c>
    </row>
    <row r="448" spans="1:14" x14ac:dyDescent="0.3">
      <c r="A448" s="177">
        <v>44853</v>
      </c>
      <c r="B448" s="62">
        <v>3214.1</v>
      </c>
      <c r="M448" s="254">
        <v>44853</v>
      </c>
      <c r="N448">
        <v>106.27617100000001</v>
      </c>
    </row>
    <row r="449" spans="1:14" x14ac:dyDescent="0.3">
      <c r="A449" s="177">
        <v>44854</v>
      </c>
      <c r="B449" s="62">
        <v>3141.55</v>
      </c>
      <c r="M449" s="254">
        <v>44854</v>
      </c>
      <c r="N449">
        <v>309.16601100000003</v>
      </c>
    </row>
    <row r="450" spans="1:14" x14ac:dyDescent="0.3">
      <c r="A450" s="177">
        <v>44855</v>
      </c>
      <c r="B450" s="62">
        <v>3091.9</v>
      </c>
      <c r="M450" s="254">
        <v>44855</v>
      </c>
      <c r="N450">
        <v>490.980796</v>
      </c>
    </row>
    <row r="451" spans="1:14" x14ac:dyDescent="0.3">
      <c r="A451" s="177">
        <v>44858</v>
      </c>
      <c r="B451" s="62">
        <v>3122.2</v>
      </c>
      <c r="M451" s="254">
        <v>44858</v>
      </c>
      <c r="N451">
        <v>23.611241</v>
      </c>
    </row>
    <row r="452" spans="1:14" x14ac:dyDescent="0.3">
      <c r="A452" s="177">
        <v>44859</v>
      </c>
      <c r="B452" s="62">
        <v>3085.25</v>
      </c>
      <c r="M452" s="254">
        <v>44859</v>
      </c>
      <c r="N452">
        <v>127.03554800000001</v>
      </c>
    </row>
    <row r="453" spans="1:14" x14ac:dyDescent="0.3">
      <c r="A453" s="177">
        <v>44861</v>
      </c>
      <c r="B453" s="62">
        <v>3044.6</v>
      </c>
      <c r="M453" s="254">
        <v>44861</v>
      </c>
      <c r="N453">
        <v>180.964844</v>
      </c>
    </row>
    <row r="454" spans="1:14" x14ac:dyDescent="0.3">
      <c r="A454" s="177">
        <v>44862</v>
      </c>
      <c r="B454" s="62">
        <v>3053.55</v>
      </c>
      <c r="M454" s="254">
        <v>44862</v>
      </c>
      <c r="N454">
        <v>150.61344700000001</v>
      </c>
    </row>
    <row r="455" spans="1:14" x14ac:dyDescent="0.3">
      <c r="A455" s="177">
        <v>44865</v>
      </c>
      <c r="B455" s="62">
        <v>3106.8</v>
      </c>
      <c r="M455" s="254">
        <v>44865</v>
      </c>
      <c r="N455">
        <v>151.849009</v>
      </c>
    </row>
    <row r="456" spans="1:14" x14ac:dyDescent="0.3">
      <c r="A456" s="177">
        <v>44866</v>
      </c>
      <c r="B456" s="62">
        <v>3157.05</v>
      </c>
      <c r="M456" s="254">
        <v>44866</v>
      </c>
      <c r="N456">
        <v>75.313575999999998</v>
      </c>
    </row>
    <row r="457" spans="1:14" x14ac:dyDescent="0.3">
      <c r="A457" s="177">
        <v>44867</v>
      </c>
      <c r="B457" s="62">
        <v>3131.3</v>
      </c>
      <c r="M457" s="254">
        <v>44867</v>
      </c>
      <c r="N457">
        <v>42.741897999999999</v>
      </c>
    </row>
    <row r="458" spans="1:14" x14ac:dyDescent="0.3">
      <c r="A458" s="177">
        <v>44868</v>
      </c>
      <c r="B458" s="62">
        <v>3140.5</v>
      </c>
      <c r="M458" s="254">
        <v>44868</v>
      </c>
      <c r="N458">
        <v>32.608288999999999</v>
      </c>
    </row>
    <row r="459" spans="1:14" x14ac:dyDescent="0.3">
      <c r="A459" s="177">
        <v>44869</v>
      </c>
      <c r="B459" s="62">
        <v>3180.85</v>
      </c>
      <c r="M459" s="254">
        <v>44869</v>
      </c>
      <c r="N459">
        <v>49.934747999999999</v>
      </c>
    </row>
    <row r="460" spans="1:14" x14ac:dyDescent="0.3">
      <c r="A460" s="177">
        <v>44872</v>
      </c>
      <c r="B460" s="62">
        <v>3105.55</v>
      </c>
      <c r="M460" s="254">
        <v>44872</v>
      </c>
      <c r="N460">
        <v>112.78533400000001</v>
      </c>
    </row>
    <row r="461" spans="1:14" x14ac:dyDescent="0.3">
      <c r="A461" s="177">
        <v>44874</v>
      </c>
      <c r="B461" s="62">
        <v>3087.1</v>
      </c>
      <c r="M461" s="254">
        <v>44874</v>
      </c>
      <c r="N461">
        <v>261.84616299999999</v>
      </c>
    </row>
    <row r="462" spans="1:14" x14ac:dyDescent="0.3">
      <c r="A462" s="177">
        <v>44875</v>
      </c>
      <c r="B462" s="62">
        <v>3045.95</v>
      </c>
      <c r="M462" s="254">
        <v>44875</v>
      </c>
      <c r="N462">
        <v>179.33392000000001</v>
      </c>
    </row>
    <row r="463" spans="1:14" x14ac:dyDescent="0.3">
      <c r="A463" s="177">
        <v>44876</v>
      </c>
      <c r="B463" s="62">
        <v>3054.6</v>
      </c>
      <c r="M463" s="254">
        <v>44876</v>
      </c>
      <c r="N463">
        <v>143.80000999999999</v>
      </c>
    </row>
    <row r="464" spans="1:14" x14ac:dyDescent="0.3">
      <c r="A464" s="177">
        <v>44879</v>
      </c>
      <c r="B464" s="62">
        <v>3054.65</v>
      </c>
      <c r="M464" s="254">
        <v>44879</v>
      </c>
      <c r="N464">
        <v>62.868689000000003</v>
      </c>
    </row>
    <row r="465" spans="1:14" x14ac:dyDescent="0.3">
      <c r="A465" s="177">
        <v>44880</v>
      </c>
      <c r="B465" s="62">
        <v>3081.8</v>
      </c>
      <c r="M465" s="254">
        <v>44880</v>
      </c>
      <c r="N465">
        <v>188.369078</v>
      </c>
    </row>
    <row r="466" spans="1:14" x14ac:dyDescent="0.3">
      <c r="A466" s="177">
        <v>44881</v>
      </c>
      <c r="B466" s="62">
        <v>3083.8</v>
      </c>
      <c r="M466" s="254">
        <v>44881</v>
      </c>
      <c r="N466">
        <v>217.27961199999999</v>
      </c>
    </row>
    <row r="467" spans="1:14" x14ac:dyDescent="0.3">
      <c r="A467" s="177">
        <v>44882</v>
      </c>
      <c r="B467" s="62">
        <v>3072.2</v>
      </c>
      <c r="M467" s="254">
        <v>44882</v>
      </c>
      <c r="N467">
        <v>118.797073</v>
      </c>
    </row>
    <row r="468" spans="1:14" x14ac:dyDescent="0.3">
      <c r="A468" s="177">
        <v>44883</v>
      </c>
      <c r="B468" s="62">
        <v>3098.65</v>
      </c>
      <c r="M468" s="254">
        <v>44883</v>
      </c>
      <c r="N468">
        <v>357.43699299999997</v>
      </c>
    </row>
    <row r="469" spans="1:14" x14ac:dyDescent="0.3">
      <c r="A469" s="177">
        <v>44886</v>
      </c>
      <c r="B469" s="62">
        <v>3097.25</v>
      </c>
      <c r="M469" s="254">
        <v>44886</v>
      </c>
      <c r="N469">
        <v>145.52052599999999</v>
      </c>
    </row>
    <row r="470" spans="1:14" x14ac:dyDescent="0.3">
      <c r="A470" s="177">
        <v>44887</v>
      </c>
      <c r="B470" s="62">
        <v>3104.05</v>
      </c>
      <c r="M470" s="254">
        <v>44887</v>
      </c>
      <c r="N470">
        <v>136.59898000000001</v>
      </c>
    </row>
    <row r="471" spans="1:14" x14ac:dyDescent="0.3">
      <c r="A471" s="177">
        <v>44888</v>
      </c>
      <c r="B471" s="62">
        <v>3101.4</v>
      </c>
      <c r="M471" s="254">
        <v>44888</v>
      </c>
      <c r="N471">
        <v>632.735634</v>
      </c>
    </row>
    <row r="472" spans="1:14" x14ac:dyDescent="0.3">
      <c r="A472" s="177">
        <v>44889</v>
      </c>
      <c r="B472" s="62">
        <v>3114.85</v>
      </c>
      <c r="M472" s="254">
        <v>44889</v>
      </c>
      <c r="N472">
        <v>179.94379900000001</v>
      </c>
    </row>
    <row r="473" spans="1:14" x14ac:dyDescent="0.3">
      <c r="A473" s="177">
        <v>44890</v>
      </c>
      <c r="B473" s="62">
        <v>3107.15</v>
      </c>
      <c r="M473" s="254">
        <v>44890</v>
      </c>
      <c r="N473">
        <v>49.134047000000002</v>
      </c>
    </row>
    <row r="474" spans="1:14" x14ac:dyDescent="0.3">
      <c r="A474" s="177">
        <v>44893</v>
      </c>
      <c r="B474" s="62">
        <v>3151.8</v>
      </c>
      <c r="M474" s="254">
        <v>44893</v>
      </c>
      <c r="N474">
        <v>108.05203299999999</v>
      </c>
    </row>
    <row r="475" spans="1:14" x14ac:dyDescent="0.3">
      <c r="A475" s="177">
        <v>44894</v>
      </c>
      <c r="B475" s="62">
        <v>3133.75</v>
      </c>
      <c r="M475" s="254">
        <v>44894</v>
      </c>
      <c r="N475">
        <v>115.015816</v>
      </c>
    </row>
    <row r="476" spans="1:14" x14ac:dyDescent="0.3">
      <c r="A476" s="177">
        <v>44895</v>
      </c>
      <c r="B476" s="62">
        <v>3182.3</v>
      </c>
      <c r="M476" s="254">
        <v>44895</v>
      </c>
      <c r="N476">
        <v>111.92809200000001</v>
      </c>
    </row>
    <row r="477" spans="1:14" x14ac:dyDescent="0.3">
      <c r="A477" s="177">
        <v>44896</v>
      </c>
      <c r="B477" s="62">
        <v>3181.1</v>
      </c>
      <c r="M477" s="254">
        <v>44896</v>
      </c>
      <c r="N477">
        <v>146.456335</v>
      </c>
    </row>
    <row r="478" spans="1:14" x14ac:dyDescent="0.3">
      <c r="A478" s="177">
        <v>44897</v>
      </c>
      <c r="B478" s="62">
        <v>3143.1</v>
      </c>
      <c r="M478" s="254">
        <v>44897</v>
      </c>
      <c r="N478">
        <v>144.49911299999999</v>
      </c>
    </row>
    <row r="479" spans="1:14" x14ac:dyDescent="0.3">
      <c r="A479" s="177">
        <v>44900</v>
      </c>
      <c r="B479" s="62">
        <v>3157.55</v>
      </c>
      <c r="M479" s="254">
        <v>44900</v>
      </c>
      <c r="N479">
        <v>61.282992</v>
      </c>
    </row>
    <row r="480" spans="1:14" x14ac:dyDescent="0.3">
      <c r="A480" s="177">
        <v>44901</v>
      </c>
      <c r="B480" s="62">
        <v>3160.4</v>
      </c>
      <c r="M480" s="254">
        <v>44901</v>
      </c>
      <c r="N480">
        <v>108.153722</v>
      </c>
    </row>
    <row r="481" spans="1:14" x14ac:dyDescent="0.3">
      <c r="A481" s="177">
        <v>44902</v>
      </c>
      <c r="B481" s="62">
        <v>3226.65</v>
      </c>
      <c r="M481" s="254">
        <v>44902</v>
      </c>
      <c r="N481">
        <v>144.69238899999999</v>
      </c>
    </row>
    <row r="482" spans="1:14" x14ac:dyDescent="0.3">
      <c r="A482" s="177">
        <v>44903</v>
      </c>
      <c r="B482" s="62">
        <v>3220.75</v>
      </c>
      <c r="M482" s="254">
        <v>44903</v>
      </c>
      <c r="N482">
        <v>186.707235</v>
      </c>
    </row>
    <row r="483" spans="1:14" x14ac:dyDescent="0.3">
      <c r="A483" s="177">
        <v>44904</v>
      </c>
      <c r="B483" s="62">
        <v>3227.4</v>
      </c>
      <c r="M483" s="254">
        <v>44904</v>
      </c>
      <c r="N483">
        <v>116.456204</v>
      </c>
    </row>
    <row r="484" spans="1:14" x14ac:dyDescent="0.3">
      <c r="A484" s="177">
        <v>44907</v>
      </c>
      <c r="B484" s="62">
        <v>3164.75</v>
      </c>
      <c r="M484" s="254">
        <v>44907</v>
      </c>
      <c r="N484">
        <v>195.67686</v>
      </c>
    </row>
    <row r="485" spans="1:14" x14ac:dyDescent="0.3">
      <c r="A485" s="177">
        <v>44908</v>
      </c>
      <c r="B485" s="62">
        <v>3178.2</v>
      </c>
      <c r="M485" s="254">
        <v>44908</v>
      </c>
      <c r="N485">
        <v>77.577021999999999</v>
      </c>
    </row>
    <row r="486" spans="1:14" x14ac:dyDescent="0.3">
      <c r="A486" s="177">
        <v>44909</v>
      </c>
      <c r="B486" s="62">
        <v>3147.85</v>
      </c>
      <c r="M486" s="254">
        <v>44909</v>
      </c>
      <c r="N486">
        <v>101.119148</v>
      </c>
    </row>
    <row r="487" spans="1:14" x14ac:dyDescent="0.3">
      <c r="A487" s="177">
        <v>44910</v>
      </c>
      <c r="B487" s="62">
        <v>3129.4</v>
      </c>
      <c r="M487" s="254">
        <v>44910</v>
      </c>
      <c r="N487">
        <v>166.57441800000001</v>
      </c>
    </row>
    <row r="488" spans="1:14" x14ac:dyDescent="0.3">
      <c r="A488" s="177">
        <v>44911</v>
      </c>
      <c r="B488" s="62">
        <v>3057.45</v>
      </c>
      <c r="M488" s="254">
        <v>44911</v>
      </c>
      <c r="N488">
        <v>225.94046299999999</v>
      </c>
    </row>
    <row r="489" spans="1:14" x14ac:dyDescent="0.3">
      <c r="A489" s="177">
        <v>44914</v>
      </c>
      <c r="B489" s="62">
        <v>3081.05</v>
      </c>
      <c r="M489" s="254">
        <v>44914</v>
      </c>
      <c r="N489">
        <v>140.52887000000001</v>
      </c>
    </row>
    <row r="490" spans="1:14" x14ac:dyDescent="0.3">
      <c r="A490" s="177">
        <v>44915</v>
      </c>
      <c r="B490" s="62">
        <v>3081.35</v>
      </c>
      <c r="M490" s="254">
        <v>44915</v>
      </c>
      <c r="N490">
        <v>143.78260599999999</v>
      </c>
    </row>
    <row r="491" spans="1:14" x14ac:dyDescent="0.3">
      <c r="A491" s="177">
        <v>44916</v>
      </c>
      <c r="B491" s="62">
        <v>3070.95</v>
      </c>
      <c r="M491" s="254">
        <v>44916</v>
      </c>
      <c r="N491">
        <v>41.638689999999997</v>
      </c>
    </row>
    <row r="492" spans="1:14" x14ac:dyDescent="0.3">
      <c r="A492" s="177">
        <v>44917</v>
      </c>
      <c r="B492" s="62">
        <v>3090.85</v>
      </c>
      <c r="M492" s="254">
        <v>44917</v>
      </c>
      <c r="N492">
        <v>238.841272</v>
      </c>
    </row>
    <row r="493" spans="1:14" x14ac:dyDescent="0.3">
      <c r="A493" s="177">
        <v>44918</v>
      </c>
      <c r="B493" s="62">
        <v>3056.75</v>
      </c>
      <c r="M493" s="254">
        <v>44918</v>
      </c>
      <c r="N493">
        <v>283.25408700000003</v>
      </c>
    </row>
    <row r="494" spans="1:14" x14ac:dyDescent="0.3">
      <c r="A494" s="177">
        <v>44921</v>
      </c>
      <c r="B494" s="62">
        <v>3057.5</v>
      </c>
      <c r="M494" s="254">
        <v>44921</v>
      </c>
      <c r="N494">
        <v>140.37239099999999</v>
      </c>
    </row>
    <row r="495" spans="1:14" x14ac:dyDescent="0.3">
      <c r="A495" s="177">
        <v>44922</v>
      </c>
      <c r="B495" s="62">
        <v>3109.8</v>
      </c>
      <c r="M495" s="254">
        <v>44922</v>
      </c>
      <c r="N495">
        <v>140.07242600000001</v>
      </c>
    </row>
    <row r="496" spans="1:14" x14ac:dyDescent="0.3">
      <c r="A496" s="177">
        <v>44923</v>
      </c>
      <c r="B496" s="62">
        <v>3124</v>
      </c>
      <c r="M496" s="254">
        <v>44923</v>
      </c>
      <c r="N496">
        <v>87.613589000000005</v>
      </c>
    </row>
    <row r="497" spans="1:14" x14ac:dyDescent="0.3">
      <c r="A497" s="177">
        <v>44924</v>
      </c>
      <c r="B497" s="62">
        <v>3115.3</v>
      </c>
      <c r="M497" s="254">
        <v>44924</v>
      </c>
      <c r="N497">
        <v>56.226545000000002</v>
      </c>
    </row>
    <row r="498" spans="1:14" x14ac:dyDescent="0.3">
      <c r="A498" s="177">
        <v>44925</v>
      </c>
      <c r="B498" s="62">
        <v>3091.8</v>
      </c>
      <c r="M498" s="254">
        <v>44925</v>
      </c>
      <c r="N498">
        <v>189.32207299999999</v>
      </c>
    </row>
    <row r="499" spans="1:14" x14ac:dyDescent="0.3">
      <c r="A499" s="177">
        <v>44928</v>
      </c>
      <c r="B499" s="62">
        <v>3046.35</v>
      </c>
      <c r="M499" s="254">
        <v>44928</v>
      </c>
      <c r="N499">
        <v>398.75539900000001</v>
      </c>
    </row>
    <row r="500" spans="1:14" x14ac:dyDescent="0.3">
      <c r="A500" s="177">
        <v>44929</v>
      </c>
      <c r="B500" s="62">
        <v>3028.5</v>
      </c>
      <c r="M500" s="254">
        <v>44929</v>
      </c>
      <c r="N500">
        <v>113.945742</v>
      </c>
    </row>
    <row r="501" spans="1:14" x14ac:dyDescent="0.3">
      <c r="A501" s="177">
        <v>44930</v>
      </c>
      <c r="B501" s="62">
        <v>3016.05</v>
      </c>
      <c r="M501" s="254">
        <v>44930</v>
      </c>
      <c r="N501">
        <v>106.25903700000001</v>
      </c>
    </row>
    <row r="502" spans="1:14" x14ac:dyDescent="0.3">
      <c r="A502" s="177">
        <v>44931</v>
      </c>
      <c r="B502" s="62">
        <v>3004.9</v>
      </c>
      <c r="M502" s="254">
        <v>44931</v>
      </c>
      <c r="N502">
        <v>60.271740000000001</v>
      </c>
    </row>
    <row r="503" spans="1:14" x14ac:dyDescent="0.3">
      <c r="A503" s="177">
        <v>44932</v>
      </c>
      <c r="B503" s="62">
        <v>2979.3</v>
      </c>
      <c r="M503" s="254">
        <v>44932</v>
      </c>
      <c r="N503">
        <v>263.15648800000002</v>
      </c>
    </row>
    <row r="504" spans="1:14" x14ac:dyDescent="0.3">
      <c r="A504" s="177">
        <v>44935</v>
      </c>
      <c r="B504" s="62">
        <v>2982.9</v>
      </c>
      <c r="M504" s="254">
        <v>44935</v>
      </c>
      <c r="N504">
        <v>265.95926300000002</v>
      </c>
    </row>
    <row r="505" spans="1:14" x14ac:dyDescent="0.3">
      <c r="A505" s="177">
        <v>44936</v>
      </c>
      <c r="B505" s="62">
        <v>2960.45</v>
      </c>
      <c r="M505" s="254">
        <v>44936</v>
      </c>
      <c r="N505">
        <v>41.652456000000001</v>
      </c>
    </row>
    <row r="506" spans="1:14" x14ac:dyDescent="0.3">
      <c r="A506" s="177">
        <v>44937</v>
      </c>
      <c r="B506" s="62">
        <v>2940.15</v>
      </c>
      <c r="M506" s="254">
        <v>44937</v>
      </c>
      <c r="N506">
        <v>127.97757799999999</v>
      </c>
    </row>
    <row r="507" spans="1:14" x14ac:dyDescent="0.3">
      <c r="A507" s="177">
        <v>44938</v>
      </c>
      <c r="B507" s="62">
        <v>2915.8</v>
      </c>
      <c r="M507" s="254">
        <v>44938</v>
      </c>
      <c r="N507">
        <v>108.81978599999999</v>
      </c>
    </row>
    <row r="508" spans="1:14" x14ac:dyDescent="0.3">
      <c r="A508" s="177">
        <v>44939</v>
      </c>
      <c r="B508" s="62">
        <v>2909.2</v>
      </c>
      <c r="M508" s="254">
        <v>44939</v>
      </c>
      <c r="N508">
        <v>77.238346000000007</v>
      </c>
    </row>
    <row r="509" spans="1:14" x14ac:dyDescent="0.3">
      <c r="A509" s="177">
        <v>44942</v>
      </c>
      <c r="B509" s="62">
        <v>2917.05</v>
      </c>
      <c r="M509" s="254">
        <v>44942</v>
      </c>
      <c r="N509">
        <v>101.818442</v>
      </c>
    </row>
    <row r="510" spans="1:14" x14ac:dyDescent="0.3">
      <c r="A510" s="177">
        <v>44943</v>
      </c>
      <c r="B510" s="62">
        <v>2941.35</v>
      </c>
      <c r="M510" s="254">
        <v>44943</v>
      </c>
      <c r="N510">
        <v>110.718441</v>
      </c>
    </row>
    <row r="511" spans="1:14" x14ac:dyDescent="0.3">
      <c r="A511" s="177">
        <v>44944</v>
      </c>
      <c r="B511" s="62">
        <v>2945.85</v>
      </c>
      <c r="M511" s="254">
        <v>44944</v>
      </c>
      <c r="N511">
        <v>87.952830000000006</v>
      </c>
    </row>
    <row r="512" spans="1:14" x14ac:dyDescent="0.3">
      <c r="A512" s="177">
        <v>44945</v>
      </c>
      <c r="B512" s="62">
        <v>2868.05</v>
      </c>
      <c r="M512" s="254">
        <v>44945</v>
      </c>
      <c r="N512">
        <v>400.28165999999999</v>
      </c>
    </row>
    <row r="513" spans="1:14" x14ac:dyDescent="0.3">
      <c r="A513" s="177">
        <v>44946</v>
      </c>
      <c r="B513" s="62">
        <v>2788.1</v>
      </c>
      <c r="M513" s="254">
        <v>44946</v>
      </c>
      <c r="N513">
        <v>530.35396400000002</v>
      </c>
    </row>
    <row r="514" spans="1:14" x14ac:dyDescent="0.3">
      <c r="A514" s="177">
        <v>44949</v>
      </c>
      <c r="B514" s="62">
        <v>2785.75</v>
      </c>
      <c r="M514" s="254">
        <v>44949</v>
      </c>
      <c r="N514">
        <v>246.684169</v>
      </c>
    </row>
    <row r="515" spans="1:14" x14ac:dyDescent="0.3">
      <c r="A515" s="177">
        <v>44950</v>
      </c>
      <c r="B515" s="62">
        <v>2810.3</v>
      </c>
      <c r="M515" s="254">
        <v>44950</v>
      </c>
      <c r="N515">
        <v>234.39822899999999</v>
      </c>
    </row>
    <row r="516" spans="1:14" x14ac:dyDescent="0.3">
      <c r="A516" s="177">
        <v>44951</v>
      </c>
      <c r="B516" s="62">
        <v>2774</v>
      </c>
      <c r="M516" s="254">
        <v>44951</v>
      </c>
      <c r="N516">
        <v>92.740373000000005</v>
      </c>
    </row>
    <row r="517" spans="1:14" x14ac:dyDescent="0.3">
      <c r="A517" s="177">
        <v>44953</v>
      </c>
      <c r="B517" s="62">
        <v>2726.6</v>
      </c>
      <c r="M517" s="254">
        <v>44953</v>
      </c>
      <c r="N517">
        <v>228.11567400000001</v>
      </c>
    </row>
    <row r="518" spans="1:14" x14ac:dyDescent="0.3">
      <c r="A518" s="177">
        <v>44956</v>
      </c>
      <c r="B518" s="62">
        <v>2766.2</v>
      </c>
      <c r="M518" s="254">
        <v>44956</v>
      </c>
      <c r="N518">
        <v>190.87557000000001</v>
      </c>
    </row>
    <row r="519" spans="1:14" x14ac:dyDescent="0.3">
      <c r="A519" s="177">
        <v>44957</v>
      </c>
      <c r="B519" s="62">
        <v>2726.6</v>
      </c>
      <c r="M519" s="254">
        <v>44957</v>
      </c>
      <c r="N519">
        <v>301.62929700000001</v>
      </c>
    </row>
    <row r="520" spans="1:14" x14ac:dyDescent="0.3">
      <c r="A520" s="177">
        <v>44958</v>
      </c>
      <c r="B520" s="62">
        <v>2743.7</v>
      </c>
      <c r="M520" s="254">
        <v>44958</v>
      </c>
      <c r="N520">
        <v>200.557503</v>
      </c>
    </row>
    <row r="521" spans="1:14" x14ac:dyDescent="0.3">
      <c r="A521" s="177">
        <v>44959</v>
      </c>
      <c r="B521" s="62">
        <v>2705.85</v>
      </c>
      <c r="M521" s="254">
        <v>44959</v>
      </c>
      <c r="N521">
        <v>121.882785</v>
      </c>
    </row>
    <row r="522" spans="1:14" x14ac:dyDescent="0.3">
      <c r="A522" s="177">
        <v>44960</v>
      </c>
      <c r="B522" s="62">
        <v>2760.15</v>
      </c>
      <c r="M522" s="254">
        <v>44960</v>
      </c>
      <c r="N522">
        <v>186.49145300000001</v>
      </c>
    </row>
    <row r="523" spans="1:14" x14ac:dyDescent="0.3">
      <c r="A523" s="177">
        <v>44963</v>
      </c>
      <c r="B523" s="62">
        <v>2755.7</v>
      </c>
      <c r="M523" s="254">
        <v>44963</v>
      </c>
      <c r="N523">
        <v>83.385549999999995</v>
      </c>
    </row>
    <row r="524" spans="1:14" x14ac:dyDescent="0.3">
      <c r="A524" s="177">
        <v>44964</v>
      </c>
      <c r="B524" s="62">
        <v>2758.25</v>
      </c>
      <c r="M524" s="254">
        <v>44964</v>
      </c>
      <c r="N524">
        <v>212.01803699999999</v>
      </c>
    </row>
    <row r="525" spans="1:14" x14ac:dyDescent="0.3">
      <c r="A525" s="177">
        <v>44965</v>
      </c>
      <c r="B525" s="62">
        <v>2765.55</v>
      </c>
      <c r="M525" s="254">
        <v>44965</v>
      </c>
      <c r="N525">
        <v>251.69716299999999</v>
      </c>
    </row>
    <row r="526" spans="1:14" x14ac:dyDescent="0.3">
      <c r="A526" s="177">
        <v>44966</v>
      </c>
      <c r="B526" s="62">
        <v>2815.3</v>
      </c>
      <c r="M526" s="254">
        <v>44966</v>
      </c>
      <c r="N526">
        <v>85.256524999999996</v>
      </c>
    </row>
    <row r="527" spans="1:14" x14ac:dyDescent="0.3">
      <c r="A527" s="177">
        <v>44967</v>
      </c>
      <c r="B527" s="62">
        <v>2804.9</v>
      </c>
      <c r="M527" s="254">
        <v>44967</v>
      </c>
      <c r="N527">
        <v>157.411823</v>
      </c>
    </row>
    <row r="528" spans="1:14" x14ac:dyDescent="0.3">
      <c r="A528" s="177">
        <v>44970</v>
      </c>
      <c r="B528" s="62">
        <v>2790.05</v>
      </c>
      <c r="M528" s="254">
        <v>44970</v>
      </c>
      <c r="N528">
        <v>257.74782299999998</v>
      </c>
    </row>
    <row r="529" spans="1:14" x14ac:dyDescent="0.3">
      <c r="A529" s="177">
        <v>44971</v>
      </c>
      <c r="B529" s="62">
        <v>2777.3</v>
      </c>
      <c r="M529" s="254">
        <v>44971</v>
      </c>
      <c r="N529">
        <v>35.850774000000001</v>
      </c>
    </row>
    <row r="530" spans="1:14" x14ac:dyDescent="0.3">
      <c r="A530" s="177">
        <v>44972</v>
      </c>
      <c r="B530" s="62">
        <v>2788.95</v>
      </c>
      <c r="M530" s="254">
        <v>44972</v>
      </c>
      <c r="N530">
        <v>107.266925</v>
      </c>
    </row>
    <row r="531" spans="1:14" x14ac:dyDescent="0.3">
      <c r="A531" s="177">
        <v>44973</v>
      </c>
      <c r="B531" s="62">
        <v>2806.95</v>
      </c>
      <c r="M531" s="254">
        <v>44973</v>
      </c>
      <c r="N531">
        <v>144.941957</v>
      </c>
    </row>
    <row r="532" spans="1:14" x14ac:dyDescent="0.3">
      <c r="A532" s="177">
        <v>44974</v>
      </c>
      <c r="B532" s="62">
        <v>2835.3</v>
      </c>
      <c r="M532" s="254">
        <v>44974</v>
      </c>
      <c r="N532">
        <v>284.99449800000002</v>
      </c>
    </row>
    <row r="533" spans="1:14" x14ac:dyDescent="0.3">
      <c r="A533" s="177">
        <v>44977</v>
      </c>
      <c r="B533" s="62">
        <v>2827.35</v>
      </c>
      <c r="M533" s="254">
        <v>44977</v>
      </c>
      <c r="N533">
        <v>190.19407899999999</v>
      </c>
    </row>
    <row r="534" spans="1:14" x14ac:dyDescent="0.3">
      <c r="A534" s="177">
        <v>44978</v>
      </c>
      <c r="B534" s="62">
        <v>2817</v>
      </c>
      <c r="M534" s="254">
        <v>44978</v>
      </c>
      <c r="N534">
        <v>126.355301</v>
      </c>
    </row>
    <row r="535" spans="1:14" x14ac:dyDescent="0.3">
      <c r="A535" s="177">
        <v>44979</v>
      </c>
      <c r="B535" s="62">
        <v>2795.9</v>
      </c>
      <c r="M535" s="254">
        <v>44979</v>
      </c>
      <c r="N535">
        <v>72.337457999999998</v>
      </c>
    </row>
    <row r="536" spans="1:14" x14ac:dyDescent="0.3">
      <c r="A536" s="177">
        <v>44980</v>
      </c>
      <c r="B536" s="62">
        <v>2706.35</v>
      </c>
      <c r="M536" s="254">
        <v>44980</v>
      </c>
      <c r="N536">
        <v>202.428944</v>
      </c>
    </row>
    <row r="537" spans="1:14" x14ac:dyDescent="0.3">
      <c r="A537" s="177">
        <v>44981</v>
      </c>
      <c r="B537" s="62">
        <v>2738.7</v>
      </c>
      <c r="M537" s="254">
        <v>44981</v>
      </c>
      <c r="N537">
        <v>217.688557</v>
      </c>
    </row>
    <row r="538" spans="1:14" x14ac:dyDescent="0.3">
      <c r="A538" s="177">
        <v>44984</v>
      </c>
      <c r="B538" s="62">
        <v>2749.75</v>
      </c>
      <c r="M538" s="254">
        <v>44984</v>
      </c>
      <c r="N538">
        <v>139.71542299999999</v>
      </c>
    </row>
    <row r="539" spans="1:14" x14ac:dyDescent="0.3">
      <c r="A539" s="177">
        <v>44985</v>
      </c>
      <c r="B539" s="62">
        <v>2829.5</v>
      </c>
      <c r="M539" s="254">
        <v>44985</v>
      </c>
      <c r="N539">
        <v>106.995232</v>
      </c>
    </row>
    <row r="540" spans="1:14" x14ac:dyDescent="0.3">
      <c r="A540" s="177">
        <v>44986</v>
      </c>
      <c r="B540" s="62">
        <v>2841.4</v>
      </c>
      <c r="M540" s="254">
        <v>44986</v>
      </c>
      <c r="N540">
        <v>246.21352200000001</v>
      </c>
    </row>
    <row r="541" spans="1:14" x14ac:dyDescent="0.3">
      <c r="A541" s="177">
        <v>44987</v>
      </c>
      <c r="B541" s="62">
        <v>2833.55</v>
      </c>
      <c r="M541" s="254">
        <v>44987</v>
      </c>
      <c r="N541">
        <v>115.435168</v>
      </c>
    </row>
    <row r="542" spans="1:14" x14ac:dyDescent="0.3">
      <c r="A542" s="177">
        <v>44988</v>
      </c>
      <c r="B542" s="62">
        <v>2828.2</v>
      </c>
      <c r="M542" s="254">
        <v>44988</v>
      </c>
      <c r="N542">
        <v>38.209516000000001</v>
      </c>
    </row>
    <row r="543" spans="1:14" x14ac:dyDescent="0.3">
      <c r="A543" s="177">
        <v>44991</v>
      </c>
      <c r="B543" s="62">
        <v>2867</v>
      </c>
      <c r="M543" s="254">
        <v>44991</v>
      </c>
      <c r="N543">
        <v>186.238326</v>
      </c>
    </row>
    <row r="544" spans="1:14" x14ac:dyDescent="0.3">
      <c r="A544" s="177">
        <v>44993</v>
      </c>
      <c r="B544" s="62">
        <v>2859.4</v>
      </c>
      <c r="M544" s="254">
        <v>44993</v>
      </c>
      <c r="N544">
        <v>92.004484000000005</v>
      </c>
    </row>
    <row r="545" spans="1:14" x14ac:dyDescent="0.3">
      <c r="A545" s="177">
        <v>44994</v>
      </c>
      <c r="B545" s="62">
        <v>2853.2</v>
      </c>
      <c r="M545" s="254">
        <v>44994</v>
      </c>
      <c r="N545">
        <v>159.62260800000001</v>
      </c>
    </row>
    <row r="546" spans="1:14" x14ac:dyDescent="0.3">
      <c r="A546" s="177">
        <v>44995</v>
      </c>
      <c r="B546" s="62">
        <v>2829.55</v>
      </c>
      <c r="M546" s="254">
        <v>44995</v>
      </c>
      <c r="N546">
        <v>44.108435</v>
      </c>
    </row>
    <row r="547" spans="1:14" x14ac:dyDescent="0.3">
      <c r="A547" s="177">
        <v>44998</v>
      </c>
      <c r="B547" s="62">
        <v>2783.05</v>
      </c>
      <c r="M547" s="254">
        <v>44998</v>
      </c>
      <c r="N547">
        <v>127.954753</v>
      </c>
    </row>
    <row r="548" spans="1:14" x14ac:dyDescent="0.3">
      <c r="A548" s="177">
        <v>44999</v>
      </c>
      <c r="B548" s="62">
        <v>2746.25</v>
      </c>
      <c r="M548" s="254">
        <v>44999</v>
      </c>
      <c r="N548">
        <v>192.299959</v>
      </c>
    </row>
    <row r="549" spans="1:14" x14ac:dyDescent="0.3">
      <c r="A549" s="177">
        <v>45000</v>
      </c>
      <c r="B549" s="62">
        <v>2829.4</v>
      </c>
      <c r="M549" s="254">
        <v>45000</v>
      </c>
      <c r="N549">
        <v>311.03624200000002</v>
      </c>
    </row>
    <row r="550" spans="1:14" x14ac:dyDescent="0.3">
      <c r="A550" s="177">
        <v>45001</v>
      </c>
      <c r="B550" s="62">
        <v>2894.95</v>
      </c>
      <c r="M550" s="254">
        <v>45001</v>
      </c>
      <c r="N550">
        <v>293.02636100000001</v>
      </c>
    </row>
    <row r="551" spans="1:14" x14ac:dyDescent="0.3">
      <c r="A551" s="177">
        <v>45002</v>
      </c>
      <c r="B551" s="62">
        <v>2861.9</v>
      </c>
      <c r="M551" s="254">
        <v>45002</v>
      </c>
      <c r="N551">
        <v>166.306299</v>
      </c>
    </row>
    <row r="552" spans="1:14" x14ac:dyDescent="0.3">
      <c r="A552" s="177">
        <v>45005</v>
      </c>
      <c r="B552" s="62">
        <v>2855.85</v>
      </c>
      <c r="M552" s="254">
        <v>45005</v>
      </c>
      <c r="N552">
        <v>50.308166999999997</v>
      </c>
    </row>
    <row r="553" spans="1:14" x14ac:dyDescent="0.3">
      <c r="A553" s="177">
        <v>45006</v>
      </c>
      <c r="B553" s="62">
        <v>2837.65</v>
      </c>
      <c r="M553" s="254">
        <v>45006</v>
      </c>
      <c r="N553">
        <v>99.545015000000006</v>
      </c>
    </row>
    <row r="554" spans="1:14" x14ac:dyDescent="0.3">
      <c r="A554" s="177">
        <v>45007</v>
      </c>
      <c r="B554" s="62">
        <v>2839.75</v>
      </c>
      <c r="M554" s="254">
        <v>45007</v>
      </c>
      <c r="N554">
        <v>116.113551</v>
      </c>
    </row>
    <row r="555" spans="1:14" x14ac:dyDescent="0.3">
      <c r="A555" s="177">
        <v>45008</v>
      </c>
      <c r="B555" s="62">
        <v>2797.4</v>
      </c>
      <c r="M555" s="254">
        <v>45008</v>
      </c>
      <c r="N555">
        <v>59.083063000000003</v>
      </c>
    </row>
    <row r="556" spans="1:14" x14ac:dyDescent="0.3">
      <c r="A556" s="177">
        <v>45009</v>
      </c>
      <c r="B556" s="62">
        <v>2798.7</v>
      </c>
      <c r="M556" s="254">
        <v>45009</v>
      </c>
      <c r="N556">
        <v>65.177262999999996</v>
      </c>
    </row>
    <row r="557" spans="1:14" x14ac:dyDescent="0.3">
      <c r="A557" s="177">
        <v>45012</v>
      </c>
      <c r="B557" s="62">
        <v>2802.9</v>
      </c>
      <c r="M557" s="254">
        <v>45012</v>
      </c>
      <c r="N557">
        <v>87.029369000000003</v>
      </c>
    </row>
    <row r="558" spans="1:14" x14ac:dyDescent="0.3">
      <c r="A558" s="177">
        <v>45013</v>
      </c>
      <c r="B558" s="62">
        <v>2783.7</v>
      </c>
      <c r="M558" s="254">
        <v>45013</v>
      </c>
      <c r="N558">
        <v>46.864525999999998</v>
      </c>
    </row>
    <row r="559" spans="1:14" x14ac:dyDescent="0.3">
      <c r="A559" s="177">
        <v>45014</v>
      </c>
      <c r="B559" s="62">
        <v>2769</v>
      </c>
      <c r="M559" s="254">
        <v>45014</v>
      </c>
      <c r="N559">
        <v>94.863211000000007</v>
      </c>
    </row>
    <row r="560" spans="1:14" x14ac:dyDescent="0.3">
      <c r="A560" s="177">
        <v>45016</v>
      </c>
      <c r="B560" s="62">
        <v>2761.65</v>
      </c>
      <c r="M560" s="254">
        <v>45016</v>
      </c>
      <c r="N560">
        <v>72.070712</v>
      </c>
    </row>
    <row r="561" spans="1:14" x14ac:dyDescent="0.3">
      <c r="A561" s="177">
        <v>45019</v>
      </c>
      <c r="B561" s="62">
        <v>2777.4</v>
      </c>
      <c r="M561" s="254">
        <v>45019</v>
      </c>
      <c r="N561">
        <v>157.79996399999999</v>
      </c>
    </row>
    <row r="562" spans="1:14" x14ac:dyDescent="0.3">
      <c r="A562" s="177">
        <v>45021</v>
      </c>
      <c r="B562" s="62">
        <v>2808.65</v>
      </c>
      <c r="M562" s="254">
        <v>45021</v>
      </c>
      <c r="N562">
        <v>146.002702</v>
      </c>
    </row>
    <row r="563" spans="1:14" x14ac:dyDescent="0.3">
      <c r="A563" s="177">
        <v>45022</v>
      </c>
      <c r="B563" s="62">
        <v>2809.35</v>
      </c>
      <c r="M563" s="254">
        <v>45022</v>
      </c>
      <c r="N563">
        <v>91.243752999999998</v>
      </c>
    </row>
    <row r="564" spans="1:14" x14ac:dyDescent="0.3">
      <c r="A564" s="177">
        <v>45026</v>
      </c>
      <c r="B564" s="62">
        <v>2776.45</v>
      </c>
      <c r="M564" s="254">
        <v>45026</v>
      </c>
      <c r="N564">
        <v>103.548484</v>
      </c>
    </row>
    <row r="565" spans="1:14" x14ac:dyDescent="0.3">
      <c r="A565" s="177">
        <v>45027</v>
      </c>
      <c r="B565" s="62">
        <v>2753.65</v>
      </c>
      <c r="M565" s="254">
        <v>45027</v>
      </c>
      <c r="N565">
        <v>287.08243800000002</v>
      </c>
    </row>
    <row r="566" spans="1:14" x14ac:dyDescent="0.3">
      <c r="A566" s="177">
        <v>45028</v>
      </c>
      <c r="B566" s="62">
        <v>2786.85</v>
      </c>
      <c r="M566" s="254">
        <v>45028</v>
      </c>
      <c r="N566">
        <v>82.565127000000004</v>
      </c>
    </row>
    <row r="567" spans="1:14" x14ac:dyDescent="0.3">
      <c r="A567" s="177">
        <v>45029</v>
      </c>
      <c r="B567" s="62">
        <v>2808.3</v>
      </c>
      <c r="M567" s="254">
        <v>45029</v>
      </c>
      <c r="N567">
        <v>118.148042</v>
      </c>
    </row>
    <row r="568" spans="1:14" x14ac:dyDescent="0.3">
      <c r="A568" s="177">
        <v>45033</v>
      </c>
      <c r="B568" s="62">
        <v>2842.5</v>
      </c>
      <c r="M568" s="254">
        <v>45033</v>
      </c>
      <c r="N568">
        <v>44.653505000000003</v>
      </c>
    </row>
    <row r="569" spans="1:14" x14ac:dyDescent="0.3">
      <c r="A569" s="177">
        <v>45034</v>
      </c>
      <c r="B569" s="62">
        <v>2857.6</v>
      </c>
      <c r="M569" s="254">
        <v>45034</v>
      </c>
      <c r="N569">
        <v>123.66645800000001</v>
      </c>
    </row>
    <row r="570" spans="1:14" x14ac:dyDescent="0.3">
      <c r="A570" s="177">
        <v>45035</v>
      </c>
      <c r="B570" s="62">
        <v>2809</v>
      </c>
      <c r="M570" s="254">
        <v>45035</v>
      </c>
      <c r="N570">
        <v>167.53967399999999</v>
      </c>
    </row>
    <row r="571" spans="1:14" x14ac:dyDescent="0.3">
      <c r="A571" s="177">
        <v>45036</v>
      </c>
      <c r="B571" s="62">
        <v>2843.85</v>
      </c>
      <c r="M571" s="254">
        <v>45036</v>
      </c>
      <c r="N571">
        <v>119.0197</v>
      </c>
    </row>
    <row r="572" spans="1:14" x14ac:dyDescent="0.3">
      <c r="A572" s="177">
        <v>45037</v>
      </c>
      <c r="B572" s="62">
        <v>2880.05</v>
      </c>
      <c r="M572" s="254">
        <v>45037</v>
      </c>
      <c r="N572">
        <v>162.50785200000001</v>
      </c>
    </row>
    <row r="573" spans="1:14" x14ac:dyDescent="0.3">
      <c r="A573" s="177">
        <v>45040</v>
      </c>
      <c r="B573" s="62">
        <v>2890.1</v>
      </c>
      <c r="M573" s="254">
        <v>45040</v>
      </c>
      <c r="N573">
        <v>126.069587</v>
      </c>
    </row>
    <row r="574" spans="1:14" x14ac:dyDescent="0.3">
      <c r="A574" s="177">
        <v>45041</v>
      </c>
      <c r="B574" s="62">
        <v>2897.6</v>
      </c>
      <c r="M574" s="254">
        <v>45041</v>
      </c>
      <c r="N574">
        <v>154.91779399999999</v>
      </c>
    </row>
    <row r="575" spans="1:14" x14ac:dyDescent="0.3">
      <c r="A575" s="177">
        <v>45042</v>
      </c>
      <c r="B575" s="62">
        <v>2909.25</v>
      </c>
      <c r="M575" s="254">
        <v>45042</v>
      </c>
      <c r="N575">
        <v>57.661279999999998</v>
      </c>
    </row>
    <row r="576" spans="1:14" x14ac:dyDescent="0.3">
      <c r="A576" s="177">
        <v>45043</v>
      </c>
      <c r="B576" s="62">
        <v>2898.45</v>
      </c>
      <c r="M576" s="254">
        <v>45043</v>
      </c>
      <c r="N576">
        <v>110.508008</v>
      </c>
    </row>
    <row r="577" spans="1:14" x14ac:dyDescent="0.3">
      <c r="A577" s="177">
        <v>45044</v>
      </c>
      <c r="B577" s="62">
        <v>2901.3</v>
      </c>
      <c r="M577" s="254">
        <v>45044</v>
      </c>
      <c r="N577">
        <v>128.390953</v>
      </c>
    </row>
    <row r="578" spans="1:14" x14ac:dyDescent="0.3">
      <c r="A578" s="177">
        <v>45048</v>
      </c>
      <c r="B578" s="62">
        <v>2899</v>
      </c>
      <c r="M578" s="254">
        <v>45048</v>
      </c>
      <c r="N578">
        <v>53.395772000000001</v>
      </c>
    </row>
    <row r="579" spans="1:14" x14ac:dyDescent="0.3">
      <c r="A579" s="177">
        <v>45049</v>
      </c>
      <c r="B579" s="62">
        <v>2929.35</v>
      </c>
      <c r="M579" s="254">
        <v>45049</v>
      </c>
      <c r="N579">
        <v>127.367876</v>
      </c>
    </row>
    <row r="580" spans="1:14" x14ac:dyDescent="0.3">
      <c r="A580" s="177">
        <v>45050</v>
      </c>
      <c r="B580" s="62">
        <v>2982.55</v>
      </c>
      <c r="M580" s="254">
        <v>45050</v>
      </c>
      <c r="N580">
        <v>81.602985000000004</v>
      </c>
    </row>
    <row r="581" spans="1:14" x14ac:dyDescent="0.3">
      <c r="A581" s="177">
        <v>45051</v>
      </c>
      <c r="B581" s="62">
        <v>3011.9</v>
      </c>
      <c r="M581" s="254">
        <v>45051</v>
      </c>
      <c r="N581">
        <v>78.360642999999996</v>
      </c>
    </row>
    <row r="582" spans="1:14" x14ac:dyDescent="0.3">
      <c r="A582" s="177">
        <v>45054</v>
      </c>
      <c r="B582" s="62">
        <v>3018.7</v>
      </c>
      <c r="M582" s="254">
        <v>45054</v>
      </c>
      <c r="N582">
        <v>64.497394</v>
      </c>
    </row>
    <row r="583" spans="1:14" x14ac:dyDescent="0.3">
      <c r="A583" s="177">
        <v>45055</v>
      </c>
      <c r="B583" s="62">
        <v>3035.4</v>
      </c>
      <c r="M583" s="254">
        <v>45055</v>
      </c>
      <c r="N583">
        <v>73.254272999999998</v>
      </c>
    </row>
    <row r="584" spans="1:14" x14ac:dyDescent="0.3">
      <c r="A584" s="177">
        <v>45056</v>
      </c>
      <c r="B584" s="62">
        <v>3040.65</v>
      </c>
      <c r="M584" s="254">
        <v>45056</v>
      </c>
      <c r="N584">
        <v>101.76432699999999</v>
      </c>
    </row>
    <row r="585" spans="1:14" x14ac:dyDescent="0.3">
      <c r="A585" s="177">
        <v>45057</v>
      </c>
      <c r="B585" s="62">
        <v>3138.6</v>
      </c>
      <c r="M585" s="254">
        <v>45057</v>
      </c>
      <c r="N585">
        <v>248.859623</v>
      </c>
    </row>
    <row r="586" spans="1:14" x14ac:dyDescent="0.3">
      <c r="A586" s="177">
        <v>45058</v>
      </c>
      <c r="B586" s="62">
        <v>3131.3</v>
      </c>
      <c r="M586" s="254">
        <v>45058</v>
      </c>
      <c r="N586">
        <v>153.14859300000001</v>
      </c>
    </row>
    <row r="587" spans="1:14" x14ac:dyDescent="0.3">
      <c r="A587" s="177">
        <v>45061</v>
      </c>
      <c r="B587" s="62">
        <v>3131.5</v>
      </c>
      <c r="M587" s="254">
        <v>45061</v>
      </c>
      <c r="N587">
        <v>203.89027400000001</v>
      </c>
    </row>
    <row r="588" spans="1:14" x14ac:dyDescent="0.3">
      <c r="A588" s="177">
        <v>45062</v>
      </c>
      <c r="B588" s="62">
        <v>3138.1</v>
      </c>
      <c r="M588" s="254">
        <v>45062</v>
      </c>
      <c r="N588">
        <v>50.639282999999999</v>
      </c>
    </row>
    <row r="589" spans="1:14" x14ac:dyDescent="0.3">
      <c r="A589" s="177">
        <v>45063</v>
      </c>
      <c r="B589" s="62">
        <v>3093</v>
      </c>
      <c r="M589" s="254">
        <v>45063</v>
      </c>
      <c r="N589">
        <v>178.77832000000001</v>
      </c>
    </row>
    <row r="590" spans="1:14" x14ac:dyDescent="0.3">
      <c r="A590" s="177">
        <v>45064</v>
      </c>
      <c r="B590" s="62">
        <v>3108.7</v>
      </c>
      <c r="M590" s="254">
        <v>45064</v>
      </c>
      <c r="N590">
        <v>101.175498</v>
      </c>
    </row>
    <row r="591" spans="1:14" x14ac:dyDescent="0.3">
      <c r="A591" s="177">
        <v>45065</v>
      </c>
      <c r="B591" s="62">
        <v>3083.95</v>
      </c>
      <c r="M591" s="254">
        <v>45065</v>
      </c>
      <c r="N591">
        <v>39.471107000000003</v>
      </c>
    </row>
    <row r="592" spans="1:14" x14ac:dyDescent="0.3">
      <c r="A592" s="177">
        <v>45068</v>
      </c>
      <c r="B592" s="62">
        <v>3085.3</v>
      </c>
      <c r="M592" s="254">
        <v>45068</v>
      </c>
      <c r="N592">
        <v>36.869672999999999</v>
      </c>
    </row>
    <row r="593" spans="1:14" x14ac:dyDescent="0.3">
      <c r="A593" s="177">
        <v>45069</v>
      </c>
      <c r="B593" s="62">
        <v>3118.3</v>
      </c>
      <c r="M593" s="254">
        <v>45069</v>
      </c>
      <c r="N593">
        <v>113.059067</v>
      </c>
    </row>
    <row r="594" spans="1:14" x14ac:dyDescent="0.3">
      <c r="A594" s="177">
        <v>45070</v>
      </c>
      <c r="B594" s="62">
        <v>3102</v>
      </c>
      <c r="M594" s="254">
        <v>45070</v>
      </c>
      <c r="N594">
        <v>36.036205000000002</v>
      </c>
    </row>
    <row r="595" spans="1:14" x14ac:dyDescent="0.3">
      <c r="A595" s="177">
        <v>45071</v>
      </c>
      <c r="B595" s="62">
        <v>3122.3</v>
      </c>
      <c r="M595" s="254">
        <v>45071</v>
      </c>
      <c r="N595">
        <v>87.762371999999999</v>
      </c>
    </row>
    <row r="596" spans="1:14" x14ac:dyDescent="0.3">
      <c r="A596" s="177">
        <v>45072</v>
      </c>
      <c r="B596" s="62">
        <v>3127.2</v>
      </c>
      <c r="M596" s="254">
        <v>45072</v>
      </c>
      <c r="N596">
        <v>63.53792</v>
      </c>
    </row>
    <row r="597" spans="1:14" x14ac:dyDescent="0.3">
      <c r="A597" s="177">
        <v>45075</v>
      </c>
      <c r="B597" s="62">
        <v>3136.3</v>
      </c>
      <c r="M597" s="254">
        <v>45075</v>
      </c>
      <c r="N597">
        <v>37.745286999999998</v>
      </c>
    </row>
    <row r="598" spans="1:14" x14ac:dyDescent="0.3">
      <c r="A598" s="177">
        <v>45076</v>
      </c>
      <c r="B598" s="62">
        <v>3143.5</v>
      </c>
      <c r="M598" s="254">
        <v>45076</v>
      </c>
      <c r="N598">
        <v>43.704079999999998</v>
      </c>
    </row>
    <row r="599" spans="1:14" x14ac:dyDescent="0.3">
      <c r="A599" s="177">
        <v>45077</v>
      </c>
      <c r="B599" s="62">
        <v>3198.2</v>
      </c>
      <c r="M599" s="254">
        <v>45077</v>
      </c>
      <c r="N599">
        <v>95.984088999999997</v>
      </c>
    </row>
    <row r="600" spans="1:14" x14ac:dyDescent="0.3">
      <c r="A600" s="177">
        <v>45078</v>
      </c>
      <c r="B600" s="62">
        <v>3240.45</v>
      </c>
      <c r="M600" s="254">
        <v>45078</v>
      </c>
      <c r="N600">
        <v>209.70334700000001</v>
      </c>
    </row>
    <row r="601" spans="1:14" x14ac:dyDescent="0.3">
      <c r="A601" s="177">
        <v>45079</v>
      </c>
      <c r="B601" s="62">
        <v>3235.15</v>
      </c>
      <c r="M601" s="254">
        <v>45079</v>
      </c>
      <c r="N601">
        <v>42.404004999999998</v>
      </c>
    </row>
    <row r="602" spans="1:14" x14ac:dyDescent="0.3">
      <c r="A602" s="177">
        <v>45082</v>
      </c>
      <c r="B602" s="62">
        <v>3199.05</v>
      </c>
      <c r="M602" s="254">
        <v>45082</v>
      </c>
      <c r="N602">
        <v>38.852583000000003</v>
      </c>
    </row>
    <row r="603" spans="1:14" x14ac:dyDescent="0.3">
      <c r="A603" s="177">
        <v>45083</v>
      </c>
      <c r="B603" s="62">
        <v>3212.2</v>
      </c>
      <c r="M603" s="254">
        <v>45083</v>
      </c>
      <c r="N603">
        <v>36.635983000000003</v>
      </c>
    </row>
    <row r="604" spans="1:14" x14ac:dyDescent="0.3">
      <c r="A604" s="177">
        <v>45084</v>
      </c>
      <c r="B604" s="62">
        <v>3223.85</v>
      </c>
      <c r="M604" s="254">
        <v>45084</v>
      </c>
      <c r="N604">
        <v>37.765431</v>
      </c>
    </row>
    <row r="605" spans="1:14" x14ac:dyDescent="0.3">
      <c r="A605" s="177">
        <v>45085</v>
      </c>
      <c r="B605" s="62">
        <v>3210.75</v>
      </c>
      <c r="M605" s="254">
        <v>45085</v>
      </c>
      <c r="N605">
        <v>35.319813000000003</v>
      </c>
    </row>
    <row r="606" spans="1:14" x14ac:dyDescent="0.3">
      <c r="A606" s="177">
        <v>45086</v>
      </c>
      <c r="B606" s="62">
        <v>3180.4</v>
      </c>
      <c r="M606" s="254">
        <v>45086</v>
      </c>
      <c r="N606">
        <v>1579.7931920000001</v>
      </c>
    </row>
    <row r="607" spans="1:14" x14ac:dyDescent="0.3">
      <c r="A607" s="177">
        <v>45089</v>
      </c>
      <c r="B607" s="62">
        <v>3193.45</v>
      </c>
      <c r="M607" s="254">
        <v>45089</v>
      </c>
      <c r="N607">
        <v>43.030146999999999</v>
      </c>
    </row>
    <row r="608" spans="1:14" x14ac:dyDescent="0.3">
      <c r="A608" s="177">
        <v>45090</v>
      </c>
      <c r="B608" s="62">
        <v>3262.2</v>
      </c>
      <c r="M608" s="254">
        <v>45090</v>
      </c>
      <c r="N608">
        <v>112.352734</v>
      </c>
    </row>
    <row r="609" spans="1:14" x14ac:dyDescent="0.3">
      <c r="A609" s="177">
        <v>45091</v>
      </c>
      <c r="B609" s="62">
        <v>3269.15</v>
      </c>
      <c r="M609" s="254">
        <v>45091</v>
      </c>
      <c r="N609">
        <v>53.282263999999998</v>
      </c>
    </row>
    <row r="610" spans="1:14" x14ac:dyDescent="0.3">
      <c r="A610" s="177">
        <v>45092</v>
      </c>
      <c r="B610" s="62">
        <v>3294</v>
      </c>
      <c r="M610" s="254">
        <v>45092</v>
      </c>
      <c r="N610">
        <v>70.549045000000007</v>
      </c>
    </row>
    <row r="611" spans="1:14" x14ac:dyDescent="0.3">
      <c r="A611" s="177">
        <v>45093</v>
      </c>
      <c r="B611" s="62">
        <v>3315.2</v>
      </c>
      <c r="M611" s="254">
        <v>45093</v>
      </c>
      <c r="N611">
        <v>62.280413000000003</v>
      </c>
    </row>
    <row r="612" spans="1:14" x14ac:dyDescent="0.3">
      <c r="A612" s="177">
        <v>45096</v>
      </c>
      <c r="B612" s="62">
        <v>3309.85</v>
      </c>
      <c r="M612" s="254">
        <v>45096</v>
      </c>
      <c r="N612">
        <v>52.374983</v>
      </c>
    </row>
    <row r="613" spans="1:14" x14ac:dyDescent="0.3">
      <c r="A613" s="177">
        <v>45097</v>
      </c>
      <c r="B613" s="62">
        <v>3318.4</v>
      </c>
      <c r="M613" s="254">
        <v>45097</v>
      </c>
      <c r="N613">
        <v>108.10208799999999</v>
      </c>
    </row>
    <row r="614" spans="1:14" x14ac:dyDescent="0.3">
      <c r="A614" s="177">
        <v>45098</v>
      </c>
      <c r="B614" s="62">
        <v>3314.55</v>
      </c>
      <c r="M614" s="254">
        <v>45098</v>
      </c>
      <c r="N614">
        <v>38.836967000000001</v>
      </c>
    </row>
    <row r="615" spans="1:14" x14ac:dyDescent="0.3">
      <c r="A615" s="177">
        <v>45099</v>
      </c>
      <c r="B615" s="62">
        <v>3247.95</v>
      </c>
      <c r="M615" s="254">
        <v>45099</v>
      </c>
      <c r="N615">
        <v>160.75062800000001</v>
      </c>
    </row>
    <row r="616" spans="1:14" x14ac:dyDescent="0.3">
      <c r="A616" s="177">
        <v>45100</v>
      </c>
      <c r="B616" s="62">
        <v>3297.7</v>
      </c>
      <c r="M616" s="254">
        <v>45100</v>
      </c>
      <c r="N616">
        <v>294.45151900000002</v>
      </c>
    </row>
    <row r="617" spans="1:14" x14ac:dyDescent="0.3">
      <c r="A617" s="177">
        <v>45103</v>
      </c>
      <c r="B617" s="62">
        <v>3308.35</v>
      </c>
      <c r="M617" s="254">
        <v>45103</v>
      </c>
      <c r="N617">
        <v>102.90333699999999</v>
      </c>
    </row>
    <row r="618" spans="1:14" x14ac:dyDescent="0.3">
      <c r="A618" s="177">
        <v>45104</v>
      </c>
      <c r="B618" s="62">
        <v>3325.3</v>
      </c>
      <c r="M618" s="254">
        <v>45104</v>
      </c>
      <c r="N618">
        <v>105.465343</v>
      </c>
    </row>
    <row r="619" spans="1:14" x14ac:dyDescent="0.3">
      <c r="A619" s="177">
        <v>45105</v>
      </c>
      <c r="B619" s="62">
        <v>3347.15</v>
      </c>
      <c r="M619" s="254">
        <v>45105</v>
      </c>
      <c r="N619">
        <v>56.323948999999999</v>
      </c>
    </row>
    <row r="620" spans="1:14" x14ac:dyDescent="0.3">
      <c r="A620" s="177">
        <v>45107</v>
      </c>
      <c r="B620" s="62">
        <v>3361.7</v>
      </c>
      <c r="M620" s="254">
        <v>45107</v>
      </c>
      <c r="N620">
        <v>221.69787600000001</v>
      </c>
    </row>
    <row r="621" spans="1:14" x14ac:dyDescent="0.3">
      <c r="A621" s="177">
        <v>45110</v>
      </c>
      <c r="B621" s="62">
        <v>3358.3</v>
      </c>
      <c r="M621" s="254">
        <v>45110</v>
      </c>
      <c r="N621">
        <v>48.667636000000002</v>
      </c>
    </row>
    <row r="622" spans="1:14" x14ac:dyDescent="0.3">
      <c r="A622" s="177">
        <v>45111</v>
      </c>
      <c r="B622" s="62">
        <v>3347.9</v>
      </c>
      <c r="M622" s="254">
        <v>45111</v>
      </c>
      <c r="N622">
        <v>43.320635000000003</v>
      </c>
    </row>
    <row r="623" spans="1:14" x14ac:dyDescent="0.3">
      <c r="A623" s="177">
        <v>45112</v>
      </c>
      <c r="B623" s="62">
        <v>3374.15</v>
      </c>
      <c r="M623" s="254">
        <v>45112</v>
      </c>
      <c r="N623">
        <v>137.27469199999999</v>
      </c>
    </row>
    <row r="624" spans="1:14" x14ac:dyDescent="0.3">
      <c r="A624" s="177">
        <v>45113</v>
      </c>
      <c r="B624" s="62">
        <v>3395.9</v>
      </c>
      <c r="M624" s="254">
        <v>45113</v>
      </c>
      <c r="N624">
        <v>59.718283</v>
      </c>
    </row>
    <row r="625" spans="1:14" x14ac:dyDescent="0.3">
      <c r="A625" s="177">
        <v>45114</v>
      </c>
      <c r="B625" s="62">
        <v>3344.05</v>
      </c>
      <c r="M625" s="254">
        <v>45114</v>
      </c>
      <c r="N625">
        <v>126.610665</v>
      </c>
    </row>
    <row r="626" spans="1:14" x14ac:dyDescent="0.3">
      <c r="A626" s="177">
        <v>45117</v>
      </c>
      <c r="B626" s="62">
        <v>3342.35</v>
      </c>
      <c r="M626" s="254">
        <v>45117</v>
      </c>
      <c r="N626">
        <v>140.223949</v>
      </c>
    </row>
    <row r="627" spans="1:14" x14ac:dyDescent="0.3">
      <c r="A627" s="177">
        <v>45118</v>
      </c>
      <c r="B627" s="62">
        <v>3392.1</v>
      </c>
      <c r="M627" s="254">
        <v>45118</v>
      </c>
      <c r="N627">
        <v>54.527143000000002</v>
      </c>
    </row>
    <row r="628" spans="1:14" x14ac:dyDescent="0.3">
      <c r="A628" s="177">
        <v>45119</v>
      </c>
      <c r="B628" s="62">
        <v>3407.2</v>
      </c>
      <c r="M628" s="254">
        <v>45119</v>
      </c>
      <c r="N628">
        <v>69.036490999999998</v>
      </c>
    </row>
    <row r="629" spans="1:14" x14ac:dyDescent="0.3">
      <c r="A629" s="177">
        <v>45120</v>
      </c>
      <c r="B629" s="62">
        <v>3398.6</v>
      </c>
      <c r="M629" s="254">
        <v>45120</v>
      </c>
      <c r="N629">
        <v>140.91324900000001</v>
      </c>
    </row>
    <row r="630" spans="1:14" x14ac:dyDescent="0.3">
      <c r="A630" s="177">
        <v>45121</v>
      </c>
      <c r="B630" s="62">
        <v>3429.55</v>
      </c>
      <c r="M630" s="254">
        <v>45121</v>
      </c>
      <c r="N630">
        <v>161.97736399999999</v>
      </c>
    </row>
    <row r="631" spans="1:14" x14ac:dyDescent="0.3">
      <c r="A631" s="177">
        <v>45124</v>
      </c>
      <c r="B631" s="62">
        <v>3460.65</v>
      </c>
      <c r="M631" s="254">
        <v>45124</v>
      </c>
      <c r="N631">
        <v>72.266812000000002</v>
      </c>
    </row>
    <row r="632" spans="1:14" x14ac:dyDescent="0.3">
      <c r="A632" s="177">
        <v>45125</v>
      </c>
      <c r="B632" s="62">
        <v>3512.75</v>
      </c>
      <c r="M632" s="254">
        <v>45125</v>
      </c>
      <c r="N632">
        <v>236.809709</v>
      </c>
    </row>
    <row r="633" spans="1:14" x14ac:dyDescent="0.3">
      <c r="A633" s="177">
        <v>45126</v>
      </c>
      <c r="B633" s="62">
        <v>3516.8</v>
      </c>
      <c r="M633" s="254">
        <v>45126</v>
      </c>
      <c r="N633">
        <v>62.018290999999998</v>
      </c>
    </row>
    <row r="634" spans="1:14" x14ac:dyDescent="0.3">
      <c r="A634" s="177">
        <v>45127</v>
      </c>
      <c r="B634" s="62">
        <v>3523.7</v>
      </c>
      <c r="M634" s="254">
        <v>45127</v>
      </c>
      <c r="N634">
        <v>117.220173</v>
      </c>
    </row>
    <row r="635" spans="1:14" x14ac:dyDescent="0.3">
      <c r="A635" s="177">
        <v>45128</v>
      </c>
      <c r="B635" s="62">
        <v>3516.85</v>
      </c>
      <c r="M635" s="254">
        <v>45128</v>
      </c>
      <c r="N635">
        <v>82.723634000000004</v>
      </c>
    </row>
    <row r="636" spans="1:14" x14ac:dyDescent="0.3">
      <c r="A636" s="177">
        <v>45131</v>
      </c>
      <c r="B636" s="62">
        <v>3542.1</v>
      </c>
      <c r="M636" s="254">
        <v>45131</v>
      </c>
      <c r="N636">
        <v>67.406464</v>
      </c>
    </row>
    <row r="637" spans="1:14" x14ac:dyDescent="0.3">
      <c r="A637" s="177">
        <v>45132</v>
      </c>
      <c r="B637" s="62">
        <v>3400.1</v>
      </c>
      <c r="M637" s="254">
        <v>45132</v>
      </c>
      <c r="N637">
        <v>722.65890899999999</v>
      </c>
    </row>
    <row r="638" spans="1:14" x14ac:dyDescent="0.3">
      <c r="A638" s="177">
        <v>45133</v>
      </c>
      <c r="B638" s="62">
        <v>3371.85</v>
      </c>
      <c r="M638" s="254">
        <v>45133</v>
      </c>
      <c r="N638">
        <v>84.526905999999997</v>
      </c>
    </row>
    <row r="639" spans="1:14" x14ac:dyDescent="0.3">
      <c r="A639" s="177">
        <v>45134</v>
      </c>
      <c r="B639" s="62">
        <v>3370.95</v>
      </c>
      <c r="M639" s="254">
        <v>45134</v>
      </c>
      <c r="N639">
        <v>54.810710999999998</v>
      </c>
    </row>
    <row r="640" spans="1:14" x14ac:dyDescent="0.3">
      <c r="A640" s="177">
        <v>45135</v>
      </c>
      <c r="B640" s="62">
        <v>3390.1</v>
      </c>
      <c r="M640" s="254">
        <v>45135</v>
      </c>
      <c r="N640">
        <v>100.071741</v>
      </c>
    </row>
    <row r="641" spans="1:14" x14ac:dyDescent="0.3">
      <c r="A641" s="177">
        <v>45138</v>
      </c>
      <c r="B641" s="62">
        <v>3374.95</v>
      </c>
      <c r="M641" s="254">
        <v>45138</v>
      </c>
      <c r="N641">
        <v>234.03795700000001</v>
      </c>
    </row>
    <row r="642" spans="1:14" x14ac:dyDescent="0.3">
      <c r="A642" s="177">
        <v>45139</v>
      </c>
      <c r="B642" s="62">
        <v>3341.85</v>
      </c>
      <c r="M642" s="254">
        <v>45139</v>
      </c>
      <c r="N642">
        <v>44.009670999999997</v>
      </c>
    </row>
    <row r="643" spans="1:14" x14ac:dyDescent="0.3">
      <c r="A643" s="177">
        <v>45140</v>
      </c>
      <c r="B643" s="62">
        <v>3363.25</v>
      </c>
      <c r="M643" s="254">
        <v>45140</v>
      </c>
      <c r="N643">
        <v>56.112774000000002</v>
      </c>
    </row>
    <row r="644" spans="1:14" x14ac:dyDescent="0.3">
      <c r="A644" s="177">
        <v>45141</v>
      </c>
      <c r="B644" s="62">
        <v>3335.55</v>
      </c>
      <c r="M644" s="254">
        <v>45141</v>
      </c>
      <c r="N644">
        <v>251.98587599999999</v>
      </c>
    </row>
    <row r="645" spans="1:14" x14ac:dyDescent="0.3">
      <c r="A645" s="177">
        <v>45142</v>
      </c>
      <c r="B645" s="62">
        <v>3339.9</v>
      </c>
      <c r="M645" s="254">
        <v>45142</v>
      </c>
      <c r="N645">
        <v>144.81357199999999</v>
      </c>
    </row>
    <row r="646" spans="1:14" x14ac:dyDescent="0.3">
      <c r="A646" s="177">
        <v>45145</v>
      </c>
      <c r="B646" s="62">
        <v>3341.7</v>
      </c>
      <c r="M646" s="254">
        <v>45145</v>
      </c>
      <c r="N646">
        <v>81.001581000000002</v>
      </c>
    </row>
    <row r="647" spans="1:14" x14ac:dyDescent="0.3">
      <c r="A647" s="177">
        <v>45146</v>
      </c>
      <c r="B647" s="62">
        <v>3346.25</v>
      </c>
      <c r="M647" s="254">
        <v>45146</v>
      </c>
      <c r="N647">
        <v>32.363549999999996</v>
      </c>
    </row>
    <row r="648" spans="1:14" x14ac:dyDescent="0.3">
      <c r="A648" s="177">
        <v>45147</v>
      </c>
      <c r="B648" s="62">
        <v>3330.4</v>
      </c>
      <c r="M648" s="254">
        <v>45147</v>
      </c>
      <c r="N648">
        <v>38.754522999999999</v>
      </c>
    </row>
    <row r="649" spans="1:14" x14ac:dyDescent="0.3">
      <c r="A649" s="177">
        <v>45148</v>
      </c>
      <c r="B649" s="62">
        <v>3234.25</v>
      </c>
      <c r="M649" s="254">
        <v>45148</v>
      </c>
      <c r="N649">
        <v>176.522076</v>
      </c>
    </row>
    <row r="650" spans="1:14" x14ac:dyDescent="0.3">
      <c r="A650" s="177">
        <v>45149</v>
      </c>
      <c r="B650" s="62">
        <v>3185.2</v>
      </c>
      <c r="M650" s="254">
        <v>45149</v>
      </c>
      <c r="N650">
        <v>115.637517</v>
      </c>
    </row>
    <row r="651" spans="1:14" x14ac:dyDescent="0.3">
      <c r="A651" s="177">
        <v>45152</v>
      </c>
      <c r="B651" s="62">
        <v>3199.8</v>
      </c>
      <c r="M651" s="254">
        <v>45152</v>
      </c>
      <c r="N651">
        <v>71.934218000000001</v>
      </c>
    </row>
    <row r="652" spans="1:14" x14ac:dyDescent="0.3">
      <c r="A652" s="177">
        <v>45154</v>
      </c>
      <c r="B652" s="62">
        <v>3193.8</v>
      </c>
      <c r="M652" s="254">
        <v>45154</v>
      </c>
      <c r="N652">
        <v>51.858676000000003</v>
      </c>
    </row>
    <row r="653" spans="1:14" x14ac:dyDescent="0.3">
      <c r="A653" s="177">
        <v>45155</v>
      </c>
      <c r="B653" s="62">
        <v>3182.85</v>
      </c>
      <c r="M653" s="254">
        <v>45155</v>
      </c>
      <c r="N653">
        <v>54.394100000000002</v>
      </c>
    </row>
    <row r="654" spans="1:14" x14ac:dyDescent="0.3">
      <c r="A654" s="177">
        <v>45156</v>
      </c>
      <c r="B654" s="62">
        <v>3161.45</v>
      </c>
      <c r="M654" s="254">
        <v>45156</v>
      </c>
      <c r="N654">
        <v>50.718384</v>
      </c>
    </row>
    <row r="655" spans="1:14" x14ac:dyDescent="0.3">
      <c r="A655" s="177">
        <v>45159</v>
      </c>
      <c r="B655" s="62">
        <v>3182.05</v>
      </c>
      <c r="M655" s="254">
        <v>45159</v>
      </c>
      <c r="N655">
        <v>28.208715000000002</v>
      </c>
    </row>
    <row r="656" spans="1:14" x14ac:dyDescent="0.3">
      <c r="A656" s="177">
        <v>45160</v>
      </c>
      <c r="B656" s="62">
        <v>3180.15</v>
      </c>
      <c r="M656" s="254">
        <v>45160</v>
      </c>
      <c r="N656">
        <v>30.633541000000001</v>
      </c>
    </row>
    <row r="657" spans="1:14" x14ac:dyDescent="0.3">
      <c r="A657" s="177">
        <v>45161</v>
      </c>
      <c r="B657" s="62">
        <v>3168.7</v>
      </c>
      <c r="M657" s="254">
        <v>45161</v>
      </c>
      <c r="N657">
        <v>75.303494999999998</v>
      </c>
    </row>
    <row r="658" spans="1:14" x14ac:dyDescent="0.3">
      <c r="A658" s="177">
        <v>45162</v>
      </c>
      <c r="B658" s="62">
        <v>3226.25</v>
      </c>
      <c r="M658" s="254">
        <v>45162</v>
      </c>
      <c r="N658">
        <v>325.17691400000001</v>
      </c>
    </row>
    <row r="659" spans="1:14" x14ac:dyDescent="0.3">
      <c r="A659" s="177">
        <v>45163</v>
      </c>
      <c r="B659" s="62">
        <v>3259.95</v>
      </c>
      <c r="M659" s="254">
        <v>45163</v>
      </c>
      <c r="N659">
        <v>201.01578799999999</v>
      </c>
    </row>
    <row r="660" spans="1:14" x14ac:dyDescent="0.3">
      <c r="A660" s="177">
        <v>45166</v>
      </c>
      <c r="B660" s="62">
        <v>3260.45</v>
      </c>
      <c r="M660" s="254">
        <v>45166</v>
      </c>
      <c r="N660">
        <v>199.791877</v>
      </c>
    </row>
    <row r="661" spans="1:14" x14ac:dyDescent="0.3">
      <c r="A661" s="177">
        <v>45167</v>
      </c>
      <c r="B661" s="62">
        <v>3285.05</v>
      </c>
      <c r="M661" s="254">
        <v>45167</v>
      </c>
      <c r="N661">
        <v>203.414267</v>
      </c>
    </row>
    <row r="662" spans="1:14" x14ac:dyDescent="0.3">
      <c r="A662" s="177">
        <v>45168</v>
      </c>
      <c r="B662" s="62">
        <v>3294.3</v>
      </c>
      <c r="M662" s="254">
        <v>45168</v>
      </c>
      <c r="N662">
        <v>124.12351700000001</v>
      </c>
    </row>
    <row r="663" spans="1:14" x14ac:dyDescent="0.3">
      <c r="A663" s="177">
        <v>45169</v>
      </c>
      <c r="B663" s="62">
        <v>3250.65</v>
      </c>
      <c r="M663" s="254">
        <v>45169</v>
      </c>
      <c r="N663">
        <v>54.463760999999998</v>
      </c>
    </row>
    <row r="664" spans="1:14" x14ac:dyDescent="0.3">
      <c r="A664" s="177">
        <v>45170</v>
      </c>
      <c r="B664" s="62">
        <v>3259.95</v>
      </c>
      <c r="M664" s="254">
        <v>45170</v>
      </c>
      <c r="N664">
        <v>37.859005000000003</v>
      </c>
    </row>
    <row r="665" spans="1:14" x14ac:dyDescent="0.3">
      <c r="A665" s="177">
        <v>45173</v>
      </c>
      <c r="B665" s="62">
        <v>3235.2</v>
      </c>
      <c r="M665" s="254">
        <v>45173</v>
      </c>
      <c r="N665">
        <v>150.07737900000001</v>
      </c>
    </row>
    <row r="666" spans="1:14" x14ac:dyDescent="0.3">
      <c r="A666" s="177">
        <v>45174</v>
      </c>
      <c r="B666" s="62">
        <v>3223.7</v>
      </c>
      <c r="M666" s="254">
        <v>45174</v>
      </c>
      <c r="N666">
        <v>100.84804</v>
      </c>
    </row>
    <row r="667" spans="1:14" x14ac:dyDescent="0.3">
      <c r="A667" s="177">
        <v>45175</v>
      </c>
      <c r="B667" s="62">
        <v>3223.85</v>
      </c>
      <c r="M667" s="254">
        <v>45175</v>
      </c>
      <c r="N667">
        <v>124.03386500000001</v>
      </c>
    </row>
    <row r="668" spans="1:14" x14ac:dyDescent="0.3">
      <c r="A668" s="177">
        <v>45176</v>
      </c>
      <c r="B668" s="62">
        <v>3244.75</v>
      </c>
      <c r="M668" s="254">
        <v>45176</v>
      </c>
      <c r="N668">
        <v>90.447598999999997</v>
      </c>
    </row>
    <row r="669" spans="1:14" x14ac:dyDescent="0.3">
      <c r="A669" s="177">
        <v>45177</v>
      </c>
      <c r="B669" s="62">
        <v>3236.65</v>
      </c>
      <c r="M669" s="254">
        <v>45177</v>
      </c>
      <c r="N669">
        <v>29.130941</v>
      </c>
    </row>
    <row r="670" spans="1:14" x14ac:dyDescent="0.3">
      <c r="A670" s="177">
        <v>45180</v>
      </c>
      <c r="B670" s="62">
        <v>3259.15</v>
      </c>
      <c r="M670" s="254">
        <v>45180</v>
      </c>
      <c r="N670">
        <v>37.579680000000003</v>
      </c>
    </row>
    <row r="671" spans="1:14" x14ac:dyDescent="0.3">
      <c r="A671" s="177">
        <v>45181</v>
      </c>
      <c r="B671" s="62">
        <v>3257.05</v>
      </c>
      <c r="M671" s="254">
        <v>45181</v>
      </c>
      <c r="N671">
        <v>57.246504000000002</v>
      </c>
    </row>
    <row r="672" spans="1:14" x14ac:dyDescent="0.3">
      <c r="A672" s="177">
        <v>45182</v>
      </c>
      <c r="B672" s="62">
        <v>3276.55</v>
      </c>
      <c r="M672" s="254">
        <v>45182</v>
      </c>
      <c r="N672">
        <v>115.169561</v>
      </c>
    </row>
    <row r="673" spans="1:14" x14ac:dyDescent="0.3">
      <c r="A673" s="177">
        <v>45183</v>
      </c>
      <c r="B673" s="62">
        <v>3239.4</v>
      </c>
      <c r="M673" s="254">
        <v>45183</v>
      </c>
      <c r="N673">
        <v>77.781289000000001</v>
      </c>
    </row>
    <row r="674" spans="1:14" x14ac:dyDescent="0.3">
      <c r="A674" s="177">
        <v>45184</v>
      </c>
      <c r="B674" s="62">
        <v>3196.6</v>
      </c>
      <c r="M674" s="254">
        <v>45184</v>
      </c>
      <c r="N674">
        <v>150.02050600000001</v>
      </c>
    </row>
    <row r="675" spans="1:14" x14ac:dyDescent="0.3">
      <c r="A675" s="177">
        <v>45187</v>
      </c>
      <c r="B675" s="62">
        <v>3205.45</v>
      </c>
      <c r="M675" s="254">
        <v>45187</v>
      </c>
      <c r="N675">
        <v>62.189627999999999</v>
      </c>
    </row>
    <row r="676" spans="1:14" x14ac:dyDescent="0.3">
      <c r="A676" s="177">
        <v>45189</v>
      </c>
      <c r="B676" s="62">
        <v>3215.55</v>
      </c>
      <c r="M676" s="254">
        <v>45189</v>
      </c>
      <c r="N676">
        <v>395.438515</v>
      </c>
    </row>
    <row r="677" spans="1:14" x14ac:dyDescent="0.3">
      <c r="A677" s="177">
        <v>45190</v>
      </c>
      <c r="B677" s="62">
        <v>3242.35</v>
      </c>
      <c r="M677" s="254">
        <v>45190</v>
      </c>
      <c r="N677">
        <v>297.87274200000002</v>
      </c>
    </row>
    <row r="678" spans="1:14" x14ac:dyDescent="0.3">
      <c r="A678" s="177">
        <v>45191</v>
      </c>
      <c r="B678" s="62">
        <v>3276.05</v>
      </c>
      <c r="M678" s="254">
        <v>45191</v>
      </c>
      <c r="N678">
        <v>162.08535000000001</v>
      </c>
    </row>
    <row r="679" spans="1:14" x14ac:dyDescent="0.3">
      <c r="A679" s="177">
        <v>45194</v>
      </c>
      <c r="B679" s="62">
        <v>3323.3</v>
      </c>
      <c r="M679" s="254">
        <v>45194</v>
      </c>
      <c r="N679">
        <v>428.00137999999998</v>
      </c>
    </row>
    <row r="680" spans="1:14" x14ac:dyDescent="0.3">
      <c r="A680" s="177">
        <v>45195</v>
      </c>
      <c r="B680" s="62">
        <v>3293.85</v>
      </c>
      <c r="M680" s="254">
        <v>45195</v>
      </c>
      <c r="N680">
        <v>235.27775299999999</v>
      </c>
    </row>
    <row r="681" spans="1:14" x14ac:dyDescent="0.3">
      <c r="A681" s="177">
        <v>45196</v>
      </c>
      <c r="B681" s="62">
        <v>3300.7</v>
      </c>
      <c r="M681" s="254">
        <v>45196</v>
      </c>
      <c r="N681">
        <v>126.238238</v>
      </c>
    </row>
    <row r="682" spans="1:14" x14ac:dyDescent="0.3">
      <c r="A682" s="177">
        <v>45197</v>
      </c>
      <c r="B682" s="62">
        <v>3169.6</v>
      </c>
      <c r="M682" s="254">
        <v>45197</v>
      </c>
      <c r="N682">
        <v>236.60512299999999</v>
      </c>
    </row>
    <row r="683" spans="1:14" x14ac:dyDescent="0.3">
      <c r="A683" s="177">
        <v>45198</v>
      </c>
      <c r="B683" s="62">
        <v>3161.35</v>
      </c>
      <c r="M683" s="254">
        <v>45198</v>
      </c>
      <c r="N683">
        <v>154.26695799999999</v>
      </c>
    </row>
    <row r="684" spans="1:14" x14ac:dyDescent="0.3">
      <c r="A684" s="177">
        <v>45202</v>
      </c>
      <c r="B684" s="62">
        <v>3166.6</v>
      </c>
      <c r="M684" s="254">
        <v>45202</v>
      </c>
      <c r="N684">
        <v>198.18691999999999</v>
      </c>
    </row>
    <row r="685" spans="1:14" x14ac:dyDescent="0.3">
      <c r="A685" s="177">
        <v>45203</v>
      </c>
      <c r="B685" s="62">
        <v>3169.55</v>
      </c>
      <c r="M685" s="254">
        <v>45203</v>
      </c>
      <c r="N685">
        <v>48.479844</v>
      </c>
    </row>
    <row r="686" spans="1:14" x14ac:dyDescent="0.3">
      <c r="A686" s="177">
        <v>45204</v>
      </c>
      <c r="B686" s="62">
        <v>3205.4</v>
      </c>
      <c r="M686" s="254">
        <v>45204</v>
      </c>
      <c r="N686">
        <v>68.317779999999999</v>
      </c>
    </row>
    <row r="687" spans="1:14" x14ac:dyDescent="0.3">
      <c r="A687" s="177">
        <v>45205</v>
      </c>
      <c r="B687" s="62">
        <v>3193.65</v>
      </c>
      <c r="M687" s="254">
        <v>45205</v>
      </c>
      <c r="N687">
        <v>220.936848</v>
      </c>
    </row>
    <row r="688" spans="1:14" x14ac:dyDescent="0.3">
      <c r="A688" s="177">
        <v>45208</v>
      </c>
      <c r="B688" s="62">
        <v>3153.25</v>
      </c>
      <c r="M688" s="254">
        <v>45208</v>
      </c>
      <c r="N688">
        <v>55.67906</v>
      </c>
    </row>
    <row r="689" spans="1:14" x14ac:dyDescent="0.3">
      <c r="A689" s="177">
        <v>45209</v>
      </c>
      <c r="B689" s="62">
        <v>3151.65</v>
      </c>
      <c r="M689" s="254">
        <v>45209</v>
      </c>
      <c r="N689">
        <v>84.887908999999993</v>
      </c>
    </row>
    <row r="690" spans="1:14" x14ac:dyDescent="0.3">
      <c r="A690" s="177">
        <v>45210</v>
      </c>
      <c r="B690" s="62">
        <v>3163.55</v>
      </c>
      <c r="M690" s="254">
        <v>45210</v>
      </c>
      <c r="N690">
        <v>501.79367999999999</v>
      </c>
    </row>
    <row r="691" spans="1:14" x14ac:dyDescent="0.3">
      <c r="A691" s="177">
        <v>45211</v>
      </c>
      <c r="B691" s="62">
        <v>3159.35</v>
      </c>
      <c r="M691" s="254">
        <v>45211</v>
      </c>
      <c r="N691">
        <v>34.139046999999998</v>
      </c>
    </row>
    <row r="692" spans="1:14" x14ac:dyDescent="0.3">
      <c r="A692" s="177">
        <v>45212</v>
      </c>
      <c r="B692" s="62">
        <v>3148.75</v>
      </c>
      <c r="M692" s="254">
        <v>45212</v>
      </c>
      <c r="N692">
        <v>484.89021300000002</v>
      </c>
    </row>
    <row r="693" spans="1:14" x14ac:dyDescent="0.3">
      <c r="A693" s="177">
        <v>45215</v>
      </c>
      <c r="B693" s="62">
        <v>3112.6</v>
      </c>
      <c r="M693" s="254">
        <v>45215</v>
      </c>
      <c r="N693">
        <v>72.084537999999995</v>
      </c>
    </row>
    <row r="694" spans="1:14" x14ac:dyDescent="0.3">
      <c r="A694" s="177">
        <v>45216</v>
      </c>
      <c r="B694" s="62">
        <v>3112.15</v>
      </c>
      <c r="M694" s="254">
        <v>45216</v>
      </c>
      <c r="N694">
        <v>117.060984</v>
      </c>
    </row>
    <row r="695" spans="1:14" x14ac:dyDescent="0.3">
      <c r="A695" s="177">
        <v>45217</v>
      </c>
      <c r="B695" s="62">
        <v>3096.05</v>
      </c>
      <c r="M695" s="254">
        <v>45217</v>
      </c>
      <c r="N695">
        <v>124.71617000000001</v>
      </c>
    </row>
    <row r="696" spans="1:14" x14ac:dyDescent="0.3">
      <c r="A696" s="177">
        <v>45218</v>
      </c>
      <c r="B696" s="62">
        <v>3100.35</v>
      </c>
      <c r="M696" s="254">
        <v>45218</v>
      </c>
      <c r="N696">
        <v>224.42409799999999</v>
      </c>
    </row>
    <row r="697" spans="1:14" x14ac:dyDescent="0.3">
      <c r="A697" s="177">
        <v>45219</v>
      </c>
      <c r="B697" s="62">
        <v>3105.35</v>
      </c>
      <c r="M697" s="254">
        <v>45219</v>
      </c>
      <c r="N697">
        <v>800.66602</v>
      </c>
    </row>
    <row r="698" spans="1:14" x14ac:dyDescent="0.3">
      <c r="A698" s="177">
        <v>45222</v>
      </c>
      <c r="B698" s="62">
        <v>3071.4</v>
      </c>
      <c r="M698" s="254">
        <v>45222</v>
      </c>
      <c r="N698">
        <v>65.109846000000005</v>
      </c>
    </row>
    <row r="699" spans="1:14" x14ac:dyDescent="0.3">
      <c r="A699" s="177">
        <v>45224</v>
      </c>
      <c r="B699" s="62">
        <v>3061.1</v>
      </c>
      <c r="M699" s="254">
        <v>45224</v>
      </c>
      <c r="N699">
        <v>45.830879000000003</v>
      </c>
    </row>
    <row r="700" spans="1:14" x14ac:dyDescent="0.3">
      <c r="A700" s="177">
        <v>45225</v>
      </c>
      <c r="B700" s="62">
        <v>2958.4</v>
      </c>
      <c r="M700" s="254">
        <v>45225</v>
      </c>
      <c r="N700">
        <v>421.100345</v>
      </c>
    </row>
    <row r="701" spans="1:14" x14ac:dyDescent="0.3">
      <c r="A701" s="177">
        <v>45226</v>
      </c>
      <c r="B701" s="62">
        <v>2954.3</v>
      </c>
      <c r="M701" s="254">
        <v>45226</v>
      </c>
      <c r="N701">
        <v>183.75149500000001</v>
      </c>
    </row>
    <row r="702" spans="1:14" x14ac:dyDescent="0.3">
      <c r="A702" s="177">
        <v>45229</v>
      </c>
      <c r="B702" s="62">
        <v>2967.45</v>
      </c>
      <c r="M702" s="254">
        <v>45229</v>
      </c>
      <c r="N702">
        <v>56.970236</v>
      </c>
    </row>
    <row r="703" spans="1:14" x14ac:dyDescent="0.3">
      <c r="A703" s="177">
        <v>45230</v>
      </c>
      <c r="B703" s="62">
        <v>2996.35</v>
      </c>
      <c r="M703" s="254">
        <v>45230</v>
      </c>
      <c r="N703">
        <v>116.032313</v>
      </c>
    </row>
    <row r="704" spans="1:14" x14ac:dyDescent="0.3">
      <c r="A704" s="177">
        <v>45231</v>
      </c>
      <c r="B704" s="62">
        <v>2935.35</v>
      </c>
      <c r="M704" s="254">
        <v>45231</v>
      </c>
      <c r="N704">
        <v>147.14904000000001</v>
      </c>
    </row>
    <row r="705" spans="1:14" x14ac:dyDescent="0.3">
      <c r="A705" s="177">
        <v>45232</v>
      </c>
      <c r="B705" s="62">
        <v>2955.7</v>
      </c>
      <c r="M705" s="254">
        <v>45232</v>
      </c>
      <c r="N705">
        <v>94.868312000000003</v>
      </c>
    </row>
    <row r="706" spans="1:14" x14ac:dyDescent="0.3">
      <c r="A706" s="177">
        <v>45233</v>
      </c>
      <c r="B706" s="62">
        <v>2977.85</v>
      </c>
      <c r="M706" s="254">
        <v>45233</v>
      </c>
      <c r="N706">
        <v>343.49237499999998</v>
      </c>
    </row>
    <row r="707" spans="1:14" x14ac:dyDescent="0.3">
      <c r="A707" s="177">
        <v>45236</v>
      </c>
      <c r="B707" s="62">
        <v>3027.9</v>
      </c>
      <c r="M707" s="254">
        <v>45236</v>
      </c>
      <c r="N707">
        <v>194.57552000000001</v>
      </c>
    </row>
    <row r="708" spans="1:14" x14ac:dyDescent="0.3">
      <c r="A708" s="177">
        <v>45237</v>
      </c>
      <c r="B708" s="62">
        <v>3033.5</v>
      </c>
      <c r="M708" s="254">
        <v>45237</v>
      </c>
      <c r="N708">
        <v>31.911722999999999</v>
      </c>
    </row>
    <row r="709" spans="1:14" x14ac:dyDescent="0.3">
      <c r="A709" s="177">
        <v>45238</v>
      </c>
      <c r="B709" s="62">
        <v>3092.9</v>
      </c>
      <c r="M709" s="254">
        <v>45238</v>
      </c>
      <c r="N709">
        <v>152.23107999999999</v>
      </c>
    </row>
    <row r="710" spans="1:14" x14ac:dyDescent="0.3">
      <c r="A710" s="177">
        <v>45239</v>
      </c>
      <c r="B710" s="62">
        <v>3080.15</v>
      </c>
      <c r="M710" s="254">
        <v>45239</v>
      </c>
      <c r="N710">
        <v>57.890748000000002</v>
      </c>
    </row>
    <row r="711" spans="1:14" x14ac:dyDescent="0.3">
      <c r="A711" s="177">
        <v>45240</v>
      </c>
      <c r="B711" s="62">
        <v>3075.9</v>
      </c>
      <c r="M711" s="254">
        <v>45240</v>
      </c>
      <c r="N711">
        <v>50.241399999999999</v>
      </c>
    </row>
    <row r="712" spans="1:14" x14ac:dyDescent="0.3">
      <c r="A712" s="177">
        <v>45242</v>
      </c>
      <c r="B712" s="62">
        <v>3097.6</v>
      </c>
      <c r="M712" s="254">
        <v>45242</v>
      </c>
      <c r="N712">
        <v>15.216796</v>
      </c>
    </row>
    <row r="713" spans="1:14" x14ac:dyDescent="0.3">
      <c r="A713" s="177">
        <v>45243</v>
      </c>
      <c r="B713" s="62">
        <v>3088.95</v>
      </c>
      <c r="M713" s="254">
        <v>45243</v>
      </c>
      <c r="N713">
        <v>162.14913799999999</v>
      </c>
    </row>
    <row r="714" spans="1:14" x14ac:dyDescent="0.3">
      <c r="A714" s="177">
        <v>45245</v>
      </c>
      <c r="B714" s="62">
        <v>3115.1</v>
      </c>
      <c r="M714" s="254">
        <v>45245</v>
      </c>
      <c r="N714">
        <v>129.316306</v>
      </c>
    </row>
    <row r="715" spans="1:14" x14ac:dyDescent="0.3">
      <c r="A715" s="177">
        <v>45246</v>
      </c>
      <c r="B715" s="62">
        <v>3130</v>
      </c>
      <c r="M715" s="254">
        <v>45246</v>
      </c>
      <c r="N715">
        <v>94.124943000000002</v>
      </c>
    </row>
    <row r="716" spans="1:14" x14ac:dyDescent="0.3">
      <c r="A716" s="177">
        <v>45247</v>
      </c>
      <c r="B716" s="62">
        <v>3167.5</v>
      </c>
      <c r="M716" s="254">
        <v>45247</v>
      </c>
      <c r="N716">
        <v>141.59073000000001</v>
      </c>
    </row>
    <row r="717" spans="1:14" x14ac:dyDescent="0.3">
      <c r="A717" s="177">
        <v>45250</v>
      </c>
      <c r="B717" s="62">
        <v>3139.6</v>
      </c>
      <c r="M717" s="254">
        <v>45250</v>
      </c>
      <c r="N717">
        <v>34.012427000000002</v>
      </c>
    </row>
    <row r="718" spans="1:14" x14ac:dyDescent="0.3">
      <c r="A718" s="177">
        <v>45251</v>
      </c>
      <c r="B718" s="62">
        <v>3132.3</v>
      </c>
      <c r="M718" s="254">
        <v>45251</v>
      </c>
      <c r="N718">
        <v>40.051720000000003</v>
      </c>
    </row>
    <row r="719" spans="1:14" x14ac:dyDescent="0.3">
      <c r="A719" s="177">
        <v>45252</v>
      </c>
      <c r="B719" s="62">
        <v>3132.6</v>
      </c>
      <c r="M719" s="254">
        <v>45252</v>
      </c>
      <c r="N719">
        <v>42.070535</v>
      </c>
    </row>
    <row r="720" spans="1:14" x14ac:dyDescent="0.3">
      <c r="A720" s="177">
        <v>45253</v>
      </c>
      <c r="B720" s="62">
        <v>3121.9</v>
      </c>
      <c r="M720" s="254">
        <v>45253</v>
      </c>
      <c r="N720">
        <v>44.161991</v>
      </c>
    </row>
    <row r="721" spans="1:14" x14ac:dyDescent="0.3">
      <c r="A721" s="177">
        <v>45254</v>
      </c>
      <c r="B721" s="62">
        <v>3136.15</v>
      </c>
      <c r="M721" s="254">
        <v>45254</v>
      </c>
      <c r="N721">
        <v>44.728130999999998</v>
      </c>
    </row>
    <row r="722" spans="1:14" x14ac:dyDescent="0.3">
      <c r="A722" s="177">
        <v>45258</v>
      </c>
      <c r="B722" s="62">
        <v>3147.65</v>
      </c>
      <c r="M722" s="254">
        <v>45258</v>
      </c>
      <c r="N722">
        <v>96.014695000000003</v>
      </c>
    </row>
    <row r="723" spans="1:14" x14ac:dyDescent="0.3">
      <c r="A723" s="177">
        <v>45259</v>
      </c>
      <c r="B723" s="62">
        <v>3149.85</v>
      </c>
      <c r="M723" s="254">
        <v>45259</v>
      </c>
      <c r="N723">
        <v>27.715541999999999</v>
      </c>
    </row>
    <row r="724" spans="1:14" x14ac:dyDescent="0.3">
      <c r="A724" s="177">
        <v>45260</v>
      </c>
      <c r="B724" s="62">
        <v>3120</v>
      </c>
      <c r="M724" s="254">
        <v>45260</v>
      </c>
      <c r="N724">
        <v>185.139411</v>
      </c>
    </row>
    <row r="725" spans="1:14" x14ac:dyDescent="0.3">
      <c r="A725" s="177">
        <v>45261</v>
      </c>
      <c r="B725" s="62">
        <v>3172.7</v>
      </c>
      <c r="M725" s="254">
        <v>45261</v>
      </c>
      <c r="N725">
        <v>307.843706</v>
      </c>
    </row>
    <row r="726" spans="1:14" x14ac:dyDescent="0.3">
      <c r="A726" s="177">
        <v>45264</v>
      </c>
      <c r="B726" s="62">
        <v>3194.35</v>
      </c>
      <c r="M726" s="254">
        <v>45264</v>
      </c>
      <c r="N726">
        <v>123.306021</v>
      </c>
    </row>
    <row r="727" spans="1:14" x14ac:dyDescent="0.3">
      <c r="A727" s="177">
        <v>45265</v>
      </c>
      <c r="B727" s="62">
        <v>3226.2</v>
      </c>
      <c r="M727" s="254">
        <v>45265</v>
      </c>
      <c r="N727">
        <v>87.403327000000004</v>
      </c>
    </row>
    <row r="728" spans="1:14" x14ac:dyDescent="0.3">
      <c r="A728" s="177">
        <v>45266</v>
      </c>
      <c r="B728" s="62">
        <v>3252</v>
      </c>
      <c r="M728" s="254">
        <v>45266</v>
      </c>
      <c r="N728">
        <v>95.657004000000001</v>
      </c>
    </row>
    <row r="729" spans="1:14" x14ac:dyDescent="0.3">
      <c r="A729" s="177">
        <v>45267</v>
      </c>
      <c r="B729" s="62">
        <v>3251.25</v>
      </c>
      <c r="M729" s="254">
        <v>45267</v>
      </c>
      <c r="N729">
        <v>96.619337999999999</v>
      </c>
    </row>
    <row r="730" spans="1:14" x14ac:dyDescent="0.3">
      <c r="A730" s="177">
        <v>45268</v>
      </c>
      <c r="B730" s="62">
        <v>3233.15</v>
      </c>
      <c r="M730" s="254">
        <v>45268</v>
      </c>
      <c r="N730">
        <v>87.761045999999993</v>
      </c>
    </row>
    <row r="731" spans="1:14" x14ac:dyDescent="0.3">
      <c r="A731" s="177">
        <v>45271</v>
      </c>
      <c r="B731" s="62">
        <v>3233.15</v>
      </c>
      <c r="M731" s="254">
        <v>45271</v>
      </c>
      <c r="N731">
        <v>180.82619500000001</v>
      </c>
    </row>
    <row r="732" spans="1:14" x14ac:dyDescent="0.3">
      <c r="A732" s="177">
        <v>45272</v>
      </c>
      <c r="B732" s="62">
        <v>3223.55</v>
      </c>
      <c r="M732" s="254">
        <v>45272</v>
      </c>
      <c r="N732">
        <v>249.507846</v>
      </c>
    </row>
    <row r="733" spans="1:14" x14ac:dyDescent="0.3">
      <c r="A733" s="177">
        <v>45273</v>
      </c>
      <c r="B733" s="62">
        <v>3244.35</v>
      </c>
      <c r="M733" s="254">
        <v>45273</v>
      </c>
      <c r="N733">
        <v>59.112299</v>
      </c>
    </row>
    <row r="734" spans="1:14" x14ac:dyDescent="0.3">
      <c r="A734" s="177">
        <v>45274</v>
      </c>
      <c r="B734" s="62">
        <v>3242.75</v>
      </c>
      <c r="M734" s="254">
        <v>45274</v>
      </c>
      <c r="N734">
        <v>207.21012300000001</v>
      </c>
    </row>
    <row r="735" spans="1:14" x14ac:dyDescent="0.3">
      <c r="A735" s="177">
        <v>45275</v>
      </c>
      <c r="B735" s="62">
        <v>3312</v>
      </c>
      <c r="M735" s="254">
        <v>45275</v>
      </c>
      <c r="N735">
        <v>393.37784799999997</v>
      </c>
    </row>
    <row r="736" spans="1:14" x14ac:dyDescent="0.3">
      <c r="A736" s="177">
        <v>45278</v>
      </c>
      <c r="B736" s="62">
        <v>3332</v>
      </c>
      <c r="M736" s="254">
        <v>45278</v>
      </c>
      <c r="N736">
        <v>147.04846599999999</v>
      </c>
    </row>
    <row r="737" spans="1:14" x14ac:dyDescent="0.3">
      <c r="A737" s="177">
        <v>45279</v>
      </c>
      <c r="B737" s="62">
        <v>3335.55</v>
      </c>
      <c r="M737" s="254">
        <v>45279</v>
      </c>
      <c r="N737">
        <v>85.053932000000003</v>
      </c>
    </row>
    <row r="738" spans="1:14" x14ac:dyDescent="0.3">
      <c r="A738" s="177">
        <v>45280</v>
      </c>
      <c r="B738" s="62">
        <v>3306.55</v>
      </c>
      <c r="M738" s="254">
        <v>45280</v>
      </c>
      <c r="N738">
        <v>290.481763</v>
      </c>
    </row>
    <row r="739" spans="1:14" x14ac:dyDescent="0.3">
      <c r="A739" s="177">
        <v>45281</v>
      </c>
      <c r="B739" s="62">
        <v>3302.6</v>
      </c>
      <c r="M739" s="254">
        <v>45281</v>
      </c>
      <c r="N739">
        <v>177.161113</v>
      </c>
    </row>
    <row r="740" spans="1:14" x14ac:dyDescent="0.3">
      <c r="A740" s="177">
        <v>45282</v>
      </c>
      <c r="B740" s="62">
        <v>3341.55</v>
      </c>
      <c r="M740" s="254">
        <v>45282</v>
      </c>
      <c r="N740">
        <v>182.296806</v>
      </c>
    </row>
    <row r="741" spans="1:14" x14ac:dyDescent="0.3">
      <c r="A741" s="177">
        <v>45286</v>
      </c>
      <c r="B741" s="62">
        <v>3382.95</v>
      </c>
      <c r="M741" s="254">
        <v>45286</v>
      </c>
      <c r="N741">
        <v>280.24763899999999</v>
      </c>
    </row>
    <row r="742" spans="1:14" x14ac:dyDescent="0.3">
      <c r="A742" s="177">
        <v>45287</v>
      </c>
      <c r="B742" s="62">
        <v>3403</v>
      </c>
      <c r="M742" s="254">
        <v>45287</v>
      </c>
      <c r="N742">
        <v>70.269351</v>
      </c>
    </row>
    <row r="743" spans="1:14" x14ac:dyDescent="0.3">
      <c r="A743" s="177">
        <v>45288</v>
      </c>
      <c r="B743" s="62">
        <v>3395.15</v>
      </c>
      <c r="M743" s="254">
        <v>45288</v>
      </c>
      <c r="N743">
        <v>71.193522999999999</v>
      </c>
    </row>
    <row r="744" spans="1:14" x14ac:dyDescent="0.3">
      <c r="A744" s="177">
        <v>45289</v>
      </c>
      <c r="B744" s="62">
        <v>3402.1</v>
      </c>
      <c r="M744" s="254">
        <v>45289</v>
      </c>
      <c r="N744">
        <v>177.11221900000001</v>
      </c>
    </row>
    <row r="745" spans="1:14" x14ac:dyDescent="0.3">
      <c r="A745" s="177">
        <v>45292</v>
      </c>
      <c r="B745" s="62">
        <v>3394.55</v>
      </c>
      <c r="M745" s="254">
        <v>45292</v>
      </c>
      <c r="N745">
        <v>45.728867999999999</v>
      </c>
    </row>
    <row r="746" spans="1:14" x14ac:dyDescent="0.3">
      <c r="A746" s="177">
        <v>45293</v>
      </c>
      <c r="B746" s="62">
        <v>3390.55</v>
      </c>
      <c r="M746" s="254">
        <v>45293</v>
      </c>
      <c r="N746">
        <v>39.657491999999998</v>
      </c>
    </row>
    <row r="747" spans="1:14" x14ac:dyDescent="0.3">
      <c r="A747" s="177">
        <v>45294</v>
      </c>
      <c r="B747" s="62">
        <v>3371.6</v>
      </c>
      <c r="M747" s="254">
        <v>45294</v>
      </c>
      <c r="N747">
        <v>35.960678000000001</v>
      </c>
    </row>
    <row r="748" spans="1:14" x14ac:dyDescent="0.3">
      <c r="A748" s="177">
        <v>45295</v>
      </c>
      <c r="B748" s="62">
        <v>3379.35</v>
      </c>
      <c r="M748" s="254">
        <v>45295</v>
      </c>
      <c r="N748">
        <v>55.407243000000001</v>
      </c>
    </row>
    <row r="749" spans="1:14" x14ac:dyDescent="0.3">
      <c r="A749" s="177">
        <v>45296</v>
      </c>
      <c r="B749" s="62">
        <v>3355.5</v>
      </c>
      <c r="M749" s="254">
        <v>45296</v>
      </c>
      <c r="N749">
        <v>63.449393999999998</v>
      </c>
    </row>
    <row r="750" spans="1:14" x14ac:dyDescent="0.3">
      <c r="A750" s="177">
        <v>45299</v>
      </c>
      <c r="B750" s="62">
        <v>3296.45</v>
      </c>
      <c r="M750" s="254">
        <v>45299</v>
      </c>
      <c r="N750">
        <v>49.389580000000002</v>
      </c>
    </row>
    <row r="751" spans="1:14" x14ac:dyDescent="0.3">
      <c r="A751" s="177">
        <v>45300</v>
      </c>
      <c r="B751" s="62">
        <v>3266.85</v>
      </c>
      <c r="M751" s="254">
        <v>45300</v>
      </c>
      <c r="N751">
        <v>124.29364</v>
      </c>
    </row>
    <row r="752" spans="1:14" x14ac:dyDescent="0.3">
      <c r="A752" s="177">
        <v>45301</v>
      </c>
      <c r="B752" s="62">
        <v>3286.55</v>
      </c>
      <c r="M752" s="254">
        <v>45301</v>
      </c>
      <c r="N752">
        <v>270.46722299999999</v>
      </c>
    </row>
    <row r="753" spans="1:14" x14ac:dyDescent="0.3">
      <c r="A753" s="177">
        <v>45302</v>
      </c>
      <c r="B753" s="62">
        <v>3287.85</v>
      </c>
      <c r="M753" s="254">
        <v>45302</v>
      </c>
      <c r="N753">
        <v>111.381702</v>
      </c>
    </row>
    <row r="754" spans="1:14" x14ac:dyDescent="0.3">
      <c r="A754" s="177">
        <v>45303</v>
      </c>
      <c r="B754" s="62">
        <v>3278</v>
      </c>
      <c r="M754" s="254">
        <v>45303</v>
      </c>
      <c r="N754">
        <v>100.56591299999999</v>
      </c>
    </row>
    <row r="755" spans="1:14" x14ac:dyDescent="0.3">
      <c r="A755" s="177">
        <v>45306</v>
      </c>
      <c r="B755" s="62">
        <v>3274.05</v>
      </c>
      <c r="M755" s="254">
        <v>45306</v>
      </c>
      <c r="N755">
        <v>199.864318</v>
      </c>
    </row>
    <row r="756" spans="1:14" x14ac:dyDescent="0.3">
      <c r="A756" s="177">
        <v>45307</v>
      </c>
      <c r="B756" s="62">
        <v>3297.5</v>
      </c>
      <c r="M756" s="254">
        <v>45307</v>
      </c>
      <c r="N756">
        <v>208.3612</v>
      </c>
    </row>
    <row r="757" spans="1:14" x14ac:dyDescent="0.3">
      <c r="A757" s="177">
        <v>45308</v>
      </c>
      <c r="B757" s="62">
        <v>3242.3</v>
      </c>
      <c r="M757" s="254">
        <v>45308</v>
      </c>
      <c r="N757">
        <v>238.73288500000001</v>
      </c>
    </row>
    <row r="758" spans="1:14" x14ac:dyDescent="0.3">
      <c r="A758" s="177">
        <v>45309</v>
      </c>
      <c r="B758" s="62">
        <v>3163.65</v>
      </c>
      <c r="M758" s="254">
        <v>45309</v>
      </c>
      <c r="N758">
        <v>337.71855599999998</v>
      </c>
    </row>
    <row r="759" spans="1:14" x14ac:dyDescent="0.3">
      <c r="A759" s="177">
        <v>45310</v>
      </c>
      <c r="B759" s="62">
        <v>3165.6</v>
      </c>
      <c r="M759" s="254">
        <v>45310</v>
      </c>
      <c r="N759">
        <v>120.854175</v>
      </c>
    </row>
    <row r="760" spans="1:14" x14ac:dyDescent="0.3">
      <c r="A760" s="177">
        <v>45311</v>
      </c>
      <c r="B760" s="62">
        <v>3140.35</v>
      </c>
      <c r="M760" s="254">
        <v>45311</v>
      </c>
      <c r="N760">
        <v>31.302565000000001</v>
      </c>
    </row>
    <row r="761" spans="1:14" x14ac:dyDescent="0.3">
      <c r="A761" s="177">
        <v>45314</v>
      </c>
      <c r="B761" s="62">
        <v>3058</v>
      </c>
      <c r="M761" s="254">
        <v>45314</v>
      </c>
      <c r="N761">
        <v>325.48614300000003</v>
      </c>
    </row>
    <row r="762" spans="1:14" x14ac:dyDescent="0.3">
      <c r="A762" s="177">
        <v>45315</v>
      </c>
      <c r="B762" s="62">
        <v>2999.55</v>
      </c>
      <c r="M762" s="254">
        <v>45315</v>
      </c>
      <c r="N762">
        <v>1812.8513780000001</v>
      </c>
    </row>
    <row r="763" spans="1:14" x14ac:dyDescent="0.3">
      <c r="A763" s="177">
        <v>45316</v>
      </c>
      <c r="B763" s="62">
        <v>2949.55</v>
      </c>
      <c r="M763" s="254">
        <v>45316</v>
      </c>
      <c r="N763">
        <v>334.30239399999999</v>
      </c>
    </row>
    <row r="764" spans="1:14" x14ac:dyDescent="0.3">
      <c r="A764" s="177">
        <v>45320</v>
      </c>
      <c r="B764" s="62">
        <v>2976.45</v>
      </c>
      <c r="M764" s="254">
        <v>45320</v>
      </c>
      <c r="N764">
        <v>994.64076299999999</v>
      </c>
    </row>
    <row r="765" spans="1:14" x14ac:dyDescent="0.3">
      <c r="A765" s="177">
        <v>45321</v>
      </c>
      <c r="B765" s="62">
        <v>2954.85</v>
      </c>
      <c r="M765" s="254">
        <v>45321</v>
      </c>
      <c r="N765">
        <v>173.240917</v>
      </c>
    </row>
    <row r="766" spans="1:14" x14ac:dyDescent="0.3">
      <c r="A766" s="177">
        <v>45322</v>
      </c>
      <c r="B766" s="62">
        <v>2958</v>
      </c>
      <c r="M766" s="254">
        <v>45322</v>
      </c>
      <c r="N766">
        <v>205.22101699999999</v>
      </c>
    </row>
    <row r="767" spans="1:14" x14ac:dyDescent="0.3">
      <c r="A767" s="177">
        <v>45323</v>
      </c>
      <c r="B767" s="62">
        <v>2928.6</v>
      </c>
      <c r="M767" s="254">
        <v>45323</v>
      </c>
      <c r="N767">
        <v>237.811419</v>
      </c>
    </row>
    <row r="768" spans="1:14" x14ac:dyDescent="0.3">
      <c r="A768" s="177">
        <v>45324</v>
      </c>
      <c r="B768" s="62">
        <v>2935.1</v>
      </c>
      <c r="M768" s="254">
        <v>45324</v>
      </c>
      <c r="N768">
        <v>169.73017400000001</v>
      </c>
    </row>
    <row r="769" spans="1:14" x14ac:dyDescent="0.3">
      <c r="A769" s="177">
        <v>45327</v>
      </c>
      <c r="B769" s="62">
        <v>2917.15</v>
      </c>
      <c r="M769" s="254">
        <v>45327</v>
      </c>
      <c r="N769">
        <v>79.904405999999994</v>
      </c>
    </row>
    <row r="770" spans="1:14" x14ac:dyDescent="0.3">
      <c r="A770" s="177">
        <v>45328</v>
      </c>
      <c r="B770" s="62">
        <v>2934.6</v>
      </c>
      <c r="M770" s="254">
        <v>45328</v>
      </c>
      <c r="N770">
        <v>143.63322600000001</v>
      </c>
    </row>
    <row r="771" spans="1:14" x14ac:dyDescent="0.3">
      <c r="A771" s="177">
        <v>45329</v>
      </c>
      <c r="B771" s="62">
        <v>2981.6</v>
      </c>
      <c r="M771" s="254">
        <v>45329</v>
      </c>
      <c r="N771">
        <v>299.02563700000002</v>
      </c>
    </row>
    <row r="772" spans="1:14" x14ac:dyDescent="0.3">
      <c r="A772" s="177">
        <v>45330</v>
      </c>
      <c r="B772" s="62">
        <v>2929.95</v>
      </c>
      <c r="M772" s="254">
        <v>45330</v>
      </c>
      <c r="N772">
        <v>401.70921299999998</v>
      </c>
    </row>
    <row r="773" spans="1:14" x14ac:dyDescent="0.3">
      <c r="A773" s="177">
        <v>45331</v>
      </c>
      <c r="B773" s="62">
        <v>2952.15</v>
      </c>
      <c r="M773" s="254">
        <v>45331</v>
      </c>
      <c r="N773">
        <v>209.60854499999999</v>
      </c>
    </row>
    <row r="774" spans="1:14" x14ac:dyDescent="0.3">
      <c r="A774" s="177">
        <v>45334</v>
      </c>
      <c r="B774" s="62">
        <v>2956.6</v>
      </c>
      <c r="M774" s="254">
        <v>45334</v>
      </c>
      <c r="N774">
        <v>280.03937000000002</v>
      </c>
    </row>
    <row r="775" spans="1:14" x14ac:dyDescent="0.3">
      <c r="A775" s="177">
        <v>45335</v>
      </c>
      <c r="B775" s="62">
        <v>2970.95</v>
      </c>
      <c r="M775" s="254">
        <v>45335</v>
      </c>
      <c r="N775">
        <v>156.725683</v>
      </c>
    </row>
    <row r="776" spans="1:14" x14ac:dyDescent="0.3">
      <c r="A776" s="177">
        <v>45336</v>
      </c>
      <c r="B776" s="62">
        <v>2976.35</v>
      </c>
      <c r="M776" s="254">
        <v>45336</v>
      </c>
      <c r="N776">
        <v>29.251007999999999</v>
      </c>
    </row>
    <row r="777" spans="1:14" x14ac:dyDescent="0.3">
      <c r="A777" s="177">
        <v>45337</v>
      </c>
      <c r="B777" s="62">
        <v>3015.7</v>
      </c>
      <c r="M777" s="254">
        <v>45337</v>
      </c>
      <c r="N777">
        <v>124.661083</v>
      </c>
    </row>
    <row r="778" spans="1:14" x14ac:dyDescent="0.3">
      <c r="A778" s="177">
        <v>45338</v>
      </c>
      <c r="B778" s="62">
        <v>3007.7</v>
      </c>
      <c r="M778" s="254">
        <v>45338</v>
      </c>
      <c r="N778">
        <v>161.62193500000001</v>
      </c>
    </row>
    <row r="779" spans="1:14" x14ac:dyDescent="0.3">
      <c r="A779" s="177">
        <v>45341</v>
      </c>
      <c r="B779" s="62">
        <v>2997.75</v>
      </c>
      <c r="M779" s="254">
        <v>45341</v>
      </c>
      <c r="N779">
        <v>41.401854</v>
      </c>
    </row>
    <row r="780" spans="1:14" x14ac:dyDescent="0.3">
      <c r="A780" s="177">
        <v>45342</v>
      </c>
      <c r="B780" s="62">
        <v>3012.35</v>
      </c>
      <c r="M780" s="254">
        <v>45342</v>
      </c>
      <c r="N780">
        <v>218.465093</v>
      </c>
    </row>
    <row r="781" spans="1:14" x14ac:dyDescent="0.3">
      <c r="A781" s="177">
        <v>45343</v>
      </c>
      <c r="B781" s="62">
        <v>2999.95</v>
      </c>
      <c r="M781" s="254">
        <v>45343</v>
      </c>
      <c r="N781">
        <v>358.82938000000001</v>
      </c>
    </row>
    <row r="782" spans="1:14" x14ac:dyDescent="0.3">
      <c r="A782" s="177">
        <v>45344</v>
      </c>
      <c r="B782" s="62">
        <v>3018.55</v>
      </c>
      <c r="M782" s="254">
        <v>45344</v>
      </c>
      <c r="N782">
        <v>269.253174</v>
      </c>
    </row>
    <row r="783" spans="1:14" x14ac:dyDescent="0.3">
      <c r="A783" s="177">
        <v>45345</v>
      </c>
      <c r="B783" s="62">
        <v>2984.8</v>
      </c>
      <c r="M783" s="254">
        <v>45345</v>
      </c>
      <c r="N783">
        <v>241.158773</v>
      </c>
    </row>
    <row r="784" spans="1:14" x14ac:dyDescent="0.3">
      <c r="A784" s="177">
        <v>45348</v>
      </c>
      <c r="B784" s="62">
        <v>2868.4</v>
      </c>
      <c r="M784" s="254">
        <v>45348</v>
      </c>
      <c r="N784">
        <v>333.81062900000001</v>
      </c>
    </row>
    <row r="785" spans="1:14" x14ac:dyDescent="0.3">
      <c r="A785" s="177">
        <v>45349</v>
      </c>
      <c r="B785" s="62">
        <v>2861.7</v>
      </c>
      <c r="M785" s="254">
        <v>45349</v>
      </c>
      <c r="N785">
        <v>326.93417399999998</v>
      </c>
    </row>
    <row r="786" spans="1:14" x14ac:dyDescent="0.3">
      <c r="A786" s="177">
        <v>45350</v>
      </c>
      <c r="B786" s="62">
        <v>2793.75</v>
      </c>
      <c r="M786" s="254">
        <v>45350</v>
      </c>
      <c r="N786">
        <v>488.71491400000002</v>
      </c>
    </row>
    <row r="787" spans="1:14" x14ac:dyDescent="0.3">
      <c r="A787" s="177">
        <v>45351</v>
      </c>
      <c r="B787" s="62">
        <v>2825.4</v>
      </c>
      <c r="M787" s="254">
        <v>45351</v>
      </c>
      <c r="N787">
        <v>274.12355200000002</v>
      </c>
    </row>
    <row r="788" spans="1:14" x14ac:dyDescent="0.3">
      <c r="A788" s="177">
        <v>45352</v>
      </c>
      <c r="B788" s="62">
        <v>2832.1</v>
      </c>
      <c r="M788" s="254">
        <v>45352</v>
      </c>
      <c r="N788">
        <v>379.240612</v>
      </c>
    </row>
    <row r="789" spans="1:14" x14ac:dyDescent="0.3">
      <c r="A789" s="177">
        <v>45353</v>
      </c>
      <c r="B789" s="62">
        <v>2849.55</v>
      </c>
      <c r="M789" s="254">
        <v>45353</v>
      </c>
      <c r="N789">
        <v>47.905121000000001</v>
      </c>
    </row>
    <row r="790" spans="1:14" x14ac:dyDescent="0.3">
      <c r="A790" s="177">
        <v>45355</v>
      </c>
      <c r="B790" s="62">
        <v>2831.75</v>
      </c>
      <c r="M790" s="254">
        <v>45355</v>
      </c>
      <c r="N790">
        <v>129.131821</v>
      </c>
    </row>
    <row r="791" spans="1:14" x14ac:dyDescent="0.3">
      <c r="A791" s="177">
        <v>45356</v>
      </c>
      <c r="B791" s="62">
        <v>2820.1</v>
      </c>
      <c r="M791" s="254">
        <v>45356</v>
      </c>
      <c r="N791">
        <v>279.564325</v>
      </c>
    </row>
    <row r="792" spans="1:14" x14ac:dyDescent="0.3">
      <c r="A792" s="177">
        <v>45357</v>
      </c>
      <c r="B792" s="62">
        <v>2827.6</v>
      </c>
      <c r="M792" s="254">
        <v>45357</v>
      </c>
      <c r="N792">
        <v>117.64587299999999</v>
      </c>
    </row>
    <row r="793" spans="1:14" x14ac:dyDescent="0.3">
      <c r="A793" s="177">
        <v>45358</v>
      </c>
      <c r="B793" s="62">
        <v>2870.1</v>
      </c>
      <c r="M793" s="254">
        <v>45358</v>
      </c>
      <c r="N793">
        <v>331.91261100000003</v>
      </c>
    </row>
    <row r="794" spans="1:14" x14ac:dyDescent="0.3">
      <c r="A794" s="177">
        <v>45362</v>
      </c>
      <c r="B794" s="62">
        <v>2877.15</v>
      </c>
      <c r="M794" s="254">
        <v>45362</v>
      </c>
      <c r="N794">
        <v>84.535169999999994</v>
      </c>
    </row>
    <row r="795" spans="1:14" x14ac:dyDescent="0.3">
      <c r="A795" s="177">
        <v>45363</v>
      </c>
      <c r="B795" s="62">
        <v>2875.55</v>
      </c>
      <c r="M795" s="254">
        <v>45363</v>
      </c>
      <c r="N795">
        <v>202.29186200000001</v>
      </c>
    </row>
    <row r="796" spans="1:14" x14ac:dyDescent="0.3">
      <c r="A796" s="177">
        <v>45364</v>
      </c>
      <c r="B796" s="62">
        <v>2857.7</v>
      </c>
      <c r="M796" s="254">
        <v>45364</v>
      </c>
      <c r="N796">
        <v>170.535867</v>
      </c>
    </row>
    <row r="797" spans="1:14" x14ac:dyDescent="0.3">
      <c r="A797" s="177">
        <v>45365</v>
      </c>
      <c r="B797" s="62">
        <v>2892.55</v>
      </c>
      <c r="M797" s="254">
        <v>45365</v>
      </c>
      <c r="N797">
        <v>147.288543</v>
      </c>
    </row>
    <row r="798" spans="1:14" x14ac:dyDescent="0.3">
      <c r="A798" s="177">
        <v>45366</v>
      </c>
      <c r="B798" s="62">
        <v>2867.8</v>
      </c>
      <c r="M798" s="254">
        <v>45366</v>
      </c>
      <c r="N798">
        <v>429.60540700000001</v>
      </c>
    </row>
    <row r="799" spans="1:14" x14ac:dyDescent="0.3">
      <c r="A799" s="177">
        <v>45369</v>
      </c>
      <c r="B799" s="62">
        <v>2849.65</v>
      </c>
      <c r="M799" s="254">
        <v>45369</v>
      </c>
      <c r="N799">
        <v>299.46287999999998</v>
      </c>
    </row>
    <row r="800" spans="1:14" x14ac:dyDescent="0.3">
      <c r="A800" s="177">
        <v>45370</v>
      </c>
      <c r="B800" s="62">
        <v>2815.25</v>
      </c>
      <c r="M800" s="254">
        <v>45370</v>
      </c>
      <c r="N800">
        <v>442.56645200000003</v>
      </c>
    </row>
    <row r="801" spans="1:14" x14ac:dyDescent="0.3">
      <c r="A801" s="177">
        <v>45371</v>
      </c>
      <c r="B801" s="62">
        <v>2823.15</v>
      </c>
      <c r="M801" s="254">
        <v>45371</v>
      </c>
      <c r="N801">
        <v>197.192071</v>
      </c>
    </row>
    <row r="802" spans="1:14" x14ac:dyDescent="0.3">
      <c r="A802" s="177">
        <v>45372</v>
      </c>
      <c r="B802" s="62">
        <v>2821.5</v>
      </c>
      <c r="M802" s="254">
        <v>45372</v>
      </c>
      <c r="N802">
        <v>145.28867700000001</v>
      </c>
    </row>
    <row r="803" spans="1:14" x14ac:dyDescent="0.3">
      <c r="A803" s="177">
        <v>45373</v>
      </c>
      <c r="B803" s="62">
        <v>2842.25</v>
      </c>
      <c r="M803" s="254">
        <v>45373</v>
      </c>
      <c r="N803">
        <v>211.574772</v>
      </c>
    </row>
    <row r="804" spans="1:14" x14ac:dyDescent="0.3">
      <c r="A804" s="177">
        <v>45377</v>
      </c>
      <c r="B804" s="62">
        <v>2813.45</v>
      </c>
      <c r="M804" s="254">
        <v>45377</v>
      </c>
      <c r="N804">
        <v>348.434955</v>
      </c>
    </row>
    <row r="805" spans="1:14" x14ac:dyDescent="0.3">
      <c r="A805" s="177">
        <v>45378</v>
      </c>
      <c r="B805" s="62">
        <v>2830.05</v>
      </c>
      <c r="M805" s="254">
        <v>45378</v>
      </c>
      <c r="N805">
        <v>201.876349</v>
      </c>
    </row>
    <row r="806" spans="1:14" x14ac:dyDescent="0.3">
      <c r="A806" s="177">
        <v>45379</v>
      </c>
      <c r="B806" s="62">
        <v>2846</v>
      </c>
      <c r="M806" s="254">
        <v>45379</v>
      </c>
      <c r="N806">
        <v>119.23278999999999</v>
      </c>
    </row>
    <row r="807" spans="1:14" x14ac:dyDescent="0.3">
      <c r="A807" s="177">
        <v>45383</v>
      </c>
      <c r="B807" s="62">
        <v>2871.3</v>
      </c>
      <c r="M807" s="254">
        <v>45383</v>
      </c>
      <c r="N807">
        <v>40.792788999999999</v>
      </c>
    </row>
    <row r="808" spans="1:14" x14ac:dyDescent="0.3">
      <c r="A808" s="177">
        <v>45384</v>
      </c>
      <c r="B808" s="62">
        <v>2873.4</v>
      </c>
      <c r="M808" s="254">
        <v>45384</v>
      </c>
      <c r="N808">
        <v>126.031718</v>
      </c>
    </row>
    <row r="809" spans="1:14" x14ac:dyDescent="0.3">
      <c r="A809" s="177">
        <v>45385</v>
      </c>
      <c r="B809" s="62">
        <v>2869.75</v>
      </c>
      <c r="M809" s="254">
        <v>45385</v>
      </c>
      <c r="N809">
        <v>69.199060000000003</v>
      </c>
    </row>
    <row r="810" spans="1:14" x14ac:dyDescent="0.3">
      <c r="A810" s="177">
        <v>45386</v>
      </c>
      <c r="B810" s="62">
        <v>2919.2</v>
      </c>
      <c r="M810" s="254">
        <v>45386</v>
      </c>
      <c r="N810">
        <v>354.76633800000002</v>
      </c>
    </row>
    <row r="811" spans="1:14" x14ac:dyDescent="0.3">
      <c r="A811" s="177">
        <v>45387</v>
      </c>
      <c r="B811" s="62">
        <v>2884.65</v>
      </c>
      <c r="M811" s="254">
        <v>45387</v>
      </c>
      <c r="N811">
        <v>303.10351400000002</v>
      </c>
    </row>
    <row r="812" spans="1:14" x14ac:dyDescent="0.3">
      <c r="A812" s="177">
        <v>45390</v>
      </c>
      <c r="B812" s="62">
        <v>2893.9</v>
      </c>
      <c r="M812" s="254">
        <v>45390</v>
      </c>
      <c r="N812">
        <v>195.661464</v>
      </c>
    </row>
    <row r="813" spans="1:14" x14ac:dyDescent="0.3">
      <c r="A813" s="177">
        <v>45391</v>
      </c>
      <c r="B813" s="62">
        <v>2857.35</v>
      </c>
      <c r="M813" s="254">
        <v>45391</v>
      </c>
      <c r="N813">
        <v>225.634297</v>
      </c>
    </row>
    <row r="814" spans="1:14" x14ac:dyDescent="0.3">
      <c r="A814" s="177">
        <v>45392</v>
      </c>
      <c r="B814" s="62">
        <v>2896.1</v>
      </c>
      <c r="M814" s="254">
        <v>45392</v>
      </c>
      <c r="N814">
        <v>151.21545900000001</v>
      </c>
    </row>
    <row r="815" spans="1:14" x14ac:dyDescent="0.3">
      <c r="A815" s="177">
        <v>45394</v>
      </c>
      <c r="B815" s="62">
        <v>2855.65</v>
      </c>
      <c r="M815" s="254">
        <v>45394</v>
      </c>
      <c r="N815">
        <v>244.255325</v>
      </c>
    </row>
    <row r="816" spans="1:14" x14ac:dyDescent="0.3">
      <c r="A816" s="177">
        <v>45397</v>
      </c>
      <c r="B816" s="62">
        <v>2843.55</v>
      </c>
      <c r="M816" s="254">
        <v>45397</v>
      </c>
      <c r="N816">
        <v>291.00759699999998</v>
      </c>
    </row>
    <row r="817" spans="1:14" x14ac:dyDescent="0.3">
      <c r="A817" s="177">
        <v>45398</v>
      </c>
      <c r="B817" s="62">
        <v>2830.55</v>
      </c>
      <c r="M817" s="254">
        <v>45398</v>
      </c>
      <c r="N817">
        <v>282.063333</v>
      </c>
    </row>
    <row r="818" spans="1:14" x14ac:dyDescent="0.3">
      <c r="A818" s="177">
        <v>45400</v>
      </c>
      <c r="B818" s="62">
        <v>2814.75</v>
      </c>
      <c r="M818" s="254">
        <v>45400</v>
      </c>
      <c r="N818">
        <v>320.69059600000003</v>
      </c>
    </row>
    <row r="819" spans="1:14" x14ac:dyDescent="0.3">
      <c r="A819" s="177">
        <v>45401</v>
      </c>
      <c r="B819" s="62">
        <v>2808.45</v>
      </c>
      <c r="M819" s="254">
        <v>45401</v>
      </c>
      <c r="N819">
        <v>302.237909</v>
      </c>
    </row>
    <row r="820" spans="1:14" x14ac:dyDescent="0.3">
      <c r="A820" s="177">
        <v>45404</v>
      </c>
      <c r="B820" s="62">
        <v>2841.9</v>
      </c>
      <c r="M820" s="254">
        <v>45404</v>
      </c>
      <c r="N820">
        <v>51.477778000000001</v>
      </c>
    </row>
    <row r="821" spans="1:14" x14ac:dyDescent="0.3">
      <c r="A821" s="177">
        <v>45405</v>
      </c>
      <c r="B821" s="62">
        <v>2874.35</v>
      </c>
      <c r="M821" s="254">
        <v>45405</v>
      </c>
      <c r="N821">
        <v>137.26969600000001</v>
      </c>
    </row>
    <row r="822" spans="1:14" x14ac:dyDescent="0.3">
      <c r="A822" s="177">
        <v>45406</v>
      </c>
      <c r="B822" s="62">
        <v>2867.3</v>
      </c>
      <c r="M822" s="254">
        <v>45406</v>
      </c>
      <c r="N822">
        <v>135.582525</v>
      </c>
    </row>
    <row r="823" spans="1:14" x14ac:dyDescent="0.3">
      <c r="A823" s="177">
        <v>45407</v>
      </c>
      <c r="B823" s="62">
        <v>2861.55</v>
      </c>
      <c r="M823" s="254">
        <v>45407</v>
      </c>
      <c r="N823">
        <v>195.12402399999999</v>
      </c>
    </row>
    <row r="824" spans="1:14" x14ac:dyDescent="0.3">
      <c r="A824" s="177">
        <v>45408</v>
      </c>
      <c r="B824" s="62">
        <v>2844.6</v>
      </c>
      <c r="M824" s="254">
        <v>45408</v>
      </c>
      <c r="N824">
        <v>180.129526</v>
      </c>
    </row>
    <row r="825" spans="1:14" x14ac:dyDescent="0.3">
      <c r="A825" s="177">
        <v>45411</v>
      </c>
      <c r="B825" s="62">
        <v>2868.1</v>
      </c>
      <c r="M825" s="254">
        <v>45411</v>
      </c>
      <c r="N825">
        <v>152.81019699999999</v>
      </c>
    </row>
    <row r="826" spans="1:14" x14ac:dyDescent="0.3">
      <c r="A826" s="177">
        <v>45412</v>
      </c>
      <c r="B826" s="62">
        <v>2877.05</v>
      </c>
      <c r="M826" s="254">
        <v>45412</v>
      </c>
      <c r="N826">
        <v>72.134529999999998</v>
      </c>
    </row>
    <row r="827" spans="1:14" x14ac:dyDescent="0.3">
      <c r="A827" s="177">
        <v>45414</v>
      </c>
      <c r="B827" s="62">
        <v>2973.8</v>
      </c>
      <c r="M827" s="254">
        <v>45414</v>
      </c>
      <c r="N827">
        <v>598.75383699999998</v>
      </c>
    </row>
    <row r="828" spans="1:14" x14ac:dyDescent="0.3">
      <c r="A828" s="177">
        <v>45415</v>
      </c>
      <c r="B828" s="62">
        <v>2927.5</v>
      </c>
      <c r="M828" s="254">
        <v>45415</v>
      </c>
      <c r="N828">
        <v>225.315585</v>
      </c>
    </row>
    <row r="829" spans="1:14" x14ac:dyDescent="0.3">
      <c r="A829" s="177">
        <v>45418</v>
      </c>
      <c r="B829" s="62">
        <v>2932.2</v>
      </c>
      <c r="M829" s="254">
        <v>45418</v>
      </c>
      <c r="N829">
        <v>102.914112</v>
      </c>
    </row>
    <row r="830" spans="1:14" x14ac:dyDescent="0.3">
      <c r="A830" s="177">
        <v>45419</v>
      </c>
      <c r="B830" s="62">
        <v>2911.55</v>
      </c>
      <c r="M830" s="254">
        <v>45419</v>
      </c>
      <c r="N830">
        <v>208.9152</v>
      </c>
    </row>
    <row r="831" spans="1:14" x14ac:dyDescent="0.3">
      <c r="A831" s="177">
        <v>45420</v>
      </c>
      <c r="B831" s="62">
        <v>2844.25</v>
      </c>
      <c r="M831" s="254">
        <v>45420</v>
      </c>
      <c r="N831">
        <v>280.95334100000002</v>
      </c>
    </row>
    <row r="832" spans="1:14" x14ac:dyDescent="0.3">
      <c r="A832" s="177">
        <v>45421</v>
      </c>
      <c r="B832" s="62">
        <v>2711</v>
      </c>
      <c r="M832" s="254">
        <v>45421</v>
      </c>
      <c r="N832">
        <v>761.20634399999994</v>
      </c>
    </row>
    <row r="833" spans="1:14" x14ac:dyDescent="0.3">
      <c r="A833" s="177">
        <v>45422</v>
      </c>
      <c r="B833" s="62">
        <v>2772.8</v>
      </c>
      <c r="M833" s="254">
        <v>45422</v>
      </c>
      <c r="N833">
        <v>591.80554099999995</v>
      </c>
    </row>
    <row r="834" spans="1:14" x14ac:dyDescent="0.3">
      <c r="A834" s="177">
        <v>45425</v>
      </c>
      <c r="B834" s="62">
        <v>2878.9</v>
      </c>
      <c r="M834" s="254">
        <v>45425</v>
      </c>
      <c r="N834">
        <v>525.797192</v>
      </c>
    </row>
    <row r="835" spans="1:14" x14ac:dyDescent="0.3">
      <c r="A835" s="177">
        <v>45426</v>
      </c>
      <c r="B835" s="62">
        <v>2865.6</v>
      </c>
      <c r="M835" s="254">
        <v>45426</v>
      </c>
      <c r="N835">
        <v>98.993596999999994</v>
      </c>
    </row>
    <row r="836" spans="1:14" x14ac:dyDescent="0.3">
      <c r="A836" s="177">
        <v>45427</v>
      </c>
      <c r="B836" s="62">
        <v>2812.95</v>
      </c>
      <c r="M836" s="254">
        <v>45427</v>
      </c>
      <c r="N836">
        <v>209.906792</v>
      </c>
    </row>
    <row r="837" spans="1:14" x14ac:dyDescent="0.3">
      <c r="A837" s="177">
        <v>45428</v>
      </c>
      <c r="B837" s="62">
        <v>2814.25</v>
      </c>
      <c r="M837" s="254">
        <v>45428</v>
      </c>
      <c r="N837">
        <v>209.88281599999999</v>
      </c>
    </row>
    <row r="838" spans="1:14" x14ac:dyDescent="0.3">
      <c r="A838" s="177">
        <v>45429</v>
      </c>
      <c r="B838" s="62">
        <v>2809.7</v>
      </c>
      <c r="M838" s="254">
        <v>45429</v>
      </c>
      <c r="N838">
        <v>163.89881700000001</v>
      </c>
    </row>
    <row r="839" spans="1:14" x14ac:dyDescent="0.3">
      <c r="A839" s="177">
        <v>45430</v>
      </c>
      <c r="B839" s="62">
        <v>2816.55</v>
      </c>
      <c r="M839" s="254">
        <v>45430</v>
      </c>
      <c r="N839">
        <v>10.591462999999999</v>
      </c>
    </row>
    <row r="840" spans="1:14" x14ac:dyDescent="0.3">
      <c r="A840" s="177">
        <v>45433</v>
      </c>
      <c r="B840" s="62">
        <v>2850.25</v>
      </c>
      <c r="M840" s="254">
        <v>45433</v>
      </c>
      <c r="N840">
        <v>197.51703599999999</v>
      </c>
    </row>
    <row r="841" spans="1:14" x14ac:dyDescent="0.3">
      <c r="A841" s="177">
        <v>45434</v>
      </c>
      <c r="B841" s="62">
        <v>2886.2</v>
      </c>
      <c r="M841" s="254">
        <v>45434</v>
      </c>
      <c r="N841">
        <v>64.853379000000004</v>
      </c>
    </row>
    <row r="842" spans="1:14" x14ac:dyDescent="0.3">
      <c r="A842" s="177">
        <v>45435</v>
      </c>
      <c r="B842" s="62">
        <v>2902.45</v>
      </c>
      <c r="M842" s="254">
        <v>45435</v>
      </c>
      <c r="N842">
        <v>230.46017800000001</v>
      </c>
    </row>
    <row r="843" spans="1:14" x14ac:dyDescent="0.3">
      <c r="A843" s="177">
        <v>45436</v>
      </c>
      <c r="B843" s="62">
        <v>2875.25</v>
      </c>
      <c r="M843" s="254">
        <v>45436</v>
      </c>
      <c r="N843">
        <v>90.144521999999995</v>
      </c>
    </row>
    <row r="844" spans="1:14" x14ac:dyDescent="0.3">
      <c r="A844" s="177">
        <v>45439</v>
      </c>
      <c r="B844" s="62">
        <v>2873.2</v>
      </c>
      <c r="M844" s="254">
        <v>45439</v>
      </c>
      <c r="N844">
        <v>212.17140000000001</v>
      </c>
    </row>
    <row r="845" spans="1:14" x14ac:dyDescent="0.3">
      <c r="A845" s="177">
        <v>45440</v>
      </c>
      <c r="B845" s="62">
        <v>2910.45</v>
      </c>
      <c r="M845" s="254">
        <v>45440</v>
      </c>
      <c r="N845">
        <v>270.36543499999999</v>
      </c>
    </row>
    <row r="846" spans="1:14" x14ac:dyDescent="0.3">
      <c r="A846" s="177">
        <v>45441</v>
      </c>
      <c r="B846" s="62">
        <v>2899.6</v>
      </c>
      <c r="M846" s="254">
        <v>45441</v>
      </c>
      <c r="N846">
        <v>57.208226000000003</v>
      </c>
    </row>
    <row r="847" spans="1:14" x14ac:dyDescent="0.3">
      <c r="A847" s="177">
        <v>45442</v>
      </c>
      <c r="B847" s="62">
        <v>2881.9</v>
      </c>
      <c r="M847" s="254">
        <v>45442</v>
      </c>
      <c r="N847">
        <v>91.215455000000006</v>
      </c>
    </row>
    <row r="848" spans="1:14" x14ac:dyDescent="0.3">
      <c r="A848" s="177">
        <v>45443</v>
      </c>
      <c r="B848" s="62">
        <v>2877.7</v>
      </c>
      <c r="M848" s="254">
        <v>45443</v>
      </c>
      <c r="N848">
        <v>156.48716999999999</v>
      </c>
    </row>
    <row r="849" spans="1:14" x14ac:dyDescent="0.3">
      <c r="A849" s="177">
        <v>45446</v>
      </c>
      <c r="B849" s="62">
        <v>2865.8</v>
      </c>
      <c r="M849" s="254">
        <v>45446</v>
      </c>
      <c r="N849">
        <v>82.668296999999995</v>
      </c>
    </row>
    <row r="850" spans="1:14" x14ac:dyDescent="0.3">
      <c r="A850" s="177">
        <v>45447</v>
      </c>
      <c r="B850" s="62">
        <v>2858.5</v>
      </c>
      <c r="M850" s="254">
        <v>45447</v>
      </c>
      <c r="N850">
        <v>194.83690000000001</v>
      </c>
    </row>
    <row r="851" spans="1:14" x14ac:dyDescent="0.3">
      <c r="A851" s="177">
        <v>45448</v>
      </c>
      <c r="B851" s="62">
        <v>2960.4</v>
      </c>
      <c r="M851" s="254">
        <v>45448</v>
      </c>
      <c r="N851">
        <v>948.23390600000005</v>
      </c>
    </row>
    <row r="852" spans="1:14" x14ac:dyDescent="0.3">
      <c r="A852" s="177">
        <v>45449</v>
      </c>
      <c r="B852" s="62">
        <v>2904.85</v>
      </c>
      <c r="M852" s="254">
        <v>45449</v>
      </c>
      <c r="N852">
        <v>90.320509999999999</v>
      </c>
    </row>
    <row r="853" spans="1:14" x14ac:dyDescent="0.3">
      <c r="A853" s="177">
        <v>45450</v>
      </c>
      <c r="B853" s="62">
        <v>2928.7</v>
      </c>
      <c r="M853" s="254">
        <v>45450</v>
      </c>
      <c r="N853">
        <v>317.78245299999998</v>
      </c>
    </row>
    <row r="854" spans="1:14" x14ac:dyDescent="0.3">
      <c r="A854" s="177">
        <v>45453</v>
      </c>
      <c r="B854" s="62">
        <v>2936.9</v>
      </c>
      <c r="M854" s="254">
        <v>45453</v>
      </c>
      <c r="N854">
        <v>184.85183000000001</v>
      </c>
    </row>
    <row r="855" spans="1:14" x14ac:dyDescent="0.3">
      <c r="A855" s="177">
        <v>45454</v>
      </c>
      <c r="B855" s="62">
        <v>2902.25</v>
      </c>
      <c r="M855" s="254">
        <v>45454</v>
      </c>
      <c r="N855">
        <v>68.956170999999998</v>
      </c>
    </row>
    <row r="856" spans="1:14" x14ac:dyDescent="0.3">
      <c r="A856" s="177">
        <v>45455</v>
      </c>
      <c r="B856" s="62">
        <v>2905.25</v>
      </c>
      <c r="M856" s="254">
        <v>45455</v>
      </c>
      <c r="N856">
        <v>80.010802999999996</v>
      </c>
    </row>
    <row r="857" spans="1:14" x14ac:dyDescent="0.3">
      <c r="A857" s="177">
        <v>45456</v>
      </c>
      <c r="B857" s="62">
        <v>2907.9</v>
      </c>
      <c r="M857" s="254">
        <v>45456</v>
      </c>
      <c r="N857">
        <v>84.069708000000006</v>
      </c>
    </row>
    <row r="858" spans="1:14" x14ac:dyDescent="0.3">
      <c r="A858" s="177">
        <v>45457</v>
      </c>
      <c r="B858" s="62">
        <v>2920.2</v>
      </c>
      <c r="M858" s="254">
        <v>45457</v>
      </c>
      <c r="N858">
        <v>146.731154</v>
      </c>
    </row>
    <row r="859" spans="1:14" x14ac:dyDescent="0.3">
      <c r="A859" s="177">
        <v>45461</v>
      </c>
      <c r="B859" s="62">
        <v>2917.8</v>
      </c>
      <c r="M859" s="254">
        <v>45461</v>
      </c>
      <c r="N859">
        <v>52.758186000000002</v>
      </c>
    </row>
    <row r="860" spans="1:14" x14ac:dyDescent="0.3">
      <c r="A860" s="177">
        <v>45462</v>
      </c>
      <c r="B860" s="62">
        <v>2892.65</v>
      </c>
      <c r="M860" s="254">
        <v>45462</v>
      </c>
      <c r="N860">
        <v>311.26090699999997</v>
      </c>
    </row>
    <row r="861" spans="1:14" x14ac:dyDescent="0.3">
      <c r="A861" s="177">
        <v>45463</v>
      </c>
      <c r="B861" s="62">
        <v>2915.1</v>
      </c>
      <c r="M861" s="254">
        <v>45463</v>
      </c>
      <c r="N861">
        <v>177.490645</v>
      </c>
    </row>
    <row r="862" spans="1:14" x14ac:dyDescent="0.3">
      <c r="A862" s="177">
        <v>45464</v>
      </c>
      <c r="B862" s="62">
        <v>2890.4</v>
      </c>
      <c r="M862" s="254">
        <v>45464</v>
      </c>
      <c r="N862">
        <v>335.94066099999998</v>
      </c>
    </row>
    <row r="863" spans="1:14" x14ac:dyDescent="0.3">
      <c r="A863" s="177">
        <v>45467</v>
      </c>
      <c r="B863" s="62">
        <v>2895.9</v>
      </c>
      <c r="M863" s="254">
        <v>45467</v>
      </c>
      <c r="N863">
        <v>56.457223999999997</v>
      </c>
    </row>
    <row r="864" spans="1:14" x14ac:dyDescent="0.3">
      <c r="A864" s="177">
        <v>45468</v>
      </c>
      <c r="B864" s="62">
        <v>2858.55</v>
      </c>
      <c r="M864" s="254">
        <v>45468</v>
      </c>
      <c r="N864">
        <v>84.124634999999998</v>
      </c>
    </row>
    <row r="865" spans="1:14" x14ac:dyDescent="0.3">
      <c r="A865" s="177">
        <v>45469</v>
      </c>
      <c r="B865" s="62">
        <v>2864.8</v>
      </c>
      <c r="M865" s="254">
        <v>45469</v>
      </c>
      <c r="N865">
        <v>226.73900699999999</v>
      </c>
    </row>
    <row r="866" spans="1:14" x14ac:dyDescent="0.3">
      <c r="A866" s="177">
        <v>45470</v>
      </c>
      <c r="B866" s="62">
        <v>2882.15</v>
      </c>
      <c r="M866" s="254">
        <v>45470</v>
      </c>
      <c r="N866">
        <v>195.07698400000001</v>
      </c>
    </row>
    <row r="867" spans="1:14" x14ac:dyDescent="0.3">
      <c r="A867" s="177">
        <v>45471</v>
      </c>
      <c r="B867" s="62">
        <v>2917.3</v>
      </c>
      <c r="M867" s="254">
        <v>45471</v>
      </c>
      <c r="N867">
        <v>381.27895899999999</v>
      </c>
    </row>
    <row r="868" spans="1:14" x14ac:dyDescent="0.3">
      <c r="A868" s="177">
        <v>45474</v>
      </c>
      <c r="B868" s="62">
        <v>2927.15</v>
      </c>
      <c r="M868" s="254">
        <v>45474</v>
      </c>
      <c r="N868">
        <v>240.88350600000001</v>
      </c>
    </row>
    <row r="869" spans="1:14" x14ac:dyDescent="0.3">
      <c r="A869" s="177">
        <v>45475</v>
      </c>
      <c r="B869" s="62">
        <v>2926.25</v>
      </c>
      <c r="M869" s="254">
        <v>45475</v>
      </c>
      <c r="N869">
        <v>37.170847999999999</v>
      </c>
    </row>
    <row r="870" spans="1:14" x14ac:dyDescent="0.3">
      <c r="A870" s="177">
        <v>45476</v>
      </c>
      <c r="B870" s="62">
        <v>2925.25</v>
      </c>
      <c r="M870" s="254">
        <v>45476</v>
      </c>
      <c r="N870">
        <v>283.89967799999999</v>
      </c>
    </row>
    <row r="871" spans="1:14" x14ac:dyDescent="0.3">
      <c r="A871" s="177">
        <v>45477</v>
      </c>
      <c r="B871" s="62">
        <v>2941.8</v>
      </c>
      <c r="M871" s="254">
        <v>45477</v>
      </c>
      <c r="N871">
        <v>145.12738100000001</v>
      </c>
    </row>
    <row r="872" spans="1:14" x14ac:dyDescent="0.3">
      <c r="A872" s="177">
        <v>45478</v>
      </c>
      <c r="B872" s="62">
        <v>2935.75</v>
      </c>
      <c r="M872" s="254">
        <v>45478</v>
      </c>
      <c r="N872">
        <v>262.37370099999998</v>
      </c>
    </row>
    <row r="873" spans="1:14" x14ac:dyDescent="0.3">
      <c r="A873" s="177">
        <v>45481</v>
      </c>
      <c r="B873" s="62">
        <v>2897.3</v>
      </c>
      <c r="M873" s="254">
        <v>45481</v>
      </c>
      <c r="N873">
        <v>66.680976999999999</v>
      </c>
    </row>
    <row r="874" spans="1:14" x14ac:dyDescent="0.3">
      <c r="A874" s="177">
        <v>45482</v>
      </c>
      <c r="B874" s="62">
        <v>2905.2</v>
      </c>
      <c r="M874" s="254">
        <v>45482</v>
      </c>
      <c r="N874">
        <v>108.340388</v>
      </c>
    </row>
    <row r="875" spans="1:14" x14ac:dyDescent="0.3">
      <c r="A875" s="177">
        <v>45483</v>
      </c>
      <c r="B875" s="62">
        <v>2995.4</v>
      </c>
      <c r="M875" s="254">
        <v>45483</v>
      </c>
      <c r="N875">
        <v>687.12382300000002</v>
      </c>
    </row>
    <row r="876" spans="1:14" x14ac:dyDescent="0.3">
      <c r="A876" s="177">
        <v>45484</v>
      </c>
      <c r="B876" s="62">
        <v>3023.25</v>
      </c>
      <c r="M876" s="254">
        <v>45484</v>
      </c>
      <c r="N876">
        <v>201.50537299999999</v>
      </c>
    </row>
    <row r="877" spans="1:14" x14ac:dyDescent="0.3">
      <c r="A877" s="177">
        <v>45485</v>
      </c>
      <c r="B877" s="62">
        <v>2999.5</v>
      </c>
      <c r="M877" s="254">
        <v>45485</v>
      </c>
      <c r="N877">
        <v>507.537441</v>
      </c>
    </row>
    <row r="878" spans="1:14" x14ac:dyDescent="0.3">
      <c r="A878" s="177">
        <v>45488</v>
      </c>
      <c r="B878" s="62">
        <v>2956.45</v>
      </c>
      <c r="M878" s="254">
        <v>45488</v>
      </c>
      <c r="N878">
        <v>324.22833100000003</v>
      </c>
    </row>
    <row r="879" spans="1:14" x14ac:dyDescent="0.3">
      <c r="A879" s="177">
        <v>45489</v>
      </c>
      <c r="B879" s="62">
        <v>2974.4</v>
      </c>
      <c r="M879" s="254">
        <v>45489</v>
      </c>
      <c r="N879">
        <v>76.450872000000004</v>
      </c>
    </row>
    <row r="880" spans="1:14" x14ac:dyDescent="0.3">
      <c r="A880" s="177">
        <v>45491</v>
      </c>
      <c r="B880" s="62">
        <v>2930.45</v>
      </c>
      <c r="M880" s="254">
        <v>45491</v>
      </c>
      <c r="N880">
        <v>374.36163299999998</v>
      </c>
    </row>
    <row r="881" spans="1:14" x14ac:dyDescent="0.3">
      <c r="A881" s="177">
        <v>45492</v>
      </c>
      <c r="B881" s="62">
        <v>2945.95</v>
      </c>
      <c r="M881" s="254">
        <v>45492</v>
      </c>
      <c r="N881">
        <v>211.25986</v>
      </c>
    </row>
    <row r="882" spans="1:14" x14ac:dyDescent="0.3">
      <c r="A882" s="177">
        <v>45495</v>
      </c>
      <c r="B882" s="62">
        <v>2932.55</v>
      </c>
      <c r="M882" s="254">
        <v>45495</v>
      </c>
      <c r="N882">
        <v>80.838251</v>
      </c>
    </row>
    <row r="883" spans="1:14" x14ac:dyDescent="0.3">
      <c r="A883" s="177">
        <v>45496</v>
      </c>
      <c r="B883" s="62">
        <v>2897.05</v>
      </c>
      <c r="M883" s="254">
        <v>45496</v>
      </c>
      <c r="N883">
        <v>259.57875100000001</v>
      </c>
    </row>
    <row r="884" spans="1:14" x14ac:dyDescent="0.3">
      <c r="A884" s="177">
        <v>45497</v>
      </c>
      <c r="B884" s="62">
        <v>2911.9</v>
      </c>
      <c r="M884" s="254">
        <v>45497</v>
      </c>
      <c r="N884">
        <v>50.211125000000003</v>
      </c>
    </row>
    <row r="885" spans="1:14" x14ac:dyDescent="0.3">
      <c r="A885" s="177">
        <v>45498</v>
      </c>
      <c r="B885" s="62">
        <v>2902.35</v>
      </c>
      <c r="M885" s="254">
        <v>45498</v>
      </c>
      <c r="N885">
        <v>41.976643000000003</v>
      </c>
    </row>
    <row r="886" spans="1:14" x14ac:dyDescent="0.3">
      <c r="A886" s="177">
        <v>45499</v>
      </c>
      <c r="B886" s="62">
        <v>2949.95</v>
      </c>
      <c r="M886" s="254">
        <v>45499</v>
      </c>
      <c r="N886">
        <v>326.60694699999999</v>
      </c>
    </row>
    <row r="887" spans="1:14" x14ac:dyDescent="0.3">
      <c r="A887" s="177">
        <v>45502</v>
      </c>
      <c r="B887" s="62">
        <v>2954.75</v>
      </c>
      <c r="M887" s="254">
        <v>45502</v>
      </c>
      <c r="N887">
        <v>51.611060999999999</v>
      </c>
    </row>
    <row r="888" spans="1:14" x14ac:dyDescent="0.3">
      <c r="A888" s="177">
        <v>45503</v>
      </c>
      <c r="B888" s="62">
        <v>3004.55</v>
      </c>
      <c r="M888" s="254">
        <v>45503</v>
      </c>
      <c r="N888">
        <v>424.44779499999999</v>
      </c>
    </row>
    <row r="889" spans="1:14" x14ac:dyDescent="0.3">
      <c r="A889" s="177">
        <v>45504</v>
      </c>
      <c r="B889" s="62">
        <v>3082.3</v>
      </c>
      <c r="M889" s="254">
        <v>45504</v>
      </c>
      <c r="N889">
        <v>597.38142900000003</v>
      </c>
    </row>
    <row r="890" spans="1:14" x14ac:dyDescent="0.3">
      <c r="A890" s="177">
        <v>45505</v>
      </c>
      <c r="B890" s="62">
        <v>3097.05</v>
      </c>
      <c r="M890" s="254">
        <v>45505</v>
      </c>
      <c r="N890">
        <v>131.269025</v>
      </c>
    </row>
    <row r="891" spans="1:14" x14ac:dyDescent="0.3">
      <c r="A891" s="177">
        <v>45506</v>
      </c>
      <c r="B891" s="62">
        <v>3107.05</v>
      </c>
      <c r="M891" s="254">
        <v>45506</v>
      </c>
      <c r="N891">
        <v>158.446305</v>
      </c>
    </row>
    <row r="892" spans="1:14" x14ac:dyDescent="0.3">
      <c r="A892" s="177">
        <v>45509</v>
      </c>
      <c r="B892" s="62">
        <v>3095.6</v>
      </c>
      <c r="M892" s="254">
        <v>45509</v>
      </c>
      <c r="N892">
        <v>712.08415000000002</v>
      </c>
    </row>
    <row r="893" spans="1:14" x14ac:dyDescent="0.3">
      <c r="A893" s="177">
        <v>45510</v>
      </c>
      <c r="B893" s="62">
        <v>3100.25</v>
      </c>
      <c r="M893" s="254">
        <v>45510</v>
      </c>
      <c r="N893">
        <v>318.852327</v>
      </c>
    </row>
    <row r="894" spans="1:14" x14ac:dyDescent="0.3">
      <c r="A894" s="177">
        <v>45511</v>
      </c>
      <c r="B894" s="62">
        <v>3100.55</v>
      </c>
      <c r="M894" s="254">
        <v>45511</v>
      </c>
      <c r="N894">
        <v>78.351508999999993</v>
      </c>
    </row>
    <row r="895" spans="1:14" x14ac:dyDescent="0.3">
      <c r="A895" s="177">
        <v>45512</v>
      </c>
      <c r="B895" s="62">
        <v>3000.95</v>
      </c>
      <c r="M895" s="254">
        <v>45512</v>
      </c>
      <c r="N895">
        <v>148.37558100000001</v>
      </c>
    </row>
    <row r="896" spans="1:14" x14ac:dyDescent="0.3">
      <c r="A896" s="177">
        <v>45513</v>
      </c>
      <c r="B896" s="62">
        <v>3040.1</v>
      </c>
      <c r="M896" s="254">
        <v>45513</v>
      </c>
      <c r="N896">
        <v>136.946369</v>
      </c>
    </row>
    <row r="897" spans="1:14" x14ac:dyDescent="0.3">
      <c r="A897" s="177">
        <v>45516</v>
      </c>
      <c r="B897" s="62">
        <v>3051.45</v>
      </c>
      <c r="M897" s="254">
        <v>45516</v>
      </c>
      <c r="N897">
        <v>91.171859999999995</v>
      </c>
    </row>
    <row r="898" spans="1:14" x14ac:dyDescent="0.3">
      <c r="A898" s="177">
        <v>45517</v>
      </c>
      <c r="B898" s="62">
        <v>3022.3</v>
      </c>
      <c r="M898" s="254">
        <v>45517</v>
      </c>
      <c r="N898">
        <v>51.025246000000003</v>
      </c>
    </row>
    <row r="899" spans="1:14" x14ac:dyDescent="0.3">
      <c r="A899" s="177">
        <v>45518</v>
      </c>
      <c r="B899" s="62">
        <v>3022.95</v>
      </c>
      <c r="M899" s="254">
        <v>45518</v>
      </c>
      <c r="N899">
        <v>25.797532</v>
      </c>
    </row>
    <row r="900" spans="1:14" x14ac:dyDescent="0.3">
      <c r="A900" s="177">
        <v>45520</v>
      </c>
      <c r="B900" s="62">
        <v>3047.9</v>
      </c>
      <c r="M900" s="254">
        <v>45520</v>
      </c>
      <c r="N900">
        <v>101.42337000000001</v>
      </c>
    </row>
    <row r="901" spans="1:14" x14ac:dyDescent="0.3">
      <c r="A901" s="177">
        <v>45523</v>
      </c>
      <c r="B901" s="62">
        <v>3076.45</v>
      </c>
      <c r="M901" s="254">
        <v>45523</v>
      </c>
      <c r="N901">
        <v>48.877141999999999</v>
      </c>
    </row>
    <row r="902" spans="1:14" x14ac:dyDescent="0.3">
      <c r="A902" s="177">
        <v>45524</v>
      </c>
      <c r="B902" s="62">
        <v>3101.65</v>
      </c>
      <c r="M902" s="254">
        <v>45524</v>
      </c>
      <c r="N902">
        <v>146.622668</v>
      </c>
    </row>
    <row r="903" spans="1:14" x14ac:dyDescent="0.3">
      <c r="A903" s="177">
        <v>45525</v>
      </c>
      <c r="B903" s="62">
        <v>3151.15</v>
      </c>
      <c r="M903" s="254">
        <v>45525</v>
      </c>
      <c r="N903">
        <v>97.973152999999996</v>
      </c>
    </row>
    <row r="904" spans="1:14" x14ac:dyDescent="0.3">
      <c r="A904" s="177">
        <v>45526</v>
      </c>
      <c r="B904" s="62">
        <v>3184.9</v>
      </c>
      <c r="M904" s="254">
        <v>45526</v>
      </c>
      <c r="N904">
        <v>86.827061</v>
      </c>
    </row>
    <row r="905" spans="1:14" x14ac:dyDescent="0.3">
      <c r="A905" s="177">
        <v>45527</v>
      </c>
      <c r="B905" s="62">
        <v>3153.55</v>
      </c>
      <c r="M905" s="254">
        <v>45527</v>
      </c>
      <c r="N905">
        <v>84.190819000000005</v>
      </c>
    </row>
    <row r="906" spans="1:14" x14ac:dyDescent="0.3">
      <c r="A906" s="177">
        <v>45530</v>
      </c>
      <c r="B906" s="62">
        <v>3169.8</v>
      </c>
      <c r="M906" s="254">
        <v>45530</v>
      </c>
      <c r="N906">
        <v>59.226331000000002</v>
      </c>
    </row>
    <row r="907" spans="1:14" x14ac:dyDescent="0.3">
      <c r="A907" s="177">
        <v>45531</v>
      </c>
      <c r="B907" s="62">
        <v>3163.2</v>
      </c>
      <c r="M907" s="254">
        <v>45531</v>
      </c>
      <c r="N907">
        <v>60.552470999999997</v>
      </c>
    </row>
    <row r="908" spans="1:14" x14ac:dyDescent="0.3">
      <c r="A908" s="177">
        <v>45532</v>
      </c>
      <c r="B908" s="62">
        <v>3125</v>
      </c>
      <c r="M908" s="254">
        <v>45532</v>
      </c>
      <c r="N908">
        <v>41.076633000000001</v>
      </c>
    </row>
    <row r="909" spans="1:14" x14ac:dyDescent="0.3">
      <c r="A909" s="177">
        <v>45533</v>
      </c>
      <c r="B909" s="62">
        <v>3116.05</v>
      </c>
      <c r="M909" s="254">
        <v>45533</v>
      </c>
      <c r="N909">
        <v>40.270944999999998</v>
      </c>
    </row>
    <row r="910" spans="1:14" x14ac:dyDescent="0.3">
      <c r="A910" s="177">
        <v>45534</v>
      </c>
      <c r="B910" s="62">
        <v>3126.8</v>
      </c>
      <c r="M910" s="254">
        <v>45534</v>
      </c>
      <c r="N910">
        <v>177.83013299999999</v>
      </c>
    </row>
    <row r="911" spans="1:14" x14ac:dyDescent="0.3">
      <c r="A911" s="177">
        <v>45537</v>
      </c>
      <c r="B911" s="62">
        <v>3151.5</v>
      </c>
      <c r="M911" s="254">
        <v>45537</v>
      </c>
      <c r="N911">
        <v>147.69605899999999</v>
      </c>
    </row>
    <row r="912" spans="1:14" x14ac:dyDescent="0.3">
      <c r="A912" s="177">
        <v>45538</v>
      </c>
      <c r="B912" s="62">
        <v>3153.8</v>
      </c>
      <c r="M912" s="254">
        <v>45538</v>
      </c>
      <c r="N912">
        <v>106.012433</v>
      </c>
    </row>
    <row r="913" spans="1:14" x14ac:dyDescent="0.3">
      <c r="A913" s="177">
        <v>45539</v>
      </c>
      <c r="B913" s="62">
        <v>3231.9</v>
      </c>
      <c r="M913" s="254">
        <v>45539</v>
      </c>
      <c r="N913">
        <v>244.03608</v>
      </c>
    </row>
    <row r="914" spans="1:14" x14ac:dyDescent="0.3">
      <c r="A914" s="177">
        <v>45540</v>
      </c>
      <c r="B914" s="62">
        <v>3237.8</v>
      </c>
      <c r="M914" s="254">
        <v>45540</v>
      </c>
      <c r="N914">
        <v>174.90804399999999</v>
      </c>
    </row>
    <row r="915" spans="1:14" x14ac:dyDescent="0.3">
      <c r="A915" s="177">
        <v>45541</v>
      </c>
      <c r="B915" s="62">
        <v>3274.5</v>
      </c>
      <c r="M915" s="254">
        <v>45541</v>
      </c>
      <c r="N915">
        <v>256.44058999999999</v>
      </c>
    </row>
    <row r="916" spans="1:14" x14ac:dyDescent="0.3">
      <c r="A916" s="177">
        <v>45544</v>
      </c>
      <c r="B916" s="62">
        <v>3281.45</v>
      </c>
      <c r="M916" s="254">
        <v>45544</v>
      </c>
      <c r="N916">
        <v>362.02463</v>
      </c>
    </row>
    <row r="917" spans="1:14" x14ac:dyDescent="0.3">
      <c r="A917" s="177">
        <v>45545</v>
      </c>
      <c r="B917" s="62">
        <v>3294.3</v>
      </c>
      <c r="M917" s="254">
        <v>45545</v>
      </c>
      <c r="N917">
        <v>186.31192799999999</v>
      </c>
    </row>
    <row r="918" spans="1:14" x14ac:dyDescent="0.3">
      <c r="A918" s="177">
        <v>45546</v>
      </c>
      <c r="B918" s="62">
        <v>3366.15</v>
      </c>
      <c r="M918" s="254">
        <v>45546</v>
      </c>
      <c r="N918">
        <v>288.20670000000001</v>
      </c>
    </row>
    <row r="919" spans="1:14" x14ac:dyDescent="0.3">
      <c r="A919" s="177">
        <v>45547</v>
      </c>
      <c r="B919" s="62">
        <v>3382.3</v>
      </c>
      <c r="M919" s="254">
        <v>45547</v>
      </c>
      <c r="N919">
        <v>81.075813999999994</v>
      </c>
    </row>
    <row r="920" spans="1:14" x14ac:dyDescent="0.3">
      <c r="A920" s="177">
        <v>45548</v>
      </c>
      <c r="B920" s="62">
        <v>3358.65</v>
      </c>
      <c r="M920" s="254">
        <v>45548</v>
      </c>
      <c r="N920">
        <v>471.93002100000001</v>
      </c>
    </row>
    <row r="921" spans="1:14" x14ac:dyDescent="0.3">
      <c r="A921" s="177">
        <v>45551</v>
      </c>
      <c r="B921" s="62">
        <v>3334.35</v>
      </c>
      <c r="M921" s="254">
        <v>45551</v>
      </c>
      <c r="N921">
        <v>142.46984599999999</v>
      </c>
    </row>
    <row r="922" spans="1:14" x14ac:dyDescent="0.3">
      <c r="A922" s="177">
        <v>45552</v>
      </c>
      <c r="B922" s="62">
        <v>3312.75</v>
      </c>
      <c r="M922" s="254">
        <v>45552</v>
      </c>
      <c r="N922">
        <v>47.383434999999999</v>
      </c>
    </row>
    <row r="923" spans="1:14" x14ac:dyDescent="0.3">
      <c r="A923" s="177">
        <v>45553</v>
      </c>
      <c r="B923" s="62">
        <v>3274.2</v>
      </c>
      <c r="M923" s="254">
        <v>45553</v>
      </c>
      <c r="N923">
        <v>43.102556999999997</v>
      </c>
    </row>
    <row r="924" spans="1:14" x14ac:dyDescent="0.3">
      <c r="A924" s="177">
        <v>45554</v>
      </c>
      <c r="B924" s="62">
        <v>3294.45</v>
      </c>
      <c r="M924" s="254">
        <v>45554</v>
      </c>
      <c r="N924">
        <v>62.416795</v>
      </c>
    </row>
    <row r="925" spans="1:14" x14ac:dyDescent="0.3">
      <c r="A925" s="177">
        <v>45555</v>
      </c>
      <c r="B925" s="62">
        <v>3309.15</v>
      </c>
      <c r="M925" s="254">
        <v>45555</v>
      </c>
      <c r="N925">
        <v>563.66147100000001</v>
      </c>
    </row>
    <row r="926" spans="1:14" x14ac:dyDescent="0.3">
      <c r="A926" s="177">
        <v>45558</v>
      </c>
      <c r="B926" s="62">
        <v>3276.9</v>
      </c>
      <c r="M926" s="254">
        <v>45558</v>
      </c>
      <c r="N926">
        <v>115.080761</v>
      </c>
    </row>
    <row r="927" spans="1:14" x14ac:dyDescent="0.3">
      <c r="A927" s="177">
        <v>45559</v>
      </c>
      <c r="B927" s="62">
        <v>3248.7</v>
      </c>
      <c r="M927" s="254">
        <v>45559</v>
      </c>
      <c r="N927">
        <v>83.339060000000003</v>
      </c>
    </row>
    <row r="928" spans="1:14" x14ac:dyDescent="0.3">
      <c r="A928" s="177">
        <v>45560</v>
      </c>
      <c r="B928" s="62">
        <v>3243.95</v>
      </c>
      <c r="M928" s="254">
        <v>45560</v>
      </c>
      <c r="N928">
        <v>147.36788899999999</v>
      </c>
    </row>
    <row r="929" spans="1:14" x14ac:dyDescent="0.3">
      <c r="A929" s="177">
        <v>45561</v>
      </c>
      <c r="B929" s="62">
        <v>3277.05</v>
      </c>
      <c r="M929" s="254">
        <v>45561</v>
      </c>
      <c r="N929">
        <v>61.690147000000003</v>
      </c>
    </row>
    <row r="930" spans="1:14" x14ac:dyDescent="0.3">
      <c r="A930" s="177">
        <v>45562</v>
      </c>
      <c r="B930" s="62">
        <v>3310.05</v>
      </c>
      <c r="M930" s="254">
        <v>45562</v>
      </c>
      <c r="N930">
        <v>93.677338000000006</v>
      </c>
    </row>
    <row r="931" spans="1:14" x14ac:dyDescent="0.3">
      <c r="A931" s="177">
        <v>45565</v>
      </c>
      <c r="B931" s="62">
        <v>3328.4</v>
      </c>
      <c r="M931" s="254">
        <v>45565</v>
      </c>
      <c r="N931">
        <v>80.401589000000001</v>
      </c>
    </row>
    <row r="932" spans="1:14" x14ac:dyDescent="0.3">
      <c r="A932" s="177">
        <v>45566</v>
      </c>
      <c r="B932" s="62">
        <v>3277.2</v>
      </c>
      <c r="M932" s="254">
        <v>45566</v>
      </c>
      <c r="N932">
        <v>73.348583000000005</v>
      </c>
    </row>
    <row r="933" spans="1:14" x14ac:dyDescent="0.3">
      <c r="A933" s="177">
        <v>45568</v>
      </c>
      <c r="B933" s="62">
        <v>3150.2</v>
      </c>
      <c r="M933" s="254">
        <v>45568</v>
      </c>
      <c r="N933">
        <v>188.567815</v>
      </c>
    </row>
    <row r="934" spans="1:14" x14ac:dyDescent="0.3">
      <c r="A934" s="177">
        <v>45569</v>
      </c>
      <c r="B934" s="62">
        <v>3071.85</v>
      </c>
      <c r="M934" s="254">
        <v>45569</v>
      </c>
      <c r="N934">
        <v>383.428045</v>
      </c>
    </row>
    <row r="935" spans="1:14" x14ac:dyDescent="0.3">
      <c r="A935" s="177">
        <v>45572</v>
      </c>
      <c r="B935" s="62">
        <v>3063.9</v>
      </c>
      <c r="M935" s="254">
        <v>45572</v>
      </c>
      <c r="N935">
        <v>66.221142</v>
      </c>
    </row>
    <row r="936" spans="1:14" x14ac:dyDescent="0.3">
      <c r="A936" s="177">
        <v>45573</v>
      </c>
      <c r="B936" s="62">
        <v>3088.45</v>
      </c>
      <c r="M936" s="254">
        <v>45573</v>
      </c>
      <c r="N936">
        <v>140.649517</v>
      </c>
    </row>
    <row r="937" spans="1:14" x14ac:dyDescent="0.3">
      <c r="A937" s="177">
        <v>45574</v>
      </c>
      <c r="B937" s="62">
        <v>3078.75</v>
      </c>
      <c r="M937" s="254">
        <v>45574</v>
      </c>
      <c r="N937">
        <v>425.46050600000001</v>
      </c>
    </row>
    <row r="938" spans="1:14" x14ac:dyDescent="0.3">
      <c r="A938" s="177">
        <v>45575</v>
      </c>
      <c r="B938" s="62">
        <v>3060.3</v>
      </c>
      <c r="M938" s="254">
        <v>45575</v>
      </c>
      <c r="N938">
        <v>39.886189999999999</v>
      </c>
    </row>
    <row r="939" spans="1:14" x14ac:dyDescent="0.3">
      <c r="A939" s="177">
        <v>45576</v>
      </c>
      <c r="B939" s="62">
        <v>3038.25</v>
      </c>
      <c r="M939" s="254">
        <v>45576</v>
      </c>
      <c r="N939">
        <v>329.49331599999999</v>
      </c>
    </row>
    <row r="940" spans="1:14" x14ac:dyDescent="0.3">
      <c r="A940" s="177">
        <v>45579</v>
      </c>
      <c r="B940" s="62">
        <v>3039.9</v>
      </c>
      <c r="M940" s="254">
        <v>45579</v>
      </c>
      <c r="N940">
        <v>139.50726900000001</v>
      </c>
    </row>
    <row r="941" spans="1:14" x14ac:dyDescent="0.3">
      <c r="A941" s="177">
        <v>45580</v>
      </c>
      <c r="B941" s="62">
        <v>3070.5</v>
      </c>
      <c r="M941" s="254">
        <v>45580</v>
      </c>
      <c r="N941">
        <v>262.48217599999998</v>
      </c>
    </row>
    <row r="942" spans="1:14" x14ac:dyDescent="0.3">
      <c r="A942" s="177">
        <v>45581</v>
      </c>
      <c r="B942" s="62">
        <v>3081.8</v>
      </c>
      <c r="M942" s="254">
        <v>45581</v>
      </c>
      <c r="N942">
        <v>369.06445400000001</v>
      </c>
    </row>
    <row r="943" spans="1:14" x14ac:dyDescent="0.3">
      <c r="A943" s="177">
        <v>45582</v>
      </c>
      <c r="B943" s="62">
        <v>3057.8</v>
      </c>
      <c r="M943" s="254">
        <v>45582</v>
      </c>
      <c r="N943">
        <v>244.84979799999999</v>
      </c>
    </row>
    <row r="944" spans="1:14" x14ac:dyDescent="0.3">
      <c r="A944" s="177">
        <v>45583</v>
      </c>
      <c r="B944" s="62">
        <v>2990.6</v>
      </c>
      <c r="M944" s="254">
        <v>45583</v>
      </c>
      <c r="N944">
        <v>412.51807100000002</v>
      </c>
    </row>
    <row r="945" spans="1:14" x14ac:dyDescent="0.3">
      <c r="A945" s="177">
        <v>45586</v>
      </c>
      <c r="B945" s="62">
        <v>3048.75</v>
      </c>
      <c r="M945" s="254">
        <v>45586</v>
      </c>
      <c r="N945">
        <v>118.985649</v>
      </c>
    </row>
    <row r="946" spans="1:14" x14ac:dyDescent="0.3">
      <c r="A946" s="177">
        <v>45587</v>
      </c>
      <c r="B946" s="62">
        <v>3003.3</v>
      </c>
      <c r="M946" s="254">
        <v>45587</v>
      </c>
      <c r="N946">
        <v>51.614851999999999</v>
      </c>
    </row>
    <row r="947" spans="1:14" x14ac:dyDescent="0.3">
      <c r="A947" s="177">
        <v>45588</v>
      </c>
      <c r="B947" s="62">
        <v>2990.65</v>
      </c>
      <c r="M947" s="254">
        <v>45588</v>
      </c>
      <c r="N947">
        <v>47.185063999999997</v>
      </c>
    </row>
    <row r="948" spans="1:14" x14ac:dyDescent="0.3">
      <c r="A948" s="177">
        <v>45589</v>
      </c>
      <c r="B948" s="62">
        <v>2971.3</v>
      </c>
      <c r="M948" s="254">
        <v>45589</v>
      </c>
      <c r="N948">
        <v>137.046615</v>
      </c>
    </row>
    <row r="949" spans="1:14" x14ac:dyDescent="0.3">
      <c r="A949" s="177">
        <v>45590</v>
      </c>
      <c r="B949" s="62">
        <v>2959.35</v>
      </c>
      <c r="M949" s="254">
        <v>45590</v>
      </c>
      <c r="N949">
        <v>145.108767</v>
      </c>
    </row>
    <row r="950" spans="1:14" x14ac:dyDescent="0.3">
      <c r="A950" s="177">
        <v>45593</v>
      </c>
      <c r="B950" s="62">
        <v>3001.15</v>
      </c>
      <c r="M950" s="254">
        <v>45593</v>
      </c>
      <c r="N950">
        <v>93.450293000000002</v>
      </c>
    </row>
    <row r="951" spans="1:14" x14ac:dyDescent="0.3">
      <c r="A951" s="177">
        <v>45594</v>
      </c>
      <c r="B951" s="62">
        <v>2993.7</v>
      </c>
      <c r="M951" s="254">
        <v>45594</v>
      </c>
      <c r="N951">
        <v>112.926012</v>
      </c>
    </row>
    <row r="952" spans="1:14" x14ac:dyDescent="0.3">
      <c r="A952" s="177">
        <v>45595</v>
      </c>
      <c r="B952" s="62">
        <v>2997</v>
      </c>
      <c r="M952" s="254">
        <v>45595</v>
      </c>
      <c r="N952">
        <v>119.684376</v>
      </c>
    </row>
    <row r="953" spans="1:14" x14ac:dyDescent="0.3">
      <c r="A953" s="177">
        <v>45596</v>
      </c>
      <c r="B953" s="62">
        <v>2938.1</v>
      </c>
      <c r="M953" s="254">
        <v>45596</v>
      </c>
      <c r="N953">
        <v>364.98255999999998</v>
      </c>
    </row>
    <row r="954" spans="1:14" x14ac:dyDescent="0.3">
      <c r="A954" s="177">
        <v>45597</v>
      </c>
      <c r="B954" s="62">
        <v>2940</v>
      </c>
      <c r="M954" s="254">
        <v>45597</v>
      </c>
      <c r="N954">
        <v>48.078989</v>
      </c>
    </row>
    <row r="955" spans="1:14" x14ac:dyDescent="0.3">
      <c r="A955" s="177">
        <v>45600</v>
      </c>
      <c r="B955" s="62">
        <v>2914.95</v>
      </c>
      <c r="M955" s="254">
        <v>45600</v>
      </c>
      <c r="N955">
        <v>229.172675</v>
      </c>
    </row>
    <row r="956" spans="1:14" x14ac:dyDescent="0.3">
      <c r="A956" s="177">
        <v>45601</v>
      </c>
      <c r="B956" s="62">
        <v>2888.4</v>
      </c>
      <c r="M956" s="254">
        <v>45601</v>
      </c>
      <c r="N956">
        <v>64.646224000000004</v>
      </c>
    </row>
    <row r="957" spans="1:14" x14ac:dyDescent="0.3">
      <c r="A957" s="177">
        <v>45602</v>
      </c>
      <c r="B957" s="62">
        <v>2897.2</v>
      </c>
      <c r="M957" s="254">
        <v>45602</v>
      </c>
      <c r="N957">
        <v>197.08931100000001</v>
      </c>
    </row>
    <row r="958" spans="1:14" x14ac:dyDescent="0.3">
      <c r="A958" s="177">
        <v>45603</v>
      </c>
      <c r="B958" s="62">
        <v>2843.45</v>
      </c>
      <c r="M958" s="254">
        <v>45603</v>
      </c>
      <c r="N958">
        <v>81.435767999999996</v>
      </c>
    </row>
    <row r="959" spans="1:14" x14ac:dyDescent="0.3">
      <c r="A959" s="177">
        <v>45604</v>
      </c>
      <c r="B959" s="62">
        <v>2769.25</v>
      </c>
      <c r="M959" s="254">
        <v>45604</v>
      </c>
      <c r="N959">
        <v>492.49944299999999</v>
      </c>
    </row>
    <row r="960" spans="1:14" x14ac:dyDescent="0.3">
      <c r="A960" s="177">
        <v>45607</v>
      </c>
      <c r="B960" s="62">
        <v>2542.65</v>
      </c>
      <c r="M960" s="254">
        <v>45607</v>
      </c>
      <c r="N960">
        <v>934.08965999999998</v>
      </c>
    </row>
    <row r="961" spans="1:14" x14ac:dyDescent="0.3">
      <c r="A961" s="177">
        <v>45608</v>
      </c>
      <c r="B961" s="62">
        <v>2475.15</v>
      </c>
      <c r="M961" s="254">
        <v>45608</v>
      </c>
      <c r="N961">
        <v>273.334497</v>
      </c>
    </row>
    <row r="962" spans="1:14" x14ac:dyDescent="0.3">
      <c r="A962" s="177">
        <v>45609</v>
      </c>
      <c r="B962" s="62">
        <v>2471.9</v>
      </c>
      <c r="M962" s="254">
        <v>45609</v>
      </c>
      <c r="N962">
        <v>393.71923600000002</v>
      </c>
    </row>
    <row r="963" spans="1:14" x14ac:dyDescent="0.3">
      <c r="A963" s="177">
        <v>45610</v>
      </c>
      <c r="B963" s="62">
        <v>2483.15</v>
      </c>
      <c r="M963" s="254">
        <v>45610</v>
      </c>
      <c r="N963">
        <v>208.47425100000001</v>
      </c>
    </row>
    <row r="964" spans="1:14" x14ac:dyDescent="0.3">
      <c r="A964" s="177">
        <v>45614</v>
      </c>
      <c r="B964" s="62">
        <v>2483</v>
      </c>
      <c r="M964" s="254">
        <v>45614</v>
      </c>
      <c r="N964">
        <v>110.182528</v>
      </c>
    </row>
    <row r="965" spans="1:14" x14ac:dyDescent="0.3">
      <c r="A965" s="177">
        <v>45615</v>
      </c>
      <c r="B965" s="62">
        <v>2483.1999999999998</v>
      </c>
      <c r="M965" s="254">
        <v>45615</v>
      </c>
      <c r="N965">
        <v>57.039453999999999</v>
      </c>
    </row>
    <row r="966" spans="1:14" x14ac:dyDescent="0.3">
      <c r="A966" s="177">
        <v>45617</v>
      </c>
      <c r="B966" s="62">
        <v>2429.1999999999998</v>
      </c>
      <c r="M966" s="254">
        <v>45617</v>
      </c>
      <c r="N966">
        <v>89.511725999999996</v>
      </c>
    </row>
    <row r="967" spans="1:14" x14ac:dyDescent="0.3">
      <c r="A967" s="177">
        <v>45618</v>
      </c>
      <c r="B967" s="62">
        <v>2479</v>
      </c>
      <c r="M967" s="254">
        <v>45618</v>
      </c>
      <c r="N967">
        <v>338.64095500000002</v>
      </c>
    </row>
    <row r="968" spans="1:14" x14ac:dyDescent="0.3">
      <c r="A968" s="177">
        <v>45621</v>
      </c>
      <c r="B968" s="62">
        <v>2460.6</v>
      </c>
      <c r="M968" s="254">
        <v>45621</v>
      </c>
      <c r="N968">
        <v>178.15416500000001</v>
      </c>
    </row>
    <row r="969" spans="1:14" x14ac:dyDescent="0.3">
      <c r="A969" s="177">
        <v>45622</v>
      </c>
      <c r="B969" s="62">
        <v>2504.6999999999998</v>
      </c>
      <c r="M969" s="254">
        <v>45622</v>
      </c>
      <c r="N969">
        <v>184.77506199999999</v>
      </c>
    </row>
    <row r="970" spans="1:14" x14ac:dyDescent="0.3">
      <c r="A970" s="177">
        <v>45623</v>
      </c>
      <c r="B970" s="62">
        <v>2490.25</v>
      </c>
      <c r="M970" s="254">
        <v>45623</v>
      </c>
      <c r="N970">
        <v>51.114089</v>
      </c>
    </row>
    <row r="971" spans="1:14" x14ac:dyDescent="0.3">
      <c r="A971" s="177">
        <v>45624</v>
      </c>
      <c r="B971" s="62">
        <v>2458.85</v>
      </c>
      <c r="M971" s="254">
        <v>45624</v>
      </c>
      <c r="N971">
        <v>51.849994000000002</v>
      </c>
    </row>
    <row r="972" spans="1:14" x14ac:dyDescent="0.3">
      <c r="A972" s="177">
        <v>45625</v>
      </c>
      <c r="B972" s="62">
        <v>2479.9499999999998</v>
      </c>
      <c r="M972" s="254">
        <v>45625</v>
      </c>
      <c r="N972">
        <v>179.38387800000001</v>
      </c>
    </row>
    <row r="973" spans="1:14" x14ac:dyDescent="0.3">
      <c r="A973" s="177">
        <v>45628</v>
      </c>
      <c r="B973" s="62">
        <v>2479.25</v>
      </c>
      <c r="M973" s="254">
        <v>45628</v>
      </c>
      <c r="N973">
        <v>109.06414700000001</v>
      </c>
    </row>
    <row r="974" spans="1:14" x14ac:dyDescent="0.3">
      <c r="A974" s="177">
        <v>45629</v>
      </c>
      <c r="B974" s="62">
        <v>2469</v>
      </c>
      <c r="M974" s="254">
        <v>45629</v>
      </c>
      <c r="N974">
        <v>151.23514900000001</v>
      </c>
    </row>
    <row r="975" spans="1:14" x14ac:dyDescent="0.3">
      <c r="A975" s="177">
        <v>45630</v>
      </c>
      <c r="B975" s="62">
        <v>2459.6</v>
      </c>
      <c r="M975" s="254">
        <v>45630</v>
      </c>
      <c r="N975">
        <v>46.28763</v>
      </c>
    </row>
    <row r="976" spans="1:14" x14ac:dyDescent="0.3">
      <c r="A976" s="177">
        <v>45631</v>
      </c>
      <c r="B976" s="62">
        <v>2452.3000000000002</v>
      </c>
      <c r="M976" s="254">
        <v>45631</v>
      </c>
      <c r="N976">
        <v>370.400237</v>
      </c>
    </row>
    <row r="977" spans="1:14" x14ac:dyDescent="0.3">
      <c r="A977" s="177">
        <v>45632</v>
      </c>
      <c r="B977" s="62">
        <v>2429.6</v>
      </c>
      <c r="M977" s="254">
        <v>45632</v>
      </c>
      <c r="N977">
        <v>409.28778599999998</v>
      </c>
    </row>
    <row r="978" spans="1:14" x14ac:dyDescent="0.3">
      <c r="A978" s="177">
        <v>45635</v>
      </c>
      <c r="B978" s="62">
        <v>2385.8000000000002</v>
      </c>
      <c r="M978" s="254">
        <v>45635</v>
      </c>
      <c r="N978">
        <v>452.17518899999999</v>
      </c>
    </row>
    <row r="979" spans="1:14" x14ac:dyDescent="0.3">
      <c r="A979" s="177">
        <v>45636</v>
      </c>
      <c r="B979" s="62">
        <v>2389.8000000000002</v>
      </c>
      <c r="M979" s="254">
        <v>45636</v>
      </c>
      <c r="N979">
        <v>147.586173</v>
      </c>
    </row>
    <row r="980" spans="1:14" x14ac:dyDescent="0.3">
      <c r="A980" s="177">
        <v>45637</v>
      </c>
      <c r="B980" s="62">
        <v>2417.65</v>
      </c>
      <c r="M980" s="254">
        <v>45637</v>
      </c>
      <c r="N980">
        <v>238.57796099999999</v>
      </c>
    </row>
    <row r="981" spans="1:14" x14ac:dyDescent="0.3">
      <c r="A981" s="177">
        <v>45638</v>
      </c>
      <c r="B981" s="62">
        <v>2388.9499999999998</v>
      </c>
      <c r="M981" s="254">
        <v>45638</v>
      </c>
      <c r="N981">
        <v>292.87963999999999</v>
      </c>
    </row>
    <row r="982" spans="1:14" x14ac:dyDescent="0.3">
      <c r="A982" s="177">
        <v>45639</v>
      </c>
      <c r="B982" s="62">
        <v>2407.0500000000002</v>
      </c>
      <c r="M982" s="254">
        <v>45639</v>
      </c>
      <c r="N982">
        <v>223.733518</v>
      </c>
    </row>
    <row r="983" spans="1:14" x14ac:dyDescent="0.3">
      <c r="A983" s="177">
        <v>45642</v>
      </c>
      <c r="B983" s="62">
        <v>2403.35</v>
      </c>
      <c r="M983" s="254">
        <v>45642</v>
      </c>
      <c r="N983">
        <v>116.812226</v>
      </c>
    </row>
    <row r="984" spans="1:14" x14ac:dyDescent="0.3">
      <c r="A984" s="177">
        <v>45643</v>
      </c>
      <c r="B984" s="62">
        <v>2356.8000000000002</v>
      </c>
      <c r="M984" s="254">
        <v>45643</v>
      </c>
      <c r="N984">
        <v>266.49369899999999</v>
      </c>
    </row>
    <row r="985" spans="1:14" x14ac:dyDescent="0.3">
      <c r="A985" s="177">
        <v>45644</v>
      </c>
      <c r="B985" s="62">
        <v>2345.6999999999998</v>
      </c>
      <c r="M985" s="254">
        <v>45644</v>
      </c>
      <c r="N985">
        <v>227.481672</v>
      </c>
    </row>
    <row r="986" spans="1:14" x14ac:dyDescent="0.3">
      <c r="A986" s="177">
        <v>45645</v>
      </c>
      <c r="B986" s="62">
        <v>2292.9</v>
      </c>
      <c r="M986" s="254">
        <v>45645</v>
      </c>
      <c r="N986">
        <v>683.59918900000002</v>
      </c>
    </row>
    <row r="987" spans="1:14" x14ac:dyDescent="0.3">
      <c r="A987" s="177">
        <v>45646</v>
      </c>
      <c r="B987" s="62">
        <v>2283.0500000000002</v>
      </c>
      <c r="M987" s="254">
        <v>45646</v>
      </c>
      <c r="N987">
        <v>400.81438100000003</v>
      </c>
    </row>
    <row r="988" spans="1:14" x14ac:dyDescent="0.3">
      <c r="A988" s="177">
        <v>45649</v>
      </c>
      <c r="B988" s="62">
        <v>2279</v>
      </c>
      <c r="M988" s="254">
        <v>45649</v>
      </c>
      <c r="N988">
        <v>341.90329400000002</v>
      </c>
    </row>
    <row r="989" spans="1:14" x14ac:dyDescent="0.3">
      <c r="A989" s="177">
        <v>45650</v>
      </c>
      <c r="B989" s="62">
        <v>2284.15</v>
      </c>
      <c r="M989" s="254">
        <v>45650</v>
      </c>
      <c r="N989">
        <v>149.22701599999999</v>
      </c>
    </row>
    <row r="990" spans="1:14" x14ac:dyDescent="0.3">
      <c r="A990" s="177">
        <v>45652</v>
      </c>
      <c r="B990" s="62">
        <v>2261.4</v>
      </c>
      <c r="M990" s="254">
        <v>45652</v>
      </c>
      <c r="N990">
        <v>189.884749</v>
      </c>
    </row>
    <row r="991" spans="1:14" x14ac:dyDescent="0.3">
      <c r="A991" s="177">
        <v>45653</v>
      </c>
      <c r="B991" s="62">
        <v>2270.9</v>
      </c>
      <c r="M991" s="254">
        <v>45653</v>
      </c>
      <c r="N991">
        <v>118.213043</v>
      </c>
    </row>
    <row r="992" spans="1:14" x14ac:dyDescent="0.3">
      <c r="A992" s="177">
        <v>45656</v>
      </c>
      <c r="B992" s="62">
        <v>2286.4499999999998</v>
      </c>
      <c r="M992" s="254">
        <v>45656</v>
      </c>
      <c r="N992">
        <v>73.196466000000001</v>
      </c>
    </row>
    <row r="993" spans="1:14" x14ac:dyDescent="0.3">
      <c r="A993" s="177">
        <v>45657</v>
      </c>
      <c r="B993" s="62">
        <v>2282.0500000000002</v>
      </c>
      <c r="M993" s="254">
        <v>45657</v>
      </c>
      <c r="N993">
        <v>170.392315</v>
      </c>
    </row>
    <row r="994" spans="1:14" x14ac:dyDescent="0.3">
      <c r="A994" s="177">
        <v>45658</v>
      </c>
      <c r="B994" s="62">
        <v>2304.75</v>
      </c>
      <c r="M994" s="254">
        <v>45658</v>
      </c>
      <c r="N994">
        <v>121.09751199999999</v>
      </c>
    </row>
    <row r="995" spans="1:14" x14ac:dyDescent="0.3">
      <c r="A995" s="177">
        <v>45659</v>
      </c>
      <c r="B995" s="62">
        <v>2343</v>
      </c>
      <c r="M995" s="254">
        <v>45659</v>
      </c>
      <c r="N995">
        <v>247.14109400000001</v>
      </c>
    </row>
    <row r="996" spans="1:14" x14ac:dyDescent="0.3">
      <c r="A996" s="177">
        <v>45660</v>
      </c>
      <c r="B996" s="62">
        <v>2334.25</v>
      </c>
      <c r="M996" s="254">
        <v>45660</v>
      </c>
      <c r="N996">
        <v>212.761246</v>
      </c>
    </row>
    <row r="997" spans="1:14" x14ac:dyDescent="0.3">
      <c r="A997" s="177">
        <v>45663</v>
      </c>
      <c r="B997" s="62">
        <v>2268.15</v>
      </c>
      <c r="M997" s="254">
        <v>45663</v>
      </c>
      <c r="N997">
        <v>124.1198</v>
      </c>
    </row>
    <row r="998" spans="1:14" x14ac:dyDescent="0.3">
      <c r="A998" s="177">
        <v>45664</v>
      </c>
      <c r="B998" s="62">
        <v>2293.1</v>
      </c>
      <c r="M998" s="254">
        <v>45664</v>
      </c>
      <c r="N998">
        <v>184.84790799999999</v>
      </c>
    </row>
    <row r="999" spans="1:14" x14ac:dyDescent="0.3">
      <c r="A999" s="177">
        <v>45665</v>
      </c>
      <c r="B999" s="62">
        <v>2334.4</v>
      </c>
      <c r="M999" s="254">
        <v>45665</v>
      </c>
      <c r="N999">
        <v>152.211319</v>
      </c>
    </row>
    <row r="1000" spans="1:14" x14ac:dyDescent="0.3">
      <c r="A1000" s="177">
        <v>45666</v>
      </c>
      <c r="B1000" s="62">
        <v>2350.6</v>
      </c>
      <c r="M1000" s="254">
        <v>45666</v>
      </c>
      <c r="N1000">
        <v>422.99583200000001</v>
      </c>
    </row>
    <row r="1001" spans="1:14" x14ac:dyDescent="0.3">
      <c r="A1001" s="177">
        <v>45667</v>
      </c>
      <c r="B1001" s="62">
        <v>2319.6999999999998</v>
      </c>
      <c r="M1001" s="254">
        <v>45667</v>
      </c>
      <c r="N1001">
        <v>133.05846700000001</v>
      </c>
    </row>
    <row r="1002" spans="1:14" x14ac:dyDescent="0.3">
      <c r="A1002" s="177">
        <v>45670</v>
      </c>
      <c r="B1002" s="62">
        <v>2252.75</v>
      </c>
      <c r="M1002" s="254">
        <v>45670</v>
      </c>
      <c r="N1002">
        <v>277.84807599999999</v>
      </c>
    </row>
    <row r="1003" spans="1:14" x14ac:dyDescent="0.3">
      <c r="A1003" s="177">
        <v>45671</v>
      </c>
      <c r="B1003" s="62">
        <v>2239.75</v>
      </c>
      <c r="M1003" s="254">
        <v>45671</v>
      </c>
      <c r="N1003">
        <v>328.98503299999999</v>
      </c>
    </row>
    <row r="1004" spans="1:14" x14ac:dyDescent="0.3">
      <c r="A1004" s="177">
        <v>45672</v>
      </c>
      <c r="B1004" s="62">
        <v>2228.6</v>
      </c>
      <c r="M1004" s="254">
        <v>45672</v>
      </c>
      <c r="N1004">
        <v>85.447175999999999</v>
      </c>
    </row>
    <row r="1005" spans="1:14" x14ac:dyDescent="0.3">
      <c r="A1005" s="177">
        <v>45673</v>
      </c>
      <c r="B1005" s="62">
        <v>2216.4</v>
      </c>
      <c r="M1005" s="254">
        <v>45673</v>
      </c>
      <c r="N1005">
        <v>83.080487000000005</v>
      </c>
    </row>
    <row r="1006" spans="1:14" x14ac:dyDescent="0.3">
      <c r="A1006" s="177">
        <v>45674</v>
      </c>
      <c r="B1006" s="62">
        <v>2259.6999999999998</v>
      </c>
      <c r="M1006" s="254">
        <v>45674</v>
      </c>
      <c r="N1006">
        <v>165.89076499999999</v>
      </c>
    </row>
    <row r="1007" spans="1:14" x14ac:dyDescent="0.3">
      <c r="A1007" s="177">
        <v>45677</v>
      </c>
      <c r="B1007" s="62">
        <v>2280.1</v>
      </c>
      <c r="M1007" s="254">
        <v>45677</v>
      </c>
      <c r="N1007">
        <v>50.047972000000001</v>
      </c>
    </row>
    <row r="1008" spans="1:14" x14ac:dyDescent="0.3">
      <c r="A1008" s="177">
        <v>45678</v>
      </c>
      <c r="B1008" s="62">
        <v>2259.65</v>
      </c>
      <c r="M1008" s="254">
        <v>45678</v>
      </c>
      <c r="N1008">
        <v>228.983588</v>
      </c>
    </row>
    <row r="1009" spans="1:14" x14ac:dyDescent="0.3">
      <c r="A1009" s="177">
        <v>45679</v>
      </c>
      <c r="B1009" s="62">
        <v>2262.75</v>
      </c>
      <c r="M1009" s="254">
        <v>45679</v>
      </c>
      <c r="N1009">
        <v>159.740275</v>
      </c>
    </row>
    <row r="1010" spans="1:14" x14ac:dyDescent="0.3">
      <c r="A1010" s="177">
        <v>45680</v>
      </c>
      <c r="B1010" s="62">
        <v>2276.4499999999998</v>
      </c>
      <c r="M1010" s="254">
        <v>45680</v>
      </c>
      <c r="N1010">
        <v>100.33201</v>
      </c>
    </row>
    <row r="1011" spans="1:14" x14ac:dyDescent="0.3">
      <c r="A1011" s="177">
        <v>45681</v>
      </c>
      <c r="B1011" s="62">
        <v>2261.8000000000002</v>
      </c>
      <c r="M1011" s="254">
        <v>45681</v>
      </c>
      <c r="N1011">
        <v>72.471969000000001</v>
      </c>
    </row>
    <row r="1012" spans="1:14" x14ac:dyDescent="0.3">
      <c r="A1012" s="177">
        <v>45684</v>
      </c>
      <c r="B1012" s="62">
        <v>2251.65</v>
      </c>
      <c r="M1012" s="254">
        <v>45684</v>
      </c>
      <c r="N1012">
        <v>69.780944000000005</v>
      </c>
    </row>
    <row r="1013" spans="1:14" x14ac:dyDescent="0.3">
      <c r="A1013" s="177">
        <v>45685</v>
      </c>
      <c r="B1013" s="62">
        <v>2241.25</v>
      </c>
      <c r="M1013" s="254">
        <v>45685</v>
      </c>
      <c r="N1013">
        <v>140.400046</v>
      </c>
    </row>
    <row r="1014" spans="1:14" x14ac:dyDescent="0.3">
      <c r="A1014" s="177">
        <v>45686</v>
      </c>
      <c r="B1014" s="62">
        <v>2221.65</v>
      </c>
      <c r="M1014" s="254">
        <v>45686</v>
      </c>
      <c r="N1014">
        <v>66.937899999999999</v>
      </c>
    </row>
    <row r="1015" spans="1:14" x14ac:dyDescent="0.3">
      <c r="A1015" s="177">
        <v>45687</v>
      </c>
      <c r="B1015" s="62">
        <v>2250.9</v>
      </c>
      <c r="M1015" s="254">
        <v>45687</v>
      </c>
      <c r="N1015">
        <v>56.257049000000002</v>
      </c>
    </row>
    <row r="1016" spans="1:14" x14ac:dyDescent="0.3">
      <c r="A1016" s="177">
        <v>45688</v>
      </c>
      <c r="B1016" s="62">
        <v>2301.0500000000002</v>
      </c>
      <c r="M1016" s="254">
        <v>45688</v>
      </c>
      <c r="N1016">
        <v>143.90439599999999</v>
      </c>
    </row>
    <row r="1017" spans="1:14" x14ac:dyDescent="0.3">
      <c r="A1017" s="177">
        <v>45689</v>
      </c>
      <c r="B1017" s="62">
        <v>2350.8000000000002</v>
      </c>
      <c r="M1017" s="254">
        <v>45689</v>
      </c>
      <c r="N1017">
        <v>270.65008599999999</v>
      </c>
    </row>
    <row r="1018" spans="1:14" x14ac:dyDescent="0.3">
      <c r="A1018" s="177">
        <v>45691</v>
      </c>
      <c r="B1018" s="62">
        <v>2293.6</v>
      </c>
      <c r="M1018" s="254">
        <v>45691</v>
      </c>
      <c r="N1018">
        <v>67.984765999999993</v>
      </c>
    </row>
    <row r="1019" spans="1:14" x14ac:dyDescent="0.3">
      <c r="A1019" s="177">
        <v>45692</v>
      </c>
      <c r="B1019" s="62">
        <v>2355.25</v>
      </c>
      <c r="M1019" s="254">
        <v>45692</v>
      </c>
      <c r="N1019">
        <v>694.23716300000001</v>
      </c>
    </row>
    <row r="1020" spans="1:14" x14ac:dyDescent="0.3">
      <c r="A1020" s="177">
        <v>45693</v>
      </c>
      <c r="B1020" s="62">
        <v>2275.65</v>
      </c>
      <c r="M1020" s="254">
        <v>45693</v>
      </c>
      <c r="N1020">
        <v>456.16458399999999</v>
      </c>
    </row>
    <row r="1021" spans="1:14" x14ac:dyDescent="0.3">
      <c r="A1021" s="177">
        <v>45694</v>
      </c>
      <c r="B1021" s="62">
        <v>2263.35</v>
      </c>
      <c r="M1021" s="254">
        <v>45694</v>
      </c>
      <c r="N1021">
        <v>155.61658499999999</v>
      </c>
    </row>
    <row r="1022" spans="1:14" x14ac:dyDescent="0.3">
      <c r="A1022" s="177">
        <v>45695</v>
      </c>
      <c r="B1022" s="62">
        <v>2272.4</v>
      </c>
      <c r="M1022" s="254">
        <v>45695</v>
      </c>
      <c r="N1022">
        <v>88.079267999999999</v>
      </c>
    </row>
    <row r="1023" spans="1:14" x14ac:dyDescent="0.3">
      <c r="A1023" s="177">
        <v>45698</v>
      </c>
      <c r="B1023" s="62">
        <v>2269.85</v>
      </c>
      <c r="M1023" s="254">
        <v>45698</v>
      </c>
      <c r="N1023">
        <v>186.025824</v>
      </c>
    </row>
    <row r="1024" spans="1:14" x14ac:dyDescent="0.3">
      <c r="A1024" s="177">
        <v>45699</v>
      </c>
      <c r="B1024" s="62">
        <v>2239.9</v>
      </c>
      <c r="M1024" s="254">
        <v>45699</v>
      </c>
      <c r="N1024">
        <v>556.62127799999996</v>
      </c>
    </row>
    <row r="1025" spans="1:14" x14ac:dyDescent="0.3">
      <c r="A1025" s="177">
        <v>45700</v>
      </c>
      <c r="B1025" s="62">
        <v>2228.0500000000002</v>
      </c>
      <c r="M1025" s="254">
        <v>45700</v>
      </c>
      <c r="N1025">
        <v>51.165222999999997</v>
      </c>
    </row>
    <row r="1026" spans="1:14" x14ac:dyDescent="0.3">
      <c r="A1026" s="177">
        <v>45701</v>
      </c>
      <c r="B1026" s="62">
        <v>2235.9499999999998</v>
      </c>
      <c r="M1026" s="254">
        <v>45701</v>
      </c>
      <c r="N1026">
        <v>58.429825999999998</v>
      </c>
    </row>
    <row r="1027" spans="1:14" x14ac:dyDescent="0.3">
      <c r="A1027" s="177">
        <v>45702</v>
      </c>
      <c r="B1027" s="62">
        <v>2230.85</v>
      </c>
      <c r="M1027" s="254">
        <v>45702</v>
      </c>
      <c r="N1027">
        <v>349.53561300000001</v>
      </c>
    </row>
    <row r="1028" spans="1:14" x14ac:dyDescent="0.3">
      <c r="A1028" s="177">
        <v>45705</v>
      </c>
      <c r="B1028" s="62">
        <v>2248.65</v>
      </c>
      <c r="M1028" s="254">
        <v>45705</v>
      </c>
      <c r="N1028">
        <v>41.324582999999997</v>
      </c>
    </row>
    <row r="1029" spans="1:14" x14ac:dyDescent="0.3">
      <c r="A1029" s="177">
        <v>45706</v>
      </c>
      <c r="B1029" s="62">
        <v>2237.5</v>
      </c>
      <c r="M1029" s="254">
        <v>45706</v>
      </c>
      <c r="N1029">
        <v>26.58914</v>
      </c>
    </row>
    <row r="1030" spans="1:14" x14ac:dyDescent="0.3">
      <c r="A1030" s="177">
        <v>45707</v>
      </c>
      <c r="B1030" s="62">
        <v>2236.9499999999998</v>
      </c>
      <c r="M1030" s="254">
        <v>45707</v>
      </c>
      <c r="N1030">
        <v>42.125239000000001</v>
      </c>
    </row>
    <row r="1031" spans="1:14" x14ac:dyDescent="0.3">
      <c r="A1031" s="177">
        <v>45708</v>
      </c>
      <c r="B1031" s="62">
        <v>2249.3000000000002</v>
      </c>
      <c r="M1031" s="254">
        <v>45708</v>
      </c>
      <c r="N1031">
        <v>25.570944999999998</v>
      </c>
    </row>
    <row r="1032" spans="1:14" x14ac:dyDescent="0.3">
      <c r="A1032" s="177">
        <v>45709</v>
      </c>
      <c r="B1032" s="62">
        <v>2257.1999999999998</v>
      </c>
      <c r="M1032" s="254">
        <v>45709</v>
      </c>
      <c r="N1032">
        <v>64.682603</v>
      </c>
    </row>
    <row r="1033" spans="1:14" x14ac:dyDescent="0.3">
      <c r="A1033" s="177">
        <v>45712</v>
      </c>
      <c r="B1033" s="62">
        <v>2248.4499999999998</v>
      </c>
      <c r="M1033" s="254">
        <v>45712</v>
      </c>
      <c r="N1033">
        <v>63.324095999999997</v>
      </c>
    </row>
    <row r="1034" spans="1:14" x14ac:dyDescent="0.3">
      <c r="A1034" s="177">
        <v>45713</v>
      </c>
      <c r="B1034" s="62">
        <v>2225</v>
      </c>
      <c r="M1034" s="254">
        <v>45713</v>
      </c>
      <c r="N1034">
        <v>129.827978</v>
      </c>
    </row>
    <row r="1035" spans="1:14" x14ac:dyDescent="0.3">
      <c r="A1035" s="177">
        <v>45715</v>
      </c>
      <c r="B1035" s="62">
        <v>2213.9</v>
      </c>
      <c r="M1035" s="254">
        <v>45715</v>
      </c>
      <c r="N1035">
        <v>118.13923699999999</v>
      </c>
    </row>
    <row r="1036" spans="1:14" x14ac:dyDescent="0.3">
      <c r="A1036" s="177">
        <v>45716</v>
      </c>
      <c r="B1036" s="62">
        <v>2179.9499999999998</v>
      </c>
      <c r="M1036" s="254">
        <v>45716</v>
      </c>
      <c r="N1036">
        <v>213.50532100000001</v>
      </c>
    </row>
    <row r="1037" spans="1:14" x14ac:dyDescent="0.3">
      <c r="A1037" s="177">
        <v>45719</v>
      </c>
      <c r="B1037" s="62">
        <v>2168.4</v>
      </c>
      <c r="M1037" s="254">
        <v>45719</v>
      </c>
      <c r="N1037">
        <v>309.743719</v>
      </c>
    </row>
    <row r="1038" spans="1:14" x14ac:dyDescent="0.3">
      <c r="A1038" s="177">
        <v>45720</v>
      </c>
      <c r="B1038" s="62">
        <v>2132.35</v>
      </c>
      <c r="M1038" s="254">
        <v>45720</v>
      </c>
      <c r="N1038">
        <v>417.98147699999998</v>
      </c>
    </row>
    <row r="1039" spans="1:14" x14ac:dyDescent="0.3">
      <c r="A1039" s="177">
        <v>45721</v>
      </c>
      <c r="B1039" s="62">
        <v>2165.25</v>
      </c>
      <c r="M1039" s="254">
        <v>45721</v>
      </c>
      <c r="N1039">
        <v>136.89481699999999</v>
      </c>
    </row>
    <row r="1040" spans="1:14" x14ac:dyDescent="0.3">
      <c r="A1040" s="177">
        <v>45722</v>
      </c>
      <c r="B1040" s="62">
        <v>2267.1</v>
      </c>
      <c r="M1040" s="254">
        <v>45722</v>
      </c>
      <c r="N1040">
        <v>259.69656099999997</v>
      </c>
    </row>
    <row r="1041" spans="1:14" x14ac:dyDescent="0.3">
      <c r="A1041" s="177">
        <v>45723</v>
      </c>
      <c r="B1041" s="62">
        <v>2269.0500000000002</v>
      </c>
      <c r="M1041" s="254">
        <v>45723</v>
      </c>
      <c r="N1041">
        <v>63.265034</v>
      </c>
    </row>
    <row r="1042" spans="1:14" x14ac:dyDescent="0.3">
      <c r="A1042" s="177">
        <v>45726</v>
      </c>
      <c r="B1042" s="62">
        <v>2279.3000000000002</v>
      </c>
      <c r="M1042" s="254">
        <v>45726</v>
      </c>
      <c r="N1042">
        <v>260.67523799999998</v>
      </c>
    </row>
    <row r="1043" spans="1:14" x14ac:dyDescent="0.3">
      <c r="A1043" s="177">
        <v>45727</v>
      </c>
      <c r="B1043" s="62">
        <v>2286.6999999999998</v>
      </c>
      <c r="M1043" s="254">
        <v>45727</v>
      </c>
      <c r="N1043">
        <v>188.809505</v>
      </c>
    </row>
    <row r="1044" spans="1:14" x14ac:dyDescent="0.3">
      <c r="A1044" s="177">
        <v>45728</v>
      </c>
      <c r="B1044" s="62">
        <v>2251</v>
      </c>
      <c r="M1044" s="254">
        <v>45728</v>
      </c>
      <c r="N1044">
        <v>161.19113999999999</v>
      </c>
    </row>
    <row r="1045" spans="1:14" x14ac:dyDescent="0.3">
      <c r="A1045" s="177">
        <v>45729</v>
      </c>
      <c r="B1045" s="62">
        <v>2230.9499999999998</v>
      </c>
      <c r="M1045" s="254">
        <v>45729</v>
      </c>
      <c r="N1045">
        <v>65.730041</v>
      </c>
    </row>
    <row r="1046" spans="1:14" x14ac:dyDescent="0.3">
      <c r="A1046" s="177">
        <v>45733</v>
      </c>
      <c r="B1046" s="62">
        <v>2219.8000000000002</v>
      </c>
      <c r="M1046" s="254">
        <v>45733</v>
      </c>
      <c r="N1046">
        <v>53.692779999999999</v>
      </c>
    </row>
    <row r="1047" spans="1:14" x14ac:dyDescent="0.3">
      <c r="A1047" s="177">
        <v>45734</v>
      </c>
      <c r="B1047" s="62">
        <v>2273.6</v>
      </c>
      <c r="M1047" s="254">
        <v>45734</v>
      </c>
      <c r="N1047">
        <v>150.98968400000001</v>
      </c>
    </row>
    <row r="1048" spans="1:14" x14ac:dyDescent="0.3">
      <c r="A1048" s="177">
        <v>45735</v>
      </c>
      <c r="B1048" s="62">
        <v>2279.9</v>
      </c>
      <c r="M1048" s="254">
        <v>45735</v>
      </c>
      <c r="N1048">
        <v>102.84906599999999</v>
      </c>
    </row>
    <row r="1049" spans="1:14" x14ac:dyDescent="0.3">
      <c r="A1049" s="177">
        <v>45736</v>
      </c>
      <c r="B1049" s="62">
        <v>2287</v>
      </c>
      <c r="M1049" s="254">
        <v>45736</v>
      </c>
      <c r="N1049">
        <v>48.621479000000001</v>
      </c>
    </row>
    <row r="1050" spans="1:14" x14ac:dyDescent="0.3">
      <c r="A1050" s="177">
        <v>45737</v>
      </c>
      <c r="B1050" s="62">
        <v>2300.25</v>
      </c>
      <c r="M1050" s="254">
        <v>45737</v>
      </c>
      <c r="N1050">
        <v>141.847059</v>
      </c>
    </row>
    <row r="1051" spans="1:14" x14ac:dyDescent="0.3">
      <c r="A1051" s="177">
        <v>45740</v>
      </c>
      <c r="B1051" s="62">
        <v>2322</v>
      </c>
      <c r="M1051" s="254">
        <v>45740</v>
      </c>
      <c r="N1051">
        <v>150.36533700000001</v>
      </c>
    </row>
    <row r="1052" spans="1:14" x14ac:dyDescent="0.3">
      <c r="A1052" s="177">
        <v>45741</v>
      </c>
      <c r="B1052" s="62">
        <v>2330.35</v>
      </c>
      <c r="M1052" s="254">
        <v>45741</v>
      </c>
      <c r="N1052">
        <v>271.98757599999999</v>
      </c>
    </row>
    <row r="1053" spans="1:14" x14ac:dyDescent="0.3">
      <c r="A1053" s="177">
        <v>45742</v>
      </c>
      <c r="B1053" s="62">
        <v>2326.1999999999998</v>
      </c>
      <c r="M1053" s="254">
        <v>45742</v>
      </c>
      <c r="N1053">
        <v>282.69043799999997</v>
      </c>
    </row>
    <row r="1054" spans="1:14" x14ac:dyDescent="0.3">
      <c r="A1054" s="177">
        <v>45743</v>
      </c>
      <c r="B1054" s="62">
        <v>2338.1999999999998</v>
      </c>
      <c r="M1054" s="254">
        <v>45743</v>
      </c>
      <c r="N1054">
        <v>245.53437099999999</v>
      </c>
    </row>
    <row r="1055" spans="1:14" x14ac:dyDescent="0.3">
      <c r="A1055" s="177">
        <v>45744</v>
      </c>
      <c r="B1055" s="62">
        <v>2337.6999999999998</v>
      </c>
      <c r="M1055" s="254">
        <v>45744</v>
      </c>
      <c r="N1055">
        <v>446.38500099999999</v>
      </c>
    </row>
    <row r="1056" spans="1:14" x14ac:dyDescent="0.3">
      <c r="A1056" s="177">
        <v>45748</v>
      </c>
      <c r="B1056" s="62">
        <v>2315.4</v>
      </c>
      <c r="M1056" s="254">
        <v>45748</v>
      </c>
      <c r="N1056">
        <v>252.140109</v>
      </c>
    </row>
    <row r="1057" spans="1:14" x14ac:dyDescent="0.3">
      <c r="A1057" s="177">
        <v>45749</v>
      </c>
      <c r="B1057" s="62">
        <v>2306.65</v>
      </c>
      <c r="M1057" s="254">
        <v>45749</v>
      </c>
      <c r="N1057">
        <v>185.027413</v>
      </c>
    </row>
    <row r="1058" spans="1:14" x14ac:dyDescent="0.3">
      <c r="A1058" s="177">
        <v>45750</v>
      </c>
      <c r="B1058" s="62">
        <v>2348.6999999999998</v>
      </c>
      <c r="M1058" s="254">
        <v>45750</v>
      </c>
      <c r="N1058">
        <v>94.934888999999998</v>
      </c>
    </row>
    <row r="1059" spans="1:14" x14ac:dyDescent="0.3">
      <c r="A1059" s="177">
        <v>45751</v>
      </c>
      <c r="B1059" s="62">
        <v>2355.0500000000002</v>
      </c>
      <c r="M1059" s="254">
        <v>45751</v>
      </c>
      <c r="N1059">
        <v>170.58937</v>
      </c>
    </row>
    <row r="1060" spans="1:14" x14ac:dyDescent="0.3">
      <c r="A1060" s="177">
        <v>45754</v>
      </c>
      <c r="B1060" s="62">
        <v>2338.9499999999998</v>
      </c>
      <c r="M1060" s="254">
        <v>45754</v>
      </c>
      <c r="N1060">
        <v>291.75916699999999</v>
      </c>
    </row>
    <row r="1061" spans="1:14" x14ac:dyDescent="0.3">
      <c r="A1061" s="177">
        <v>45755</v>
      </c>
      <c r="B1061" s="62">
        <v>2394.15</v>
      </c>
      <c r="M1061" s="254">
        <v>45755</v>
      </c>
      <c r="N1061">
        <v>184.309301</v>
      </c>
    </row>
    <row r="1062" spans="1:14" x14ac:dyDescent="0.3">
      <c r="A1062" s="177">
        <v>45756</v>
      </c>
      <c r="B1062" s="62">
        <v>2409.6999999999998</v>
      </c>
      <c r="M1062" s="254">
        <v>45756</v>
      </c>
      <c r="N1062">
        <v>71.119193999999993</v>
      </c>
    </row>
    <row r="1063" spans="1:14" x14ac:dyDescent="0.3">
      <c r="A1063" s="177">
        <v>45758</v>
      </c>
      <c r="B1063" s="62">
        <v>2394.1999999999998</v>
      </c>
      <c r="M1063" s="254">
        <v>45758</v>
      </c>
      <c r="N1063">
        <v>77.559712000000005</v>
      </c>
    </row>
    <row r="1064" spans="1:14" x14ac:dyDescent="0.3">
      <c r="A1064" s="177">
        <v>45762</v>
      </c>
      <c r="B1064" s="62">
        <v>2417.0500000000002</v>
      </c>
      <c r="M1064" s="254">
        <v>45762</v>
      </c>
      <c r="N1064">
        <v>181.62226000000001</v>
      </c>
    </row>
    <row r="1065" spans="1:14" x14ac:dyDescent="0.3">
      <c r="A1065" s="177">
        <v>45763</v>
      </c>
      <c r="B1065" s="62">
        <v>2459.35</v>
      </c>
      <c r="M1065" s="254">
        <v>45763</v>
      </c>
      <c r="N1065">
        <v>202.284538</v>
      </c>
    </row>
    <row r="1066" spans="1:14" x14ac:dyDescent="0.3">
      <c r="A1066" s="177">
        <v>45764</v>
      </c>
      <c r="B1066" s="62">
        <v>2469.65</v>
      </c>
      <c r="M1066" s="254">
        <v>45764</v>
      </c>
      <c r="N1066">
        <v>109.457444</v>
      </c>
    </row>
    <row r="1067" spans="1:14" x14ac:dyDescent="0.3">
      <c r="A1067" s="177">
        <v>45768</v>
      </c>
      <c r="B1067" s="62">
        <v>2445.25</v>
      </c>
      <c r="M1067" s="254">
        <v>45768</v>
      </c>
      <c r="N1067">
        <v>140.439425</v>
      </c>
    </row>
    <row r="1068" spans="1:14" x14ac:dyDescent="0.3">
      <c r="A1068" s="177">
        <v>45769</v>
      </c>
      <c r="B1068" s="62">
        <v>2433.8000000000002</v>
      </c>
      <c r="M1068" s="254">
        <v>45769</v>
      </c>
      <c r="N1068">
        <v>148.37368699999999</v>
      </c>
    </row>
    <row r="1069" spans="1:14" x14ac:dyDescent="0.3">
      <c r="A1069" s="177">
        <v>45770</v>
      </c>
      <c r="B1069" s="62">
        <v>2453</v>
      </c>
      <c r="M1069" s="254">
        <v>45770</v>
      </c>
      <c r="N1069">
        <v>132.93184199999999</v>
      </c>
    </row>
    <row r="1070" spans="1:14" x14ac:dyDescent="0.3">
      <c r="A1070" s="177">
        <v>45771</v>
      </c>
      <c r="B1070" s="62">
        <v>2464.6</v>
      </c>
      <c r="M1070" s="254">
        <v>45771</v>
      </c>
      <c r="N1070">
        <v>96.267762000000005</v>
      </c>
    </row>
    <row r="1071" spans="1:14" x14ac:dyDescent="0.3">
      <c r="A1071" s="177">
        <v>45772</v>
      </c>
      <c r="B1071" s="62">
        <v>2430.1999999999998</v>
      </c>
      <c r="M1071" s="254">
        <v>45772</v>
      </c>
      <c r="N1071">
        <v>201.86497299999999</v>
      </c>
    </row>
    <row r="1072" spans="1:14" x14ac:dyDescent="0.3">
      <c r="A1072" s="177">
        <v>45775</v>
      </c>
      <c r="B1072" s="62">
        <v>2452.5500000000002</v>
      </c>
      <c r="M1072" s="254">
        <v>45775</v>
      </c>
      <c r="N1072">
        <v>58.915782</v>
      </c>
    </row>
    <row r="1073" spans="1:14" x14ac:dyDescent="0.3">
      <c r="A1073" s="177">
        <v>45776</v>
      </c>
      <c r="B1073" s="62">
        <v>2452</v>
      </c>
      <c r="M1073" s="254">
        <v>45776</v>
      </c>
      <c r="N1073">
        <v>141.229626</v>
      </c>
    </row>
    <row r="1074" spans="1:14" x14ac:dyDescent="0.3">
      <c r="A1074" s="177">
        <v>45777</v>
      </c>
      <c r="B1074" s="62">
        <v>2423.3000000000002</v>
      </c>
      <c r="M1074" s="254">
        <v>45777</v>
      </c>
      <c r="N1074">
        <v>134.42207300000001</v>
      </c>
    </row>
    <row r="1075" spans="1:14" x14ac:dyDescent="0.3">
      <c r="A1075" s="177">
        <v>45779</v>
      </c>
      <c r="B1075" s="62">
        <v>2409.4499999999998</v>
      </c>
      <c r="M1075" s="254">
        <v>45779</v>
      </c>
      <c r="N1075">
        <v>173.567657</v>
      </c>
    </row>
    <row r="1076" spans="1:14" x14ac:dyDescent="0.3">
      <c r="A1076" s="177">
        <v>45782</v>
      </c>
      <c r="B1076" s="62">
        <v>2437.3000000000002</v>
      </c>
      <c r="M1076" s="254">
        <v>45782</v>
      </c>
      <c r="N1076">
        <v>58.455863999999998</v>
      </c>
    </row>
    <row r="1077" spans="1:14" x14ac:dyDescent="0.3">
      <c r="A1077" s="177">
        <v>45783</v>
      </c>
      <c r="B1077" s="62">
        <v>2417.9499999999998</v>
      </c>
      <c r="M1077" s="254">
        <v>45783</v>
      </c>
      <c r="N1077">
        <v>107.457452</v>
      </c>
    </row>
    <row r="1078" spans="1:14" x14ac:dyDescent="0.3">
      <c r="A1078" s="177">
        <v>45784</v>
      </c>
      <c r="B1078" s="62">
        <v>2332.65</v>
      </c>
      <c r="M1078" s="254">
        <v>45784</v>
      </c>
      <c r="N1078">
        <v>118.104435</v>
      </c>
    </row>
    <row r="1079" spans="1:14" x14ac:dyDescent="0.3">
      <c r="A1079" s="177">
        <v>45785</v>
      </c>
      <c r="B1079" s="62">
        <v>2302.5</v>
      </c>
      <c r="M1079" s="254">
        <v>45785</v>
      </c>
      <c r="N1079">
        <v>191.61852400000001</v>
      </c>
    </row>
    <row r="1080" spans="1:14" x14ac:dyDescent="0.3">
      <c r="A1080" s="177">
        <v>45786</v>
      </c>
      <c r="B1080" s="62">
        <v>2300.35</v>
      </c>
      <c r="M1080" s="254">
        <v>45786</v>
      </c>
      <c r="N1080">
        <v>95.748219000000006</v>
      </c>
    </row>
    <row r="1081" spans="1:14" x14ac:dyDescent="0.3">
      <c r="A1081" s="177">
        <v>45789</v>
      </c>
      <c r="B1081" s="62">
        <v>2354.1</v>
      </c>
      <c r="M1081" s="254">
        <v>45789</v>
      </c>
      <c r="N1081">
        <v>173.37014400000001</v>
      </c>
    </row>
    <row r="1082" spans="1:14" x14ac:dyDescent="0.3">
      <c r="A1082" s="177">
        <v>45790</v>
      </c>
      <c r="B1082" s="62">
        <v>2325.1</v>
      </c>
      <c r="M1082" s="254">
        <v>45790</v>
      </c>
      <c r="N1082">
        <v>152.880529</v>
      </c>
    </row>
    <row r="1083" spans="1:14" x14ac:dyDescent="0.3">
      <c r="A1083" s="177">
        <v>45791</v>
      </c>
      <c r="B1083" s="62">
        <v>2283.65</v>
      </c>
      <c r="M1083" s="254">
        <v>45791</v>
      </c>
      <c r="N1083">
        <v>223.66895400000001</v>
      </c>
    </row>
    <row r="1084" spans="1:14" x14ac:dyDescent="0.3">
      <c r="A1084" s="177">
        <v>45792</v>
      </c>
      <c r="B1084" s="62">
        <v>2330.25</v>
      </c>
      <c r="M1084" s="254">
        <v>45792</v>
      </c>
      <c r="N1084">
        <v>262.04182700000001</v>
      </c>
    </row>
    <row r="1085" spans="1:14" x14ac:dyDescent="0.3">
      <c r="A1085" s="177">
        <v>45793</v>
      </c>
      <c r="B1085" s="62">
        <v>2353.15</v>
      </c>
      <c r="M1085" s="254">
        <v>45793</v>
      </c>
      <c r="N1085">
        <v>172.66987800000001</v>
      </c>
    </row>
    <row r="1086" spans="1:14" x14ac:dyDescent="0.3">
      <c r="A1086" s="177">
        <v>45796</v>
      </c>
      <c r="B1086" s="62">
        <v>2329.4</v>
      </c>
      <c r="M1086" s="254">
        <v>45796</v>
      </c>
      <c r="N1086">
        <v>64.057270000000003</v>
      </c>
    </row>
    <row r="1087" spans="1:14" x14ac:dyDescent="0.3">
      <c r="A1087" s="177">
        <v>45797</v>
      </c>
      <c r="B1087" s="62">
        <v>2295.75</v>
      </c>
      <c r="M1087" s="254">
        <v>45797</v>
      </c>
      <c r="N1087">
        <v>69.045948999999993</v>
      </c>
    </row>
    <row r="1088" spans="1:14" x14ac:dyDescent="0.3">
      <c r="A1088" s="177">
        <v>45798</v>
      </c>
      <c r="B1088" s="62">
        <v>2311.65</v>
      </c>
      <c r="M1088" s="254">
        <v>45798</v>
      </c>
      <c r="N1088">
        <v>89.293069000000003</v>
      </c>
    </row>
    <row r="1089" spans="1:14" x14ac:dyDescent="0.3">
      <c r="A1089" s="177">
        <v>45799</v>
      </c>
      <c r="B1089" s="62">
        <v>2298.85</v>
      </c>
      <c r="M1089" s="254">
        <v>45799</v>
      </c>
      <c r="N1089">
        <v>30.570115000000001</v>
      </c>
    </row>
    <row r="1090" spans="1:14" x14ac:dyDescent="0.3">
      <c r="A1090" s="177">
        <v>45800</v>
      </c>
      <c r="B1090" s="62">
        <v>2314.6</v>
      </c>
      <c r="M1090" s="254">
        <v>45800</v>
      </c>
      <c r="N1090">
        <v>28.166857</v>
      </c>
    </row>
    <row r="1091" spans="1:14" x14ac:dyDescent="0.3">
      <c r="A1091" s="177">
        <v>45803</v>
      </c>
      <c r="B1091" s="62">
        <v>2327.4499999999998</v>
      </c>
      <c r="M1091" s="254">
        <v>45803</v>
      </c>
      <c r="N1091">
        <v>43.991610000000001</v>
      </c>
    </row>
    <row r="1092" spans="1:14" x14ac:dyDescent="0.3">
      <c r="A1092" s="177">
        <v>45804</v>
      </c>
      <c r="B1092" s="62">
        <v>2328.85</v>
      </c>
      <c r="M1092" s="254">
        <v>45804</v>
      </c>
      <c r="N1092">
        <v>192.969425</v>
      </c>
    </row>
    <row r="1093" spans="1:14" x14ac:dyDescent="0.3">
      <c r="A1093" s="177">
        <v>45805</v>
      </c>
      <c r="B1093" s="62">
        <v>2302.8000000000002</v>
      </c>
      <c r="M1093" s="254">
        <v>45805</v>
      </c>
      <c r="N1093">
        <v>106.837467</v>
      </c>
    </row>
    <row r="1094" spans="1:14" x14ac:dyDescent="0.3">
      <c r="A1094" s="177">
        <v>45806</v>
      </c>
      <c r="B1094" s="62">
        <v>2297.25</v>
      </c>
      <c r="M1094" s="254">
        <v>45806</v>
      </c>
      <c r="N1094">
        <v>45.13644</v>
      </c>
    </row>
    <row r="1095" spans="1:14" x14ac:dyDescent="0.3">
      <c r="A1095" s="177">
        <v>45807</v>
      </c>
      <c r="B1095" s="62">
        <v>2260.0500000000002</v>
      </c>
      <c r="M1095" s="254">
        <v>45807</v>
      </c>
      <c r="N1095">
        <v>147.875733</v>
      </c>
    </row>
    <row r="1096" spans="1:14" x14ac:dyDescent="0.3">
      <c r="A1096" s="177">
        <v>45810</v>
      </c>
      <c r="B1096" s="62">
        <v>2267.1999999999998</v>
      </c>
      <c r="M1096" s="254">
        <v>45810</v>
      </c>
      <c r="N1096">
        <v>96.287604999999999</v>
      </c>
    </row>
    <row r="1097" spans="1:14" x14ac:dyDescent="0.3">
      <c r="A1097" s="177">
        <v>45811</v>
      </c>
      <c r="B1097" s="62">
        <v>2255.9</v>
      </c>
      <c r="M1097" s="254">
        <v>45811</v>
      </c>
      <c r="N1097">
        <v>150.13060999999999</v>
      </c>
    </row>
    <row r="1098" spans="1:14" x14ac:dyDescent="0.3">
      <c r="A1098" s="177">
        <v>45812</v>
      </c>
      <c r="B1098" s="62">
        <v>2249.1</v>
      </c>
      <c r="M1098" s="254">
        <v>45812</v>
      </c>
      <c r="N1098">
        <v>96.063513</v>
      </c>
    </row>
    <row r="1099" spans="1:14" x14ac:dyDescent="0.3">
      <c r="A1099" s="177">
        <v>45813</v>
      </c>
      <c r="B1099" s="62">
        <v>2243.4499999999998</v>
      </c>
      <c r="M1099" s="254">
        <v>45813</v>
      </c>
      <c r="N1099">
        <v>126.188321</v>
      </c>
    </row>
    <row r="1100" spans="1:14" x14ac:dyDescent="0.3">
      <c r="A1100" s="177">
        <v>45814</v>
      </c>
      <c r="B1100" s="62">
        <v>2245.4499999999998</v>
      </c>
      <c r="M1100" s="254">
        <v>45814</v>
      </c>
      <c r="N1100">
        <v>48.683714000000002</v>
      </c>
    </row>
    <row r="1101" spans="1:14" x14ac:dyDescent="0.3">
      <c r="A1101" s="177">
        <v>45817</v>
      </c>
      <c r="B1101" s="62">
        <v>2248.3000000000002</v>
      </c>
      <c r="M1101" s="254">
        <v>45817</v>
      </c>
      <c r="N1101">
        <v>146.403783</v>
      </c>
    </row>
    <row r="1102" spans="1:14" x14ac:dyDescent="0.3">
      <c r="A1102" s="177">
        <v>45818</v>
      </c>
      <c r="B1102" s="62">
        <v>2219.6999999999998</v>
      </c>
      <c r="M1102" s="254">
        <v>45818</v>
      </c>
      <c r="N1102">
        <v>438.068577</v>
      </c>
    </row>
    <row r="1103" spans="1:14" x14ac:dyDescent="0.3">
      <c r="A1103" s="177">
        <v>45819</v>
      </c>
      <c r="B1103" s="62">
        <v>2208.4499999999998</v>
      </c>
      <c r="M1103" s="254">
        <v>45819</v>
      </c>
      <c r="N1103">
        <v>182.00135599999999</v>
      </c>
    </row>
    <row r="1104" spans="1:14" x14ac:dyDescent="0.3">
      <c r="A1104" s="177">
        <v>45820</v>
      </c>
      <c r="B1104" s="62">
        <v>2218.0500000000002</v>
      </c>
      <c r="M1104" s="254">
        <v>45820</v>
      </c>
      <c r="N1104">
        <v>251.30917600000001</v>
      </c>
    </row>
    <row r="1105" spans="1:14" x14ac:dyDescent="0.3">
      <c r="A1105" s="177">
        <v>45821</v>
      </c>
      <c r="B1105" s="62">
        <v>2215.3000000000002</v>
      </c>
      <c r="M1105" s="254">
        <v>45821</v>
      </c>
      <c r="N1105">
        <v>125.702471</v>
      </c>
    </row>
    <row r="1106" spans="1:14" x14ac:dyDescent="0.3">
      <c r="A1106" s="177">
        <v>45824</v>
      </c>
      <c r="B1106" s="62">
        <v>2243.65</v>
      </c>
      <c r="M1106" s="254">
        <v>45824</v>
      </c>
      <c r="N1106">
        <v>185.047527</v>
      </c>
    </row>
    <row r="1107" spans="1:14" x14ac:dyDescent="0.3">
      <c r="A1107" s="177">
        <v>45825</v>
      </c>
      <c r="B1107" s="62">
        <v>2264.5</v>
      </c>
      <c r="M1107" s="254">
        <v>45825</v>
      </c>
      <c r="N1107">
        <v>141.70330000000001</v>
      </c>
    </row>
    <row r="1108" spans="1:14" x14ac:dyDescent="0.3">
      <c r="A1108" s="177">
        <v>45826</v>
      </c>
      <c r="B1108" s="62">
        <v>2281.15</v>
      </c>
      <c r="M1108" s="254">
        <v>45826</v>
      </c>
      <c r="N1108">
        <v>72.996187000000006</v>
      </c>
    </row>
    <row r="1109" spans="1:14" x14ac:dyDescent="0.3">
      <c r="A1109" s="177">
        <v>45827</v>
      </c>
      <c r="B1109" s="62">
        <v>2268.3000000000002</v>
      </c>
      <c r="M1109" s="254">
        <v>45827</v>
      </c>
      <c r="N1109">
        <v>24.902303</v>
      </c>
    </row>
    <row r="1110" spans="1:14" x14ac:dyDescent="0.3">
      <c r="A1110" s="177">
        <v>45828</v>
      </c>
      <c r="B1110" s="62">
        <v>2284.9499999999998</v>
      </c>
      <c r="M1110" s="254">
        <v>45828</v>
      </c>
      <c r="N1110">
        <v>105.631181</v>
      </c>
    </row>
    <row r="1111" spans="1:14" x14ac:dyDescent="0.3">
      <c r="A1111" s="177">
        <v>45831</v>
      </c>
      <c r="B1111" s="62">
        <v>2264.35</v>
      </c>
      <c r="M1111" s="254">
        <v>45831</v>
      </c>
      <c r="N1111">
        <v>85.385526999999996</v>
      </c>
    </row>
    <row r="1112" spans="1:14" x14ac:dyDescent="0.3">
      <c r="A1112" s="177">
        <v>45832</v>
      </c>
      <c r="B1112" s="62">
        <v>2275.15</v>
      </c>
      <c r="M1112" s="254">
        <v>45832</v>
      </c>
      <c r="N1112">
        <v>196.469538</v>
      </c>
    </row>
    <row r="1113" spans="1:14" x14ac:dyDescent="0.3">
      <c r="A1113" s="177">
        <v>45833</v>
      </c>
      <c r="B1113" s="62">
        <v>2279.4499999999998</v>
      </c>
      <c r="M1113" s="254">
        <v>45833</v>
      </c>
      <c r="N1113">
        <v>40.458179999999999</v>
      </c>
    </row>
    <row r="1114" spans="1:14" x14ac:dyDescent="0.3">
      <c r="A1114" s="177">
        <v>45834</v>
      </c>
      <c r="B1114" s="62">
        <v>2289.1999999999998</v>
      </c>
      <c r="M1114" s="254">
        <v>45834</v>
      </c>
      <c r="N1114">
        <v>35.748525000000001</v>
      </c>
    </row>
    <row r="1115" spans="1:14" x14ac:dyDescent="0.3">
      <c r="A1115" s="177">
        <v>45835</v>
      </c>
      <c r="B1115" s="62">
        <v>2359.25</v>
      </c>
      <c r="M1115" s="254">
        <v>45835</v>
      </c>
      <c r="N1115">
        <v>102.20084900000001</v>
      </c>
    </row>
    <row r="1116" spans="1:14" x14ac:dyDescent="0.3">
      <c r="A1116" s="177">
        <v>45838</v>
      </c>
      <c r="B1116" s="62">
        <v>2341.35</v>
      </c>
      <c r="M1116" s="254">
        <v>45838</v>
      </c>
      <c r="N1116">
        <v>94.977545000000006</v>
      </c>
    </row>
    <row r="1117" spans="1:14" x14ac:dyDescent="0.3">
      <c r="A1117" s="177">
        <v>45839</v>
      </c>
      <c r="B1117" s="62">
        <v>2368.85</v>
      </c>
      <c r="M1117" s="254">
        <v>45839</v>
      </c>
      <c r="N1117">
        <v>238.39012399999999</v>
      </c>
    </row>
    <row r="1118" spans="1:14" x14ac:dyDescent="0.3">
      <c r="A1118" s="177">
        <v>45840</v>
      </c>
      <c r="B1118" s="62">
        <v>2419.85</v>
      </c>
      <c r="M1118" s="254">
        <v>45840</v>
      </c>
      <c r="N1118">
        <v>217.62077500000001</v>
      </c>
    </row>
    <row r="1119" spans="1:14" x14ac:dyDescent="0.3">
      <c r="A1119" s="177">
        <v>45841</v>
      </c>
      <c r="B1119" s="62">
        <v>2430.4</v>
      </c>
      <c r="M1119" s="254">
        <v>45841</v>
      </c>
      <c r="N1119">
        <v>396.607688</v>
      </c>
    </row>
    <row r="1120" spans="1:14" x14ac:dyDescent="0.3">
      <c r="A1120" s="177">
        <v>45842</v>
      </c>
      <c r="B1120" s="62">
        <v>2424.8000000000002</v>
      </c>
      <c r="M1120" s="254">
        <v>45842</v>
      </c>
      <c r="N1120">
        <v>33.857368999999998</v>
      </c>
    </row>
    <row r="1121" spans="1:14" x14ac:dyDescent="0.3">
      <c r="A1121" s="177">
        <v>45845</v>
      </c>
      <c r="B1121" s="62">
        <v>2443.4</v>
      </c>
      <c r="M1121" s="254">
        <v>45845</v>
      </c>
      <c r="N1121">
        <v>157.13330199999999</v>
      </c>
    </row>
    <row r="1122" spans="1:14" x14ac:dyDescent="0.3">
      <c r="A1122" s="177">
        <v>45846</v>
      </c>
      <c r="B1122" s="62">
        <v>2484.6</v>
      </c>
      <c r="M1122" s="254">
        <v>45846</v>
      </c>
      <c r="N1122">
        <v>240.74817400000001</v>
      </c>
    </row>
    <row r="1123" spans="1:14" x14ac:dyDescent="0.3">
      <c r="A1123" s="177">
        <v>45847</v>
      </c>
      <c r="B1123" s="62">
        <v>2498.75</v>
      </c>
      <c r="M1123" s="254">
        <v>45847</v>
      </c>
      <c r="N1123">
        <v>466.32749699999999</v>
      </c>
    </row>
    <row r="1124" spans="1:14" x14ac:dyDescent="0.3">
      <c r="A1124" s="177">
        <v>45848</v>
      </c>
      <c r="B1124" s="62">
        <v>2450.8000000000002</v>
      </c>
      <c r="M1124" s="254">
        <v>45848</v>
      </c>
      <c r="N1124">
        <v>80.047676999999993</v>
      </c>
    </row>
    <row r="1125" spans="1:14" x14ac:dyDescent="0.3">
      <c r="A1125" s="177">
        <v>45849</v>
      </c>
      <c r="B1125" s="62">
        <v>2439.6</v>
      </c>
      <c r="M1125" s="254">
        <v>45849</v>
      </c>
      <c r="N1125">
        <v>54.310161000000001</v>
      </c>
    </row>
    <row r="1126" spans="1:14" x14ac:dyDescent="0.3">
      <c r="A1126" s="177">
        <v>45852</v>
      </c>
      <c r="B1126" s="62">
        <v>2401</v>
      </c>
      <c r="M1126" s="254">
        <v>45852</v>
      </c>
      <c r="N1126">
        <v>116.10324199999999</v>
      </c>
    </row>
    <row r="1127" spans="1:14" x14ac:dyDescent="0.3">
      <c r="A1127" s="177">
        <v>45853</v>
      </c>
      <c r="B1127" s="62">
        <v>2392.9499999999998</v>
      </c>
      <c r="M1127" s="254">
        <v>45853</v>
      </c>
      <c r="N1127">
        <v>52.188827000000003</v>
      </c>
    </row>
    <row r="1128" spans="1:14" x14ac:dyDescent="0.3">
      <c r="A1128" s="177">
        <v>45854</v>
      </c>
      <c r="B1128" s="62">
        <v>2410.4</v>
      </c>
      <c r="M1128" s="254">
        <v>45854</v>
      </c>
      <c r="N1128">
        <v>41.963061000000003</v>
      </c>
    </row>
    <row r="1129" spans="1:14" x14ac:dyDescent="0.3">
      <c r="A1129" s="177">
        <v>45855</v>
      </c>
      <c r="B1129" s="62">
        <v>2399.0500000000002</v>
      </c>
      <c r="M1129" s="254">
        <v>45855</v>
      </c>
      <c r="N1129">
        <v>19.068109</v>
      </c>
    </row>
    <row r="1130" spans="1:14" x14ac:dyDescent="0.3">
      <c r="A1130" s="177">
        <v>45856</v>
      </c>
      <c r="B1130" s="62">
        <v>2382.1</v>
      </c>
      <c r="M1130" s="254">
        <v>45856</v>
      </c>
      <c r="N1130">
        <v>167.19767200000001</v>
      </c>
    </row>
    <row r="1131" spans="1:14" x14ac:dyDescent="0.3">
      <c r="A1131" s="177">
        <v>45859</v>
      </c>
      <c r="B1131" s="62">
        <v>2376.1</v>
      </c>
      <c r="M1131" s="254">
        <v>45859</v>
      </c>
      <c r="N1131">
        <v>27.874403999999998</v>
      </c>
    </row>
    <row r="1132" spans="1:14" x14ac:dyDescent="0.3">
      <c r="A1132" s="177">
        <v>45860</v>
      </c>
      <c r="B1132" s="62">
        <v>2365.15</v>
      </c>
      <c r="M1132" s="254">
        <v>45860</v>
      </c>
      <c r="N1132">
        <v>68.616822999999997</v>
      </c>
    </row>
    <row r="1133" spans="1:14" x14ac:dyDescent="0.3">
      <c r="A1133" s="177">
        <v>45861</v>
      </c>
      <c r="B1133" s="62">
        <v>2374.35</v>
      </c>
      <c r="M1133" s="254">
        <v>45861</v>
      </c>
      <c r="N1133">
        <v>31.379061</v>
      </c>
    </row>
    <row r="1134" spans="1:14" x14ac:dyDescent="0.3">
      <c r="A1134" s="177">
        <v>45862</v>
      </c>
      <c r="B1134" s="62">
        <v>2352.0500000000002</v>
      </c>
      <c r="M1134" s="254">
        <v>45862</v>
      </c>
      <c r="N1134">
        <v>171.91655600000001</v>
      </c>
    </row>
    <row r="1135" spans="1:14" x14ac:dyDescent="0.3">
      <c r="A1135" s="177">
        <v>45863</v>
      </c>
      <c r="B1135" s="62">
        <v>2335.65</v>
      </c>
      <c r="M1135" s="254">
        <v>45863</v>
      </c>
      <c r="N1135">
        <v>25.494906</v>
      </c>
    </row>
    <row r="1136" spans="1:14" x14ac:dyDescent="0.3">
      <c r="A1136" s="177">
        <v>45866</v>
      </c>
      <c r="B1136" s="62">
        <v>2358.9499999999998</v>
      </c>
      <c r="M1136" s="254">
        <v>45866</v>
      </c>
      <c r="N1136">
        <v>23.606603</v>
      </c>
    </row>
    <row r="1137" spans="1:14" x14ac:dyDescent="0.3">
      <c r="A1137" s="177">
        <v>45867</v>
      </c>
      <c r="B1137" s="62">
        <v>2401.6999999999998</v>
      </c>
      <c r="M1137" s="254">
        <v>45867</v>
      </c>
      <c r="N1137">
        <v>101.835442</v>
      </c>
    </row>
    <row r="1138" spans="1:14" x14ac:dyDescent="0.3">
      <c r="A1138" s="177">
        <v>45868</v>
      </c>
      <c r="B1138" s="62">
        <v>2415.15</v>
      </c>
      <c r="M1138" s="254">
        <v>45868</v>
      </c>
      <c r="N1138">
        <v>175.877375</v>
      </c>
    </row>
    <row r="1139" spans="1:14" x14ac:dyDescent="0.3">
      <c r="A1139" s="177">
        <v>45869</v>
      </c>
      <c r="B1139" s="62">
        <v>2396</v>
      </c>
      <c r="M1139" s="254">
        <v>45869</v>
      </c>
      <c r="N1139">
        <v>51.713135999999999</v>
      </c>
    </row>
    <row r="1140" spans="1:14" x14ac:dyDescent="0.3">
      <c r="A1140" s="177">
        <v>45870</v>
      </c>
      <c r="B1140" s="62">
        <v>2429.4499999999998</v>
      </c>
      <c r="M1140" s="254">
        <v>45870</v>
      </c>
      <c r="N1140">
        <v>118.126394</v>
      </c>
    </row>
    <row r="1141" spans="1:14" x14ac:dyDescent="0.3">
      <c r="A1141" s="177">
        <v>45873</v>
      </c>
      <c r="B1141" s="62">
        <v>2449.75</v>
      </c>
      <c r="M1141" s="254">
        <v>45873</v>
      </c>
      <c r="N1141">
        <v>63.266255999999998</v>
      </c>
    </row>
    <row r="1142" spans="1:14" x14ac:dyDescent="0.3">
      <c r="A1142" s="177">
        <v>45874</v>
      </c>
      <c r="B1142" s="62">
        <v>2437.9</v>
      </c>
      <c r="M1142" s="254">
        <v>45874</v>
      </c>
      <c r="N1142">
        <v>27.773496000000002</v>
      </c>
    </row>
    <row r="1143" spans="1:14" x14ac:dyDescent="0.3">
      <c r="A1143" s="177">
        <v>45875</v>
      </c>
      <c r="B1143" s="62">
        <v>2491.3000000000002</v>
      </c>
      <c r="M1143" s="254">
        <v>45875</v>
      </c>
      <c r="N1143">
        <v>347.54884099999998</v>
      </c>
    </row>
    <row r="1144" spans="1:14" x14ac:dyDescent="0.3">
      <c r="A1144" s="177">
        <v>45876</v>
      </c>
      <c r="B1144" s="62">
        <v>2506.1</v>
      </c>
      <c r="M1144" s="254">
        <v>45876</v>
      </c>
      <c r="N1144">
        <v>244.87143499999999</v>
      </c>
    </row>
    <row r="1145" spans="1:14" x14ac:dyDescent="0.3">
      <c r="A1145" s="177">
        <v>45877</v>
      </c>
      <c r="B1145" s="62">
        <v>2475.4</v>
      </c>
      <c r="M1145" s="254">
        <v>45877</v>
      </c>
      <c r="N1145">
        <v>45.320549</v>
      </c>
    </row>
    <row r="1146" spans="1:14" x14ac:dyDescent="0.3">
      <c r="A1146" s="177">
        <v>45880</v>
      </c>
      <c r="B1146" s="62">
        <v>2489.6</v>
      </c>
      <c r="M1146" s="254">
        <v>45880</v>
      </c>
      <c r="N1146">
        <v>34.083922000000001</v>
      </c>
    </row>
    <row r="1147" spans="1:14" x14ac:dyDescent="0.3">
      <c r="A1147" s="177">
        <v>45881</v>
      </c>
      <c r="B1147" s="62">
        <v>2478.8000000000002</v>
      </c>
      <c r="M1147" s="254">
        <v>45881</v>
      </c>
      <c r="N1147">
        <v>90.871063000000007</v>
      </c>
    </row>
    <row r="1148" spans="1:14" x14ac:dyDescent="0.3">
      <c r="A1148" s="177">
        <v>45882</v>
      </c>
      <c r="B1148" s="62">
        <v>2500.3000000000002</v>
      </c>
      <c r="M1148" s="254">
        <v>45882</v>
      </c>
      <c r="N1148">
        <v>74.755295000000004</v>
      </c>
    </row>
    <row r="1149" spans="1:14" x14ac:dyDescent="0.3">
      <c r="A1149" s="177">
        <v>45883</v>
      </c>
      <c r="B1149" s="62">
        <v>2529.25</v>
      </c>
      <c r="M1149" s="254">
        <v>45883</v>
      </c>
      <c r="N1149">
        <v>198.60496800000001</v>
      </c>
    </row>
    <row r="1150" spans="1:14" x14ac:dyDescent="0.3">
      <c r="A1150" s="177">
        <v>45887</v>
      </c>
      <c r="B1150" s="62">
        <v>2587.1999999999998</v>
      </c>
      <c r="M1150" s="254">
        <v>45887</v>
      </c>
      <c r="N1150">
        <v>300.079928</v>
      </c>
    </row>
    <row r="1151" spans="1:14" x14ac:dyDescent="0.3">
      <c r="A1151" s="177">
        <v>45888</v>
      </c>
      <c r="B1151" s="62">
        <v>2579.5</v>
      </c>
      <c r="M1151" s="254">
        <v>45888</v>
      </c>
      <c r="N1151">
        <v>62.149014999999999</v>
      </c>
    </row>
    <row r="1152" spans="1:14" x14ac:dyDescent="0.3">
      <c r="A1152" s="177">
        <v>45889</v>
      </c>
      <c r="B1152" s="62">
        <v>2570.0500000000002</v>
      </c>
      <c r="M1152" s="254">
        <v>45889</v>
      </c>
      <c r="N1152">
        <v>126.344532</v>
      </c>
    </row>
    <row r="1153" spans="1:14" x14ac:dyDescent="0.3">
      <c r="A1153" s="177">
        <v>45890</v>
      </c>
      <c r="B1153" s="62">
        <v>2566.85</v>
      </c>
      <c r="M1153" s="254">
        <v>45890</v>
      </c>
      <c r="N1153">
        <v>22.081765999999998</v>
      </c>
    </row>
    <row r="1154" spans="1:14" x14ac:dyDescent="0.3">
      <c r="A1154" s="177">
        <v>45891</v>
      </c>
      <c r="B1154" s="62">
        <v>2504.1999999999998</v>
      </c>
      <c r="M1154" s="254">
        <v>45891</v>
      </c>
      <c r="N1154">
        <v>102.20251</v>
      </c>
    </row>
    <row r="1155" spans="1:14" x14ac:dyDescent="0.3">
      <c r="A1155" s="177">
        <v>45894</v>
      </c>
      <c r="B1155" s="62">
        <v>2492.6999999999998</v>
      </c>
      <c r="M1155" s="254">
        <v>45894</v>
      </c>
      <c r="N1155">
        <v>2346.298534</v>
      </c>
    </row>
    <row r="1156" spans="1:14" x14ac:dyDescent="0.3">
      <c r="A1156" s="177">
        <v>45895</v>
      </c>
      <c r="B1156" s="62">
        <v>2487.4499999999998</v>
      </c>
      <c r="M1156" s="254">
        <v>45895</v>
      </c>
      <c r="N1156">
        <v>186.67802599999999</v>
      </c>
    </row>
    <row r="1157" spans="1:14" x14ac:dyDescent="0.3">
      <c r="A1157" s="177">
        <v>45897</v>
      </c>
      <c r="B1157" s="62">
        <v>2491.15</v>
      </c>
      <c r="M1157" s="254">
        <v>45897</v>
      </c>
      <c r="N1157">
        <v>159.01710399999999</v>
      </c>
    </row>
    <row r="1158" spans="1:14" x14ac:dyDescent="0.3">
      <c r="A1158" s="177">
        <v>45898</v>
      </c>
      <c r="B1158" s="62">
        <v>2517.4</v>
      </c>
      <c r="M1158" s="254">
        <v>45898</v>
      </c>
      <c r="N1158">
        <v>137.329948</v>
      </c>
    </row>
  </sheetData>
  <autoFilter ref="A2:B1158" xr:uid="{87C8DB1C-1226-4CEC-BF40-133A7127189D}">
    <sortState xmlns:xlrd2="http://schemas.microsoft.com/office/spreadsheetml/2017/richdata2" ref="A3:B1158">
      <sortCondition ref="A2:A1158"/>
    </sortState>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72BB-F195-45AE-8150-AADA049667C1}">
  <sheetPr>
    <tabColor theme="3" tint="9.9978637043366805E-2"/>
  </sheetPr>
  <dimension ref="A1"/>
  <sheetViews>
    <sheetView workbookViewId="0">
      <selection activeCell="I18" sqref="I18"/>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830D-9312-4829-BBCB-2F9026F01D95}">
  <dimension ref="B1:J47"/>
  <sheetViews>
    <sheetView showGridLines="0" view="pageBreakPreview" zoomScale="60" zoomScaleNormal="94" workbookViewId="0">
      <selection activeCell="O15" sqref="O15"/>
    </sheetView>
  </sheetViews>
  <sheetFormatPr defaultRowHeight="14.4" x14ac:dyDescent="0.3"/>
  <cols>
    <col min="1" max="1" width="1.88671875" customWidth="1"/>
    <col min="2" max="2" width="23.21875" customWidth="1"/>
    <col min="3" max="3" width="9.88671875" bestFit="1" customWidth="1"/>
    <col min="4" max="4" width="11.21875" customWidth="1"/>
    <col min="5" max="5" width="13.6640625" bestFit="1" customWidth="1"/>
    <col min="6" max="6" width="9.21875" bestFit="1" customWidth="1"/>
    <col min="7" max="7" width="12.21875" customWidth="1"/>
  </cols>
  <sheetData>
    <row r="1" spans="2:10" ht="10.199999999999999" customHeight="1" x14ac:dyDescent="0.3">
      <c r="B1" s="204"/>
      <c r="C1" s="204"/>
      <c r="D1" s="204"/>
      <c r="E1" s="204"/>
      <c r="F1" s="204"/>
      <c r="G1" s="204"/>
      <c r="H1" s="204"/>
      <c r="I1" s="204"/>
      <c r="J1" s="204"/>
    </row>
    <row r="2" spans="2:10" ht="12.6" customHeight="1" x14ac:dyDescent="0.3"/>
    <row r="3" spans="2:10" ht="18" x14ac:dyDescent="0.35">
      <c r="B3" s="235" t="s">
        <v>219</v>
      </c>
      <c r="C3" s="243"/>
      <c r="D3" s="243"/>
      <c r="E3" s="243"/>
      <c r="F3" s="220"/>
      <c r="G3" s="220"/>
      <c r="H3" s="220"/>
      <c r="I3" s="220"/>
      <c r="J3" s="220"/>
    </row>
    <row r="5" spans="2:10" x14ac:dyDescent="0.3">
      <c r="B5" s="76" t="s">
        <v>220</v>
      </c>
    </row>
    <row r="6" spans="2:10" x14ac:dyDescent="0.3">
      <c r="B6" s="22" t="s">
        <v>354</v>
      </c>
    </row>
    <row r="7" spans="2:10" x14ac:dyDescent="0.3">
      <c r="B7" s="25" t="s">
        <v>221</v>
      </c>
    </row>
    <row r="8" spans="2:10" x14ac:dyDescent="0.3">
      <c r="B8" s="77"/>
      <c r="C8" s="77"/>
      <c r="D8" s="77"/>
      <c r="E8" s="77"/>
      <c r="F8" s="78"/>
      <c r="G8" s="78" t="s">
        <v>222</v>
      </c>
      <c r="H8" s="78" t="s">
        <v>222</v>
      </c>
      <c r="I8" s="78" t="s">
        <v>223</v>
      </c>
      <c r="J8" s="78" t="s">
        <v>224</v>
      </c>
    </row>
    <row r="9" spans="2:10" ht="16.2" x14ac:dyDescent="0.3">
      <c r="B9" s="79" t="s">
        <v>225</v>
      </c>
      <c r="C9" s="79" t="s">
        <v>226</v>
      </c>
      <c r="D9" s="80" t="s">
        <v>227</v>
      </c>
      <c r="E9" s="80" t="s">
        <v>228</v>
      </c>
      <c r="F9" s="80" t="s">
        <v>229</v>
      </c>
      <c r="G9" s="80" t="s">
        <v>230</v>
      </c>
      <c r="H9" s="80" t="s">
        <v>231</v>
      </c>
      <c r="I9" s="80" t="s">
        <v>232</v>
      </c>
      <c r="J9" s="80" t="s">
        <v>233</v>
      </c>
    </row>
    <row r="10" spans="2:10" x14ac:dyDescent="0.3">
      <c r="B10" s="81"/>
      <c r="C10" s="108"/>
      <c r="D10" s="81"/>
      <c r="E10" s="81"/>
      <c r="F10" s="81"/>
      <c r="G10" s="81"/>
      <c r="H10" s="81"/>
      <c r="I10" s="81"/>
      <c r="J10" s="81"/>
    </row>
    <row r="11" spans="2:10" x14ac:dyDescent="0.3">
      <c r="B11" s="82" t="str">
        <f>'Beta Comps'!D4</f>
        <v>Asian Paints</v>
      </c>
      <c r="C11" s="109" t="s">
        <v>234</v>
      </c>
      <c r="D11" s="111">
        <f>'Beta Comps'!G4</f>
        <v>2290.29</v>
      </c>
      <c r="E11" s="111">
        <f>'Beta Comps'!F4</f>
        <v>238614.8</v>
      </c>
      <c r="F11" s="84">
        <v>0.3</v>
      </c>
      <c r="G11" s="85">
        <f>D11/E11</f>
        <v>9.5982730325193579E-3</v>
      </c>
      <c r="H11" s="85">
        <f>D11/(D11+E11)</f>
        <v>9.5070220392603575E-3</v>
      </c>
      <c r="I11" s="112">
        <f>'Beta - Regression'!M7</f>
        <v>0.16859133237803267</v>
      </c>
      <c r="J11" s="86">
        <f>I11/(1+(1-F11)*G11)</f>
        <v>0.16746616221398605</v>
      </c>
    </row>
    <row r="12" spans="2:10" x14ac:dyDescent="0.3">
      <c r="B12" s="82" t="str">
        <f>'Beta Comps'!D5</f>
        <v>Berger Paints</v>
      </c>
      <c r="C12" s="109" t="s">
        <v>234</v>
      </c>
      <c r="D12" s="111">
        <f>'Beta Comps'!G5</f>
        <v>670.27</v>
      </c>
      <c r="E12" s="111">
        <f>'Beta Comps'!F5</f>
        <v>61280.41</v>
      </c>
      <c r="F12" s="84">
        <v>0.3</v>
      </c>
      <c r="G12" s="85">
        <f t="shared" ref="G12:G15" si="0">D12/E12</f>
        <v>1.0937753190619971E-2</v>
      </c>
      <c r="H12" s="85">
        <f t="shared" ref="H12:H15" si="1">D12/(D12+E12)</f>
        <v>1.0819413120243393E-2</v>
      </c>
      <c r="I12" s="112">
        <v>0.752</v>
      </c>
      <c r="J12" s="86">
        <f>I12/(1+(1-F12)*G12)</f>
        <v>0.74628611466772432</v>
      </c>
    </row>
    <row r="13" spans="2:10" x14ac:dyDescent="0.3">
      <c r="B13" s="82" t="str">
        <f>'Beta Comps'!D6</f>
        <v>Kansai Nerolac</v>
      </c>
      <c r="C13" s="109" t="s">
        <v>234</v>
      </c>
      <c r="D13" s="111">
        <f>'Beta Comps'!G6</f>
        <v>296.39</v>
      </c>
      <c r="E13" s="111">
        <f>'Beta Comps'!F6</f>
        <v>18926.240000000002</v>
      </c>
      <c r="F13" s="84">
        <v>0.3</v>
      </c>
      <c r="G13" s="85">
        <f t="shared" si="0"/>
        <v>1.5660268494957264E-2</v>
      </c>
      <c r="H13" s="85">
        <f t="shared" si="1"/>
        <v>1.5418805855390233E-2</v>
      </c>
      <c r="I13" s="112">
        <v>0.88</v>
      </c>
      <c r="J13" s="86">
        <f t="shared" ref="J13:J15" si="2">I13/(1+(1-F13)*G13)</f>
        <v>0.87045787715118339</v>
      </c>
    </row>
    <row r="14" spans="2:10" x14ac:dyDescent="0.3">
      <c r="B14" s="82" t="str">
        <f>'Beta Comps'!D7</f>
        <v>Akzo Nobel</v>
      </c>
      <c r="C14" s="109" t="s">
        <v>234</v>
      </c>
      <c r="D14" s="111">
        <f>'Beta Comps'!G7</f>
        <v>62.1</v>
      </c>
      <c r="E14" s="111">
        <f>'Beta Comps'!F7</f>
        <v>15646.37</v>
      </c>
      <c r="F14" s="84">
        <v>0.3</v>
      </c>
      <c r="G14" s="85">
        <f t="shared" si="0"/>
        <v>3.9689717167624185E-3</v>
      </c>
      <c r="H14" s="85">
        <f t="shared" si="1"/>
        <v>3.953281255271837E-3</v>
      </c>
      <c r="I14" s="112">
        <v>0.04</v>
      </c>
      <c r="J14" s="86">
        <f t="shared" si="2"/>
        <v>3.9889176690138327E-2</v>
      </c>
    </row>
    <row r="15" spans="2:10" x14ac:dyDescent="0.3">
      <c r="B15" s="82" t="str">
        <f>'Beta Comps'!D8</f>
        <v>Indigo Paints</v>
      </c>
      <c r="C15" s="109" t="s">
        <v>234</v>
      </c>
      <c r="D15" s="111">
        <f>'Beta Comps'!G8</f>
        <v>19.7</v>
      </c>
      <c r="E15" s="111">
        <f>'Beta Comps'!F8</f>
        <v>5271.68</v>
      </c>
      <c r="F15" s="84">
        <v>0.3</v>
      </c>
      <c r="G15" s="85">
        <f t="shared" si="0"/>
        <v>3.7369491319655212E-3</v>
      </c>
      <c r="H15" s="85">
        <f t="shared" si="1"/>
        <v>3.7230363345667856E-3</v>
      </c>
      <c r="I15" s="112">
        <v>0.97</v>
      </c>
      <c r="J15" s="86">
        <f t="shared" si="2"/>
        <v>0.96746923168611298</v>
      </c>
    </row>
    <row r="16" spans="2:10" ht="13.8" customHeight="1" x14ac:dyDescent="0.45">
      <c r="F16" s="19"/>
      <c r="I16" s="113"/>
    </row>
    <row r="17" spans="2:10" x14ac:dyDescent="0.3">
      <c r="E17" s="87" t="s">
        <v>235</v>
      </c>
      <c r="F17" s="88">
        <f>AVERAGE(F11:F15)</f>
        <v>0.3</v>
      </c>
      <c r="G17" s="88">
        <f t="shared" ref="G17:J17" si="3">AVERAGE(G11:G15)</f>
        <v>8.7804431133649066E-3</v>
      </c>
      <c r="H17" s="88">
        <f t="shared" si="3"/>
        <v>8.6843117209465213E-3</v>
      </c>
      <c r="I17" s="89">
        <f t="shared" si="3"/>
        <v>0.56211826647560659</v>
      </c>
      <c r="J17" s="89">
        <f t="shared" si="3"/>
        <v>0.55831371248182904</v>
      </c>
    </row>
    <row r="18" spans="2:10" x14ac:dyDescent="0.3">
      <c r="E18" s="66" t="s">
        <v>144</v>
      </c>
      <c r="F18" s="90">
        <f>MEDIAN(F11:F15)</f>
        <v>0.3</v>
      </c>
      <c r="G18" s="90">
        <f t="shared" ref="G18:J18" si="4">MEDIAN(G11:G15)</f>
        <v>9.5982730325193579E-3</v>
      </c>
      <c r="H18" s="90">
        <f t="shared" si="4"/>
        <v>9.5070220392603575E-3</v>
      </c>
      <c r="I18" s="91">
        <f t="shared" si="4"/>
        <v>0.752</v>
      </c>
      <c r="J18" s="91">
        <f t="shared" si="4"/>
        <v>0.74628611466772432</v>
      </c>
    </row>
    <row r="19" spans="2:10" x14ac:dyDescent="0.3">
      <c r="G19" s="68"/>
    </row>
    <row r="20" spans="2:10" x14ac:dyDescent="0.3">
      <c r="G20" s="68"/>
    </row>
    <row r="21" spans="2:10" x14ac:dyDescent="0.3">
      <c r="B21" s="66" t="s">
        <v>236</v>
      </c>
      <c r="C21" s="33"/>
      <c r="D21" s="33"/>
      <c r="E21" s="33"/>
      <c r="G21" s="66" t="s">
        <v>237</v>
      </c>
      <c r="H21" s="33"/>
      <c r="I21" s="33"/>
      <c r="J21" s="33"/>
    </row>
    <row r="22" spans="2:10" x14ac:dyDescent="0.3">
      <c r="B22" s="68"/>
      <c r="G22" s="68"/>
    </row>
    <row r="23" spans="2:10" x14ac:dyDescent="0.3">
      <c r="B23" t="s">
        <v>238</v>
      </c>
      <c r="E23" s="92">
        <f>227/2290.29</f>
        <v>9.9114085989110548E-2</v>
      </c>
      <c r="G23" t="s">
        <v>239</v>
      </c>
      <c r="J23" s="93">
        <v>6.6199999999999995E-2</v>
      </c>
    </row>
    <row r="24" spans="2:10" x14ac:dyDescent="0.3">
      <c r="B24" t="s">
        <v>240</v>
      </c>
      <c r="E24" s="19">
        <f>F18</f>
        <v>0.3</v>
      </c>
      <c r="G24" t="s">
        <v>241</v>
      </c>
      <c r="J24" s="93">
        <f>Rm!F8-J23</f>
        <v>8.7147999999999962E-2</v>
      </c>
    </row>
    <row r="25" spans="2:10" ht="16.2" x14ac:dyDescent="0.3">
      <c r="B25" s="94" t="s">
        <v>242</v>
      </c>
      <c r="C25" s="94"/>
      <c r="D25" s="94"/>
      <c r="E25" s="95">
        <f>E23*(1-E24)</f>
        <v>6.9379860192377379E-2</v>
      </c>
      <c r="G25" t="s">
        <v>243</v>
      </c>
      <c r="J25" s="96">
        <f>J34</f>
        <v>0.96821062191582841</v>
      </c>
    </row>
    <row r="26" spans="2:10" x14ac:dyDescent="0.3">
      <c r="G26" s="94" t="s">
        <v>237</v>
      </c>
      <c r="H26" s="94"/>
      <c r="I26" s="94"/>
      <c r="J26" s="97">
        <f>J23+(J24*J25)</f>
        <v>0.15057761927872057</v>
      </c>
    </row>
    <row r="29" spans="2:10" x14ac:dyDescent="0.3">
      <c r="B29" s="66" t="s">
        <v>244</v>
      </c>
      <c r="C29" s="33"/>
      <c r="D29" s="33"/>
      <c r="E29" s="33"/>
      <c r="G29" s="66" t="s">
        <v>245</v>
      </c>
      <c r="H29" s="33"/>
      <c r="I29" s="33"/>
      <c r="J29" s="33"/>
    </row>
    <row r="30" spans="2:10" x14ac:dyDescent="0.3">
      <c r="G30" s="25"/>
    </row>
    <row r="31" spans="2:10" x14ac:dyDescent="0.3">
      <c r="D31" s="67" t="s">
        <v>246</v>
      </c>
      <c r="E31" s="67" t="s">
        <v>247</v>
      </c>
      <c r="G31" s="68" t="s">
        <v>248</v>
      </c>
      <c r="J31" s="68">
        <f>J18</f>
        <v>0.74628611466772432</v>
      </c>
    </row>
    <row r="32" spans="2:10" x14ac:dyDescent="0.3">
      <c r="B32" t="s">
        <v>227</v>
      </c>
      <c r="C32" s="83">
        <f>D11</f>
        <v>2290.29</v>
      </c>
      <c r="D32" s="61">
        <f>C32/$C$34</f>
        <v>9.5070220392603575E-3</v>
      </c>
      <c r="E32" s="98">
        <f>H17</f>
        <v>8.6843117209465213E-3</v>
      </c>
      <c r="G32" t="s">
        <v>249</v>
      </c>
      <c r="J32" s="99">
        <f>E36</f>
        <v>8.7603896756871507E-3</v>
      </c>
    </row>
    <row r="33" spans="2:10" x14ac:dyDescent="0.3">
      <c r="B33" t="s">
        <v>45</v>
      </c>
      <c r="C33" s="83">
        <f>E11</f>
        <v>238614.8</v>
      </c>
      <c r="D33" s="61">
        <f>C33/$C$34</f>
        <v>0.99049297796073965</v>
      </c>
      <c r="E33" s="19">
        <f>E34-E32</f>
        <v>0.99131568827905348</v>
      </c>
      <c r="G33" t="s">
        <v>240</v>
      </c>
      <c r="J33" s="19">
        <f>E24</f>
        <v>0.3</v>
      </c>
    </row>
    <row r="34" spans="2:10" x14ac:dyDescent="0.3">
      <c r="B34" t="s">
        <v>250</v>
      </c>
      <c r="C34" s="94">
        <f>SUM(C32:C33)</f>
        <v>240905.09</v>
      </c>
      <c r="D34" s="100">
        <f>C34/$C$34</f>
        <v>1</v>
      </c>
      <c r="E34" s="101">
        <f>D34</f>
        <v>1</v>
      </c>
      <c r="G34" s="94" t="s">
        <v>214</v>
      </c>
      <c r="H34" s="94"/>
      <c r="I34" s="94"/>
      <c r="J34" s="102">
        <f>J31*(1+(1-J32)*J33)</f>
        <v>0.96821062191582841</v>
      </c>
    </row>
    <row r="36" spans="2:10" x14ac:dyDescent="0.3">
      <c r="B36" t="s">
        <v>251</v>
      </c>
      <c r="D36" s="103">
        <f>D32/D33</f>
        <v>9.5982730325193579E-3</v>
      </c>
      <c r="E36" s="103">
        <f>E32/E33</f>
        <v>8.7603896756871507E-3</v>
      </c>
      <c r="G36" s="66" t="s">
        <v>219</v>
      </c>
      <c r="H36" s="33"/>
      <c r="I36" s="33"/>
      <c r="J36" s="33"/>
    </row>
    <row r="37" spans="2:10" x14ac:dyDescent="0.3">
      <c r="G37" s="68"/>
    </row>
    <row r="38" spans="2:10" x14ac:dyDescent="0.3">
      <c r="B38" s="104" t="s">
        <v>252</v>
      </c>
      <c r="G38" t="s">
        <v>237</v>
      </c>
      <c r="J38" s="105">
        <f>J26</f>
        <v>0.15057761927872057</v>
      </c>
    </row>
    <row r="39" spans="2:10" x14ac:dyDescent="0.3">
      <c r="B39" s="104" t="s">
        <v>253</v>
      </c>
      <c r="G39" t="s">
        <v>254</v>
      </c>
      <c r="J39" s="19">
        <f>E33</f>
        <v>0.99131568827905348</v>
      </c>
    </row>
    <row r="40" spans="2:10" x14ac:dyDescent="0.3">
      <c r="B40" s="104" t="s">
        <v>255</v>
      </c>
      <c r="J40" s="105"/>
    </row>
    <row r="41" spans="2:10" x14ac:dyDescent="0.3">
      <c r="B41" s="104" t="s">
        <v>256</v>
      </c>
      <c r="G41" t="s">
        <v>236</v>
      </c>
      <c r="J41" s="19">
        <f>E25</f>
        <v>6.9379860192377379E-2</v>
      </c>
    </row>
    <row r="42" spans="2:10" x14ac:dyDescent="0.3">
      <c r="G42" t="s">
        <v>257</v>
      </c>
      <c r="J42" s="19">
        <f>E32</f>
        <v>8.6843117209465213E-3</v>
      </c>
    </row>
    <row r="44" spans="2:10" x14ac:dyDescent="0.3">
      <c r="G44" s="106" t="s">
        <v>258</v>
      </c>
      <c r="H44" s="106"/>
      <c r="I44" s="106"/>
      <c r="J44" s="107">
        <f>(J38*J39)+(J41*J42)</f>
        <v>0.14987247262777245</v>
      </c>
    </row>
    <row r="46" spans="2:10" ht="3" customHeight="1" x14ac:dyDescent="0.3"/>
    <row r="47" spans="2:10" ht="10.199999999999999" customHeight="1" x14ac:dyDescent="0.3">
      <c r="B47" s="204"/>
      <c r="C47" s="204"/>
      <c r="D47" s="204"/>
      <c r="E47" s="204"/>
      <c r="F47" s="204"/>
      <c r="G47" s="204"/>
      <c r="H47" s="204"/>
      <c r="I47" s="204"/>
      <c r="J47" s="204"/>
    </row>
  </sheetData>
  <pageMargins left="0.11811023622047245" right="0.11811023622047245" top="0.15748031496062992" bottom="0.74803149606299213" header="0.31496062992125984" footer="0.31496062992125984"/>
  <pageSetup scale="9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8B33-8664-4B54-9C5F-29D13EB63B0C}">
  <sheetPr>
    <tabColor theme="3" tint="9.9978637043366805E-2"/>
  </sheetPr>
  <dimension ref="A1"/>
  <sheetViews>
    <sheetView workbookViewId="0">
      <selection activeCell="I18" sqref="I18"/>
    </sheetView>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78638-1280-42A0-9B92-C291DDDABC22}">
  <dimension ref="B2:T111"/>
  <sheetViews>
    <sheetView showGridLines="0" topLeftCell="B1" workbookViewId="0">
      <selection activeCell="I4" sqref="I4:J4"/>
    </sheetView>
  </sheetViews>
  <sheetFormatPr defaultRowHeight="14.4" x14ac:dyDescent="0.3"/>
  <cols>
    <col min="1" max="1" width="1.88671875" customWidth="1"/>
    <col min="2" max="2" width="11.109375" customWidth="1"/>
    <col min="3" max="3" width="12.6640625" customWidth="1"/>
    <col min="4" max="4" width="10.109375" customWidth="1"/>
    <col min="6" max="6" width="13.109375" customWidth="1"/>
    <col min="7" max="7" width="9.77734375" customWidth="1"/>
    <col min="9" max="9" width="20.44140625" customWidth="1"/>
    <col min="12" max="12" width="17.44140625" bestFit="1" customWidth="1"/>
    <col min="13" max="13" width="12.6640625" bestFit="1" customWidth="1"/>
    <col min="14" max="14" width="13.44140625" bestFit="1" customWidth="1"/>
    <col min="15" max="15" width="12.6640625" bestFit="1" customWidth="1"/>
    <col min="16" max="16" width="12" bestFit="1" customWidth="1"/>
    <col min="17" max="17" width="12.6640625" bestFit="1" customWidth="1"/>
    <col min="18" max="18" width="12" bestFit="1" customWidth="1"/>
    <col min="19" max="19" width="12.6640625" bestFit="1" customWidth="1"/>
    <col min="20" max="20" width="12.109375" bestFit="1" customWidth="1"/>
  </cols>
  <sheetData>
    <row r="2" spans="2:13" x14ac:dyDescent="0.3">
      <c r="B2" s="25" t="s">
        <v>180</v>
      </c>
    </row>
    <row r="4" spans="2:13" x14ac:dyDescent="0.3">
      <c r="B4" s="290" t="s">
        <v>181</v>
      </c>
      <c r="C4" s="290"/>
      <c r="D4" s="290"/>
      <c r="F4" s="290" t="s">
        <v>185</v>
      </c>
      <c r="G4" s="290"/>
      <c r="I4" s="290" t="s">
        <v>186</v>
      </c>
      <c r="J4" s="290"/>
      <c r="L4" t="s">
        <v>187</v>
      </c>
      <c r="M4" s="68">
        <f>SLOPE(D8:D111,G8:G111)</f>
        <v>0.16859133237803259</v>
      </c>
    </row>
    <row r="5" spans="2:13" x14ac:dyDescent="0.3">
      <c r="B5" s="65"/>
      <c r="C5" s="65"/>
      <c r="D5" s="65"/>
      <c r="E5" s="15"/>
      <c r="F5" s="65"/>
      <c r="G5" s="65"/>
      <c r="L5" t="s">
        <v>188</v>
      </c>
      <c r="M5" s="68">
        <f>_xlfn.COVARIANCE.S(D8:D111,G8:G111)/_xlfn.VAR.S(G8:G111)</f>
        <v>0.16859133237803262</v>
      </c>
    </row>
    <row r="6" spans="2:13" x14ac:dyDescent="0.3">
      <c r="B6" s="73" t="s">
        <v>182</v>
      </c>
      <c r="C6" s="72" t="s">
        <v>183</v>
      </c>
      <c r="D6" s="72" t="s">
        <v>184</v>
      </c>
      <c r="F6" s="72" t="s">
        <v>183</v>
      </c>
      <c r="G6" s="72" t="s">
        <v>184</v>
      </c>
      <c r="I6" t="s">
        <v>214</v>
      </c>
      <c r="J6" s="68">
        <f>M7</f>
        <v>0.16859133237803267</v>
      </c>
    </row>
    <row r="7" spans="2:13" x14ac:dyDescent="0.3">
      <c r="B7" s="63">
        <v>45165</v>
      </c>
      <c r="C7" s="60">
        <v>3259.55</v>
      </c>
      <c r="F7" s="60">
        <v>24695.9</v>
      </c>
      <c r="I7" t="s">
        <v>215</v>
      </c>
      <c r="J7" s="61">
        <v>0.75</v>
      </c>
      <c r="L7" t="s">
        <v>189</v>
      </c>
      <c r="M7" s="68">
        <f>M27</f>
        <v>0.16859133237803267</v>
      </c>
    </row>
    <row r="8" spans="2:13" x14ac:dyDescent="0.3">
      <c r="B8" s="63">
        <v>45172</v>
      </c>
      <c r="C8" s="60">
        <v>3238.05</v>
      </c>
      <c r="D8" s="64">
        <f>C8/C7-1</f>
        <v>-6.5960025156847069E-3</v>
      </c>
      <c r="F8" s="60">
        <v>24870.1</v>
      </c>
      <c r="G8" s="64">
        <f>F8/F7-1</f>
        <v>7.05380245303866E-3</v>
      </c>
      <c r="J8" s="68"/>
      <c r="K8" s="68"/>
    </row>
    <row r="9" spans="2:13" x14ac:dyDescent="0.3">
      <c r="B9" s="63">
        <v>45179</v>
      </c>
      <c r="C9" s="60">
        <v>3196.65</v>
      </c>
      <c r="D9" s="64">
        <f t="shared" ref="D9:D72" si="0">C9/C8-1</f>
        <v>-1.2785472738222059E-2</v>
      </c>
      <c r="F9" s="60">
        <v>24631.3</v>
      </c>
      <c r="G9" s="64">
        <f t="shared" ref="G9:G72" si="1">F9/F8-1</f>
        <v>-9.6018914278591661E-3</v>
      </c>
      <c r="I9" t="s">
        <v>216</v>
      </c>
      <c r="J9" s="68">
        <v>1</v>
      </c>
    </row>
    <row r="10" spans="2:13" x14ac:dyDescent="0.3">
      <c r="B10" s="63">
        <v>45186</v>
      </c>
      <c r="C10" s="60">
        <v>3274.85</v>
      </c>
      <c r="D10" s="64">
        <f t="shared" si="0"/>
        <v>2.4463109818090745E-2</v>
      </c>
      <c r="F10" s="60">
        <v>24363.3</v>
      </c>
      <c r="G10" s="64">
        <f t="shared" si="1"/>
        <v>-1.0880465099284198E-2</v>
      </c>
      <c r="I10" t="s">
        <v>217</v>
      </c>
      <c r="J10" s="61">
        <v>0.25</v>
      </c>
      <c r="L10" t="s">
        <v>190</v>
      </c>
    </row>
    <row r="11" spans="2:13" ht="15" thickBot="1" x14ac:dyDescent="0.35">
      <c r="B11" s="63">
        <v>45193</v>
      </c>
      <c r="C11" s="60">
        <v>3161.05</v>
      </c>
      <c r="D11" s="64">
        <f t="shared" si="0"/>
        <v>-3.4749683191596437E-2</v>
      </c>
      <c r="F11" s="60">
        <v>24565.35</v>
      </c>
      <c r="G11" s="64">
        <f t="shared" si="1"/>
        <v>8.2932115107559046E-3</v>
      </c>
    </row>
    <row r="12" spans="2:13" x14ac:dyDescent="0.3">
      <c r="B12" s="63">
        <v>45200</v>
      </c>
      <c r="C12" s="60">
        <v>3195.75</v>
      </c>
      <c r="D12" s="64">
        <f t="shared" si="0"/>
        <v>1.0977365116021431E-2</v>
      </c>
      <c r="F12" s="60">
        <v>24837</v>
      </c>
      <c r="G12" s="64">
        <f t="shared" si="1"/>
        <v>1.1058258889045103E-2</v>
      </c>
      <c r="I12" s="74" t="s">
        <v>218</v>
      </c>
      <c r="J12" s="75">
        <f>(J6*J7)+(J9*J10)</f>
        <v>0.3764434992835245</v>
      </c>
      <c r="L12" s="71" t="s">
        <v>191</v>
      </c>
      <c r="M12" s="71"/>
    </row>
    <row r="13" spans="2:13" x14ac:dyDescent="0.3">
      <c r="B13" s="63">
        <v>45207</v>
      </c>
      <c r="C13" s="60">
        <v>3148.8</v>
      </c>
      <c r="D13" s="64">
        <f t="shared" si="0"/>
        <v>-1.4691386998357148E-2</v>
      </c>
      <c r="F13" s="60">
        <v>24968.400000000001</v>
      </c>
      <c r="G13" s="64">
        <f t="shared" si="1"/>
        <v>5.2904940210170004E-3</v>
      </c>
      <c r="L13" t="s">
        <v>192</v>
      </c>
      <c r="M13">
        <v>0.10866336013549885</v>
      </c>
    </row>
    <row r="14" spans="2:13" x14ac:dyDescent="0.3">
      <c r="B14" s="63">
        <v>45214</v>
      </c>
      <c r="C14" s="60">
        <v>3105.85</v>
      </c>
      <c r="D14" s="64">
        <f t="shared" si="0"/>
        <v>-1.3640116869918839E-2</v>
      </c>
      <c r="F14" s="60">
        <v>25149.85</v>
      </c>
      <c r="G14" s="64">
        <f t="shared" si="1"/>
        <v>7.267185722753533E-3</v>
      </c>
      <c r="L14" t="s">
        <v>193</v>
      </c>
      <c r="M14">
        <v>1.180772583593712E-2</v>
      </c>
    </row>
    <row r="15" spans="2:13" x14ac:dyDescent="0.3">
      <c r="B15" s="63">
        <v>45221</v>
      </c>
      <c r="C15" s="60">
        <v>2955.15</v>
      </c>
      <c r="D15" s="64">
        <f t="shared" si="0"/>
        <v>-4.8521338763945376E-2</v>
      </c>
      <c r="F15" s="60">
        <v>25461</v>
      </c>
      <c r="G15" s="64">
        <f t="shared" si="1"/>
        <v>1.2371843172026997E-2</v>
      </c>
      <c r="L15" t="s">
        <v>194</v>
      </c>
      <c r="M15">
        <v>2.1195662853090518E-3</v>
      </c>
    </row>
    <row r="16" spans="2:13" x14ac:dyDescent="0.3">
      <c r="B16" s="63">
        <v>45228</v>
      </c>
      <c r="C16" s="60">
        <v>2977.85</v>
      </c>
      <c r="D16" s="64">
        <f t="shared" si="0"/>
        <v>7.681505168942282E-3</v>
      </c>
      <c r="F16" s="60">
        <v>25637.8</v>
      </c>
      <c r="G16" s="64">
        <f t="shared" si="1"/>
        <v>6.9439534975059836E-3</v>
      </c>
      <c r="L16" t="s">
        <v>195</v>
      </c>
      <c r="M16">
        <v>2.6740780312541026E-2</v>
      </c>
    </row>
    <row r="17" spans="2:20" ht="15" thickBot="1" x14ac:dyDescent="0.35">
      <c r="B17" s="63">
        <v>45235</v>
      </c>
      <c r="C17" s="60">
        <v>3076.45</v>
      </c>
      <c r="D17" s="64">
        <f t="shared" si="0"/>
        <v>3.3111137229880683E-2</v>
      </c>
      <c r="F17" s="60">
        <v>25112.400000000001</v>
      </c>
      <c r="G17" s="64">
        <f t="shared" si="1"/>
        <v>-2.0493178041797622E-2</v>
      </c>
      <c r="L17" s="69" t="s">
        <v>196</v>
      </c>
      <c r="M17" s="69">
        <v>104</v>
      </c>
    </row>
    <row r="18" spans="2:20" x14ac:dyDescent="0.3">
      <c r="B18" s="63">
        <v>45242</v>
      </c>
      <c r="C18" s="60">
        <v>3168.9</v>
      </c>
      <c r="D18" s="64">
        <f t="shared" si="0"/>
        <v>3.005087032131204E-2</v>
      </c>
      <c r="F18" s="60">
        <v>24718.6</v>
      </c>
      <c r="G18" s="64">
        <f t="shared" si="1"/>
        <v>-1.568149599401103E-2</v>
      </c>
    </row>
    <row r="19" spans="2:20" ht="15" thickBot="1" x14ac:dyDescent="0.35">
      <c r="B19" s="63">
        <v>45249</v>
      </c>
      <c r="C19" s="60">
        <v>3136.15</v>
      </c>
      <c r="D19" s="64">
        <f t="shared" si="0"/>
        <v>-1.0334816497838406E-2</v>
      </c>
      <c r="F19" s="60">
        <v>25003.05</v>
      </c>
      <c r="G19" s="64">
        <f t="shared" si="1"/>
        <v>1.1507528743537332E-2</v>
      </c>
      <c r="L19" t="s">
        <v>197</v>
      </c>
    </row>
    <row r="20" spans="2:20" x14ac:dyDescent="0.3">
      <c r="B20" s="63">
        <v>45256</v>
      </c>
      <c r="C20" s="60">
        <v>3173.4</v>
      </c>
      <c r="D20" s="64">
        <f t="shared" si="0"/>
        <v>1.187762064952258E-2</v>
      </c>
      <c r="F20" s="60">
        <v>24750.7</v>
      </c>
      <c r="G20" s="64">
        <f t="shared" si="1"/>
        <v>-1.0092768682220754E-2</v>
      </c>
      <c r="L20" s="70"/>
      <c r="M20" s="70" t="s">
        <v>201</v>
      </c>
      <c r="N20" s="70" t="s">
        <v>202</v>
      </c>
      <c r="O20" s="70" t="s">
        <v>203</v>
      </c>
      <c r="P20" s="70" t="s">
        <v>204</v>
      </c>
      <c r="Q20" s="70" t="s">
        <v>205</v>
      </c>
    </row>
    <row r="21" spans="2:20" x14ac:dyDescent="0.3">
      <c r="B21" s="63">
        <v>45263</v>
      </c>
      <c r="C21" s="60">
        <v>3232</v>
      </c>
      <c r="D21" s="64">
        <f t="shared" si="0"/>
        <v>1.8465998613474532E-2</v>
      </c>
      <c r="F21" s="60">
        <v>24853.15</v>
      </c>
      <c r="G21" s="64">
        <f t="shared" si="1"/>
        <v>4.139276868937003E-3</v>
      </c>
      <c r="L21" t="s">
        <v>198</v>
      </c>
      <c r="M21">
        <v>1</v>
      </c>
      <c r="N21">
        <v>8.7151151656368608E-4</v>
      </c>
      <c r="O21">
        <v>8.7151151656368608E-4</v>
      </c>
      <c r="P21">
        <v>1.2187790440725808</v>
      </c>
      <c r="Q21">
        <v>0.27219801485122658</v>
      </c>
    </row>
    <row r="22" spans="2:20" x14ac:dyDescent="0.3">
      <c r="B22" s="63">
        <v>45270</v>
      </c>
      <c r="C22" s="60">
        <v>3313.9</v>
      </c>
      <c r="D22" s="64">
        <f t="shared" si="0"/>
        <v>2.5340346534653557E-2</v>
      </c>
      <c r="F22" s="60">
        <v>25019.8</v>
      </c>
      <c r="G22" s="64">
        <f t="shared" si="1"/>
        <v>6.705387445856914E-3</v>
      </c>
      <c r="L22" t="s">
        <v>199</v>
      </c>
      <c r="M22">
        <v>102</v>
      </c>
      <c r="N22">
        <v>7.2937071835805334E-2</v>
      </c>
      <c r="O22">
        <v>7.1506933172358169E-4</v>
      </c>
    </row>
    <row r="23" spans="2:20" ht="15" thickBot="1" x14ac:dyDescent="0.35">
      <c r="B23" s="63">
        <v>45277</v>
      </c>
      <c r="C23" s="60">
        <v>3341.3</v>
      </c>
      <c r="D23" s="64">
        <f t="shared" si="0"/>
        <v>8.2682036271461978E-3</v>
      </c>
      <c r="F23" s="60">
        <v>24008</v>
      </c>
      <c r="G23" s="64">
        <f t="shared" si="1"/>
        <v>-4.0439971542538311E-2</v>
      </c>
      <c r="L23" s="69" t="s">
        <v>16</v>
      </c>
      <c r="M23" s="69">
        <v>103</v>
      </c>
      <c r="N23" s="69">
        <v>7.380858335236902E-2</v>
      </c>
      <c r="O23" s="69"/>
      <c r="P23" s="69"/>
      <c r="Q23" s="69"/>
    </row>
    <row r="24" spans="2:20" ht="15" thickBot="1" x14ac:dyDescent="0.35">
      <c r="B24" s="63">
        <v>45284</v>
      </c>
      <c r="C24" s="60">
        <v>3402.4</v>
      </c>
      <c r="D24" s="64">
        <f t="shared" si="0"/>
        <v>1.8286295753149995E-2</v>
      </c>
      <c r="F24" s="60">
        <v>24346.7</v>
      </c>
      <c r="G24" s="64">
        <f t="shared" si="1"/>
        <v>1.4107797400866318E-2</v>
      </c>
    </row>
    <row r="25" spans="2:20" x14ac:dyDescent="0.3">
      <c r="B25" s="63">
        <v>45291</v>
      </c>
      <c r="C25" s="60">
        <v>3355.55</v>
      </c>
      <c r="D25" s="64">
        <f t="shared" si="0"/>
        <v>-1.3769691982130183E-2</v>
      </c>
      <c r="F25" s="60">
        <v>24039.35</v>
      </c>
      <c r="G25" s="64">
        <f t="shared" si="1"/>
        <v>-1.2623887426222113E-2</v>
      </c>
      <c r="L25" s="70"/>
      <c r="M25" s="70" t="s">
        <v>206</v>
      </c>
      <c r="N25" s="70" t="s">
        <v>195</v>
      </c>
      <c r="O25" s="70" t="s">
        <v>207</v>
      </c>
      <c r="P25" s="70" t="s">
        <v>208</v>
      </c>
      <c r="Q25" s="70" t="s">
        <v>209</v>
      </c>
      <c r="R25" s="70" t="s">
        <v>210</v>
      </c>
      <c r="S25" s="70" t="s">
        <v>211</v>
      </c>
      <c r="T25" s="70" t="s">
        <v>212</v>
      </c>
    </row>
    <row r="26" spans="2:20" x14ac:dyDescent="0.3">
      <c r="B26" s="63">
        <v>45298</v>
      </c>
      <c r="C26" s="60">
        <v>3277.8</v>
      </c>
      <c r="D26" s="64">
        <f t="shared" si="0"/>
        <v>-2.3170568163192296E-2</v>
      </c>
      <c r="F26" s="60">
        <v>23851.65</v>
      </c>
      <c r="G26" s="64">
        <f t="shared" si="1"/>
        <v>-7.8080314151587338E-3</v>
      </c>
      <c r="L26" t="s">
        <v>200</v>
      </c>
      <c r="M26">
        <v>-1.90087891637359E-3</v>
      </c>
      <c r="N26">
        <v>2.6426909923733424E-3</v>
      </c>
      <c r="O26">
        <v>-0.71929670243680388</v>
      </c>
      <c r="P26">
        <v>0.47360290337678401</v>
      </c>
      <c r="Q26">
        <v>-7.1426439695929491E-3</v>
      </c>
      <c r="R26">
        <v>3.3408861368457695E-3</v>
      </c>
      <c r="S26">
        <v>-7.1426439695929491E-3</v>
      </c>
      <c r="T26">
        <v>3.3408861368457695E-3</v>
      </c>
    </row>
    <row r="27" spans="2:20" ht="15" thickBot="1" x14ac:dyDescent="0.35">
      <c r="B27" s="63">
        <v>45305</v>
      </c>
      <c r="C27" s="60">
        <v>3165.85</v>
      </c>
      <c r="D27" s="64">
        <f t="shared" si="0"/>
        <v>-3.4154005735554382E-2</v>
      </c>
      <c r="F27" s="60">
        <v>22828.55</v>
      </c>
      <c r="G27" s="64">
        <f t="shared" si="1"/>
        <v>-4.2894307102443685E-2</v>
      </c>
      <c r="L27" s="69" t="s">
        <v>213</v>
      </c>
      <c r="M27" s="69">
        <v>0.16859133237803267</v>
      </c>
      <c r="N27" s="69">
        <v>0.15271185541612187</v>
      </c>
      <c r="O27" s="69">
        <v>1.1039832625871848</v>
      </c>
      <c r="P27" s="69">
        <v>0.27219801485121292</v>
      </c>
      <c r="Q27" s="69">
        <v>-0.13431190876618529</v>
      </c>
      <c r="R27" s="69">
        <v>0.47149457352225066</v>
      </c>
      <c r="S27" s="69">
        <v>-0.13431190876618529</v>
      </c>
      <c r="T27" s="69">
        <v>0.47149457352225066</v>
      </c>
    </row>
    <row r="28" spans="2:20" x14ac:dyDescent="0.3">
      <c r="B28" s="63">
        <v>45312</v>
      </c>
      <c r="C28" s="60">
        <v>2949.2</v>
      </c>
      <c r="D28" s="64">
        <f t="shared" si="0"/>
        <v>-6.8433438097193489E-2</v>
      </c>
      <c r="F28" s="60">
        <v>22904.45</v>
      </c>
      <c r="G28" s="64">
        <f t="shared" si="1"/>
        <v>3.3247840971064591E-3</v>
      </c>
    </row>
    <row r="29" spans="2:20" x14ac:dyDescent="0.3">
      <c r="B29" s="63">
        <v>45319</v>
      </c>
      <c r="C29" s="60">
        <v>2936.3</v>
      </c>
      <c r="D29" s="64">
        <f t="shared" si="0"/>
        <v>-4.3740675437405896E-3</v>
      </c>
      <c r="F29" s="60">
        <v>23519.35</v>
      </c>
      <c r="G29" s="64">
        <f t="shared" si="1"/>
        <v>2.6846311524616251E-2</v>
      </c>
    </row>
    <row r="30" spans="2:20" x14ac:dyDescent="0.3">
      <c r="B30" s="63">
        <v>45326</v>
      </c>
      <c r="C30" s="60">
        <v>2951.65</v>
      </c>
      <c r="D30" s="64">
        <f t="shared" si="0"/>
        <v>5.2276674726696726E-3</v>
      </c>
      <c r="F30" s="60">
        <v>23350.400000000001</v>
      </c>
      <c r="G30" s="64">
        <f t="shared" si="1"/>
        <v>-7.1834468214468927E-3</v>
      </c>
    </row>
    <row r="31" spans="2:20" x14ac:dyDescent="0.3">
      <c r="B31" s="63">
        <v>45333</v>
      </c>
      <c r="C31" s="60">
        <v>3007.9</v>
      </c>
      <c r="D31" s="64">
        <f t="shared" si="0"/>
        <v>1.9057137533244006E-2</v>
      </c>
      <c r="F31" s="60">
        <v>22397.200000000001</v>
      </c>
      <c r="G31" s="64">
        <f t="shared" si="1"/>
        <v>-4.0821570508428162E-2</v>
      </c>
    </row>
    <row r="32" spans="2:20" x14ac:dyDescent="0.3">
      <c r="B32" s="63">
        <v>45340</v>
      </c>
      <c r="C32" s="60">
        <v>2985.95</v>
      </c>
      <c r="D32" s="64">
        <f t="shared" si="0"/>
        <v>-7.2974500482064775E-3</v>
      </c>
      <c r="F32" s="60">
        <v>22552.5</v>
      </c>
      <c r="G32" s="64">
        <f t="shared" si="1"/>
        <v>6.9339024520922443E-3</v>
      </c>
    </row>
    <row r="33" spans="2:7" x14ac:dyDescent="0.3">
      <c r="B33" s="63">
        <v>45347</v>
      </c>
      <c r="C33" s="60">
        <v>2831.75</v>
      </c>
      <c r="D33" s="64">
        <f t="shared" si="0"/>
        <v>-5.1641856025720356E-2</v>
      </c>
      <c r="F33" s="60">
        <v>22124.7</v>
      </c>
      <c r="G33" s="64">
        <f t="shared" si="1"/>
        <v>-1.8969072164948475E-2</v>
      </c>
    </row>
    <row r="34" spans="2:7" x14ac:dyDescent="0.3">
      <c r="B34" s="63">
        <v>45354</v>
      </c>
      <c r="C34" s="60">
        <v>2870.55</v>
      </c>
      <c r="D34" s="64">
        <f t="shared" si="0"/>
        <v>1.3701774521055921E-2</v>
      </c>
      <c r="F34" s="60">
        <v>22795.9</v>
      </c>
      <c r="G34" s="64">
        <f t="shared" si="1"/>
        <v>3.0337134514818231E-2</v>
      </c>
    </row>
    <row r="35" spans="2:7" x14ac:dyDescent="0.3">
      <c r="B35" s="63">
        <v>45361</v>
      </c>
      <c r="C35" s="60">
        <v>2867.55</v>
      </c>
      <c r="D35" s="64">
        <f t="shared" si="0"/>
        <v>-1.0450958875476424E-3</v>
      </c>
      <c r="F35" s="60">
        <v>22929.25</v>
      </c>
      <c r="G35" s="64">
        <f t="shared" si="1"/>
        <v>5.8497361367613188E-3</v>
      </c>
    </row>
    <row r="36" spans="2:7" x14ac:dyDescent="0.3">
      <c r="B36" s="63">
        <v>45368</v>
      </c>
      <c r="C36" s="60">
        <v>2841.5</v>
      </c>
      <c r="D36" s="64">
        <f t="shared" si="0"/>
        <v>-9.0844100364423364E-3</v>
      </c>
      <c r="F36" s="60">
        <v>23559.95</v>
      </c>
      <c r="G36" s="64">
        <f t="shared" si="1"/>
        <v>2.7506351058146361E-2</v>
      </c>
    </row>
    <row r="37" spans="2:7" x14ac:dyDescent="0.3">
      <c r="B37" s="63">
        <v>45375</v>
      </c>
      <c r="C37" s="60">
        <v>2846.75</v>
      </c>
      <c r="D37" s="64">
        <f t="shared" si="0"/>
        <v>1.8476156959352785E-3</v>
      </c>
      <c r="F37" s="60">
        <v>23508.400000000001</v>
      </c>
      <c r="G37" s="64">
        <f t="shared" si="1"/>
        <v>-2.188035203809835E-3</v>
      </c>
    </row>
    <row r="38" spans="2:7" x14ac:dyDescent="0.3">
      <c r="B38" s="63">
        <v>45382</v>
      </c>
      <c r="C38" s="60">
        <v>2883.45</v>
      </c>
      <c r="D38" s="64">
        <f t="shared" si="0"/>
        <v>1.2891894265390391E-2</v>
      </c>
      <c r="F38" s="60">
        <v>23092.2</v>
      </c>
      <c r="G38" s="64">
        <f t="shared" si="1"/>
        <v>-1.7704309948784247E-2</v>
      </c>
    </row>
    <row r="39" spans="2:7" x14ac:dyDescent="0.3">
      <c r="B39" s="63">
        <v>45389</v>
      </c>
      <c r="C39" s="60">
        <v>2854.5</v>
      </c>
      <c r="D39" s="64">
        <f t="shared" si="0"/>
        <v>-1.0040056182697765E-2</v>
      </c>
      <c r="F39" s="60">
        <v>23203.200000000001</v>
      </c>
      <c r="G39" s="64">
        <f t="shared" si="1"/>
        <v>4.8068178865590117E-3</v>
      </c>
    </row>
    <row r="40" spans="2:7" x14ac:dyDescent="0.3">
      <c r="B40" s="63">
        <v>45396</v>
      </c>
      <c r="C40" s="60">
        <v>2808.55</v>
      </c>
      <c r="D40" s="64">
        <f t="shared" si="0"/>
        <v>-1.6097390085829333E-2</v>
      </c>
      <c r="F40" s="60">
        <v>23431.5</v>
      </c>
      <c r="G40" s="64">
        <f t="shared" si="1"/>
        <v>9.8391601158460684E-3</v>
      </c>
    </row>
    <row r="41" spans="2:7" x14ac:dyDescent="0.3">
      <c r="B41" s="63">
        <v>45403</v>
      </c>
      <c r="C41" s="60">
        <v>2844.15</v>
      </c>
      <c r="D41" s="64">
        <f t="shared" si="0"/>
        <v>1.2675579925584435E-2</v>
      </c>
      <c r="F41" s="60">
        <v>24004.75</v>
      </c>
      <c r="G41" s="64">
        <f t="shared" si="1"/>
        <v>2.4464929688666981E-2</v>
      </c>
    </row>
    <row r="42" spans="2:7" x14ac:dyDescent="0.3">
      <c r="B42" s="63">
        <v>45410</v>
      </c>
      <c r="C42" s="60">
        <v>2929.75</v>
      </c>
      <c r="D42" s="64">
        <f t="shared" si="0"/>
        <v>3.0096865495842229E-2</v>
      </c>
      <c r="F42" s="60">
        <v>23813.4</v>
      </c>
      <c r="G42" s="64">
        <f t="shared" si="1"/>
        <v>-7.9713390058216982E-3</v>
      </c>
    </row>
    <row r="43" spans="2:7" x14ac:dyDescent="0.3">
      <c r="B43" s="63">
        <v>45417</v>
      </c>
      <c r="C43" s="60">
        <v>2771.25</v>
      </c>
      <c r="D43" s="64">
        <f t="shared" si="0"/>
        <v>-5.4100179196177156E-2</v>
      </c>
      <c r="F43" s="60">
        <v>23587.5</v>
      </c>
      <c r="G43" s="64">
        <f t="shared" si="1"/>
        <v>-9.4862556375822082E-3</v>
      </c>
    </row>
    <row r="44" spans="2:7" x14ac:dyDescent="0.3">
      <c r="B44" s="63">
        <v>45424</v>
      </c>
      <c r="C44" s="60">
        <v>2809.9</v>
      </c>
      <c r="D44" s="64">
        <f t="shared" si="0"/>
        <v>1.3946774921064442E-2</v>
      </c>
      <c r="F44" s="60">
        <v>24768.3</v>
      </c>
      <c r="G44" s="64">
        <f t="shared" si="1"/>
        <v>5.0060413354531041E-2</v>
      </c>
    </row>
    <row r="45" spans="2:7" x14ac:dyDescent="0.3">
      <c r="B45" s="63">
        <v>45431</v>
      </c>
      <c r="C45" s="60">
        <v>2874.75</v>
      </c>
      <c r="D45" s="64">
        <f t="shared" si="0"/>
        <v>2.3079113135698659E-2</v>
      </c>
      <c r="F45" s="60">
        <v>24677.8</v>
      </c>
      <c r="G45" s="64">
        <f t="shared" si="1"/>
        <v>-3.653864011660013E-3</v>
      </c>
    </row>
    <row r="46" spans="2:7" x14ac:dyDescent="0.3">
      <c r="B46" s="63">
        <v>45438</v>
      </c>
      <c r="C46" s="60">
        <v>2881.2</v>
      </c>
      <c r="D46" s="64">
        <f t="shared" si="0"/>
        <v>2.2436733629009886E-3</v>
      </c>
      <c r="F46" s="60">
        <v>24131.1</v>
      </c>
      <c r="G46" s="64">
        <f t="shared" si="1"/>
        <v>-2.2153514494809179E-2</v>
      </c>
    </row>
    <row r="47" spans="2:7" x14ac:dyDescent="0.3">
      <c r="B47" s="63">
        <v>45445</v>
      </c>
      <c r="C47" s="60">
        <v>2927.7</v>
      </c>
      <c r="D47" s="64">
        <f t="shared" si="0"/>
        <v>1.6139108704706473E-2</v>
      </c>
      <c r="F47" s="60">
        <v>23907.25</v>
      </c>
      <c r="G47" s="64">
        <f t="shared" si="1"/>
        <v>-9.2764109385812255E-3</v>
      </c>
    </row>
    <row r="48" spans="2:7" x14ac:dyDescent="0.3">
      <c r="B48" s="63">
        <v>45452</v>
      </c>
      <c r="C48" s="60">
        <v>2921.6</v>
      </c>
      <c r="D48" s="64">
        <f t="shared" si="0"/>
        <v>-2.0835468114902556E-3</v>
      </c>
      <c r="F48" s="60">
        <v>23532.7</v>
      </c>
      <c r="G48" s="64">
        <f t="shared" si="1"/>
        <v>-1.5666795637306663E-2</v>
      </c>
    </row>
    <row r="49" spans="2:7" x14ac:dyDescent="0.3">
      <c r="B49" s="63">
        <v>45459</v>
      </c>
      <c r="C49" s="60">
        <v>2890.85</v>
      </c>
      <c r="D49" s="64">
        <f t="shared" si="0"/>
        <v>-1.0525054764512598E-2</v>
      </c>
      <c r="F49" s="60">
        <v>24148.2</v>
      </c>
      <c r="G49" s="64">
        <f t="shared" si="1"/>
        <v>2.6155094825498049E-2</v>
      </c>
    </row>
    <row r="50" spans="2:7" x14ac:dyDescent="0.3">
      <c r="B50" s="63">
        <v>45466</v>
      </c>
      <c r="C50" s="60">
        <v>2917.05</v>
      </c>
      <c r="D50" s="64">
        <f t="shared" si="0"/>
        <v>9.0630783333622844E-3</v>
      </c>
      <c r="F50" s="60">
        <v>24304.35</v>
      </c>
      <c r="G50" s="64">
        <f t="shared" si="1"/>
        <v>6.4663204710908584E-3</v>
      </c>
    </row>
    <row r="51" spans="2:7" x14ac:dyDescent="0.3">
      <c r="B51" s="63">
        <v>45473</v>
      </c>
      <c r="C51" s="60">
        <v>2935.9</v>
      </c>
      <c r="D51" s="64">
        <f t="shared" si="0"/>
        <v>6.4620078503967449E-3</v>
      </c>
      <c r="F51" s="60">
        <v>24180.799999999999</v>
      </c>
      <c r="G51" s="64">
        <f t="shared" si="1"/>
        <v>-5.0834521392261189E-3</v>
      </c>
    </row>
    <row r="52" spans="2:7" x14ac:dyDescent="0.3">
      <c r="B52" s="63">
        <v>45480</v>
      </c>
      <c r="C52" s="60">
        <v>2999.15</v>
      </c>
      <c r="D52" s="64">
        <f t="shared" si="0"/>
        <v>2.1543649306856594E-2</v>
      </c>
      <c r="F52" s="60">
        <v>24854.05</v>
      </c>
      <c r="G52" s="64">
        <f t="shared" si="1"/>
        <v>2.7842337722490562E-2</v>
      </c>
    </row>
    <row r="53" spans="2:7" x14ac:dyDescent="0.3">
      <c r="B53" s="63">
        <v>45487</v>
      </c>
      <c r="C53" s="60">
        <v>2946.05</v>
      </c>
      <c r="D53" s="64">
        <f t="shared" si="0"/>
        <v>-1.7705016421319386E-2</v>
      </c>
      <c r="F53" s="60">
        <v>24964.25</v>
      </c>
      <c r="G53" s="64">
        <f t="shared" si="1"/>
        <v>4.4338850207512603E-3</v>
      </c>
    </row>
    <row r="54" spans="2:7" x14ac:dyDescent="0.3">
      <c r="B54" s="63">
        <v>45494</v>
      </c>
      <c r="C54" s="60">
        <v>2950.15</v>
      </c>
      <c r="D54" s="64">
        <f t="shared" si="0"/>
        <v>1.3916939631031244E-3</v>
      </c>
      <c r="F54" s="60">
        <v>25014.6</v>
      </c>
      <c r="G54" s="64">
        <f t="shared" si="1"/>
        <v>2.0168841443264363E-3</v>
      </c>
    </row>
    <row r="55" spans="2:7" x14ac:dyDescent="0.3">
      <c r="B55" s="63">
        <v>45501</v>
      </c>
      <c r="C55" s="60">
        <v>3106.7</v>
      </c>
      <c r="D55" s="64">
        <f t="shared" si="0"/>
        <v>5.3065098384827758E-2</v>
      </c>
      <c r="F55" s="60">
        <v>26178.95</v>
      </c>
      <c r="G55" s="64">
        <f t="shared" si="1"/>
        <v>4.6546816659071233E-2</v>
      </c>
    </row>
    <row r="56" spans="2:7" x14ac:dyDescent="0.3">
      <c r="B56" s="63">
        <v>45508</v>
      </c>
      <c r="C56" s="60">
        <v>3040.6</v>
      </c>
      <c r="D56" s="64">
        <f t="shared" si="0"/>
        <v>-2.1276595744680771E-2</v>
      </c>
      <c r="F56" s="60">
        <v>25790.95</v>
      </c>
      <c r="G56" s="64">
        <f t="shared" si="1"/>
        <v>-1.4821068071866894E-2</v>
      </c>
    </row>
    <row r="57" spans="2:7" x14ac:dyDescent="0.3">
      <c r="B57" s="63">
        <v>45515</v>
      </c>
      <c r="C57" s="60">
        <v>3048.15</v>
      </c>
      <c r="D57" s="64">
        <f t="shared" si="0"/>
        <v>2.4830625534435491E-3</v>
      </c>
      <c r="F57" s="60">
        <v>25356.5</v>
      </c>
      <c r="G57" s="64">
        <f t="shared" si="1"/>
        <v>-1.684505611464493E-2</v>
      </c>
    </row>
    <row r="58" spans="2:7" x14ac:dyDescent="0.3">
      <c r="B58" s="63">
        <v>45522</v>
      </c>
      <c r="C58" s="60">
        <v>3154.65</v>
      </c>
      <c r="D58" s="64">
        <f t="shared" si="0"/>
        <v>3.4939225431819265E-2</v>
      </c>
      <c r="F58" s="60">
        <v>24852.15</v>
      </c>
      <c r="G58" s="64">
        <f t="shared" si="1"/>
        <v>-1.9890363417664036E-2</v>
      </c>
    </row>
    <row r="59" spans="2:7" x14ac:dyDescent="0.3">
      <c r="B59" s="63">
        <v>45529</v>
      </c>
      <c r="C59" s="60">
        <v>3126.8</v>
      </c>
      <c r="D59" s="64">
        <f t="shared" si="0"/>
        <v>-8.8282376808836993E-3</v>
      </c>
      <c r="F59" s="60">
        <v>25235.9</v>
      </c>
      <c r="G59" s="64">
        <f t="shared" si="1"/>
        <v>1.544131996628062E-2</v>
      </c>
    </row>
    <row r="60" spans="2:7" x14ac:dyDescent="0.3">
      <c r="B60" s="63">
        <v>45536</v>
      </c>
      <c r="C60" s="60">
        <v>3273.7</v>
      </c>
      <c r="D60" s="64">
        <f t="shared" si="0"/>
        <v>4.698093897914779E-2</v>
      </c>
      <c r="F60" s="60">
        <v>24823.15</v>
      </c>
      <c r="G60" s="64">
        <f t="shared" si="1"/>
        <v>-1.6355667917530181E-2</v>
      </c>
    </row>
    <row r="61" spans="2:7" x14ac:dyDescent="0.3">
      <c r="B61" s="63">
        <v>45543</v>
      </c>
      <c r="C61" s="60">
        <v>3358.05</v>
      </c>
      <c r="D61" s="64">
        <f t="shared" si="0"/>
        <v>2.57659528973333E-2</v>
      </c>
      <c r="F61" s="60">
        <v>24541.15</v>
      </c>
      <c r="G61" s="64">
        <f t="shared" si="1"/>
        <v>-1.1360363209342861E-2</v>
      </c>
    </row>
    <row r="62" spans="2:7" x14ac:dyDescent="0.3">
      <c r="B62" s="63">
        <v>45550</v>
      </c>
      <c r="C62" s="60">
        <v>3306.95</v>
      </c>
      <c r="D62" s="64">
        <f t="shared" si="0"/>
        <v>-1.5217164723574816E-2</v>
      </c>
      <c r="F62" s="60">
        <v>24367.5</v>
      </c>
      <c r="G62" s="64">
        <f t="shared" si="1"/>
        <v>-7.0758705276647849E-3</v>
      </c>
    </row>
    <row r="63" spans="2:7" x14ac:dyDescent="0.3">
      <c r="B63" s="63">
        <v>45557</v>
      </c>
      <c r="C63" s="60">
        <v>3310.75</v>
      </c>
      <c r="D63" s="64">
        <f t="shared" si="0"/>
        <v>1.1490950876185124E-3</v>
      </c>
      <c r="F63" s="60">
        <v>24717.7</v>
      </c>
      <c r="G63" s="64">
        <f t="shared" si="1"/>
        <v>1.4371601518415877E-2</v>
      </c>
    </row>
    <row r="64" spans="2:7" x14ac:dyDescent="0.3">
      <c r="B64" s="63">
        <v>45564</v>
      </c>
      <c r="C64" s="60">
        <v>3072.5</v>
      </c>
      <c r="D64" s="64">
        <f t="shared" si="0"/>
        <v>-7.1962546250849524E-2</v>
      </c>
      <c r="F64" s="60">
        <v>24834.85</v>
      </c>
      <c r="G64" s="64">
        <f t="shared" si="1"/>
        <v>4.7395186445340354E-3</v>
      </c>
    </row>
    <row r="65" spans="2:7" x14ac:dyDescent="0.3">
      <c r="B65" s="63">
        <v>45571</v>
      </c>
      <c r="C65" s="60">
        <v>3037.2</v>
      </c>
      <c r="D65" s="64">
        <f t="shared" si="0"/>
        <v>-1.1489015459723362E-2</v>
      </c>
      <c r="F65" s="60">
        <v>24530.9</v>
      </c>
      <c r="G65" s="64">
        <f t="shared" si="1"/>
        <v>-1.2238849842056476E-2</v>
      </c>
    </row>
    <row r="66" spans="2:7" x14ac:dyDescent="0.3">
      <c r="B66" s="63">
        <v>45578</v>
      </c>
      <c r="C66" s="60">
        <v>2992.15</v>
      </c>
      <c r="D66" s="64">
        <f t="shared" si="0"/>
        <v>-1.4832740682207191E-2</v>
      </c>
      <c r="F66" s="60">
        <v>24502.15</v>
      </c>
      <c r="G66" s="64">
        <f t="shared" si="1"/>
        <v>-1.1719912436967128E-3</v>
      </c>
    </row>
    <row r="67" spans="2:7" x14ac:dyDescent="0.3">
      <c r="B67" s="63">
        <v>45585</v>
      </c>
      <c r="C67" s="60">
        <v>2958</v>
      </c>
      <c r="D67" s="64">
        <f t="shared" si="0"/>
        <v>-1.1413197867753966E-2</v>
      </c>
      <c r="F67" s="60">
        <v>24323.85</v>
      </c>
      <c r="G67" s="64">
        <f t="shared" si="1"/>
        <v>-7.2769124342150215E-3</v>
      </c>
    </row>
    <row r="68" spans="2:7" x14ac:dyDescent="0.3">
      <c r="B68" s="63">
        <v>45592</v>
      </c>
      <c r="C68" s="60">
        <v>2939.85</v>
      </c>
      <c r="D68" s="64">
        <f t="shared" si="0"/>
        <v>-6.135902636916879E-3</v>
      </c>
      <c r="F68" s="60">
        <v>24010.6</v>
      </c>
      <c r="G68" s="64">
        <f t="shared" si="1"/>
        <v>-1.2878306682535867E-2</v>
      </c>
    </row>
    <row r="69" spans="2:7" x14ac:dyDescent="0.3">
      <c r="B69" s="63">
        <v>45599</v>
      </c>
      <c r="C69" s="60">
        <v>2769.45</v>
      </c>
      <c r="D69" s="64">
        <f t="shared" si="0"/>
        <v>-5.7962140925557404E-2</v>
      </c>
      <c r="F69" s="60">
        <v>23501.1</v>
      </c>
      <c r="G69" s="64">
        <f t="shared" si="1"/>
        <v>-2.1219794590722429E-2</v>
      </c>
    </row>
    <row r="70" spans="2:7" x14ac:dyDescent="0.3">
      <c r="B70" s="63">
        <v>45606</v>
      </c>
      <c r="C70" s="60">
        <v>2483.15</v>
      </c>
      <c r="D70" s="64">
        <f t="shared" si="0"/>
        <v>-0.10337792702522153</v>
      </c>
      <c r="F70" s="60">
        <v>23465.599999999999</v>
      </c>
      <c r="G70" s="64">
        <f t="shared" si="1"/>
        <v>-1.5105675904532045E-3</v>
      </c>
    </row>
    <row r="71" spans="2:7" x14ac:dyDescent="0.3">
      <c r="B71" s="63">
        <v>45613</v>
      </c>
      <c r="C71" s="60">
        <v>2472.1999999999998</v>
      </c>
      <c r="D71" s="64">
        <f t="shared" si="0"/>
        <v>-4.4097215230656239E-3</v>
      </c>
      <c r="F71" s="60">
        <v>23290.15</v>
      </c>
      <c r="G71" s="64">
        <f t="shared" si="1"/>
        <v>-7.4769023591980677E-3</v>
      </c>
    </row>
    <row r="72" spans="2:7" x14ac:dyDescent="0.3">
      <c r="B72" s="63">
        <v>45620</v>
      </c>
      <c r="C72" s="60">
        <v>2479.6</v>
      </c>
      <c r="D72" s="64">
        <f t="shared" si="0"/>
        <v>2.9932853329019959E-3</v>
      </c>
      <c r="F72" s="60">
        <v>22530.7</v>
      </c>
      <c r="G72" s="64">
        <f t="shared" si="1"/>
        <v>-3.2608205614820029E-2</v>
      </c>
    </row>
    <row r="73" spans="2:7" x14ac:dyDescent="0.3">
      <c r="B73" s="63">
        <v>45627</v>
      </c>
      <c r="C73" s="60">
        <v>2429.6999999999998</v>
      </c>
      <c r="D73" s="64">
        <f t="shared" ref="D73:D111" si="2">C73/C72-1</f>
        <v>-2.0124213582836004E-2</v>
      </c>
      <c r="F73" s="60">
        <v>22957.1</v>
      </c>
      <c r="G73" s="64">
        <f t="shared" ref="G73:G111" si="3">F73/F72-1</f>
        <v>1.8925288606212787E-2</v>
      </c>
    </row>
    <row r="74" spans="2:7" x14ac:dyDescent="0.3">
      <c r="B74" s="63">
        <v>45634</v>
      </c>
      <c r="C74" s="60">
        <v>2407.65</v>
      </c>
      <c r="D74" s="64">
        <f t="shared" si="2"/>
        <v>-9.0751944684527297E-3</v>
      </c>
      <c r="F74" s="60">
        <v>22466.1</v>
      </c>
      <c r="G74" s="64">
        <f t="shared" si="3"/>
        <v>-2.1387718832082458E-2</v>
      </c>
    </row>
    <row r="75" spans="2:7" x14ac:dyDescent="0.3">
      <c r="B75" s="63">
        <v>45641</v>
      </c>
      <c r="C75" s="60">
        <v>2282.35</v>
      </c>
      <c r="D75" s="64">
        <f t="shared" si="2"/>
        <v>-5.2042448030237054E-2</v>
      </c>
      <c r="F75" s="60">
        <v>22055.200000000001</v>
      </c>
      <c r="G75" s="64">
        <f t="shared" si="3"/>
        <v>-1.8289778822314418E-2</v>
      </c>
    </row>
    <row r="76" spans="2:7" x14ac:dyDescent="0.3">
      <c r="B76" s="63">
        <v>45648</v>
      </c>
      <c r="C76" s="60">
        <v>2271.4</v>
      </c>
      <c r="D76" s="64">
        <f t="shared" si="2"/>
        <v>-4.7976865949568293E-3</v>
      </c>
      <c r="F76" s="60">
        <v>22475.85</v>
      </c>
      <c r="G76" s="64">
        <f t="shared" si="3"/>
        <v>1.9072599659037293E-2</v>
      </c>
    </row>
    <row r="77" spans="2:7" x14ac:dyDescent="0.3">
      <c r="B77" s="63">
        <v>45655</v>
      </c>
      <c r="C77" s="60">
        <v>2335.9499999999998</v>
      </c>
      <c r="D77" s="64">
        <f t="shared" si="2"/>
        <v>2.8418596460332735E-2</v>
      </c>
      <c r="F77" s="60">
        <v>22419.95</v>
      </c>
      <c r="G77" s="64">
        <f t="shared" si="3"/>
        <v>-2.4871139467471659E-3</v>
      </c>
    </row>
    <row r="78" spans="2:7" x14ac:dyDescent="0.3">
      <c r="B78" s="63">
        <v>45662</v>
      </c>
      <c r="C78" s="60">
        <v>2320.75</v>
      </c>
      <c r="D78" s="64">
        <f t="shared" si="2"/>
        <v>-6.5069885913653369E-3</v>
      </c>
      <c r="F78" s="60">
        <v>22147</v>
      </c>
      <c r="G78" s="64">
        <f t="shared" si="3"/>
        <v>-1.2174425009868428E-2</v>
      </c>
    </row>
    <row r="79" spans="2:7" x14ac:dyDescent="0.3">
      <c r="B79" s="63">
        <v>45669</v>
      </c>
      <c r="C79" s="60">
        <v>2261</v>
      </c>
      <c r="D79" s="64">
        <f t="shared" si="2"/>
        <v>-2.5745987288592009E-2</v>
      </c>
      <c r="F79" s="60">
        <v>22519.4</v>
      </c>
      <c r="G79" s="64">
        <f t="shared" si="3"/>
        <v>1.6814918499119536E-2</v>
      </c>
    </row>
    <row r="80" spans="2:7" x14ac:dyDescent="0.3">
      <c r="B80" s="63">
        <v>45676</v>
      </c>
      <c r="C80" s="60">
        <v>2262.4</v>
      </c>
      <c r="D80" s="64">
        <f t="shared" si="2"/>
        <v>6.1919504643959122E-4</v>
      </c>
      <c r="F80" s="60">
        <v>22513.7</v>
      </c>
      <c r="G80" s="64">
        <f t="shared" si="3"/>
        <v>-2.5311509187642134E-4</v>
      </c>
    </row>
    <row r="81" spans="2:7" x14ac:dyDescent="0.3">
      <c r="B81" s="63">
        <v>45683</v>
      </c>
      <c r="C81" s="60">
        <v>2300.8000000000002</v>
      </c>
      <c r="D81" s="64">
        <f t="shared" si="2"/>
        <v>1.6973125884017115E-2</v>
      </c>
      <c r="F81" s="60">
        <v>22326.9</v>
      </c>
      <c r="G81" s="64">
        <f t="shared" si="3"/>
        <v>-8.2971701674979803E-3</v>
      </c>
    </row>
    <row r="82" spans="2:7" x14ac:dyDescent="0.3">
      <c r="B82" s="63">
        <v>45690</v>
      </c>
      <c r="C82" s="60">
        <v>2271</v>
      </c>
      <c r="D82" s="64">
        <f t="shared" si="2"/>
        <v>-1.2952016689847135E-2</v>
      </c>
      <c r="F82" s="60">
        <v>22096.75</v>
      </c>
      <c r="G82" s="64">
        <f t="shared" si="3"/>
        <v>-1.0308193255669229E-2</v>
      </c>
    </row>
    <row r="83" spans="2:7" x14ac:dyDescent="0.3">
      <c r="B83" s="63">
        <v>45697</v>
      </c>
      <c r="C83" s="60">
        <v>2231.3000000000002</v>
      </c>
      <c r="D83" s="64">
        <f t="shared" si="2"/>
        <v>-1.7481285777190547E-2</v>
      </c>
      <c r="F83" s="60">
        <v>22023.35</v>
      </c>
      <c r="G83" s="64">
        <f t="shared" si="3"/>
        <v>-3.3217554617761547E-3</v>
      </c>
    </row>
    <row r="84" spans="2:7" x14ac:dyDescent="0.3">
      <c r="B84" s="63">
        <v>45704</v>
      </c>
      <c r="C84" s="60">
        <v>2257.6</v>
      </c>
      <c r="D84" s="64">
        <f t="shared" si="2"/>
        <v>1.1786850714829766E-2</v>
      </c>
      <c r="F84" s="60">
        <v>22493.55</v>
      </c>
      <c r="G84" s="64">
        <f t="shared" si="3"/>
        <v>2.1350067087886337E-2</v>
      </c>
    </row>
    <row r="85" spans="2:7" x14ac:dyDescent="0.3">
      <c r="B85" s="63">
        <v>45711</v>
      </c>
      <c r="C85" s="60">
        <v>2179.75</v>
      </c>
      <c r="D85" s="64">
        <f t="shared" si="2"/>
        <v>-3.4483522324592397E-2</v>
      </c>
      <c r="F85" s="60">
        <v>22338.75</v>
      </c>
      <c r="G85" s="64">
        <f t="shared" si="3"/>
        <v>-6.8819728322118134E-3</v>
      </c>
    </row>
    <row r="86" spans="2:7" x14ac:dyDescent="0.3">
      <c r="B86" s="63">
        <v>45718</v>
      </c>
      <c r="C86" s="60">
        <v>2270</v>
      </c>
      <c r="D86" s="64">
        <f t="shared" si="2"/>
        <v>4.1403830714531464E-2</v>
      </c>
      <c r="F86" s="60">
        <v>22212.7</v>
      </c>
      <c r="G86" s="64">
        <f t="shared" si="3"/>
        <v>-5.6426612948351496E-3</v>
      </c>
    </row>
    <row r="87" spans="2:7" x14ac:dyDescent="0.3">
      <c r="B87" s="63">
        <v>45725</v>
      </c>
      <c r="C87" s="60">
        <v>2231.3000000000002</v>
      </c>
      <c r="D87" s="64">
        <f t="shared" si="2"/>
        <v>-1.7048458149779622E-2</v>
      </c>
      <c r="F87" s="60">
        <v>22040.7</v>
      </c>
      <c r="G87" s="64">
        <f t="shared" si="3"/>
        <v>-7.7433180117680855E-3</v>
      </c>
    </row>
    <row r="88" spans="2:7" x14ac:dyDescent="0.3">
      <c r="B88" s="63">
        <v>45732</v>
      </c>
      <c r="C88" s="60">
        <v>2300.4</v>
      </c>
      <c r="D88" s="64">
        <f t="shared" si="2"/>
        <v>3.0968493703222189E-2</v>
      </c>
      <c r="F88" s="60">
        <v>21782.5</v>
      </c>
      <c r="G88" s="64">
        <f t="shared" si="3"/>
        <v>-1.1714691457167858E-2</v>
      </c>
    </row>
    <row r="89" spans="2:7" x14ac:dyDescent="0.3">
      <c r="B89" s="63">
        <v>45739</v>
      </c>
      <c r="C89" s="60">
        <v>2340.65</v>
      </c>
      <c r="D89" s="64">
        <f t="shared" si="2"/>
        <v>1.7496957050947559E-2</v>
      </c>
      <c r="F89" s="60">
        <v>21853.8</v>
      </c>
      <c r="G89" s="64">
        <f t="shared" si="3"/>
        <v>3.273269826695735E-3</v>
      </c>
    </row>
    <row r="90" spans="2:7" x14ac:dyDescent="0.3">
      <c r="B90" s="63">
        <v>45746</v>
      </c>
      <c r="C90" s="60">
        <v>2356.0500000000002</v>
      </c>
      <c r="D90" s="64">
        <f t="shared" si="2"/>
        <v>6.5793689787025933E-3</v>
      </c>
      <c r="F90" s="60">
        <v>21352.6</v>
      </c>
      <c r="G90" s="64">
        <f t="shared" si="3"/>
        <v>-2.2934226541837188E-2</v>
      </c>
    </row>
    <row r="91" spans="2:7" x14ac:dyDescent="0.3">
      <c r="B91" s="63">
        <v>45753</v>
      </c>
      <c r="C91" s="60">
        <v>2393.6</v>
      </c>
      <c r="D91" s="64">
        <f t="shared" si="2"/>
        <v>1.5937692324016872E-2</v>
      </c>
      <c r="F91" s="60">
        <v>21622.400000000001</v>
      </c>
      <c r="G91" s="64">
        <f t="shared" si="3"/>
        <v>1.2635463596939234E-2</v>
      </c>
    </row>
    <row r="92" spans="2:7" x14ac:dyDescent="0.3">
      <c r="B92" s="63">
        <v>45760</v>
      </c>
      <c r="C92" s="60">
        <v>2467.9</v>
      </c>
      <c r="D92" s="64">
        <f t="shared" si="2"/>
        <v>3.1041109625668417E-2</v>
      </c>
      <c r="F92" s="60">
        <v>21894.55</v>
      </c>
      <c r="G92" s="64">
        <f t="shared" si="3"/>
        <v>1.2586484386561958E-2</v>
      </c>
    </row>
    <row r="93" spans="2:7" x14ac:dyDescent="0.3">
      <c r="B93" s="63">
        <v>45767</v>
      </c>
      <c r="C93" s="60">
        <v>2431.6</v>
      </c>
      <c r="D93" s="64">
        <f t="shared" si="2"/>
        <v>-1.4708861785323601E-2</v>
      </c>
      <c r="F93" s="60">
        <v>21710.799999999999</v>
      </c>
      <c r="G93" s="64">
        <f t="shared" si="3"/>
        <v>-8.3924995033010097E-3</v>
      </c>
    </row>
    <row r="94" spans="2:7" x14ac:dyDescent="0.3">
      <c r="B94" s="63">
        <v>45774</v>
      </c>
      <c r="C94" s="60">
        <v>2409.8000000000002</v>
      </c>
      <c r="D94" s="64">
        <f t="shared" si="2"/>
        <v>-8.9652903438064424E-3</v>
      </c>
      <c r="F94" s="60">
        <v>21731.4</v>
      </c>
      <c r="G94" s="64">
        <f t="shared" si="3"/>
        <v>9.4883652375776784E-4</v>
      </c>
    </row>
    <row r="95" spans="2:7" x14ac:dyDescent="0.3">
      <c r="B95" s="63">
        <v>45781</v>
      </c>
      <c r="C95" s="60">
        <v>2299.6</v>
      </c>
      <c r="D95" s="64">
        <f t="shared" si="2"/>
        <v>-4.5729936094281776E-2</v>
      </c>
      <c r="F95" s="60">
        <v>21349.4</v>
      </c>
      <c r="G95" s="64">
        <f t="shared" si="3"/>
        <v>-1.7578250825993735E-2</v>
      </c>
    </row>
    <row r="96" spans="2:7" x14ac:dyDescent="0.3">
      <c r="B96" s="63">
        <v>45788</v>
      </c>
      <c r="C96" s="60">
        <v>2353.6</v>
      </c>
      <c r="D96" s="64">
        <f t="shared" si="2"/>
        <v>2.3482344755609619E-2</v>
      </c>
      <c r="F96" s="60">
        <v>21456.65</v>
      </c>
      <c r="G96" s="64">
        <f t="shared" si="3"/>
        <v>5.023560381087977E-3</v>
      </c>
    </row>
    <row r="97" spans="2:7" x14ac:dyDescent="0.3">
      <c r="B97" s="63">
        <v>45795</v>
      </c>
      <c r="C97" s="60">
        <v>2315.5</v>
      </c>
      <c r="D97" s="64">
        <f t="shared" si="2"/>
        <v>-1.6187967369136635E-2</v>
      </c>
      <c r="F97" s="60">
        <v>20969.400000000001</v>
      </c>
      <c r="G97" s="64">
        <f t="shared" si="3"/>
        <v>-2.2708577527246754E-2</v>
      </c>
    </row>
    <row r="98" spans="2:7" x14ac:dyDescent="0.3">
      <c r="B98" s="63">
        <v>45802</v>
      </c>
      <c r="C98" s="60">
        <v>2259.1</v>
      </c>
      <c r="D98" s="64">
        <f t="shared" si="2"/>
        <v>-2.4357590153314623E-2</v>
      </c>
      <c r="F98" s="60">
        <v>20267.900000000001</v>
      </c>
      <c r="G98" s="64">
        <f t="shared" si="3"/>
        <v>-3.3453508445639879E-2</v>
      </c>
    </row>
    <row r="99" spans="2:7" x14ac:dyDescent="0.3">
      <c r="B99" s="63">
        <v>45809</v>
      </c>
      <c r="C99" s="60">
        <v>2245.1999999999998</v>
      </c>
      <c r="D99" s="64">
        <f t="shared" si="2"/>
        <v>-6.1528927448984971E-3</v>
      </c>
      <c r="F99" s="60">
        <v>19794.7</v>
      </c>
      <c r="G99" s="64">
        <f t="shared" si="3"/>
        <v>-2.3347263406667706E-2</v>
      </c>
    </row>
    <row r="100" spans="2:7" x14ac:dyDescent="0.3">
      <c r="B100" s="63">
        <v>45816</v>
      </c>
      <c r="C100" s="60">
        <v>2214.1999999999998</v>
      </c>
      <c r="D100" s="64">
        <f t="shared" si="2"/>
        <v>-1.3807233208622871E-2</v>
      </c>
      <c r="F100" s="60">
        <v>19731.8</v>
      </c>
      <c r="G100" s="64">
        <f t="shared" si="3"/>
        <v>-3.1776182513502116E-3</v>
      </c>
    </row>
    <row r="101" spans="2:7" x14ac:dyDescent="0.3">
      <c r="B101" s="63">
        <v>45823</v>
      </c>
      <c r="C101" s="60">
        <v>2285.6999999999998</v>
      </c>
      <c r="D101" s="64">
        <f t="shared" si="2"/>
        <v>3.2291572577002992E-2</v>
      </c>
      <c r="F101" s="60">
        <v>19425.349999999999</v>
      </c>
      <c r="G101" s="64">
        <f t="shared" si="3"/>
        <v>-1.5530767593427863E-2</v>
      </c>
    </row>
    <row r="102" spans="2:7" x14ac:dyDescent="0.3">
      <c r="B102" s="63">
        <v>45830</v>
      </c>
      <c r="C102" s="60">
        <v>2358.6999999999998</v>
      </c>
      <c r="D102" s="64">
        <f t="shared" si="2"/>
        <v>3.193769961062265E-2</v>
      </c>
      <c r="F102" s="60">
        <v>19230.599999999999</v>
      </c>
      <c r="G102" s="64">
        <f t="shared" si="3"/>
        <v>-1.0025559385030358E-2</v>
      </c>
    </row>
    <row r="103" spans="2:7" x14ac:dyDescent="0.3">
      <c r="B103" s="63">
        <v>45837</v>
      </c>
      <c r="C103" s="60">
        <v>2424.1999999999998</v>
      </c>
      <c r="D103" s="64">
        <f t="shared" si="2"/>
        <v>2.7769534065374968E-2</v>
      </c>
      <c r="F103" s="60">
        <v>19047.25</v>
      </c>
      <c r="G103" s="64">
        <f t="shared" si="3"/>
        <v>-9.5342839016983039E-3</v>
      </c>
    </row>
    <row r="104" spans="2:7" x14ac:dyDescent="0.3">
      <c r="B104" s="63">
        <v>45844</v>
      </c>
      <c r="C104" s="60">
        <v>2439.1999999999998</v>
      </c>
      <c r="D104" s="64">
        <f t="shared" si="2"/>
        <v>6.1876082831449075E-3</v>
      </c>
      <c r="F104" s="60">
        <v>19542.650000000001</v>
      </c>
      <c r="G104" s="64">
        <f t="shared" si="3"/>
        <v>2.6009003924451157E-2</v>
      </c>
    </row>
    <row r="105" spans="2:7" x14ac:dyDescent="0.3">
      <c r="B105" s="63">
        <v>45851</v>
      </c>
      <c r="C105" s="60">
        <v>2382.4</v>
      </c>
      <c r="D105" s="64">
        <f t="shared" si="2"/>
        <v>-2.3286323384716145E-2</v>
      </c>
      <c r="F105" s="60">
        <v>19751.05</v>
      </c>
      <c r="G105" s="64">
        <f t="shared" si="3"/>
        <v>1.0663855720692839E-2</v>
      </c>
    </row>
    <row r="106" spans="2:7" x14ac:dyDescent="0.3">
      <c r="B106" s="63">
        <v>45858</v>
      </c>
      <c r="C106" s="60">
        <v>2336.1999999999998</v>
      </c>
      <c r="D106" s="64">
        <f t="shared" si="2"/>
        <v>-1.9392209536601812E-2</v>
      </c>
      <c r="F106" s="60">
        <v>19653.5</v>
      </c>
      <c r="G106" s="64">
        <f t="shared" si="3"/>
        <v>-4.9389779277556611E-3</v>
      </c>
    </row>
    <row r="107" spans="2:7" x14ac:dyDescent="0.3">
      <c r="B107" s="63">
        <v>45865</v>
      </c>
      <c r="C107" s="60">
        <v>2431</v>
      </c>
      <c r="D107" s="64">
        <f t="shared" si="2"/>
        <v>4.0578717575550094E-2</v>
      </c>
      <c r="F107" s="60">
        <v>19638.3</v>
      </c>
      <c r="G107" s="64">
        <f t="shared" si="3"/>
        <v>-7.7339914010232658E-4</v>
      </c>
    </row>
    <row r="108" spans="2:7" x14ac:dyDescent="0.3">
      <c r="B108" s="63">
        <v>45872</v>
      </c>
      <c r="C108" s="60">
        <v>2475.6</v>
      </c>
      <c r="D108" s="64">
        <f t="shared" si="2"/>
        <v>1.8346359522830147E-2</v>
      </c>
      <c r="F108" s="60">
        <v>19674.25</v>
      </c>
      <c r="G108" s="64">
        <f t="shared" si="3"/>
        <v>1.8306065188942178E-3</v>
      </c>
    </row>
    <row r="109" spans="2:7" x14ac:dyDescent="0.3">
      <c r="B109" s="63">
        <v>45879</v>
      </c>
      <c r="C109" s="60">
        <v>2528.6999999999998</v>
      </c>
      <c r="D109" s="64">
        <f t="shared" si="2"/>
        <v>2.1449345613184567E-2</v>
      </c>
      <c r="F109" s="60">
        <v>20192.349999999999</v>
      </c>
      <c r="G109" s="64">
        <f t="shared" si="3"/>
        <v>2.6333913618054039E-2</v>
      </c>
    </row>
    <row r="110" spans="2:7" x14ac:dyDescent="0.3">
      <c r="B110" s="63">
        <v>45886</v>
      </c>
      <c r="C110" s="60">
        <v>2504.5</v>
      </c>
      <c r="D110" s="64">
        <f t="shared" si="2"/>
        <v>-9.5701348519001694E-3</v>
      </c>
      <c r="F110" s="60">
        <v>19819.95</v>
      </c>
      <c r="G110" s="64">
        <f t="shared" si="3"/>
        <v>-1.8442628024969765E-2</v>
      </c>
    </row>
    <row r="111" spans="2:7" x14ac:dyDescent="0.3">
      <c r="B111" s="63">
        <v>45893</v>
      </c>
      <c r="C111" s="60">
        <v>2479.9</v>
      </c>
      <c r="D111" s="64">
        <f t="shared" si="2"/>
        <v>-9.8223198243161391E-3</v>
      </c>
      <c r="F111" s="60">
        <v>19435.3</v>
      </c>
      <c r="G111" s="64">
        <f t="shared" si="3"/>
        <v>-1.940721343898455E-2</v>
      </c>
    </row>
  </sheetData>
  <mergeCells count="3">
    <mergeCell ref="B4:D4"/>
    <mergeCell ref="F4:G4"/>
    <mergeCell ref="I4:J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CC6F-9889-49BB-A43C-15BA979E11C6}">
  <dimension ref="C3:H8"/>
  <sheetViews>
    <sheetView showGridLines="0" workbookViewId="0">
      <selection activeCell="I18" sqref="I18"/>
    </sheetView>
  </sheetViews>
  <sheetFormatPr defaultRowHeight="14.4" x14ac:dyDescent="0.3"/>
  <cols>
    <col min="1" max="1" width="1.88671875" customWidth="1"/>
    <col min="2" max="2" width="5.44140625" bestFit="1" customWidth="1"/>
    <col min="3" max="3" width="5.5546875" bestFit="1" customWidth="1"/>
    <col min="4" max="4" width="13.21875" bestFit="1" customWidth="1"/>
    <col min="5" max="5" width="8" bestFit="1" customWidth="1"/>
    <col min="6" max="6" width="13.44140625" bestFit="1" customWidth="1"/>
    <col min="7" max="7" width="10.21875" bestFit="1" customWidth="1"/>
  </cols>
  <sheetData>
    <row r="3" spans="3:8" x14ac:dyDescent="0.3">
      <c r="C3" s="66" t="s">
        <v>264</v>
      </c>
      <c r="D3" s="67" t="s">
        <v>225</v>
      </c>
      <c r="E3" s="67" t="s">
        <v>265</v>
      </c>
      <c r="F3" s="67" t="s">
        <v>266</v>
      </c>
      <c r="G3" s="67" t="s">
        <v>267</v>
      </c>
      <c r="H3" s="67" t="s">
        <v>268</v>
      </c>
    </row>
    <row r="4" spans="3:8" x14ac:dyDescent="0.3">
      <c r="C4" s="41">
        <v>1</v>
      </c>
      <c r="D4" s="62" t="s">
        <v>259</v>
      </c>
      <c r="E4" s="62">
        <v>2487.4499999999998</v>
      </c>
      <c r="F4" s="62">
        <v>238614.8</v>
      </c>
      <c r="G4" s="62">
        <v>2290.29</v>
      </c>
      <c r="H4" s="62">
        <v>0.12</v>
      </c>
    </row>
    <row r="5" spans="3:8" x14ac:dyDescent="0.3">
      <c r="C5" s="41">
        <v>2</v>
      </c>
      <c r="D5" s="62" t="s">
        <v>260</v>
      </c>
      <c r="E5" s="62">
        <v>526.1</v>
      </c>
      <c r="F5" s="62">
        <v>61280.41</v>
      </c>
      <c r="G5" s="62">
        <v>670.27</v>
      </c>
      <c r="H5" s="62">
        <v>0.11</v>
      </c>
    </row>
    <row r="6" spans="3:8" x14ac:dyDescent="0.3">
      <c r="C6" s="41">
        <v>3</v>
      </c>
      <c r="D6" s="62" t="s">
        <v>261</v>
      </c>
      <c r="E6" s="62">
        <v>234.1</v>
      </c>
      <c r="F6" s="62">
        <v>18926.240000000002</v>
      </c>
      <c r="G6" s="62">
        <v>296.39</v>
      </c>
      <c r="H6" s="62">
        <v>0.05</v>
      </c>
    </row>
    <row r="7" spans="3:8" x14ac:dyDescent="0.3">
      <c r="C7" s="41">
        <v>4</v>
      </c>
      <c r="D7" s="62" t="s">
        <v>262</v>
      </c>
      <c r="E7" s="62">
        <v>3430.9</v>
      </c>
      <c r="F7" s="62">
        <v>15646.37</v>
      </c>
      <c r="G7" s="62">
        <v>62.1</v>
      </c>
      <c r="H7" s="62">
        <v>0.05</v>
      </c>
    </row>
    <row r="8" spans="3:8" x14ac:dyDescent="0.3">
      <c r="C8" s="41">
        <v>5</v>
      </c>
      <c r="D8" s="62" t="s">
        <v>263</v>
      </c>
      <c r="E8" s="62">
        <v>1106</v>
      </c>
      <c r="F8" s="62">
        <v>5271.68</v>
      </c>
      <c r="G8" s="62">
        <v>19.7</v>
      </c>
      <c r="H8" s="62">
        <v>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D83A-0DDB-4463-9A12-D6DCE5C54A70}">
  <dimension ref="B4:F33"/>
  <sheetViews>
    <sheetView showGridLines="0" workbookViewId="0">
      <selection activeCell="J24" sqref="J24"/>
    </sheetView>
  </sheetViews>
  <sheetFormatPr defaultRowHeight="14.4" x14ac:dyDescent="0.3"/>
  <cols>
    <col min="1" max="1" width="1.88671875" customWidth="1"/>
    <col min="5" max="5" width="17.6640625" bestFit="1" customWidth="1"/>
  </cols>
  <sheetData>
    <row r="4" spans="2:6" x14ac:dyDescent="0.3">
      <c r="B4" s="228" t="s">
        <v>270</v>
      </c>
      <c r="C4" s="220"/>
      <c r="D4" s="220"/>
      <c r="E4" s="220"/>
      <c r="F4" s="220"/>
    </row>
    <row r="6" spans="2:6" x14ac:dyDescent="0.3">
      <c r="B6" s="114" t="s">
        <v>147</v>
      </c>
      <c r="C6" s="110" t="s">
        <v>269</v>
      </c>
      <c r="E6" t="s">
        <v>271</v>
      </c>
      <c r="F6" s="61">
        <f>AVERAGE(C7:C31)/100</f>
        <v>0.15334799999999996</v>
      </c>
    </row>
    <row r="7" spans="2:6" ht="16.2" x14ac:dyDescent="0.3">
      <c r="B7" s="41">
        <v>2000</v>
      </c>
      <c r="C7" s="62">
        <v>-14.65</v>
      </c>
      <c r="E7" t="s">
        <v>272</v>
      </c>
      <c r="F7" s="93" t="s">
        <v>274</v>
      </c>
    </row>
    <row r="8" spans="2:6" x14ac:dyDescent="0.3">
      <c r="B8" s="41">
        <v>2001</v>
      </c>
      <c r="C8" s="62">
        <v>-16.18</v>
      </c>
      <c r="E8" s="106" t="s">
        <v>273</v>
      </c>
      <c r="F8" s="107">
        <f>SUM(F6:F7)</f>
        <v>0.15334799999999996</v>
      </c>
    </row>
    <row r="9" spans="2:6" x14ac:dyDescent="0.3">
      <c r="B9" s="41">
        <v>2002</v>
      </c>
      <c r="C9" s="62">
        <v>3.25</v>
      </c>
    </row>
    <row r="10" spans="2:6" x14ac:dyDescent="0.3">
      <c r="B10" s="41">
        <v>2003</v>
      </c>
      <c r="C10" s="62">
        <v>71.900000000000006</v>
      </c>
    </row>
    <row r="11" spans="2:6" x14ac:dyDescent="0.3">
      <c r="B11" s="41">
        <v>2004</v>
      </c>
      <c r="C11" s="62">
        <v>10.68</v>
      </c>
    </row>
    <row r="12" spans="2:6" x14ac:dyDescent="0.3">
      <c r="B12" s="41">
        <v>2005</v>
      </c>
      <c r="C12" s="62">
        <v>36.340000000000003</v>
      </c>
    </row>
    <row r="13" spans="2:6" x14ac:dyDescent="0.3">
      <c r="B13" s="41">
        <v>2006</v>
      </c>
      <c r="C13" s="62">
        <v>39.83</v>
      </c>
    </row>
    <row r="14" spans="2:6" x14ac:dyDescent="0.3">
      <c r="B14" s="41">
        <v>2007</v>
      </c>
      <c r="C14" s="62">
        <v>54.77</v>
      </c>
    </row>
    <row r="15" spans="2:6" x14ac:dyDescent="0.3">
      <c r="B15" s="41">
        <v>2008</v>
      </c>
      <c r="C15" s="62">
        <v>-51.79</v>
      </c>
    </row>
    <row r="16" spans="2:6" x14ac:dyDescent="0.3">
      <c r="B16" s="41">
        <v>2009</v>
      </c>
      <c r="C16" s="62">
        <v>75.760000000000005</v>
      </c>
    </row>
    <row r="17" spans="2:3" x14ac:dyDescent="0.3">
      <c r="B17" s="41">
        <v>2010</v>
      </c>
      <c r="C17" s="62">
        <v>17.95</v>
      </c>
    </row>
    <row r="18" spans="2:3" x14ac:dyDescent="0.3">
      <c r="B18" s="41">
        <v>2011</v>
      </c>
      <c r="C18" s="62">
        <v>-24.62</v>
      </c>
    </row>
    <row r="19" spans="2:3" x14ac:dyDescent="0.3">
      <c r="B19" s="41">
        <v>2012</v>
      </c>
      <c r="C19" s="62">
        <v>27.7</v>
      </c>
    </row>
    <row r="20" spans="2:3" x14ac:dyDescent="0.3">
      <c r="B20" s="41">
        <v>2013</v>
      </c>
      <c r="C20" s="62">
        <v>6.76</v>
      </c>
    </row>
    <row r="21" spans="2:3" x14ac:dyDescent="0.3">
      <c r="B21" s="41">
        <v>2014</v>
      </c>
      <c r="C21" s="62">
        <v>31.39</v>
      </c>
    </row>
    <row r="22" spans="2:3" x14ac:dyDescent="0.3">
      <c r="B22" s="41">
        <v>2015</v>
      </c>
      <c r="C22" s="62">
        <v>-4.0599999999999996</v>
      </c>
    </row>
    <row r="23" spans="2:3" x14ac:dyDescent="0.3">
      <c r="B23" s="41">
        <v>2016</v>
      </c>
      <c r="C23" s="62">
        <v>3.01</v>
      </c>
    </row>
    <row r="24" spans="2:3" x14ac:dyDescent="0.3">
      <c r="B24" s="41">
        <v>2017</v>
      </c>
      <c r="C24" s="62">
        <v>28.65</v>
      </c>
    </row>
    <row r="25" spans="2:3" x14ac:dyDescent="0.3">
      <c r="B25" s="41">
        <v>2018</v>
      </c>
      <c r="C25" s="62">
        <v>3.15</v>
      </c>
    </row>
    <row r="26" spans="2:3" x14ac:dyDescent="0.3">
      <c r="B26" s="41">
        <v>2019</v>
      </c>
      <c r="C26" s="62">
        <v>12.02</v>
      </c>
    </row>
    <row r="27" spans="2:3" x14ac:dyDescent="0.3">
      <c r="B27" s="41">
        <v>2020</v>
      </c>
      <c r="C27" s="62">
        <v>14.9</v>
      </c>
    </row>
    <row r="28" spans="2:3" x14ac:dyDescent="0.3">
      <c r="B28" s="41">
        <v>2021</v>
      </c>
      <c r="C28" s="62">
        <v>24.12</v>
      </c>
    </row>
    <row r="29" spans="2:3" x14ac:dyDescent="0.3">
      <c r="B29" s="41">
        <v>2022</v>
      </c>
      <c r="C29" s="62">
        <v>4.32</v>
      </c>
    </row>
    <row r="30" spans="2:3" x14ac:dyDescent="0.3">
      <c r="B30" s="41">
        <v>2023</v>
      </c>
      <c r="C30" s="62">
        <v>19.420000000000002</v>
      </c>
    </row>
    <row r="31" spans="2:3" x14ac:dyDescent="0.3">
      <c r="B31" s="41">
        <v>2024</v>
      </c>
      <c r="C31" s="62">
        <v>8.75</v>
      </c>
    </row>
    <row r="32" spans="2:3" ht="2.4" customHeight="1" x14ac:dyDescent="0.3"/>
    <row r="33" spans="2:6" ht="10.199999999999999" customHeight="1" x14ac:dyDescent="0.3">
      <c r="B33" s="204"/>
      <c r="C33" s="204"/>
      <c r="D33" s="204"/>
      <c r="E33" s="204"/>
      <c r="F33" s="20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63C3-DC14-4421-888E-CA39EFF7E592}">
  <dimension ref="B1:K68"/>
  <sheetViews>
    <sheetView showGridLines="0" topLeftCell="C1" zoomScaleNormal="100" workbookViewId="0">
      <selection activeCell="M12" sqref="M12"/>
    </sheetView>
  </sheetViews>
  <sheetFormatPr defaultRowHeight="14.4" x14ac:dyDescent="0.3"/>
  <cols>
    <col min="1" max="1" width="1.88671875" customWidth="1"/>
    <col min="7" max="7" width="14.77734375" customWidth="1"/>
    <col min="8" max="8" width="15.44140625" customWidth="1"/>
    <col min="9" max="9" width="13.6640625" customWidth="1"/>
    <col min="10" max="10" width="13.5546875" bestFit="1" customWidth="1"/>
    <col min="11" max="11" width="12.5546875" customWidth="1"/>
  </cols>
  <sheetData>
    <row r="1" spans="2:11" ht="10.199999999999999" customHeight="1" x14ac:dyDescent="0.3">
      <c r="B1" s="204"/>
      <c r="C1" s="204"/>
      <c r="D1" s="204"/>
      <c r="E1" s="204"/>
      <c r="F1" s="204"/>
      <c r="G1" s="204"/>
      <c r="H1" s="204"/>
      <c r="I1" s="204"/>
      <c r="J1" s="204"/>
      <c r="K1" s="204"/>
    </row>
    <row r="2" spans="2:11" ht="18" x14ac:dyDescent="0.35">
      <c r="B2" s="206" t="str">
        <f>"Instrinsic Growth"&amp;" - "&amp;'Data Sheet'!B1</f>
        <v>Instrinsic Growth - ASIAN PAINTS LTD</v>
      </c>
    </row>
    <row r="3" spans="2:11" ht="3.6" customHeight="1" x14ac:dyDescent="0.3"/>
    <row r="4" spans="2:11" x14ac:dyDescent="0.3">
      <c r="B4" s="228" t="s">
        <v>275</v>
      </c>
      <c r="C4" s="220"/>
      <c r="D4" s="220"/>
      <c r="E4" s="220"/>
      <c r="F4" s="220"/>
      <c r="G4" s="234">
        <f>'Raw FS'!H2</f>
        <v>44256</v>
      </c>
      <c r="H4" s="234">
        <f>'Raw FS'!I2</f>
        <v>44621</v>
      </c>
      <c r="I4" s="234">
        <f>'Raw FS'!J2</f>
        <v>44986</v>
      </c>
      <c r="J4" s="234">
        <f>'Raw FS'!K2</f>
        <v>45352</v>
      </c>
      <c r="K4" s="234">
        <f>'Raw FS'!L2</f>
        <v>45717</v>
      </c>
    </row>
    <row r="5" spans="2:11" x14ac:dyDescent="0.3">
      <c r="B5" s="22" t="s">
        <v>354</v>
      </c>
    </row>
    <row r="6" spans="2:11" x14ac:dyDescent="0.3">
      <c r="B6" s="25" t="s">
        <v>276</v>
      </c>
    </row>
    <row r="7" spans="2:11" x14ac:dyDescent="0.3">
      <c r="B7" s="115" t="str">
        <f>'Raw FS'!B35</f>
        <v>Inventories</v>
      </c>
      <c r="C7" s="115"/>
      <c r="D7" s="115"/>
      <c r="E7" s="115"/>
      <c r="F7" s="115"/>
      <c r="G7" s="116">
        <f>'Raw FS'!H35</f>
        <v>3799</v>
      </c>
      <c r="H7" s="116">
        <f>'Raw FS'!I35</f>
        <v>6153</v>
      </c>
      <c r="I7" s="116">
        <f>'Raw FS'!J35</f>
        <v>6211</v>
      </c>
      <c r="J7" s="116">
        <f>'Raw FS'!K35</f>
        <v>5923</v>
      </c>
      <c r="K7" s="116">
        <f>'Raw FS'!L35</f>
        <v>6719</v>
      </c>
    </row>
    <row r="8" spans="2:11" x14ac:dyDescent="0.3">
      <c r="B8" s="115" t="str">
        <f>'Raw FS'!B36</f>
        <v xml:space="preserve">Trade receivables </v>
      </c>
      <c r="C8" s="115"/>
      <c r="D8" s="115"/>
      <c r="E8" s="115"/>
      <c r="F8" s="115"/>
      <c r="G8" s="116">
        <f>'Raw FS'!H36</f>
        <v>2602</v>
      </c>
      <c r="H8" s="116">
        <f>'Raw FS'!I36</f>
        <v>3871</v>
      </c>
      <c r="I8" s="116">
        <f>'Raw FS'!J36</f>
        <v>4637</v>
      </c>
      <c r="J8" s="116">
        <f>'Raw FS'!K36</f>
        <v>4889</v>
      </c>
      <c r="K8" s="116">
        <f>'Raw FS'!L36</f>
        <v>4314</v>
      </c>
    </row>
    <row r="9" spans="2:11" x14ac:dyDescent="0.3">
      <c r="B9" s="115" t="str">
        <f>'Raw FS'!B38</f>
        <v>Loans n Advances</v>
      </c>
      <c r="C9" s="115"/>
      <c r="D9" s="115"/>
      <c r="E9" s="115"/>
      <c r="F9" s="115"/>
      <c r="G9" s="116">
        <f>'Raw FS'!H38</f>
        <v>11</v>
      </c>
      <c r="H9" s="116">
        <f>'Raw FS'!I38</f>
        <v>8</v>
      </c>
      <c r="I9" s="116">
        <f>'Raw FS'!J38</f>
        <v>12</v>
      </c>
      <c r="J9" s="116">
        <f>'Raw FS'!K38</f>
        <v>17</v>
      </c>
      <c r="K9" s="116">
        <f>'Raw FS'!L38</f>
        <v>22</v>
      </c>
    </row>
    <row r="10" spans="2:11" x14ac:dyDescent="0.3">
      <c r="B10" s="115" t="str">
        <f>'[3]Raw FS'!$B$39</f>
        <v>Other asset items</v>
      </c>
      <c r="G10" s="116">
        <f>'Raw FS'!H39</f>
        <v>2555</v>
      </c>
      <c r="H10" s="116">
        <f>'Raw FS'!I39</f>
        <v>2869</v>
      </c>
      <c r="I10" s="116">
        <f>'Raw FS'!J39</f>
        <v>3024</v>
      </c>
      <c r="J10" s="116">
        <f>'Raw FS'!K39</f>
        <v>3555</v>
      </c>
      <c r="K10" s="116">
        <f>'Raw FS'!L39</f>
        <v>3319</v>
      </c>
    </row>
    <row r="11" spans="2:11" x14ac:dyDescent="0.3">
      <c r="B11" s="117" t="s">
        <v>79</v>
      </c>
      <c r="C11" s="77"/>
      <c r="D11" s="77"/>
      <c r="E11" s="77"/>
      <c r="F11" s="77"/>
      <c r="G11" s="118">
        <f>SUM(G7:G10)</f>
        <v>8967</v>
      </c>
      <c r="H11" s="118">
        <f t="shared" ref="H11:K11" si="0">SUM(H7:H10)</f>
        <v>12901</v>
      </c>
      <c r="I11" s="118">
        <f t="shared" si="0"/>
        <v>13884</v>
      </c>
      <c r="J11" s="118">
        <f t="shared" si="0"/>
        <v>14384</v>
      </c>
      <c r="K11" s="118">
        <f t="shared" si="0"/>
        <v>14374</v>
      </c>
    </row>
    <row r="12" spans="2:11" x14ac:dyDescent="0.3">
      <c r="G12" s="52"/>
      <c r="H12" s="52"/>
      <c r="I12" s="52"/>
      <c r="J12" s="52"/>
      <c r="K12" s="52"/>
    </row>
    <row r="13" spans="2:11" x14ac:dyDescent="0.3">
      <c r="B13" s="25" t="s">
        <v>277</v>
      </c>
      <c r="G13" s="52"/>
      <c r="H13" s="52"/>
      <c r="I13" s="52"/>
      <c r="J13" s="52"/>
      <c r="K13" s="52"/>
    </row>
    <row r="14" spans="2:11" x14ac:dyDescent="0.3">
      <c r="B14" s="115" t="str">
        <f>'Raw FS'!B13</f>
        <v>Trade Payables</v>
      </c>
      <c r="C14" s="115"/>
      <c r="D14" s="115"/>
      <c r="E14" s="115"/>
      <c r="F14" s="115"/>
      <c r="G14" s="116">
        <f>'Raw FS'!H13</f>
        <v>3379</v>
      </c>
      <c r="H14" s="116">
        <f>'Raw FS'!I13</f>
        <v>4164</v>
      </c>
      <c r="I14" s="116">
        <f>'Raw FS'!J13</f>
        <v>3635</v>
      </c>
      <c r="J14" s="116">
        <f>'Raw FS'!K13</f>
        <v>3831</v>
      </c>
      <c r="K14" s="116">
        <f>'Raw FS'!L13</f>
        <v>3848</v>
      </c>
    </row>
    <row r="15" spans="2:11" x14ac:dyDescent="0.3">
      <c r="B15" s="115" t="str">
        <f>'Raw FS'!B14</f>
        <v>Advance from Customers</v>
      </c>
      <c r="C15" s="115"/>
      <c r="D15" s="115"/>
      <c r="E15" s="115"/>
      <c r="F15" s="115"/>
      <c r="G15" s="116">
        <f>'Raw FS'!H14</f>
        <v>41</v>
      </c>
      <c r="H15" s="116">
        <f>'Raw FS'!I14</f>
        <v>76</v>
      </c>
      <c r="I15" s="116">
        <f>'Raw FS'!J14</f>
        <v>108</v>
      </c>
      <c r="J15" s="116">
        <f>'Raw FS'!K14</f>
        <v>154</v>
      </c>
      <c r="K15" s="116">
        <f>'Raw FS'!L14</f>
        <v>173</v>
      </c>
    </row>
    <row r="16" spans="2:11" x14ac:dyDescent="0.3">
      <c r="B16" s="115" t="str">
        <f>'Raw FS'!B15</f>
        <v>Other liability items</v>
      </c>
      <c r="C16" s="115"/>
      <c r="D16" s="115"/>
      <c r="E16" s="115"/>
      <c r="F16" s="115"/>
      <c r="G16" s="116">
        <f>'Raw FS'!H15</f>
        <v>2613</v>
      </c>
      <c r="H16" s="116">
        <f>'Raw FS'!I15</f>
        <v>2932</v>
      </c>
      <c r="I16" s="116">
        <f>'Raw FS'!J15</f>
        <v>3657</v>
      </c>
      <c r="J16" s="116">
        <f>'Raw FS'!K15</f>
        <v>4017</v>
      </c>
      <c r="K16" s="116">
        <f>'Raw FS'!L15</f>
        <v>3985</v>
      </c>
    </row>
    <row r="17" spans="2:11" x14ac:dyDescent="0.3">
      <c r="B17" s="117" t="s">
        <v>278</v>
      </c>
      <c r="C17" s="77"/>
      <c r="D17" s="77"/>
      <c r="E17" s="77"/>
      <c r="F17" s="77"/>
      <c r="G17" s="118">
        <f>SUM(G14:G16)</f>
        <v>6033</v>
      </c>
      <c r="H17" s="118">
        <f>SUM(H14:H16)</f>
        <v>7172</v>
      </c>
      <c r="I17" s="118">
        <f>SUM(I14:I16)</f>
        <v>7400</v>
      </c>
      <c r="J17" s="118">
        <f>SUM(J14:J16)</f>
        <v>8002</v>
      </c>
      <c r="K17" s="118">
        <f>SUM(K14:K16)</f>
        <v>8006</v>
      </c>
    </row>
    <row r="18" spans="2:11" x14ac:dyDescent="0.3">
      <c r="G18" s="52"/>
      <c r="H18" s="52"/>
      <c r="I18" s="52"/>
      <c r="J18" s="52"/>
      <c r="K18" s="52"/>
    </row>
    <row r="19" spans="2:11" ht="15" thickBot="1" x14ac:dyDescent="0.35">
      <c r="B19" s="119" t="s">
        <v>279</v>
      </c>
      <c r="C19" s="119"/>
      <c r="D19" s="119"/>
      <c r="E19" s="119"/>
      <c r="F19" s="119"/>
      <c r="G19" s="120">
        <f>G11-G17</f>
        <v>2934</v>
      </c>
      <c r="H19" s="120">
        <f t="shared" ref="H19:K19" si="1">H11-H17</f>
        <v>5729</v>
      </c>
      <c r="I19" s="120">
        <f t="shared" si="1"/>
        <v>6484</v>
      </c>
      <c r="J19" s="120">
        <f t="shared" si="1"/>
        <v>6382</v>
      </c>
      <c r="K19" s="120">
        <f t="shared" si="1"/>
        <v>6368</v>
      </c>
    </row>
    <row r="20" spans="2:11" x14ac:dyDescent="0.3">
      <c r="G20" s="52"/>
      <c r="H20" s="52"/>
      <c r="I20" s="52"/>
      <c r="J20" s="52"/>
      <c r="K20" s="52"/>
    </row>
    <row r="21" spans="2:11" x14ac:dyDescent="0.3">
      <c r="B21" s="25" t="s">
        <v>280</v>
      </c>
      <c r="G21" s="52"/>
      <c r="H21" s="52"/>
      <c r="I21" s="52"/>
      <c r="J21" s="52"/>
      <c r="K21" s="52"/>
    </row>
    <row r="22" spans="2:11" x14ac:dyDescent="0.3">
      <c r="B22" s="115" t="str">
        <f>'Raw FS'!B19</f>
        <v>Land</v>
      </c>
      <c r="C22" s="115"/>
      <c r="D22" s="115"/>
      <c r="E22" s="115"/>
      <c r="F22" s="115"/>
      <c r="G22" s="116">
        <f>'Raw FS'!H19</f>
        <v>644</v>
      </c>
      <c r="H22" s="116">
        <f>'Raw FS'!I19</f>
        <v>644</v>
      </c>
      <c r="I22" s="116">
        <f>'Raw FS'!J19</f>
        <v>804</v>
      </c>
      <c r="J22" s="116">
        <f>'Raw FS'!K19</f>
        <v>1126</v>
      </c>
      <c r="K22" s="116">
        <f>'Raw FS'!L19</f>
        <v>1050</v>
      </c>
    </row>
    <row r="23" spans="2:11" x14ac:dyDescent="0.3">
      <c r="B23" s="115" t="str">
        <f>'Raw FS'!B20</f>
        <v>Building</v>
      </c>
      <c r="C23" s="115"/>
      <c r="D23" s="115"/>
      <c r="E23" s="115"/>
      <c r="F23" s="115"/>
      <c r="G23" s="116">
        <f>'Raw FS'!H20</f>
        <v>2249</v>
      </c>
      <c r="H23" s="116">
        <f>'Raw FS'!I20</f>
        <v>2325</v>
      </c>
      <c r="I23" s="116">
        <f>'Raw FS'!J20</f>
        <v>2883</v>
      </c>
      <c r="J23" s="116">
        <f>'Raw FS'!K20</f>
        <v>3390</v>
      </c>
      <c r="K23" s="116">
        <f>'Raw FS'!L20</f>
        <v>4136</v>
      </c>
    </row>
    <row r="24" spans="2:11" x14ac:dyDescent="0.3">
      <c r="B24" s="115" t="str">
        <f>'Raw FS'!B21</f>
        <v>Plant Machinery</v>
      </c>
      <c r="C24" s="115"/>
      <c r="D24" s="115"/>
      <c r="E24" s="115"/>
      <c r="F24" s="115"/>
      <c r="G24" s="116">
        <f>'Raw FS'!H21</f>
        <v>4340</v>
      </c>
      <c r="H24" s="116">
        <f>'Raw FS'!I21</f>
        <v>4531</v>
      </c>
      <c r="I24" s="116">
        <f>'Raw FS'!J21</f>
        <v>4825</v>
      </c>
      <c r="J24" s="116">
        <f>'Raw FS'!K21</f>
        <v>5422</v>
      </c>
      <c r="K24" s="116">
        <f>'Raw FS'!L21</f>
        <v>7576</v>
      </c>
    </row>
    <row r="25" spans="2:11" x14ac:dyDescent="0.3">
      <c r="B25" s="115" t="str">
        <f>'Raw FS'!B22</f>
        <v>Equipments</v>
      </c>
      <c r="C25" s="115"/>
      <c r="D25" s="115"/>
      <c r="E25" s="115"/>
      <c r="F25" s="115"/>
      <c r="G25" s="116">
        <f>'Raw FS'!H22</f>
        <v>243</v>
      </c>
      <c r="H25" s="116">
        <f>'Raw FS'!I22</f>
        <v>253</v>
      </c>
      <c r="I25" s="116">
        <f>'Raw FS'!J22</f>
        <v>270</v>
      </c>
      <c r="J25" s="116">
        <f>'Raw FS'!K22</f>
        <v>298</v>
      </c>
      <c r="K25" s="116">
        <f>'Raw FS'!L22</f>
        <v>325</v>
      </c>
    </row>
    <row r="26" spans="2:11" x14ac:dyDescent="0.3">
      <c r="B26" s="115" t="str">
        <f>'Raw FS'!B23</f>
        <v>Furniture n fittings</v>
      </c>
      <c r="C26" s="115"/>
      <c r="D26" s="115"/>
      <c r="E26" s="115"/>
      <c r="F26" s="115"/>
      <c r="G26" s="116">
        <f>'Raw FS'!H23</f>
        <v>99</v>
      </c>
      <c r="H26" s="116">
        <f>'Raw FS'!I23</f>
        <v>113</v>
      </c>
      <c r="I26" s="116">
        <f>'Raw FS'!J23</f>
        <v>146</v>
      </c>
      <c r="J26" s="116">
        <f>'Raw FS'!K23</f>
        <v>175</v>
      </c>
      <c r="K26" s="116">
        <f>'Raw FS'!L23</f>
        <v>203</v>
      </c>
    </row>
    <row r="27" spans="2:11" x14ac:dyDescent="0.3">
      <c r="B27" s="115" t="str">
        <f>'Raw FS'!B24</f>
        <v>Vehicles</v>
      </c>
      <c r="C27" s="115"/>
      <c r="D27" s="115"/>
      <c r="E27" s="115"/>
      <c r="F27" s="115"/>
      <c r="G27" s="116">
        <f>'Raw FS'!H24</f>
        <v>38</v>
      </c>
      <c r="H27" s="116">
        <f>'Raw FS'!I24</f>
        <v>32</v>
      </c>
      <c r="I27" s="116">
        <f>'Raw FS'!J24</f>
        <v>36</v>
      </c>
      <c r="J27" s="116">
        <f>'Raw FS'!K24</f>
        <v>40</v>
      </c>
      <c r="K27" s="116">
        <f>'Raw FS'!L24</f>
        <v>39</v>
      </c>
    </row>
    <row r="28" spans="2:11" x14ac:dyDescent="0.3">
      <c r="B28" s="115" t="str">
        <f>'Raw FS'!B25</f>
        <v>Intangible Assets</v>
      </c>
      <c r="C28" s="115"/>
      <c r="D28" s="115"/>
      <c r="E28" s="115"/>
      <c r="F28" s="115"/>
      <c r="G28" s="116">
        <f>'Raw FS'!H25</f>
        <v>476</v>
      </c>
      <c r="H28" s="116">
        <f>'Raw FS'!I25</f>
        <v>345</v>
      </c>
      <c r="I28" s="116">
        <f>'Raw FS'!J25</f>
        <v>422</v>
      </c>
      <c r="J28" s="116">
        <f>'Raw FS'!K25</f>
        <v>850</v>
      </c>
      <c r="K28" s="116">
        <f>'Raw FS'!L25</f>
        <v>827</v>
      </c>
    </row>
    <row r="29" spans="2:11" x14ac:dyDescent="0.3">
      <c r="B29" s="115" t="str">
        <f>'Raw FS'!B26</f>
        <v>Other fixed assets</v>
      </c>
      <c r="C29" s="115"/>
      <c r="D29" s="115"/>
      <c r="E29" s="115"/>
      <c r="F29" s="115"/>
      <c r="G29" s="116">
        <f>'Raw FS'!H26</f>
        <v>302</v>
      </c>
      <c r="H29" s="116">
        <f>'Raw FS'!I26</f>
        <v>294</v>
      </c>
      <c r="I29" s="116">
        <f>'Raw FS'!J26</f>
        <v>289</v>
      </c>
      <c r="J29" s="116">
        <f>'Raw FS'!K26</f>
        <v>321</v>
      </c>
      <c r="K29" s="116">
        <f>'Raw FS'!L26</f>
        <v>328</v>
      </c>
    </row>
    <row r="30" spans="2:11" x14ac:dyDescent="0.3">
      <c r="B30" s="115"/>
      <c r="C30" s="115"/>
      <c r="D30" s="115"/>
      <c r="E30" s="115"/>
      <c r="F30" s="115"/>
      <c r="G30" s="116"/>
      <c r="H30" s="116"/>
      <c r="I30" s="116"/>
      <c r="J30" s="116"/>
      <c r="K30" s="116"/>
    </row>
    <row r="31" spans="2:11" x14ac:dyDescent="0.3">
      <c r="B31" s="117" t="s">
        <v>171</v>
      </c>
      <c r="C31" s="77"/>
      <c r="D31" s="77"/>
      <c r="E31" s="77"/>
      <c r="F31" s="77"/>
      <c r="G31" s="118">
        <f>SUM(G22:G30)</f>
        <v>8391</v>
      </c>
      <c r="H31" s="118">
        <f t="shared" ref="H31:K31" si="2">SUM(H22:H30)</f>
        <v>8537</v>
      </c>
      <c r="I31" s="118">
        <f t="shared" si="2"/>
        <v>9675</v>
      </c>
      <c r="J31" s="118">
        <f t="shared" si="2"/>
        <v>11622</v>
      </c>
      <c r="K31" s="118">
        <f t="shared" si="2"/>
        <v>14484</v>
      </c>
    </row>
    <row r="32" spans="2:11" x14ac:dyDescent="0.3">
      <c r="B32" t="s">
        <v>172</v>
      </c>
      <c r="G32" s="52">
        <f>'Raw FS'!H28</f>
        <v>2533</v>
      </c>
      <c r="H32" s="52">
        <f>'Raw FS'!I28</f>
        <v>3019</v>
      </c>
      <c r="I32" s="52">
        <f>'Raw FS'!J28</f>
        <v>3905</v>
      </c>
      <c r="J32" s="52">
        <f>'Raw FS'!K28</f>
        <v>4475</v>
      </c>
      <c r="K32" s="52">
        <f>'Raw FS'!L28</f>
        <v>5264</v>
      </c>
    </row>
    <row r="33" spans="2:11" ht="15" thickBot="1" x14ac:dyDescent="0.35">
      <c r="B33" s="119" t="s">
        <v>281</v>
      </c>
      <c r="C33" s="119"/>
      <c r="D33" s="119"/>
      <c r="E33" s="119"/>
      <c r="F33" s="119"/>
      <c r="G33" s="120">
        <f>SUM(G31:G32)</f>
        <v>10924</v>
      </c>
      <c r="H33" s="120">
        <f t="shared" ref="H33:K33" si="3">SUM(H31:H32)</f>
        <v>11556</v>
      </c>
      <c r="I33" s="120">
        <f t="shared" si="3"/>
        <v>13580</v>
      </c>
      <c r="J33" s="120">
        <f t="shared" si="3"/>
        <v>16097</v>
      </c>
      <c r="K33" s="120">
        <f t="shared" si="3"/>
        <v>19748</v>
      </c>
    </row>
    <row r="34" spans="2:11" x14ac:dyDescent="0.3">
      <c r="G34" s="52"/>
      <c r="H34" s="52"/>
      <c r="I34" s="52"/>
      <c r="J34" s="52"/>
      <c r="K34" s="52"/>
    </row>
    <row r="35" spans="2:11" x14ac:dyDescent="0.3">
      <c r="B35" s="25" t="s">
        <v>282</v>
      </c>
      <c r="C35" s="25"/>
      <c r="D35" s="25"/>
      <c r="E35" s="25"/>
      <c r="F35" s="25"/>
      <c r="G35" s="121">
        <f>G33+G19</f>
        <v>13858</v>
      </c>
      <c r="H35" s="121">
        <f t="shared" ref="H35:K35" si="4">H33+H19</f>
        <v>17285</v>
      </c>
      <c r="I35" s="121">
        <f t="shared" si="4"/>
        <v>20064</v>
      </c>
      <c r="J35" s="121">
        <f t="shared" si="4"/>
        <v>22479</v>
      </c>
      <c r="K35" s="121">
        <f t="shared" si="4"/>
        <v>26116</v>
      </c>
    </row>
    <row r="36" spans="2:11" x14ac:dyDescent="0.3">
      <c r="B36" s="25" t="s">
        <v>283</v>
      </c>
      <c r="C36" s="25"/>
      <c r="D36" s="25"/>
      <c r="E36" s="25"/>
      <c r="F36" s="25"/>
      <c r="G36" s="121">
        <f>HistoricalFS!H18-HistoricalFS!H24</f>
        <v>4249.2300000000014</v>
      </c>
      <c r="H36" s="121">
        <f>HistoricalFS!I18-HistoricalFS!I24</f>
        <v>6637.1899999999978</v>
      </c>
      <c r="I36" s="121">
        <f>HistoricalFS!J18-HistoricalFS!J24</f>
        <v>6021.2799999999952</v>
      </c>
      <c r="J36" s="121">
        <f>HistoricalFS!K18-HistoricalFS!K24</f>
        <v>6004.3800000000028</v>
      </c>
      <c r="K36" s="121">
        <f>HistoricalFS!L18-HistoricalFS!L24</f>
        <v>5389.8700000000017</v>
      </c>
    </row>
    <row r="38" spans="2:11" ht="15" thickBot="1" x14ac:dyDescent="0.35">
      <c r="B38" s="119" t="s">
        <v>284</v>
      </c>
      <c r="C38" s="122"/>
      <c r="D38" s="122"/>
      <c r="E38" s="122"/>
      <c r="F38" s="122"/>
      <c r="G38" s="123">
        <f>G36/G35</f>
        <v>0.30662649733006214</v>
      </c>
      <c r="H38" s="123">
        <f t="shared" ref="H38:K38" si="5">H36/H35</f>
        <v>0.38398553659242107</v>
      </c>
      <c r="I38" s="123">
        <f t="shared" si="5"/>
        <v>0.30010366826156276</v>
      </c>
      <c r="J38" s="123">
        <f t="shared" si="5"/>
        <v>0.26711063659415468</v>
      </c>
      <c r="K38" s="123">
        <f t="shared" si="5"/>
        <v>0.20638191147189469</v>
      </c>
    </row>
    <row r="41" spans="2:11" x14ac:dyDescent="0.3">
      <c r="B41" s="228" t="s">
        <v>285</v>
      </c>
      <c r="C41" s="220"/>
      <c r="D41" s="220"/>
      <c r="E41" s="220"/>
      <c r="F41" s="220"/>
      <c r="G41" s="234">
        <f>G4</f>
        <v>44256</v>
      </c>
      <c r="H41" s="234">
        <f t="shared" ref="H41:K41" si="6">H4</f>
        <v>44621</v>
      </c>
      <c r="I41" s="234">
        <f t="shared" si="6"/>
        <v>44986</v>
      </c>
      <c r="J41" s="234">
        <f t="shared" si="6"/>
        <v>45352</v>
      </c>
      <c r="K41" s="234">
        <f t="shared" si="6"/>
        <v>45717</v>
      </c>
    </row>
    <row r="43" spans="2:11" x14ac:dyDescent="0.3">
      <c r="B43" s="115" t="s">
        <v>286</v>
      </c>
      <c r="C43" s="115"/>
      <c r="D43" s="115"/>
      <c r="E43" s="115"/>
      <c r="F43" s="115"/>
      <c r="G43" s="116">
        <f>SUM(HistoricalFS!H82:H83)</f>
        <v>-1681</v>
      </c>
      <c r="H43" s="116">
        <f>SUM(HistoricalFS!I82:I83)</f>
        <v>-2216</v>
      </c>
      <c r="I43" s="116">
        <f>SUM(HistoricalFS!J82:J83)</f>
        <v>-3424</v>
      </c>
      <c r="J43" s="116">
        <f>SUM(HistoricalFS!K82:K83)</f>
        <v>-4187</v>
      </c>
      <c r="K43" s="116">
        <f>SUM(HistoricalFS!L82:L83)</f>
        <v>-3975</v>
      </c>
    </row>
    <row r="44" spans="2:11" x14ac:dyDescent="0.3">
      <c r="B44" s="115" t="s">
        <v>287</v>
      </c>
      <c r="C44" s="115"/>
      <c r="D44" s="115"/>
      <c r="E44" s="115"/>
      <c r="F44" s="115"/>
      <c r="G44" s="116"/>
      <c r="H44" s="116">
        <f>H19-G19</f>
        <v>2795</v>
      </c>
      <c r="I44" s="116">
        <f t="shared" ref="I44:K44" si="7">I19-H19</f>
        <v>755</v>
      </c>
      <c r="J44" s="116">
        <f t="shared" si="7"/>
        <v>-102</v>
      </c>
      <c r="K44" s="116">
        <f t="shared" si="7"/>
        <v>-14</v>
      </c>
    </row>
    <row r="45" spans="2:11" x14ac:dyDescent="0.3">
      <c r="B45" s="115"/>
      <c r="C45" s="115"/>
      <c r="D45" s="115"/>
      <c r="E45" s="115"/>
      <c r="F45" s="115"/>
      <c r="G45" s="116"/>
      <c r="H45" s="116"/>
      <c r="I45" s="116"/>
      <c r="J45" s="116"/>
      <c r="K45" s="116"/>
    </row>
    <row r="46" spans="2:11" x14ac:dyDescent="0.3">
      <c r="B46" s="115" t="s">
        <v>283</v>
      </c>
      <c r="C46" s="115"/>
      <c r="D46" s="115"/>
      <c r="E46" s="115"/>
      <c r="F46" s="115"/>
      <c r="G46" s="116">
        <f>G36</f>
        <v>4249.2300000000014</v>
      </c>
      <c r="H46" s="116">
        <f t="shared" ref="H46:K46" si="8">H36</f>
        <v>6637.1899999999978</v>
      </c>
      <c r="I46" s="116">
        <f t="shared" si="8"/>
        <v>6021.2799999999952</v>
      </c>
      <c r="J46" s="116">
        <f t="shared" si="8"/>
        <v>6004.3800000000028</v>
      </c>
      <c r="K46" s="116">
        <f t="shared" si="8"/>
        <v>5389.8700000000017</v>
      </c>
    </row>
    <row r="47" spans="2:11" x14ac:dyDescent="0.3">
      <c r="B47" s="115" t="s">
        <v>288</v>
      </c>
      <c r="C47" s="115"/>
      <c r="D47" s="115"/>
      <c r="E47" s="115"/>
      <c r="F47" s="115"/>
      <c r="G47" s="124">
        <v>0.25</v>
      </c>
      <c r="H47" s="124">
        <v>0.25</v>
      </c>
      <c r="I47" s="124">
        <v>0.25</v>
      </c>
      <c r="J47" s="124">
        <v>0.25</v>
      </c>
      <c r="K47" s="124">
        <v>0.25</v>
      </c>
    </row>
    <row r="48" spans="2:11" x14ac:dyDescent="0.3">
      <c r="B48" s="115" t="s">
        <v>289</v>
      </c>
      <c r="C48" s="115"/>
      <c r="D48" s="115"/>
      <c r="E48" s="115"/>
      <c r="F48" s="115"/>
      <c r="G48" s="125">
        <f>G46*(1-G47)</f>
        <v>3186.922500000001</v>
      </c>
      <c r="H48" s="125">
        <f t="shared" ref="H48:K48" si="9">H46*(1-H47)</f>
        <v>4977.8924999999981</v>
      </c>
      <c r="I48" s="125">
        <f t="shared" si="9"/>
        <v>4515.9599999999964</v>
      </c>
      <c r="J48" s="125">
        <f t="shared" si="9"/>
        <v>4503.2850000000017</v>
      </c>
      <c r="K48" s="125">
        <f t="shared" si="9"/>
        <v>4042.4025000000011</v>
      </c>
    </row>
    <row r="49" spans="2:11" x14ac:dyDescent="0.3">
      <c r="B49" s="115"/>
      <c r="C49" s="115"/>
      <c r="D49" s="115"/>
      <c r="E49" s="115"/>
      <c r="F49" s="115"/>
      <c r="G49" s="116"/>
      <c r="H49" s="116"/>
      <c r="I49" s="116"/>
      <c r="J49" s="116"/>
      <c r="K49" s="116"/>
    </row>
    <row r="50" spans="2:11" x14ac:dyDescent="0.3">
      <c r="B50" s="115" t="s">
        <v>290</v>
      </c>
      <c r="C50" s="115"/>
      <c r="D50" s="115"/>
      <c r="E50" s="115"/>
      <c r="F50" s="115"/>
      <c r="G50" s="116"/>
      <c r="H50" s="116">
        <f>SUM(H43:H44)</f>
        <v>579</v>
      </c>
      <c r="I50" s="116">
        <f t="shared" ref="I50:K50" si="10">SUM(I43:I44)</f>
        <v>-2669</v>
      </c>
      <c r="J50" s="116">
        <f t="shared" si="10"/>
        <v>-4289</v>
      </c>
      <c r="K50" s="116">
        <f t="shared" si="10"/>
        <v>-3989</v>
      </c>
    </row>
    <row r="51" spans="2:11" x14ac:dyDescent="0.3">
      <c r="H51" s="24"/>
      <c r="I51" s="24"/>
      <c r="J51" s="24"/>
      <c r="K51" s="24"/>
    </row>
    <row r="52" spans="2:11" ht="15" thickBot="1" x14ac:dyDescent="0.35">
      <c r="B52" s="119" t="s">
        <v>291</v>
      </c>
      <c r="C52" s="119"/>
      <c r="D52" s="119"/>
      <c r="E52" s="119"/>
      <c r="F52" s="119"/>
      <c r="G52" s="119"/>
      <c r="H52" s="123">
        <f>H50/H48</f>
        <v>0.11631428360495938</v>
      </c>
      <c r="I52" s="123">
        <f t="shared" ref="I52:K52" si="11">I50/I48</f>
        <v>-0.59101497798917668</v>
      </c>
      <c r="J52" s="123">
        <f t="shared" si="11"/>
        <v>-0.95241584754240483</v>
      </c>
      <c r="K52" s="123">
        <f t="shared" si="11"/>
        <v>-0.98678941545281529</v>
      </c>
    </row>
    <row r="53" spans="2:11" x14ac:dyDescent="0.3">
      <c r="H53" s="61"/>
      <c r="I53" s="61"/>
      <c r="J53" s="61"/>
      <c r="K53" s="61"/>
    </row>
    <row r="54" spans="2:11" x14ac:dyDescent="0.3">
      <c r="J54" s="106" t="s">
        <v>292</v>
      </c>
      <c r="K54" s="107">
        <f>AVERAGE(H52:K52)</f>
        <v>-0.60347648934485931</v>
      </c>
    </row>
    <row r="55" spans="2:11" x14ac:dyDescent="0.3">
      <c r="J55" s="106" t="s">
        <v>293</v>
      </c>
      <c r="K55" s="107">
        <f>MEDIAN(H52:K52)</f>
        <v>-0.77171541276579081</v>
      </c>
    </row>
    <row r="57" spans="2:11" x14ac:dyDescent="0.3">
      <c r="B57" s="228" t="s">
        <v>294</v>
      </c>
      <c r="C57" s="220"/>
      <c r="D57" s="220"/>
      <c r="E57" s="220"/>
      <c r="F57" s="220"/>
      <c r="G57" s="234">
        <f>G4</f>
        <v>44256</v>
      </c>
      <c r="H57" s="234">
        <f t="shared" ref="H57:K57" si="12">H4</f>
        <v>44621</v>
      </c>
      <c r="I57" s="234">
        <f t="shared" si="12"/>
        <v>44986</v>
      </c>
      <c r="J57" s="234">
        <f t="shared" si="12"/>
        <v>45352</v>
      </c>
      <c r="K57" s="234">
        <f t="shared" si="12"/>
        <v>45717</v>
      </c>
    </row>
    <row r="59" spans="2:11" x14ac:dyDescent="0.3">
      <c r="B59" s="115" t="s">
        <v>291</v>
      </c>
      <c r="C59" s="115"/>
      <c r="D59" s="115"/>
      <c r="E59" s="115"/>
      <c r="F59" s="115"/>
      <c r="G59" s="115"/>
      <c r="H59" s="126">
        <f>H52</f>
        <v>0.11631428360495938</v>
      </c>
      <c r="I59" s="126">
        <f t="shared" ref="I59:K59" si="13">I52</f>
        <v>-0.59101497798917668</v>
      </c>
      <c r="J59" s="126">
        <f t="shared" si="13"/>
        <v>-0.95241584754240483</v>
      </c>
      <c r="K59" s="126">
        <f t="shared" si="13"/>
        <v>-0.98678941545281529</v>
      </c>
    </row>
    <row r="60" spans="2:11" x14ac:dyDescent="0.3">
      <c r="B60" s="115" t="s">
        <v>284</v>
      </c>
      <c r="C60" s="115"/>
      <c r="D60" s="115"/>
      <c r="E60" s="115"/>
      <c r="F60" s="115"/>
      <c r="G60" s="115"/>
      <c r="H60" s="126">
        <f>H38</f>
        <v>0.38398553659242107</v>
      </c>
      <c r="I60" s="126">
        <f t="shared" ref="I60:K60" si="14">I38</f>
        <v>0.30010366826156276</v>
      </c>
      <c r="J60" s="126">
        <f t="shared" si="14"/>
        <v>0.26711063659415468</v>
      </c>
      <c r="K60" s="126">
        <f t="shared" si="14"/>
        <v>0.20638191147189469</v>
      </c>
    </row>
    <row r="62" spans="2:11" ht="15" thickBot="1" x14ac:dyDescent="0.35">
      <c r="B62" s="119" t="s">
        <v>295</v>
      </c>
      <c r="C62" s="119"/>
      <c r="D62" s="119"/>
      <c r="E62" s="119"/>
      <c r="F62" s="119"/>
      <c r="G62" s="119"/>
      <c r="H62" s="127">
        <f>H59*H60</f>
        <v>4.4663002603413375E-2</v>
      </c>
      <c r="I62" s="127">
        <f t="shared" ref="I62:K62" si="15">I59*I60</f>
        <v>-0.1773657628920787</v>
      </c>
      <c r="J62" s="127">
        <f>J59*J60</f>
        <v>-0.25440040333941311</v>
      </c>
      <c r="K62" s="127">
        <f t="shared" si="15"/>
        <v>-0.20365548578138565</v>
      </c>
    </row>
    <row r="64" spans="2:11" x14ac:dyDescent="0.3">
      <c r="J64" s="106" t="s">
        <v>292</v>
      </c>
      <c r="K64" s="107">
        <f>AVERAGE(H62:K62)</f>
        <v>-0.14768966235236602</v>
      </c>
    </row>
    <row r="65" spans="2:11" x14ac:dyDescent="0.3">
      <c r="J65" s="106" t="s">
        <v>293</v>
      </c>
      <c r="K65" s="107">
        <f>MEDIAN(H62:K62)</f>
        <v>-0.19051062433673216</v>
      </c>
    </row>
    <row r="67" spans="2:11" ht="2.4" customHeight="1" x14ac:dyDescent="0.3"/>
    <row r="68" spans="2:11" ht="10.199999999999999" customHeight="1" x14ac:dyDescent="0.3">
      <c r="B68" s="204"/>
      <c r="C68" s="204"/>
      <c r="D68" s="204"/>
      <c r="E68" s="204"/>
      <c r="F68" s="204"/>
      <c r="G68" s="204"/>
      <c r="H68" s="204"/>
      <c r="I68" s="204"/>
      <c r="J68" s="204"/>
      <c r="K68" s="204"/>
    </row>
  </sheetData>
  <pageMargins left="0.11811023622047245" right="0.11811023622047245" top="0.15748031496062992" bottom="0.74803149606299213" header="0.31496062992125984" footer="0.31496062992125984"/>
  <pageSetup scale="8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96FC-19D3-4224-94B3-7B7747657AC4}">
  <dimension ref="B1:L46"/>
  <sheetViews>
    <sheetView showGridLines="0" zoomScaleNormal="100" workbookViewId="0">
      <selection activeCell="V20" sqref="V20"/>
    </sheetView>
  </sheetViews>
  <sheetFormatPr defaultRowHeight="14.4" x14ac:dyDescent="0.3"/>
  <cols>
    <col min="1" max="1" width="1.88671875" customWidth="1"/>
    <col min="5" max="6" width="11.5546875" bestFit="1" customWidth="1"/>
    <col min="7" max="7" width="14" customWidth="1"/>
    <col min="8" max="8" width="13.21875" customWidth="1"/>
    <col min="9" max="9" width="12.77734375" customWidth="1"/>
    <col min="10" max="10" width="13.5546875" customWidth="1"/>
    <col min="11" max="11" width="13.33203125" customWidth="1"/>
    <col min="12" max="12" width="11.33203125" bestFit="1" customWidth="1"/>
  </cols>
  <sheetData>
    <row r="1" spans="2:12" ht="10.199999999999999" customHeight="1" x14ac:dyDescent="0.3">
      <c r="B1" s="204"/>
      <c r="C1" s="204"/>
      <c r="D1" s="204"/>
      <c r="E1" s="204"/>
      <c r="F1" s="204"/>
      <c r="G1" s="204"/>
      <c r="H1" s="204"/>
      <c r="I1" s="204"/>
      <c r="J1" s="204"/>
      <c r="K1" s="204"/>
      <c r="L1" s="204"/>
    </row>
    <row r="2" spans="2:12" ht="9.6" customHeight="1" x14ac:dyDescent="0.3"/>
    <row r="3" spans="2:12" ht="15.6" x14ac:dyDescent="0.3">
      <c r="B3" s="236" t="str">
        <f>"DCF Valuation and Sensitivity Analysis"&amp;" - "&amp;'Data Sheet'!B1</f>
        <v>DCF Valuation and Sensitivity Analysis - ASIAN PAINTS LTD</v>
      </c>
      <c r="C3" s="204"/>
      <c r="D3" s="204"/>
      <c r="E3" s="204"/>
      <c r="F3" s="204"/>
      <c r="G3" s="204"/>
      <c r="H3" s="204"/>
      <c r="I3" s="204"/>
      <c r="J3" s="204"/>
      <c r="K3" s="204"/>
      <c r="L3" s="204"/>
    </row>
    <row r="4" spans="2:12" x14ac:dyDescent="0.3">
      <c r="B4" s="22" t="s">
        <v>354</v>
      </c>
      <c r="F4" s="131">
        <v>0</v>
      </c>
      <c r="G4" s="131">
        <v>0.5</v>
      </c>
      <c r="H4" s="131">
        <v>1.5</v>
      </c>
      <c r="I4" s="131">
        <v>2.5</v>
      </c>
      <c r="J4" s="131">
        <v>3.5</v>
      </c>
      <c r="K4" s="131">
        <v>4.5</v>
      </c>
    </row>
    <row r="5" spans="2:12" x14ac:dyDescent="0.3">
      <c r="B5" s="228" t="s">
        <v>296</v>
      </c>
      <c r="C5" s="220"/>
      <c r="D5" s="220"/>
      <c r="E5" s="220"/>
      <c r="F5" s="234">
        <f>'Intrinsic Growth'!K4</f>
        <v>45717</v>
      </c>
      <c r="G5" s="234">
        <f>F5+365</f>
        <v>46082</v>
      </c>
      <c r="H5" s="234">
        <f t="shared" ref="H5:K5" si="0">G5+365</f>
        <v>46447</v>
      </c>
      <c r="I5" s="234">
        <f t="shared" si="0"/>
        <v>46812</v>
      </c>
      <c r="J5" s="234">
        <f t="shared" si="0"/>
        <v>47177</v>
      </c>
      <c r="K5" s="234">
        <f t="shared" si="0"/>
        <v>47542</v>
      </c>
    </row>
    <row r="7" spans="2:12" x14ac:dyDescent="0.3">
      <c r="B7" t="s">
        <v>283</v>
      </c>
      <c r="F7" s="128">
        <f>'Intrinsic Growth'!K36</f>
        <v>5389.8700000000017</v>
      </c>
      <c r="G7" s="128">
        <f>F7*(1+$E$21)</f>
        <v>6508.2680250000021</v>
      </c>
      <c r="H7" s="128">
        <f t="shared" ref="H7:J7" si="1">G7*(1+$E$21)</f>
        <v>7858.7336401875027</v>
      </c>
      <c r="I7" s="128">
        <f t="shared" si="1"/>
        <v>9489.42087052641</v>
      </c>
      <c r="J7" s="128">
        <f t="shared" si="1"/>
        <v>11458.47570116064</v>
      </c>
      <c r="K7" s="128">
        <f>J7*(1+$E$21)</f>
        <v>13836.109409151473</v>
      </c>
    </row>
    <row r="9" spans="2:12" x14ac:dyDescent="0.3">
      <c r="B9" t="s">
        <v>240</v>
      </c>
      <c r="F9" s="19">
        <v>0.25</v>
      </c>
      <c r="G9" s="19">
        <f>F9</f>
        <v>0.25</v>
      </c>
      <c r="H9" s="19">
        <f t="shared" ref="H9:K9" si="2">G9</f>
        <v>0.25</v>
      </c>
      <c r="I9" s="19">
        <f t="shared" si="2"/>
        <v>0.25</v>
      </c>
      <c r="J9" s="19">
        <f t="shared" si="2"/>
        <v>0.25</v>
      </c>
      <c r="K9" s="19">
        <f t="shared" si="2"/>
        <v>0.25</v>
      </c>
    </row>
    <row r="11" spans="2:12" x14ac:dyDescent="0.3">
      <c r="B11" t="s">
        <v>297</v>
      </c>
      <c r="F11" s="128">
        <f>F7*(1-F9)</f>
        <v>4042.4025000000011</v>
      </c>
      <c r="G11" s="128">
        <f>G7*(1-G9)</f>
        <v>4881.2010187500018</v>
      </c>
      <c r="H11" s="128">
        <f t="shared" ref="H11:J11" si="3">H7*(1-H9)</f>
        <v>5894.0502301406268</v>
      </c>
      <c r="I11" s="128">
        <f t="shared" si="3"/>
        <v>7117.0656528948075</v>
      </c>
      <c r="J11" s="128">
        <f t="shared" si="3"/>
        <v>8593.8567758704794</v>
      </c>
      <c r="K11" s="128">
        <f>K7*(1-K9)</f>
        <v>10377.082056863605</v>
      </c>
    </row>
    <row r="13" spans="2:12" x14ac:dyDescent="0.3">
      <c r="B13" t="s">
        <v>298</v>
      </c>
      <c r="F13" s="19">
        <f>'Intrinsic Growth'!K55</f>
        <v>-0.77171541276579081</v>
      </c>
      <c r="G13" s="19">
        <f>F13</f>
        <v>-0.77171541276579081</v>
      </c>
      <c r="H13" s="19">
        <f t="shared" ref="H13:K13" si="4">G13</f>
        <v>-0.77171541276579081</v>
      </c>
      <c r="I13" s="19">
        <f t="shared" si="4"/>
        <v>-0.77171541276579081</v>
      </c>
      <c r="J13" s="19">
        <f t="shared" si="4"/>
        <v>-0.77171541276579081</v>
      </c>
      <c r="K13" s="19">
        <f t="shared" si="4"/>
        <v>-0.77171541276579081</v>
      </c>
    </row>
    <row r="15" spans="2:12" ht="15" thickBot="1" x14ac:dyDescent="0.35">
      <c r="B15" s="119" t="s">
        <v>299</v>
      </c>
      <c r="C15" s="119"/>
      <c r="D15" s="119"/>
      <c r="E15" s="119"/>
      <c r="F15" s="129">
        <f>F11*(1-F13)</f>
        <v>7161.9868138529664</v>
      </c>
      <c r="G15" s="129">
        <f t="shared" ref="G15:J15" si="5">G11*(1-G13)</f>
        <v>8648.0990777274583</v>
      </c>
      <c r="H15" s="129">
        <f t="shared" si="5"/>
        <v>10442.579636355906</v>
      </c>
      <c r="I15" s="129">
        <f t="shared" si="5"/>
        <v>12609.414910899757</v>
      </c>
      <c r="J15" s="129">
        <f t="shared" si="5"/>
        <v>15225.868504911454</v>
      </c>
      <c r="K15" s="129">
        <f>K11*(1-K13)</f>
        <v>18385.236219680584</v>
      </c>
    </row>
    <row r="17" spans="2:12" x14ac:dyDescent="0.3">
      <c r="B17" t="s">
        <v>300</v>
      </c>
      <c r="F17" s="68">
        <f t="shared" ref="F17:K17" si="6">1/(1+$E$28)^F4</f>
        <v>1</v>
      </c>
      <c r="G17" s="68">
        <f t="shared" si="6"/>
        <v>0.93255651683999585</v>
      </c>
      <c r="H17" s="68">
        <f t="shared" si="6"/>
        <v>0.81100864577516985</v>
      </c>
      <c r="I17" s="68">
        <f t="shared" si="6"/>
        <v>0.70530312280786545</v>
      </c>
      <c r="J17" s="68">
        <f t="shared" si="6"/>
        <v>0.61337508253941875</v>
      </c>
      <c r="K17" s="68">
        <f t="shared" si="6"/>
        <v>0.53342879070553739</v>
      </c>
    </row>
    <row r="19" spans="2:12" ht="15" thickBot="1" x14ac:dyDescent="0.35">
      <c r="B19" s="119" t="s">
        <v>301</v>
      </c>
      <c r="C19" s="119"/>
      <c r="D19" s="119"/>
      <c r="E19" s="119"/>
      <c r="F19" s="129">
        <f>F17*F15</f>
        <v>7161.9868138529664</v>
      </c>
      <c r="G19" s="129">
        <f t="shared" ref="G19:J19" si="7">G17*G15</f>
        <v>8064.8411532126993</v>
      </c>
      <c r="H19" s="129">
        <f>H17*H15</f>
        <v>8469.0223692803684</v>
      </c>
      <c r="I19" s="129">
        <f t="shared" si="7"/>
        <v>8893.4597134376618</v>
      </c>
      <c r="J19" s="129">
        <f t="shared" si="7"/>
        <v>9339.1683509343984</v>
      </c>
      <c r="K19" s="129">
        <f>K17*K15</f>
        <v>9807.2143234998603</v>
      </c>
    </row>
    <row r="21" spans="2:12" x14ac:dyDescent="0.3">
      <c r="B21" s="74" t="s">
        <v>302</v>
      </c>
      <c r="C21" s="74"/>
      <c r="D21" s="48"/>
      <c r="E21" s="48">
        <v>0.20749999999999999</v>
      </c>
    </row>
    <row r="22" spans="2:12" x14ac:dyDescent="0.3">
      <c r="B22" s="74" t="s">
        <v>303</v>
      </c>
      <c r="C22" s="74"/>
      <c r="D22" s="48"/>
      <c r="E22" s="48">
        <v>6.4000000000000001E-2</v>
      </c>
    </row>
    <row r="25" spans="2:12" x14ac:dyDescent="0.3">
      <c r="B25" s="228" t="s">
        <v>304</v>
      </c>
      <c r="C25" s="220"/>
      <c r="D25" s="220"/>
      <c r="E25" s="220"/>
      <c r="G25" s="228" t="s">
        <v>316</v>
      </c>
      <c r="H25" s="220"/>
      <c r="I25" s="220"/>
      <c r="J25" s="220"/>
      <c r="K25" s="228"/>
      <c r="L25" s="220"/>
    </row>
    <row r="26" spans="2:12" x14ac:dyDescent="0.3">
      <c r="G26" s="139">
        <f>E44</f>
        <v>1977.3550663713374</v>
      </c>
      <c r="H26" s="140">
        <v>0.13</v>
      </c>
      <c r="I26" s="140">
        <v>0.14000000000000001</v>
      </c>
      <c r="J26" s="140">
        <f>E28</f>
        <v>0.14987247262777245</v>
      </c>
      <c r="K26" s="140">
        <v>0.16</v>
      </c>
      <c r="L26" s="140">
        <v>0.17</v>
      </c>
    </row>
    <row r="27" spans="2:12" x14ac:dyDescent="0.3">
      <c r="B27" t="s">
        <v>305</v>
      </c>
      <c r="E27" s="128">
        <f>K15*(1+E21)</f>
        <v>22200.172735264307</v>
      </c>
      <c r="G27" s="237">
        <v>0.04</v>
      </c>
      <c r="H27" s="238">
        <f t="dataTable" ref="H27:L31" dt2D="1" dtr="1" r1="E28" r2="E29"/>
        <v>2045.0842928712066</v>
      </c>
      <c r="I27" s="238">
        <v>1833.568312538823</v>
      </c>
      <c r="J27" s="238">
        <v>1833.568312538823</v>
      </c>
      <c r="K27" s="238">
        <v>1517.9738930636543</v>
      </c>
      <c r="L27" s="238">
        <v>1397.316332096301</v>
      </c>
    </row>
    <row r="28" spans="2:12" x14ac:dyDescent="0.3">
      <c r="B28" t="s">
        <v>258</v>
      </c>
      <c r="E28" s="19">
        <f>WACC!J44</f>
        <v>0.14987247262777245</v>
      </c>
      <c r="G28" s="237">
        <v>0.05</v>
      </c>
      <c r="H28" s="238">
        <v>2230.6564081838105</v>
      </c>
      <c r="I28" s="238">
        <v>1976.255136075868</v>
      </c>
      <c r="J28" s="238">
        <v>1976.255136075868</v>
      </c>
      <c r="K28" s="238">
        <v>1607.9367683983214</v>
      </c>
      <c r="L28" s="238">
        <v>1470.5544599496855</v>
      </c>
    </row>
    <row r="29" spans="2:12" x14ac:dyDescent="0.3">
      <c r="B29" t="s">
        <v>306</v>
      </c>
      <c r="E29" s="19">
        <f>E22</f>
        <v>6.4000000000000001E-2</v>
      </c>
      <c r="G29" s="237">
        <f>E29</f>
        <v>6.4000000000000001E-2</v>
      </c>
      <c r="H29" s="238">
        <v>2230.6564081838105</v>
      </c>
      <c r="I29" s="238">
        <v>1976.255136075868</v>
      </c>
      <c r="J29" s="239">
        <v>1976.255136075868</v>
      </c>
      <c r="K29" s="238">
        <v>1607.9367683983214</v>
      </c>
      <c r="L29" s="238">
        <v>1470.5544599496855</v>
      </c>
    </row>
    <row r="30" spans="2:12" x14ac:dyDescent="0.3">
      <c r="G30" s="237">
        <v>7.0000000000000007E-2</v>
      </c>
      <c r="H30" s="238">
        <v>2787.3727541216222</v>
      </c>
      <c r="I30" s="238">
        <v>2383.9317747531404</v>
      </c>
      <c r="J30" s="238">
        <v>2383.9317747531404</v>
      </c>
      <c r="K30" s="238">
        <v>1847.8377692907666</v>
      </c>
      <c r="L30" s="238">
        <v>1660.973592368485</v>
      </c>
    </row>
    <row r="31" spans="2:12" ht="15" thickBot="1" x14ac:dyDescent="0.35">
      <c r="B31" s="119" t="s">
        <v>307</v>
      </c>
      <c r="C31" s="119"/>
      <c r="D31" s="119"/>
      <c r="E31" s="129">
        <f>E27/(E28-E29)</f>
        <v>258524.90391763143</v>
      </c>
      <c r="G31" s="237">
        <v>0.08</v>
      </c>
      <c r="H31" s="238">
        <v>3232.7458308718724</v>
      </c>
      <c r="I31" s="238">
        <v>2689.6892537610938</v>
      </c>
      <c r="J31" s="238">
        <v>2689.6892537610938</v>
      </c>
      <c r="K31" s="238">
        <v>2012.7697074043226</v>
      </c>
      <c r="L31" s="238">
        <v>1787.9196806476848</v>
      </c>
    </row>
    <row r="34" spans="2:12" x14ac:dyDescent="0.3">
      <c r="B34" s="228" t="s">
        <v>308</v>
      </c>
      <c r="C34" s="220"/>
      <c r="D34" s="220"/>
      <c r="E34" s="220"/>
    </row>
    <row r="36" spans="2:12" x14ac:dyDescent="0.3">
      <c r="B36" t="s">
        <v>301</v>
      </c>
      <c r="E36" s="128">
        <f>SUM(F19:K19)</f>
        <v>51735.692724217952</v>
      </c>
    </row>
    <row r="37" spans="2:12" x14ac:dyDescent="0.3">
      <c r="B37" t="s">
        <v>309</v>
      </c>
      <c r="E37" s="128">
        <f>E31*K17</f>
        <v>137904.62686404737</v>
      </c>
    </row>
    <row r="38" spans="2:12" x14ac:dyDescent="0.3">
      <c r="B38" s="25" t="s">
        <v>310</v>
      </c>
      <c r="C38" s="25"/>
      <c r="D38" s="25"/>
      <c r="E38" s="130">
        <f>SUM(E36:E37)</f>
        <v>189640.31958826532</v>
      </c>
    </row>
    <row r="39" spans="2:12" x14ac:dyDescent="0.3">
      <c r="E39" s="128"/>
    </row>
    <row r="40" spans="2:12" x14ac:dyDescent="0.3">
      <c r="B40" t="s">
        <v>311</v>
      </c>
      <c r="E40" s="128">
        <f>HistoricalFS!L62</f>
        <v>781.98</v>
      </c>
    </row>
    <row r="41" spans="2:12" x14ac:dyDescent="0.3">
      <c r="B41" t="s">
        <v>312</v>
      </c>
      <c r="E41" s="128">
        <f>SUM('Raw FS'!L7:L8)</f>
        <v>864</v>
      </c>
    </row>
    <row r="42" spans="2:12" x14ac:dyDescent="0.3">
      <c r="B42" s="25" t="s">
        <v>313</v>
      </c>
      <c r="C42" s="25"/>
      <c r="D42" s="25"/>
      <c r="E42" s="130">
        <f>(E38+E40)-E41</f>
        <v>189558.29958826533</v>
      </c>
    </row>
    <row r="43" spans="2:12" x14ac:dyDescent="0.3">
      <c r="B43" t="s">
        <v>314</v>
      </c>
      <c r="E43" s="128">
        <f>'Data Sheet'!B6</f>
        <v>95.864573243350534</v>
      </c>
    </row>
    <row r="44" spans="2:12" x14ac:dyDescent="0.3">
      <c r="B44" t="s">
        <v>315</v>
      </c>
      <c r="E44" s="130">
        <f>E42/E43</f>
        <v>1977.3550663713374</v>
      </c>
    </row>
    <row r="46" spans="2:12" x14ac:dyDescent="0.3">
      <c r="B46" s="204"/>
      <c r="C46" s="204"/>
      <c r="D46" s="204"/>
      <c r="E46" s="204"/>
      <c r="F46" s="204"/>
      <c r="G46" s="204"/>
      <c r="H46" s="204"/>
      <c r="I46" s="204"/>
      <c r="J46" s="204"/>
      <c r="K46" s="204"/>
      <c r="L46" s="204"/>
    </row>
  </sheetData>
  <pageMargins left="0.11811023622047245" right="0.11811023622047245" top="0.15748031496062992" bottom="0.74803149606299213" header="0.31496062992125984" footer="0.31496062992125984"/>
  <pageSetup scale="80" orientation="portrait" r:id="rId1"/>
  <ignoredErrors>
    <ignoredError sqref="E41"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0F192-737E-43C2-BA54-039D22DA424B}">
  <sheetPr>
    <pageSetUpPr fitToPage="1"/>
  </sheetPr>
  <dimension ref="B1:Q38"/>
  <sheetViews>
    <sheetView showGridLines="0" topLeftCell="A6" zoomScale="90" zoomScaleNormal="90" workbookViewId="0">
      <selection activeCell="Q33" sqref="Q33"/>
    </sheetView>
  </sheetViews>
  <sheetFormatPr defaultRowHeight="14.4" x14ac:dyDescent="0.3"/>
  <cols>
    <col min="1" max="1" width="1.88671875" customWidth="1"/>
    <col min="2" max="2" width="16.109375" customWidth="1"/>
    <col min="3" max="3" width="13" customWidth="1"/>
    <col min="5" max="5" width="13.88671875" customWidth="1"/>
    <col min="6" max="8" width="11" customWidth="1"/>
    <col min="10" max="10" width="1.88671875" customWidth="1"/>
    <col min="13" max="13" width="11.5546875" bestFit="1" customWidth="1"/>
    <col min="14" max="14" width="1.88671875" customWidth="1"/>
    <col min="15" max="15" width="12.33203125" bestFit="1" customWidth="1"/>
    <col min="16" max="17" width="12.44140625" bestFit="1" customWidth="1"/>
  </cols>
  <sheetData>
    <row r="1" spans="2:17" ht="10.199999999999999" customHeight="1" x14ac:dyDescent="0.3">
      <c r="B1" s="204"/>
      <c r="C1" s="204"/>
      <c r="D1" s="204"/>
      <c r="E1" s="204"/>
      <c r="F1" s="204"/>
      <c r="G1" s="204"/>
      <c r="H1" s="204"/>
      <c r="I1" s="204"/>
      <c r="J1" s="204"/>
      <c r="K1" s="204"/>
      <c r="L1" s="204"/>
      <c r="M1" s="204"/>
      <c r="N1" s="204"/>
      <c r="O1" s="204"/>
      <c r="P1" s="204"/>
      <c r="Q1" s="204"/>
    </row>
    <row r="2" spans="2:17" x14ac:dyDescent="0.3">
      <c r="B2" s="22" t="s">
        <v>354</v>
      </c>
    </row>
    <row r="3" spans="2:17" ht="15.6" x14ac:dyDescent="0.3">
      <c r="B3" s="229" t="s">
        <v>353</v>
      </c>
      <c r="C3" s="172"/>
      <c r="D3" s="173"/>
      <c r="E3" s="172"/>
      <c r="F3" s="172"/>
      <c r="G3" s="172"/>
      <c r="H3" s="172"/>
      <c r="I3" s="172"/>
      <c r="J3" s="172"/>
      <c r="K3" s="172"/>
    </row>
    <row r="4" spans="2:17" ht="4.5" customHeight="1" x14ac:dyDescent="0.3"/>
    <row r="5" spans="2:17" x14ac:dyDescent="0.3">
      <c r="B5" s="228"/>
      <c r="C5" s="228"/>
      <c r="D5" s="294" t="s">
        <v>352</v>
      </c>
      <c r="E5" s="294"/>
      <c r="F5" s="294"/>
      <c r="G5" s="294"/>
      <c r="H5" s="294"/>
      <c r="I5" s="294"/>
      <c r="J5" s="228"/>
      <c r="K5" s="294" t="s">
        <v>351</v>
      </c>
      <c r="L5" s="294"/>
      <c r="M5" s="294"/>
      <c r="N5" s="228"/>
      <c r="O5" s="294" t="s">
        <v>350</v>
      </c>
      <c r="P5" s="294"/>
      <c r="Q5" s="294"/>
    </row>
    <row r="6" spans="2:17" ht="33.75" customHeight="1" x14ac:dyDescent="0.3">
      <c r="B6" s="230" t="s">
        <v>349</v>
      </c>
      <c r="C6" s="230" t="s">
        <v>348</v>
      </c>
      <c r="D6" s="231" t="s">
        <v>347</v>
      </c>
      <c r="E6" s="231" t="s">
        <v>333</v>
      </c>
      <c r="F6" s="231" t="s">
        <v>346</v>
      </c>
      <c r="G6" s="231" t="s">
        <v>327</v>
      </c>
      <c r="H6" s="231" t="s">
        <v>345</v>
      </c>
      <c r="I6" s="231"/>
      <c r="J6" s="232"/>
      <c r="K6" s="232" t="s">
        <v>344</v>
      </c>
      <c r="L6" s="232" t="s">
        <v>63</v>
      </c>
      <c r="M6" s="232" t="s">
        <v>343</v>
      </c>
      <c r="N6" s="232"/>
      <c r="O6" s="232" t="s">
        <v>338</v>
      </c>
      <c r="P6" s="232" t="s">
        <v>337</v>
      </c>
      <c r="Q6" s="232" t="s">
        <v>336</v>
      </c>
    </row>
    <row r="7" spans="2:17" s="68" customFormat="1" ht="4.5" customHeight="1" x14ac:dyDescent="0.3">
      <c r="B7" s="171"/>
      <c r="C7" s="171"/>
      <c r="D7" s="170"/>
      <c r="E7" s="170"/>
      <c r="F7" s="170"/>
      <c r="G7" s="170"/>
      <c r="H7" s="170"/>
      <c r="I7" s="170"/>
      <c r="J7" s="169"/>
      <c r="K7" s="169"/>
      <c r="L7" s="169"/>
      <c r="M7" s="169"/>
      <c r="N7" s="169"/>
      <c r="O7" s="169"/>
      <c r="P7" s="169"/>
      <c r="Q7" s="169"/>
    </row>
    <row r="8" spans="2:17" s="68" customFormat="1" x14ac:dyDescent="0.3">
      <c r="B8" s="168" t="str">
        <f>Data!C3</f>
        <v>Asian Paints</v>
      </c>
      <c r="C8" s="167"/>
      <c r="D8" s="164">
        <f>Data!D3</f>
        <v>2518.6</v>
      </c>
      <c r="E8" s="166">
        <f>Data!E3</f>
        <v>95.92</v>
      </c>
      <c r="F8" s="165">
        <f t="shared" ref="F8:F17" si="0">E8*D8</f>
        <v>241584.11199999999</v>
      </c>
      <c r="G8" s="164">
        <f>Data!I3</f>
        <v>1508.31</v>
      </c>
      <c r="H8" s="165">
        <f t="shared" ref="H8:H17" si="1">+F8+G8</f>
        <v>243092.42199999999</v>
      </c>
      <c r="I8" s="164"/>
      <c r="J8" s="163"/>
      <c r="K8" s="163">
        <f>Data!K3</f>
        <v>33874.44</v>
      </c>
      <c r="L8" s="163">
        <f>Data!L3</f>
        <v>6686.91</v>
      </c>
      <c r="M8" s="163">
        <f>Data!O3</f>
        <v>3639.97</v>
      </c>
      <c r="N8" s="162"/>
      <c r="O8" s="161">
        <f t="shared" ref="O8:O17" si="2">$H8/K8</f>
        <v>7.1762786927252513</v>
      </c>
      <c r="P8" s="161">
        <f t="shared" ref="P8:P17" si="3">$H8/L8</f>
        <v>36.353475970216437</v>
      </c>
      <c r="Q8" s="161">
        <f t="shared" ref="Q8:Q17" si="4">F8/M8</f>
        <v>66.369808542378095</v>
      </c>
    </row>
    <row r="9" spans="2:17" x14ac:dyDescent="0.3">
      <c r="B9" s="160" t="str">
        <f>Data!C4</f>
        <v>Berger Paints</v>
      </c>
      <c r="C9" s="159"/>
      <c r="D9" s="157">
        <f>Data!D4</f>
        <v>533</v>
      </c>
      <c r="E9" s="158">
        <f>Data!E4</f>
        <v>116.59</v>
      </c>
      <c r="F9" s="156">
        <f t="shared" si="0"/>
        <v>62142.47</v>
      </c>
      <c r="G9" s="157">
        <f>Data!I4</f>
        <v>169.78999999999996</v>
      </c>
      <c r="H9" s="156">
        <f t="shared" si="1"/>
        <v>62312.26</v>
      </c>
      <c r="I9" s="156"/>
      <c r="J9" s="156"/>
      <c r="K9" s="155">
        <f>Data!K4</f>
        <v>11654.46</v>
      </c>
      <c r="L9" s="155">
        <f>Data!L4</f>
        <v>1985.6100000000001</v>
      </c>
      <c r="M9" s="155">
        <f>Data!O4</f>
        <v>1143.82</v>
      </c>
      <c r="N9" s="154"/>
      <c r="O9" s="153">
        <f t="shared" si="2"/>
        <v>5.3466449753999763</v>
      </c>
      <c r="P9" s="153">
        <f t="shared" si="3"/>
        <v>31.381922935521072</v>
      </c>
      <c r="Q9" s="153">
        <f t="shared" si="4"/>
        <v>54.328889160881964</v>
      </c>
    </row>
    <row r="10" spans="2:17" x14ac:dyDescent="0.3">
      <c r="B10" s="160" t="str">
        <f>Data!C5</f>
        <v>Kansai Nerolac</v>
      </c>
      <c r="C10" s="159"/>
      <c r="D10" s="157">
        <f>Data!D5</f>
        <v>239.99</v>
      </c>
      <c r="E10" s="158">
        <f>Data!E5</f>
        <v>80.849999999999994</v>
      </c>
      <c r="F10" s="156">
        <f t="shared" si="0"/>
        <v>19403.191500000001</v>
      </c>
      <c r="G10" s="157">
        <f>Data!I5</f>
        <v>6.3299999999999841</v>
      </c>
      <c r="H10" s="156">
        <f t="shared" si="1"/>
        <v>19409.521500000003</v>
      </c>
      <c r="I10" s="156"/>
      <c r="J10" s="156"/>
      <c r="K10" s="155">
        <f>Data!K5</f>
        <v>7851.94</v>
      </c>
      <c r="L10" s="155">
        <f>Data!L5</f>
        <v>1073.79</v>
      </c>
      <c r="M10" s="155">
        <f>Data!O5</f>
        <v>1100.05</v>
      </c>
      <c r="N10" s="154"/>
      <c r="O10" s="153">
        <f t="shared" si="2"/>
        <v>2.471939609828909</v>
      </c>
      <c r="P10" s="153">
        <f t="shared" si="3"/>
        <v>18.075714525186491</v>
      </c>
      <c r="Q10" s="153">
        <f t="shared" si="4"/>
        <v>17.63846325167038</v>
      </c>
    </row>
    <row r="11" spans="2:17" x14ac:dyDescent="0.3">
      <c r="B11" s="160" t="str">
        <f>Data!C6</f>
        <v>Akzo Nobel</v>
      </c>
      <c r="C11" s="159"/>
      <c r="D11" s="157">
        <f>Data!D6</f>
        <v>3410.6</v>
      </c>
      <c r="E11" s="158">
        <f>Data!E6</f>
        <v>4.55</v>
      </c>
      <c r="F11" s="156">
        <f t="shared" si="0"/>
        <v>15518.23</v>
      </c>
      <c r="G11" s="157">
        <f>Data!I6</f>
        <v>-237.4</v>
      </c>
      <c r="H11" s="156">
        <f t="shared" si="1"/>
        <v>15280.83</v>
      </c>
      <c r="I11" s="156"/>
      <c r="J11" s="156"/>
      <c r="K11" s="155">
        <f>Data!K6</f>
        <v>4050</v>
      </c>
      <c r="L11" s="155">
        <f>Data!L6</f>
        <v>633.69999999999993</v>
      </c>
      <c r="M11" s="155">
        <f>Data!O6</f>
        <v>405</v>
      </c>
      <c r="N11" s="154"/>
      <c r="O11" s="153">
        <f t="shared" si="2"/>
        <v>3.7730444444444444</v>
      </c>
      <c r="P11" s="153">
        <f t="shared" si="3"/>
        <v>24.113665772447533</v>
      </c>
      <c r="Q11" s="153">
        <f t="shared" si="4"/>
        <v>38.316617283950613</v>
      </c>
    </row>
    <row r="12" spans="2:17" x14ac:dyDescent="0.3">
      <c r="B12" s="160" t="str">
        <f>Data!C7</f>
        <v>Indigo Paints</v>
      </c>
      <c r="C12" s="159"/>
      <c r="D12" s="157">
        <f>Data!D7</f>
        <v>1099.7</v>
      </c>
      <c r="E12" s="158">
        <f>Data!E7</f>
        <v>4.76</v>
      </c>
      <c r="F12" s="156">
        <f t="shared" si="0"/>
        <v>5234.5720000000001</v>
      </c>
      <c r="G12" s="157">
        <f>Data!I7</f>
        <v>-17.400000000000002</v>
      </c>
      <c r="H12" s="156">
        <f t="shared" si="1"/>
        <v>5217.1720000000005</v>
      </c>
      <c r="I12" s="156"/>
      <c r="J12" s="156"/>
      <c r="K12" s="155">
        <f>Data!K7</f>
        <v>1278.0999999999999</v>
      </c>
      <c r="L12" s="155">
        <f>Data!L7</f>
        <v>248.54</v>
      </c>
      <c r="M12" s="155">
        <f>Data!O7</f>
        <v>143.84</v>
      </c>
      <c r="N12" s="154"/>
      <c r="O12" s="153">
        <f t="shared" si="2"/>
        <v>4.0819748063531813</v>
      </c>
      <c r="P12" s="153">
        <f t="shared" si="3"/>
        <v>20.991277058018831</v>
      </c>
      <c r="Q12" s="153">
        <f t="shared" si="4"/>
        <v>36.391629588431591</v>
      </c>
    </row>
    <row r="13" spans="2:17" x14ac:dyDescent="0.3">
      <c r="B13" s="160" t="str">
        <f>Data!C8</f>
        <v>Sirca Paints</v>
      </c>
      <c r="C13" s="159"/>
      <c r="D13" s="157">
        <f>Data!D8</f>
        <v>462.75</v>
      </c>
      <c r="E13" s="158">
        <f>Data!E8</f>
        <v>5.48</v>
      </c>
      <c r="F13" s="156">
        <f t="shared" si="0"/>
        <v>2535.8700000000003</v>
      </c>
      <c r="G13" s="157">
        <f>Data!I8</f>
        <v>-54.16</v>
      </c>
      <c r="H13" s="156">
        <f t="shared" si="1"/>
        <v>2481.7100000000005</v>
      </c>
      <c r="I13" s="156"/>
      <c r="J13" s="156"/>
      <c r="K13" s="155">
        <f>Data!K8</f>
        <v>409.37</v>
      </c>
      <c r="L13" s="155">
        <f>Data!L8</f>
        <v>79.900000000000006</v>
      </c>
      <c r="M13" s="155">
        <f>Data!O8</f>
        <v>53.11</v>
      </c>
      <c r="N13" s="154"/>
      <c r="O13" s="153">
        <f t="shared" si="2"/>
        <v>6.0622664093607259</v>
      </c>
      <c r="P13" s="153">
        <f t="shared" si="3"/>
        <v>31.060200250312896</v>
      </c>
      <c r="Q13" s="153">
        <f t="shared" si="4"/>
        <v>47.747505177932602</v>
      </c>
    </row>
    <row r="14" spans="2:17" x14ac:dyDescent="0.3">
      <c r="B14" s="160" t="str">
        <f>Data!C9</f>
        <v>Shalimar Paints</v>
      </c>
      <c r="C14" s="159"/>
      <c r="D14" s="157">
        <f>Data!D9</f>
        <v>71.73</v>
      </c>
      <c r="E14" s="158">
        <f>Data!E9</f>
        <v>8.3699999999999992</v>
      </c>
      <c r="F14" s="156">
        <f t="shared" si="0"/>
        <v>600.38009999999997</v>
      </c>
      <c r="G14" s="157">
        <f>Data!I9</f>
        <v>118.39000000000001</v>
      </c>
      <c r="H14" s="156">
        <f t="shared" si="1"/>
        <v>718.77009999999996</v>
      </c>
      <c r="I14" s="156"/>
      <c r="J14" s="156"/>
      <c r="K14" s="155">
        <f>Data!K9</f>
        <v>624.19000000000005</v>
      </c>
      <c r="L14" s="155">
        <f>Data!L9</f>
        <v>-32.519999999999996</v>
      </c>
      <c r="M14" s="155">
        <f>Data!O9</f>
        <v>-69.790000000000006</v>
      </c>
      <c r="N14" s="154"/>
      <c r="O14" s="153">
        <f t="shared" si="2"/>
        <v>1.1515245357983945</v>
      </c>
      <c r="P14" s="153">
        <f t="shared" si="3"/>
        <v>-22.102401599015991</v>
      </c>
      <c r="Q14" s="153">
        <f t="shared" si="4"/>
        <v>-8.602666571141997</v>
      </c>
    </row>
    <row r="15" spans="2:17" x14ac:dyDescent="0.3">
      <c r="B15" s="160" t="str">
        <f>Data!C10</f>
        <v>Kamdhenu Venture</v>
      </c>
      <c r="C15" s="159"/>
      <c r="D15" s="157">
        <f>Data!D10</f>
        <v>10.210000000000001</v>
      </c>
      <c r="E15" s="158">
        <f>Data!E10</f>
        <v>31.44</v>
      </c>
      <c r="F15" s="156">
        <f t="shared" si="0"/>
        <v>321.00240000000002</v>
      </c>
      <c r="G15" s="157">
        <f>Data!I10</f>
        <v>21.08</v>
      </c>
      <c r="H15" s="156">
        <f t="shared" si="1"/>
        <v>342.08240000000001</v>
      </c>
      <c r="I15" s="156"/>
      <c r="J15" s="156"/>
      <c r="K15" s="155">
        <f>Data!K10</f>
        <v>261.89</v>
      </c>
      <c r="L15" s="155">
        <f>Data!L10</f>
        <v>16.77</v>
      </c>
      <c r="M15" s="155">
        <f>Data!O10</f>
        <v>5.94</v>
      </c>
      <c r="N15" s="154"/>
      <c r="O15" s="153">
        <f t="shared" si="2"/>
        <v>1.3062064225438161</v>
      </c>
      <c r="P15" s="153">
        <f t="shared" si="3"/>
        <v>20.398473464519977</v>
      </c>
      <c r="Q15" s="153">
        <f t="shared" si="4"/>
        <v>54.040808080808084</v>
      </c>
    </row>
    <row r="16" spans="2:17" x14ac:dyDescent="0.3">
      <c r="B16" s="160" t="str">
        <f>Data!C11</f>
        <v>Siddhika Coatins</v>
      </c>
      <c r="C16" s="159"/>
      <c r="D16" s="157">
        <f>Data!D11</f>
        <v>190</v>
      </c>
      <c r="E16" s="158">
        <f>Data!E11</f>
        <v>0.62</v>
      </c>
      <c r="F16" s="156">
        <f t="shared" si="0"/>
        <v>117.8</v>
      </c>
      <c r="G16" s="157">
        <f>Data!I11</f>
        <v>-5.76</v>
      </c>
      <c r="H16" s="156">
        <f t="shared" si="1"/>
        <v>112.03999999999999</v>
      </c>
      <c r="I16" s="156"/>
      <c r="J16" s="156"/>
      <c r="K16" s="155">
        <f>Data!K11</f>
        <v>48.01</v>
      </c>
      <c r="L16" s="155">
        <f>Data!L11</f>
        <v>10.44</v>
      </c>
      <c r="M16" s="155">
        <f>Data!O11</f>
        <v>8.0299999999999994</v>
      </c>
      <c r="N16" s="154"/>
      <c r="O16" s="153">
        <f t="shared" si="2"/>
        <v>2.3336804832326599</v>
      </c>
      <c r="P16" s="153">
        <f t="shared" si="3"/>
        <v>10.731800766283525</v>
      </c>
      <c r="Q16" s="153">
        <f t="shared" si="4"/>
        <v>14.669987546699875</v>
      </c>
    </row>
    <row r="17" spans="2:17" x14ac:dyDescent="0.3">
      <c r="B17" s="160" t="str">
        <f>Data!C12</f>
        <v>Retina Paints</v>
      </c>
      <c r="C17" s="159"/>
      <c r="D17" s="157">
        <f>Data!D12</f>
        <v>76.5</v>
      </c>
      <c r="E17" s="158">
        <f>Data!E12</f>
        <v>1.53</v>
      </c>
      <c r="F17" s="156">
        <f t="shared" si="0"/>
        <v>117.045</v>
      </c>
      <c r="G17" s="157">
        <f>Data!I12</f>
        <v>7.7599999999999989</v>
      </c>
      <c r="H17" s="156">
        <f t="shared" si="1"/>
        <v>124.80500000000001</v>
      </c>
      <c r="I17" s="156"/>
      <c r="J17" s="156"/>
      <c r="K17" s="155">
        <f>Data!K12</f>
        <v>11.66</v>
      </c>
      <c r="L17" s="155">
        <f>Data!L12</f>
        <v>2.02</v>
      </c>
      <c r="M17" s="155">
        <f>Data!O12</f>
        <v>0.74</v>
      </c>
      <c r="N17" s="154"/>
      <c r="O17" s="153">
        <f t="shared" si="2"/>
        <v>10.70368782161235</v>
      </c>
      <c r="P17" s="153">
        <f t="shared" si="3"/>
        <v>61.784653465346537</v>
      </c>
      <c r="Q17" s="153">
        <f t="shared" si="4"/>
        <v>158.16891891891893</v>
      </c>
    </row>
    <row r="18" spans="2:17" ht="6.75" customHeight="1" x14ac:dyDescent="0.3"/>
    <row r="19" spans="2:17" x14ac:dyDescent="0.3">
      <c r="B19" s="150" t="s">
        <v>342</v>
      </c>
      <c r="C19" s="150"/>
      <c r="D19" s="150"/>
      <c r="E19" s="150"/>
      <c r="F19" s="150"/>
      <c r="G19" s="150"/>
      <c r="H19" s="150"/>
      <c r="I19" s="150"/>
      <c r="J19" s="150"/>
      <c r="K19" s="150"/>
      <c r="L19" s="150"/>
      <c r="M19" s="150"/>
      <c r="N19" s="150"/>
      <c r="O19" s="149">
        <f>MAX(O8:O17)</f>
        <v>10.70368782161235</v>
      </c>
      <c r="P19" s="149">
        <f>MAX(P8:P17)</f>
        <v>61.784653465346537</v>
      </c>
      <c r="Q19" s="149">
        <f>MAX(Q8:Q17)</f>
        <v>158.16891891891893</v>
      </c>
    </row>
    <row r="20" spans="2:17" x14ac:dyDescent="0.3">
      <c r="B20" s="150" t="s">
        <v>341</v>
      </c>
      <c r="C20" s="150"/>
      <c r="D20" s="150"/>
      <c r="E20" s="150"/>
      <c r="F20" s="150"/>
      <c r="G20" s="150"/>
      <c r="H20" s="150"/>
      <c r="I20" s="150"/>
      <c r="J20" s="150"/>
      <c r="K20" s="150"/>
      <c r="L20" s="150"/>
      <c r="M20" s="150"/>
      <c r="N20" s="150"/>
      <c r="O20" s="149">
        <f>QUARTILE(O8:O17,3)</f>
        <v>5.8833610508705387</v>
      </c>
      <c r="P20" s="149">
        <f>QUARTILE(P8:P17,3)</f>
        <v>31.301492264219029</v>
      </c>
      <c r="Q20" s="149">
        <f>QUARTILE(Q8:Q17,3)</f>
        <v>54.256868890863494</v>
      </c>
    </row>
    <row r="21" spans="2:17" x14ac:dyDescent="0.3">
      <c r="B21" s="152" t="s">
        <v>235</v>
      </c>
      <c r="C21" s="152"/>
      <c r="D21" s="152"/>
      <c r="E21" s="152"/>
      <c r="F21" s="152"/>
      <c r="G21" s="152"/>
      <c r="H21" s="152"/>
      <c r="I21" s="152"/>
      <c r="J21" s="152"/>
      <c r="K21" s="152"/>
      <c r="L21" s="152"/>
      <c r="M21" s="152"/>
      <c r="N21" s="152"/>
      <c r="O21" s="151">
        <f>AVERAGE(O8:O17)</f>
        <v>4.4407248201299705</v>
      </c>
      <c r="P21" s="151">
        <f>AVERAGE(P8:P17)</f>
        <v>23.278878260883733</v>
      </c>
      <c r="Q21" s="151">
        <f>AVERAGE(Q8:Q17)</f>
        <v>47.906996098053014</v>
      </c>
    </row>
    <row r="22" spans="2:17" x14ac:dyDescent="0.3">
      <c r="B22" s="152" t="s">
        <v>144</v>
      </c>
      <c r="C22" s="152"/>
      <c r="D22" s="152"/>
      <c r="E22" s="152"/>
      <c r="F22" s="152"/>
      <c r="G22" s="152"/>
      <c r="H22" s="152"/>
      <c r="I22" s="152"/>
      <c r="J22" s="152"/>
      <c r="K22" s="152"/>
      <c r="L22" s="152"/>
      <c r="M22" s="152"/>
      <c r="N22" s="152"/>
      <c r="O22" s="151">
        <f>MEDIAN(O8:O17)</f>
        <v>3.9275096253988129</v>
      </c>
      <c r="P22" s="151">
        <f>MEDIAN(P8:P17)</f>
        <v>22.552471415233182</v>
      </c>
      <c r="Q22" s="151">
        <f>MEDIAN(Q8:Q17)</f>
        <v>43.032061230941608</v>
      </c>
    </row>
    <row r="23" spans="2:17" x14ac:dyDescent="0.3">
      <c r="B23" s="150" t="s">
        <v>340</v>
      </c>
      <c r="C23" s="150"/>
      <c r="D23" s="150"/>
      <c r="E23" s="150"/>
      <c r="F23" s="150"/>
      <c r="G23" s="150"/>
      <c r="H23" s="150"/>
      <c r="I23" s="150"/>
      <c r="J23" s="150"/>
      <c r="K23" s="150"/>
      <c r="L23" s="150"/>
      <c r="M23" s="150"/>
      <c r="N23" s="150"/>
      <c r="O23" s="149">
        <f>QUARTILE(O8:O17,1)</f>
        <v>2.3682452648817223</v>
      </c>
      <c r="P23" s="149">
        <f>QUARTILE(P8:P17,1)</f>
        <v>18.656404260019862</v>
      </c>
      <c r="Q23" s="149">
        <f>QUARTILE(Q8:Q17,1)</f>
        <v>22.326754835860683</v>
      </c>
    </row>
    <row r="24" spans="2:17" x14ac:dyDescent="0.3">
      <c r="B24" s="150" t="s">
        <v>339</v>
      </c>
      <c r="C24" s="150"/>
      <c r="D24" s="150"/>
      <c r="E24" s="150"/>
      <c r="F24" s="150"/>
      <c r="G24" s="150"/>
      <c r="H24" s="150"/>
      <c r="I24" s="150"/>
      <c r="J24" s="150"/>
      <c r="K24" s="150"/>
      <c r="L24" s="150"/>
      <c r="M24" s="150"/>
      <c r="N24" s="150"/>
      <c r="O24" s="149">
        <f>MIN(O8:O17)</f>
        <v>1.1515245357983945</v>
      </c>
      <c r="P24" s="149">
        <f>MIN(P8:P17)</f>
        <v>-22.102401599015991</v>
      </c>
      <c r="Q24" s="149">
        <f>MIN(Q8:Q17)</f>
        <v>-8.602666571141997</v>
      </c>
    </row>
    <row r="26" spans="2:17" x14ac:dyDescent="0.3">
      <c r="B26" s="233" t="s">
        <v>8717</v>
      </c>
      <c r="C26" s="220"/>
      <c r="D26" s="220"/>
      <c r="E26" s="220"/>
      <c r="F26" s="220"/>
      <c r="G26" s="220"/>
      <c r="H26" s="220"/>
      <c r="I26" s="220"/>
      <c r="J26" s="220"/>
      <c r="K26" s="220"/>
      <c r="L26" s="220"/>
      <c r="M26" s="220"/>
      <c r="N26" s="220"/>
      <c r="O26" s="232" t="s">
        <v>338</v>
      </c>
      <c r="P26" s="223" t="s">
        <v>337</v>
      </c>
      <c r="Q26" s="232" t="s">
        <v>336</v>
      </c>
    </row>
    <row r="27" spans="2:17" ht="3.75" customHeight="1" x14ac:dyDescent="0.3"/>
    <row r="28" spans="2:17" x14ac:dyDescent="0.3">
      <c r="B28" s="115" t="s">
        <v>335</v>
      </c>
      <c r="C28" s="115"/>
      <c r="D28" s="115"/>
      <c r="E28" s="115"/>
      <c r="F28" s="115"/>
      <c r="G28" s="115"/>
      <c r="H28" s="115"/>
      <c r="I28" s="115"/>
      <c r="J28" s="115"/>
      <c r="K28" s="115"/>
      <c r="L28" s="115"/>
      <c r="M28" s="115"/>
      <c r="N28" s="115"/>
      <c r="O28" s="148">
        <f>O$22*K8</f>
        <v>133042.18915499456</v>
      </c>
      <c r="P28" s="148">
        <f>P$22*L8</f>
        <v>150806.3466312369</v>
      </c>
      <c r="Q28" s="148">
        <f>+Q30+Q29</f>
        <v>158143.72191879051</v>
      </c>
    </row>
    <row r="29" spans="2:17" x14ac:dyDescent="0.3">
      <c r="B29" s="115" t="s">
        <v>327</v>
      </c>
      <c r="C29" s="115"/>
      <c r="D29" s="115"/>
      <c r="E29" s="115"/>
      <c r="F29" s="115"/>
      <c r="G29" s="115"/>
      <c r="H29" s="115"/>
      <c r="I29" s="115"/>
      <c r="J29" s="115"/>
      <c r="K29" s="115"/>
      <c r="L29" s="115"/>
      <c r="M29" s="115"/>
      <c r="N29" s="115"/>
      <c r="O29" s="148">
        <f>$G$8</f>
        <v>1508.31</v>
      </c>
      <c r="P29" s="148">
        <f>$G$8</f>
        <v>1508.31</v>
      </c>
      <c r="Q29" s="148">
        <f>$G$8</f>
        <v>1508.31</v>
      </c>
    </row>
    <row r="30" spans="2:17" x14ac:dyDescent="0.3">
      <c r="B30" s="115" t="s">
        <v>334</v>
      </c>
      <c r="C30" s="115"/>
      <c r="D30" s="115"/>
      <c r="E30" s="115"/>
      <c r="F30" s="115"/>
      <c r="G30" s="115"/>
      <c r="H30" s="115"/>
      <c r="I30" s="115"/>
      <c r="J30" s="115"/>
      <c r="K30" s="115"/>
      <c r="L30" s="115"/>
      <c r="M30" s="115"/>
      <c r="N30" s="115"/>
      <c r="O30" s="148">
        <f>O28-O29</f>
        <v>131533.87915499456</v>
      </c>
      <c r="P30" s="148">
        <f>P28-P29</f>
        <v>149298.0366312369</v>
      </c>
      <c r="Q30" s="148">
        <f>Q22*M8</f>
        <v>156635.41191879052</v>
      </c>
    </row>
    <row r="31" spans="2:17" x14ac:dyDescent="0.3">
      <c r="B31" s="115" t="s">
        <v>333</v>
      </c>
      <c r="C31" s="115"/>
      <c r="D31" s="115"/>
      <c r="E31" s="115"/>
      <c r="F31" s="115"/>
      <c r="G31" s="115"/>
      <c r="H31" s="115"/>
      <c r="I31" s="115"/>
      <c r="J31" s="115"/>
      <c r="K31" s="115"/>
      <c r="L31" s="115"/>
      <c r="M31" s="115"/>
      <c r="N31" s="115"/>
      <c r="O31" s="147">
        <f>$E$8</f>
        <v>95.92</v>
      </c>
      <c r="P31" s="147">
        <f>$E$8</f>
        <v>95.92</v>
      </c>
      <c r="Q31" s="147">
        <f>$E$8</f>
        <v>95.92</v>
      </c>
    </row>
    <row r="32" spans="2:17" ht="5.25" customHeight="1" x14ac:dyDescent="0.3">
      <c r="O32" s="68"/>
      <c r="P32" s="68"/>
      <c r="Q32" s="68"/>
    </row>
    <row r="33" spans="2:17" x14ac:dyDescent="0.3">
      <c r="B33" s="146" t="s">
        <v>332</v>
      </c>
      <c r="C33" s="146"/>
      <c r="D33" s="146"/>
      <c r="E33" s="146"/>
      <c r="F33" s="146"/>
      <c r="G33" s="146"/>
      <c r="H33" s="146"/>
      <c r="I33" s="146"/>
      <c r="J33" s="146"/>
      <c r="K33" s="146"/>
      <c r="L33" s="146"/>
      <c r="M33" s="146"/>
      <c r="N33" s="146"/>
      <c r="O33" s="145">
        <f>O30/O31</f>
        <v>1371.2873139594928</v>
      </c>
      <c r="P33" s="145">
        <f>P30/P31</f>
        <v>1556.4849523690252</v>
      </c>
      <c r="Q33" s="145">
        <f>Q30/Q31</f>
        <v>1632.9796905628702</v>
      </c>
    </row>
    <row r="34" spans="2:17" ht="3.75" customHeight="1" x14ac:dyDescent="0.3">
      <c r="B34" s="25"/>
      <c r="C34" s="25"/>
      <c r="D34" s="25"/>
      <c r="E34" s="25"/>
      <c r="F34" s="25"/>
      <c r="G34" s="25"/>
      <c r="H34" s="25"/>
      <c r="I34" s="25"/>
      <c r="J34" s="25"/>
      <c r="K34" s="25"/>
      <c r="L34" s="25"/>
      <c r="M34" s="25"/>
      <c r="N34" s="25"/>
      <c r="O34" s="144"/>
      <c r="P34" s="144"/>
      <c r="Q34" s="144"/>
    </row>
    <row r="35" spans="2:17" x14ac:dyDescent="0.3">
      <c r="B35" s="22" t="s">
        <v>331</v>
      </c>
    </row>
    <row r="36" spans="2:17" x14ac:dyDescent="0.3">
      <c r="O36" s="62" t="str">
        <f>IF(O33&gt;$D$8,"Undervalued","Overvalued")</f>
        <v>Overvalued</v>
      </c>
      <c r="P36" s="62" t="str">
        <f>IF(P33&gt;$D$8,"Undervalued","Overvalued")</f>
        <v>Overvalued</v>
      </c>
      <c r="Q36" s="62" t="str">
        <f>IF(Q33&gt;$D$8,"Undervalued","Overvalued")</f>
        <v>Overvalued</v>
      </c>
    </row>
    <row r="37" spans="2:17" ht="2.4" customHeight="1" x14ac:dyDescent="0.3"/>
    <row r="38" spans="2:17" ht="9.6" customHeight="1" x14ac:dyDescent="0.3">
      <c r="B38" s="204"/>
      <c r="C38" s="204"/>
      <c r="D38" s="204"/>
      <c r="E38" s="204"/>
      <c r="F38" s="204"/>
      <c r="G38" s="204"/>
      <c r="H38" s="204"/>
      <c r="I38" s="204"/>
      <c r="J38" s="204"/>
      <c r="K38" s="204"/>
      <c r="L38" s="204"/>
      <c r="M38" s="204"/>
      <c r="N38" s="204"/>
      <c r="O38" s="204"/>
      <c r="P38" s="204"/>
      <c r="Q38" s="204"/>
    </row>
  </sheetData>
  <mergeCells count="3">
    <mergeCell ref="D5:I5"/>
    <mergeCell ref="K5:M5"/>
    <mergeCell ref="O5:Q5"/>
  </mergeCells>
  <pageMargins left="0.11811023622047245" right="0.11811023622047245" top="0.15748031496062992" bottom="0.74803149606299213" header="0.31496062992125984" footer="0.31496062992125984"/>
  <pageSetup paperSize="9" scale="6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6EA28-D2B0-4310-9027-B0C691296BB2}">
  <dimension ref="B2:O32"/>
  <sheetViews>
    <sheetView showGridLines="0" zoomScaleNormal="100" workbookViewId="0">
      <selection activeCell="K38" sqref="K38"/>
    </sheetView>
  </sheetViews>
  <sheetFormatPr defaultRowHeight="14.4" x14ac:dyDescent="0.3"/>
  <cols>
    <col min="1" max="1" width="1.88671875" customWidth="1"/>
    <col min="12" max="12" width="16.109375" customWidth="1"/>
    <col min="13" max="13" width="9.6640625" customWidth="1"/>
    <col min="14" max="14" width="10" customWidth="1"/>
    <col min="15" max="15" width="11.33203125" customWidth="1"/>
    <col min="16" max="16" width="10.77734375" customWidth="1"/>
  </cols>
  <sheetData>
    <row r="2" spans="2:15" ht="2.4" customHeight="1" x14ac:dyDescent="0.3"/>
    <row r="3" spans="2:15" ht="2.4" customHeight="1" x14ac:dyDescent="0.3"/>
    <row r="4" spans="2:15" x14ac:dyDescent="0.3">
      <c r="B4" s="228" t="str">
        <f>"Football Field Analysis"&amp;" - "&amp;'Data Sheet'!B1</f>
        <v>Football Field Analysis - ASIAN PAINTS LTD</v>
      </c>
      <c r="C4" s="220"/>
      <c r="D4" s="220"/>
      <c r="E4" s="220"/>
      <c r="F4" s="220"/>
      <c r="G4" s="220"/>
      <c r="H4" s="220"/>
      <c r="I4" s="220"/>
      <c r="J4" s="220"/>
      <c r="K4" s="244"/>
      <c r="L4" s="244"/>
      <c r="M4" s="244"/>
      <c r="N4" s="244"/>
      <c r="O4" s="244"/>
    </row>
    <row r="21" spans="2:10" ht="2.4" customHeight="1" x14ac:dyDescent="0.3"/>
    <row r="23" spans="2:10" x14ac:dyDescent="0.3">
      <c r="B23" s="228" t="s">
        <v>355</v>
      </c>
      <c r="C23" s="204"/>
      <c r="D23" s="204"/>
      <c r="E23" s="204"/>
      <c r="F23" s="204"/>
    </row>
    <row r="24" spans="2:10" x14ac:dyDescent="0.3">
      <c r="B24" s="174"/>
      <c r="C24" s="175" t="s">
        <v>361</v>
      </c>
      <c r="D24" s="175" t="s">
        <v>339</v>
      </c>
      <c r="E24" s="175" t="s">
        <v>362</v>
      </c>
      <c r="F24" s="175" t="s">
        <v>342</v>
      </c>
    </row>
    <row r="25" spans="2:10" x14ac:dyDescent="0.3">
      <c r="B25" s="174" t="s">
        <v>356</v>
      </c>
      <c r="C25" s="176">
        <f>Comps_Val!O33</f>
        <v>1371.2873139594928</v>
      </c>
      <c r="D25" s="176">
        <f>C25</f>
        <v>1371.2873139594928</v>
      </c>
      <c r="E25" s="176">
        <f>Comps_Val!Q33</f>
        <v>1632.9796905628702</v>
      </c>
      <c r="F25" s="176">
        <f>E25</f>
        <v>1632.9796905628702</v>
      </c>
    </row>
    <row r="26" spans="2:10" x14ac:dyDescent="0.3">
      <c r="B26" s="174" t="s">
        <v>357</v>
      </c>
      <c r="C26" s="176">
        <v>1396.5120015359441</v>
      </c>
      <c r="D26" s="176">
        <v>1396.5120015359441</v>
      </c>
      <c r="E26" s="176">
        <v>1786.8905089379039</v>
      </c>
      <c r="F26" s="176">
        <v>1786.8905089379039</v>
      </c>
    </row>
    <row r="27" spans="2:10" x14ac:dyDescent="0.3">
      <c r="B27" s="174" t="s">
        <v>358</v>
      </c>
      <c r="C27" s="176">
        <v>1832.5128643239836</v>
      </c>
      <c r="D27" s="176">
        <v>1832.5128643239836</v>
      </c>
      <c r="E27" s="176">
        <v>2688.141000717048</v>
      </c>
      <c r="F27" s="176">
        <v>2688.141000717048</v>
      </c>
    </row>
    <row r="28" spans="2:10" x14ac:dyDescent="0.3">
      <c r="B28" s="174" t="s">
        <v>359</v>
      </c>
      <c r="C28" s="176">
        <v>2043.9070907177083</v>
      </c>
      <c r="D28" s="176">
        <v>2043.9070907177083</v>
      </c>
      <c r="E28" s="176">
        <v>3230.8849807508864</v>
      </c>
      <c r="F28" s="176">
        <v>3230.8849807508864</v>
      </c>
    </row>
    <row r="29" spans="2:10" x14ac:dyDescent="0.3">
      <c r="B29" s="174" t="s">
        <v>360</v>
      </c>
      <c r="C29" s="176">
        <v>2124.75</v>
      </c>
      <c r="D29" s="176">
        <v>2124.75</v>
      </c>
      <c r="E29" s="176">
        <v>3394.9</v>
      </c>
      <c r="F29" s="176">
        <v>3394.9</v>
      </c>
    </row>
    <row r="32" spans="2:10" ht="10.199999999999999" customHeight="1" x14ac:dyDescent="0.3">
      <c r="B32" s="204"/>
      <c r="C32" s="204"/>
      <c r="D32" s="204"/>
      <c r="E32" s="204"/>
      <c r="F32" s="204"/>
      <c r="G32" s="204"/>
      <c r="H32" s="204"/>
      <c r="I32" s="204"/>
      <c r="J32" s="204"/>
    </row>
  </sheetData>
  <pageMargins left="0.11811023622047245" right="0.11811023622047245" top="0.15748031496062992" bottom="0.74803149606299213" header="0.31496062992125984" footer="0.31496062992125984"/>
  <pageSetup scale="12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19266-D496-4EDB-A449-DCC29B039BE7}">
  <dimension ref="B2:O42"/>
  <sheetViews>
    <sheetView showGridLines="0" zoomScale="97" zoomScaleNormal="97" workbookViewId="0">
      <pane ySplit="3" topLeftCell="A19" activePane="bottomLeft" state="frozen"/>
      <selection activeCell="I18" sqref="I18"/>
      <selection pane="bottomLeft" activeCell="B2" sqref="B2:O2"/>
    </sheetView>
  </sheetViews>
  <sheetFormatPr defaultRowHeight="14.4" x14ac:dyDescent="0.3"/>
  <cols>
    <col min="1" max="1" width="1.88671875" customWidth="1"/>
    <col min="2" max="2" width="27.5546875" bestFit="1" customWidth="1"/>
    <col min="3" max="3" width="12.109375" bestFit="1" customWidth="1"/>
    <col min="4" max="4" width="10.33203125" bestFit="1" customWidth="1"/>
    <col min="5" max="5" width="9.88671875" bestFit="1" customWidth="1"/>
    <col min="6" max="6" width="11.44140625" bestFit="1" customWidth="1"/>
    <col min="7" max="7" width="10.6640625" bestFit="1" customWidth="1"/>
    <col min="8" max="8" width="10.33203125" bestFit="1" customWidth="1"/>
    <col min="9" max="9" width="11" bestFit="1" customWidth="1"/>
    <col min="10" max="11" width="10" bestFit="1" customWidth="1"/>
    <col min="12" max="12" width="10.33203125" bestFit="1" customWidth="1"/>
    <col min="13" max="13" width="13.109375" customWidth="1"/>
    <col min="14" max="14" width="11" bestFit="1" customWidth="1"/>
    <col min="15" max="15" width="10" bestFit="1" customWidth="1"/>
  </cols>
  <sheetData>
    <row r="2" spans="2:15" x14ac:dyDescent="0.3">
      <c r="B2" s="290" t="str">
        <f>"Ratio Analysis - "&amp;'Data Sheet'!B1</f>
        <v>Ratio Analysis - ASIAN PAINTS LTD</v>
      </c>
      <c r="C2" s="290"/>
      <c r="D2" s="290"/>
      <c r="E2" s="290"/>
      <c r="F2" s="290"/>
      <c r="G2" s="290"/>
      <c r="H2" s="290"/>
      <c r="I2" s="290"/>
      <c r="J2" s="290"/>
      <c r="K2" s="290"/>
      <c r="L2" s="290"/>
      <c r="M2" s="290"/>
      <c r="N2" s="290"/>
      <c r="O2" s="290"/>
    </row>
    <row r="3" spans="2:15" x14ac:dyDescent="0.3">
      <c r="B3" s="220" t="s">
        <v>0</v>
      </c>
      <c r="C3" s="221">
        <f>'Data Sheet'!B16</f>
        <v>42460</v>
      </c>
      <c r="D3" s="221">
        <f>'Data Sheet'!C16</f>
        <v>42825</v>
      </c>
      <c r="E3" s="221">
        <f>'Data Sheet'!D16</f>
        <v>43190</v>
      </c>
      <c r="F3" s="221">
        <f>'Data Sheet'!E16</f>
        <v>43555</v>
      </c>
      <c r="G3" s="221">
        <f>'Data Sheet'!F16</f>
        <v>43921</v>
      </c>
      <c r="H3" s="221">
        <f>'Data Sheet'!G16</f>
        <v>44286</v>
      </c>
      <c r="I3" s="221">
        <f>'Data Sheet'!H16</f>
        <v>44651</v>
      </c>
      <c r="J3" s="221">
        <f>'Data Sheet'!I16</f>
        <v>45016</v>
      </c>
      <c r="K3" s="221">
        <f>'Data Sheet'!J16</f>
        <v>45382</v>
      </c>
      <c r="L3" s="221">
        <f>'Data Sheet'!K16</f>
        <v>45747</v>
      </c>
      <c r="M3" s="222" t="s">
        <v>145</v>
      </c>
      <c r="N3" s="222" t="s">
        <v>143</v>
      </c>
      <c r="O3" s="222" t="s">
        <v>144</v>
      </c>
    </row>
    <row r="5" spans="2:15" x14ac:dyDescent="0.3">
      <c r="B5" s="31" t="s">
        <v>112</v>
      </c>
      <c r="C5" s="32"/>
      <c r="D5" s="32">
        <f>IFERROR(HistoricalFS!D7,0)</f>
        <v>5.5390151974320734E-2</v>
      </c>
      <c r="E5" s="32">
        <f>IFERROR(HistoricalFS!E7,0)</f>
        <v>0.11702039371955486</v>
      </c>
      <c r="F5" s="32">
        <f>IFERROR(HistoricalFS!F7,0)</f>
        <v>0.14357471670861943</v>
      </c>
      <c r="G5" s="32">
        <f>IFERROR(HistoricalFS!G7,0)</f>
        <v>5.0473671435691925E-2</v>
      </c>
      <c r="H5" s="32">
        <f>IFERROR(HistoricalFS!H7,0)</f>
        <v>7.4292287711052118E-2</v>
      </c>
      <c r="I5" s="32">
        <f>IFERROR(HistoricalFS!I7,0)</f>
        <v>0.34028284711453471</v>
      </c>
      <c r="J5" s="32">
        <f>IFERROR(HistoricalFS!J7,0)</f>
        <v>0.18512278497715551</v>
      </c>
      <c r="K5" s="32">
        <f>IFERROR(HistoricalFS!K7,0)</f>
        <v>2.9173126532572313E-2</v>
      </c>
      <c r="L5" s="32">
        <f>IFERROR(HistoricalFS!L7,0)</f>
        <v>-4.4770308155605121E-2</v>
      </c>
      <c r="M5" s="31"/>
      <c r="N5" s="32">
        <f>IFERROR(AVERAGE(D5:L5),0)</f>
        <v>0.10561774133532183</v>
      </c>
      <c r="O5" s="32">
        <f>IFERROR(MEDIAN(C5:L5),0)</f>
        <v>7.4292287711052118E-2</v>
      </c>
    </row>
    <row r="6" spans="2:15" x14ac:dyDescent="0.3">
      <c r="B6" t="s">
        <v>113</v>
      </c>
      <c r="C6" s="19"/>
      <c r="D6" s="19">
        <f>IFERROR(HistoricalFS!D18/HistoricalFS!C18-1,0)</f>
        <v>0.74131483248652397</v>
      </c>
      <c r="E6" s="19">
        <f>IFERROR(HistoricalFS!E18/HistoricalFS!D18-1,0)</f>
        <v>-0.27924491972273247</v>
      </c>
      <c r="F6" s="19">
        <f>IFERROR(HistoricalFS!F18/HistoricalFS!E18-1,0)</f>
        <v>0.49035362616662437</v>
      </c>
      <c r="G6" s="19">
        <f>IFERROR(HistoricalFS!G18/HistoricalFS!F18-1,0)</f>
        <v>6.5187316440919352E-2</v>
      </c>
      <c r="H6" s="19">
        <f>IFERROR(HistoricalFS!H18/HistoricalFS!G18-1,0)</f>
        <v>8.7458361380071681E-2</v>
      </c>
      <c r="I6" s="19">
        <f>IFERROR(HistoricalFS!I18/HistoricalFS!H18-1,0)</f>
        <v>0.47873226862414375</v>
      </c>
      <c r="J6" s="19">
        <f>IFERROR(HistoricalFS!J18/HistoricalFS!I18-1,0)</f>
        <v>-7.704382475464755E-2</v>
      </c>
      <c r="K6" s="19">
        <f>IFERROR(HistoricalFS!K18/HistoricalFS!J18-1,0)</f>
        <v>-3.1863707063206625E-3</v>
      </c>
      <c r="L6" s="19">
        <f>IFERROR(HistoricalFS!L18/HistoricalFS!K18-1,0)</f>
        <v>-6.4335066745608516E-2</v>
      </c>
      <c r="N6" s="19">
        <f t="shared" ref="N6:N9" si="0">IFERROR(AVERAGE(D6:L6),0)</f>
        <v>0.15991513590766379</v>
      </c>
      <c r="O6" s="19">
        <f t="shared" ref="O6:O40" si="1">IFERROR(MEDIAN(C6:L6),0)</f>
        <v>6.5187316440919352E-2</v>
      </c>
    </row>
    <row r="7" spans="2:15" x14ac:dyDescent="0.3">
      <c r="B7" t="s">
        <v>114</v>
      </c>
      <c r="C7" s="19"/>
      <c r="D7" s="19">
        <f>IFERROR(HistoricalFS!D27/HistoricalFS!C27-1,0)</f>
        <v>0.83776601059046851</v>
      </c>
      <c r="E7" s="19">
        <f>IFERROR(HistoricalFS!E27/HistoricalFS!D27-1,0)</f>
        <v>-0.31559676419741012</v>
      </c>
      <c r="F7" s="19">
        <f>IFERROR(HistoricalFS!F27/HistoricalFS!E27-1,0)</f>
        <v>0.43730067002673012</v>
      </c>
      <c r="G7" s="19">
        <f>IFERROR(HistoricalFS!G27/HistoricalFS!F27-1,0)</f>
        <v>3.6873592439587988E-2</v>
      </c>
      <c r="H7" s="19">
        <f>IFERROR(HistoricalFS!H27/HistoricalFS!G27-1,0)</f>
        <v>0.1080167044658058</v>
      </c>
      <c r="I7" s="19">
        <f>IFERROR(HistoricalFS!I27/HistoricalFS!H27-1,0)</f>
        <v>0.57345102944006032</v>
      </c>
      <c r="J7" s="19">
        <f>IFERROR(HistoricalFS!J27/HistoricalFS!I27-1,0)</f>
        <v>-0.10164664663134537</v>
      </c>
      <c r="K7" s="19">
        <f>IFERROR(HistoricalFS!K27/HistoricalFS!J27-1,0)</f>
        <v>-1.3207800804173608E-2</v>
      </c>
      <c r="L7" s="19">
        <f>IFERROR(HistoricalFS!L27/HistoricalFS!K27-1,0)</f>
        <v>-0.10973218766004345</v>
      </c>
      <c r="N7" s="19">
        <f t="shared" si="0"/>
        <v>0.1614694008521867</v>
      </c>
      <c r="O7" s="19">
        <f t="shared" si="1"/>
        <v>3.6873592439587988E-2</v>
      </c>
    </row>
    <row r="8" spans="2:15" x14ac:dyDescent="0.3">
      <c r="B8" t="s">
        <v>115</v>
      </c>
      <c r="C8" s="19"/>
      <c r="D8" s="19">
        <f>IFERROR(HistoricalFS!D33/HistoricalFS!C33-1,0)</f>
        <v>1.3637141301811959</v>
      </c>
      <c r="E8" s="19">
        <f>IFERROR(HistoricalFS!E33/HistoricalFS!D33-1,0)</f>
        <v>-0.46012684834859552</v>
      </c>
      <c r="F8" s="19">
        <f>IFERROR(HistoricalFS!F33/HistoricalFS!E33-1,0)</f>
        <v>0.70686935030639653</v>
      </c>
      <c r="G8" s="19">
        <f>IFERROR(HistoricalFS!G33/HistoricalFS!F33-1,0)</f>
        <v>0.14941744453127903</v>
      </c>
      <c r="H8" s="19">
        <f>IFERROR(HistoricalFS!H33/HistoricalFS!G33-1,0)</f>
        <v>5.6104699320779217E-2</v>
      </c>
      <c r="I8" s="19">
        <f>IFERROR(HistoricalFS!I33/HistoricalFS!H33-1,0)</f>
        <v>0.7774084967320245</v>
      </c>
      <c r="J8" s="19">
        <f>IFERROR(HistoricalFS!J33/HistoricalFS!I33-1,0)</f>
        <v>-0.19407340127636863</v>
      </c>
      <c r="K8" s="19">
        <f>IFERROR(HistoricalFS!K33/HistoricalFS!J33-1,0)</f>
        <v>-8.5368886212078943E-2</v>
      </c>
      <c r="L8" s="19">
        <f>IFERROR(HistoricalFS!L33/HistoricalFS!K33-1,0)</f>
        <v>-5.9773566833702163E-2</v>
      </c>
      <c r="N8" s="19">
        <f t="shared" si="0"/>
        <v>0.25046349093343667</v>
      </c>
      <c r="O8" s="19">
        <f t="shared" si="1"/>
        <v>5.6104699320779217E-2</v>
      </c>
    </row>
    <row r="9" spans="2:15" x14ac:dyDescent="0.3">
      <c r="B9" s="33" t="s">
        <v>116</v>
      </c>
      <c r="C9" s="34"/>
      <c r="D9" s="34">
        <f>IFERROR(HistoricalFS!D41/HistoricalFS!C41-1,0)</f>
        <v>0.37333889352237981</v>
      </c>
      <c r="E9" s="34">
        <f>IFERROR(HistoricalFS!E41/HistoricalFS!D41-1,0)</f>
        <v>-0.15534727423632066</v>
      </c>
      <c r="F9" s="34">
        <f>IFERROR(HistoricalFS!F41/HistoricalFS!E41-1,0)</f>
        <v>0.20690233672858005</v>
      </c>
      <c r="G9" s="34">
        <f>IFERROR(HistoricalFS!G41/HistoricalFS!F41-1,0)</f>
        <v>0.14285714285714279</v>
      </c>
      <c r="H9" s="34">
        <f>IFERROR(HistoricalFS!H41/HistoricalFS!G41-1,0)</f>
        <v>0.48749826244092298</v>
      </c>
      <c r="I9" s="34">
        <f>IFERROR(HistoricalFS!I41/HistoricalFS!H41-1,0)</f>
        <v>7.2831552941588606E-2</v>
      </c>
      <c r="J9" s="34">
        <f>IFERROR(HistoricalFS!J41/HistoricalFS!I41-1,0)</f>
        <v>0.33942521789783719</v>
      </c>
      <c r="K9" s="34">
        <f>IFERROR(HistoricalFS!K41/HistoricalFS!J41-1,0)</f>
        <v>0.2982461844859472</v>
      </c>
      <c r="L9" s="34">
        <f>IFERROR(HistoricalFS!L41/HistoricalFS!K41-1,0)</f>
        <v>-0.25525493560081891</v>
      </c>
      <c r="M9" s="33"/>
      <c r="N9" s="34">
        <f t="shared" si="0"/>
        <v>0.16783304233747323</v>
      </c>
      <c r="O9" s="34">
        <f t="shared" si="1"/>
        <v>0.20690233672858005</v>
      </c>
    </row>
    <row r="11" spans="2:15" x14ac:dyDescent="0.3">
      <c r="B11" s="31" t="s">
        <v>117</v>
      </c>
      <c r="C11" s="32">
        <f>IFERROR(HistoricalFS!C13,0)</f>
        <v>0.31244039690319653</v>
      </c>
      <c r="D11" s="32">
        <f>IFERROR(HistoricalFS!D13,0)</f>
        <v>0.4240163484373578</v>
      </c>
      <c r="E11" s="32">
        <f>IFERROR(HistoricalFS!E13,0)</f>
        <v>0.31775708711377121</v>
      </c>
      <c r="F11" s="32">
        <f>IFERROR(HistoricalFS!F13,0)</f>
        <v>0.35970858824758462</v>
      </c>
      <c r="G11" s="32">
        <f>IFERROR(HistoricalFS!G13,0)</f>
        <v>0.37264048487847129</v>
      </c>
      <c r="H11" s="32">
        <f>IFERROR(HistoricalFS!H13,0)</f>
        <v>0.36211928545341249</v>
      </c>
      <c r="I11" s="32">
        <f>IFERROR(HistoricalFS!I13,0)</f>
        <v>0.38351062221318094</v>
      </c>
      <c r="J11" s="32">
        <f>IFERROR(HistoricalFS!J13,0)</f>
        <v>0.32884353926907411</v>
      </c>
      <c r="K11" s="32">
        <f>IFERROR(HistoricalFS!K13,0)</f>
        <v>0.33123621450282908</v>
      </c>
      <c r="L11" s="32">
        <f>IFERROR(HistoricalFS!L13,0)</f>
        <v>0.34136966084088716</v>
      </c>
      <c r="M11" s="31"/>
      <c r="N11" s="32">
        <f>IFERROR(AVERAGE(C11:L11),0)</f>
        <v>0.35336422278597646</v>
      </c>
      <c r="O11" s="32">
        <f t="shared" si="1"/>
        <v>0.35053912454423586</v>
      </c>
    </row>
    <row r="12" spans="2:15" x14ac:dyDescent="0.3">
      <c r="B12" t="s">
        <v>118</v>
      </c>
      <c r="C12" s="19">
        <f>IFERROR(HistoricalFS!C19,0)</f>
        <v>0.16300890796966538</v>
      </c>
      <c r="D12" s="19">
        <f>IFERROR(HistoricalFS!D19,0)</f>
        <v>0.2689525089314227</v>
      </c>
      <c r="E12" s="19">
        <f>IFERROR(HistoricalFS!E19,0)</f>
        <v>0.17354104567432704</v>
      </c>
      <c r="F12" s="19">
        <f>IFERROR(HistoricalFS!F19,0)</f>
        <v>0.2261658315198494</v>
      </c>
      <c r="G12" s="19">
        <f>IFERROR(HistoricalFS!G19,0)</f>
        <v>0.22933366318263357</v>
      </c>
      <c r="H12" s="19">
        <f>IFERROR(HistoricalFS!H19,0)</f>
        <v>0.23214427993822997</v>
      </c>
      <c r="I12" s="19">
        <f>IFERROR(HistoricalFS!I19,0)</f>
        <v>0.25612447287541984</v>
      </c>
      <c r="J12" s="19">
        <f>IFERROR(HistoricalFS!J19,0)</f>
        <v>0.19946596831009894</v>
      </c>
      <c r="K12" s="19">
        <f>IFERROR(HistoricalFS!K19,0)</f>
        <v>0.19319431363472836</v>
      </c>
      <c r="L12" s="19">
        <f>IFERROR(HistoricalFS!L19,0)</f>
        <v>0.18923735947019996</v>
      </c>
      <c r="N12" s="19">
        <f t="shared" ref="N12:N40" si="2">IFERROR(AVERAGE(C12:L12),0)</f>
        <v>0.21311683515065752</v>
      </c>
      <c r="O12" s="19">
        <f t="shared" si="1"/>
        <v>0.21281589991497418</v>
      </c>
    </row>
    <row r="13" spans="2:15" x14ac:dyDescent="0.3">
      <c r="B13" t="s">
        <v>119</v>
      </c>
      <c r="C13" s="19">
        <f>IFERROR((HistoricalFS!C18-HistoricalFS!C24)/HistoricalFS!C6,0)</f>
        <v>0.14369908117512606</v>
      </c>
      <c r="D13" s="19">
        <f>IFERROR((HistoricalFS!D18-HistoricalFS!D24)/HistoricalFS!D6,0)</f>
        <v>0.24672503434141169</v>
      </c>
      <c r="E13" s="19">
        <f>IFERROR((HistoricalFS!E18-HistoricalFS!E24)/HistoricalFS!E6,0)</f>
        <v>0.1521158069606616</v>
      </c>
      <c r="F13" s="19">
        <f>IFERROR((HistoricalFS!F18-HistoricalFS!F24)/HistoricalFS!F6,0)</f>
        <v>0.19383029116747133</v>
      </c>
      <c r="G13" s="19">
        <f>IFERROR((HistoricalFS!G18-HistoricalFS!G24)/HistoricalFS!G6,0)</f>
        <v>0.19071655637330706</v>
      </c>
      <c r="H13" s="19">
        <f>IFERROR((HistoricalFS!H18-HistoricalFS!H24)/HistoricalFS!H6,0)</f>
        <v>0.19570170392657973</v>
      </c>
      <c r="I13" s="19">
        <f>IFERROR((HistoricalFS!I18-HistoricalFS!I24)/HistoricalFS!I6,0)</f>
        <v>0.22807209854686797</v>
      </c>
      <c r="J13" s="19">
        <f>IFERROR((HistoricalFS!J18-HistoricalFS!J24)/HistoricalFS!J6,0)</f>
        <v>0.17458759549172628</v>
      </c>
      <c r="K13" s="19">
        <f>IFERROR((HistoricalFS!K18-HistoricalFS!K24)/HistoricalFS!K6,0)</f>
        <v>0.16916257709243041</v>
      </c>
      <c r="L13" s="19">
        <f>IFERROR((HistoricalFS!L18-HistoricalFS!L24)/HistoricalFS!L6,0)</f>
        <v>0.15896686154094811</v>
      </c>
      <c r="N13" s="19">
        <f t="shared" si="2"/>
        <v>0.18535776066165302</v>
      </c>
      <c r="O13" s="19">
        <f t="shared" si="1"/>
        <v>0.18265207593251667</v>
      </c>
    </row>
    <row r="14" spans="2:15" x14ac:dyDescent="0.3">
      <c r="B14" t="s">
        <v>120</v>
      </c>
      <c r="C14" s="19">
        <f>IFERROR(HistoricalFS!C28,0)</f>
        <v>0.14026566252017131</v>
      </c>
      <c r="D14" s="19">
        <f>IFERROR(HistoricalFS!D28,0)</f>
        <v>0.24424661017568058</v>
      </c>
      <c r="E14" s="19">
        <f>IFERROR(HistoricalFS!E28,0)</f>
        <v>0.14965095648917798</v>
      </c>
      <c r="F14" s="19">
        <f>IFERROR(HistoricalFS!F28,0)</f>
        <v>0.18808864597068731</v>
      </c>
      <c r="G14" s="19">
        <f>IFERROR(HistoricalFS!G28,0)</f>
        <v>0.18565353454140654</v>
      </c>
      <c r="H14" s="19">
        <f>IFERROR(HistoricalFS!H28,0)</f>
        <v>0.1914816106083097</v>
      </c>
      <c r="I14" s="19">
        <f>IFERROR(HistoricalFS!I28,0)</f>
        <v>0.22479354859992404</v>
      </c>
      <c r="J14" s="19">
        <f>IFERROR(HistoricalFS!J28,0)</f>
        <v>0.17039925378219276</v>
      </c>
      <c r="K14" s="19">
        <f>IFERROR(HistoricalFS!K28,0)</f>
        <v>0.16338228238389199</v>
      </c>
      <c r="L14" s="19">
        <f>IFERROR(HistoricalFS!L28,0)</f>
        <v>0.15227121639421434</v>
      </c>
      <c r="N14" s="19">
        <f t="shared" si="2"/>
        <v>0.18102333214656566</v>
      </c>
      <c r="O14" s="19">
        <f t="shared" si="1"/>
        <v>0.17802639416179966</v>
      </c>
    </row>
    <row r="15" spans="2:15" x14ac:dyDescent="0.3">
      <c r="B15" s="33" t="s">
        <v>121</v>
      </c>
      <c r="C15" s="34">
        <f>IFERROR(HistoricalFS!C34,0)</f>
        <v>8.1092443746238113E-2</v>
      </c>
      <c r="D15" s="34">
        <f>IFERROR(HistoricalFS!D34,0)</f>
        <v>0.18161942744617407</v>
      </c>
      <c r="E15" s="34">
        <f>IFERROR(HistoricalFS!E34,0)</f>
        <v>8.7779465126853265E-2</v>
      </c>
      <c r="F15" s="34">
        <f>IFERROR(HistoricalFS!F34,0)</f>
        <v>0.13101730601612357</v>
      </c>
      <c r="G15" s="34">
        <f>IFERROR(HistoricalFS!G34,0)</f>
        <v>0.14335778341270347</v>
      </c>
      <c r="H15" s="34">
        <f>IFERROR(HistoricalFS!H34,0)</f>
        <v>0.14093076016486142</v>
      </c>
      <c r="I15" s="34">
        <f>IFERROR(HistoricalFS!I34,0)</f>
        <v>0.18689452835064291</v>
      </c>
      <c r="J15" s="34">
        <f>IFERROR(HistoricalFS!J34,0)</f>
        <v>0.12709507695153657</v>
      </c>
      <c r="K15" s="34">
        <f>IFERROR(HistoricalFS!K34,0)</f>
        <v>0.11295000694469298</v>
      </c>
      <c r="L15" s="34">
        <f>IFERROR(HistoricalFS!L34,0)</f>
        <v>0.11117596433865543</v>
      </c>
      <c r="M15" s="33"/>
      <c r="N15" s="34">
        <f t="shared" si="2"/>
        <v>0.13039127624984817</v>
      </c>
      <c r="O15" s="34">
        <f t="shared" si="1"/>
        <v>0.12905619148383007</v>
      </c>
    </row>
    <row r="17" spans="2:15" x14ac:dyDescent="0.3">
      <c r="B17" s="31" t="s">
        <v>122</v>
      </c>
      <c r="C17" s="32">
        <f>IFERROR(HistoricalFS!C16,0)</f>
        <v>0.14943148893353111</v>
      </c>
      <c r="D17" s="32">
        <f>IFERROR(HistoricalFS!D16,0)</f>
        <v>0.15506383950593511</v>
      </c>
      <c r="E17" s="32">
        <f>IFERROR(HistoricalFS!E16,0)</f>
        <v>0.14421604143944414</v>
      </c>
      <c r="F17" s="32">
        <f>IFERROR(HistoricalFS!F16,0)</f>
        <v>0.13354275672773522</v>
      </c>
      <c r="G17" s="32">
        <f>IFERROR(HistoricalFS!G16,0)</f>
        <v>0.14330682169583772</v>
      </c>
      <c r="H17" s="32">
        <f>IFERROR(HistoricalFS!H16,0)</f>
        <v>0.12997500551518251</v>
      </c>
      <c r="I17" s="32">
        <f>IFERROR(HistoricalFS!I16,0)</f>
        <v>0.1273861493377611</v>
      </c>
      <c r="J17" s="32">
        <f>IFERROR(HistoricalFS!J16,0)</f>
        <v>0.12937757095897515</v>
      </c>
      <c r="K17" s="32">
        <f>IFERROR(HistoricalFS!K16,0)</f>
        <v>0.1380419008681007</v>
      </c>
      <c r="L17" s="32">
        <f>IFERROR(HistoricalFS!L16,0)</f>
        <v>0.15213230137068723</v>
      </c>
      <c r="M17" s="31"/>
      <c r="N17" s="32">
        <f t="shared" si="2"/>
        <v>0.14024738763531899</v>
      </c>
      <c r="O17" s="32">
        <f t="shared" si="1"/>
        <v>0.1406743612819692</v>
      </c>
    </row>
    <row r="18" spans="2:15" x14ac:dyDescent="0.3">
      <c r="B18" t="s">
        <v>123</v>
      </c>
      <c r="C18" s="19">
        <f>IFERROR(HistoricalFS!C25,0)</f>
        <v>1.9309826794539322E-2</v>
      </c>
      <c r="D18" s="19">
        <f>IFERROR(HistoricalFS!D25,0)</f>
        <v>2.2227474590011016E-2</v>
      </c>
      <c r="E18" s="19">
        <f>IFERROR(HistoricalFS!E25,0)</f>
        <v>2.1425238713665449E-2</v>
      </c>
      <c r="F18" s="19">
        <f>IFERROR(HistoricalFS!F25,0)</f>
        <v>3.2335540352378074E-2</v>
      </c>
      <c r="G18" s="19">
        <f>IFERROR(HistoricalFS!G25,0)</f>
        <v>3.8617106809326486E-2</v>
      </c>
      <c r="H18" s="19">
        <f>IFERROR(HistoricalFS!H25,0)</f>
        <v>3.6442576011650275E-2</v>
      </c>
      <c r="I18" s="19">
        <f>IFERROR(HistoricalFS!I25,0)</f>
        <v>2.8052374328551871E-2</v>
      </c>
      <c r="J18" s="19">
        <f>IFERROR(HistoricalFS!J25,0)</f>
        <v>2.4878372818372688E-2</v>
      </c>
      <c r="K18" s="19">
        <f>IFERROR(HistoricalFS!K25,0)</f>
        <v>2.4031736542297968E-2</v>
      </c>
      <c r="L18" s="19">
        <f>IFERROR(HistoricalFS!L25,0)</f>
        <v>3.0270497929251843E-2</v>
      </c>
      <c r="N18" s="19">
        <f t="shared" si="2"/>
        <v>2.7759074489004498E-2</v>
      </c>
      <c r="O18" s="19">
        <f t="shared" si="1"/>
        <v>2.6465373573462278E-2</v>
      </c>
    </row>
    <row r="19" spans="2:15" x14ac:dyDescent="0.3">
      <c r="B19" s="33" t="s">
        <v>124</v>
      </c>
      <c r="C19" s="34">
        <f>C13</f>
        <v>0.14369908117512606</v>
      </c>
      <c r="D19" s="34">
        <f t="shared" ref="D19:L19" si="3">D13</f>
        <v>0.24672503434141169</v>
      </c>
      <c r="E19" s="34">
        <f t="shared" si="3"/>
        <v>0.1521158069606616</v>
      </c>
      <c r="F19" s="34">
        <f t="shared" si="3"/>
        <v>0.19383029116747133</v>
      </c>
      <c r="G19" s="34">
        <f t="shared" si="3"/>
        <v>0.19071655637330706</v>
      </c>
      <c r="H19" s="34">
        <f t="shared" si="3"/>
        <v>0.19570170392657973</v>
      </c>
      <c r="I19" s="34">
        <f t="shared" si="3"/>
        <v>0.22807209854686797</v>
      </c>
      <c r="J19" s="34">
        <f t="shared" si="3"/>
        <v>0.17458759549172628</v>
      </c>
      <c r="K19" s="34">
        <f t="shared" si="3"/>
        <v>0.16916257709243041</v>
      </c>
      <c r="L19" s="34">
        <f t="shared" si="3"/>
        <v>0.15896686154094811</v>
      </c>
      <c r="M19" s="33"/>
      <c r="N19" s="34">
        <f t="shared" si="2"/>
        <v>0.18535776066165302</v>
      </c>
      <c r="O19" s="34">
        <f t="shared" si="1"/>
        <v>0.18265207593251667</v>
      </c>
    </row>
    <row r="21" spans="2:15" x14ac:dyDescent="0.3">
      <c r="B21" s="31" t="s">
        <v>125</v>
      </c>
      <c r="C21" s="32">
        <f>IFERROR((HistoricalFS!C18-HistoricalFS!C24)/(SUM(HistoricalFS!C48:C50)),0)</f>
        <v>0.29946948866183515</v>
      </c>
      <c r="D21" s="32">
        <f>IFERROR((HistoricalFS!D18-HistoricalFS!D24)/(SUM(HistoricalFS!D48:D50)),0)</f>
        <v>0.4551770344539533</v>
      </c>
      <c r="E21" s="32">
        <f>IFERROR((HistoricalFS!E18-HistoricalFS!E24)/(SUM(HistoricalFS!E48:E50)),0)</f>
        <v>0.28615577962489619</v>
      </c>
      <c r="F21" s="32">
        <f>IFERROR((HistoricalFS!F18-HistoricalFS!F24)/(SUM(HistoricalFS!F48:F50)),0)</f>
        <v>0.34562262804502258</v>
      </c>
      <c r="G21" s="32">
        <f>IFERROR((HistoricalFS!G18-HistoricalFS!G24)/(SUM(HistoricalFS!G48:G50)),0)</f>
        <v>0.34267370513465628</v>
      </c>
      <c r="H21" s="32">
        <f>IFERROR((HistoricalFS!H18-HistoricalFS!H24)/(SUM(HistoricalFS!H48:H50)),0)</f>
        <v>0.30571297630618866</v>
      </c>
      <c r="I21" s="32">
        <f>IFERROR((HistoricalFS!I18-HistoricalFS!I24)/(SUM(HistoricalFS!I48:I50)),0)</f>
        <v>0.43103002641826044</v>
      </c>
      <c r="J21" s="32">
        <f>IFERROR((HistoricalFS!J18-HistoricalFS!J24)/(SUM(HistoricalFS!J48:J50)),0)</f>
        <v>0.33591801326091963</v>
      </c>
      <c r="K21" s="32">
        <f>IFERROR((HistoricalFS!K18-HistoricalFS!K24)/(SUM(HistoricalFS!K48:K50)),0)</f>
        <v>0.28318967224897995</v>
      </c>
      <c r="L21" s="32">
        <f>IFERROR((HistoricalFS!L18-HistoricalFS!L24)/(SUM(HistoricalFS!L48:L50)),0)</f>
        <v>0.24849447443764677</v>
      </c>
      <c r="M21" s="31"/>
      <c r="N21" s="32">
        <f t="shared" si="2"/>
        <v>0.33334437985923587</v>
      </c>
      <c r="O21" s="32">
        <f t="shared" si="1"/>
        <v>0.32081549478355414</v>
      </c>
    </row>
    <row r="22" spans="2:15" x14ac:dyDescent="0.3">
      <c r="B22" t="s">
        <v>126</v>
      </c>
      <c r="C22" s="19">
        <f>IFERROR(HistoricalFS!C44,0)</f>
        <v>0.37838608497291115</v>
      </c>
      <c r="D22" s="19">
        <f>IFERROR(HistoricalFS!D44,0)</f>
        <v>0.6388367969878086</v>
      </c>
      <c r="E22" s="19">
        <f>IFERROR(HistoricalFS!E44,0)</f>
        <v>0.43494599993228789</v>
      </c>
      <c r="F22" s="19">
        <f>IFERROR(HistoricalFS!F44,0)</f>
        <v>0.60045858639553473</v>
      </c>
      <c r="G22" s="19">
        <f>IFERROR(HistoricalFS!G44,0)</f>
        <v>0.60273896957314088</v>
      </c>
      <c r="H22" s="19">
        <f>IFERROR(HistoricalFS!H44,0)</f>
        <v>0.44046732026143809</v>
      </c>
      <c r="I22" s="19">
        <f>IFERROR(HistoricalFS!I44,0)</f>
        <v>0.66226992003853724</v>
      </c>
      <c r="J22" s="19">
        <f>IFERROR(HistoricalFS!J44,0)</f>
        <v>0.43870299521140255</v>
      </c>
      <c r="K22" s="19">
        <f>IFERROR(HistoricalFS!K44,0)</f>
        <v>0.20328350539892748</v>
      </c>
      <c r="L22" s="19">
        <f>IFERROR(HistoricalFS!L44,0)</f>
        <v>0.36892789210211496</v>
      </c>
      <c r="N22" s="19">
        <f t="shared" si="2"/>
        <v>0.47690180708741031</v>
      </c>
      <c r="O22" s="19">
        <f t="shared" si="1"/>
        <v>0.43958515773642032</v>
      </c>
    </row>
    <row r="23" spans="2:15" x14ac:dyDescent="0.3">
      <c r="B23" t="s">
        <v>127</v>
      </c>
      <c r="C23" s="19">
        <f>IFERROR(HistoricalFS!C38/SUM(HistoricalFS!C48:C49),0)</f>
        <v>1.8491493976043878E-3</v>
      </c>
      <c r="D23" s="19">
        <f>IFERROR(HistoricalFS!D38/SUM(HistoricalFS!D48:D49),0)</f>
        <v>3.7505906054224277E-3</v>
      </c>
      <c r="E23" s="19">
        <f>IFERROR(HistoricalFS!E38/SUM(HistoricalFS!E48:E49),0)</f>
        <v>1.8307091170254627E-3</v>
      </c>
      <c r="F23" s="19">
        <f>IFERROR(HistoricalFS!F38/SUM(HistoricalFS!F48:F49),0)</f>
        <v>2.7749316855299145E-3</v>
      </c>
      <c r="G23" s="19">
        <f>IFERROR(HistoricalFS!G38/SUM(HistoricalFS!G48:G49),0)</f>
        <v>2.9818718591342226E-3</v>
      </c>
      <c r="H23" s="19">
        <f>IFERROR(HistoricalFS!H38/SUM(HistoricalFS!H48:H49),0)</f>
        <v>2.4910871652819235E-3</v>
      </c>
      <c r="I23" s="19">
        <f>IFERROR(HistoricalFS!I38/SUM(HistoricalFS!I48:I49),0)</f>
        <v>4.1054122505364459E-3</v>
      </c>
      <c r="J23" s="19">
        <f>IFERROR(HistoricalFS!J38/SUM(HistoricalFS!J48:J49),0)</f>
        <v>2.8574982334636924E-3</v>
      </c>
      <c r="K23" s="19">
        <f>IFERROR(HistoricalFS!K38/SUM(HistoricalFS!K48:K49),0)</f>
        <v>2.2317349323988508E-3</v>
      </c>
      <c r="L23" s="19">
        <f>IFERROR(HistoricalFS!L38/SUM(HistoricalFS!L48:L49),0)</f>
        <v>2.0257038286024104E-3</v>
      </c>
      <c r="N23" s="19">
        <f t="shared" si="2"/>
        <v>2.6898689074999738E-3</v>
      </c>
      <c r="O23" s="19">
        <f t="shared" si="1"/>
        <v>2.6330094254059192E-3</v>
      </c>
    </row>
    <row r="24" spans="2:15" x14ac:dyDescent="0.3">
      <c r="B24" t="s">
        <v>128</v>
      </c>
      <c r="C24" s="19">
        <f>IFERROR(C22*C23,0)</f>
        <v>6.9969240108954138E-4</v>
      </c>
      <c r="D24" s="19">
        <f>IFERROR(D22*D23,0)</f>
        <v>2.3960152891806296E-3</v>
      </c>
      <c r="E24" s="19">
        <f t="shared" ref="E24:L24" si="4">IFERROR(E22*E23,0)</f>
        <v>7.9625960748979567E-4</v>
      </c>
      <c r="F24" s="19">
        <f t="shared" si="4"/>
        <v>1.666231557237471E-3</v>
      </c>
      <c r="G24" s="19">
        <f t="shared" si="4"/>
        <v>1.7972903717737073E-3</v>
      </c>
      <c r="H24" s="19">
        <f>IFERROR(H22*H23,0)</f>
        <v>1.097242488229391E-3</v>
      </c>
      <c r="I24" s="19">
        <f t="shared" si="4"/>
        <v>2.7188910428880032E-3</v>
      </c>
      <c r="J24" s="19">
        <f t="shared" si="4"/>
        <v>1.2535930338318135E-3</v>
      </c>
      <c r="K24" s="19">
        <f t="shared" si="4"/>
        <v>4.5367490017927682E-4</v>
      </c>
      <c r="L24" s="19">
        <f t="shared" si="4"/>
        <v>7.4733864350947125E-4</v>
      </c>
      <c r="N24" s="19">
        <f t="shared" si="2"/>
        <v>1.3626229335409099E-3</v>
      </c>
      <c r="O24" s="19">
        <f t="shared" si="1"/>
        <v>1.1754177610306023E-3</v>
      </c>
    </row>
    <row r="25" spans="2:15" x14ac:dyDescent="0.3">
      <c r="B25" s="33" t="s">
        <v>129</v>
      </c>
      <c r="C25" s="35">
        <f>IFERROR((HistoricalFS!C18-HistoricalFS!C24)/HistoricalFS!C21,0)</f>
        <v>41.853061224489792</v>
      </c>
      <c r="D25" s="35">
        <f>IFERROR((HistoricalFS!D18-HistoricalFS!D24)/HistoricalFS!D21,0)</f>
        <v>99.549156174658435</v>
      </c>
      <c r="E25" s="35">
        <f>IFERROR((HistoricalFS!E18-HistoricalFS!E24)/HistoricalFS!E21,0)</f>
        <v>61.714010127803206</v>
      </c>
      <c r="F25" s="35">
        <f>IFERROR((HistoricalFS!F18-HistoricalFS!F24)/HistoricalFS!F21,0)</f>
        <v>33.758667511541596</v>
      </c>
      <c r="G25" s="35">
        <f>IFERROR((HistoricalFS!G18-HistoricalFS!G24)/HistoricalFS!G21,0)</f>
        <v>37.668523404671191</v>
      </c>
      <c r="H25" s="35">
        <f>IFERROR((HistoricalFS!H18-HistoricalFS!H24)/HistoricalFS!H21,0)</f>
        <v>46.373785877987579</v>
      </c>
      <c r="I25" s="35">
        <f>IFERROR((HistoricalFS!I18-HistoricalFS!I24)/HistoricalFS!I21,0)</f>
        <v>69.564930300807021</v>
      </c>
      <c r="J25" s="35">
        <f>IFERROR((HistoricalFS!J18-HistoricalFS!J24)/HistoricalFS!J21,0)</f>
        <v>41.684181377639291</v>
      </c>
      <c r="K25" s="35">
        <f>IFERROR((HistoricalFS!K18-HistoricalFS!K24)/HistoricalFS!K21,0)</f>
        <v>29.265389676853356</v>
      </c>
      <c r="L25" s="35">
        <f>IFERROR((HistoricalFS!L18-HistoricalFS!L24)/HistoricalFS!L21,0)</f>
        <v>23.741828913752098</v>
      </c>
      <c r="M25" s="33"/>
      <c r="N25" s="35">
        <f t="shared" si="2"/>
        <v>48.517353459020356</v>
      </c>
      <c r="O25" s="35">
        <f t="shared" si="1"/>
        <v>41.768621301064542</v>
      </c>
    </row>
    <row r="27" spans="2:15" x14ac:dyDescent="0.3">
      <c r="B27" s="31" t="s">
        <v>130</v>
      </c>
      <c r="C27" s="36">
        <f>IFERROR(HistoricalFS!C6/HistoricalFS!C60,0)</f>
        <v>12.024780088301709</v>
      </c>
      <c r="D27" s="36">
        <f>IFERROR(HistoricalFS!D6/HistoricalFS!D60,0)</f>
        <v>10.41199364025992</v>
      </c>
      <c r="E27" s="36">
        <f>IFERROR(HistoricalFS!E6/HistoricalFS!E60,0)</f>
        <v>9.7216331624899599</v>
      </c>
      <c r="F27" s="36">
        <f>IFERROR(HistoricalFS!F6/HistoricalFS!F60,0)</f>
        <v>10.08746782150965</v>
      </c>
      <c r="G27" s="36">
        <f>IFERROR(HistoricalFS!G6/HistoricalFS!G60,0)</f>
        <v>11.258369447755706</v>
      </c>
      <c r="H27" s="36">
        <f>IFERROR(HistoricalFS!H6/HistoricalFS!H60,0)</f>
        <v>8.3441089552181449</v>
      </c>
      <c r="I27" s="36">
        <f>IFERROR(HistoricalFS!I6/HistoricalFS!I60,0)</f>
        <v>7.5169136032070751</v>
      </c>
      <c r="J27" s="36">
        <f>IFERROR(HistoricalFS!J6/HistoricalFS!J60,0)</f>
        <v>7.4377908707035241</v>
      </c>
      <c r="K27" s="36">
        <f>IFERROR(HistoricalFS!K6/HistoricalFS!K60,0)</f>
        <v>7.2600464302880932</v>
      </c>
      <c r="L27" s="36">
        <f>IFERROR(HistoricalFS!L6/HistoricalFS!L60,0)</f>
        <v>7.8600767331610131</v>
      </c>
      <c r="M27" s="31"/>
      <c r="N27" s="36">
        <f t="shared" si="2"/>
        <v>9.1923180752894798</v>
      </c>
      <c r="O27" s="36">
        <f t="shared" si="1"/>
        <v>9.0328710588540524</v>
      </c>
    </row>
    <row r="28" spans="2:15" x14ac:dyDescent="0.3">
      <c r="B28" t="s">
        <v>131</v>
      </c>
      <c r="C28" s="37">
        <f>IFERROR(HistoricalFS!C6/HistoricalFS!C51,0)</f>
        <v>3.8458091254998759</v>
      </c>
      <c r="D28" s="37">
        <f>IFERROR(HistoricalFS!D6/HistoricalFS!D51,0)</f>
        <v>3.5515520070927336</v>
      </c>
      <c r="E28" s="37">
        <f>IFERROR(HistoricalFS!E6/HistoricalFS!E51,0)</f>
        <v>3.4907008975438916</v>
      </c>
      <c r="F28" s="37">
        <f>IFERROR(HistoricalFS!F6/HistoricalFS!F51,0)</f>
        <v>3.5246789980746303</v>
      </c>
      <c r="G28" s="37">
        <f>IFERROR(HistoricalFS!G6/HistoricalFS!G51,0)</f>
        <v>4.1337632508472559</v>
      </c>
      <c r="H28" s="37">
        <f>IFERROR(HistoricalFS!H6/HistoricalFS!H51,0)</f>
        <v>3.3632319433451108</v>
      </c>
      <c r="I28" s="37">
        <f>IFERROR(HistoricalFS!I6/HistoricalFS!I51,0)</f>
        <v>3.8493807531491444</v>
      </c>
      <c r="J28" s="37">
        <f>IFERROR(HistoricalFS!J6/HistoricalFS!J51,0)</f>
        <v>4.3909450402827428</v>
      </c>
      <c r="K28" s="37">
        <f>IFERROR(HistoricalFS!K6/HistoricalFS!K51,0)</f>
        <v>4.0807499117622381</v>
      </c>
      <c r="L28" s="37">
        <f>IFERROR(HistoricalFS!L6/HistoricalFS!L51,0)</f>
        <v>3.9128716756201571</v>
      </c>
      <c r="N28" s="37">
        <f t="shared" si="2"/>
        <v>3.8143683603217786</v>
      </c>
      <c r="O28" s="37">
        <f t="shared" si="1"/>
        <v>3.8475949393245101</v>
      </c>
    </row>
    <row r="29" spans="2:15" x14ac:dyDescent="0.3">
      <c r="B29" t="s">
        <v>132</v>
      </c>
      <c r="C29" s="37">
        <f>IFERROR(HistoricalFS!C6/HistoricalFS!C61,0)</f>
        <v>7.142029986388021</v>
      </c>
      <c r="D29" s="37">
        <f>IFERROR(HistoricalFS!D6/HistoricalFS!D61,0)</f>
        <v>5.7336635020213631</v>
      </c>
      <c r="E29" s="37">
        <f>IFERROR(HistoricalFS!E6/HistoricalFS!E61,0)</f>
        <v>6.3290398787199385</v>
      </c>
      <c r="F29" s="37">
        <f>IFERROR(HistoricalFS!F6/HistoricalFS!F61,0)</f>
        <v>6.1082492555224679</v>
      </c>
      <c r="G29" s="37">
        <f>IFERROR(HistoricalFS!G6/HistoricalFS!G61,0)</f>
        <v>5.9623548222466747</v>
      </c>
      <c r="H29" s="37">
        <f>IFERROR(HistoricalFS!H6/HistoricalFS!H61,0)</f>
        <v>5.7159979992628864</v>
      </c>
      <c r="I29" s="37">
        <f>IFERROR(HistoricalFS!I6/HistoricalFS!I61,0)</f>
        <v>4.7296236945350056</v>
      </c>
      <c r="J29" s="37">
        <f>IFERROR(HistoricalFS!J6/HistoricalFS!J61,0)</f>
        <v>5.5531458915667296</v>
      </c>
      <c r="K29" s="37">
        <f>IFERROR(HistoricalFS!K6/HistoricalFS!K61,0)</f>
        <v>5.9922797847861293</v>
      </c>
      <c r="L29" s="37">
        <f>IFERROR(HistoricalFS!L6/HistoricalFS!L61,0)</f>
        <v>5.0460273214203326</v>
      </c>
      <c r="N29" s="37">
        <f t="shared" si="2"/>
        <v>5.8312412136469547</v>
      </c>
      <c r="O29" s="37">
        <f t="shared" si="1"/>
        <v>5.8480091621340193</v>
      </c>
    </row>
    <row r="30" spans="2:15" x14ac:dyDescent="0.3">
      <c r="B30" t="s">
        <v>133</v>
      </c>
      <c r="C30" s="37">
        <f>IFERROR(HistoricalFS!C6/HistoricalFS!C54,0)</f>
        <v>4.1774086378737545</v>
      </c>
      <c r="D30" s="37">
        <f>IFERROR(HistoricalFS!D6/HistoricalFS!D54,0)</f>
        <v>4.5590724451682032</v>
      </c>
      <c r="E30" s="37">
        <f>IFERROR(HistoricalFS!E6/HistoricalFS!E54,0)</f>
        <v>4.50789606241828</v>
      </c>
      <c r="F30" s="37">
        <f>IFERROR(HistoricalFS!F6/HistoricalFS!F54,0)</f>
        <v>2.9615873631583485</v>
      </c>
      <c r="G30" s="37">
        <f>IFERROR(HistoricalFS!G6/HistoricalFS!G54,0)</f>
        <v>3.2222976861794139</v>
      </c>
      <c r="H30" s="37">
        <f>IFERROR(HistoricalFS!H6/HistoricalFS!H54,0)</f>
        <v>3.7061903006220001</v>
      </c>
      <c r="I30" s="37">
        <f>IFERROR(HistoricalFS!I6/HistoricalFS!I54,0)</f>
        <v>5.2728689305787571</v>
      </c>
      <c r="J30" s="37">
        <f>IFERROR(HistoricalFS!J6/HistoricalFS!J54,0)</f>
        <v>5.9767488207179316</v>
      </c>
      <c r="K30" s="37">
        <f>IFERROR(HistoricalFS!K6/HistoricalFS!K54,0)</f>
        <v>4.9666457710078333</v>
      </c>
      <c r="L30" s="37">
        <f>IFERROR(HistoricalFS!L6/HistoricalFS!L54,0)</f>
        <v>3.6773592477305019</v>
      </c>
      <c r="N30" s="37">
        <f t="shared" si="2"/>
        <v>4.3028075265455019</v>
      </c>
      <c r="O30" s="37">
        <f t="shared" si="1"/>
        <v>4.3426523501460172</v>
      </c>
    </row>
    <row r="31" spans="2:15" x14ac:dyDescent="0.3">
      <c r="B31" s="33" t="s">
        <v>134</v>
      </c>
      <c r="C31" s="35">
        <f>IFERROR(HistoricalFS!C6/SUM(HistoricalFS!C48:C49),0)</f>
        <v>2.1872618708255556</v>
      </c>
      <c r="D31" s="35">
        <f>IFERROR(HistoricalFS!D6/SUM(HistoricalFS!D48:D49),0)</f>
        <v>1.9808269188533763</v>
      </c>
      <c r="E31" s="35">
        <f>IFERROR(HistoricalFS!E6/SUM(HistoricalFS!E48:E49),0)</f>
        <v>2.0004863125027494</v>
      </c>
      <c r="F31" s="35">
        <f>IFERROR(HistoricalFS!F6/SUM(HistoricalFS!F48:F49),0)</f>
        <v>2.0315747237488848</v>
      </c>
      <c r="G31" s="35">
        <f>IFERROR(HistoricalFS!G6/SUM(HistoricalFS!G48:G49),0)</f>
        <v>1.995156048867935</v>
      </c>
      <c r="H31" s="35">
        <f>IFERROR(HistoricalFS!H6/SUM(HistoricalFS!H48:H49),0)</f>
        <v>1.6954785499937921</v>
      </c>
      <c r="I31" s="35">
        <f>IFERROR(HistoricalFS!I6/SUM(HistoricalFS!I48:I49),0)</f>
        <v>2.1070233919991659</v>
      </c>
      <c r="J31" s="35">
        <f>IFERROR(HistoricalFS!J6/SUM(HistoricalFS!J48:J49),0)</f>
        <v>2.1565841661857039</v>
      </c>
      <c r="K31" s="35">
        <f>IFERROR(HistoricalFS!K6/SUM(HistoricalFS!K48:K49),0)</f>
        <v>1.8952456976874572</v>
      </c>
      <c r="L31" s="35">
        <f>IFERROR(HistoricalFS!L6/SUM(HistoricalFS!L48:L49),0)</f>
        <v>1.7477294880723062</v>
      </c>
      <c r="M31" s="33"/>
      <c r="N31" s="35">
        <f t="shared" si="2"/>
        <v>1.9797367168736926</v>
      </c>
      <c r="O31" s="35">
        <f t="shared" si="1"/>
        <v>1.9978211806853423</v>
      </c>
    </row>
    <row r="33" spans="2:15" x14ac:dyDescent="0.3">
      <c r="B33" s="31" t="s">
        <v>135</v>
      </c>
      <c r="C33" s="38">
        <f>IFERROR(365/C27,0)</f>
        <v>30.353985463325834</v>
      </c>
      <c r="D33" s="38">
        <f t="shared" ref="D33:L33" si="5">IFERROR(365/D27,0)</f>
        <v>35.055726368162503</v>
      </c>
      <c r="E33" s="38">
        <f t="shared" si="5"/>
        <v>37.545131964896534</v>
      </c>
      <c r="F33" s="38">
        <f t="shared" si="5"/>
        <v>36.183510714324697</v>
      </c>
      <c r="G33" s="38">
        <f t="shared" si="5"/>
        <v>32.420325313872226</v>
      </c>
      <c r="H33" s="38">
        <f t="shared" si="5"/>
        <v>43.743436472235949</v>
      </c>
      <c r="I33" s="38">
        <f t="shared" si="5"/>
        <v>48.557163121347244</v>
      </c>
      <c r="J33" s="38">
        <f t="shared" si="5"/>
        <v>49.073711044725229</v>
      </c>
      <c r="K33" s="38">
        <f t="shared" si="5"/>
        <v>50.275160566089667</v>
      </c>
      <c r="L33" s="38">
        <f t="shared" si="5"/>
        <v>46.437205690384069</v>
      </c>
      <c r="M33" s="31"/>
      <c r="N33" s="38">
        <f t="shared" si="2"/>
        <v>40.964535671936389</v>
      </c>
      <c r="O33" s="38">
        <f t="shared" si="1"/>
        <v>40.644284218566241</v>
      </c>
    </row>
    <row r="34" spans="2:15" x14ac:dyDescent="0.3">
      <c r="B34" t="s">
        <v>136</v>
      </c>
      <c r="C34" s="39">
        <f>IFERROR(365/C28,0)</f>
        <v>94.908506399822301</v>
      </c>
      <c r="D34" s="39">
        <f t="shared" ref="D34:L34" si="6">IFERROR(365/D28,0)</f>
        <v>102.77197103437196</v>
      </c>
      <c r="E34" s="39">
        <f t="shared" si="6"/>
        <v>104.56352770207822</v>
      </c>
      <c r="F34" s="39">
        <f t="shared" si="6"/>
        <v>103.55552951045547</v>
      </c>
      <c r="G34" s="39">
        <f t="shared" si="6"/>
        <v>88.297267610860303</v>
      </c>
      <c r="H34" s="39">
        <f t="shared" si="6"/>
        <v>108.52656199410578</v>
      </c>
      <c r="I34" s="39">
        <f t="shared" si="6"/>
        <v>94.820446042235943</v>
      </c>
      <c r="J34" s="39">
        <f t="shared" si="6"/>
        <v>83.125613427513272</v>
      </c>
      <c r="K34" s="39">
        <f t="shared" si="6"/>
        <v>89.444344273079395</v>
      </c>
      <c r="L34" s="39">
        <f t="shared" si="6"/>
        <v>93.281873329554202</v>
      </c>
      <c r="N34" s="39">
        <f t="shared" si="2"/>
        <v>96.329564132407683</v>
      </c>
      <c r="O34" s="39">
        <f t="shared" si="1"/>
        <v>94.864476221029122</v>
      </c>
    </row>
    <row r="35" spans="2:15" x14ac:dyDescent="0.3">
      <c r="B35" t="s">
        <v>137</v>
      </c>
      <c r="C35" s="39">
        <f>IFERROR(365/C29,0)</f>
        <v>51.105918162714616</v>
      </c>
      <c r="D35" s="39">
        <f t="shared" ref="D35:L35" si="7">IFERROR(365/D29,0)</f>
        <v>63.659124723891068</v>
      </c>
      <c r="E35" s="39">
        <f t="shared" si="7"/>
        <v>57.670674698580349</v>
      </c>
      <c r="F35" s="39">
        <f t="shared" si="7"/>
        <v>59.755256331428114</v>
      </c>
      <c r="G35" s="39">
        <f t="shared" si="7"/>
        <v>61.217423464654587</v>
      </c>
      <c r="H35" s="39">
        <f t="shared" si="7"/>
        <v>63.855865598110604</v>
      </c>
      <c r="I35" s="39">
        <f t="shared" si="7"/>
        <v>77.173158706421162</v>
      </c>
      <c r="J35" s="39">
        <f t="shared" si="7"/>
        <v>65.728509051834251</v>
      </c>
      <c r="K35" s="39">
        <f t="shared" si="7"/>
        <v>60.911708583217838</v>
      </c>
      <c r="L35" s="39">
        <f t="shared" si="7"/>
        <v>72.334130742926988</v>
      </c>
      <c r="N35" s="39">
        <f t="shared" si="2"/>
        <v>63.341177006377947</v>
      </c>
      <c r="O35" s="39">
        <f t="shared" si="1"/>
        <v>62.438274094272828</v>
      </c>
    </row>
    <row r="36" spans="2:15" x14ac:dyDescent="0.3">
      <c r="B36" s="33" t="s">
        <v>138</v>
      </c>
      <c r="C36" s="40">
        <f>IFERROR((SUM(C33+C35))-C34,0)</f>
        <v>-13.448602773781857</v>
      </c>
      <c r="D36" s="40">
        <f t="shared" ref="D36:L36" si="8">IFERROR((SUM(D33+D35))-D34,0)</f>
        <v>-4.0571199423183799</v>
      </c>
      <c r="E36" s="40">
        <f t="shared" si="8"/>
        <v>-9.3477210386013354</v>
      </c>
      <c r="F36" s="40">
        <f t="shared" si="8"/>
        <v>-7.6167624647026599</v>
      </c>
      <c r="G36" s="40">
        <f t="shared" si="8"/>
        <v>5.3404811676665105</v>
      </c>
      <c r="H36" s="40">
        <f t="shared" si="8"/>
        <v>-0.92725992375922317</v>
      </c>
      <c r="I36" s="40">
        <f t="shared" si="8"/>
        <v>30.909875785532464</v>
      </c>
      <c r="J36" s="40">
        <f t="shared" si="8"/>
        <v>31.676606669046208</v>
      </c>
      <c r="K36" s="40">
        <f t="shared" si="8"/>
        <v>21.742524876228117</v>
      </c>
      <c r="L36" s="40">
        <f t="shared" si="8"/>
        <v>25.489463103756862</v>
      </c>
      <c r="M36" s="33"/>
      <c r="N36" s="40">
        <f t="shared" si="2"/>
        <v>7.9761485459066703</v>
      </c>
      <c r="O36" s="40">
        <f t="shared" si="1"/>
        <v>2.2066106219536437</v>
      </c>
    </row>
    <row r="38" spans="2:15" x14ac:dyDescent="0.3">
      <c r="B38" s="31" t="s">
        <v>139</v>
      </c>
      <c r="C38" s="32">
        <f>IFERROR(HistoricalFS!C79/HistoricalFS!C6,0)</f>
        <v>-5.975479785222146</v>
      </c>
      <c r="D38" s="32">
        <f>IFERROR(HistoricalFS!D79/HistoricalFS!D6,0)</f>
        <v>0.90784816614537656</v>
      </c>
      <c r="E38" s="32">
        <f>IFERROR(HistoricalFS!E79/HistoricalFS!E6,0)</f>
        <v>0.4577239807305396</v>
      </c>
      <c r="F38" s="32">
        <f>IFERROR(HistoricalFS!F79/HistoricalFS!F6,0)</f>
        <v>-8.1985412780474967</v>
      </c>
      <c r="G38" s="32">
        <f>IFERROR(HistoricalFS!G79/HistoricalFS!G6,0)</f>
        <v>-3.8406827880512089</v>
      </c>
      <c r="H38" s="32">
        <f>IFERROR(HistoricalFS!H79/HistoricalFS!H6,0)</f>
        <v>1.4901815934294946</v>
      </c>
      <c r="I38" s="32">
        <f>IFERROR(HistoricalFS!I79/HistoricalFS!I6,0)</f>
        <v>-2.7442435521736503</v>
      </c>
      <c r="J38" s="32">
        <f>IFERROR(HistoricalFS!J79/HistoricalFS!J6,0)</f>
        <v>-0.62997646468005797</v>
      </c>
      <c r="K38" s="32">
        <f>IFERROR(HistoricalFS!K79/HistoricalFS!K6,0)</f>
        <v>-0.86314221857723661</v>
      </c>
      <c r="L38" s="32">
        <f>IFERROR(HistoricalFS!L79/HistoricalFS!L6,0)</f>
        <v>4.61719915459443</v>
      </c>
      <c r="M38" s="31"/>
      <c r="N38" s="32">
        <f t="shared" si="2"/>
        <v>-1.4779113191851956</v>
      </c>
      <c r="O38" s="32">
        <f t="shared" si="1"/>
        <v>-0.74655934162864734</v>
      </c>
    </row>
    <row r="39" spans="2:15" x14ac:dyDescent="0.3">
      <c r="B39" t="s">
        <v>140</v>
      </c>
      <c r="C39" s="19">
        <f>IFERROR(HistoricalFS!C79/HistoricalFS!C65,0)</f>
        <v>-8.0764047455116632</v>
      </c>
      <c r="D39" s="19">
        <f>IFERROR(HistoricalFS!D79/HistoricalFS!D65,0)</f>
        <v>1.1022805777259357</v>
      </c>
      <c r="E39" s="19">
        <f>IFERROR(HistoricalFS!E79/HistoricalFS!E65,0)</f>
        <v>0.55952419010308441</v>
      </c>
      <c r="F39" s="19">
        <f>IFERROR(HistoricalFS!F79/HistoricalFS!F65,0)</f>
        <v>-9.7078314513528348</v>
      </c>
      <c r="G39" s="19">
        <f>IFERROR(HistoricalFS!G79/HistoricalFS!G65,0)</f>
        <v>-4.8100845397531407</v>
      </c>
      <c r="H39" s="19">
        <f>IFERROR(HistoricalFS!H79/HistoricalFS!H65,0)</f>
        <v>1.5895583173751948</v>
      </c>
      <c r="I39" s="19">
        <f>IFERROR(HistoricalFS!I79/HistoricalFS!I65,0)</f>
        <v>-3.4785044099269853</v>
      </c>
      <c r="J39" s="19">
        <f>IFERROR(HistoricalFS!J79/HistoricalFS!J65,0)</f>
        <v>-0.84280700856073443</v>
      </c>
      <c r="K39" s="19">
        <f>IFERROR(HistoricalFS!K79/HistoricalFS!K65,0)</f>
        <v>-1.0246224428334119</v>
      </c>
      <c r="L39" s="19">
        <f>IFERROR(HistoricalFS!L79/HistoricalFS!L65,0)</f>
        <v>5.1572298037407034</v>
      </c>
      <c r="N39" s="19">
        <f t="shared" si="2"/>
        <v>-1.9531661708993853</v>
      </c>
      <c r="O39" s="19">
        <f t="shared" si="1"/>
        <v>-0.93371472569707314</v>
      </c>
    </row>
    <row r="40" spans="2:15" x14ac:dyDescent="0.3">
      <c r="B40" s="33" t="s">
        <v>141</v>
      </c>
      <c r="C40" s="34">
        <f>IFERROR(HistoricalFS!C79/HistoricalFS!C50,0)</f>
        <v>-263.78483714312227</v>
      </c>
      <c r="D40" s="34">
        <f>IFERROR(HistoricalFS!D79/HistoricalFS!D50,0)</f>
        <v>24.40304101081486</v>
      </c>
      <c r="E40" s="34">
        <f>IFERROR(HistoricalFS!E79/HistoricalFS!E50,0)</f>
        <v>14.43675833755132</v>
      </c>
      <c r="F40" s="34">
        <f>IFERROR(HistoricalFS!F79/HistoricalFS!F50,0)</f>
        <v>-119.53698090330404</v>
      </c>
      <c r="G40" s="34">
        <f>IFERROR(HistoricalFS!G79/HistoricalFS!G50,0)</f>
        <v>-69.400983459991053</v>
      </c>
      <c r="H40" s="34">
        <f>IFERROR(HistoricalFS!H79/HistoricalFS!H50,0)</f>
        <v>29.599677985948482</v>
      </c>
      <c r="I40" s="34">
        <f>IFERROR(HistoricalFS!I79/HistoricalFS!I50,0)</f>
        <v>-50.32579653155878</v>
      </c>
      <c r="J40" s="34">
        <f>IFERROR(HistoricalFS!J79/HistoricalFS!J50,0)</f>
        <v>-11.242251451397586</v>
      </c>
      <c r="K40" s="34">
        <f>IFERROR(HistoricalFS!K79/HistoricalFS!K50,0)</f>
        <v>-12.381687533846861</v>
      </c>
      <c r="L40" s="34">
        <f>IFERROR(HistoricalFS!L79/HistoricalFS!L50,0)</f>
        <v>68.353352632199417</v>
      </c>
      <c r="M40" s="33"/>
      <c r="N40" s="34">
        <f t="shared" si="2"/>
        <v>-38.987970705670648</v>
      </c>
      <c r="O40" s="34">
        <f t="shared" si="1"/>
        <v>-11.811969492622223</v>
      </c>
    </row>
    <row r="41" spans="2:15" ht="3.6" customHeight="1" x14ac:dyDescent="0.3"/>
    <row r="42" spans="2:15" ht="10.199999999999999" customHeight="1" x14ac:dyDescent="0.3">
      <c r="B42" s="204"/>
      <c r="C42" s="204"/>
      <c r="D42" s="204"/>
      <c r="E42" s="204"/>
      <c r="F42" s="204"/>
      <c r="G42" s="204"/>
      <c r="H42" s="204"/>
      <c r="I42" s="204"/>
      <c r="J42" s="204"/>
      <c r="K42" s="204"/>
      <c r="L42" s="204"/>
      <c r="M42" s="204"/>
      <c r="N42" s="204"/>
      <c r="O42" s="204"/>
    </row>
  </sheetData>
  <mergeCells count="1">
    <mergeCell ref="B2:O2"/>
  </mergeCells>
  <pageMargins left="0.15748031496062992" right="0.11811023622047245" top="0.15748031496062992" bottom="0.74803149606299213" header="0" footer="0"/>
  <pageSetup scale="61" orientation="portrait" r:id="rId1"/>
  <extLst>
    <ext xmlns:x14="http://schemas.microsoft.com/office/spreadsheetml/2009/9/main" uri="{05C60535-1F16-4fd2-B633-F4F36F0B64E0}">
      <x14:sparklineGroups xmlns:xm="http://schemas.microsoft.com/office/excel/2006/main">
        <x14:sparklineGroup displayEmptyCellsAs="gap" markers="1" xr2:uid="{0C57D7BA-0D4F-47AE-919D-652C0209DD37}">
          <x14:colorSeries rgb="FF7C64A3"/>
          <x14:colorNegative rgb="FFD00000"/>
          <x14:colorAxis rgb="FF000000"/>
          <x14:colorMarkers theme="1"/>
          <x14:colorFirst rgb="FFD00000"/>
          <x14:colorLast rgb="FFD00000"/>
          <x14:colorHigh rgb="FFD00000"/>
          <x14:colorLow rgb="FFD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 displayEmptyCellsAs="gap" markers="1" xr2:uid="{AB7A2AFA-596A-4901-AF9A-0DB820A776CB}">
          <x14:colorSeries rgb="FF7C64A3"/>
          <x14:colorNegative rgb="FFD00000"/>
          <x14:colorAxis rgb="FF000000"/>
          <x14:colorMarkers theme="1"/>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s>
        </x14:sparklineGroup>
      </x14:sparklineGroup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F16CC-B462-4931-B5DB-0A534C395C24}">
  <dimension ref="B3:L42"/>
  <sheetViews>
    <sheetView showGridLines="0" topLeftCell="I29" zoomScaleNormal="100" workbookViewId="0">
      <selection activeCell="N33" sqref="N33"/>
    </sheetView>
  </sheetViews>
  <sheetFormatPr defaultRowHeight="14.4" x14ac:dyDescent="0.3"/>
  <cols>
    <col min="1" max="1" width="1.88671875" customWidth="1"/>
    <col min="2" max="2" width="22" bestFit="1" customWidth="1"/>
    <col min="3" max="3" width="12" bestFit="1" customWidth="1"/>
    <col min="4" max="12" width="10.44140625" bestFit="1" customWidth="1"/>
  </cols>
  <sheetData>
    <row r="3" spans="2:12" x14ac:dyDescent="0.3">
      <c r="B3" s="290" t="str">
        <f>"Common Size Income Statement"&amp;" - "&amp;'Data Sheet'!$B$1</f>
        <v>Common Size Income Statement - ASIAN PAINTS LTD</v>
      </c>
      <c r="C3" s="290"/>
      <c r="D3" s="290"/>
      <c r="E3" s="290"/>
      <c r="F3" s="290"/>
      <c r="G3" s="290"/>
      <c r="H3" s="290"/>
      <c r="I3" s="290"/>
      <c r="J3" s="290"/>
      <c r="K3" s="290"/>
      <c r="L3" s="290"/>
    </row>
    <row r="5" spans="2:12" x14ac:dyDescent="0.3">
      <c r="B5" s="133" t="s">
        <v>150</v>
      </c>
      <c r="C5" s="134">
        <f>'Data Sheet'!B16</f>
        <v>42460</v>
      </c>
      <c r="D5" s="134">
        <f>'Data Sheet'!C16</f>
        <v>42825</v>
      </c>
      <c r="E5" s="134">
        <f>'Data Sheet'!D16</f>
        <v>43190</v>
      </c>
      <c r="F5" s="134">
        <f>'Data Sheet'!E16</f>
        <v>43555</v>
      </c>
      <c r="G5" s="134">
        <f>'Data Sheet'!F16</f>
        <v>43921</v>
      </c>
      <c r="H5" s="134">
        <f>'Data Sheet'!G16</f>
        <v>44286</v>
      </c>
      <c r="I5" s="134">
        <f>'Data Sheet'!H16</f>
        <v>44651</v>
      </c>
      <c r="J5" s="134">
        <f>'Data Sheet'!I16</f>
        <v>45016</v>
      </c>
      <c r="K5" s="134">
        <f>'Data Sheet'!J16</f>
        <v>45382</v>
      </c>
      <c r="L5" s="134">
        <f>'Data Sheet'!K16</f>
        <v>45747</v>
      </c>
    </row>
    <row r="7" spans="2:12" x14ac:dyDescent="0.3">
      <c r="B7" s="130" t="s">
        <v>34</v>
      </c>
      <c r="C7" s="137">
        <f>'Data Sheet'!B17/'Data Sheet'!$B$17</f>
        <v>1</v>
      </c>
      <c r="D7" s="137">
        <f>'Data Sheet'!C17/'Data Sheet'!$C$17</f>
        <v>1</v>
      </c>
      <c r="E7" s="137">
        <f>'Data Sheet'!D17/'Data Sheet'!$D$17</f>
        <v>1</v>
      </c>
      <c r="F7" s="137">
        <f>'Data Sheet'!E17/'Data Sheet'!$E$17</f>
        <v>1</v>
      </c>
      <c r="G7" s="137">
        <f>'Data Sheet'!F17/'Data Sheet'!$F$17</f>
        <v>1</v>
      </c>
      <c r="H7" s="137">
        <f>'Data Sheet'!G17/'Data Sheet'!$G$17</f>
        <v>1</v>
      </c>
      <c r="I7" s="137">
        <f>'Data Sheet'!H17/'Data Sheet'!$H$17</f>
        <v>1</v>
      </c>
      <c r="J7" s="137">
        <f>'Data Sheet'!I17/'Data Sheet'!$I$17</f>
        <v>1</v>
      </c>
      <c r="K7" s="137">
        <f>'Data Sheet'!J17/'Data Sheet'!$J$17</f>
        <v>1</v>
      </c>
      <c r="L7" s="137">
        <f>'Data Sheet'!K17/'Data Sheet'!$K$17</f>
        <v>1</v>
      </c>
    </row>
    <row r="8" spans="2:12" x14ac:dyDescent="0.3">
      <c r="B8" s="128" t="s">
        <v>43</v>
      </c>
      <c r="C8" s="132">
        <f>'Data Sheet'!B18/'Data Sheet'!$B$17</f>
        <v>0.46034646697716919</v>
      </c>
      <c r="D8" s="132">
        <f>'Data Sheet'!C18/'Data Sheet'!$C$17</f>
        <v>0.4947951764673858</v>
      </c>
      <c r="E8" s="132">
        <f>'Data Sheet'!D18/'Data Sheet'!$D$17</f>
        <v>0.48311366425847946</v>
      </c>
      <c r="F8" s="132">
        <f>'Data Sheet'!E18/'Data Sheet'!$E$17</f>
        <v>0.51841645560606919</v>
      </c>
      <c r="G8" s="132">
        <f>'Data Sheet'!F18/'Data Sheet'!$F$17</f>
        <v>0.4938828622673016</v>
      </c>
      <c r="H8" s="132">
        <f>'Data Sheet'!G18/'Data Sheet'!$G$17</f>
        <v>0.48015708713619937</v>
      </c>
      <c r="I8" s="132">
        <f>'Data Sheet'!H18/'Data Sheet'!$H$17</f>
        <v>0.58840195345359381</v>
      </c>
      <c r="J8" s="132">
        <f>'Data Sheet'!I18/'Data Sheet'!$I$17</f>
        <v>0.55048727709657019</v>
      </c>
      <c r="K8" s="132">
        <f>'Data Sheet'!J18/'Data Sheet'!$J$17</f>
        <v>0.49051901507632256</v>
      </c>
      <c r="L8" s="132">
        <f>'Data Sheet'!K18/'Data Sheet'!$K$17</f>
        <v>0.51627163874307558</v>
      </c>
    </row>
    <row r="9" spans="2:12" x14ac:dyDescent="0.3">
      <c r="B9" s="128" t="s">
        <v>42</v>
      </c>
      <c r="C9" s="132">
        <f>'Data Sheet'!B19/'Data Sheet'!$B$17</f>
        <v>-1.3967006948818941E-2</v>
      </c>
      <c r="D9" s="132">
        <f>'Data Sheet'!C19/'Data Sheet'!$C$17</f>
        <v>3.5094964211236368E-2</v>
      </c>
      <c r="E9" s="132">
        <f>'Data Sheet'!D19/'Data Sheet'!$D$17</f>
        <v>-8.4477742346749252E-3</v>
      </c>
      <c r="F9" s="132">
        <f>'Data Sheet'!E19/'Data Sheet'!$E$17</f>
        <v>1.5242100755036478E-2</v>
      </c>
      <c r="G9" s="132">
        <f>'Data Sheet'!F19/'Data Sheet'!$F$17</f>
        <v>1.1832519017873709E-2</v>
      </c>
      <c r="H9" s="132">
        <f>'Data Sheet'!G19/'Data Sheet'!$G$17</f>
        <v>4.2578590775298802E-3</v>
      </c>
      <c r="I9" s="132">
        <f>'Data Sheet'!H19/'Data Sheet'!$H$17</f>
        <v>4.5529612443164016E-2</v>
      </c>
      <c r="J9" s="132">
        <f>'Data Sheet'!I19/'Data Sheet'!$I$17</f>
        <v>8.9806512820616927E-3</v>
      </c>
      <c r="K9" s="132">
        <f>'Data Sheet'!J19/'Data Sheet'!$J$17</f>
        <v>-1.0249408855906214E-2</v>
      </c>
      <c r="L9" s="132">
        <f>'Data Sheet'!K19/'Data Sheet'!$K$17</f>
        <v>6.0461952915180431E-3</v>
      </c>
    </row>
    <row r="10" spans="2:12" x14ac:dyDescent="0.3">
      <c r="B10" s="128" t="s">
        <v>41</v>
      </c>
      <c r="C10" s="132">
        <f>'Data Sheet'!B20/'Data Sheet'!$B$17</f>
        <v>8.021587094269764E-3</v>
      </c>
      <c r="D10" s="132">
        <f>'Data Sheet'!C20/'Data Sheet'!$C$17</f>
        <v>7.0389105290867941E-3</v>
      </c>
      <c r="E10" s="132">
        <f>'Data Sheet'!D20/'Data Sheet'!$D$17</f>
        <v>6.5558959972183504E-3</v>
      </c>
      <c r="F10" s="132">
        <f>'Data Sheet'!E20/'Data Sheet'!$E$17</f>
        <v>6.2177334560629266E-3</v>
      </c>
      <c r="G10" s="132">
        <f>'Data Sheet'!F20/'Data Sheet'!$F$17</f>
        <v>4.8383944585317588E-3</v>
      </c>
      <c r="H10" s="132">
        <f>'Data Sheet'!G20/'Data Sheet'!$G$17</f>
        <v>3.9631019320870327E-3</v>
      </c>
      <c r="I10" s="132">
        <f>'Data Sheet'!H20/'Data Sheet'!$H$17</f>
        <v>4.0283451449558234E-3</v>
      </c>
      <c r="J10" s="132">
        <f>'Data Sheet'!I20/'Data Sheet'!$I$17</f>
        <v>4.0097319142359837E-3</v>
      </c>
      <c r="K10" s="132">
        <f>'Data Sheet'!J20/'Data Sheet'!$J$17</f>
        <v>3.7540784223460775E-3</v>
      </c>
      <c r="L10" s="132">
        <f>'Data Sheet'!K20/'Data Sheet'!$K$17</f>
        <v>4.3821643727500045E-3</v>
      </c>
    </row>
    <row r="11" spans="2:12" x14ac:dyDescent="0.3">
      <c r="B11" s="128" t="s">
        <v>40</v>
      </c>
      <c r="C11" s="132">
        <f>'Data Sheet'!B21/'Data Sheet'!$B$17</f>
        <v>0.10757250994815538</v>
      </c>
      <c r="D11" s="132">
        <f>'Data Sheet'!C21/'Data Sheet'!$C$17</f>
        <v>0.11039377930804628</v>
      </c>
      <c r="E11" s="132">
        <f>'Data Sheet'!D21/'Data Sheet'!$D$17</f>
        <v>0.10054830589822611</v>
      </c>
      <c r="F11" s="132">
        <f>'Data Sheet'!E21/'Data Sheet'!$E$17</f>
        <v>9.679508402490003E-2</v>
      </c>
      <c r="G11" s="132">
        <f>'Data Sheet'!F21/'Data Sheet'!$F$17</f>
        <v>9.6288947986888487E-2</v>
      </c>
      <c r="H11" s="132">
        <f>'Data Sheet'!G21/'Data Sheet'!$G$17</f>
        <v>9.5257679920452407E-2</v>
      </c>
      <c r="I11" s="132">
        <f>'Data Sheet'!H21/'Data Sheet'!$H$17</f>
        <v>9.8980182315004703E-2</v>
      </c>
      <c r="J11" s="132">
        <f>'Data Sheet'!I21/'Data Sheet'!$I$17</f>
        <v>8.455550081925646E-2</v>
      </c>
      <c r="K11" s="132">
        <f>'Data Sheet'!J21/'Data Sheet'!$J$17</f>
        <v>7.796030565664254E-2</v>
      </c>
      <c r="L11" s="132">
        <f>'Data Sheet'!K21/'Data Sheet'!$K$17</f>
        <v>7.9261196226466282E-2</v>
      </c>
    </row>
    <row r="12" spans="2:12" x14ac:dyDescent="0.3">
      <c r="B12" s="128" t="s">
        <v>39</v>
      </c>
      <c r="C12" s="132">
        <f>'Data Sheet'!B22/'Data Sheet'!$B$17</f>
        <v>6.9718018230752368E-2</v>
      </c>
      <c r="D12" s="132">
        <f>'Data Sheet'!C22/'Data Sheet'!$C$17</f>
        <v>6.9040677891832367E-2</v>
      </c>
      <c r="E12" s="132">
        <f>'Data Sheet'!D22/'Data Sheet'!$D$17</f>
        <v>6.6681724028280112E-2</v>
      </c>
      <c r="F12" s="132">
        <f>'Data Sheet'!E22/'Data Sheet'!$E$17</f>
        <v>6.4588440930492666E-2</v>
      </c>
      <c r="G12" s="132">
        <f>'Data Sheet'!F22/'Data Sheet'!$F$17</f>
        <v>6.7846867462428101E-2</v>
      </c>
      <c r="H12" s="132">
        <f>'Data Sheet'!G22/'Data Sheet'!$G$17</f>
        <v>7.1276422790438249E-2</v>
      </c>
      <c r="I12" s="132">
        <f>'Data Sheet'!H22/'Data Sheet'!$H$17</f>
        <v>6.1667734202756716E-2</v>
      </c>
      <c r="J12" s="132">
        <f>'Data Sheet'!I22/'Data Sheet'!$I$17</f>
        <v>5.9045904747048232E-2</v>
      </c>
      <c r="K12" s="132">
        <f>'Data Sheet'!J22/'Data Sheet'!$J$17</f>
        <v>6.5782159774141119E-2</v>
      </c>
      <c r="L12" s="132">
        <f>'Data Sheet'!K22/'Data Sheet'!$K$17</f>
        <v>7.6853925691375058E-2</v>
      </c>
    </row>
    <row r="13" spans="2:12" x14ac:dyDescent="0.3">
      <c r="B13" s="128" t="s">
        <v>38</v>
      </c>
      <c r="C13" s="132">
        <f>'Data Sheet'!B23/'Data Sheet'!$B$17</f>
        <v>0.27413395517917194</v>
      </c>
      <c r="D13" s="132">
        <f>'Data Sheet'!C23/'Data Sheet'!$C$17</f>
        <v>0.28973860691714709</v>
      </c>
      <c r="E13" s="132">
        <f>'Data Sheet'!D23/'Data Sheet'!$D$17</f>
        <v>0.13402557572119314</v>
      </c>
      <c r="F13" s="132">
        <f>'Data Sheet'!E23/'Data Sheet'!$E$17</f>
        <v>0.12301736006981241</v>
      </c>
      <c r="G13" s="132">
        <f>'Data Sheet'!F23/'Data Sheet'!$F$17</f>
        <v>0.11436749335147506</v>
      </c>
      <c r="H13" s="132">
        <f>'Data Sheet'!G23/'Data Sheet'!$G$17</f>
        <v>0.10342705842961683</v>
      </c>
      <c r="I13" s="132">
        <f>'Data Sheet'!H23/'Data Sheet'!$H$17</f>
        <v>0.10109452230279906</v>
      </c>
      <c r="J13" s="132">
        <f>'Data Sheet'!I23/'Data Sheet'!$I$17</f>
        <v>0.10150719411840266</v>
      </c>
      <c r="K13" s="132">
        <f>'Data Sheet'!J23/'Data Sheet'!$J$17</f>
        <v>0.10739228048783579</v>
      </c>
      <c r="L13" s="132">
        <f>'Data Sheet'!K23/'Data Sheet'!$K$17</f>
        <v>0.1142860682093411</v>
      </c>
    </row>
    <row r="14" spans="2:12" x14ac:dyDescent="0.3">
      <c r="B14" s="128" t="s">
        <v>37</v>
      </c>
      <c r="C14" s="132">
        <f>'Data Sheet'!B24/'Data Sheet'!$B$17</f>
        <v>-0.12470246624564078</v>
      </c>
      <c r="D14" s="132">
        <f>'Data Sheet'!C24/'Data Sheet'!$C$17</f>
        <v>-0.13467476741121193</v>
      </c>
      <c r="E14" s="132">
        <f>'Data Sheet'!D24/'Data Sheet'!$D$17</f>
        <v>1.0190465718251008E-2</v>
      </c>
      <c r="F14" s="132">
        <f>'Data Sheet'!E24/'Data Sheet'!$E$17</f>
        <v>1.0525396657922789E-2</v>
      </c>
      <c r="G14" s="132">
        <f>'Data Sheet'!F24/'Data Sheet'!$F$17</f>
        <v>2.8939328344362667E-2</v>
      </c>
      <c r="H14" s="132">
        <f>'Data Sheet'!G24/'Data Sheet'!$G$17</f>
        <v>2.6547947085565692E-2</v>
      </c>
      <c r="I14" s="132">
        <f>'Data Sheet'!H24/'Data Sheet'!$H$17</f>
        <v>2.6291627034962038E-2</v>
      </c>
      <c r="J14" s="132">
        <f>'Data Sheet'!I24/'Data Sheet'!$I$17</f>
        <v>2.7870376840572496E-2</v>
      </c>
      <c r="K14" s="132">
        <f>'Data Sheet'!J24/'Data Sheet'!$J$17</f>
        <v>3.0649620380264902E-2</v>
      </c>
      <c r="L14" s="132">
        <f>'Data Sheet'!K24/'Data Sheet'!$K$17</f>
        <v>3.784623316134611E-2</v>
      </c>
    </row>
    <row r="15" spans="2:12" x14ac:dyDescent="0.3">
      <c r="B15" s="128" t="s">
        <v>32</v>
      </c>
      <c r="C15" s="132">
        <f>'Data Sheet'!B25/'Data Sheet'!$B$17</f>
        <v>1.4952187893485543E-2</v>
      </c>
      <c r="D15" s="132">
        <f>'Data Sheet'!C25/'Data Sheet'!$C$17</f>
        <v>2.2433954610247383E-2</v>
      </c>
      <c r="E15" s="132">
        <f>'Data Sheet'!D25/'Data Sheet'!$D$17</f>
        <v>1.9995185606747286E-2</v>
      </c>
      <c r="F15" s="132">
        <f>'Data Sheet'!E25/'Data Sheet'!$E$17</f>
        <v>1.422911383654892E-2</v>
      </c>
      <c r="G15" s="132">
        <f>'Data Sheet'!F25/'Data Sheet'!$F$17</f>
        <v>1.7566949100129878E-2</v>
      </c>
      <c r="H15" s="132">
        <f>'Data Sheet'!G25/'Data Sheet'!$G$17</f>
        <v>1.5274407388456295E-2</v>
      </c>
      <c r="I15" s="132">
        <f>'Data Sheet'!H25/'Data Sheet'!$H$17</f>
        <v>1.0167250375241226E-2</v>
      </c>
      <c r="J15" s="132">
        <f>'Data Sheet'!I25/'Data Sheet'!$I$17</f>
        <v>1.2510224395952401E-2</v>
      </c>
      <c r="K15" s="132">
        <f>'Data Sheet'!J25/'Data Sheet'!$J$17</f>
        <v>2.3129067329149988E-2</v>
      </c>
      <c r="L15" s="132">
        <f>'Data Sheet'!K25/'Data Sheet'!$K$17</f>
        <v>1.0329261048758288E-2</v>
      </c>
    </row>
    <row r="16" spans="2:12" x14ac:dyDescent="0.3">
      <c r="B16" s="128" t="s">
        <v>31</v>
      </c>
      <c r="C16" s="132">
        <f>'Data Sheet'!B26/'Data Sheet'!$B$17</f>
        <v>1.9309826794539322E-2</v>
      </c>
      <c r="D16" s="132">
        <f>'Data Sheet'!C26/'Data Sheet'!$C$17</f>
        <v>2.2227474590011016E-2</v>
      </c>
      <c r="E16" s="132">
        <f>'Data Sheet'!D26/'Data Sheet'!$D$17</f>
        <v>2.1425238713665449E-2</v>
      </c>
      <c r="F16" s="132">
        <f>'Data Sheet'!E26/'Data Sheet'!$E$17</f>
        <v>3.2335540352378074E-2</v>
      </c>
      <c r="G16" s="132">
        <f>'Data Sheet'!F26/'Data Sheet'!$F$17</f>
        <v>3.8617106809326486E-2</v>
      </c>
      <c r="H16" s="132">
        <f>'Data Sheet'!G26/'Data Sheet'!$G$17</f>
        <v>3.6442576011650275E-2</v>
      </c>
      <c r="I16" s="132">
        <f>'Data Sheet'!H26/'Data Sheet'!$H$17</f>
        <v>2.8052374328551871E-2</v>
      </c>
      <c r="J16" s="132">
        <f>'Data Sheet'!I26/'Data Sheet'!$I$17</f>
        <v>2.4878372818372688E-2</v>
      </c>
      <c r="K16" s="132">
        <f>'Data Sheet'!J26/'Data Sheet'!$J$17</f>
        <v>2.4031736542297968E-2</v>
      </c>
      <c r="L16" s="132">
        <f>'Data Sheet'!K26/'Data Sheet'!$K$17</f>
        <v>3.0270497929251843E-2</v>
      </c>
    </row>
    <row r="17" spans="2:12" x14ac:dyDescent="0.3">
      <c r="B17" s="128" t="s">
        <v>30</v>
      </c>
      <c r="C17" s="132">
        <f>'Data Sheet'!B27/'Data Sheet'!$B$17</f>
        <v>3.4334186549547386E-3</v>
      </c>
      <c r="D17" s="132">
        <f>'Data Sheet'!C27/'Data Sheet'!$C$17</f>
        <v>2.4784241657310885E-3</v>
      </c>
      <c r="E17" s="132">
        <f>'Data Sheet'!D27/'Data Sheet'!$D$17</f>
        <v>2.4648504714836358E-3</v>
      </c>
      <c r="F17" s="132">
        <f>'Data Sheet'!E27/'Data Sheet'!$E$17</f>
        <v>5.7416451967840128E-3</v>
      </c>
      <c r="G17" s="132">
        <f>'Data Sheet'!F27/'Data Sheet'!$F$17</f>
        <v>5.0630218319005502E-3</v>
      </c>
      <c r="H17" s="132">
        <f>'Data Sheet'!G27/'Data Sheet'!$G$17</f>
        <v>4.2200933182700148E-3</v>
      </c>
      <c r="I17" s="132">
        <f>'Data Sheet'!H27/'Data Sheet'!$H$17</f>
        <v>3.2785499469439143E-3</v>
      </c>
      <c r="J17" s="132">
        <f>'Data Sheet'!I27/'Data Sheet'!$I$17</f>
        <v>4.1883417095335005E-3</v>
      </c>
      <c r="K17" s="132">
        <f>'Data Sheet'!J27/'Data Sheet'!$J$17</f>
        <v>5.7802947085384216E-3</v>
      </c>
      <c r="L17" s="132">
        <f>'Data Sheet'!K27/'Data Sheet'!$K$17</f>
        <v>6.6956451467337858E-3</v>
      </c>
    </row>
    <row r="18" spans="2:12" x14ac:dyDescent="0.3">
      <c r="B18" s="128" t="s">
        <v>29</v>
      </c>
      <c r="C18" s="132">
        <f>'Data Sheet'!B28/'Data Sheet'!$B$17</f>
        <v>0.18315186431129477</v>
      </c>
      <c r="D18" s="132">
        <f>'Data Sheet'!C28/'Data Sheet'!$C$17</f>
        <v>0.19649063636345529</v>
      </c>
      <c r="E18" s="132">
        <f>'Data Sheet'!D28/'Data Sheet'!$D$17</f>
        <v>0.18654169056527517</v>
      </c>
      <c r="F18" s="132">
        <f>'Data Sheet'!E28/'Data Sheet'!$E$17</f>
        <v>0.17183355829716326</v>
      </c>
      <c r="G18" s="132">
        <f>'Data Sheet'!F28/'Data Sheet'!$F$17</f>
        <v>0.17955544560578884</v>
      </c>
      <c r="H18" s="132">
        <f>'Data Sheet'!G28/'Data Sheet'!$G$17</f>
        <v>0.19824029984170621</v>
      </c>
      <c r="I18" s="132">
        <f>'Data Sheet'!H28/'Data Sheet'!$H$17</f>
        <v>0.14390157408883733</v>
      </c>
      <c r="J18" s="132">
        <f>'Data Sheet'!I28/'Data Sheet'!$I$17</f>
        <v>0.16494817561402192</v>
      </c>
      <c r="K18" s="132">
        <f>'Data Sheet'!J28/'Data Sheet'!$J$17</f>
        <v>0.20701016742485434</v>
      </c>
      <c r="L18" s="132">
        <f>'Data Sheet'!K28/'Data Sheet'!$K$17</f>
        <v>0.15050808685993647</v>
      </c>
    </row>
    <row r="19" spans="2:12" x14ac:dyDescent="0.3">
      <c r="B19" s="128" t="s">
        <v>28</v>
      </c>
      <c r="C19" s="132">
        <f>'Data Sheet'!B29/'Data Sheet'!$B$17</f>
        <v>5.9173218773933209E-2</v>
      </c>
      <c r="D19" s="132">
        <f>'Data Sheet'!C29/'Data Sheet'!$C$17</f>
        <v>6.2627182729506528E-2</v>
      </c>
      <c r="E19" s="132">
        <f>'Data Sheet'!D29/'Data Sheet'!$D$17</f>
        <v>6.1871491362324706E-2</v>
      </c>
      <c r="F19" s="132">
        <f>'Data Sheet'!E29/'Data Sheet'!$E$17</f>
        <v>5.7071339954563712E-2</v>
      </c>
      <c r="G19" s="132">
        <f>'Data Sheet'!F29/'Data Sheet'!$F$17</f>
        <v>4.2295751128703075E-2</v>
      </c>
      <c r="H19" s="132">
        <f>'Data Sheet'!G29/'Data Sheet'!$G$17</f>
        <v>5.05508504434483E-2</v>
      </c>
      <c r="I19" s="132">
        <f>'Data Sheet'!H29/'Data Sheet'!$H$17</f>
        <v>3.7899020249281136E-2</v>
      </c>
      <c r="J19" s="132">
        <f>'Data Sheet'!I29/'Data Sheet'!$I$17</f>
        <v>4.3304176830656176E-2</v>
      </c>
      <c r="K19" s="132">
        <f>'Data Sheet'!J29/'Data Sheet'!$J$17</f>
        <v>5.0432275439198995E-2</v>
      </c>
      <c r="L19" s="132">
        <f>'Data Sheet'!K29/'Data Sheet'!$K$17</f>
        <v>4.1095252055558924E-2</v>
      </c>
    </row>
    <row r="20" spans="2:12" x14ac:dyDescent="0.3">
      <c r="B20" s="128" t="s">
        <v>27</v>
      </c>
      <c r="C20" s="132">
        <f>'Data Sheet'!B30/'Data Sheet'!$B$17</f>
        <v>0.12228295714042473</v>
      </c>
      <c r="D20" s="132">
        <f>'Data Sheet'!C30/'Data Sheet'!$C$17</f>
        <v>0.12876319795724203</v>
      </c>
      <c r="E20" s="132">
        <f>'Data Sheet'!D30/'Data Sheet'!$D$17</f>
        <v>0.12118778808348515</v>
      </c>
      <c r="F20" s="132">
        <f>'Data Sheet'!E30/'Data Sheet'!$E$17</f>
        <v>0.11205329693718286</v>
      </c>
      <c r="G20" s="132">
        <f>'Data Sheet'!F30/'Data Sheet'!$F$17</f>
        <v>0.13384476467313997</v>
      </c>
      <c r="H20" s="132">
        <f>'Data Sheet'!G30/'Data Sheet'!$G$17</f>
        <v>0.14458252486207437</v>
      </c>
      <c r="I20" s="132">
        <f>'Data Sheet'!H30/'Data Sheet'!$H$17</f>
        <v>0.10413871829692715</v>
      </c>
      <c r="J20" s="132">
        <f>'Data Sheet'!I30/'Data Sheet'!$I$17</f>
        <v>0.11906691459407301</v>
      </c>
      <c r="K20" s="132">
        <f>'Data Sheet'!J30/'Data Sheet'!$J$17</f>
        <v>0.15383213226301479</v>
      </c>
      <c r="L20" s="132">
        <f>'Data Sheet'!K30/'Data Sheet'!$K$17</f>
        <v>0.10815994516543274</v>
      </c>
    </row>
    <row r="21" spans="2:12" x14ac:dyDescent="0.3">
      <c r="B21" s="128" t="s">
        <v>36</v>
      </c>
      <c r="C21" s="132">
        <f>'Data Sheet'!B31/'Data Sheet'!$B$17</f>
        <v>5.0408191436213036E-2</v>
      </c>
      <c r="D21" s="132">
        <f>'Data Sheet'!C31/'Data Sheet'!$C$17</f>
        <v>6.559425414570054E-2</v>
      </c>
      <c r="E21" s="132">
        <f>'Data Sheet'!D31/'Data Sheet'!$D$17</f>
        <v>4.9600137893732674E-2</v>
      </c>
      <c r="F21" s="132">
        <f>'Data Sheet'!E31/'Data Sheet'!$E$17</f>
        <v>5.2346839652330827E-2</v>
      </c>
      <c r="G21" s="132">
        <f>'Data Sheet'!F31/'Data Sheet'!$F$17</f>
        <v>5.6950460758241075E-2</v>
      </c>
      <c r="H21" s="132">
        <f>'Data Sheet'!G31/'Data Sheet'!$G$17</f>
        <v>7.8855365892637475E-2</v>
      </c>
      <c r="I21" s="132">
        <f>'Data Sheet'!H31/'Data Sheet'!$H$17</f>
        <v>6.3119904004222488E-2</v>
      </c>
      <c r="J21" s="132">
        <f>'Data Sheet'!I31/'Data Sheet'!$I$17</f>
        <v>7.1338086016273797E-2</v>
      </c>
      <c r="K21" s="132">
        <f>'Data Sheet'!J31/'Data Sheet'!$J$17</f>
        <v>8.998913359814259E-2</v>
      </c>
      <c r="L21" s="132">
        <f>'Data Sheet'!K31/'Data Sheet'!$K$17</f>
        <v>7.0160050162775378E-2</v>
      </c>
    </row>
    <row r="22" spans="2:12" x14ac:dyDescent="0.3">
      <c r="B22" s="128" t="s">
        <v>63</v>
      </c>
      <c r="C22" s="132">
        <f>'Data Sheet'!B32/'Data Sheet'!$B$17</f>
        <v>0.16300890796966538</v>
      </c>
      <c r="D22" s="132">
        <f>'Data Sheet'!C32/'Data Sheet'!$C$17</f>
        <v>0.2689525089314227</v>
      </c>
      <c r="E22" s="132">
        <f>'Data Sheet'!D32/'Data Sheet'!$D$17</f>
        <v>0.17354104567432704</v>
      </c>
      <c r="F22" s="132">
        <f>'Data Sheet'!E32/'Data Sheet'!$E$17</f>
        <v>0.2261658315198494</v>
      </c>
      <c r="G22" s="132">
        <f>'Data Sheet'!F32/'Data Sheet'!$F$17</f>
        <v>0.22933366318263357</v>
      </c>
      <c r="H22" s="132">
        <f>'Data Sheet'!G32/'Data Sheet'!$G$17</f>
        <v>0.23214427993822997</v>
      </c>
      <c r="I22" s="132">
        <f>'Data Sheet'!H32/'Data Sheet'!$H$17</f>
        <v>0.25612447287541984</v>
      </c>
      <c r="J22" s="132">
        <f>'Data Sheet'!I32/'Data Sheet'!$I$17</f>
        <v>0.19946596831009894</v>
      </c>
      <c r="K22" s="132">
        <f>'Data Sheet'!J32/'Data Sheet'!$J$17</f>
        <v>0.19319431363472836</v>
      </c>
      <c r="L22" s="132">
        <f>'Data Sheet'!K32/'Data Sheet'!$K$17</f>
        <v>0.18923735947019996</v>
      </c>
    </row>
    <row r="23" spans="2:12" x14ac:dyDescent="0.3">
      <c r="G23" s="137"/>
    </row>
    <row r="24" spans="2:12" x14ac:dyDescent="0.3">
      <c r="B24" s="290" t="str">
        <f>"Common Size Balance Sheet"&amp;" - "&amp;'Data Sheet'!$B$1</f>
        <v>Common Size Balance Sheet - ASIAN PAINTS LTD</v>
      </c>
      <c r="C24" s="290"/>
      <c r="D24" s="290"/>
      <c r="E24" s="290"/>
      <c r="F24" s="290"/>
      <c r="G24" s="290"/>
      <c r="H24" s="290"/>
      <c r="I24" s="290"/>
      <c r="J24" s="290"/>
      <c r="K24" s="290"/>
      <c r="L24" s="290"/>
    </row>
    <row r="26" spans="2:12" x14ac:dyDescent="0.3">
      <c r="B26" s="133" t="s">
        <v>150</v>
      </c>
      <c r="C26" s="134">
        <f>C5</f>
        <v>42460</v>
      </c>
      <c r="D26" s="134">
        <f t="shared" ref="D26:L26" si="0">D5</f>
        <v>42825</v>
      </c>
      <c r="E26" s="134">
        <f t="shared" si="0"/>
        <v>43190</v>
      </c>
      <c r="F26" s="134">
        <f t="shared" si="0"/>
        <v>43555</v>
      </c>
      <c r="G26" s="134">
        <f t="shared" si="0"/>
        <v>43921</v>
      </c>
      <c r="H26" s="134">
        <f t="shared" si="0"/>
        <v>44286</v>
      </c>
      <c r="I26" s="134">
        <f t="shared" si="0"/>
        <v>44651</v>
      </c>
      <c r="J26" s="134">
        <f t="shared" si="0"/>
        <v>45016</v>
      </c>
      <c r="K26" s="134">
        <f t="shared" si="0"/>
        <v>45382</v>
      </c>
      <c r="L26" s="134">
        <f t="shared" si="0"/>
        <v>45747</v>
      </c>
    </row>
    <row r="27" spans="2:12" x14ac:dyDescent="0.3">
      <c r="B27" s="25"/>
      <c r="C27" s="135"/>
      <c r="D27" s="135"/>
      <c r="E27" s="135"/>
      <c r="F27" s="135"/>
      <c r="G27" s="135"/>
      <c r="H27" s="135"/>
      <c r="I27" s="135"/>
      <c r="J27" s="135"/>
      <c r="K27" s="135"/>
      <c r="L27" s="135"/>
    </row>
    <row r="28" spans="2:12" x14ac:dyDescent="0.3">
      <c r="B28" s="130" t="s">
        <v>76</v>
      </c>
      <c r="C28" s="136">
        <f>HistoricalFS!C52/HistoricalFS!$C$52</f>
        <v>1</v>
      </c>
      <c r="D28" s="136">
        <f>HistoricalFS!D52/HistoricalFS!$D$52</f>
        <v>1</v>
      </c>
      <c r="E28" s="136">
        <f>HistoricalFS!E52/HistoricalFS!$E$52</f>
        <v>1</v>
      </c>
      <c r="F28" s="136">
        <f>HistoricalFS!F52/HistoricalFS!$F$52</f>
        <v>1</v>
      </c>
      <c r="G28" s="136">
        <f>HistoricalFS!G52/HistoricalFS!$G$52</f>
        <v>1</v>
      </c>
      <c r="H28" s="136">
        <f>HistoricalFS!H52/HistoricalFS!$H$52</f>
        <v>1</v>
      </c>
      <c r="I28" s="136">
        <f>HistoricalFS!I52/HistoricalFS!$I$52</f>
        <v>1</v>
      </c>
      <c r="J28" s="136">
        <f>HistoricalFS!J52/HistoricalFS!$J$52</f>
        <v>1</v>
      </c>
      <c r="K28" s="136">
        <f>HistoricalFS!K52/HistoricalFS!$K$52</f>
        <v>1</v>
      </c>
      <c r="L28" s="136">
        <f>HistoricalFS!L52/HistoricalFS!$L$52</f>
        <v>1</v>
      </c>
    </row>
    <row r="29" spans="2:12" x14ac:dyDescent="0.3">
      <c r="B29" s="128" t="s">
        <v>24</v>
      </c>
      <c r="C29" s="138">
        <f>HistoricalFS!C48/HistoricalFS!$C$52</f>
        <v>9.0841677691984955E-3</v>
      </c>
      <c r="D29" s="138">
        <f>HistoricalFS!D48/HistoricalFS!$C$52</f>
        <v>9.0841677691984955E-3</v>
      </c>
      <c r="E29" s="138">
        <f>HistoricalFS!E48/HistoricalFS!$C$52</f>
        <v>9.0841677691984955E-3</v>
      </c>
      <c r="F29" s="138">
        <f>HistoricalFS!F48/HistoricalFS!$C$52</f>
        <v>9.0841677691984955E-3</v>
      </c>
      <c r="G29" s="138">
        <f>HistoricalFS!G48/HistoricalFS!$C$52</f>
        <v>9.0841677691984955E-3</v>
      </c>
      <c r="H29" s="138">
        <f>HistoricalFS!H48/HistoricalFS!$C$52</f>
        <v>9.0841677691984955E-3</v>
      </c>
      <c r="I29" s="138">
        <f>HistoricalFS!I48/HistoricalFS!$C$52</f>
        <v>9.0841677691984955E-3</v>
      </c>
      <c r="J29" s="138">
        <f>HistoricalFS!J48/HistoricalFS!$C$52</f>
        <v>9.0841677691984955E-3</v>
      </c>
      <c r="K29" s="138">
        <f>HistoricalFS!K48/HistoricalFS!$C$52</f>
        <v>9.0841677691984955E-3</v>
      </c>
      <c r="L29" s="138">
        <f>HistoricalFS!L48/HistoricalFS!$C$52</f>
        <v>9.0841677691984955E-3</v>
      </c>
    </row>
    <row r="30" spans="2:12" x14ac:dyDescent="0.3">
      <c r="B30" s="128" t="s">
        <v>23</v>
      </c>
      <c r="C30" s="138">
        <f>HistoricalFS!C49/HistoricalFS!$C$52</f>
        <v>0.60885327534820899</v>
      </c>
      <c r="D30" s="138">
        <f>HistoricalFS!D49/HistoricalFS!$C$52</f>
        <v>0.71104732158162254</v>
      </c>
      <c r="E30" s="138">
        <f>HistoricalFS!E49/HistoricalFS!$C$52</f>
        <v>0.78741229071230967</v>
      </c>
      <c r="F30" s="138">
        <f>HistoricalFS!F49/HistoricalFS!$C$52</f>
        <v>0.8878306056522236</v>
      </c>
      <c r="G30" s="138">
        <f>HistoricalFS!G49/HistoricalFS!$C$52</f>
        <v>0.95029941197250123</v>
      </c>
      <c r="H30" s="138">
        <f>HistoricalFS!H49/HistoricalFS!$C$52</f>
        <v>1.2037440939177178</v>
      </c>
      <c r="I30" s="138">
        <f>HistoricalFS!I49/HistoricalFS!$C$52</f>
        <v>1.2989488617799172</v>
      </c>
      <c r="J30" s="138">
        <f>HistoricalFS!J49/HistoricalFS!$C$52</f>
        <v>1.505470672969013</v>
      </c>
      <c r="K30" s="138">
        <f>HistoricalFS!K49/HistoricalFS!$C$52</f>
        <v>1.764592012713289</v>
      </c>
      <c r="L30" s="138">
        <f>HistoricalFS!L49/HistoricalFS!$C$52</f>
        <v>1.8281878164945073</v>
      </c>
    </row>
    <row r="31" spans="2:12" x14ac:dyDescent="0.3">
      <c r="B31" s="128" t="s">
        <v>22</v>
      </c>
      <c r="C31" s="138">
        <f>HistoricalFS!C50/HistoricalFS!$C$52</f>
        <v>3.0617395726690803E-2</v>
      </c>
      <c r="D31" s="138">
        <f>HistoricalFS!D50/HistoricalFS!$C$52</f>
        <v>5.3067374559973783E-2</v>
      </c>
      <c r="E31" s="138">
        <f>HistoricalFS!E50/HistoricalFS!$C$52</f>
        <v>5.0518845007543299E-2</v>
      </c>
      <c r="F31" s="138">
        <f>HistoricalFS!F50/HistoricalFS!$C$52</f>
        <v>0.12497360079476996</v>
      </c>
      <c r="G31" s="138">
        <f>HistoricalFS!G50/HistoricalFS!$C$52</f>
        <v>0.10592829076155669</v>
      </c>
      <c r="H31" s="138">
        <f>HistoricalFS!H50/HistoricalFS!$C$52</f>
        <v>0.10352466088267576</v>
      </c>
      <c r="I31" s="138">
        <f>HistoricalFS!I50/HistoricalFS!$C$52</f>
        <v>0.15028653200151909</v>
      </c>
      <c r="J31" s="138">
        <f>HistoricalFS!J50/HistoricalFS!$C$52</f>
        <v>0.18303006999695992</v>
      </c>
      <c r="K31" s="138">
        <f>HistoricalFS!K50/HistoricalFS!$C$52</f>
        <v>0.23433781322716196</v>
      </c>
      <c r="L31" s="138">
        <f>HistoricalFS!L50/HistoricalFS!$C$52</f>
        <v>0.21690344662341141</v>
      </c>
    </row>
    <row r="32" spans="2:12" x14ac:dyDescent="0.3">
      <c r="B32" s="128" t="s">
        <v>21</v>
      </c>
      <c r="C32" s="138">
        <f>HistoricalFS!C51/HistoricalFS!$C$52</f>
        <v>0.35144516115590163</v>
      </c>
      <c r="D32" s="138">
        <f>HistoricalFS!D51/HistoricalFS!$C$52</f>
        <v>0.40164295394558019</v>
      </c>
      <c r="E32" s="138">
        <f>HistoricalFS!E51/HistoricalFS!$C$52</f>
        <v>0.45646427749518653</v>
      </c>
      <c r="F32" s="138">
        <f>HistoricalFS!F51/HistoricalFS!$C$52</f>
        <v>0.5169688882406811</v>
      </c>
      <c r="G32" s="138">
        <f>HistoricalFS!G51/HistoricalFS!$C$52</f>
        <v>0.4630453744330682</v>
      </c>
      <c r="H32" s="138">
        <f>HistoricalFS!H51/HistoricalFS!$C$52</f>
        <v>0.61141316958091796</v>
      </c>
      <c r="I32" s="138">
        <f>HistoricalFS!I51/HistoricalFS!$C$52</f>
        <v>0.71597391048230752</v>
      </c>
      <c r="J32" s="138">
        <f>HistoricalFS!J51/HistoricalFS!$C$52</f>
        <v>0.74386378294218303</v>
      </c>
      <c r="K32" s="138">
        <f>HistoricalFS!K51/HistoricalFS!$C$52</f>
        <v>0.82375843235600232</v>
      </c>
      <c r="L32" s="138">
        <f>HistoricalFS!L51/HistoricalFS!$C$52</f>
        <v>0.8206388276195824</v>
      </c>
    </row>
    <row r="33" spans="2:12" x14ac:dyDescent="0.3">
      <c r="B33" s="128"/>
    </row>
    <row r="34" spans="2:12" x14ac:dyDescent="0.3">
      <c r="B34" s="130" t="s">
        <v>80</v>
      </c>
      <c r="C34" s="137">
        <f>HistoricalFS!C65/HistoricalFS!$C$65</f>
        <v>1</v>
      </c>
      <c r="D34" s="137">
        <f>HistoricalFS!D65/HistoricalFS!$D$65</f>
        <v>1</v>
      </c>
      <c r="E34" s="137">
        <f>HistoricalFS!E65/HistoricalFS!$E$65</f>
        <v>1</v>
      </c>
      <c r="F34" s="137">
        <f>HistoricalFS!F65/HistoricalFS!$F$65</f>
        <v>1</v>
      </c>
      <c r="G34" s="137">
        <f>HistoricalFS!G65/HistoricalFS!$G$65</f>
        <v>1</v>
      </c>
      <c r="H34" s="137">
        <f>HistoricalFS!H65/HistoricalFS!$H$65</f>
        <v>1</v>
      </c>
      <c r="I34" s="137">
        <f>HistoricalFS!I65/HistoricalFS!$I$65</f>
        <v>1</v>
      </c>
      <c r="J34" s="137">
        <f>HistoricalFS!J65/HistoricalFS!$J$65</f>
        <v>1</v>
      </c>
      <c r="K34" s="137">
        <f>HistoricalFS!K65/HistoricalFS!$K$65</f>
        <v>1</v>
      </c>
      <c r="L34" s="137">
        <f>HistoricalFS!L65/HistoricalFS!$L$65</f>
        <v>1</v>
      </c>
    </row>
    <row r="35" spans="2:12" x14ac:dyDescent="0.3">
      <c r="B35" s="128" t="s">
        <v>20</v>
      </c>
      <c r="C35" s="132">
        <f>HistoricalFS!C54/HistoricalFS!$C$65</f>
        <v>0.32354771224250717</v>
      </c>
      <c r="D35" s="132">
        <f>HistoricalFS!D54/HistoricalFS!$C$65</f>
        <v>0.31288290685792164</v>
      </c>
      <c r="E35" s="132">
        <f>HistoricalFS!E54/HistoricalFS!$C$65</f>
        <v>0.35346428601869684</v>
      </c>
      <c r="F35" s="132">
        <f>HistoricalFS!F54/HistoricalFS!$C$65</f>
        <v>0.61526106091184518</v>
      </c>
      <c r="G35" s="132">
        <f>HistoricalFS!G54/HistoricalFS!$C$65</f>
        <v>0.59402331464159119</v>
      </c>
      <c r="H35" s="132">
        <f>HistoricalFS!H54/HistoricalFS!$C$65</f>
        <v>0.55483505587160953</v>
      </c>
      <c r="I35" s="132">
        <f>HistoricalFS!I54/HistoricalFS!$C$65</f>
        <v>0.52268626947740471</v>
      </c>
      <c r="J35" s="132">
        <f>HistoricalFS!J54/HistoricalFS!$C$65</f>
        <v>0.54649527466064596</v>
      </c>
      <c r="K35" s="132">
        <f>HistoricalFS!K54/HistoricalFS!$C$65</f>
        <v>0.67682542809330026</v>
      </c>
      <c r="L35" s="132">
        <f>HistoricalFS!L54/HistoricalFS!$C$65</f>
        <v>0.87319573862371835</v>
      </c>
    </row>
    <row r="36" spans="2:12" x14ac:dyDescent="0.3">
      <c r="B36" s="128" t="s">
        <v>19</v>
      </c>
      <c r="C36" s="132">
        <f>HistoricalFS!C55/HistoricalFS!$C$65</f>
        <v>1.0094677257285946E-2</v>
      </c>
      <c r="D36" s="132">
        <f>HistoricalFS!D55/HistoricalFS!$C$65</f>
        <v>2.4390497990819236E-2</v>
      </c>
      <c r="E36" s="132">
        <f>HistoricalFS!E55/HistoricalFS!$C$65</f>
        <v>0.13307188254981756</v>
      </c>
      <c r="F36" s="132">
        <f>HistoricalFS!F55/HistoricalFS!$C$65</f>
        <v>1.9856937616428781E-2</v>
      </c>
      <c r="G36" s="132">
        <f>HistoricalFS!G55/HistoricalFS!$C$65</f>
        <v>1.3281523018686377E-2</v>
      </c>
      <c r="H36" s="132">
        <f>HistoricalFS!H55/HistoricalFS!$C$65</f>
        <v>1.7329243311175364E-2</v>
      </c>
      <c r="I36" s="132">
        <f>HistoricalFS!I55/HistoricalFS!$C$65</f>
        <v>4.0385338425972847E-2</v>
      </c>
      <c r="J36" s="132">
        <f>HistoricalFS!J55/HistoricalFS!$C$65</f>
        <v>9.6560953042088157E-2</v>
      </c>
      <c r="K36" s="132">
        <f>HistoricalFS!K55/HistoricalFS!$C$65</f>
        <v>0.25555093602347945</v>
      </c>
      <c r="L36" s="132">
        <f>HistoricalFS!L55/HistoricalFS!$C$65</f>
        <v>0.11880731468704987</v>
      </c>
    </row>
    <row r="37" spans="2:12" x14ac:dyDescent="0.3">
      <c r="B37" s="128" t="s">
        <v>18</v>
      </c>
      <c r="C37" s="132">
        <f>HistoricalFS!C56/HistoricalFS!$C$65</f>
        <v>0.25685408602873561</v>
      </c>
      <c r="D37" s="132">
        <f>HistoricalFS!D56/HistoricalFS!$C$65</f>
        <v>0.25115848709587907</v>
      </c>
      <c r="E37" s="132">
        <f>HistoricalFS!E56/HistoricalFS!$C$65</f>
        <v>0.20273642559969998</v>
      </c>
      <c r="F37" s="132">
        <f>HistoricalFS!F56/HistoricalFS!$C$65</f>
        <v>0.24325908724570347</v>
      </c>
      <c r="G37" s="132">
        <f>HistoricalFS!G56/HistoricalFS!$C$65</f>
        <v>0.1911965398336779</v>
      </c>
      <c r="H37" s="132">
        <f>HistoricalFS!H56/HistoricalFS!$C$65</f>
        <v>0.44860181285591583</v>
      </c>
      <c r="I37" s="132">
        <f>HistoricalFS!I56/HistoricalFS!$C$65</f>
        <v>0.30755950120418263</v>
      </c>
      <c r="J37" s="132">
        <f>HistoricalFS!J56/HistoricalFS!$C$65</f>
        <v>0.40360809657705304</v>
      </c>
      <c r="K37" s="132">
        <f>HistoricalFS!K56/HistoricalFS!$C$65</f>
        <v>0.43450203285718486</v>
      </c>
      <c r="L37" s="132">
        <f>HistoricalFS!L56/HistoricalFS!$C$65</f>
        <v>0.4474606095446268</v>
      </c>
    </row>
    <row r="38" spans="2:12" x14ac:dyDescent="0.3">
      <c r="B38" s="128" t="s">
        <v>17</v>
      </c>
      <c r="C38" s="132">
        <f>HistoricalFS!C57/HistoricalFS!$C$65</f>
        <v>6.7684247511371823E-2</v>
      </c>
      <c r="D38" s="132">
        <f>HistoricalFS!D57/HistoricalFS!$C$65</f>
        <v>0.12474346601913246</v>
      </c>
      <c r="E38" s="132">
        <f>HistoricalFS!E57/HistoricalFS!$C$65</f>
        <v>0.16022683901835683</v>
      </c>
      <c r="F38" s="132">
        <f>HistoricalFS!F57/HistoricalFS!$C$65</f>
        <v>0.13940295652157436</v>
      </c>
      <c r="G38" s="132">
        <f>HistoricalFS!G57/HistoricalFS!$C$65</f>
        <v>0.16466569372376064</v>
      </c>
      <c r="H38" s="132">
        <f>HistoricalFS!H57/HistoricalFS!$C$65</f>
        <v>0.24296928789860439</v>
      </c>
      <c r="I38" s="132">
        <f>HistoricalFS!I57/HistoricalFS!$C$65</f>
        <v>0.27243600974710747</v>
      </c>
      <c r="J38" s="132">
        <f>HistoricalFS!J57/HistoricalFS!$C$65</f>
        <v>0.28754251100716643</v>
      </c>
      <c r="K38" s="132">
        <f>HistoricalFS!K57/HistoricalFS!$C$65</f>
        <v>0.33823087916219591</v>
      </c>
      <c r="L38" s="132">
        <f>HistoricalFS!L57/HistoricalFS!$C$65</f>
        <v>0.31641258714105375</v>
      </c>
    </row>
    <row r="39" spans="2:12" x14ac:dyDescent="0.3">
      <c r="B39" s="128" t="s">
        <v>15</v>
      </c>
      <c r="C39" s="132">
        <f>HistoricalFS!C60/HistoricalFS!$C$65</f>
        <v>0.11240047618010367</v>
      </c>
      <c r="D39" s="132">
        <f>HistoricalFS!D60/HistoricalFS!$C$65</f>
        <v>0.13700122075607324</v>
      </c>
      <c r="E39" s="132">
        <f>HistoricalFS!E60/HistoricalFS!$C$65</f>
        <v>0.16390047191834858</v>
      </c>
      <c r="F39" s="132">
        <f>HistoricalFS!F60/HistoricalFS!$C$65</f>
        <v>0.18063496362828785</v>
      </c>
      <c r="G39" s="132">
        <f>HistoricalFS!G60/HistoricalFS!$C$65</f>
        <v>0.17001751107819565</v>
      </c>
      <c r="H39" s="132">
        <f>HistoricalFS!H60/HistoricalFS!$C$65</f>
        <v>0.24644025066696471</v>
      </c>
      <c r="I39" s="132">
        <f>HistoricalFS!I60/HistoricalFS!$C$65</f>
        <v>0.36664731514163712</v>
      </c>
      <c r="J39" s="132">
        <f>HistoricalFS!J60/HistoricalFS!$C$65</f>
        <v>0.43914450475090988</v>
      </c>
      <c r="K39" s="132">
        <f>HistoricalFS!K60/HistoricalFS!$C$65</f>
        <v>0.46302075095913175</v>
      </c>
      <c r="L39" s="132">
        <f>HistoricalFS!L60/HistoricalFS!$C$65</f>
        <v>0.40852710902421907</v>
      </c>
    </row>
    <row r="40" spans="2:12" x14ac:dyDescent="0.3">
      <c r="B40" s="128" t="s">
        <v>14</v>
      </c>
      <c r="C40" s="132">
        <f>HistoricalFS!C61/HistoricalFS!$C$65</f>
        <v>0.18924465599586326</v>
      </c>
      <c r="D40" s="132">
        <f>HistoricalFS!D61/HistoricalFS!$C$65</f>
        <v>0.24878611008776377</v>
      </c>
      <c r="E40" s="132">
        <f>HistoricalFS!E61/HistoricalFS!$C$65</f>
        <v>0.25175702692387464</v>
      </c>
      <c r="F40" s="132">
        <f>HistoricalFS!F61/HistoricalFS!$C$65</f>
        <v>0.29830959851425753</v>
      </c>
      <c r="G40" s="132">
        <f>HistoricalFS!G61/HistoricalFS!$C$65</f>
        <v>0.32103422378760171</v>
      </c>
      <c r="H40" s="132">
        <f>HistoricalFS!H61/HistoricalFS!$C$65</f>
        <v>0.35974895421265024</v>
      </c>
      <c r="I40" s="132">
        <f>HistoricalFS!I61/HistoricalFS!$C$65</f>
        <v>0.58272208716141538</v>
      </c>
      <c r="J40" s="132">
        <f>HistoricalFS!J61/HistoricalFS!$C$65</f>
        <v>0.58818281603518519</v>
      </c>
      <c r="K40" s="132">
        <f>HistoricalFS!K61/HistoricalFS!$C$65</f>
        <v>0.5609805067321525</v>
      </c>
      <c r="L40" s="132">
        <f>HistoricalFS!L61/HistoricalFS!$C$65</f>
        <v>0.63635296045185985</v>
      </c>
    </row>
    <row r="41" spans="2:12" x14ac:dyDescent="0.3">
      <c r="B41" s="128" t="s">
        <v>13</v>
      </c>
      <c r="C41" s="132">
        <f>HistoricalFS!C62/HistoricalFS!$C$65</f>
        <v>4.0174144784132636E-2</v>
      </c>
      <c r="D41" s="132">
        <f>HistoricalFS!D62/HistoricalFS!$C$65</f>
        <v>7.5879129048785743E-2</v>
      </c>
      <c r="E41" s="132">
        <f>HistoricalFS!E62/HistoricalFS!$C$65</f>
        <v>3.8322648955443829E-2</v>
      </c>
      <c r="F41" s="132">
        <f>HistoricalFS!F62/HistoricalFS!$C$65</f>
        <v>4.2132658018776352E-2</v>
      </c>
      <c r="G41" s="132">
        <f>HistoricalFS!G62/HistoricalFS!$C$65</f>
        <v>7.4138438852811309E-2</v>
      </c>
      <c r="H41" s="132">
        <f>HistoricalFS!H62/HistoricalFS!$C$65</f>
        <v>5.7841487333590305E-2</v>
      </c>
      <c r="I41" s="132">
        <f>HistoricalFS!I62/HistoricalFS!$C$65</f>
        <v>8.1856950875222448E-2</v>
      </c>
      <c r="J41" s="132">
        <f>HistoricalFS!J62/HistoricalFS!$C$65</f>
        <v>7.9914537604306474E-2</v>
      </c>
      <c r="K41" s="132">
        <f>HistoricalFS!K62/HistoricalFS!$C$65</f>
        <v>0.1026618922382075</v>
      </c>
      <c r="L41" s="132">
        <f>HistoricalFS!L62/HistoricalFS!$C$65</f>
        <v>7.4057939034172654E-2</v>
      </c>
    </row>
    <row r="42" spans="2:12" ht="10.199999999999999" customHeight="1" x14ac:dyDescent="0.3">
      <c r="B42" s="204"/>
      <c r="C42" s="204"/>
      <c r="D42" s="204"/>
      <c r="E42" s="204"/>
      <c r="F42" s="204"/>
      <c r="G42" s="204"/>
      <c r="H42" s="204"/>
      <c r="I42" s="204"/>
      <c r="J42" s="204"/>
      <c r="K42" s="204"/>
      <c r="L42" s="204"/>
    </row>
  </sheetData>
  <mergeCells count="2">
    <mergeCell ref="B3:L3"/>
    <mergeCell ref="B24:L24"/>
  </mergeCells>
  <pageMargins left="0.11811023622047245" right="0.11811023622047245" top="0.15748031496062992" bottom="0.74803149606299213" header="0.31496062992125984" footer="0.31496062992125984"/>
  <pageSetup paperSize="9" scale="78"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78762-F108-403F-B20A-840740D4A3D7}">
  <sheetPr>
    <pageSetUpPr fitToPage="1"/>
  </sheetPr>
  <dimension ref="B2:O42"/>
  <sheetViews>
    <sheetView showGridLines="0" topLeftCell="E1" zoomScaleNormal="100" workbookViewId="0">
      <selection activeCell="P9" sqref="P9"/>
    </sheetView>
  </sheetViews>
  <sheetFormatPr defaultRowHeight="14.4" x14ac:dyDescent="0.3"/>
  <cols>
    <col min="1" max="1" width="1.88671875" customWidth="1"/>
    <col min="2" max="2" width="10.88671875" bestFit="1" customWidth="1"/>
    <col min="3" max="3" width="9.88671875" bestFit="1" customWidth="1"/>
    <col min="4" max="4" width="9.5546875" bestFit="1" customWidth="1"/>
    <col min="5" max="5" width="11.6640625" bestFit="1" customWidth="1"/>
    <col min="6" max="6" width="2.77734375" customWidth="1"/>
    <col min="7" max="7" width="10.88671875" bestFit="1" customWidth="1"/>
    <col min="8" max="8" width="6.109375" bestFit="1" customWidth="1"/>
    <col min="9" max="9" width="10.5546875" customWidth="1"/>
    <col min="10" max="10" width="13.5546875" customWidth="1"/>
    <col min="11" max="11" width="2.77734375" customWidth="1"/>
    <col min="12" max="12" width="13.21875" bestFit="1" customWidth="1"/>
    <col min="13" max="13" width="7.109375" bestFit="1" customWidth="1"/>
    <col min="14" max="14" width="12.33203125" customWidth="1"/>
    <col min="15" max="15" width="13.109375" bestFit="1" customWidth="1"/>
  </cols>
  <sheetData>
    <row r="2" spans="2:15" ht="10.199999999999999" customHeight="1" x14ac:dyDescent="0.3">
      <c r="B2" s="296"/>
      <c r="C2" s="296"/>
      <c r="D2" s="296"/>
      <c r="E2" s="296"/>
      <c r="F2" s="296"/>
      <c r="G2" s="296"/>
      <c r="H2" s="296"/>
      <c r="I2" s="296"/>
      <c r="J2" s="296"/>
      <c r="K2" s="296"/>
      <c r="L2" s="296"/>
      <c r="M2" s="296"/>
      <c r="N2" s="296"/>
      <c r="O2" s="296"/>
    </row>
    <row r="3" spans="2:15" ht="20.399999999999999" customHeight="1" x14ac:dyDescent="0.35">
      <c r="B3" s="206" t="str">
        <f>"Forecasting"&amp;" - "&amp;'Data Sheet'!B1</f>
        <v>Forecasting - ASIAN PAINTS LTD</v>
      </c>
    </row>
    <row r="4" spans="2:15" ht="1.2" customHeight="1" x14ac:dyDescent="0.3"/>
    <row r="5" spans="2:15" ht="5.4" customHeight="1" x14ac:dyDescent="0.3"/>
    <row r="6" spans="2:15" x14ac:dyDescent="0.3">
      <c r="B6" s="295" t="str">
        <f>'Data Sheet'!$B$1&amp;" - " &amp;'Data Sheet'!A17</f>
        <v>ASIAN PAINTS LTD - Sales</v>
      </c>
      <c r="C6" s="295"/>
      <c r="D6" s="295"/>
      <c r="E6" s="295"/>
      <c r="G6" s="295" t="str">
        <f>'Data Sheet'!$B$1&amp;" - "&amp;HistoricalFS!B18&amp;" Forecasting"</f>
        <v>ASIAN PAINTS LTD - EBITDA Forecasting</v>
      </c>
      <c r="H6" s="295"/>
      <c r="I6" s="295"/>
      <c r="J6" s="295"/>
      <c r="L6" s="295" t="str">
        <f>'Data Sheet'!$B$1&amp;" - "&amp;HistoricalFS!B38&amp;" Forecasting"</f>
        <v>ASIAN PAINTS LTD - Earnings per Share Forecasting</v>
      </c>
      <c r="M6" s="295"/>
      <c r="N6" s="295"/>
      <c r="O6" s="295"/>
    </row>
    <row r="7" spans="2:15" x14ac:dyDescent="0.3">
      <c r="B7" s="224" t="s">
        <v>146</v>
      </c>
      <c r="C7" s="225" t="s">
        <v>147</v>
      </c>
      <c r="D7" s="225" t="s">
        <v>34</v>
      </c>
      <c r="E7" s="226" t="s">
        <v>56</v>
      </c>
      <c r="G7" s="224" t="s">
        <v>146</v>
      </c>
      <c r="H7" s="225" t="s">
        <v>147</v>
      </c>
      <c r="I7" s="225" t="s">
        <v>63</v>
      </c>
      <c r="J7" s="226" t="s">
        <v>113</v>
      </c>
      <c r="L7" s="224" t="s">
        <v>146</v>
      </c>
      <c r="M7" s="225" t="s">
        <v>147</v>
      </c>
      <c r="N7" s="225" t="s">
        <v>148</v>
      </c>
      <c r="O7" s="226" t="s">
        <v>149</v>
      </c>
    </row>
    <row r="8" spans="2:15" x14ac:dyDescent="0.3">
      <c r="B8" s="41">
        <v>1</v>
      </c>
      <c r="C8" s="42">
        <f>'Data Sheet'!B16</f>
        <v>42460</v>
      </c>
      <c r="D8" s="44">
        <f t="array" ref="D8:D17">TRANSPOSE('Data Sheet'!B17:K17)</f>
        <v>14271.49</v>
      </c>
      <c r="G8" s="41">
        <v>1</v>
      </c>
      <c r="H8" s="42">
        <f>$C8</f>
        <v>42460</v>
      </c>
      <c r="I8" s="44">
        <f t="array" ref="I8:I17">TRANSPOSE(HistoricalFS!C18:L18)</f>
        <v>2326.3799999999997</v>
      </c>
      <c r="L8" s="41">
        <v>1</v>
      </c>
      <c r="M8" s="42">
        <f>$C8</f>
        <v>42460</v>
      </c>
      <c r="N8" s="44">
        <f t="array" ref="N8:N17">TRANSPOSE(HistoricalFS!C38:L38)</f>
        <v>12.065366972477062</v>
      </c>
    </row>
    <row r="9" spans="2:15" x14ac:dyDescent="0.3">
      <c r="B9" s="41">
        <v>2</v>
      </c>
      <c r="C9" s="42">
        <f>C8+365</f>
        <v>42825</v>
      </c>
      <c r="D9" s="44">
        <v>15061.99</v>
      </c>
      <c r="E9" s="19">
        <f>D9/D8-1</f>
        <v>5.5390151974320734E-2</v>
      </c>
      <c r="G9" s="41">
        <v>2</v>
      </c>
      <c r="H9" s="42">
        <f>H8+365</f>
        <v>42825</v>
      </c>
      <c r="I9" s="44">
        <v>4050.9599999999991</v>
      </c>
      <c r="J9" s="19">
        <f>I9/I8-1</f>
        <v>0.74131483248652397</v>
      </c>
      <c r="L9" s="41">
        <v>2</v>
      </c>
      <c r="M9" s="42">
        <f>M8+365</f>
        <v>42825</v>
      </c>
      <c r="N9" s="44">
        <v>28.519078398665545</v>
      </c>
      <c r="O9" s="19">
        <f>N9/N8-1</f>
        <v>1.3637141301811959</v>
      </c>
    </row>
    <row r="10" spans="2:15" x14ac:dyDescent="0.3">
      <c r="B10" s="41">
        <v>3</v>
      </c>
      <c r="C10" s="42">
        <f t="shared" ref="C10:C22" si="0">C9+365</f>
        <v>43190</v>
      </c>
      <c r="D10" s="44">
        <v>16824.55</v>
      </c>
      <c r="E10" s="19">
        <f t="shared" ref="E10:E22" si="1">D10/D9-1</f>
        <v>0.11702039371955486</v>
      </c>
      <c r="G10" s="41">
        <v>3</v>
      </c>
      <c r="H10" s="42">
        <f t="shared" ref="H10:H22" si="2">H9+365</f>
        <v>43190</v>
      </c>
      <c r="I10" s="44">
        <v>2919.7499999999991</v>
      </c>
      <c r="J10" s="19">
        <f t="shared" ref="J10:J22" si="3">I10/I9-1</f>
        <v>-0.27924491972273247</v>
      </c>
      <c r="L10" s="41">
        <v>3</v>
      </c>
      <c r="M10" s="42">
        <f t="shared" ref="M10:M22" si="4">M9+365</f>
        <v>43190</v>
      </c>
      <c r="N10" s="44">
        <v>15.396684737281056</v>
      </c>
      <c r="O10" s="19">
        <f t="shared" ref="O10:O22" si="5">N10/N9-1</f>
        <v>-0.46012684834859552</v>
      </c>
    </row>
    <row r="11" spans="2:15" x14ac:dyDescent="0.3">
      <c r="B11" s="41">
        <v>4</v>
      </c>
      <c r="C11" s="42">
        <f t="shared" si="0"/>
        <v>43555</v>
      </c>
      <c r="D11" s="44">
        <v>19240.13</v>
      </c>
      <c r="E11" s="19">
        <f t="shared" si="1"/>
        <v>0.14357471670861943</v>
      </c>
      <c r="G11" s="41">
        <v>4</v>
      </c>
      <c r="H11" s="42">
        <f t="shared" si="2"/>
        <v>43555</v>
      </c>
      <c r="I11" s="44">
        <v>4351.46</v>
      </c>
      <c r="J11" s="19">
        <f t="shared" si="3"/>
        <v>0.49035362616662437</v>
      </c>
      <c r="L11" s="41">
        <v>4</v>
      </c>
      <c r="M11" s="42">
        <f t="shared" si="4"/>
        <v>43555</v>
      </c>
      <c r="N11" s="44">
        <v>26.280129274395328</v>
      </c>
      <c r="O11" s="19">
        <f t="shared" si="5"/>
        <v>0.70686935030639653</v>
      </c>
    </row>
    <row r="12" spans="2:15" x14ac:dyDescent="0.3">
      <c r="B12" s="41">
        <v>5</v>
      </c>
      <c r="C12" s="42">
        <f t="shared" si="0"/>
        <v>43920</v>
      </c>
      <c r="D12" s="44">
        <v>20211.25</v>
      </c>
      <c r="E12" s="19">
        <f t="shared" si="1"/>
        <v>5.0473671435691925E-2</v>
      </c>
      <c r="G12" s="41">
        <v>5</v>
      </c>
      <c r="H12" s="42">
        <f t="shared" si="2"/>
        <v>43920</v>
      </c>
      <c r="I12" s="44">
        <v>4635.1200000000026</v>
      </c>
      <c r="J12" s="19">
        <f t="shared" si="3"/>
        <v>6.5187316440919352E-2</v>
      </c>
      <c r="L12" s="41">
        <v>5</v>
      </c>
      <c r="M12" s="42">
        <f t="shared" si="4"/>
        <v>43920</v>
      </c>
      <c r="N12" s="44">
        <v>30.206839032527135</v>
      </c>
      <c r="O12" s="19">
        <f t="shared" si="5"/>
        <v>0.14941744453127903</v>
      </c>
    </row>
    <row r="13" spans="2:15" x14ac:dyDescent="0.3">
      <c r="B13" s="41">
        <v>6</v>
      </c>
      <c r="C13" s="42">
        <f t="shared" si="0"/>
        <v>44285</v>
      </c>
      <c r="D13" s="44">
        <v>21712.79</v>
      </c>
      <c r="E13" s="19">
        <f t="shared" si="1"/>
        <v>7.4292287711052118E-2</v>
      </c>
      <c r="G13" s="41">
        <v>6</v>
      </c>
      <c r="H13" s="42">
        <f t="shared" si="2"/>
        <v>44285</v>
      </c>
      <c r="I13" s="44">
        <v>5040.5000000000009</v>
      </c>
      <c r="J13" s="19">
        <f t="shared" si="3"/>
        <v>8.7458361380071681E-2</v>
      </c>
      <c r="L13" s="41">
        <v>6</v>
      </c>
      <c r="M13" s="42">
        <f t="shared" si="4"/>
        <v>44285</v>
      </c>
      <c r="N13" s="44">
        <v>31.901584653878245</v>
      </c>
      <c r="O13" s="19">
        <f t="shared" si="5"/>
        <v>5.6104699320779217E-2</v>
      </c>
    </row>
    <row r="14" spans="2:15" x14ac:dyDescent="0.3">
      <c r="B14" s="41">
        <v>7</v>
      </c>
      <c r="C14" s="42">
        <f t="shared" si="0"/>
        <v>44650</v>
      </c>
      <c r="D14" s="44">
        <v>29101.279999999999</v>
      </c>
      <c r="E14" s="19">
        <f t="shared" si="1"/>
        <v>0.34028284711453471</v>
      </c>
      <c r="G14" s="41">
        <v>7</v>
      </c>
      <c r="H14" s="42">
        <f t="shared" si="2"/>
        <v>44650</v>
      </c>
      <c r="I14" s="44">
        <v>7453.5499999999975</v>
      </c>
      <c r="J14" s="19">
        <f t="shared" si="3"/>
        <v>0.47873226862414375</v>
      </c>
      <c r="L14" s="41">
        <v>7</v>
      </c>
      <c r="M14" s="42">
        <f t="shared" si="4"/>
        <v>44650</v>
      </c>
      <c r="N14" s="44">
        <v>56.702147623019151</v>
      </c>
      <c r="O14" s="19">
        <f t="shared" si="5"/>
        <v>0.7774084967320245</v>
      </c>
    </row>
    <row r="15" spans="2:15" x14ac:dyDescent="0.3">
      <c r="B15" s="41">
        <v>8</v>
      </c>
      <c r="C15" s="42">
        <f t="shared" si="0"/>
        <v>45015</v>
      </c>
      <c r="D15" s="44">
        <v>34488.589999999997</v>
      </c>
      <c r="E15" s="19">
        <f t="shared" si="1"/>
        <v>0.18512278497715551</v>
      </c>
      <c r="G15" s="41">
        <v>8</v>
      </c>
      <c r="H15" s="42">
        <f t="shared" si="2"/>
        <v>45015</v>
      </c>
      <c r="I15" s="44">
        <v>6879.2999999999947</v>
      </c>
      <c r="J15" s="19">
        <f t="shared" si="3"/>
        <v>-7.704382475464755E-2</v>
      </c>
      <c r="L15" s="41">
        <v>8</v>
      </c>
      <c r="M15" s="42">
        <f t="shared" si="4"/>
        <v>45015</v>
      </c>
      <c r="N15" s="44">
        <v>45.697768974145063</v>
      </c>
      <c r="O15" s="19">
        <f t="shared" si="5"/>
        <v>-0.19407340127636863</v>
      </c>
    </row>
    <row r="16" spans="2:15" x14ac:dyDescent="0.3">
      <c r="B16" s="41">
        <v>9</v>
      </c>
      <c r="C16" s="42">
        <f t="shared" si="0"/>
        <v>45380</v>
      </c>
      <c r="D16" s="44">
        <v>35494.730000000003</v>
      </c>
      <c r="E16" s="19">
        <f t="shared" si="1"/>
        <v>2.9173126532572313E-2</v>
      </c>
      <c r="G16" s="41">
        <v>9</v>
      </c>
      <c r="H16" s="42">
        <f t="shared" si="2"/>
        <v>45380</v>
      </c>
      <c r="I16" s="44">
        <v>6857.3800000000028</v>
      </c>
      <c r="J16" s="19">
        <f t="shared" si="3"/>
        <v>-3.1863707063206625E-3</v>
      </c>
      <c r="L16" s="41">
        <v>9</v>
      </c>
      <c r="M16" s="42">
        <f t="shared" si="4"/>
        <v>45380</v>
      </c>
      <c r="N16" s="44">
        <v>41.796601334445398</v>
      </c>
      <c r="O16" s="19">
        <f t="shared" si="5"/>
        <v>-8.5368886212079054E-2</v>
      </c>
    </row>
    <row r="17" spans="2:15" x14ac:dyDescent="0.3">
      <c r="B17" s="41">
        <v>10</v>
      </c>
      <c r="C17" s="42">
        <f t="shared" si="0"/>
        <v>45745</v>
      </c>
      <c r="D17" s="44">
        <v>33905.620000000003</v>
      </c>
      <c r="E17" s="19">
        <f t="shared" si="1"/>
        <v>-4.4770308155605121E-2</v>
      </c>
      <c r="G17" s="41">
        <v>10</v>
      </c>
      <c r="H17" s="42">
        <f t="shared" si="2"/>
        <v>45745</v>
      </c>
      <c r="I17" s="44">
        <v>6416.2100000000019</v>
      </c>
      <c r="J17" s="19">
        <f t="shared" si="3"/>
        <v>-6.4335066745608516E-2</v>
      </c>
      <c r="L17" s="41">
        <v>10</v>
      </c>
      <c r="M17" s="42">
        <f t="shared" si="4"/>
        <v>45745</v>
      </c>
      <c r="N17" s="44">
        <v>39.298269391159323</v>
      </c>
      <c r="O17" s="19">
        <f t="shared" si="5"/>
        <v>-5.9773566833702163E-2</v>
      </c>
    </row>
    <row r="18" spans="2:15" x14ac:dyDescent="0.3">
      <c r="B18" s="45">
        <v>11</v>
      </c>
      <c r="C18" s="46">
        <f t="shared" si="0"/>
        <v>46110</v>
      </c>
      <c r="D18" s="47">
        <f>FORECAST(B18,$D$8:$D$17,$B$8:$B$17)</f>
        <v>38669.293333333335</v>
      </c>
      <c r="E18" s="48">
        <f t="shared" si="1"/>
        <v>0.14049804526014653</v>
      </c>
      <c r="G18" s="45">
        <v>11</v>
      </c>
      <c r="H18" s="43">
        <f t="shared" si="2"/>
        <v>46110</v>
      </c>
      <c r="I18" s="47">
        <f>FORECAST(G18,$I$8:$I$17,$G$8:$G$17)</f>
        <v>7958.4879999999994</v>
      </c>
      <c r="J18" s="48">
        <f t="shared" si="3"/>
        <v>0.24037211998983787</v>
      </c>
      <c r="L18" s="45">
        <v>11</v>
      </c>
      <c r="M18" s="46">
        <f t="shared" si="4"/>
        <v>46110</v>
      </c>
      <c r="N18" s="47">
        <f>FORECAST(L18,$N$8:$N$17,$L$8:$L$17)</f>
        <v>52.2032805115374</v>
      </c>
      <c r="O18" s="48">
        <f t="shared" si="5"/>
        <v>0.32838624500042823</v>
      </c>
    </row>
    <row r="19" spans="2:15" x14ac:dyDescent="0.3">
      <c r="B19" s="45">
        <v>12</v>
      </c>
      <c r="C19" s="46">
        <f t="shared" si="0"/>
        <v>46475</v>
      </c>
      <c r="D19" s="47">
        <f>FORECAST(B19,$D$8:$D$17,$B$8:$B$17)</f>
        <v>41330.757212121214</v>
      </c>
      <c r="E19" s="48">
        <f t="shared" si="1"/>
        <v>6.8826286941573667E-2</v>
      </c>
      <c r="G19" s="45">
        <v>12</v>
      </c>
      <c r="H19" s="43">
        <f t="shared" si="2"/>
        <v>46475</v>
      </c>
      <c r="I19" s="47">
        <f>FORECAST(G19,$I$8:$I$17,$G$8:$G$17)</f>
        <v>8479.4747272727273</v>
      </c>
      <c r="J19" s="48">
        <f t="shared" si="3"/>
        <v>6.5463028564311188E-2</v>
      </c>
      <c r="L19" s="45">
        <v>12</v>
      </c>
      <c r="M19" s="46">
        <f t="shared" si="4"/>
        <v>46475</v>
      </c>
      <c r="N19" s="47">
        <f>FORECAST(L19,$N$8:$N$17,$L$8:$L$17)</f>
        <v>55.733613870144325</v>
      </c>
      <c r="O19" s="48">
        <f t="shared" si="5"/>
        <v>6.7626657252443989E-2</v>
      </c>
    </row>
    <row r="20" spans="2:15" x14ac:dyDescent="0.3">
      <c r="B20" s="45">
        <v>13</v>
      </c>
      <c r="C20" s="46">
        <f t="shared" si="0"/>
        <v>46840</v>
      </c>
      <c r="D20" s="47">
        <f>FORECAST(B20,$D$8:$D$17,$B$8:$B$17)</f>
        <v>43992.221090909094</v>
      </c>
      <c r="E20" s="48">
        <f t="shared" si="1"/>
        <v>6.4394268537798283E-2</v>
      </c>
      <c r="G20" s="45">
        <v>13</v>
      </c>
      <c r="H20" s="43">
        <f t="shared" si="2"/>
        <v>46840</v>
      </c>
      <c r="I20" s="47">
        <f>FORECAST(G20,$I$8:$I$17,$G$8:$G$17)</f>
        <v>9000.4614545454551</v>
      </c>
      <c r="J20" s="48">
        <f t="shared" si="3"/>
        <v>6.1440919871730504E-2</v>
      </c>
      <c r="L20" s="45">
        <v>13</v>
      </c>
      <c r="M20" s="46">
        <f t="shared" si="4"/>
        <v>46840</v>
      </c>
      <c r="N20" s="47">
        <f>FORECAST(L20,$N$8:$N$17,$L$8:$L$17)</f>
        <v>59.263947228751235</v>
      </c>
      <c r="O20" s="48">
        <f t="shared" si="5"/>
        <v>6.3342983048476853E-2</v>
      </c>
    </row>
    <row r="21" spans="2:15" x14ac:dyDescent="0.3">
      <c r="B21" s="45">
        <v>14</v>
      </c>
      <c r="C21" s="46">
        <f t="shared" si="0"/>
        <v>47205</v>
      </c>
      <c r="D21" s="47">
        <f>FORECAST(B21,$D$8:$D$17,$B$8:$B$17)</f>
        <v>46653.684969696973</v>
      </c>
      <c r="E21" s="48">
        <f t="shared" si="1"/>
        <v>6.0498511163780799E-2</v>
      </c>
      <c r="G21" s="45">
        <v>14</v>
      </c>
      <c r="H21" s="43">
        <f t="shared" si="2"/>
        <v>47205</v>
      </c>
      <c r="I21" s="47">
        <f>FORECAST(G21,$I$8:$I$17,$G$8:$G$17)</f>
        <v>9521.4481818181812</v>
      </c>
      <c r="J21" s="48">
        <f t="shared" si="3"/>
        <v>5.7884446247988164E-2</v>
      </c>
      <c r="L21" s="45">
        <v>14</v>
      </c>
      <c r="M21" s="46">
        <f t="shared" si="4"/>
        <v>47205</v>
      </c>
      <c r="N21" s="47">
        <f>FORECAST(L21,$N$8:$N$17,$L$8:$L$17)</f>
        <v>62.794280587358159</v>
      </c>
      <c r="O21" s="48">
        <f t="shared" si="5"/>
        <v>5.9569662901127529E-2</v>
      </c>
    </row>
    <row r="22" spans="2:15" x14ac:dyDescent="0.3">
      <c r="B22" s="45">
        <v>15</v>
      </c>
      <c r="C22" s="46">
        <f t="shared" si="0"/>
        <v>47570</v>
      </c>
      <c r="D22" s="47">
        <f>FORECAST(B22,$D$8:$D$17,$B$8:$B$17)</f>
        <v>49315.148848484852</v>
      </c>
      <c r="E22" s="48">
        <f t="shared" si="1"/>
        <v>5.7047238187435401E-2</v>
      </c>
      <c r="G22" s="45">
        <v>15</v>
      </c>
      <c r="H22" s="43">
        <f t="shared" si="2"/>
        <v>47570</v>
      </c>
      <c r="I22" s="47">
        <f>FORECAST(G22,$I$8:$I$17,$G$8:$G$17)</f>
        <v>10042.434909090909</v>
      </c>
      <c r="J22" s="48">
        <f t="shared" si="3"/>
        <v>5.4717172989250162E-2</v>
      </c>
      <c r="L22" s="45">
        <v>15</v>
      </c>
      <c r="M22" s="46">
        <f t="shared" si="4"/>
        <v>47570</v>
      </c>
      <c r="N22" s="47">
        <f>FORECAST(L22,$N$8:$N$17,$L$8:$L$17)</f>
        <v>66.324613945965083</v>
      </c>
      <c r="O22" s="48">
        <f t="shared" si="5"/>
        <v>5.6220619546641482E-2</v>
      </c>
    </row>
    <row r="23" spans="2:15" ht="3" customHeight="1" x14ac:dyDescent="0.3"/>
    <row r="24" spans="2:15" ht="9.6" customHeight="1" x14ac:dyDescent="0.3"/>
    <row r="40" spans="2:15" ht="3" customHeight="1" x14ac:dyDescent="0.3"/>
    <row r="41" spans="2:15" ht="3" customHeight="1" x14ac:dyDescent="0.3"/>
    <row r="42" spans="2:15" x14ac:dyDescent="0.3">
      <c r="B42" s="296"/>
      <c r="C42" s="296"/>
      <c r="D42" s="296"/>
      <c r="E42" s="296"/>
      <c r="F42" s="296"/>
      <c r="G42" s="296"/>
      <c r="H42" s="296"/>
      <c r="I42" s="296"/>
      <c r="J42" s="296"/>
      <c r="K42" s="296"/>
      <c r="L42" s="296"/>
      <c r="M42" s="296"/>
      <c r="N42" s="296"/>
      <c r="O42" s="296"/>
    </row>
  </sheetData>
  <mergeCells count="5">
    <mergeCell ref="B6:E6"/>
    <mergeCell ref="G6:J6"/>
    <mergeCell ref="L6:O6"/>
    <mergeCell ref="B2:O2"/>
    <mergeCell ref="B42:O42"/>
  </mergeCells>
  <pageMargins left="0.11811023622047245" right="0.15748031496062992" top="0.15748031496062992" bottom="0.19685039370078741" header="0.31496062992125984" footer="0.31496062992125984"/>
  <pageSetup scale="76"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204B-CC48-478B-9B0E-F70686C17FA9}">
  <dimension ref="A2:L58"/>
  <sheetViews>
    <sheetView showGridLines="0" topLeftCell="A9" zoomScaleNormal="100" workbookViewId="0">
      <selection activeCell="N4" sqref="N4"/>
    </sheetView>
  </sheetViews>
  <sheetFormatPr defaultRowHeight="14.4" x14ac:dyDescent="0.3"/>
  <cols>
    <col min="1" max="1" width="1.88671875" customWidth="1"/>
    <col min="2" max="2" width="35.88671875" customWidth="1"/>
    <col min="3" max="4" width="10.33203125" customWidth="1"/>
    <col min="5" max="5" width="13.77734375" customWidth="1"/>
    <col min="6" max="7" width="10.33203125" bestFit="1" customWidth="1"/>
    <col min="8" max="8" width="1.21875" customWidth="1"/>
    <col min="9" max="9" width="8.88671875" customWidth="1"/>
    <col min="10" max="10" width="13.109375" customWidth="1"/>
    <col min="11" max="11" width="16" customWidth="1"/>
    <col min="12" max="12" width="1.33203125" customWidth="1"/>
    <col min="13" max="16384" width="8.88671875" style="74"/>
  </cols>
  <sheetData>
    <row r="2" spans="2:11" ht="15.6" x14ac:dyDescent="0.3">
      <c r="B2" s="306" t="str">
        <f>'Data Sheet'!B1&amp;" - "&amp;"One Page Profile"</f>
        <v>ASIAN PAINTS LTD - One Page Profile</v>
      </c>
      <c r="C2" s="306"/>
      <c r="D2" s="306"/>
      <c r="E2" s="306"/>
      <c r="F2" s="306"/>
      <c r="G2" s="306"/>
      <c r="H2" s="306"/>
      <c r="I2" s="306"/>
      <c r="J2" s="306"/>
      <c r="K2" s="306"/>
    </row>
    <row r="3" spans="2:11" ht="5.4" customHeight="1" x14ac:dyDescent="0.3">
      <c r="B3" s="247"/>
      <c r="C3" s="247"/>
      <c r="D3" s="247"/>
      <c r="E3" s="247"/>
      <c r="F3" s="247"/>
      <c r="G3" s="247"/>
      <c r="H3" s="247"/>
      <c r="I3" s="247"/>
      <c r="J3" s="247"/>
      <c r="K3" s="247"/>
    </row>
    <row r="4" spans="2:11" ht="73.8" customHeight="1" x14ac:dyDescent="0.3">
      <c r="B4" s="248"/>
      <c r="C4" s="307" t="str">
        <f>'Input sheet'!E3</f>
        <v>Asian Paints is the largest home decor company in India. The 80+yr old company has major brands like Asian Paints, Apco, etc under its umbrella. The co. is into wall paints, wall coverings, waterproofing, texture painting, wall stickers, mechanized tools, adhesives, modular kitchens, sanitaryware, lightings, soft furnishings, and uPVC windows.</v>
      </c>
      <c r="D4" s="307"/>
      <c r="E4" s="307"/>
      <c r="F4" s="307"/>
      <c r="G4" s="307"/>
      <c r="H4" s="307"/>
      <c r="I4" s="307"/>
      <c r="J4" s="307"/>
      <c r="K4" s="307"/>
    </row>
    <row r="5" spans="2:11" x14ac:dyDescent="0.3">
      <c r="B5" s="249" t="s">
        <v>8645</v>
      </c>
    </row>
    <row r="6" spans="2:11" x14ac:dyDescent="0.3">
      <c r="B6" s="228" t="s">
        <v>8644</v>
      </c>
      <c r="C6" s="234">
        <f>'Data Sheet'!G16</f>
        <v>44286</v>
      </c>
      <c r="D6" s="234">
        <f>'Data Sheet'!H16</f>
        <v>44651</v>
      </c>
      <c r="E6" s="234">
        <f>'Data Sheet'!I16</f>
        <v>45016</v>
      </c>
      <c r="F6" s="234">
        <f>'Data Sheet'!J16</f>
        <v>45382</v>
      </c>
      <c r="G6" s="234">
        <f>'Data Sheet'!K16</f>
        <v>45747</v>
      </c>
      <c r="I6" s="304" t="s">
        <v>8655</v>
      </c>
      <c r="J6" s="304"/>
      <c r="K6" s="304"/>
    </row>
    <row r="7" spans="2:11" ht="2.4" customHeight="1" x14ac:dyDescent="0.3"/>
    <row r="8" spans="2:11" x14ac:dyDescent="0.3">
      <c r="B8" s="268" t="s">
        <v>8625</v>
      </c>
      <c r="C8" s="270">
        <f>'Data Sheet'!G17</f>
        <v>21712.79</v>
      </c>
      <c r="D8" s="270">
        <f>'Data Sheet'!H17</f>
        <v>29101.279999999999</v>
      </c>
      <c r="E8" s="270">
        <f>'Data Sheet'!I17</f>
        <v>34488.589999999997</v>
      </c>
      <c r="F8" s="270">
        <f>'Data Sheet'!J17</f>
        <v>35494.730000000003</v>
      </c>
      <c r="G8" s="270">
        <f>'Data Sheet'!K17</f>
        <v>33905.620000000003</v>
      </c>
      <c r="I8" s="250"/>
    </row>
    <row r="9" spans="2:11" x14ac:dyDescent="0.3">
      <c r="B9" s="262" t="s">
        <v>8646</v>
      </c>
      <c r="C9" s="263">
        <f>HistoricalFS!H7</f>
        <v>7.4292287711052118E-2</v>
      </c>
      <c r="D9" s="263">
        <f>HistoricalFS!I7</f>
        <v>0.34028284711453471</v>
      </c>
      <c r="E9" s="263">
        <f>HistoricalFS!J7</f>
        <v>0.18512278497715551</v>
      </c>
      <c r="F9" s="263">
        <f>HistoricalFS!K7</f>
        <v>2.9173126532572313E-2</v>
      </c>
      <c r="G9" s="263">
        <f>HistoricalFS!L7</f>
        <v>-4.4770308155605121E-2</v>
      </c>
    </row>
    <row r="10" spans="2:11" x14ac:dyDescent="0.3">
      <c r="B10" s="261" t="s">
        <v>8647</v>
      </c>
      <c r="C10" s="264">
        <f>HistoricalFS!H13</f>
        <v>0.36211928545341249</v>
      </c>
      <c r="D10" s="264">
        <f>HistoricalFS!I13</f>
        <v>0.38351062221318094</v>
      </c>
      <c r="E10" s="264">
        <f>HistoricalFS!J13</f>
        <v>0.32884353926907411</v>
      </c>
      <c r="F10" s="264">
        <f>HistoricalFS!K13</f>
        <v>0.33123621450282908</v>
      </c>
      <c r="G10" s="264">
        <f>HistoricalFS!L13</f>
        <v>0.34136966084088716</v>
      </c>
    </row>
    <row r="11" spans="2:11" x14ac:dyDescent="0.3">
      <c r="B11" s="261" t="s">
        <v>8648</v>
      </c>
      <c r="C11" s="264">
        <f>HistoricalFS!H19</f>
        <v>0.23214427993822997</v>
      </c>
      <c r="D11" s="264">
        <f>HistoricalFS!I19</f>
        <v>0.25612447287541984</v>
      </c>
      <c r="E11" s="264">
        <f>HistoricalFS!J19</f>
        <v>0.19946596831009894</v>
      </c>
      <c r="F11" s="264">
        <f>HistoricalFS!K19</f>
        <v>0.19319431363472836</v>
      </c>
      <c r="G11" s="264">
        <f>HistoricalFS!L19</f>
        <v>0.18923735947019996</v>
      </c>
    </row>
    <row r="12" spans="2:11" x14ac:dyDescent="0.3">
      <c r="B12" s="261" t="s">
        <v>8649</v>
      </c>
      <c r="C12" s="264">
        <f>'Input sheet'!G6</f>
        <v>0.19570170392657973</v>
      </c>
      <c r="D12" s="264">
        <f>'Input sheet'!H6</f>
        <v>0.22807209854686797</v>
      </c>
      <c r="E12" s="264">
        <f>'Input sheet'!I6</f>
        <v>0.17458759549172628</v>
      </c>
      <c r="F12" s="264">
        <f>'Input sheet'!J6</f>
        <v>0.16916257709243041</v>
      </c>
      <c r="G12" s="264">
        <f>'Input sheet'!K6</f>
        <v>0.15896686154094811</v>
      </c>
    </row>
    <row r="13" spans="2:11" x14ac:dyDescent="0.3">
      <c r="B13" s="261" t="s">
        <v>8651</v>
      </c>
      <c r="C13" s="264">
        <f>HistoricalFS!H34</f>
        <v>0.14093076016486142</v>
      </c>
      <c r="D13" s="264">
        <f>HistoricalFS!I34</f>
        <v>0.18689452835064291</v>
      </c>
      <c r="E13" s="264">
        <f>HistoricalFS!J34</f>
        <v>0.12709507695153657</v>
      </c>
      <c r="F13" s="264">
        <f>HistoricalFS!K34</f>
        <v>0.11295000694469298</v>
      </c>
      <c r="G13" s="264">
        <f>HistoricalFS!L34</f>
        <v>0.11117596433865543</v>
      </c>
    </row>
    <row r="14" spans="2:11" x14ac:dyDescent="0.3">
      <c r="B14" s="261" t="s">
        <v>8652</v>
      </c>
      <c r="C14" s="265">
        <f>HistoricalFS!H38</f>
        <v>31.901584653878245</v>
      </c>
      <c r="D14" s="265">
        <f>HistoricalFS!I38</f>
        <v>56.702147623019151</v>
      </c>
      <c r="E14" s="265">
        <f>HistoricalFS!J38</f>
        <v>45.697768974145063</v>
      </c>
      <c r="F14" s="265">
        <f>HistoricalFS!K38</f>
        <v>41.796601334445398</v>
      </c>
      <c r="G14" s="265">
        <f>HistoricalFS!L38</f>
        <v>39.298269391159323</v>
      </c>
    </row>
    <row r="15" spans="2:11" x14ac:dyDescent="0.3">
      <c r="B15" s="262" t="s">
        <v>8653</v>
      </c>
      <c r="C15" s="263">
        <f>HistoricalFS!H39</f>
        <v>5.6104699320779217E-2</v>
      </c>
      <c r="D15" s="263">
        <f>HistoricalFS!I39</f>
        <v>0.7774084967320245</v>
      </c>
      <c r="E15" s="263">
        <f>HistoricalFS!J39</f>
        <v>-0.19407340127636863</v>
      </c>
      <c r="F15" s="263">
        <f>HistoricalFS!K39</f>
        <v>-8.5368886212079054E-2</v>
      </c>
      <c r="G15" s="263">
        <f>HistoricalFS!L39</f>
        <v>-5.9773566833702163E-2</v>
      </c>
    </row>
    <row r="16" spans="2:11" x14ac:dyDescent="0.3">
      <c r="B16" s="261" t="s">
        <v>8654</v>
      </c>
      <c r="C16" s="265">
        <f>HistoricalFS!H41</f>
        <v>17.849979149291077</v>
      </c>
      <c r="D16" s="265">
        <f>HistoricalFS!I41</f>
        <v>19.150020850708923</v>
      </c>
      <c r="E16" s="265">
        <f>HistoricalFS!J41</f>
        <v>25.650020850708923</v>
      </c>
      <c r="F16" s="265">
        <f>HistoricalFS!K41</f>
        <v>33.300041701417847</v>
      </c>
      <c r="G16" s="265">
        <f>HistoricalFS!L41</f>
        <v>24.80004170141785</v>
      </c>
    </row>
    <row r="17" spans="2:11" x14ac:dyDescent="0.3">
      <c r="B17" s="262" t="s">
        <v>8653</v>
      </c>
      <c r="C17" s="263">
        <f>'Input sheet'!G8</f>
        <v>0.48749826244092298</v>
      </c>
      <c r="D17" s="263">
        <f>'Input sheet'!H8</f>
        <v>7.2831552941588606E-2</v>
      </c>
      <c r="E17" s="263">
        <f>'Input sheet'!I8</f>
        <v>0.33942521789783719</v>
      </c>
      <c r="F17" s="263">
        <f>'Input sheet'!J8</f>
        <v>0.2982461844859472</v>
      </c>
      <c r="G17" s="263">
        <f>'Input sheet'!K8</f>
        <v>-0.25525493560081891</v>
      </c>
    </row>
    <row r="19" spans="2:11" x14ac:dyDescent="0.3">
      <c r="B19" s="228" t="s">
        <v>8656</v>
      </c>
      <c r="C19" s="234">
        <f>C6</f>
        <v>44286</v>
      </c>
      <c r="D19" s="234">
        <f t="shared" ref="D19:G19" si="0">D6</f>
        <v>44651</v>
      </c>
      <c r="E19" s="234">
        <f t="shared" si="0"/>
        <v>45016</v>
      </c>
      <c r="F19" s="234">
        <f t="shared" si="0"/>
        <v>45382</v>
      </c>
      <c r="G19" s="234">
        <f t="shared" si="0"/>
        <v>45747</v>
      </c>
      <c r="I19" s="304" t="s">
        <v>8671</v>
      </c>
      <c r="J19" s="304"/>
      <c r="K19" s="304"/>
    </row>
    <row r="20" spans="2:11" ht="2.4" customHeight="1" x14ac:dyDescent="0.3"/>
    <row r="21" spans="2:11" x14ac:dyDescent="0.3">
      <c r="B21" s="268" t="s">
        <v>8657</v>
      </c>
      <c r="C21" s="269">
        <f>'Data Sheet'!G96</f>
        <v>79.53836862745095</v>
      </c>
      <c r="D21" s="269">
        <f>'Data Sheet'!H96</f>
        <v>54.318048418145708</v>
      </c>
      <c r="E21" s="269">
        <f>'Data Sheet'!I96</f>
        <v>60.432928390059693</v>
      </c>
      <c r="F21" s="269">
        <f>'Data Sheet'!J96</f>
        <v>68.109604826982363</v>
      </c>
      <c r="G21" s="269">
        <f>'Data Sheet'!K96</f>
        <v>64.099514788472675</v>
      </c>
      <c r="H21" s="267">
        <f>'Data Sheet'!L96</f>
        <v>0</v>
      </c>
    </row>
    <row r="22" spans="2:11" x14ac:dyDescent="0.3">
      <c r="B22" s="261" t="s">
        <v>337</v>
      </c>
      <c r="C22" s="266">
        <f>'Data Sheet'!G103</f>
        <v>48.382060906656079</v>
      </c>
      <c r="D22" s="266">
        <f>'Data Sheet'!H103</f>
        <v>39.732926457862376</v>
      </c>
      <c r="E22" s="266">
        <f>'Data Sheet'!I103</f>
        <v>38.66472867879002</v>
      </c>
      <c r="F22" s="266">
        <f>'Data Sheet'!J103</f>
        <v>40.022666091131001</v>
      </c>
      <c r="G22" s="266">
        <f>'Data Sheet'!K103</f>
        <v>37.893209542705108</v>
      </c>
      <c r="H22" s="261"/>
    </row>
    <row r="23" spans="2:11" x14ac:dyDescent="0.3">
      <c r="B23" s="261" t="s">
        <v>8663</v>
      </c>
      <c r="C23" s="266">
        <f>'Data Sheet'!G104</f>
        <v>11.231618691103263</v>
      </c>
      <c r="D23" s="266">
        <f>'Data Sheet'!H104</f>
        <v>10.176574844817823</v>
      </c>
      <c r="E23" s="266">
        <f>'Data Sheet'!I104</f>
        <v>7.7122975453621043</v>
      </c>
      <c r="F23" s="266">
        <f>'Data Sheet'!J104</f>
        <v>7.7321515053079706</v>
      </c>
      <c r="G23" s="266">
        <f>'Data Sheet'!K104</f>
        <v>7.1708109157124982</v>
      </c>
      <c r="H23" s="261"/>
    </row>
    <row r="24" spans="2:11" x14ac:dyDescent="0.3">
      <c r="B24" s="261" t="s">
        <v>8666</v>
      </c>
      <c r="C24" s="266">
        <f>'Data Sheet'!G107</f>
        <v>19.0053019258505</v>
      </c>
      <c r="D24" s="266">
        <f>'Data Sheet'!H107</f>
        <v>21.389966375992287</v>
      </c>
      <c r="E24" s="266">
        <f>'Data Sheet'!I107</f>
        <v>16.564135708403395</v>
      </c>
      <c r="F24" s="266">
        <f>'Data Sheet'!J107</f>
        <v>14.580087888382822</v>
      </c>
      <c r="G24" s="266">
        <f>'Data Sheet'!K107</f>
        <v>12.454888991180843</v>
      </c>
      <c r="H24" s="261"/>
    </row>
    <row r="25" spans="2:11" x14ac:dyDescent="0.3">
      <c r="B25" s="261" t="s">
        <v>8667</v>
      </c>
      <c r="C25" s="264">
        <f>'Dupont Analysis'!$E$80</f>
        <v>0.26682420339677687</v>
      </c>
      <c r="D25" s="264">
        <f>'Dupont Analysis'!$E$80</f>
        <v>0.26682420339677687</v>
      </c>
      <c r="E25" s="264">
        <f>'Dupont Analysis'!$E$80</f>
        <v>0.26682420339677687</v>
      </c>
      <c r="F25" s="264">
        <f>'Dupont Analysis'!$E$80</f>
        <v>0.26682420339677687</v>
      </c>
      <c r="G25" s="264">
        <f>'Dupont Analysis'!$E$80</f>
        <v>0.26682420339677687</v>
      </c>
      <c r="H25" s="261"/>
    </row>
    <row r="26" spans="2:11" x14ac:dyDescent="0.3">
      <c r="B26" s="261" t="s">
        <v>8668</v>
      </c>
      <c r="C26" s="264">
        <f>'Data Sheet'!G111</f>
        <v>0.30571297630618866</v>
      </c>
      <c r="D26" s="264">
        <f>'Data Sheet'!H111</f>
        <v>0.43103002641826038</v>
      </c>
      <c r="E26" s="264">
        <f>'Data Sheet'!I111</f>
        <v>0.33591801326091958</v>
      </c>
      <c r="F26" s="264">
        <f>'Data Sheet'!J111</f>
        <v>0.28318967224897995</v>
      </c>
      <c r="G26" s="264">
        <f>'Data Sheet'!K111</f>
        <v>0.24849447443764677</v>
      </c>
      <c r="H26" s="261"/>
    </row>
    <row r="28" spans="2:11" x14ac:dyDescent="0.3">
      <c r="B28" s="228" t="s">
        <v>8677</v>
      </c>
      <c r="C28" s="301" t="str">
        <f>'Input sheet'!C13</f>
        <v>N. Shares (in Crs)</v>
      </c>
      <c r="D28" s="301"/>
      <c r="E28" s="255" t="str">
        <f>'Input sheet'!D13</f>
        <v>% Holding</v>
      </c>
      <c r="F28" s="301" t="str">
        <f>'Input sheet'!E13</f>
        <v>Market Value (in Crs)</v>
      </c>
      <c r="G28" s="301"/>
      <c r="I28" s="304" t="s">
        <v>8691</v>
      </c>
      <c r="J28" s="304"/>
      <c r="K28" s="304"/>
    </row>
    <row r="29" spans="2:11" x14ac:dyDescent="0.3">
      <c r="B29" s="257" t="str">
        <f>'Input sheet'!B14</f>
        <v>Life Insurance Corporation of India</v>
      </c>
      <c r="C29" s="305">
        <f>'Input sheet'!C14</f>
        <v>8.1643998</v>
      </c>
      <c r="D29" s="305"/>
      <c r="E29" s="259">
        <f>'Input sheet'!D14</f>
        <v>8.5099999999999995E-2</v>
      </c>
      <c r="F29" s="305">
        <f>'Input sheet'!E14</f>
        <v>20982.507485999999</v>
      </c>
      <c r="G29" s="305"/>
    </row>
    <row r="30" spans="2:11" x14ac:dyDescent="0.3">
      <c r="B30" s="271" t="str">
        <f>'Input sheet'!B15</f>
        <v>Sattva Holding and Trading Pvt. Ltd.</v>
      </c>
      <c r="C30" s="303">
        <f>'Input sheet'!C15</f>
        <v>5.4789183000000001</v>
      </c>
      <c r="D30" s="303"/>
      <c r="E30" s="272">
        <f>'Input sheet'!D15</f>
        <v>5.7099999999999998E-2</v>
      </c>
      <c r="F30" s="303">
        <f>'Input sheet'!E15</f>
        <v>14080.820031000001</v>
      </c>
      <c r="G30" s="303"/>
    </row>
    <row r="31" spans="2:11" x14ac:dyDescent="0.3">
      <c r="B31" s="271" t="str">
        <f>'Input sheet'!B16</f>
        <v>Smiti Holding and Trading Co. Pvt. Ltd.</v>
      </c>
      <c r="C31" s="303">
        <f>'Input sheet'!C16</f>
        <v>5.1767637999999998</v>
      </c>
      <c r="D31" s="303"/>
      <c r="E31" s="272">
        <f>'Input sheet'!D16</f>
        <v>5.4000000000000006E-2</v>
      </c>
      <c r="F31" s="303">
        <f>'Input sheet'!E16</f>
        <v>13304.282965999999</v>
      </c>
      <c r="G31" s="303"/>
    </row>
    <row r="32" spans="2:11" x14ac:dyDescent="0.3">
      <c r="B32" s="271" t="str">
        <f>'Input sheet'!B17</f>
        <v>SBI Mutual Fund</v>
      </c>
      <c r="C32" s="303">
        <f>'Input sheet'!C17</f>
        <v>5.1682395000000003</v>
      </c>
      <c r="D32" s="303"/>
      <c r="E32" s="272">
        <f>'Input sheet'!D17</f>
        <v>5.3899999999999997E-2</v>
      </c>
      <c r="F32" s="303">
        <f>'Input sheet'!E17</f>
        <v>13282.375515000002</v>
      </c>
      <c r="G32" s="303"/>
    </row>
    <row r="33" spans="2:11" x14ac:dyDescent="0.3">
      <c r="B33" s="271" t="str">
        <f>'Input sheet'!B18</f>
        <v>Geetanjali Trading and Investments Pvt. Ltd.</v>
      </c>
      <c r="C33" s="303">
        <f>'Input sheet'!C18</f>
        <v>4.570614</v>
      </c>
      <c r="D33" s="303"/>
      <c r="E33" s="272">
        <f>'Input sheet'!D18</f>
        <v>4.7699999999999992E-2</v>
      </c>
      <c r="F33" s="303">
        <f>'Input sheet'!E18</f>
        <v>11746.47798</v>
      </c>
      <c r="G33" s="303"/>
    </row>
    <row r="34" spans="2:11" x14ac:dyDescent="0.3">
      <c r="B34" s="271" t="str">
        <f>'Input sheet'!B19</f>
        <v>Elcid Investments Limited</v>
      </c>
      <c r="C34" s="303">
        <f>'Input sheet'!C19</f>
        <v>2.8313860000000002</v>
      </c>
      <c r="D34" s="303"/>
      <c r="E34" s="272">
        <f>'Input sheet'!D19</f>
        <v>2.9500000000000002E-2</v>
      </c>
      <c r="F34" s="303">
        <f>'Input sheet'!E19</f>
        <v>7276.6620200000007</v>
      </c>
      <c r="G34" s="303"/>
    </row>
    <row r="35" spans="2:11" x14ac:dyDescent="0.3">
      <c r="B35" s="271" t="str">
        <f>'Input sheet'!B20</f>
        <v>Shubhit Holdings Pvt. Ltd.</v>
      </c>
      <c r="C35" s="303">
        <f>'Input sheet'!C20</f>
        <v>2.3150729999999999</v>
      </c>
      <c r="D35" s="303"/>
      <c r="E35" s="272">
        <f>'Input sheet'!D20</f>
        <v>2.41E-2</v>
      </c>
      <c r="F35" s="303">
        <f>'Input sheet'!E20</f>
        <v>5949.7376100000001</v>
      </c>
      <c r="G35" s="303"/>
    </row>
    <row r="36" spans="2:11" x14ac:dyDescent="0.3">
      <c r="B36" s="271" t="str">
        <f>'Input sheet'!B21</f>
        <v>ICICI Prudential Mutual Fund</v>
      </c>
      <c r="C36" s="303">
        <f>'Input sheet'!C21</f>
        <v>2.1276093999999999</v>
      </c>
      <c r="D36" s="303"/>
      <c r="E36" s="272">
        <f>'Input sheet'!D21</f>
        <v>2.2200000000000001E-2</v>
      </c>
      <c r="F36" s="303">
        <f>'Input sheet'!E21</f>
        <v>5467.956158</v>
      </c>
      <c r="G36" s="303"/>
    </row>
    <row r="37" spans="2:11" x14ac:dyDescent="0.3">
      <c r="B37" s="271" t="str">
        <f>'Input sheet'!B22</f>
        <v>Sudhanva Investments &amp; Trading Co. Pvt. Ltd.</v>
      </c>
      <c r="C37" s="303">
        <f>'Input sheet'!C22</f>
        <v>1.9001760000000001</v>
      </c>
      <c r="D37" s="303"/>
      <c r="E37" s="272">
        <f>'Input sheet'!D22</f>
        <v>1.9799999999999998E-2</v>
      </c>
      <c r="F37" s="303">
        <f>'Input sheet'!E22</f>
        <v>4883.4523200000003</v>
      </c>
      <c r="G37" s="303"/>
    </row>
    <row r="38" spans="2:11" x14ac:dyDescent="0.3">
      <c r="B38" s="271" t="str">
        <f>'Input sheet'!B23</f>
        <v>Rupen Investment &amp; Industries Pvt. Ltd.</v>
      </c>
      <c r="C38" s="303">
        <f>'Input sheet'!C23</f>
        <v>1.8849825</v>
      </c>
      <c r="D38" s="303"/>
      <c r="E38" s="272">
        <f>'Input sheet'!D23</f>
        <v>1.9699999999999999E-2</v>
      </c>
      <c r="F38" s="303">
        <f>'Input sheet'!E23</f>
        <v>4844.405025</v>
      </c>
      <c r="G38" s="303"/>
    </row>
    <row r="40" spans="2:11" x14ac:dyDescent="0.3">
      <c r="B40" s="228" t="s">
        <v>8698</v>
      </c>
      <c r="C40" s="301" t="s">
        <v>8704</v>
      </c>
      <c r="D40" s="301"/>
      <c r="E40" s="255" t="s">
        <v>8703</v>
      </c>
      <c r="F40" s="301" t="s">
        <v>8705</v>
      </c>
      <c r="G40" s="301"/>
      <c r="I40" s="228" t="s">
        <v>244</v>
      </c>
      <c r="J40" s="228"/>
      <c r="K40" s="228"/>
    </row>
    <row r="41" spans="2:11" ht="2.4" customHeight="1" x14ac:dyDescent="0.3">
      <c r="C41" s="295"/>
      <c r="D41" s="295"/>
      <c r="E41" s="62"/>
      <c r="F41" s="302"/>
      <c r="G41" s="302"/>
    </row>
    <row r="42" spans="2:11" x14ac:dyDescent="0.3">
      <c r="B42" t="s">
        <v>8699</v>
      </c>
      <c r="C42" s="302" t="s">
        <v>8706</v>
      </c>
      <c r="D42" s="302"/>
      <c r="E42" s="68">
        <v>0.86</v>
      </c>
      <c r="F42" s="302">
        <v>6.93</v>
      </c>
      <c r="G42" s="302"/>
      <c r="I42" s="257" t="s">
        <v>8692</v>
      </c>
      <c r="K42" s="258">
        <f>'Data Sheet'!B8</f>
        <v>2519</v>
      </c>
    </row>
    <row r="43" spans="2:11" x14ac:dyDescent="0.3">
      <c r="B43" s="273" t="s">
        <v>8701</v>
      </c>
      <c r="C43" s="299" t="s">
        <v>8697</v>
      </c>
      <c r="D43" s="299"/>
      <c r="E43" s="274">
        <v>0.79</v>
      </c>
      <c r="F43" s="299">
        <v>6.37</v>
      </c>
      <c r="G43" s="299"/>
      <c r="I43" s="275" t="s">
        <v>8693</v>
      </c>
      <c r="J43" s="275"/>
      <c r="K43" s="276">
        <f>'Data Sheet'!B6</f>
        <v>95.864573243350534</v>
      </c>
    </row>
    <row r="44" spans="2:11" x14ac:dyDescent="0.3">
      <c r="B44" s="273" t="s">
        <v>8700</v>
      </c>
      <c r="C44" s="299" t="s">
        <v>8707</v>
      </c>
      <c r="D44" s="299"/>
      <c r="E44" s="274">
        <v>11.197222</v>
      </c>
      <c r="F44" s="299">
        <v>90.25</v>
      </c>
      <c r="G44" s="299"/>
      <c r="I44" s="25" t="s">
        <v>45</v>
      </c>
      <c r="K44" s="260">
        <f>K42*K43</f>
        <v>241482.86</v>
      </c>
    </row>
    <row r="45" spans="2:11" x14ac:dyDescent="0.3">
      <c r="B45" s="273" t="s">
        <v>8702</v>
      </c>
      <c r="C45" s="299" t="s">
        <v>8708</v>
      </c>
      <c r="D45" s="299"/>
      <c r="E45" s="274">
        <v>5.3196548000000003</v>
      </c>
      <c r="F45" s="299">
        <v>42.88</v>
      </c>
      <c r="G45" s="299"/>
      <c r="I45" s="277" t="s">
        <v>8694</v>
      </c>
      <c r="J45" s="278"/>
      <c r="K45" s="279">
        <f>'Data Sheet'!K69*-1</f>
        <v>-781.98</v>
      </c>
    </row>
    <row r="46" spans="2:11" x14ac:dyDescent="0.3">
      <c r="I46" s="280" t="s">
        <v>8695</v>
      </c>
      <c r="J46" s="281"/>
      <c r="K46" s="282">
        <f>'Data Sheet'!K59</f>
        <v>2290.29</v>
      </c>
    </row>
    <row r="47" spans="2:11" x14ac:dyDescent="0.3">
      <c r="I47" s="283" t="s">
        <v>8696</v>
      </c>
      <c r="J47" s="94"/>
      <c r="K47" s="284">
        <v>659.24</v>
      </c>
    </row>
    <row r="48" spans="2:11" ht="15" thickBot="1" x14ac:dyDescent="0.35">
      <c r="I48" s="285" t="s">
        <v>345</v>
      </c>
      <c r="J48" s="286"/>
      <c r="K48" s="287">
        <f>SUM(K44:K47)</f>
        <v>243650.40999999997</v>
      </c>
    </row>
    <row r="50" spans="2:11" x14ac:dyDescent="0.3">
      <c r="B50" s="228" t="s">
        <v>8709</v>
      </c>
      <c r="C50" s="220"/>
      <c r="D50" s="220"/>
      <c r="E50" s="220"/>
      <c r="F50" s="220"/>
      <c r="G50" s="220"/>
      <c r="H50" s="220"/>
      <c r="I50" s="220"/>
      <c r="J50" s="220"/>
      <c r="K50" s="220"/>
    </row>
    <row r="51" spans="2:11" ht="2.4" customHeight="1" x14ac:dyDescent="0.3">
      <c r="B51" s="295"/>
      <c r="C51" s="295"/>
      <c r="D51" s="295"/>
      <c r="E51" s="295"/>
      <c r="F51" s="295"/>
      <c r="G51" s="295"/>
      <c r="H51" s="295"/>
      <c r="I51" s="295"/>
      <c r="J51" s="295"/>
      <c r="K51" s="295"/>
    </row>
    <row r="52" spans="2:11" ht="29.4" customHeight="1" x14ac:dyDescent="0.3">
      <c r="B52" s="298" t="str">
        <f>'Input sheet'!B49</f>
        <v>Asian Paints’ Q1 FY26 profit fell 6% YoY to ₹1,100 crore, though decorative paint volumes grew 4% on resilient retail demand. Brokerages remain mixed, with targets ranging from ₹2,300 to ₹2,500.</v>
      </c>
      <c r="C52" s="298"/>
      <c r="D52" s="298"/>
      <c r="E52" s="298"/>
      <c r="F52" s="298"/>
      <c r="G52" s="298"/>
      <c r="H52" s="298"/>
      <c r="I52" s="298"/>
      <c r="J52" s="298"/>
      <c r="K52" s="298"/>
    </row>
    <row r="53" spans="2:11" ht="25.8" customHeight="1" x14ac:dyDescent="0.3">
      <c r="B53" s="300" t="str">
        <f>'Input sheet'!B50</f>
        <v>In broader industry conditions &amp; outlook June quarter was hit by early monsoon and price wars, weighing on earnings across paint companies. Still, urban markets showed some recovery, and the festive season is expected to lift demand.</v>
      </c>
      <c r="C53" s="300"/>
      <c r="D53" s="300"/>
      <c r="E53" s="300"/>
      <c r="F53" s="300"/>
      <c r="G53" s="300"/>
      <c r="H53" s="300"/>
      <c r="I53" s="300"/>
      <c r="J53" s="300"/>
      <c r="K53" s="300"/>
    </row>
    <row r="54" spans="2:11" ht="31.2" customHeight="1" x14ac:dyDescent="0.3">
      <c r="B54" s="298" t="str">
        <f>'Input sheet'!B51</f>
        <v>On September 1, 2025, Asian Paints rose 2.13% to ₹2,571.10, though still 24% below its 52-week high. In late August, the stock also posted smaller gains of 1.05% and 0.15%, closing at ₹2,517.40 and ₹2,491.15.</v>
      </c>
      <c r="C54" s="298"/>
      <c r="D54" s="298"/>
      <c r="E54" s="298"/>
      <c r="F54" s="298"/>
      <c r="G54" s="298"/>
      <c r="H54" s="298"/>
      <c r="I54" s="298"/>
      <c r="J54" s="298"/>
      <c r="K54" s="298"/>
    </row>
    <row r="55" spans="2:11" x14ac:dyDescent="0.3">
      <c r="B55" s="295"/>
      <c r="C55" s="295"/>
      <c r="D55" s="295"/>
      <c r="E55" s="295"/>
      <c r="F55" s="295"/>
      <c r="G55" s="295"/>
      <c r="H55" s="295"/>
      <c r="I55" s="295"/>
      <c r="J55" s="295"/>
      <c r="K55" s="295"/>
    </row>
    <row r="56" spans="2:11" ht="10.199999999999999" customHeight="1" x14ac:dyDescent="0.3">
      <c r="B56" s="296"/>
      <c r="C56" s="296"/>
      <c r="D56" s="296"/>
      <c r="E56" s="296"/>
      <c r="F56" s="296"/>
      <c r="G56" s="296"/>
      <c r="H56" s="296"/>
      <c r="I56" s="296"/>
      <c r="J56" s="296"/>
      <c r="K56" s="296"/>
    </row>
    <row r="57" spans="2:11" ht="13.8" customHeight="1" x14ac:dyDescent="0.3">
      <c r="B57" s="288" t="s">
        <v>8713</v>
      </c>
    </row>
    <row r="58" spans="2:11" ht="13.8" customHeight="1" x14ac:dyDescent="0.3">
      <c r="B58" s="288" t="s">
        <v>8714</v>
      </c>
    </row>
  </sheetData>
  <mergeCells count="45">
    <mergeCell ref="B2:K2"/>
    <mergeCell ref="C4:K4"/>
    <mergeCell ref="I6:K6"/>
    <mergeCell ref="I19:K19"/>
    <mergeCell ref="C28:D28"/>
    <mergeCell ref="F28:G28"/>
    <mergeCell ref="C35:D35"/>
    <mergeCell ref="C36:D36"/>
    <mergeCell ref="C37:D37"/>
    <mergeCell ref="C38:D38"/>
    <mergeCell ref="F29:G29"/>
    <mergeCell ref="F30:G30"/>
    <mergeCell ref="F31:G31"/>
    <mergeCell ref="F32:G32"/>
    <mergeCell ref="F33:G33"/>
    <mergeCell ref="F34:G34"/>
    <mergeCell ref="C29:D29"/>
    <mergeCell ref="C30:D30"/>
    <mergeCell ref="C31:D31"/>
    <mergeCell ref="C32:D32"/>
    <mergeCell ref="C33:D33"/>
    <mergeCell ref="C34:D34"/>
    <mergeCell ref="F35:G35"/>
    <mergeCell ref="F36:G36"/>
    <mergeCell ref="F37:G37"/>
    <mergeCell ref="F38:G38"/>
    <mergeCell ref="I28:K28"/>
    <mergeCell ref="C40:D40"/>
    <mergeCell ref="F40:G40"/>
    <mergeCell ref="C41:D41"/>
    <mergeCell ref="C42:D42"/>
    <mergeCell ref="C43:D43"/>
    <mergeCell ref="F41:G41"/>
    <mergeCell ref="F42:G42"/>
    <mergeCell ref="B54:K54"/>
    <mergeCell ref="B55:K55"/>
    <mergeCell ref="B56:K56"/>
    <mergeCell ref="F43:G43"/>
    <mergeCell ref="F44:G44"/>
    <mergeCell ref="F45:G45"/>
    <mergeCell ref="B51:K51"/>
    <mergeCell ref="B52:K52"/>
    <mergeCell ref="B53:K53"/>
    <mergeCell ref="C44:D44"/>
    <mergeCell ref="C45:D45"/>
  </mergeCells>
  <pageMargins left="0.55118110236220474" right="0" top="0.15748031496062992" bottom="0.74803149606299213" header="0.31496062992125984" footer="0.31496062992125984"/>
  <pageSetup scale="70" orientation="portrait" r:id="rId1"/>
  <colBreaks count="1" manualBreakCount="1">
    <brk id="11" max="1048575" man="1"/>
  </col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24080-40D6-4762-A53D-F8D39DB27B67}">
  <sheetPr>
    <pageSetUpPr fitToPage="1"/>
  </sheetPr>
  <dimension ref="B2:O50"/>
  <sheetViews>
    <sheetView showGridLines="0" topLeftCell="A34" zoomScale="73" zoomScaleNormal="73" workbookViewId="0">
      <selection activeCell="L50" sqref="L50"/>
    </sheetView>
  </sheetViews>
  <sheetFormatPr defaultRowHeight="14.4" x14ac:dyDescent="0.3"/>
  <cols>
    <col min="1" max="1" width="1.88671875" customWidth="1"/>
  </cols>
  <sheetData>
    <row r="2" spans="2:15" ht="15.6" customHeight="1" x14ac:dyDescent="0.3">
      <c r="B2" s="204"/>
      <c r="C2" s="204"/>
      <c r="D2" s="204"/>
      <c r="E2" s="204"/>
      <c r="F2" s="204"/>
      <c r="G2" s="204"/>
      <c r="H2" s="204"/>
      <c r="I2" s="204"/>
      <c r="J2" s="204"/>
      <c r="K2" s="204"/>
      <c r="L2" s="204"/>
      <c r="M2" s="204"/>
      <c r="N2" s="204"/>
      <c r="O2" s="204"/>
    </row>
    <row r="3" spans="2:15" ht="1.8" customHeight="1" x14ac:dyDescent="0.3"/>
    <row r="8" spans="2:15" ht="12" customHeight="1" x14ac:dyDescent="0.3"/>
    <row r="45" spans="2:15" ht="15.6" x14ac:dyDescent="0.3">
      <c r="K45" s="289"/>
    </row>
    <row r="46" spans="2:15" ht="14.4" customHeight="1" x14ac:dyDescent="0.3"/>
    <row r="47" spans="2:15" ht="1.8" customHeight="1" x14ac:dyDescent="0.3"/>
    <row r="48" spans="2:15" x14ac:dyDescent="0.3">
      <c r="B48" s="204"/>
      <c r="C48" s="204"/>
      <c r="D48" s="204"/>
      <c r="E48" s="204"/>
      <c r="F48" s="204"/>
      <c r="G48" s="204"/>
      <c r="H48" s="204"/>
      <c r="I48" s="204"/>
      <c r="J48" s="204"/>
      <c r="K48" s="204"/>
      <c r="L48" s="204"/>
      <c r="M48" s="204"/>
      <c r="N48" s="204"/>
      <c r="O48" s="204"/>
    </row>
    <row r="50" spans="12:12" ht="15.6" x14ac:dyDescent="0.3">
      <c r="L50" s="289" t="s">
        <v>8715</v>
      </c>
    </row>
  </sheetData>
  <pageMargins left="0.51181102362204722" right="0.51181102362204722" top="1.6535433070866143" bottom="0.74803149606299213" header="0.31496062992125984" footer="0.31496062992125984"/>
  <pageSetup scale="8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8E969-6F1F-4939-95C3-C83F9209DE35}">
  <dimension ref="B3:I26"/>
  <sheetViews>
    <sheetView showGridLines="0" workbookViewId="0">
      <selection activeCell="M21" sqref="M21"/>
    </sheetView>
  </sheetViews>
  <sheetFormatPr defaultRowHeight="14.4" x14ac:dyDescent="0.3"/>
  <cols>
    <col min="1" max="1" width="1.88671875" customWidth="1"/>
  </cols>
  <sheetData>
    <row r="3" spans="2:9" ht="28.2" customHeight="1" x14ac:dyDescent="0.5">
      <c r="B3" s="308" t="s">
        <v>8716</v>
      </c>
      <c r="C3" s="309"/>
      <c r="D3" s="309"/>
      <c r="E3" s="309"/>
      <c r="F3" s="309"/>
      <c r="G3" s="309"/>
      <c r="H3" s="309"/>
      <c r="I3" s="309"/>
    </row>
    <row r="4" spans="2:9" ht="7.2" customHeight="1" x14ac:dyDescent="0.3"/>
    <row r="25" spans="2:9" ht="7.2" customHeight="1" x14ac:dyDescent="0.3"/>
    <row r="26" spans="2:9" ht="18.600000000000001" customHeight="1" x14ac:dyDescent="0.3">
      <c r="B26" s="204"/>
      <c r="C26" s="204"/>
      <c r="D26" s="204"/>
      <c r="E26" s="204"/>
      <c r="F26" s="204"/>
      <c r="G26" s="204"/>
      <c r="H26" s="204"/>
      <c r="I26" s="204"/>
    </row>
  </sheetData>
  <mergeCells count="1">
    <mergeCell ref="B3:I3"/>
  </mergeCells>
  <pageMargins left="0.31496062992125984" right="0.31496062992125984" top="1.5354330708661419" bottom="0.74803149606299213" header="0.31496062992125984" footer="0.31496062992125984"/>
  <pageSetup scale="134"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64152-A1D5-4856-8EDE-826BC8602E70}">
  <dimension ref="B3:O51"/>
  <sheetViews>
    <sheetView topLeftCell="A30" workbookViewId="0">
      <selection activeCell="B51" sqref="B51"/>
    </sheetView>
  </sheetViews>
  <sheetFormatPr defaultRowHeight="14.4" x14ac:dyDescent="0.3"/>
  <cols>
    <col min="2" max="2" width="50.77734375" bestFit="1" customWidth="1"/>
    <col min="3" max="3" width="18.33203125" bestFit="1" customWidth="1"/>
    <col min="4" max="4" width="14.5546875" bestFit="1" customWidth="1"/>
    <col min="5" max="5" width="13" customWidth="1"/>
    <col min="6" max="6" width="50.77734375" bestFit="1" customWidth="1"/>
    <col min="7" max="7" width="15.21875" bestFit="1" customWidth="1"/>
    <col min="8" max="8" width="14.5546875" bestFit="1" customWidth="1"/>
    <col min="9" max="9" width="13.21875" bestFit="1" customWidth="1"/>
  </cols>
  <sheetData>
    <row r="3" spans="2:11" ht="74.400000000000006" customHeight="1" x14ac:dyDescent="0.3">
      <c r="E3" s="246" t="s">
        <v>8643</v>
      </c>
    </row>
    <row r="6" spans="2:11" x14ac:dyDescent="0.3">
      <c r="F6" t="s">
        <v>8650</v>
      </c>
      <c r="G6">
        <f>(HistoricalFS!H18-HistoricalFS!H24)/HistoricalFS!H6</f>
        <v>0.19570170392657973</v>
      </c>
      <c r="H6">
        <f>(HistoricalFS!I18-HistoricalFS!I24)/HistoricalFS!I6</f>
        <v>0.22807209854686797</v>
      </c>
      <c r="I6">
        <f>(HistoricalFS!J18-HistoricalFS!J24)/HistoricalFS!J6</f>
        <v>0.17458759549172628</v>
      </c>
      <c r="J6">
        <f>(HistoricalFS!K18-HistoricalFS!K24)/HistoricalFS!K6</f>
        <v>0.16916257709243041</v>
      </c>
      <c r="K6">
        <f>(HistoricalFS!L18-HistoricalFS!L24)/HistoricalFS!L6</f>
        <v>0.15896686154094811</v>
      </c>
    </row>
    <row r="8" spans="2:11" x14ac:dyDescent="0.3">
      <c r="F8" t="s">
        <v>116</v>
      </c>
      <c r="G8">
        <f>HistoricalFS!H41/HistoricalFS!G41-1</f>
        <v>0.48749826244092298</v>
      </c>
      <c r="H8">
        <f>HistoricalFS!I41/HistoricalFS!H41-1</f>
        <v>7.2831552941588606E-2</v>
      </c>
      <c r="I8">
        <f>HistoricalFS!J41/HistoricalFS!I41-1</f>
        <v>0.33942521789783719</v>
      </c>
      <c r="J8">
        <f>HistoricalFS!K41/HistoricalFS!J41-1</f>
        <v>0.2982461844859472</v>
      </c>
      <c r="K8">
        <f>HistoricalFS!L41/HistoricalFS!K41-1</f>
        <v>-0.25525493560081891</v>
      </c>
    </row>
    <row r="9" spans="2:11" x14ac:dyDescent="0.3">
      <c r="D9">
        <v>100</v>
      </c>
    </row>
    <row r="10" spans="2:11" x14ac:dyDescent="0.3">
      <c r="G10" s="19"/>
    </row>
    <row r="11" spans="2:11" x14ac:dyDescent="0.3">
      <c r="D11">
        <v>10000000</v>
      </c>
    </row>
    <row r="13" spans="2:11" x14ac:dyDescent="0.3">
      <c r="B13" t="s">
        <v>8673</v>
      </c>
      <c r="C13" t="s">
        <v>8678</v>
      </c>
      <c r="D13" t="s">
        <v>8680</v>
      </c>
      <c r="E13" t="s">
        <v>8679</v>
      </c>
    </row>
    <row r="14" spans="2:11" x14ac:dyDescent="0.3">
      <c r="B14" t="s">
        <v>431</v>
      </c>
      <c r="C14" s="68">
        <v>8.1643998</v>
      </c>
      <c r="D14">
        <v>8.5099999999999995E-2</v>
      </c>
      <c r="E14" s="68">
        <f>2570*C14</f>
        <v>20982.507485999999</v>
      </c>
    </row>
    <row r="15" spans="2:11" x14ac:dyDescent="0.3">
      <c r="B15" t="s">
        <v>8685</v>
      </c>
      <c r="C15" s="68">
        <v>5.4789183000000001</v>
      </c>
      <c r="D15">
        <v>5.7099999999999998E-2</v>
      </c>
      <c r="E15" s="68">
        <f t="shared" ref="E15:E23" si="0">2570*C15</f>
        <v>14080.820031000001</v>
      </c>
    </row>
    <row r="16" spans="2:11" x14ac:dyDescent="0.3">
      <c r="B16" t="s">
        <v>8684</v>
      </c>
      <c r="C16" s="68">
        <v>5.1767637999999998</v>
      </c>
      <c r="D16">
        <v>5.4000000000000006E-2</v>
      </c>
      <c r="E16" s="68">
        <f t="shared" si="0"/>
        <v>13304.282965999999</v>
      </c>
    </row>
    <row r="17" spans="2:5" x14ac:dyDescent="0.3">
      <c r="B17" t="s">
        <v>8674</v>
      </c>
      <c r="C17" s="68">
        <v>5.1682395000000003</v>
      </c>
      <c r="D17">
        <v>5.3899999999999997E-2</v>
      </c>
      <c r="E17" s="68">
        <f t="shared" si="0"/>
        <v>13282.375515000002</v>
      </c>
    </row>
    <row r="18" spans="2:5" x14ac:dyDescent="0.3">
      <c r="B18" t="s">
        <v>8683</v>
      </c>
      <c r="C18" s="68">
        <v>4.570614</v>
      </c>
      <c r="D18">
        <v>4.7699999999999992E-2</v>
      </c>
      <c r="E18" s="68">
        <f t="shared" si="0"/>
        <v>11746.47798</v>
      </c>
    </row>
    <row r="19" spans="2:5" x14ac:dyDescent="0.3">
      <c r="B19" t="s">
        <v>8675</v>
      </c>
      <c r="C19" s="68">
        <v>2.8313860000000002</v>
      </c>
      <c r="D19">
        <v>2.9500000000000002E-2</v>
      </c>
      <c r="E19" s="68">
        <f t="shared" si="0"/>
        <v>7276.6620200000007</v>
      </c>
    </row>
    <row r="20" spans="2:5" x14ac:dyDescent="0.3">
      <c r="B20" t="s">
        <v>8682</v>
      </c>
      <c r="C20" s="68">
        <v>2.3150729999999999</v>
      </c>
      <c r="D20">
        <v>2.41E-2</v>
      </c>
      <c r="E20" s="68">
        <f t="shared" si="0"/>
        <v>5949.7376100000001</v>
      </c>
    </row>
    <row r="21" spans="2:5" x14ac:dyDescent="0.3">
      <c r="B21" t="s">
        <v>8676</v>
      </c>
      <c r="C21" s="68">
        <v>2.1276093999999999</v>
      </c>
      <c r="D21">
        <v>2.2200000000000001E-2</v>
      </c>
      <c r="E21" s="68">
        <f t="shared" si="0"/>
        <v>5467.956158</v>
      </c>
    </row>
    <row r="22" spans="2:5" x14ac:dyDescent="0.3">
      <c r="B22" t="s">
        <v>8686</v>
      </c>
      <c r="C22" s="68">
        <v>1.9001760000000001</v>
      </c>
      <c r="D22">
        <v>1.9799999999999998E-2</v>
      </c>
      <c r="E22" s="68">
        <f t="shared" si="0"/>
        <v>4883.4523200000003</v>
      </c>
    </row>
    <row r="23" spans="2:5" x14ac:dyDescent="0.3">
      <c r="B23" t="s">
        <v>8681</v>
      </c>
      <c r="C23" s="68">
        <v>1.8849825</v>
      </c>
      <c r="D23">
        <v>1.9699999999999999E-2</v>
      </c>
      <c r="E23" s="68">
        <f t="shared" si="0"/>
        <v>4844.405025</v>
      </c>
    </row>
    <row r="25" spans="2:5" x14ac:dyDescent="0.3">
      <c r="C25" t="s">
        <v>8687</v>
      </c>
      <c r="D25" s="19">
        <v>0.11849999999999999</v>
      </c>
    </row>
    <row r="26" spans="2:5" x14ac:dyDescent="0.3">
      <c r="C26" t="s">
        <v>8688</v>
      </c>
      <c r="D26" s="19">
        <v>0.20979999999999999</v>
      </c>
    </row>
    <row r="27" spans="2:5" x14ac:dyDescent="0.3">
      <c r="C27" t="s">
        <v>8689</v>
      </c>
      <c r="D27" s="19">
        <v>0.52629999999999999</v>
      </c>
    </row>
    <row r="28" spans="2:5" ht="13.8" customHeight="1" x14ac:dyDescent="0.3">
      <c r="C28" s="256" t="s">
        <v>8690</v>
      </c>
      <c r="D28" s="19">
        <f>14.41%+0.06%</f>
        <v>0.1447</v>
      </c>
    </row>
    <row r="32" spans="2:5" x14ac:dyDescent="0.3">
      <c r="C32" s="19"/>
    </row>
    <row r="33" spans="4:15" x14ac:dyDescent="0.3">
      <c r="D33" s="19"/>
      <c r="E33" s="19"/>
      <c r="F33" s="19"/>
      <c r="G33" s="19"/>
      <c r="H33" s="19"/>
      <c r="I33" s="19"/>
      <c r="J33" s="19"/>
      <c r="K33" s="19"/>
      <c r="L33" s="19"/>
      <c r="M33" s="19"/>
      <c r="N33" s="19"/>
      <c r="O33" s="19"/>
    </row>
    <row r="34" spans="4:15" x14ac:dyDescent="0.3">
      <c r="D34" s="19"/>
      <c r="E34" s="19"/>
      <c r="F34" s="19"/>
      <c r="G34" s="19"/>
      <c r="H34" s="19"/>
      <c r="I34" s="19"/>
      <c r="J34" s="19"/>
      <c r="K34" s="19"/>
      <c r="L34" s="19"/>
      <c r="M34" s="19"/>
      <c r="N34" s="19"/>
      <c r="O34" s="19"/>
    </row>
    <row r="35" spans="4:15" x14ac:dyDescent="0.3">
      <c r="D35" s="19"/>
      <c r="E35" s="19"/>
      <c r="F35" s="19"/>
      <c r="G35" s="19"/>
      <c r="H35" s="19"/>
      <c r="I35" s="19"/>
      <c r="J35" s="19"/>
      <c r="K35" s="19"/>
      <c r="L35" s="19"/>
      <c r="M35" s="19"/>
      <c r="N35" s="19"/>
      <c r="O35" s="19"/>
    </row>
    <row r="36" spans="4:15" x14ac:dyDescent="0.3">
      <c r="D36" s="19"/>
      <c r="E36" s="19"/>
      <c r="F36" s="19"/>
      <c r="G36" s="19"/>
      <c r="H36" s="19"/>
      <c r="I36" s="19"/>
      <c r="J36" s="19"/>
      <c r="K36" s="19"/>
      <c r="L36" s="19"/>
      <c r="M36" s="19"/>
      <c r="N36" s="19"/>
      <c r="O36" s="19"/>
    </row>
    <row r="49" spans="2:2" x14ac:dyDescent="0.3">
      <c r="B49" t="s">
        <v>8710</v>
      </c>
    </row>
    <row r="50" spans="2:2" x14ac:dyDescent="0.3">
      <c r="B50" t="s">
        <v>8711</v>
      </c>
    </row>
    <row r="51" spans="2:2" x14ac:dyDescent="0.3">
      <c r="B51" t="s">
        <v>8712</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63212-3185-42CE-8244-A0E8AD7A0D2A}">
  <sheetPr>
    <pageSetUpPr fitToPage="1"/>
  </sheetPr>
  <dimension ref="A2:M102"/>
  <sheetViews>
    <sheetView showGridLines="0" zoomScaleNormal="100" workbookViewId="0">
      <pane xSplit="1" ySplit="3" topLeftCell="B4" activePane="bottomRight" state="frozen"/>
      <selection pane="topRight" activeCell="B1" sqref="B1"/>
      <selection pane="bottomLeft" activeCell="A4" sqref="A4"/>
      <selection pane="bottomRight" activeCell="H11" sqref="H11"/>
    </sheetView>
  </sheetViews>
  <sheetFormatPr defaultRowHeight="14.4" x14ac:dyDescent="0.3"/>
  <cols>
    <col min="1" max="1" width="1.88671875" customWidth="1"/>
    <col min="2" max="2" width="29.109375" bestFit="1" customWidth="1"/>
    <col min="3" max="3" width="14.33203125" bestFit="1" customWidth="1"/>
    <col min="4" max="4" width="13.109375" bestFit="1" customWidth="1"/>
    <col min="5" max="5" width="12.6640625" bestFit="1" customWidth="1"/>
    <col min="6" max="6" width="15.88671875" bestFit="1" customWidth="1"/>
    <col min="7" max="7" width="14.33203125" bestFit="1" customWidth="1"/>
    <col min="8" max="8" width="13.109375" bestFit="1" customWidth="1"/>
    <col min="9" max="9" width="14.33203125" bestFit="1" customWidth="1"/>
    <col min="10" max="10" width="14" bestFit="1" customWidth="1"/>
    <col min="11" max="11" width="14.33203125" bestFit="1" customWidth="1"/>
    <col min="12" max="12" width="16.21875" bestFit="1" customWidth="1"/>
    <col min="13" max="13" width="11.5546875" bestFit="1" customWidth="1"/>
  </cols>
  <sheetData>
    <row r="2" spans="1:13" x14ac:dyDescent="0.3">
      <c r="B2" s="290" t="str">
        <f>"Historical Financial Statement - "&amp;'Data Sheet'!B1</f>
        <v>Historical Financial Statement - ASIAN PAINTS LTD</v>
      </c>
      <c r="C2" s="290"/>
      <c r="D2" s="290"/>
      <c r="E2" s="290"/>
      <c r="F2" s="290"/>
      <c r="G2" s="290"/>
      <c r="H2" s="290"/>
      <c r="I2" s="290"/>
      <c r="J2" s="290"/>
      <c r="K2" s="290"/>
      <c r="L2" s="290"/>
      <c r="M2" s="244"/>
    </row>
    <row r="3" spans="1:13" x14ac:dyDescent="0.3">
      <c r="B3" s="220" t="s">
        <v>0</v>
      </c>
      <c r="C3" s="221">
        <f>'Data Sheet'!B16</f>
        <v>42460</v>
      </c>
      <c r="D3" s="221">
        <f>'Data Sheet'!C16</f>
        <v>42825</v>
      </c>
      <c r="E3" s="221">
        <f>'Data Sheet'!D16</f>
        <v>43190</v>
      </c>
      <c r="F3" s="221">
        <f>'Data Sheet'!E16</f>
        <v>43555</v>
      </c>
      <c r="G3" s="221">
        <f>'Data Sheet'!F16</f>
        <v>43921</v>
      </c>
      <c r="H3" s="221">
        <f>'Data Sheet'!G16</f>
        <v>44286</v>
      </c>
      <c r="I3" s="221">
        <f>'Data Sheet'!H16</f>
        <v>44651</v>
      </c>
      <c r="J3" s="221">
        <f>'Data Sheet'!I16</f>
        <v>45016</v>
      </c>
      <c r="K3" s="221">
        <f>'Data Sheet'!J16</f>
        <v>45382</v>
      </c>
      <c r="L3" s="221">
        <f>'Data Sheet'!K16</f>
        <v>45747</v>
      </c>
      <c r="M3" s="245"/>
    </row>
    <row r="4" spans="1:13" x14ac:dyDescent="0.3">
      <c r="A4" s="15"/>
      <c r="B4" s="22" t="s">
        <v>354</v>
      </c>
      <c r="C4" s="16"/>
      <c r="D4" s="16"/>
      <c r="E4" s="16"/>
      <c r="F4" s="16"/>
      <c r="G4" s="16"/>
      <c r="H4" s="16"/>
      <c r="I4" s="16"/>
      <c r="J4" s="16"/>
      <c r="K4" s="16"/>
      <c r="L4" s="16"/>
      <c r="M4" s="16"/>
    </row>
    <row r="5" spans="1:13" x14ac:dyDescent="0.3">
      <c r="A5" s="15"/>
      <c r="B5" s="209" t="s">
        <v>55</v>
      </c>
      <c r="C5" s="208"/>
      <c r="D5" s="208"/>
      <c r="E5" s="208"/>
      <c r="F5" s="208"/>
      <c r="G5" s="208"/>
      <c r="H5" s="208"/>
      <c r="I5" s="208"/>
      <c r="J5" s="208"/>
      <c r="K5" s="208"/>
      <c r="L5" s="208"/>
    </row>
    <row r="6" spans="1:13" x14ac:dyDescent="0.3">
      <c r="B6" t="s">
        <v>34</v>
      </c>
      <c r="C6" s="10">
        <f>IFERROR('Data Sheet'!B17,0)</f>
        <v>14271.49</v>
      </c>
      <c r="D6" s="10">
        <f>IFERROR('Data Sheet'!C17,0)</f>
        <v>15061.99</v>
      </c>
      <c r="E6" s="10">
        <f>IFERROR('Data Sheet'!D17,0)</f>
        <v>16824.55</v>
      </c>
      <c r="F6" s="10">
        <f>IFERROR('Data Sheet'!E17,0)</f>
        <v>19240.13</v>
      </c>
      <c r="G6" s="10">
        <f>IFERROR('Data Sheet'!F17,0)</f>
        <v>20211.25</v>
      </c>
      <c r="H6" s="10">
        <f>IFERROR('Data Sheet'!G17,0)</f>
        <v>21712.79</v>
      </c>
      <c r="I6" s="10">
        <f>IFERROR('Data Sheet'!H17,0)</f>
        <v>29101.279999999999</v>
      </c>
      <c r="J6" s="10">
        <f>IFERROR('Data Sheet'!I17,0)</f>
        <v>34488.589999999997</v>
      </c>
      <c r="K6" s="10">
        <f>IFERROR('Data Sheet'!J17,0)</f>
        <v>35494.730000000003</v>
      </c>
      <c r="L6" s="10">
        <f>IFERROR('Data Sheet'!K17,0)</f>
        <v>33905.620000000003</v>
      </c>
      <c r="M6" s="10"/>
    </row>
    <row r="7" spans="1:13" x14ac:dyDescent="0.3">
      <c r="B7" s="13" t="s">
        <v>56</v>
      </c>
      <c r="C7" s="12" t="s">
        <v>57</v>
      </c>
      <c r="D7" s="13">
        <f>D6/C6-1</f>
        <v>5.5390151974320734E-2</v>
      </c>
      <c r="E7" s="13">
        <f t="shared" ref="E7:L7" si="0">E6/D6-1</f>
        <v>0.11702039371955486</v>
      </c>
      <c r="F7" s="13">
        <f t="shared" si="0"/>
        <v>0.14357471670861943</v>
      </c>
      <c r="G7" s="13">
        <f t="shared" si="0"/>
        <v>5.0473671435691925E-2</v>
      </c>
      <c r="H7" s="13">
        <f>H6/G6-1</f>
        <v>7.4292287711052118E-2</v>
      </c>
      <c r="I7" s="13">
        <f t="shared" si="0"/>
        <v>0.34028284711453471</v>
      </c>
      <c r="J7" s="13">
        <f t="shared" si="0"/>
        <v>0.18512278497715551</v>
      </c>
      <c r="K7" s="13">
        <f t="shared" si="0"/>
        <v>2.9173126532572313E-2</v>
      </c>
      <c r="L7" s="13">
        <f t="shared" si="0"/>
        <v>-4.4770308155605121E-2</v>
      </c>
      <c r="M7" s="13"/>
    </row>
    <row r="9" spans="1:13" x14ac:dyDescent="0.3">
      <c r="B9" t="s">
        <v>58</v>
      </c>
      <c r="C9" s="10" cm="1">
        <f t="array" ref="C9">IFERROR(SUM('Data Sheet'!B18,'Data Sheet'!B20:B22-1*'Data Sheet'!B19),0)</f>
        <v>9812.5</v>
      </c>
      <c r="D9" s="10" cm="1">
        <f t="array" ref="D9">IFERROR(SUM('Data Sheet'!C18,'Data Sheet'!C20:C22-1*'Data Sheet'!C19),0)</f>
        <v>8675.4600000000009</v>
      </c>
      <c r="E9" s="10" cm="1">
        <f t="array" ref="E9">IFERROR(SUM('Data Sheet'!D18,'Data Sheet'!D20:D22-1*'Data Sheet'!D19),0)</f>
        <v>11478.43</v>
      </c>
      <c r="F9" s="10" cm="1">
        <f t="array" ref="F9">IFERROR(SUM('Data Sheet'!E18,'Data Sheet'!E20:E22-1*'Data Sheet'!E19),0)</f>
        <v>12319.29</v>
      </c>
      <c r="G9" s="10" cm="1">
        <f t="array" ref="G9">IFERROR(SUM('Data Sheet'!F18,'Data Sheet'!F20:F22-1*'Data Sheet'!F19),0)</f>
        <v>12679.719999999998</v>
      </c>
      <c r="H9" s="10" cm="1">
        <f t="array" ref="H9">IFERROR(SUM('Data Sheet'!G18,'Data Sheet'!G20:G22-1*'Data Sheet'!G19),0)</f>
        <v>13850.17</v>
      </c>
      <c r="I9" s="10" cm="1">
        <f t="array" ref="I9">IFERROR(SUM('Data Sheet'!H18,'Data Sheet'!H20:H22-1*'Data Sheet'!H19),0)</f>
        <v>17940.63</v>
      </c>
      <c r="J9" s="10" cm="1">
        <f t="array" ref="J9">IFERROR(SUM('Data Sheet'!I18,'Data Sheet'!I20:I22-1*'Data Sheet'!I19),0)</f>
        <v>23147.24</v>
      </c>
      <c r="K9" s="10" cm="1">
        <f t="array" ref="K9">IFERROR(SUM('Data Sheet'!J18,'Data Sheet'!J20:J22-1*'Data Sheet'!J19),0)</f>
        <v>23737.59</v>
      </c>
      <c r="L9" s="10" cm="1">
        <f t="array" ref="L9">IFERROR(SUM('Data Sheet'!K18,'Data Sheet'!K20:K22-1*'Data Sheet'!K19),0)</f>
        <v>22331.27</v>
      </c>
      <c r="M9" s="10"/>
    </row>
    <row r="10" spans="1:13" x14ac:dyDescent="0.3">
      <c r="B10" s="13" t="s">
        <v>59</v>
      </c>
      <c r="C10" s="13">
        <f>C9/C6</f>
        <v>0.68755960309680353</v>
      </c>
      <c r="D10" s="13">
        <f t="shared" ref="D10:L10" si="1">D9/D6</f>
        <v>0.5759836515626422</v>
      </c>
      <c r="E10" s="13">
        <f t="shared" si="1"/>
        <v>0.68224291288622885</v>
      </c>
      <c r="F10" s="13">
        <f t="shared" si="1"/>
        <v>0.64029141175241544</v>
      </c>
      <c r="G10" s="13">
        <f t="shared" si="1"/>
        <v>0.62735951512152877</v>
      </c>
      <c r="H10" s="13">
        <f t="shared" si="1"/>
        <v>0.63788071454658746</v>
      </c>
      <c r="I10" s="13">
        <f t="shared" si="1"/>
        <v>0.616489377786819</v>
      </c>
      <c r="J10" s="13">
        <f t="shared" si="1"/>
        <v>0.67115646073092594</v>
      </c>
      <c r="K10" s="13">
        <f t="shared" si="1"/>
        <v>0.66876378549717097</v>
      </c>
      <c r="L10" s="13">
        <f t="shared" si="1"/>
        <v>0.65863033915911284</v>
      </c>
      <c r="M10" s="13"/>
    </row>
    <row r="12" spans="1:13" x14ac:dyDescent="0.3">
      <c r="B12" s="30" t="s">
        <v>60</v>
      </c>
      <c r="C12" s="29">
        <f>HistoricalFS!C6-HistoricalFS!C9</f>
        <v>4458.99</v>
      </c>
      <c r="D12" s="29">
        <f>HistoricalFS!D6-HistoricalFS!D9</f>
        <v>6386.5299999999988</v>
      </c>
      <c r="E12" s="29">
        <f>HistoricalFS!E6-HistoricalFS!E9</f>
        <v>5346.119999999999</v>
      </c>
      <c r="F12" s="29">
        <f>HistoricalFS!F6-HistoricalFS!F9</f>
        <v>6920.84</v>
      </c>
      <c r="G12" s="29">
        <f>HistoricalFS!G6-HistoricalFS!G9</f>
        <v>7531.5300000000025</v>
      </c>
      <c r="H12" s="29">
        <f>HistoricalFS!H6-HistoricalFS!H9</f>
        <v>7862.6200000000008</v>
      </c>
      <c r="I12" s="29">
        <f>HistoricalFS!I6-HistoricalFS!I9</f>
        <v>11160.649999999998</v>
      </c>
      <c r="J12" s="29">
        <f>HistoricalFS!J6-HistoricalFS!J9</f>
        <v>11341.349999999995</v>
      </c>
      <c r="K12" s="29">
        <f>HistoricalFS!K6-HistoricalFS!K9</f>
        <v>11757.140000000003</v>
      </c>
      <c r="L12" s="29">
        <f>HistoricalFS!L6-HistoricalFS!L9</f>
        <v>11574.350000000002</v>
      </c>
    </row>
    <row r="13" spans="1:13" x14ac:dyDescent="0.3">
      <c r="B13" s="13" t="s">
        <v>117</v>
      </c>
      <c r="C13" s="13">
        <f>C12/C6</f>
        <v>0.31244039690319653</v>
      </c>
      <c r="D13" s="13">
        <f t="shared" ref="D13:L13" si="2">D12/D6</f>
        <v>0.4240163484373578</v>
      </c>
      <c r="E13" s="13">
        <f t="shared" si="2"/>
        <v>0.31775708711377121</v>
      </c>
      <c r="F13" s="13">
        <f t="shared" si="2"/>
        <v>0.35970858824758462</v>
      </c>
      <c r="G13" s="13">
        <f t="shared" si="2"/>
        <v>0.37264048487847129</v>
      </c>
      <c r="H13" s="13">
        <f t="shared" si="2"/>
        <v>0.36211928545341249</v>
      </c>
      <c r="I13" s="13">
        <f t="shared" si="2"/>
        <v>0.38351062221318094</v>
      </c>
      <c r="J13" s="13">
        <f t="shared" si="2"/>
        <v>0.32884353926907411</v>
      </c>
      <c r="K13" s="13">
        <f t="shared" si="2"/>
        <v>0.33123621450282908</v>
      </c>
      <c r="L13" s="13">
        <f t="shared" si="2"/>
        <v>0.34136966084088716</v>
      </c>
      <c r="M13" s="13"/>
    </row>
    <row r="15" spans="1:13" x14ac:dyDescent="0.3">
      <c r="B15" t="s">
        <v>61</v>
      </c>
      <c r="C15" s="10">
        <f>IFERROR(SUM('Data Sheet'!B23:B24),0)</f>
        <v>2132.61</v>
      </c>
      <c r="D15" s="10">
        <f>IFERROR(SUM('Data Sheet'!C23:C24),0)</f>
        <v>2335.5699999999997</v>
      </c>
      <c r="E15" s="10">
        <f>IFERROR(SUM('Data Sheet'!D23:D24),0)</f>
        <v>2426.37</v>
      </c>
      <c r="F15" s="10">
        <f>IFERROR(SUM('Data Sheet'!E23:E24),0)</f>
        <v>2569.38</v>
      </c>
      <c r="G15" s="10">
        <f>IFERROR(SUM('Data Sheet'!F23:F24),0)</f>
        <v>2896.4100000000003</v>
      </c>
      <c r="H15" s="10">
        <f>IFERROR(SUM('Data Sheet'!G23:G24),0)</f>
        <v>2822.12</v>
      </c>
      <c r="I15" s="10">
        <f>IFERROR(SUM('Data Sheet'!H23:H24),0)</f>
        <v>3707.1</v>
      </c>
      <c r="J15" s="10">
        <f>IFERROR(SUM('Data Sheet'!I23:I24),0)</f>
        <v>4462.05</v>
      </c>
      <c r="K15" s="10">
        <f>IFERROR(SUM('Data Sheet'!J23:J24),0)</f>
        <v>4899.76</v>
      </c>
      <c r="L15" s="10">
        <f>IFERROR(SUM('Data Sheet'!K23:K24),0)</f>
        <v>5158.1400000000003</v>
      </c>
      <c r="M15" s="10"/>
    </row>
    <row r="16" spans="1:13" x14ac:dyDescent="0.3">
      <c r="B16" s="14" t="s">
        <v>62</v>
      </c>
      <c r="C16" s="13">
        <f>C15/C6</f>
        <v>0.14943148893353111</v>
      </c>
      <c r="D16" s="13">
        <f t="shared" ref="D16:L16" si="3">D15/D6</f>
        <v>0.15506383950593511</v>
      </c>
      <c r="E16" s="13">
        <f t="shared" si="3"/>
        <v>0.14421604143944414</v>
      </c>
      <c r="F16" s="13">
        <f t="shared" si="3"/>
        <v>0.13354275672773522</v>
      </c>
      <c r="G16" s="13">
        <f t="shared" si="3"/>
        <v>0.14330682169583772</v>
      </c>
      <c r="H16" s="13">
        <f t="shared" si="3"/>
        <v>0.12997500551518251</v>
      </c>
      <c r="I16" s="13">
        <f t="shared" si="3"/>
        <v>0.1273861493377611</v>
      </c>
      <c r="J16" s="13">
        <f t="shared" si="3"/>
        <v>0.12937757095897515</v>
      </c>
      <c r="K16" s="13">
        <f t="shared" si="3"/>
        <v>0.1380419008681007</v>
      </c>
      <c r="L16" s="13">
        <f t="shared" si="3"/>
        <v>0.15213230137068723</v>
      </c>
      <c r="M16" s="13"/>
    </row>
    <row r="18" spans="2:13" x14ac:dyDescent="0.3">
      <c r="B18" s="30" t="s">
        <v>63</v>
      </c>
      <c r="C18" s="29">
        <f>C12-C15</f>
        <v>2326.3799999999997</v>
      </c>
      <c r="D18" s="29">
        <f t="shared" ref="D18:L18" si="4">D12-D15</f>
        <v>4050.9599999999991</v>
      </c>
      <c r="E18" s="29">
        <f t="shared" si="4"/>
        <v>2919.7499999999991</v>
      </c>
      <c r="F18" s="29">
        <f t="shared" si="4"/>
        <v>4351.46</v>
      </c>
      <c r="G18" s="29">
        <f t="shared" si="4"/>
        <v>4635.1200000000026</v>
      </c>
      <c r="H18" s="29">
        <f t="shared" si="4"/>
        <v>5040.5000000000009</v>
      </c>
      <c r="I18" s="29">
        <f t="shared" si="4"/>
        <v>7453.5499999999975</v>
      </c>
      <c r="J18" s="29">
        <f t="shared" si="4"/>
        <v>6879.2999999999947</v>
      </c>
      <c r="K18" s="29">
        <f t="shared" si="4"/>
        <v>6857.3800000000028</v>
      </c>
      <c r="L18" s="29">
        <f t="shared" si="4"/>
        <v>6416.2100000000019</v>
      </c>
    </row>
    <row r="19" spans="2:13" x14ac:dyDescent="0.3">
      <c r="B19" s="13" t="s">
        <v>142</v>
      </c>
      <c r="C19" s="13">
        <f>C18/C6</f>
        <v>0.16300890796966538</v>
      </c>
      <c r="D19" s="13">
        <f t="shared" ref="D19:L19" si="5">D18/D6</f>
        <v>0.2689525089314227</v>
      </c>
      <c r="E19" s="13">
        <f t="shared" si="5"/>
        <v>0.17354104567432704</v>
      </c>
      <c r="F19" s="13">
        <f t="shared" si="5"/>
        <v>0.2261658315198494</v>
      </c>
      <c r="G19" s="13">
        <f t="shared" si="5"/>
        <v>0.22933366318263357</v>
      </c>
      <c r="H19" s="13">
        <f t="shared" si="5"/>
        <v>0.23214427993822997</v>
      </c>
      <c r="I19" s="13">
        <f t="shared" si="5"/>
        <v>0.25612447287541984</v>
      </c>
      <c r="J19" s="13">
        <f t="shared" si="5"/>
        <v>0.19946596831009894</v>
      </c>
      <c r="K19" s="13">
        <f t="shared" si="5"/>
        <v>0.19319431363472836</v>
      </c>
      <c r="L19" s="13">
        <f t="shared" si="5"/>
        <v>0.18923735947019996</v>
      </c>
      <c r="M19" s="13"/>
    </row>
    <row r="21" spans="2:13" x14ac:dyDescent="0.3">
      <c r="B21" t="s">
        <v>30</v>
      </c>
      <c r="C21" s="10">
        <f>IFERROR('Data Sheet'!B27,0)</f>
        <v>49</v>
      </c>
      <c r="D21" s="10">
        <f>IFERROR('Data Sheet'!C27,0)</f>
        <v>37.33</v>
      </c>
      <c r="E21" s="10">
        <f>IFERROR('Data Sheet'!D27,0)</f>
        <v>41.47</v>
      </c>
      <c r="F21" s="10">
        <f>IFERROR('Data Sheet'!E27,0)</f>
        <v>110.47</v>
      </c>
      <c r="G21" s="10">
        <f>IFERROR('Data Sheet'!F27,0)</f>
        <v>102.33</v>
      </c>
      <c r="H21" s="10">
        <f>IFERROR('Data Sheet'!G27,0)</f>
        <v>91.63</v>
      </c>
      <c r="I21" s="10">
        <f>IFERROR('Data Sheet'!H27,0)</f>
        <v>95.41</v>
      </c>
      <c r="J21" s="10">
        <f>IFERROR('Data Sheet'!I27,0)</f>
        <v>144.44999999999999</v>
      </c>
      <c r="K21" s="10">
        <f>IFERROR('Data Sheet'!J27,0)</f>
        <v>205.17</v>
      </c>
      <c r="L21" s="10">
        <f>IFERROR('Data Sheet'!K27,0)</f>
        <v>227.02</v>
      </c>
      <c r="M21" s="10"/>
    </row>
    <row r="22" spans="2:13" x14ac:dyDescent="0.3">
      <c r="B22" s="13" t="s">
        <v>64</v>
      </c>
      <c r="C22" s="13">
        <f>C21/C6</f>
        <v>3.4334186549547386E-3</v>
      </c>
      <c r="D22" s="13">
        <f t="shared" ref="D22:L22" si="6">D21/D6</f>
        <v>2.4784241657310885E-3</v>
      </c>
      <c r="E22" s="13">
        <f t="shared" si="6"/>
        <v>2.4648504714836358E-3</v>
      </c>
      <c r="F22" s="13">
        <f t="shared" si="6"/>
        <v>5.7416451967840128E-3</v>
      </c>
      <c r="G22" s="13">
        <f t="shared" si="6"/>
        <v>5.0630218319005502E-3</v>
      </c>
      <c r="H22" s="13">
        <f t="shared" si="6"/>
        <v>4.2200933182700148E-3</v>
      </c>
      <c r="I22" s="13">
        <f t="shared" si="6"/>
        <v>3.2785499469439143E-3</v>
      </c>
      <c r="J22" s="13">
        <f t="shared" si="6"/>
        <v>4.1883417095335005E-3</v>
      </c>
      <c r="K22" s="13">
        <f t="shared" si="6"/>
        <v>5.7802947085384216E-3</v>
      </c>
      <c r="L22" s="13">
        <f t="shared" si="6"/>
        <v>6.6956451467337858E-3</v>
      </c>
      <c r="M22" s="13"/>
    </row>
    <row r="24" spans="2:13" x14ac:dyDescent="0.3">
      <c r="B24" t="s">
        <v>31</v>
      </c>
      <c r="C24" s="10">
        <f>IFERROR('Data Sheet'!B26,0)</f>
        <v>275.58</v>
      </c>
      <c r="D24" s="10">
        <f>IFERROR('Data Sheet'!C26,0)</f>
        <v>334.79</v>
      </c>
      <c r="E24" s="10">
        <f>IFERROR('Data Sheet'!D26,0)</f>
        <v>360.47</v>
      </c>
      <c r="F24" s="10">
        <f>IFERROR('Data Sheet'!E26,0)</f>
        <v>622.14</v>
      </c>
      <c r="G24" s="10">
        <f>IFERROR('Data Sheet'!F26,0)</f>
        <v>780.5</v>
      </c>
      <c r="H24" s="10">
        <f>IFERROR('Data Sheet'!G26,0)</f>
        <v>791.27</v>
      </c>
      <c r="I24" s="10">
        <f>IFERROR('Data Sheet'!H26,0)</f>
        <v>816.36</v>
      </c>
      <c r="J24" s="10">
        <f>IFERROR('Data Sheet'!I26,0)</f>
        <v>858.02</v>
      </c>
      <c r="K24" s="10">
        <f>IFERROR('Data Sheet'!J26,0)</f>
        <v>853</v>
      </c>
      <c r="L24" s="10">
        <f>IFERROR('Data Sheet'!K26,0)</f>
        <v>1026.3399999999999</v>
      </c>
      <c r="M24" s="10"/>
    </row>
    <row r="25" spans="2:13" x14ac:dyDescent="0.3">
      <c r="B25" s="13" t="s">
        <v>65</v>
      </c>
      <c r="C25" s="13">
        <f>C24/C6</f>
        <v>1.9309826794539322E-2</v>
      </c>
      <c r="D25" s="13">
        <f t="shared" ref="D25:L25" si="7">D24/D6</f>
        <v>2.2227474590011016E-2</v>
      </c>
      <c r="E25" s="13">
        <f t="shared" si="7"/>
        <v>2.1425238713665449E-2</v>
      </c>
      <c r="F25" s="13">
        <f t="shared" si="7"/>
        <v>3.2335540352378074E-2</v>
      </c>
      <c r="G25" s="13">
        <f t="shared" si="7"/>
        <v>3.8617106809326486E-2</v>
      </c>
      <c r="H25" s="13">
        <f t="shared" si="7"/>
        <v>3.6442576011650275E-2</v>
      </c>
      <c r="I25" s="13">
        <f t="shared" si="7"/>
        <v>2.8052374328551871E-2</v>
      </c>
      <c r="J25" s="13">
        <f t="shared" si="7"/>
        <v>2.4878372818372688E-2</v>
      </c>
      <c r="K25" s="13">
        <f t="shared" si="7"/>
        <v>2.4031736542297968E-2</v>
      </c>
      <c r="L25" s="13">
        <f t="shared" si="7"/>
        <v>3.0270497929251843E-2</v>
      </c>
      <c r="M25" s="13"/>
    </row>
    <row r="27" spans="2:13" x14ac:dyDescent="0.3">
      <c r="B27" s="30" t="s">
        <v>66</v>
      </c>
      <c r="C27" s="27">
        <f>C18-SUM(C21+C24)</f>
        <v>2001.7999999999997</v>
      </c>
      <c r="D27" s="27">
        <f t="shared" ref="D27:L27" si="8">D18-SUM(D21+D24)</f>
        <v>3678.8399999999992</v>
      </c>
      <c r="E27" s="27">
        <f t="shared" si="8"/>
        <v>2517.809999999999</v>
      </c>
      <c r="F27" s="27">
        <f t="shared" si="8"/>
        <v>3618.85</v>
      </c>
      <c r="G27" s="27">
        <f t="shared" si="8"/>
        <v>3752.2900000000027</v>
      </c>
      <c r="H27" s="27">
        <f t="shared" si="8"/>
        <v>4157.6000000000013</v>
      </c>
      <c r="I27" s="27">
        <f t="shared" si="8"/>
        <v>6541.779999999997</v>
      </c>
      <c r="J27" s="27">
        <f t="shared" si="8"/>
        <v>5876.8299999999945</v>
      </c>
      <c r="K27" s="27">
        <f t="shared" si="8"/>
        <v>5799.2100000000028</v>
      </c>
      <c r="L27" s="27">
        <f t="shared" si="8"/>
        <v>5162.8500000000022</v>
      </c>
    </row>
    <row r="28" spans="2:13" x14ac:dyDescent="0.3">
      <c r="B28" s="13" t="s">
        <v>120</v>
      </c>
      <c r="C28" s="13">
        <f>C27/C6</f>
        <v>0.14026566252017131</v>
      </c>
      <c r="D28" s="13">
        <f t="shared" ref="D28:L28" si="9">D27/D6</f>
        <v>0.24424661017568058</v>
      </c>
      <c r="E28" s="13">
        <f t="shared" si="9"/>
        <v>0.14965095648917798</v>
      </c>
      <c r="F28" s="13">
        <f t="shared" si="9"/>
        <v>0.18808864597068731</v>
      </c>
      <c r="G28" s="13">
        <f t="shared" si="9"/>
        <v>0.18565353454140654</v>
      </c>
      <c r="H28" s="13">
        <f t="shared" si="9"/>
        <v>0.1914816106083097</v>
      </c>
      <c r="I28" s="13">
        <f t="shared" si="9"/>
        <v>0.22479354859992404</v>
      </c>
      <c r="J28" s="13">
        <f t="shared" si="9"/>
        <v>0.17039925378219276</v>
      </c>
      <c r="K28" s="13">
        <f t="shared" si="9"/>
        <v>0.16338228238389199</v>
      </c>
      <c r="L28" s="13">
        <f t="shared" si="9"/>
        <v>0.15227121639421434</v>
      </c>
      <c r="M28" s="13"/>
    </row>
    <row r="30" spans="2:13" x14ac:dyDescent="0.3">
      <c r="B30" t="s">
        <v>28</v>
      </c>
      <c r="C30" s="17">
        <f>IFERROR('Data Sheet'!B29,0)</f>
        <v>844.49</v>
      </c>
      <c r="D30" s="17">
        <f>IFERROR('Data Sheet'!C29,0)</f>
        <v>943.29</v>
      </c>
      <c r="E30" s="17">
        <f>IFERROR('Data Sheet'!D29,0)</f>
        <v>1040.96</v>
      </c>
      <c r="F30" s="17">
        <f>IFERROR('Data Sheet'!E29,0)</f>
        <v>1098.06</v>
      </c>
      <c r="G30" s="17">
        <f>IFERROR('Data Sheet'!F29,0)</f>
        <v>854.85</v>
      </c>
      <c r="H30" s="17">
        <f>IFERROR('Data Sheet'!G29,0)</f>
        <v>1097.5999999999999</v>
      </c>
      <c r="I30" s="17">
        <f>IFERROR('Data Sheet'!H29,0)</f>
        <v>1102.9100000000001</v>
      </c>
      <c r="J30" s="17">
        <f>IFERROR('Data Sheet'!I29,0)</f>
        <v>1493.5</v>
      </c>
      <c r="K30" s="17">
        <f>IFERROR('Data Sheet'!J29,0)</f>
        <v>1790.08</v>
      </c>
      <c r="L30" s="17">
        <f>IFERROR('Data Sheet'!K29,0)</f>
        <v>1393.36</v>
      </c>
      <c r="M30" s="17"/>
    </row>
    <row r="31" spans="2:13" x14ac:dyDescent="0.3">
      <c r="B31" s="13" t="s">
        <v>67</v>
      </c>
      <c r="C31" s="13">
        <f>C30/C27</f>
        <v>0.42186532121091025</v>
      </c>
      <c r="D31" s="13">
        <f t="shared" ref="D31:L31" si="10">D30/D27</f>
        <v>0.25640962912222337</v>
      </c>
      <c r="E31" s="13">
        <f t="shared" si="10"/>
        <v>0.41343866296503723</v>
      </c>
      <c r="F31" s="13">
        <f t="shared" si="10"/>
        <v>0.30342788454895891</v>
      </c>
      <c r="G31" s="13">
        <f t="shared" si="10"/>
        <v>0.22782087738421056</v>
      </c>
      <c r="H31" s="13">
        <f t="shared" si="10"/>
        <v>0.26399846065037513</v>
      </c>
      <c r="I31" s="13">
        <f t="shared" si="10"/>
        <v>0.16859478612854614</v>
      </c>
      <c r="J31" s="13">
        <f t="shared" si="10"/>
        <v>0.25413360604271373</v>
      </c>
      <c r="K31" s="13">
        <f t="shared" si="10"/>
        <v>0.30867652663035122</v>
      </c>
      <c r="L31" s="13">
        <f t="shared" si="10"/>
        <v>0.26988194504973018</v>
      </c>
      <c r="M31" s="13"/>
    </row>
    <row r="33" spans="1:13" x14ac:dyDescent="0.3">
      <c r="B33" s="30" t="s">
        <v>68</v>
      </c>
      <c r="C33" s="27">
        <f>C27-C30</f>
        <v>1157.3099999999997</v>
      </c>
      <c r="D33" s="27">
        <f t="shared" ref="D33:L33" si="11">D27-D30</f>
        <v>2735.5499999999993</v>
      </c>
      <c r="E33" s="27">
        <f t="shared" si="11"/>
        <v>1476.849999999999</v>
      </c>
      <c r="F33" s="27">
        <f t="shared" si="11"/>
        <v>2520.79</v>
      </c>
      <c r="G33" s="27">
        <f t="shared" si="11"/>
        <v>2897.4400000000028</v>
      </c>
      <c r="H33" s="27">
        <f t="shared" si="11"/>
        <v>3060.0000000000014</v>
      </c>
      <c r="I33" s="27">
        <f t="shared" si="11"/>
        <v>5438.8699999999972</v>
      </c>
      <c r="J33" s="27">
        <f t="shared" si="11"/>
        <v>4383.3299999999945</v>
      </c>
      <c r="K33" s="27">
        <f t="shared" si="11"/>
        <v>4009.1300000000028</v>
      </c>
      <c r="L33" s="27">
        <f t="shared" si="11"/>
        <v>3769.4900000000025</v>
      </c>
    </row>
    <row r="34" spans="1:13" x14ac:dyDescent="0.3">
      <c r="B34" s="13" t="s">
        <v>69</v>
      </c>
      <c r="C34" s="13">
        <f>C33/C6</f>
        <v>8.1092443746238113E-2</v>
      </c>
      <c r="D34" s="13">
        <f t="shared" ref="D34:L34" si="12">D33/D6</f>
        <v>0.18161942744617407</v>
      </c>
      <c r="E34" s="13">
        <f t="shared" si="12"/>
        <v>8.7779465126853265E-2</v>
      </c>
      <c r="F34" s="13">
        <f t="shared" si="12"/>
        <v>0.13101730601612357</v>
      </c>
      <c r="G34" s="13">
        <f t="shared" si="12"/>
        <v>0.14335778341270347</v>
      </c>
      <c r="H34" s="13">
        <f t="shared" si="12"/>
        <v>0.14093076016486142</v>
      </c>
      <c r="I34" s="13">
        <f t="shared" si="12"/>
        <v>0.18689452835064291</v>
      </c>
      <c r="J34" s="13">
        <f t="shared" si="12"/>
        <v>0.12709507695153657</v>
      </c>
      <c r="K34" s="13">
        <f t="shared" si="12"/>
        <v>0.11295000694469298</v>
      </c>
      <c r="L34" s="13">
        <f t="shared" si="12"/>
        <v>0.11117596433865543</v>
      </c>
      <c r="M34" s="13"/>
    </row>
    <row r="36" spans="1:13" x14ac:dyDescent="0.3">
      <c r="B36" t="s">
        <v>12</v>
      </c>
      <c r="C36" s="17">
        <f>IFERROR('Data Sheet'!B93,0)</f>
        <v>95.92</v>
      </c>
      <c r="D36" s="17">
        <f>IFERROR('Data Sheet'!C93,0)</f>
        <v>95.92</v>
      </c>
      <c r="E36" s="17">
        <f>IFERROR('Data Sheet'!D93,0)</f>
        <v>95.92</v>
      </c>
      <c r="F36" s="17">
        <f>IFERROR('Data Sheet'!E93,0)</f>
        <v>95.92</v>
      </c>
      <c r="G36" s="17">
        <f>IFERROR('Data Sheet'!F93,0)</f>
        <v>95.92</v>
      </c>
      <c r="H36" s="17">
        <f>IFERROR('Data Sheet'!G93,0)</f>
        <v>95.92</v>
      </c>
      <c r="I36" s="17">
        <f>IFERROR('Data Sheet'!H93,0)</f>
        <v>95.92</v>
      </c>
      <c r="J36" s="17">
        <f>IFERROR('Data Sheet'!I93,0)</f>
        <v>95.92</v>
      </c>
      <c r="K36" s="17">
        <f>IFERROR('Data Sheet'!J93,0)</f>
        <v>95.92</v>
      </c>
      <c r="L36" s="17">
        <f>IFERROR('Data Sheet'!K93,0)</f>
        <v>95.92</v>
      </c>
      <c r="M36" s="17"/>
    </row>
    <row r="37" spans="1:13" x14ac:dyDescent="0.3">
      <c r="C37" s="17"/>
      <c r="D37" s="17"/>
      <c r="E37" s="17"/>
      <c r="F37" s="17"/>
      <c r="G37" s="17"/>
      <c r="H37" s="17"/>
      <c r="I37" s="17"/>
      <c r="J37" s="17"/>
      <c r="K37" s="17"/>
      <c r="L37" s="17"/>
      <c r="M37" s="17"/>
    </row>
    <row r="38" spans="1:13" x14ac:dyDescent="0.3">
      <c r="B38" t="s">
        <v>72</v>
      </c>
      <c r="C38" s="17">
        <f>IFERROR(C33/C36,0)</f>
        <v>12.065366972477062</v>
      </c>
      <c r="D38" s="17">
        <f t="shared" ref="D38:L38" si="13">IFERROR(D33/D36,0)</f>
        <v>28.519078398665545</v>
      </c>
      <c r="E38" s="17">
        <f t="shared" si="13"/>
        <v>15.396684737281056</v>
      </c>
      <c r="F38" s="17">
        <f t="shared" si="13"/>
        <v>26.280129274395328</v>
      </c>
      <c r="G38" s="17">
        <f t="shared" si="13"/>
        <v>30.206839032527135</v>
      </c>
      <c r="H38" s="17">
        <f t="shared" si="13"/>
        <v>31.901584653878245</v>
      </c>
      <c r="I38" s="17">
        <f t="shared" si="13"/>
        <v>56.702147623019151</v>
      </c>
      <c r="J38" s="17">
        <f t="shared" si="13"/>
        <v>45.697768974145063</v>
      </c>
      <c r="K38" s="17">
        <f t="shared" si="13"/>
        <v>41.796601334445398</v>
      </c>
      <c r="L38" s="17">
        <f t="shared" si="13"/>
        <v>39.298269391159323</v>
      </c>
      <c r="M38" s="17"/>
    </row>
    <row r="39" spans="1:13" x14ac:dyDescent="0.3">
      <c r="B39" s="13" t="s">
        <v>71</v>
      </c>
      <c r="C39" s="18" t="s">
        <v>57</v>
      </c>
      <c r="D39" s="13">
        <f>IFERROR(D38/C38-1,0)</f>
        <v>1.3637141301811959</v>
      </c>
      <c r="E39" s="13">
        <f t="shared" ref="E39:L39" si="14">IFERROR(E38/D38-1,0)</f>
        <v>-0.46012684834859552</v>
      </c>
      <c r="F39" s="13">
        <f t="shared" si="14"/>
        <v>0.70686935030639653</v>
      </c>
      <c r="G39" s="13">
        <f t="shared" si="14"/>
        <v>0.14941744453127903</v>
      </c>
      <c r="H39" s="13">
        <f t="shared" si="14"/>
        <v>5.6104699320779217E-2</v>
      </c>
      <c r="I39" s="13">
        <f t="shared" si="14"/>
        <v>0.7774084967320245</v>
      </c>
      <c r="J39" s="13">
        <f t="shared" si="14"/>
        <v>-0.19407340127636863</v>
      </c>
      <c r="K39" s="13">
        <f t="shared" si="14"/>
        <v>-8.5368886212079054E-2</v>
      </c>
      <c r="L39" s="13">
        <f t="shared" si="14"/>
        <v>-5.9773566833702163E-2</v>
      </c>
      <c r="M39" s="17"/>
    </row>
    <row r="41" spans="1:13" x14ac:dyDescent="0.3">
      <c r="B41" t="s">
        <v>70</v>
      </c>
      <c r="C41" s="17">
        <f>IFERROR('Data Sheet'!B31/HistoricalFS!C36,0)</f>
        <v>7.5</v>
      </c>
      <c r="D41" s="17">
        <f>IFERROR('Data Sheet'!C31/HistoricalFS!D36,0)</f>
        <v>10.300041701417848</v>
      </c>
      <c r="E41" s="17">
        <f>IFERROR('Data Sheet'!D31/HistoricalFS!E36,0)</f>
        <v>8.6999582985821515</v>
      </c>
      <c r="F41" s="17">
        <f>IFERROR('Data Sheet'!E31/HistoricalFS!F36,0)</f>
        <v>10.5</v>
      </c>
      <c r="G41" s="17">
        <f>IFERROR('Data Sheet'!F31/HistoricalFS!G36,0)</f>
        <v>12</v>
      </c>
      <c r="H41" s="17">
        <f>IFERROR('Data Sheet'!G31/HistoricalFS!H36,0)</f>
        <v>17.849979149291077</v>
      </c>
      <c r="I41" s="17">
        <f>IFERROR('Data Sheet'!H31/HistoricalFS!I36,0)</f>
        <v>19.150020850708923</v>
      </c>
      <c r="J41" s="17">
        <f>IFERROR('Data Sheet'!I31/HistoricalFS!J36,0)</f>
        <v>25.650020850708923</v>
      </c>
      <c r="K41" s="17">
        <f>IFERROR('Data Sheet'!J31/HistoricalFS!K36,0)</f>
        <v>33.300041701417847</v>
      </c>
      <c r="L41" s="17">
        <f>IFERROR('Data Sheet'!K31/HistoricalFS!L36,0)</f>
        <v>24.80004170141785</v>
      </c>
    </row>
    <row r="42" spans="1:13" x14ac:dyDescent="0.3">
      <c r="B42" s="13" t="s">
        <v>73</v>
      </c>
      <c r="C42" s="18">
        <f>IFERROR(C41/C38,0)</f>
        <v>0.62161391502708885</v>
      </c>
      <c r="D42" s="18">
        <f t="shared" ref="D42:L42" si="15">IFERROR(D41/D38,0)</f>
        <v>0.36116320301219146</v>
      </c>
      <c r="E42" s="18">
        <f t="shared" si="15"/>
        <v>0.56505400006771211</v>
      </c>
      <c r="F42" s="18">
        <f t="shared" si="15"/>
        <v>0.39954141360446527</v>
      </c>
      <c r="G42" s="18">
        <f t="shared" si="15"/>
        <v>0.39726103042685917</v>
      </c>
      <c r="H42" s="18">
        <f>IFERROR(H41/H38,0)</f>
        <v>0.55953267973856191</v>
      </c>
      <c r="I42" s="18">
        <f t="shared" si="15"/>
        <v>0.33773007996146276</v>
      </c>
      <c r="J42" s="18">
        <f t="shared" si="15"/>
        <v>0.56129700478859745</v>
      </c>
      <c r="K42" s="18">
        <f t="shared" si="15"/>
        <v>0.79671649460107252</v>
      </c>
      <c r="L42" s="18">
        <f t="shared" si="15"/>
        <v>0.63107210789788504</v>
      </c>
    </row>
    <row r="44" spans="1:13" x14ac:dyDescent="0.3">
      <c r="B44" t="s">
        <v>74</v>
      </c>
      <c r="C44" s="19">
        <f>IFERROR(IF(C38&gt;C41,1-C42,0),0)</f>
        <v>0.37838608497291115</v>
      </c>
      <c r="D44" s="19">
        <f t="shared" ref="D44:L44" si="16">IFERROR(IF(D38&gt;D41,1-D42,0),0)</f>
        <v>0.6388367969878086</v>
      </c>
      <c r="E44" s="19">
        <f t="shared" si="16"/>
        <v>0.43494599993228789</v>
      </c>
      <c r="F44" s="19">
        <f t="shared" si="16"/>
        <v>0.60045858639553473</v>
      </c>
      <c r="G44" s="19">
        <f t="shared" si="16"/>
        <v>0.60273896957314088</v>
      </c>
      <c r="H44" s="19">
        <f t="shared" si="16"/>
        <v>0.44046732026143809</v>
      </c>
      <c r="I44" s="19">
        <f t="shared" si="16"/>
        <v>0.66226992003853724</v>
      </c>
      <c r="J44" s="19">
        <f t="shared" si="16"/>
        <v>0.43870299521140255</v>
      </c>
      <c r="K44" s="19">
        <f t="shared" si="16"/>
        <v>0.20328350539892748</v>
      </c>
      <c r="L44" s="19">
        <f t="shared" si="16"/>
        <v>0.36892789210211496</v>
      </c>
    </row>
    <row r="47" spans="1:13" x14ac:dyDescent="0.3">
      <c r="A47" s="15"/>
      <c r="B47" s="209" t="s">
        <v>75</v>
      </c>
      <c r="C47" s="208"/>
      <c r="D47" s="208"/>
      <c r="E47" s="208"/>
      <c r="F47" s="208"/>
      <c r="G47" s="208"/>
      <c r="H47" s="208"/>
      <c r="I47" s="208"/>
      <c r="J47" s="208"/>
      <c r="K47" s="208"/>
      <c r="L47" s="208"/>
    </row>
    <row r="48" spans="1:13" x14ac:dyDescent="0.3">
      <c r="B48" s="5" t="s">
        <v>24</v>
      </c>
      <c r="C48" s="17">
        <f>IFERROR('Data Sheet'!B57,0)</f>
        <v>95.92</v>
      </c>
      <c r="D48" s="17">
        <f>IFERROR('Data Sheet'!C57,0)</f>
        <v>95.92</v>
      </c>
      <c r="E48" s="17">
        <f>IFERROR('Data Sheet'!D57,0)</f>
        <v>95.92</v>
      </c>
      <c r="F48" s="17">
        <f>IFERROR('Data Sheet'!E57,0)</f>
        <v>95.92</v>
      </c>
      <c r="G48" s="17">
        <f>IFERROR('Data Sheet'!F57,0)</f>
        <v>95.92</v>
      </c>
      <c r="H48" s="17">
        <f>IFERROR('Data Sheet'!G57,0)</f>
        <v>95.92</v>
      </c>
      <c r="I48" s="17">
        <f>IFERROR('Data Sheet'!H57,0)</f>
        <v>95.92</v>
      </c>
      <c r="J48" s="17">
        <f>IFERROR('Data Sheet'!I57,0)</f>
        <v>95.92</v>
      </c>
      <c r="K48" s="17">
        <f>IFERROR('Data Sheet'!J57,0)</f>
        <v>95.92</v>
      </c>
      <c r="L48" s="17">
        <f>IFERROR('Data Sheet'!K57,0)</f>
        <v>95.92</v>
      </c>
    </row>
    <row r="49" spans="2:12" x14ac:dyDescent="0.3">
      <c r="B49" s="5" t="s">
        <v>23</v>
      </c>
      <c r="C49" s="17">
        <f>IFERROR('Data Sheet'!B58,0)</f>
        <v>6428.9</v>
      </c>
      <c r="D49" s="17">
        <f>IFERROR('Data Sheet'!C58,0)</f>
        <v>7507.97</v>
      </c>
      <c r="E49" s="17">
        <f>IFERROR('Data Sheet'!D58,0)</f>
        <v>8314.31</v>
      </c>
      <c r="F49" s="17">
        <f>IFERROR('Data Sheet'!E58,0)</f>
        <v>9374.6299999999992</v>
      </c>
      <c r="G49" s="17">
        <f>IFERROR('Data Sheet'!F58,0)</f>
        <v>10034.24</v>
      </c>
      <c r="H49" s="17">
        <f>IFERROR('Data Sheet'!G58,0)</f>
        <v>12710.37</v>
      </c>
      <c r="I49" s="17">
        <f>IFERROR('Data Sheet'!H58,0)</f>
        <v>13715.64</v>
      </c>
      <c r="J49" s="17">
        <f>IFERROR('Data Sheet'!I58,0)</f>
        <v>15896.31</v>
      </c>
      <c r="K49" s="17">
        <f>IFERROR('Data Sheet'!J58,0)</f>
        <v>18632.38</v>
      </c>
      <c r="L49" s="17">
        <f>IFERROR('Data Sheet'!K58,0)</f>
        <v>19303.89</v>
      </c>
    </row>
    <row r="50" spans="2:12" x14ac:dyDescent="0.3">
      <c r="B50" s="5" t="s">
        <v>22</v>
      </c>
      <c r="C50" s="17">
        <f>IFERROR('Data Sheet'!B59,0)</f>
        <v>323.29000000000002</v>
      </c>
      <c r="D50" s="17">
        <f>IFERROR('Data Sheet'!C59,0)</f>
        <v>560.34</v>
      </c>
      <c r="E50" s="17">
        <f>IFERROR('Data Sheet'!D59,0)</f>
        <v>533.42999999999995</v>
      </c>
      <c r="F50" s="17">
        <f>IFERROR('Data Sheet'!E59,0)</f>
        <v>1319.6</v>
      </c>
      <c r="G50" s="17">
        <f>IFERROR('Data Sheet'!F59,0)</f>
        <v>1118.5</v>
      </c>
      <c r="H50" s="17">
        <f>IFERROR('Data Sheet'!G59,0)</f>
        <v>1093.1199999999999</v>
      </c>
      <c r="I50" s="17">
        <f>IFERROR('Data Sheet'!H59,0)</f>
        <v>1586.88</v>
      </c>
      <c r="J50" s="17">
        <f>IFERROR('Data Sheet'!I59,0)</f>
        <v>1932.62</v>
      </c>
      <c r="K50" s="17">
        <f>IFERROR('Data Sheet'!J59,0)</f>
        <v>2474.38</v>
      </c>
      <c r="L50" s="17">
        <f>IFERROR('Data Sheet'!K59,0)</f>
        <v>2290.29</v>
      </c>
    </row>
    <row r="51" spans="2:12" x14ac:dyDescent="0.3">
      <c r="B51" s="5" t="s">
        <v>21</v>
      </c>
      <c r="C51" s="17">
        <f>IFERROR('Data Sheet'!B60,0)</f>
        <v>3710.92</v>
      </c>
      <c r="D51" s="17">
        <f>IFERROR('Data Sheet'!C60,0)</f>
        <v>4240.96</v>
      </c>
      <c r="E51" s="17">
        <f>IFERROR('Data Sheet'!D60,0)</f>
        <v>4819.82</v>
      </c>
      <c r="F51" s="17">
        <f>IFERROR('Data Sheet'!E60,0)</f>
        <v>5458.69</v>
      </c>
      <c r="G51" s="17">
        <f>IFERROR('Data Sheet'!F60,0)</f>
        <v>4889.3100000000004</v>
      </c>
      <c r="H51" s="17">
        <f>IFERROR('Data Sheet'!G60,0)</f>
        <v>6455.93</v>
      </c>
      <c r="I51" s="17">
        <f>IFERROR('Data Sheet'!H60,0)</f>
        <v>7559.99</v>
      </c>
      <c r="J51" s="17">
        <f>IFERROR('Data Sheet'!I60,0)</f>
        <v>7854.48</v>
      </c>
      <c r="K51" s="17">
        <f>IFERROR('Data Sheet'!J60,0)</f>
        <v>8698.09</v>
      </c>
      <c r="L51" s="17">
        <f>IFERROR('Data Sheet'!K60,0)</f>
        <v>8665.15</v>
      </c>
    </row>
    <row r="52" spans="2:12" x14ac:dyDescent="0.3">
      <c r="B52" s="26" t="s">
        <v>76</v>
      </c>
      <c r="C52" s="27">
        <f>IFERROR('Data Sheet'!B61,0)</f>
        <v>10559.03</v>
      </c>
      <c r="D52" s="27">
        <f>IFERROR('Data Sheet'!C61,0)</f>
        <v>12405.19</v>
      </c>
      <c r="E52" s="27">
        <f>IFERROR('Data Sheet'!D61,0)</f>
        <v>13763.48</v>
      </c>
      <c r="F52" s="27">
        <f>IFERROR('Data Sheet'!E61,0)</f>
        <v>16248.84</v>
      </c>
      <c r="G52" s="27">
        <f>IFERROR('Data Sheet'!F61,0)</f>
        <v>16137.97</v>
      </c>
      <c r="H52" s="27">
        <f>IFERROR('Data Sheet'!G61,0)</f>
        <v>20355.34</v>
      </c>
      <c r="I52" s="27">
        <f>IFERROR('Data Sheet'!H61,0)</f>
        <v>22958.43</v>
      </c>
      <c r="J52" s="27">
        <f>IFERROR('Data Sheet'!I61,0)</f>
        <v>25779.33</v>
      </c>
      <c r="K52" s="27">
        <f>IFERROR('Data Sheet'!J61,0)</f>
        <v>29900.77</v>
      </c>
      <c r="L52" s="27">
        <f>IFERROR('Data Sheet'!K61,0)</f>
        <v>30355.25</v>
      </c>
    </row>
    <row r="53" spans="2:12" x14ac:dyDescent="0.3">
      <c r="B53" s="3"/>
    </row>
    <row r="54" spans="2:12" x14ac:dyDescent="0.3">
      <c r="B54" s="5" t="s">
        <v>77</v>
      </c>
      <c r="C54" s="17">
        <f>IFERROR('Data Sheet'!B62,0)</f>
        <v>3416.35</v>
      </c>
      <c r="D54" s="17">
        <f>IFERROR('Data Sheet'!C62,0)</f>
        <v>3303.74</v>
      </c>
      <c r="E54" s="17">
        <f>IFERROR('Data Sheet'!D62,0)</f>
        <v>3732.24</v>
      </c>
      <c r="F54" s="17">
        <f>IFERROR('Data Sheet'!E62,0)</f>
        <v>6496.56</v>
      </c>
      <c r="G54" s="17">
        <f>IFERROR('Data Sheet'!F62,0)</f>
        <v>6272.31</v>
      </c>
      <c r="H54" s="17">
        <f>IFERROR('Data Sheet'!G62,0)</f>
        <v>5858.52</v>
      </c>
      <c r="I54" s="17">
        <f>IFERROR('Data Sheet'!H62,0)</f>
        <v>5519.06</v>
      </c>
      <c r="J54" s="17">
        <f>IFERROR('Data Sheet'!I62,0)</f>
        <v>5770.46</v>
      </c>
      <c r="K54" s="17">
        <f>IFERROR('Data Sheet'!J62,0)</f>
        <v>7146.62</v>
      </c>
      <c r="L54" s="17">
        <f>IFERROR('Data Sheet'!K62,0)</f>
        <v>9220.1</v>
      </c>
    </row>
    <row r="55" spans="2:12" x14ac:dyDescent="0.3">
      <c r="B55" s="5" t="s">
        <v>19</v>
      </c>
      <c r="C55" s="10">
        <f>IFERROR('Data Sheet'!B63,0)</f>
        <v>106.59</v>
      </c>
      <c r="D55" s="10">
        <f>IFERROR('Data Sheet'!C63,0)</f>
        <v>257.54000000000002</v>
      </c>
      <c r="E55" s="10">
        <f>IFERROR('Data Sheet'!D63,0)</f>
        <v>1405.11</v>
      </c>
      <c r="F55" s="10">
        <f>IFERROR('Data Sheet'!E63,0)</f>
        <v>209.67</v>
      </c>
      <c r="G55" s="10">
        <f>IFERROR('Data Sheet'!F63,0)</f>
        <v>140.24</v>
      </c>
      <c r="H55" s="10">
        <f>IFERROR('Data Sheet'!G63,0)</f>
        <v>182.98</v>
      </c>
      <c r="I55" s="10">
        <f>IFERROR('Data Sheet'!H63,0)</f>
        <v>426.43</v>
      </c>
      <c r="J55" s="10">
        <f>IFERROR('Data Sheet'!I63,0)</f>
        <v>1019.59</v>
      </c>
      <c r="K55" s="10">
        <f>IFERROR('Data Sheet'!J63,0)</f>
        <v>2698.37</v>
      </c>
      <c r="L55" s="10">
        <f>IFERROR('Data Sheet'!K63,0)</f>
        <v>1254.49</v>
      </c>
    </row>
    <row r="56" spans="2:12" x14ac:dyDescent="0.3">
      <c r="B56" s="5" t="s">
        <v>18</v>
      </c>
      <c r="C56" s="17">
        <f>IFERROR('Data Sheet'!B64,0)</f>
        <v>2712.13</v>
      </c>
      <c r="D56" s="17">
        <f>IFERROR('Data Sheet'!C64,0)</f>
        <v>2651.99</v>
      </c>
      <c r="E56" s="17">
        <f>IFERROR('Data Sheet'!D64,0)</f>
        <v>2140.6999999999998</v>
      </c>
      <c r="F56" s="17">
        <f>IFERROR('Data Sheet'!E64,0)</f>
        <v>2568.58</v>
      </c>
      <c r="G56" s="17">
        <f>IFERROR('Data Sheet'!F64,0)</f>
        <v>2018.85</v>
      </c>
      <c r="H56" s="17">
        <f>IFERROR('Data Sheet'!G64,0)</f>
        <v>4736.8</v>
      </c>
      <c r="I56" s="17">
        <f>IFERROR('Data Sheet'!H64,0)</f>
        <v>3247.53</v>
      </c>
      <c r="J56" s="17">
        <f>IFERROR('Data Sheet'!I64,0)</f>
        <v>4261.71</v>
      </c>
      <c r="K56" s="17">
        <f>IFERROR('Data Sheet'!J64,0)</f>
        <v>4587.92</v>
      </c>
      <c r="L56" s="17">
        <f>IFERROR('Data Sheet'!K64,0)</f>
        <v>4724.75</v>
      </c>
    </row>
    <row r="57" spans="2:12" x14ac:dyDescent="0.3">
      <c r="B57" s="5" t="s">
        <v>17</v>
      </c>
      <c r="C57" s="17">
        <f>IFERROR('Data Sheet'!B65-SUM('Data Sheet'!B67:B69),0)</f>
        <v>714.68000000000029</v>
      </c>
      <c r="D57" s="17">
        <f>IFERROR('Data Sheet'!C65-SUM('Data Sheet'!C67:C69),0)</f>
        <v>1317.17</v>
      </c>
      <c r="E57" s="17">
        <f>IFERROR('Data Sheet'!D65-SUM('Data Sheet'!D67:D69),0)</f>
        <v>1691.8400000000001</v>
      </c>
      <c r="F57" s="17">
        <f>IFERROR('Data Sheet'!E65-SUM('Data Sheet'!E67:E69),0)</f>
        <v>1471.9599999999991</v>
      </c>
      <c r="G57" s="17">
        <f>IFERROR('Data Sheet'!F65-SUM('Data Sheet'!F67:F69),0)</f>
        <v>1738.71</v>
      </c>
      <c r="H57" s="17">
        <f>IFERROR('Data Sheet'!G65-SUM('Data Sheet'!G67:G69),0)</f>
        <v>2565.5200000000004</v>
      </c>
      <c r="I57" s="17">
        <f>IFERROR('Data Sheet'!H65-SUM('Data Sheet'!H67:H69),0)</f>
        <v>2876.66</v>
      </c>
      <c r="J57" s="17">
        <f>IFERROR('Data Sheet'!I65-SUM('Data Sheet'!I67:I69),0)</f>
        <v>3036.17</v>
      </c>
      <c r="K57" s="17">
        <f>IFERROR('Data Sheet'!J65-SUM('Data Sheet'!J67:J69),0)</f>
        <v>3571.3900000000012</v>
      </c>
      <c r="L57" s="17">
        <f>IFERROR('Data Sheet'!K65-SUM('Data Sheet'!K67:K69),0)</f>
        <v>3341.01</v>
      </c>
    </row>
    <row r="58" spans="2:12" x14ac:dyDescent="0.3">
      <c r="B58" s="26" t="s">
        <v>78</v>
      </c>
      <c r="C58" s="27">
        <f>IFERROR(SUM(C54:C57),0)</f>
        <v>6949.75</v>
      </c>
      <c r="D58" s="27">
        <f t="shared" ref="D58:L58" si="17">IFERROR(SUM(D54:D57),0)</f>
        <v>7530.44</v>
      </c>
      <c r="E58" s="27">
        <f t="shared" si="17"/>
        <v>8969.89</v>
      </c>
      <c r="F58" s="27">
        <f t="shared" si="17"/>
        <v>10746.77</v>
      </c>
      <c r="G58" s="27">
        <f t="shared" si="17"/>
        <v>10170.11</v>
      </c>
      <c r="H58" s="27">
        <f t="shared" si="17"/>
        <v>13343.82</v>
      </c>
      <c r="I58" s="27">
        <f t="shared" si="17"/>
        <v>12069.68</v>
      </c>
      <c r="J58" s="27">
        <f t="shared" si="17"/>
        <v>14087.93</v>
      </c>
      <c r="K58" s="27">
        <f t="shared" si="17"/>
        <v>18004.300000000003</v>
      </c>
      <c r="L58" s="27">
        <f t="shared" si="17"/>
        <v>18540.349999999999</v>
      </c>
    </row>
    <row r="59" spans="2:12" x14ac:dyDescent="0.3">
      <c r="B59" s="5"/>
    </row>
    <row r="60" spans="2:12" x14ac:dyDescent="0.3">
      <c r="B60" s="5" t="s">
        <v>15</v>
      </c>
      <c r="C60" s="10">
        <f>IFERROR('Data Sheet'!B67,0)</f>
        <v>1186.8399999999999</v>
      </c>
      <c r="D60" s="10">
        <f>IFERROR('Data Sheet'!C67,0)</f>
        <v>1446.6</v>
      </c>
      <c r="E60" s="10">
        <f>IFERROR('Data Sheet'!D67,0)</f>
        <v>1730.63</v>
      </c>
      <c r="F60" s="10">
        <f>IFERROR('Data Sheet'!E67,0)</f>
        <v>1907.33</v>
      </c>
      <c r="G60" s="10">
        <f>IFERROR('Data Sheet'!F67,0)</f>
        <v>1795.22</v>
      </c>
      <c r="H60" s="10">
        <f>IFERROR('Data Sheet'!G67,0)</f>
        <v>2602.17</v>
      </c>
      <c r="I60" s="10">
        <f>IFERROR('Data Sheet'!H67,0)</f>
        <v>3871.44</v>
      </c>
      <c r="J60" s="10">
        <f>IFERROR('Data Sheet'!I67,0)</f>
        <v>4636.9399999999996</v>
      </c>
      <c r="K60" s="10">
        <f>IFERROR('Data Sheet'!J67,0)</f>
        <v>4889.05</v>
      </c>
      <c r="L60" s="10">
        <f>IFERROR('Data Sheet'!K67,0)</f>
        <v>4313.6499999999996</v>
      </c>
    </row>
    <row r="61" spans="2:12" x14ac:dyDescent="0.3">
      <c r="B61" s="5" t="s">
        <v>14</v>
      </c>
      <c r="C61" s="10">
        <f>IFERROR('Data Sheet'!B68,0)</f>
        <v>1998.24</v>
      </c>
      <c r="D61" s="10">
        <f>IFERROR('Data Sheet'!C68,0)</f>
        <v>2626.94</v>
      </c>
      <c r="E61" s="10">
        <f>IFERROR('Data Sheet'!D68,0)</f>
        <v>2658.31</v>
      </c>
      <c r="F61" s="10">
        <f>IFERROR('Data Sheet'!E68,0)</f>
        <v>3149.86</v>
      </c>
      <c r="G61" s="10">
        <f>IFERROR('Data Sheet'!F68,0)</f>
        <v>3389.81</v>
      </c>
      <c r="H61" s="10">
        <f>IFERROR('Data Sheet'!G68,0)</f>
        <v>3798.6</v>
      </c>
      <c r="I61" s="10">
        <f>IFERROR('Data Sheet'!H68,0)</f>
        <v>6152.98</v>
      </c>
      <c r="J61" s="10">
        <f>IFERROR('Data Sheet'!I68,0)</f>
        <v>6210.64</v>
      </c>
      <c r="K61" s="10">
        <f>IFERROR('Data Sheet'!J68,0)</f>
        <v>5923.41</v>
      </c>
      <c r="L61" s="10">
        <f>IFERROR('Data Sheet'!K68,0)</f>
        <v>6719.27</v>
      </c>
    </row>
    <row r="62" spans="2:12" x14ac:dyDescent="0.3">
      <c r="B62" s="1" t="s">
        <v>13</v>
      </c>
      <c r="C62" s="10">
        <f>IFERROR('Data Sheet'!B69,0)</f>
        <v>424.2</v>
      </c>
      <c r="D62" s="10">
        <f>IFERROR('Data Sheet'!C69,0)</f>
        <v>801.21</v>
      </c>
      <c r="E62" s="10">
        <f>IFERROR('Data Sheet'!D69,0)</f>
        <v>404.65</v>
      </c>
      <c r="F62" s="10">
        <f>IFERROR('Data Sheet'!E69,0)</f>
        <v>444.88</v>
      </c>
      <c r="G62" s="10">
        <f>IFERROR('Data Sheet'!F69,0)</f>
        <v>782.83</v>
      </c>
      <c r="H62" s="10">
        <f>IFERROR('Data Sheet'!G69,0)</f>
        <v>610.75</v>
      </c>
      <c r="I62" s="10">
        <f>IFERROR('Data Sheet'!H69,0)</f>
        <v>864.33</v>
      </c>
      <c r="J62" s="10">
        <f>IFERROR('Data Sheet'!I69,0)</f>
        <v>843.82</v>
      </c>
      <c r="K62" s="10">
        <f>IFERROR('Data Sheet'!J69,0)</f>
        <v>1084.01</v>
      </c>
      <c r="L62" s="10">
        <f>IFERROR('Data Sheet'!K69,0)</f>
        <v>781.98</v>
      </c>
    </row>
    <row r="63" spans="2:12" x14ac:dyDescent="0.3">
      <c r="B63" s="28" t="s">
        <v>79</v>
      </c>
      <c r="C63" s="29">
        <f>IFERROR(SUM(C60:C62),0)</f>
        <v>3609.2799999999997</v>
      </c>
      <c r="D63" s="29">
        <f t="shared" ref="D63:L63" si="18">IFERROR(SUM(D60:D62),0)</f>
        <v>4874.75</v>
      </c>
      <c r="E63" s="29">
        <f t="shared" si="18"/>
        <v>4793.59</v>
      </c>
      <c r="F63" s="29">
        <f t="shared" si="18"/>
        <v>5502.0700000000006</v>
      </c>
      <c r="G63" s="29">
        <f t="shared" si="18"/>
        <v>5967.86</v>
      </c>
      <c r="H63" s="29">
        <f t="shared" si="18"/>
        <v>7011.52</v>
      </c>
      <c r="I63" s="29">
        <f t="shared" si="18"/>
        <v>10888.75</v>
      </c>
      <c r="J63" s="29">
        <f t="shared" si="18"/>
        <v>11691.4</v>
      </c>
      <c r="K63" s="29">
        <f t="shared" si="18"/>
        <v>11896.47</v>
      </c>
      <c r="L63" s="29">
        <f t="shared" si="18"/>
        <v>11814.9</v>
      </c>
    </row>
    <row r="64" spans="2:12" x14ac:dyDescent="0.3">
      <c r="B64" s="1"/>
    </row>
    <row r="65" spans="1:12" x14ac:dyDescent="0.3">
      <c r="B65" s="28" t="s">
        <v>80</v>
      </c>
      <c r="C65" s="29">
        <f>IFERROR(C58+C63,0)</f>
        <v>10559.029999999999</v>
      </c>
      <c r="D65" s="29">
        <f t="shared" ref="D65:L65" si="19">IFERROR(D58+D63,0)</f>
        <v>12405.189999999999</v>
      </c>
      <c r="E65" s="29">
        <f t="shared" si="19"/>
        <v>13763.48</v>
      </c>
      <c r="F65" s="29">
        <f t="shared" si="19"/>
        <v>16248.84</v>
      </c>
      <c r="G65" s="29">
        <f t="shared" si="19"/>
        <v>16137.970000000001</v>
      </c>
      <c r="H65" s="29">
        <f t="shared" si="19"/>
        <v>20355.34</v>
      </c>
      <c r="I65" s="29">
        <f t="shared" si="19"/>
        <v>22958.43</v>
      </c>
      <c r="J65" s="29">
        <f t="shared" si="19"/>
        <v>25779.33</v>
      </c>
      <c r="K65" s="29">
        <f t="shared" si="19"/>
        <v>29900.770000000004</v>
      </c>
      <c r="L65" s="29">
        <f t="shared" si="19"/>
        <v>30355.25</v>
      </c>
    </row>
    <row r="67" spans="1:12" x14ac:dyDescent="0.3">
      <c r="B67" s="21" t="s">
        <v>81</v>
      </c>
      <c r="C67" s="22" t="b">
        <f>C65=C52</f>
        <v>1</v>
      </c>
      <c r="D67" s="22" t="b">
        <f t="shared" ref="D67:L67" si="20">D65=D52</f>
        <v>1</v>
      </c>
      <c r="E67" s="22" t="b">
        <f t="shared" si="20"/>
        <v>1</v>
      </c>
      <c r="F67" s="22" t="b">
        <f t="shared" si="20"/>
        <v>1</v>
      </c>
      <c r="G67" s="22" t="b">
        <f t="shared" si="20"/>
        <v>1</v>
      </c>
      <c r="H67" s="22" t="b">
        <f t="shared" si="20"/>
        <v>1</v>
      </c>
      <c r="I67" s="22" t="b">
        <f t="shared" si="20"/>
        <v>1</v>
      </c>
      <c r="J67" s="22" t="b">
        <f t="shared" si="20"/>
        <v>1</v>
      </c>
      <c r="K67" s="22" t="b">
        <f t="shared" si="20"/>
        <v>1</v>
      </c>
      <c r="L67" s="22" t="b">
        <f t="shared" si="20"/>
        <v>1</v>
      </c>
    </row>
    <row r="70" spans="1:12" x14ac:dyDescent="0.3">
      <c r="A70" s="15"/>
      <c r="B70" s="209" t="s">
        <v>105</v>
      </c>
      <c r="C70" s="208"/>
      <c r="D70" s="208"/>
      <c r="E70" s="208"/>
      <c r="F70" s="208"/>
      <c r="G70" s="208"/>
      <c r="H70" s="208"/>
      <c r="I70" s="208"/>
      <c r="J70" s="208"/>
      <c r="K70" s="208"/>
      <c r="L70" s="208"/>
    </row>
    <row r="71" spans="1:12" x14ac:dyDescent="0.3">
      <c r="B71" s="25" t="s">
        <v>106</v>
      </c>
    </row>
    <row r="72" spans="1:12" x14ac:dyDescent="0.3">
      <c r="B72" t="s">
        <v>83</v>
      </c>
      <c r="C72" s="10">
        <f>IFERROR('Cash Flow Data'!E4,0)</f>
        <v>23481</v>
      </c>
      <c r="D72" s="10">
        <f>IFERROR('Cash Flow Data'!F4,0)</f>
        <v>28573</v>
      </c>
      <c r="E72" s="10">
        <f>IFERROR('Cash Flow Data'!G4,0)</f>
        <v>36737</v>
      </c>
      <c r="F72" s="10">
        <f>IFERROR('Cash Flow Data'!H4,0)</f>
        <v>44497</v>
      </c>
      <c r="G72" s="10">
        <f>IFERROR('Cash Flow Data'!I4,0)</f>
        <v>54764</v>
      </c>
      <c r="H72" s="10">
        <f>IFERROR('Cash Flow Data'!J4,0)</f>
        <v>65619</v>
      </c>
      <c r="I72" s="10">
        <f>IFERROR('Cash Flow Data'!K4,0)</f>
        <v>70781</v>
      </c>
      <c r="J72" s="10">
        <f>IFERROR('Cash Flow Data'!L4,0)</f>
        <v>79722</v>
      </c>
      <c r="K72" s="10">
        <f>IFERROR('Cash Flow Data'!M4,0)</f>
        <v>91618</v>
      </c>
      <c r="L72" s="10">
        <f>IFERROR('Cash Flow Data'!N4,0)</f>
        <v>117642</v>
      </c>
    </row>
    <row r="73" spans="1:12" x14ac:dyDescent="0.3">
      <c r="B73" t="s">
        <v>84</v>
      </c>
      <c r="C73" s="10">
        <f>IFERROR('Cash Flow Data'!E5,0)</f>
        <v>-106601</v>
      </c>
      <c r="D73" s="10">
        <f>IFERROR('Cash Flow Data'!F5,0)</f>
        <v>-101890</v>
      </c>
      <c r="E73" s="10">
        <f>IFERROR('Cash Flow Data'!G5,0)</f>
        <v>-120305</v>
      </c>
      <c r="F73" s="10">
        <f>IFERROR('Cash Flow Data'!H5,0)</f>
        <v>-176608</v>
      </c>
      <c r="G73" s="10">
        <f>IFERROR('Cash Flow Data'!I5,0)</f>
        <v>-185500</v>
      </c>
      <c r="H73" s="10">
        <f>IFERROR('Cash Flow Data'!J5,0)</f>
        <v>-155681</v>
      </c>
      <c r="I73" s="10">
        <f>IFERROR('Cash Flow Data'!K5,0)</f>
        <v>-248946</v>
      </c>
      <c r="J73" s="10">
        <f>IFERROR('Cash Flow Data'!L5,0)</f>
        <v>-254569</v>
      </c>
      <c r="K73" s="10">
        <f>IFERROR('Cash Flow Data'!M5,0)</f>
        <v>-312488</v>
      </c>
      <c r="L73" s="10">
        <f>IFERROR('Cash Flow Data'!N5,0)</f>
        <v>-169918</v>
      </c>
    </row>
    <row r="74" spans="1:12" x14ac:dyDescent="0.3">
      <c r="B74" t="s">
        <v>85</v>
      </c>
      <c r="C74" s="10">
        <f>IFERROR('Cash Flow Data'!E6,0)</f>
        <v>-39116</v>
      </c>
      <c r="D74" s="10">
        <f>IFERROR('Cash Flow Data'!F6,0)</f>
        <v>-17326</v>
      </c>
      <c r="E74" s="10">
        <f>IFERROR('Cash Flow Data'!G6,0)</f>
        <v>-28231</v>
      </c>
      <c r="F74" s="10">
        <f>IFERROR('Cash Flow Data'!H6,0)</f>
        <v>-51458</v>
      </c>
      <c r="G74" s="10">
        <f>IFERROR('Cash Flow Data'!I6,0)</f>
        <v>-101070</v>
      </c>
      <c r="H74" s="10">
        <f>IFERROR('Cash Flow Data'!J6,0)</f>
        <v>-50157</v>
      </c>
      <c r="I74" s="10">
        <f>IFERROR('Cash Flow Data'!K6,0)</f>
        <v>-10849</v>
      </c>
      <c r="J74" s="10">
        <f>IFERROR('Cash Flow Data'!L6,0)</f>
        <v>-64182</v>
      </c>
      <c r="K74" s="10">
        <f>IFERROR('Cash Flow Data'!M6,0)</f>
        <v>-88412</v>
      </c>
      <c r="L74" s="10">
        <f>IFERROR('Cash Flow Data'!N6,0)</f>
        <v>-180363</v>
      </c>
    </row>
    <row r="75" spans="1:12" x14ac:dyDescent="0.3">
      <c r="B75" t="s">
        <v>86</v>
      </c>
      <c r="C75" s="10">
        <f>IFERROR('Cash Flow Data'!E7,0)</f>
        <v>95590</v>
      </c>
      <c r="D75" s="10">
        <f>IFERROR('Cash Flow Data'!F7,0)</f>
        <v>97261</v>
      </c>
      <c r="E75" s="10">
        <f>IFERROR('Cash Flow Data'!G7,0)</f>
        <v>145241</v>
      </c>
      <c r="F75" s="10">
        <f>IFERROR('Cash Flow Data'!H7,0)</f>
        <v>134128</v>
      </c>
      <c r="G75" s="10">
        <f>IFERROR('Cash Flow Data'!I7,0)</f>
        <v>223704</v>
      </c>
      <c r="H75" s="10">
        <f>IFERROR('Cash Flow Data'!J7,0)</f>
        <v>187514</v>
      </c>
      <c r="I75" s="10">
        <f>IFERROR('Cash Flow Data'!K7,0)</f>
        <v>224282</v>
      </c>
      <c r="J75" s="10">
        <f>IFERROR('Cash Flow Data'!L7,0)</f>
        <v>324660</v>
      </c>
      <c r="K75" s="10">
        <f>IFERROR('Cash Flow Data'!M7,0)</f>
        <v>336965</v>
      </c>
      <c r="L75" s="10">
        <f>IFERROR('Cash Flow Data'!N7,0)</f>
        <v>334011</v>
      </c>
    </row>
    <row r="76" spans="1:12" x14ac:dyDescent="0.3">
      <c r="B76" t="s">
        <v>87</v>
      </c>
      <c r="C76" s="10">
        <f>IFERROR('Cash Flow Data'!E8,0)</f>
        <v>-716</v>
      </c>
      <c r="D76" s="10">
        <f>IFERROR('Cash Flow Data'!F8,0)</f>
        <v>18348</v>
      </c>
      <c r="E76" s="10">
        <f>IFERROR('Cash Flow Data'!G8,0)</f>
        <v>-6218</v>
      </c>
      <c r="F76" s="10">
        <f>IFERROR('Cash Flow Data'!H8,0)</f>
        <v>-932</v>
      </c>
      <c r="G76" s="10">
        <f>IFERROR('Cash Flow Data'!I8,0)</f>
        <v>2110</v>
      </c>
      <c r="H76" s="10">
        <f>IFERROR('Cash Flow Data'!J8,0)</f>
        <v>8203</v>
      </c>
      <c r="I76" s="10">
        <f>IFERROR('Cash Flow Data'!K8,0)</f>
        <v>-32389</v>
      </c>
      <c r="J76" s="10">
        <f>IFERROR('Cash Flow Data'!L8,0)</f>
        <v>-48450</v>
      </c>
      <c r="K76" s="10">
        <f>IFERROR('Cash Flow Data'!M8,0)</f>
        <v>14229</v>
      </c>
      <c r="L76" s="10">
        <f>IFERROR('Cash Flow Data'!N8,0)</f>
        <v>45578</v>
      </c>
    </row>
    <row r="77" spans="1:12" x14ac:dyDescent="0.3">
      <c r="B77" t="s">
        <v>88</v>
      </c>
      <c r="C77" s="10">
        <f>IFERROR('Cash Flow Data'!E9,0)</f>
        <v>-50844</v>
      </c>
      <c r="D77" s="10">
        <f>IFERROR('Cash Flow Data'!F9,0)</f>
        <v>-3607</v>
      </c>
      <c r="E77" s="10">
        <f>IFERROR('Cash Flow Data'!G9,0)</f>
        <v>-9513</v>
      </c>
      <c r="F77" s="10">
        <f>IFERROR('Cash Flow Data'!H9,0)</f>
        <v>-94870</v>
      </c>
      <c r="G77" s="10">
        <f>IFERROR('Cash Flow Data'!I9,0)</f>
        <v>-60756</v>
      </c>
      <c r="H77" s="10">
        <f>IFERROR('Cash Flow Data'!J9,0)</f>
        <v>-10121</v>
      </c>
      <c r="I77" s="10">
        <f>IFERROR('Cash Flow Data'!K9,0)</f>
        <v>-67902</v>
      </c>
      <c r="J77" s="10">
        <f>IFERROR('Cash Flow Data'!L9,0)</f>
        <v>-42541</v>
      </c>
      <c r="K77" s="10">
        <f>IFERROR('Cash Flow Data'!M9,0)</f>
        <v>-49706</v>
      </c>
      <c r="L77" s="10">
        <f>IFERROR('Cash Flow Data'!N9,0)</f>
        <v>29308</v>
      </c>
    </row>
    <row r="78" spans="1:12" x14ac:dyDescent="0.3">
      <c r="B78" t="s">
        <v>89</v>
      </c>
      <c r="C78" s="10">
        <f>IFERROR('Cash Flow Data'!E10,0)</f>
        <v>-7073</v>
      </c>
      <c r="D78" s="10">
        <f>IFERROR('Cash Flow Data'!F10,0)</f>
        <v>-7685</v>
      </c>
      <c r="E78" s="10">
        <f>IFERROR('Cash Flow Data'!G10,0)</f>
        <v>-10010</v>
      </c>
      <c r="F78" s="10">
        <f>IFERROR('Cash Flow Data'!H10,0)</f>
        <v>-12498</v>
      </c>
      <c r="G78" s="10">
        <f>IFERROR('Cash Flow Data'!I10,0)</f>
        <v>-10877</v>
      </c>
      <c r="H78" s="10">
        <f>IFERROR('Cash Flow Data'!J10,0)</f>
        <v>-13021</v>
      </c>
      <c r="I78" s="10">
        <f>IFERROR('Cash Flow Data'!K10,0)</f>
        <v>-14838</v>
      </c>
      <c r="J78" s="10">
        <f>IFERROR('Cash Flow Data'!L10,0)</f>
        <v>-16367</v>
      </c>
      <c r="K78" s="10">
        <f>IFERROR('Cash Flow Data'!M10,0)</f>
        <v>-22843</v>
      </c>
      <c r="L78" s="10">
        <f>IFERROR('Cash Flow Data'!N10,0)</f>
        <v>-19709</v>
      </c>
    </row>
    <row r="79" spans="1:12" x14ac:dyDescent="0.3">
      <c r="B79" s="25" t="s">
        <v>107</v>
      </c>
      <c r="C79" s="20">
        <f>SUM(C72:C78)</f>
        <v>-85279</v>
      </c>
      <c r="D79" s="20">
        <f t="shared" ref="D79:L79" si="21">SUM(D72:D78)</f>
        <v>13674</v>
      </c>
      <c r="E79" s="20">
        <f t="shared" si="21"/>
        <v>7701</v>
      </c>
      <c r="F79" s="20">
        <f t="shared" si="21"/>
        <v>-157741</v>
      </c>
      <c r="G79" s="20">
        <f t="shared" si="21"/>
        <v>-77625</v>
      </c>
      <c r="H79" s="20">
        <f t="shared" si="21"/>
        <v>32356</v>
      </c>
      <c r="I79" s="20">
        <f t="shared" si="21"/>
        <v>-79861</v>
      </c>
      <c r="J79" s="20">
        <f t="shared" si="21"/>
        <v>-21727</v>
      </c>
      <c r="K79" s="20">
        <f t="shared" si="21"/>
        <v>-30637</v>
      </c>
      <c r="L79" s="20">
        <f t="shared" si="21"/>
        <v>156549</v>
      </c>
    </row>
    <row r="81" spans="2:12" x14ac:dyDescent="0.3">
      <c r="B81" s="25" t="s">
        <v>108</v>
      </c>
    </row>
    <row r="82" spans="2:12" x14ac:dyDescent="0.3">
      <c r="B82" t="s">
        <v>91</v>
      </c>
      <c r="C82" s="10">
        <f>IFERROR('Cash Flow Data'!E12,0)</f>
        <v>-877</v>
      </c>
      <c r="D82" s="10">
        <f>IFERROR('Cash Flow Data'!F12,0)</f>
        <v>-1158</v>
      </c>
      <c r="E82" s="10">
        <f>IFERROR('Cash Flow Data'!G12,0)</f>
        <v>-848</v>
      </c>
      <c r="F82" s="10">
        <f>IFERROR('Cash Flow Data'!H12,0)</f>
        <v>-1621</v>
      </c>
      <c r="G82" s="10">
        <f>IFERROR('Cash Flow Data'!I12,0)</f>
        <v>-1636</v>
      </c>
      <c r="H82" s="10">
        <f>IFERROR('Cash Flow Data'!J12,0)</f>
        <v>-1696</v>
      </c>
      <c r="I82" s="10">
        <f>IFERROR('Cash Flow Data'!K12,0)</f>
        <v>-2236</v>
      </c>
      <c r="J82" s="10">
        <f>IFERROR('Cash Flow Data'!L12,0)</f>
        <v>-3467</v>
      </c>
      <c r="K82" s="10">
        <f>IFERROR('Cash Flow Data'!M12,0)</f>
        <v>-4287</v>
      </c>
      <c r="L82" s="10">
        <f>IFERROR('Cash Flow Data'!N12,0)</f>
        <v>-4076</v>
      </c>
    </row>
    <row r="83" spans="2:12" x14ac:dyDescent="0.3">
      <c r="B83" t="s">
        <v>92</v>
      </c>
      <c r="C83" s="10">
        <f>IFERROR('Cash Flow Data'!E13,0)</f>
        <v>12</v>
      </c>
      <c r="D83" s="10">
        <f>IFERROR('Cash Flow Data'!F13,0)</f>
        <v>10</v>
      </c>
      <c r="E83" s="10">
        <f>IFERROR('Cash Flow Data'!G13,0)</f>
        <v>10</v>
      </c>
      <c r="F83" s="10">
        <f>IFERROR('Cash Flow Data'!H13,0)</f>
        <v>22</v>
      </c>
      <c r="G83" s="10">
        <f>IFERROR('Cash Flow Data'!I13,0)</f>
        <v>19</v>
      </c>
      <c r="H83" s="10">
        <f>IFERROR('Cash Flow Data'!J13,0)</f>
        <v>15</v>
      </c>
      <c r="I83" s="10">
        <f>IFERROR('Cash Flow Data'!K13,0)</f>
        <v>20</v>
      </c>
      <c r="J83" s="10">
        <f>IFERROR('Cash Flow Data'!L13,0)</f>
        <v>43</v>
      </c>
      <c r="K83" s="10">
        <f>IFERROR('Cash Flow Data'!M13,0)</f>
        <v>100</v>
      </c>
      <c r="L83" s="10">
        <f>IFERROR('Cash Flow Data'!N13,0)</f>
        <v>101</v>
      </c>
    </row>
    <row r="84" spans="2:12" x14ac:dyDescent="0.3">
      <c r="B84" t="s">
        <v>93</v>
      </c>
      <c r="C84" s="10">
        <f>IFERROR('Cash Flow Data'!E14,0)</f>
        <v>0</v>
      </c>
      <c r="D84" s="10">
        <f>IFERROR('Cash Flow Data'!F14,0)</f>
        <v>0</v>
      </c>
      <c r="E84" s="10">
        <f>IFERROR('Cash Flow Data'!G14,0)</f>
        <v>0</v>
      </c>
      <c r="F84" s="10">
        <f>IFERROR('Cash Flow Data'!H14,0)</f>
        <v>0</v>
      </c>
      <c r="G84" s="10">
        <f>IFERROR('Cash Flow Data'!I14,0)</f>
        <v>0</v>
      </c>
      <c r="H84" s="10">
        <f>IFERROR('Cash Flow Data'!J14,0)</f>
        <v>0</v>
      </c>
      <c r="I84" s="10">
        <f>IFERROR('Cash Flow Data'!K14,0)</f>
        <v>0</v>
      </c>
      <c r="J84" s="10">
        <f>IFERROR('Cash Flow Data'!L14,0)</f>
        <v>0</v>
      </c>
      <c r="K84" s="10">
        <f>IFERROR('Cash Flow Data'!M14,0)</f>
        <v>9501</v>
      </c>
      <c r="L84" s="10">
        <f>IFERROR('Cash Flow Data'!N14,0)</f>
        <v>192</v>
      </c>
    </row>
    <row r="85" spans="2:12" x14ac:dyDescent="0.3">
      <c r="B85" t="s">
        <v>94</v>
      </c>
      <c r="C85" s="10">
        <f>IFERROR('Cash Flow Data'!E15,0)</f>
        <v>0</v>
      </c>
      <c r="D85" s="10">
        <f>IFERROR('Cash Flow Data'!F15,0)</f>
        <v>0</v>
      </c>
      <c r="E85" s="10">
        <f>IFERROR('Cash Flow Data'!G15,0)</f>
        <v>0</v>
      </c>
      <c r="F85" s="10">
        <f>IFERROR('Cash Flow Data'!H15,0)</f>
        <v>0</v>
      </c>
      <c r="G85" s="10">
        <f>IFERROR('Cash Flow Data'!I15,0)</f>
        <v>0</v>
      </c>
      <c r="H85" s="10">
        <f>IFERROR('Cash Flow Data'!J15,0)</f>
        <v>0</v>
      </c>
      <c r="I85" s="10">
        <f>IFERROR('Cash Flow Data'!K15,0)</f>
        <v>0</v>
      </c>
      <c r="J85" s="10">
        <f>IFERROR('Cash Flow Data'!L15,0)</f>
        <v>0</v>
      </c>
      <c r="K85" s="10">
        <f>IFERROR('Cash Flow Data'!M15,0)</f>
        <v>0</v>
      </c>
      <c r="L85" s="10">
        <f>IFERROR('Cash Flow Data'!N15,0)</f>
        <v>-67</v>
      </c>
    </row>
    <row r="86" spans="2:12" x14ac:dyDescent="0.3">
      <c r="B86" t="s">
        <v>95</v>
      </c>
      <c r="C86" s="10">
        <f>IFERROR('Cash Flow Data'!E16,0)</f>
        <v>0</v>
      </c>
      <c r="D86" s="10">
        <f>IFERROR('Cash Flow Data'!F16,0)</f>
        <v>0</v>
      </c>
      <c r="E86" s="10">
        <f>IFERROR('Cash Flow Data'!G16,0)</f>
        <v>-14</v>
      </c>
      <c r="F86" s="10">
        <f>IFERROR('Cash Flow Data'!H16,0)</f>
        <v>0</v>
      </c>
      <c r="G86" s="10">
        <f>IFERROR('Cash Flow Data'!I16,0)</f>
        <v>0</v>
      </c>
      <c r="H86" s="10">
        <f>IFERROR('Cash Flow Data'!J16,0)</f>
        <v>0</v>
      </c>
      <c r="I86" s="10">
        <f>IFERROR('Cash Flow Data'!K16,0)</f>
        <v>0</v>
      </c>
      <c r="J86" s="10">
        <f>IFERROR('Cash Flow Data'!L16,0)</f>
        <v>0</v>
      </c>
      <c r="K86" s="10">
        <f>IFERROR('Cash Flow Data'!M16,0)</f>
        <v>0</v>
      </c>
      <c r="L86" s="10">
        <f>IFERROR('Cash Flow Data'!N16,0)</f>
        <v>0</v>
      </c>
    </row>
    <row r="87" spans="2:12" x14ac:dyDescent="0.3">
      <c r="B87" t="s">
        <v>96</v>
      </c>
      <c r="C87" s="10">
        <f>IFERROR('Cash Flow Data'!E17,0)</f>
        <v>28</v>
      </c>
      <c r="D87" s="10">
        <f>IFERROR('Cash Flow Data'!F17,0)</f>
        <v>1</v>
      </c>
      <c r="E87" s="10">
        <f>IFERROR('Cash Flow Data'!G17,0)</f>
        <v>11</v>
      </c>
      <c r="F87" s="10">
        <f>IFERROR('Cash Flow Data'!H17,0)</f>
        <v>95</v>
      </c>
      <c r="G87" s="10">
        <f>IFERROR('Cash Flow Data'!I17,0)</f>
        <v>214</v>
      </c>
      <c r="H87" s="10">
        <f>IFERROR('Cash Flow Data'!J17,0)</f>
        <v>-142</v>
      </c>
      <c r="I87" s="10">
        <f>IFERROR('Cash Flow Data'!K17,0)</f>
        <v>165</v>
      </c>
      <c r="J87" s="10">
        <f>IFERROR('Cash Flow Data'!L17,0)</f>
        <v>432</v>
      </c>
      <c r="K87" s="10">
        <f>IFERROR('Cash Flow Data'!M17,0)</f>
        <v>11287</v>
      </c>
      <c r="L87" s="10">
        <f>IFERROR('Cash Flow Data'!N17,0)</f>
        <v>200</v>
      </c>
    </row>
    <row r="88" spans="2:12" x14ac:dyDescent="0.3">
      <c r="B88" s="25" t="s">
        <v>109</v>
      </c>
      <c r="C88" s="20">
        <f>SUM(C82:C87)</f>
        <v>-837</v>
      </c>
      <c r="D88" s="20">
        <f t="shared" ref="D88:L88" si="22">SUM(D82:D87)</f>
        <v>-1147</v>
      </c>
      <c r="E88" s="20">
        <f t="shared" si="22"/>
        <v>-841</v>
      </c>
      <c r="F88" s="20">
        <f t="shared" si="22"/>
        <v>-1504</v>
      </c>
      <c r="G88" s="20">
        <f t="shared" si="22"/>
        <v>-1403</v>
      </c>
      <c r="H88" s="20">
        <f t="shared" si="22"/>
        <v>-1823</v>
      </c>
      <c r="I88" s="20">
        <f t="shared" si="22"/>
        <v>-2051</v>
      </c>
      <c r="J88" s="20">
        <f t="shared" si="22"/>
        <v>-2992</v>
      </c>
      <c r="K88" s="20">
        <f t="shared" si="22"/>
        <v>16601</v>
      </c>
      <c r="L88" s="20">
        <f t="shared" si="22"/>
        <v>-3650</v>
      </c>
    </row>
    <row r="90" spans="2:12" x14ac:dyDescent="0.3">
      <c r="B90" s="25" t="s">
        <v>110</v>
      </c>
    </row>
    <row r="91" spans="2:12" x14ac:dyDescent="0.3">
      <c r="B91" t="s">
        <v>98</v>
      </c>
      <c r="C91" s="10">
        <f>IFERROR('Cash Flow Data'!E19,0)</f>
        <v>1223</v>
      </c>
      <c r="D91" s="10">
        <f>IFERROR('Cash Flow Data'!F19,0)</f>
        <v>2262</v>
      </c>
      <c r="E91" s="10">
        <f>IFERROR('Cash Flow Data'!G19,0)</f>
        <v>13006</v>
      </c>
      <c r="F91" s="10">
        <f>IFERROR('Cash Flow Data'!H19,0)</f>
        <v>26690</v>
      </c>
      <c r="G91" s="10">
        <f>IFERROR('Cash Flow Data'!I19,0)</f>
        <v>1849</v>
      </c>
      <c r="H91" s="10">
        <f>IFERROR('Cash Flow Data'!J19,0)</f>
        <v>1760</v>
      </c>
      <c r="I91" s="10">
        <f>IFERROR('Cash Flow Data'!K19,0)</f>
        <v>2610</v>
      </c>
      <c r="J91" s="10">
        <f>IFERROR('Cash Flow Data'!L19,0)</f>
        <v>3416</v>
      </c>
      <c r="K91" s="10">
        <f>IFERROR('Cash Flow Data'!M19,0)</f>
        <v>5250</v>
      </c>
      <c r="L91" s="10">
        <f>IFERROR('Cash Flow Data'!N19,0)</f>
        <v>6346</v>
      </c>
    </row>
    <row r="92" spans="2:12" x14ac:dyDescent="0.3">
      <c r="B92" t="s">
        <v>99</v>
      </c>
      <c r="C92" s="10">
        <f>IFERROR('Cash Flow Data'!E20,0)</f>
        <v>0</v>
      </c>
      <c r="D92" s="10">
        <f>IFERROR('Cash Flow Data'!F20,0)</f>
        <v>0</v>
      </c>
      <c r="E92" s="10">
        <f>IFERROR('Cash Flow Data'!G20,0)</f>
        <v>0</v>
      </c>
      <c r="F92" s="10">
        <f>IFERROR('Cash Flow Data'!H20,0)</f>
        <v>0</v>
      </c>
      <c r="G92" s="10">
        <f>IFERROR('Cash Flow Data'!I20,0)</f>
        <v>744</v>
      </c>
      <c r="H92" s="10">
        <f>IFERROR('Cash Flow Data'!J20,0)</f>
        <v>356</v>
      </c>
      <c r="I92" s="10">
        <f>IFERROR('Cash Flow Data'!K20,0)</f>
        <v>8313</v>
      </c>
      <c r="J92" s="10">
        <f>IFERROR('Cash Flow Data'!L20,0)</f>
        <v>23000</v>
      </c>
      <c r="K92" s="10">
        <f>IFERROR('Cash Flow Data'!M20,0)</f>
        <v>2350</v>
      </c>
      <c r="L92" s="10">
        <f>IFERROR('Cash Flow Data'!N20,0)</f>
        <v>1182</v>
      </c>
    </row>
    <row r="93" spans="2:12" x14ac:dyDescent="0.3">
      <c r="B93" t="s">
        <v>100</v>
      </c>
      <c r="C93" s="10">
        <f>IFERROR('Cash Flow Data'!E21,0)</f>
        <v>0</v>
      </c>
      <c r="D93" s="10">
        <f>IFERROR('Cash Flow Data'!F21,0)</f>
        <v>0</v>
      </c>
      <c r="E93" s="10">
        <f>IFERROR('Cash Flow Data'!G21,0)</f>
        <v>0</v>
      </c>
      <c r="F93" s="10">
        <f>IFERROR('Cash Flow Data'!H21,0)</f>
        <v>-2875</v>
      </c>
      <c r="G93" s="10">
        <f>IFERROR('Cash Flow Data'!I21,0)</f>
        <v>0</v>
      </c>
      <c r="H93" s="10">
        <f>IFERROR('Cash Flow Data'!J21,0)</f>
        <v>-1105</v>
      </c>
      <c r="I93" s="10">
        <f>IFERROR('Cash Flow Data'!K21,0)</f>
        <v>-3650</v>
      </c>
      <c r="J93" s="10">
        <f>IFERROR('Cash Flow Data'!L21,0)</f>
        <v>-12077</v>
      </c>
      <c r="K93" s="10">
        <f>IFERROR('Cash Flow Data'!M21,0)</f>
        <v>-230</v>
      </c>
      <c r="L93" s="10">
        <f>IFERROR('Cash Flow Data'!N21,0)</f>
        <v>-500</v>
      </c>
    </row>
    <row r="94" spans="2:12" x14ac:dyDescent="0.3">
      <c r="B94" t="s">
        <v>101</v>
      </c>
      <c r="C94" s="10">
        <f>IFERROR('Cash Flow Data'!E22,0)</f>
        <v>0</v>
      </c>
      <c r="D94" s="10">
        <f>IFERROR('Cash Flow Data'!F22,0)</f>
        <v>0</v>
      </c>
      <c r="E94" s="10">
        <f>IFERROR('Cash Flow Data'!G22,0)</f>
        <v>0</v>
      </c>
      <c r="F94" s="10">
        <f>IFERROR('Cash Flow Data'!H22,0)</f>
        <v>3266</v>
      </c>
      <c r="G94" s="10">
        <f>IFERROR('Cash Flow Data'!I22,0)</f>
        <v>28358</v>
      </c>
      <c r="H94" s="10">
        <f>IFERROR('Cash Flow Data'!J22,0)</f>
        <v>0</v>
      </c>
      <c r="I94" s="10">
        <f>IFERROR('Cash Flow Data'!K22,0)</f>
        <v>44308</v>
      </c>
      <c r="J94" s="10">
        <f>IFERROR('Cash Flow Data'!L22,0)</f>
        <v>18007</v>
      </c>
      <c r="K94" s="10">
        <f>IFERROR('Cash Flow Data'!M22,0)</f>
        <v>0</v>
      </c>
      <c r="L94" s="10">
        <f>IFERROR('Cash Flow Data'!N22,0)</f>
        <v>0</v>
      </c>
    </row>
    <row r="95" spans="2:12" x14ac:dyDescent="0.3">
      <c r="B95" t="s">
        <v>102</v>
      </c>
      <c r="C95" s="10">
        <f>IFERROR('Cash Flow Data'!E23,0)</f>
        <v>0</v>
      </c>
      <c r="D95" s="10">
        <f>IFERROR('Cash Flow Data'!F23,0)</f>
        <v>0</v>
      </c>
      <c r="E95" s="10">
        <f>IFERROR('Cash Flow Data'!G23,0)</f>
        <v>0</v>
      </c>
      <c r="F95" s="10">
        <f>IFERROR('Cash Flow Data'!H23,0)</f>
        <v>0</v>
      </c>
      <c r="G95" s="10">
        <f>IFERROR('Cash Flow Data'!I23,0)</f>
        <v>0</v>
      </c>
      <c r="H95" s="10">
        <f>IFERROR('Cash Flow Data'!J23,0)</f>
        <v>-8389</v>
      </c>
      <c r="I95" s="10">
        <f>IFERROR('Cash Flow Data'!K23,0)</f>
        <v>0</v>
      </c>
      <c r="J95" s="10">
        <f>IFERROR('Cash Flow Data'!L23,0)</f>
        <v>0</v>
      </c>
      <c r="K95" s="10">
        <f>IFERROR('Cash Flow Data'!M23,0)</f>
        <v>-7343</v>
      </c>
      <c r="L95" s="10">
        <f>IFERROR('Cash Flow Data'!N23,0)</f>
        <v>-97063</v>
      </c>
    </row>
    <row r="96" spans="2:12" x14ac:dyDescent="0.3">
      <c r="B96" t="s">
        <v>103</v>
      </c>
      <c r="C96" s="10">
        <f>IFERROR('Cash Flow Data'!E24,0)</f>
        <v>-2009</v>
      </c>
      <c r="D96" s="10">
        <f>IFERROR('Cash Flow Data'!F24,0)</f>
        <v>-2408</v>
      </c>
      <c r="E96" s="10">
        <f>IFERROR('Cash Flow Data'!G24,0)</f>
        <v>-2831</v>
      </c>
      <c r="F96" s="10">
        <f>IFERROR('Cash Flow Data'!H24,0)</f>
        <v>-4096</v>
      </c>
      <c r="G96" s="10">
        <f>IFERROR('Cash Flow Data'!I24,0)</f>
        <v>-6631</v>
      </c>
      <c r="H96" s="10">
        <f>IFERROR('Cash Flow Data'!J24,0)</f>
        <v>0</v>
      </c>
      <c r="I96" s="10">
        <f>IFERROR('Cash Flow Data'!K24,0)</f>
        <v>-3592</v>
      </c>
      <c r="J96" s="10">
        <f>IFERROR('Cash Flow Data'!L24,0)</f>
        <v>-8605</v>
      </c>
      <c r="K96" s="10">
        <f>IFERROR('Cash Flow Data'!M24,0)</f>
        <v>-8404</v>
      </c>
      <c r="L96" s="10">
        <f>IFERROR('Cash Flow Data'!N24,0)</f>
        <v>-14826</v>
      </c>
    </row>
    <row r="97" spans="2:12" x14ac:dyDescent="0.3">
      <c r="B97" t="s">
        <v>104</v>
      </c>
      <c r="C97" s="10">
        <f>IFERROR('Cash Flow Data'!E25,0)</f>
        <v>38601</v>
      </c>
      <c r="D97" s="10">
        <f>IFERROR('Cash Flow Data'!F25,0)</f>
        <v>-5746</v>
      </c>
      <c r="E97" s="10">
        <f>IFERROR('Cash Flow Data'!G25,0)</f>
        <v>47203</v>
      </c>
      <c r="F97" s="10">
        <f>IFERROR('Cash Flow Data'!H25,0)</f>
        <v>145</v>
      </c>
      <c r="G97" s="10">
        <f>IFERROR('Cash Flow Data'!I25,0)</f>
        <v>75</v>
      </c>
      <c r="H97" s="10">
        <f>IFERROR('Cash Flow Data'!J25,0)</f>
        <v>56</v>
      </c>
      <c r="I97" s="10">
        <f>IFERROR('Cash Flow Data'!K25,0)</f>
        <v>136</v>
      </c>
      <c r="J97" s="10">
        <f>IFERROR('Cash Flow Data'!L25,0)</f>
        <v>199</v>
      </c>
      <c r="K97" s="10">
        <f>IFERROR('Cash Flow Data'!M25,0)</f>
        <v>4394</v>
      </c>
      <c r="L97" s="10">
        <f>IFERROR('Cash Flow Data'!N25,0)</f>
        <v>2383</v>
      </c>
    </row>
    <row r="98" spans="2:12" x14ac:dyDescent="0.3">
      <c r="B98" s="25" t="s">
        <v>111</v>
      </c>
      <c r="C98" s="20">
        <f>SUM(C91:C97)</f>
        <v>37815</v>
      </c>
      <c r="D98" s="20">
        <f t="shared" ref="D98:L98" si="23">SUM(D91:D97)</f>
        <v>-5892</v>
      </c>
      <c r="E98" s="20">
        <f t="shared" si="23"/>
        <v>57378</v>
      </c>
      <c r="F98" s="20">
        <f t="shared" si="23"/>
        <v>23130</v>
      </c>
      <c r="G98" s="20">
        <f t="shared" si="23"/>
        <v>24395</v>
      </c>
      <c r="H98" s="20">
        <f t="shared" si="23"/>
        <v>-7322</v>
      </c>
      <c r="I98" s="20">
        <f t="shared" si="23"/>
        <v>48125</v>
      </c>
      <c r="J98" s="20">
        <f t="shared" si="23"/>
        <v>23940</v>
      </c>
      <c r="K98" s="20">
        <f t="shared" si="23"/>
        <v>-3983</v>
      </c>
      <c r="L98" s="20">
        <f t="shared" si="23"/>
        <v>-102478</v>
      </c>
    </row>
    <row r="100" spans="2:12" x14ac:dyDescent="0.3">
      <c r="B100" s="25" t="s">
        <v>4</v>
      </c>
      <c r="C100" s="20">
        <f>IFERROR(SUM(C79+C88+C98),0)</f>
        <v>-48301</v>
      </c>
      <c r="D100" s="20">
        <f t="shared" ref="D100:L100" si="24">IFERROR(SUM(D79+D88+D98),0)</f>
        <v>6635</v>
      </c>
      <c r="E100" s="20">
        <f t="shared" si="24"/>
        <v>64238</v>
      </c>
      <c r="F100" s="20">
        <f t="shared" si="24"/>
        <v>-136115</v>
      </c>
      <c r="G100" s="20">
        <f t="shared" si="24"/>
        <v>-54633</v>
      </c>
      <c r="H100" s="20">
        <f t="shared" si="24"/>
        <v>23211</v>
      </c>
      <c r="I100" s="20">
        <f t="shared" si="24"/>
        <v>-33787</v>
      </c>
      <c r="J100" s="20">
        <f t="shared" si="24"/>
        <v>-779</v>
      </c>
      <c r="K100" s="20">
        <f t="shared" si="24"/>
        <v>-18019</v>
      </c>
      <c r="L100" s="20">
        <f t="shared" si="24"/>
        <v>50421</v>
      </c>
    </row>
    <row r="101" spans="2:12" ht="2.4" customHeight="1" x14ac:dyDescent="0.3"/>
    <row r="102" spans="2:12" ht="10.199999999999999" customHeight="1" x14ac:dyDescent="0.3">
      <c r="B102" s="227"/>
      <c r="C102" s="227"/>
      <c r="D102" s="227"/>
      <c r="E102" s="227"/>
      <c r="F102" s="227"/>
      <c r="G102" s="227"/>
      <c r="H102" s="227"/>
      <c r="I102" s="227"/>
      <c r="J102" s="227"/>
      <c r="K102" s="227"/>
      <c r="L102" s="227"/>
    </row>
  </sheetData>
  <mergeCells count="1">
    <mergeCell ref="B2:L2"/>
  </mergeCells>
  <pageMargins left="0.82677165354330717" right="0" top="0.15748031496062992" bottom="0.74803149606299213" header="0.31496062992125984" footer="0.31496062992125984"/>
  <pageSetup paperSize="9" scale="53" orientation="portrait" r:id="rId1"/>
  <rowBreaks count="1" manualBreakCount="1">
    <brk id="68" max="11" man="1"/>
  </rowBreaks>
  <colBreaks count="1" manualBreakCount="1">
    <brk id="1" max="101" man="1"/>
  </colBreaks>
  <ignoredErrors>
    <ignoredError sqref="K9:L9 C9:J9 C15 D15:L15" formulaRange="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9A8D5-610C-4D9D-AEEA-D0F4D08330D5}">
  <sheetPr>
    <tabColor theme="3" tint="9.9978637043366805E-2"/>
  </sheetPr>
  <dimension ref="A1"/>
  <sheetViews>
    <sheetView workbookViewId="0">
      <selection activeCell="I18" sqref="I18"/>
    </sheetView>
  </sheetViews>
  <sheetFormatPr defaultRowHeight="14.4" x14ac:dyDescent="0.3"/>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7B2D8-7423-4089-AD09-F0A485F5D8EB}">
  <dimension ref="A2:D5442"/>
  <sheetViews>
    <sheetView workbookViewId="0">
      <selection activeCell="B3" sqref="B3"/>
    </sheetView>
  </sheetViews>
  <sheetFormatPr defaultColWidth="9.109375" defaultRowHeight="14.4" x14ac:dyDescent="0.3"/>
  <cols>
    <col min="1" max="1" width="59.6640625" style="200" bestFit="1" customWidth="1"/>
    <col min="2" max="2" width="10" style="200" bestFit="1" customWidth="1"/>
    <col min="3" max="3" width="14.5546875" style="200" bestFit="1" customWidth="1"/>
    <col min="4" max="4" width="28.109375" style="200" bestFit="1" customWidth="1"/>
    <col min="5" max="6" width="9.109375" style="200"/>
    <col min="7" max="7" width="49.88671875" style="200" bestFit="1" customWidth="1"/>
    <col min="8" max="8" width="7" style="200" bestFit="1" customWidth="1"/>
    <col min="9" max="9" width="13.5546875" style="200" bestFit="1" customWidth="1"/>
    <col min="10" max="10" width="7.5546875" style="200" bestFit="1" customWidth="1"/>
    <col min="11" max="11" width="14.33203125" style="200" bestFit="1" customWidth="1"/>
    <col min="12" max="16384" width="9.109375" style="200"/>
  </cols>
  <sheetData>
    <row r="2" spans="1:4" x14ac:dyDescent="0.3">
      <c r="A2" s="200" t="s">
        <v>8618</v>
      </c>
      <c r="B2" s="200" t="s">
        <v>7627</v>
      </c>
      <c r="C2" s="200" t="s">
        <v>8617</v>
      </c>
      <c r="D2" s="200" t="s">
        <v>8616</v>
      </c>
    </row>
    <row r="3" spans="1:4" x14ac:dyDescent="0.3">
      <c r="A3" s="200" t="s">
        <v>8615</v>
      </c>
      <c r="B3" s="200">
        <v>533022</v>
      </c>
      <c r="C3" s="200" t="s">
        <v>8614</v>
      </c>
      <c r="D3" s="200" t="s">
        <v>2479</v>
      </c>
    </row>
    <row r="4" spans="1:4" x14ac:dyDescent="0.3">
      <c r="A4" s="200" t="s">
        <v>8613</v>
      </c>
      <c r="B4" s="200">
        <v>526921</v>
      </c>
      <c r="C4" s="200" t="s">
        <v>8612</v>
      </c>
      <c r="D4" s="200" t="s">
        <v>945</v>
      </c>
    </row>
    <row r="5" spans="1:4" x14ac:dyDescent="0.3">
      <c r="A5" s="200" t="s">
        <v>8611</v>
      </c>
      <c r="B5" s="200">
        <v>532628</v>
      </c>
      <c r="C5" s="200" t="s">
        <v>8610</v>
      </c>
      <c r="D5" s="200" t="s">
        <v>948</v>
      </c>
    </row>
    <row r="6" spans="1:4" x14ac:dyDescent="0.3">
      <c r="A6" s="200" t="s">
        <v>8609</v>
      </c>
      <c r="B6" s="200">
        <v>523395</v>
      </c>
      <c r="C6" s="200" t="s">
        <v>8608</v>
      </c>
      <c r="D6" s="200" t="s">
        <v>1001</v>
      </c>
    </row>
    <row r="7" spans="1:4" x14ac:dyDescent="0.3">
      <c r="A7" s="200" t="s">
        <v>8607</v>
      </c>
      <c r="B7" s="200">
        <v>523395</v>
      </c>
      <c r="C7" s="200" t="s">
        <v>8606</v>
      </c>
      <c r="D7" s="200" t="s">
        <v>1001</v>
      </c>
    </row>
    <row r="8" spans="1:4" x14ac:dyDescent="0.3">
      <c r="A8" s="200" t="s">
        <v>8605</v>
      </c>
      <c r="B8" s="200">
        <v>516092</v>
      </c>
      <c r="C8" s="200" t="s">
        <v>8604</v>
      </c>
      <c r="D8" s="200" t="s">
        <v>1655</v>
      </c>
    </row>
    <row r="9" spans="1:4" x14ac:dyDescent="0.3">
      <c r="A9" s="200" t="s">
        <v>8603</v>
      </c>
      <c r="B9" s="200">
        <v>540776</v>
      </c>
      <c r="C9" s="200" t="s">
        <v>8602</v>
      </c>
      <c r="D9" s="200" t="s">
        <v>945</v>
      </c>
    </row>
    <row r="10" spans="1:4" x14ac:dyDescent="0.3">
      <c r="A10" s="200" t="s">
        <v>8601</v>
      </c>
      <c r="B10" s="200">
        <v>526881</v>
      </c>
      <c r="C10" s="200" t="s">
        <v>8600</v>
      </c>
      <c r="D10" s="200" t="s">
        <v>948</v>
      </c>
    </row>
    <row r="11" spans="1:4" x14ac:dyDescent="0.3">
      <c r="A11" s="200" t="s">
        <v>8599</v>
      </c>
      <c r="B11" s="200">
        <v>540615</v>
      </c>
      <c r="C11" s="200" t="s">
        <v>1735</v>
      </c>
      <c r="D11" s="200" t="s">
        <v>1252</v>
      </c>
    </row>
    <row r="12" spans="1:4" x14ac:dyDescent="0.3">
      <c r="A12" s="200" t="s">
        <v>8598</v>
      </c>
      <c r="B12" s="200">
        <v>540874</v>
      </c>
      <c r="C12" s="200" t="s">
        <v>1735</v>
      </c>
      <c r="D12" s="200" t="s">
        <v>1947</v>
      </c>
    </row>
    <row r="13" spans="1:4" x14ac:dyDescent="0.3">
      <c r="A13" s="200" t="s">
        <v>8597</v>
      </c>
      <c r="B13" s="200">
        <v>512161</v>
      </c>
      <c r="C13" s="200" t="s">
        <v>8596</v>
      </c>
      <c r="D13" s="200" t="s">
        <v>961</v>
      </c>
    </row>
    <row r="14" spans="1:4" x14ac:dyDescent="0.3">
      <c r="A14" s="200" t="s">
        <v>8595</v>
      </c>
      <c r="B14" s="200">
        <v>540697</v>
      </c>
      <c r="C14" s="200" t="s">
        <v>1735</v>
      </c>
      <c r="D14" s="200" t="s">
        <v>515</v>
      </c>
    </row>
    <row r="15" spans="1:4" x14ac:dyDescent="0.3">
      <c r="A15" s="200" t="s">
        <v>8594</v>
      </c>
      <c r="B15" s="200" t="s">
        <v>1735</v>
      </c>
      <c r="C15" s="200" t="s">
        <v>8593</v>
      </c>
      <c r="D15" s="200" t="s">
        <v>1733</v>
      </c>
    </row>
    <row r="16" spans="1:4" x14ac:dyDescent="0.3">
      <c r="A16" s="200" t="s">
        <v>8592</v>
      </c>
      <c r="B16" s="200">
        <v>539620</v>
      </c>
      <c r="C16" s="200" t="s">
        <v>1735</v>
      </c>
      <c r="D16" s="200" t="s">
        <v>687</v>
      </c>
    </row>
    <row r="17" spans="1:4" x14ac:dyDescent="0.3">
      <c r="A17" s="200" t="s">
        <v>8591</v>
      </c>
      <c r="B17" s="200">
        <v>539300</v>
      </c>
      <c r="C17" s="200" t="s">
        <v>1735</v>
      </c>
      <c r="D17" s="200" t="s">
        <v>920</v>
      </c>
    </row>
    <row r="18" spans="1:4" x14ac:dyDescent="0.3">
      <c r="A18" s="200" t="s">
        <v>8590</v>
      </c>
      <c r="B18" s="200">
        <v>530499</v>
      </c>
      <c r="C18" s="200" t="s">
        <v>1735</v>
      </c>
      <c r="D18" s="200" t="s">
        <v>1004</v>
      </c>
    </row>
    <row r="19" spans="1:4" x14ac:dyDescent="0.3">
      <c r="A19" s="200" t="s">
        <v>8589</v>
      </c>
      <c r="B19" s="200">
        <v>538351</v>
      </c>
      <c r="C19" s="200" t="s">
        <v>8588</v>
      </c>
      <c r="D19" s="200" t="s">
        <v>1791</v>
      </c>
    </row>
    <row r="20" spans="1:4" x14ac:dyDescent="0.3">
      <c r="A20" s="200" t="s">
        <v>8587</v>
      </c>
      <c r="B20" s="200">
        <v>542012</v>
      </c>
      <c r="C20" s="200" t="s">
        <v>1735</v>
      </c>
      <c r="D20" s="200" t="s">
        <v>1212</v>
      </c>
    </row>
    <row r="21" spans="1:4" x14ac:dyDescent="0.3">
      <c r="A21" s="200" t="s">
        <v>8586</v>
      </c>
      <c r="B21" s="200">
        <v>533292</v>
      </c>
      <c r="C21" s="200" t="s">
        <v>8585</v>
      </c>
      <c r="D21" s="200" t="s">
        <v>2128</v>
      </c>
    </row>
    <row r="22" spans="1:4" x14ac:dyDescent="0.3">
      <c r="A22" s="200" t="s">
        <v>8584</v>
      </c>
      <c r="B22" s="200">
        <v>531611</v>
      </c>
      <c r="C22" s="200" t="s">
        <v>1735</v>
      </c>
      <c r="D22" s="200" t="s">
        <v>1004</v>
      </c>
    </row>
    <row r="23" spans="1:4" x14ac:dyDescent="0.3">
      <c r="A23" s="200" t="s">
        <v>8583</v>
      </c>
      <c r="B23" s="200">
        <v>531611</v>
      </c>
      <c r="C23" s="200" t="s">
        <v>1735</v>
      </c>
      <c r="D23" s="200" t="s">
        <v>1004</v>
      </c>
    </row>
    <row r="24" spans="1:4" x14ac:dyDescent="0.3">
      <c r="A24" s="200" t="s">
        <v>8582</v>
      </c>
      <c r="B24" s="200" t="s">
        <v>1735</v>
      </c>
      <c r="C24" s="200" t="s">
        <v>8581</v>
      </c>
      <c r="D24" s="200" t="s">
        <v>1733</v>
      </c>
    </row>
    <row r="25" spans="1:4" x14ac:dyDescent="0.3">
      <c r="A25" s="200" t="s">
        <v>8580</v>
      </c>
      <c r="B25" s="200">
        <v>539096</v>
      </c>
      <c r="C25" s="200" t="s">
        <v>1735</v>
      </c>
      <c r="D25" s="200" t="s">
        <v>920</v>
      </c>
    </row>
    <row r="26" spans="1:4" x14ac:dyDescent="0.3">
      <c r="A26" s="200" t="s">
        <v>8579</v>
      </c>
      <c r="B26" s="200">
        <v>538812</v>
      </c>
      <c r="C26" s="200" t="s">
        <v>1735</v>
      </c>
      <c r="D26" s="200" t="s">
        <v>1850</v>
      </c>
    </row>
    <row r="27" spans="1:4" x14ac:dyDescent="0.3">
      <c r="A27" s="200" t="s">
        <v>8578</v>
      </c>
      <c r="B27" s="200">
        <v>539632</v>
      </c>
      <c r="C27" s="200" t="s">
        <v>1735</v>
      </c>
      <c r="D27" s="200" t="s">
        <v>820</v>
      </c>
    </row>
    <row r="28" spans="1:4" x14ac:dyDescent="0.3">
      <c r="A28" s="200" t="s">
        <v>8577</v>
      </c>
      <c r="B28" s="200">
        <v>542377</v>
      </c>
      <c r="C28" s="200" t="s">
        <v>8576</v>
      </c>
      <c r="D28" s="200" t="s">
        <v>1004</v>
      </c>
    </row>
    <row r="29" spans="1:4" x14ac:dyDescent="0.3">
      <c r="A29" s="200" t="s">
        <v>8575</v>
      </c>
      <c r="B29" s="200">
        <v>524412</v>
      </c>
      <c r="C29" s="200" t="s">
        <v>1735</v>
      </c>
      <c r="D29" s="200" t="s">
        <v>472</v>
      </c>
    </row>
    <row r="30" spans="1:4" x14ac:dyDescent="0.3">
      <c r="A30" s="200" t="s">
        <v>8574</v>
      </c>
      <c r="B30" s="200" t="s">
        <v>1735</v>
      </c>
      <c r="C30" s="200" t="s">
        <v>8573</v>
      </c>
      <c r="D30" s="200" t="s">
        <v>1733</v>
      </c>
    </row>
    <row r="31" spans="1:4" x14ac:dyDescent="0.3">
      <c r="A31" s="200" t="s">
        <v>8572</v>
      </c>
      <c r="B31" s="200">
        <v>542580</v>
      </c>
      <c r="C31" s="200" t="s">
        <v>8571</v>
      </c>
      <c r="D31" s="200" t="s">
        <v>749</v>
      </c>
    </row>
    <row r="32" spans="1:4" x14ac:dyDescent="0.3">
      <c r="A32" s="200" t="s">
        <v>8570</v>
      </c>
      <c r="B32" s="200">
        <v>524348</v>
      </c>
      <c r="C32" s="200" t="s">
        <v>8569</v>
      </c>
      <c r="D32" s="200" t="s">
        <v>472</v>
      </c>
    </row>
    <row r="33" spans="1:4" x14ac:dyDescent="0.3">
      <c r="A33" s="200" t="s">
        <v>8568</v>
      </c>
      <c r="B33" s="200">
        <v>524208</v>
      </c>
      <c r="C33" s="200" t="s">
        <v>8567</v>
      </c>
      <c r="D33" s="200" t="s">
        <v>681</v>
      </c>
    </row>
    <row r="34" spans="1:4" x14ac:dyDescent="0.3">
      <c r="A34" s="200" t="s">
        <v>8566</v>
      </c>
      <c r="B34" s="200">
        <v>526488</v>
      </c>
      <c r="C34" s="200" t="s">
        <v>1735</v>
      </c>
      <c r="D34" s="200" t="s">
        <v>920</v>
      </c>
    </row>
    <row r="35" spans="1:4" x14ac:dyDescent="0.3">
      <c r="A35" s="200" t="s">
        <v>8565</v>
      </c>
      <c r="B35" s="200">
        <v>514274</v>
      </c>
      <c r="C35" s="200" t="s">
        <v>8564</v>
      </c>
      <c r="D35" s="200" t="s">
        <v>920</v>
      </c>
    </row>
    <row r="36" spans="1:4" x14ac:dyDescent="0.3">
      <c r="A36" s="200" t="s">
        <v>8563</v>
      </c>
      <c r="B36" s="200" t="s">
        <v>1735</v>
      </c>
      <c r="C36" s="200" t="s">
        <v>8562</v>
      </c>
      <c r="D36" s="200" t="s">
        <v>1733</v>
      </c>
    </row>
    <row r="37" spans="1:4" x14ac:dyDescent="0.3">
      <c r="A37" s="200" t="s">
        <v>8561</v>
      </c>
      <c r="B37" s="200">
        <v>519319</v>
      </c>
      <c r="C37" s="200" t="s">
        <v>1735</v>
      </c>
      <c r="D37" s="200" t="s">
        <v>961</v>
      </c>
    </row>
    <row r="38" spans="1:4" x14ac:dyDescent="0.3">
      <c r="A38" s="200" t="s">
        <v>8560</v>
      </c>
      <c r="B38" s="200">
        <v>512038</v>
      </c>
      <c r="C38" s="200" t="s">
        <v>1735</v>
      </c>
      <c r="D38" s="200" t="s">
        <v>1212</v>
      </c>
    </row>
    <row r="39" spans="1:4" x14ac:dyDescent="0.3">
      <c r="A39" s="200" t="s">
        <v>8559</v>
      </c>
      <c r="B39" s="200">
        <v>541988</v>
      </c>
      <c r="C39" s="200" t="s">
        <v>8558</v>
      </c>
      <c r="D39" s="200" t="s">
        <v>2203</v>
      </c>
    </row>
    <row r="40" spans="1:4" x14ac:dyDescent="0.3">
      <c r="A40" s="200" t="s">
        <v>8557</v>
      </c>
      <c r="B40" s="200">
        <v>539528</v>
      </c>
      <c r="C40" s="200" t="s">
        <v>1735</v>
      </c>
      <c r="D40" s="200" t="s">
        <v>844</v>
      </c>
    </row>
    <row r="41" spans="1:4" x14ac:dyDescent="0.3">
      <c r="A41" s="200" t="s">
        <v>8556</v>
      </c>
      <c r="B41" s="200">
        <v>523204</v>
      </c>
      <c r="C41" s="200" t="s">
        <v>8555</v>
      </c>
      <c r="D41" s="200" t="s">
        <v>3382</v>
      </c>
    </row>
    <row r="42" spans="1:4" x14ac:dyDescent="0.3">
      <c r="A42" s="200" t="s">
        <v>8554</v>
      </c>
      <c r="B42" s="200">
        <v>512165</v>
      </c>
      <c r="C42" s="200" t="s">
        <v>1735</v>
      </c>
      <c r="D42" s="200" t="s">
        <v>1212</v>
      </c>
    </row>
    <row r="43" spans="1:4" x14ac:dyDescent="0.3">
      <c r="A43" s="200" t="s">
        <v>8553</v>
      </c>
      <c r="B43" s="200">
        <v>500002</v>
      </c>
      <c r="C43" s="200" t="s">
        <v>8552</v>
      </c>
      <c r="D43" s="200" t="s">
        <v>749</v>
      </c>
    </row>
    <row r="44" spans="1:4" x14ac:dyDescent="0.3">
      <c r="A44" s="200" t="s">
        <v>8551</v>
      </c>
      <c r="B44" s="200">
        <v>500488</v>
      </c>
      <c r="C44" s="200" t="s">
        <v>8550</v>
      </c>
      <c r="D44" s="200" t="s">
        <v>472</v>
      </c>
    </row>
    <row r="45" spans="1:4" x14ac:dyDescent="0.3">
      <c r="A45" s="200" t="s">
        <v>8549</v>
      </c>
      <c r="B45" s="200">
        <v>500488</v>
      </c>
      <c r="C45" s="200" t="s">
        <v>8548</v>
      </c>
      <c r="D45" s="200" t="s">
        <v>472</v>
      </c>
    </row>
    <row r="46" spans="1:4" x14ac:dyDescent="0.3">
      <c r="A46" s="200" t="s">
        <v>8547</v>
      </c>
      <c r="B46" s="200">
        <v>520123</v>
      </c>
      <c r="C46" s="200" t="s">
        <v>1735</v>
      </c>
      <c r="D46" s="200" t="s">
        <v>2339</v>
      </c>
    </row>
    <row r="47" spans="1:4" x14ac:dyDescent="0.3">
      <c r="A47" s="200" t="s">
        <v>8546</v>
      </c>
      <c r="B47" s="200">
        <v>513119</v>
      </c>
      <c r="C47" s="200" t="s">
        <v>1735</v>
      </c>
      <c r="D47" s="200" t="s">
        <v>3344</v>
      </c>
    </row>
    <row r="48" spans="1:4" x14ac:dyDescent="0.3">
      <c r="A48" s="200" t="s">
        <v>8545</v>
      </c>
      <c r="B48" s="200">
        <v>520123</v>
      </c>
      <c r="C48" s="200" t="s">
        <v>1735</v>
      </c>
      <c r="D48" s="200" t="s">
        <v>2339</v>
      </c>
    </row>
    <row r="49" spans="1:4" x14ac:dyDescent="0.3">
      <c r="A49" s="200" t="s">
        <v>8544</v>
      </c>
      <c r="B49" s="200">
        <v>532682</v>
      </c>
      <c r="C49" s="200" t="s">
        <v>8543</v>
      </c>
      <c r="D49" s="200" t="s">
        <v>2133</v>
      </c>
    </row>
    <row r="50" spans="1:4" x14ac:dyDescent="0.3">
      <c r="A50" s="200" t="s">
        <v>8542</v>
      </c>
      <c r="B50" s="200">
        <v>539560</v>
      </c>
      <c r="C50" s="200" t="s">
        <v>1735</v>
      </c>
      <c r="D50" s="200" t="s">
        <v>766</v>
      </c>
    </row>
    <row r="51" spans="1:4" x14ac:dyDescent="0.3">
      <c r="A51" s="200" t="s">
        <v>8541</v>
      </c>
      <c r="B51" s="200">
        <v>532057</v>
      </c>
      <c r="C51" s="200" t="s">
        <v>1735</v>
      </c>
      <c r="D51" s="200" t="s">
        <v>1004</v>
      </c>
    </row>
    <row r="52" spans="1:4" x14ac:dyDescent="0.3">
      <c r="A52" s="200" t="s">
        <v>8540</v>
      </c>
      <c r="B52" s="200">
        <v>538952</v>
      </c>
      <c r="C52" s="200" t="s">
        <v>1735</v>
      </c>
      <c r="D52" s="200" t="s">
        <v>1004</v>
      </c>
    </row>
    <row r="53" spans="1:4" x14ac:dyDescent="0.3">
      <c r="A53" s="200" t="s">
        <v>8539</v>
      </c>
      <c r="B53" s="200">
        <v>538935</v>
      </c>
      <c r="C53" s="200" t="s">
        <v>1735</v>
      </c>
      <c r="D53" s="200" t="s">
        <v>594</v>
      </c>
    </row>
    <row r="54" spans="1:4" x14ac:dyDescent="0.3">
      <c r="A54" s="200" t="s">
        <v>8538</v>
      </c>
      <c r="B54" s="200">
        <v>539544</v>
      </c>
      <c r="C54" s="200" t="s">
        <v>1735</v>
      </c>
      <c r="D54" s="200" t="s">
        <v>926</v>
      </c>
    </row>
    <row r="55" spans="1:4" x14ac:dyDescent="0.3">
      <c r="A55" s="200" t="s">
        <v>8537</v>
      </c>
      <c r="B55" s="200">
        <v>511756</v>
      </c>
      <c r="C55" s="200" t="s">
        <v>1735</v>
      </c>
      <c r="D55" s="200" t="s">
        <v>1004</v>
      </c>
    </row>
    <row r="56" spans="1:4" x14ac:dyDescent="0.3">
      <c r="A56" s="200" t="s">
        <v>8536</v>
      </c>
      <c r="B56" s="200">
        <v>511756</v>
      </c>
      <c r="C56" s="200" t="s">
        <v>1735</v>
      </c>
      <c r="D56" s="200" t="s">
        <v>1004</v>
      </c>
    </row>
    <row r="57" spans="1:4" x14ac:dyDescent="0.3">
      <c r="A57" s="200" t="s">
        <v>8535</v>
      </c>
      <c r="B57" s="200" t="s">
        <v>1735</v>
      </c>
      <c r="C57" s="200" t="s">
        <v>8534</v>
      </c>
      <c r="D57" s="200" t="s">
        <v>1880</v>
      </c>
    </row>
    <row r="58" spans="1:4" x14ac:dyDescent="0.3">
      <c r="A58" s="200" t="s">
        <v>8533</v>
      </c>
      <c r="B58" s="200">
        <v>531161</v>
      </c>
      <c r="C58" s="200" t="s">
        <v>1735</v>
      </c>
      <c r="D58" s="200" t="s">
        <v>1625</v>
      </c>
    </row>
    <row r="59" spans="1:4" x14ac:dyDescent="0.3">
      <c r="A59" s="200" t="s">
        <v>8532</v>
      </c>
      <c r="B59" s="200">
        <v>500410</v>
      </c>
      <c r="C59" s="200" t="s">
        <v>8531</v>
      </c>
      <c r="D59" s="200" t="s">
        <v>687</v>
      </c>
    </row>
    <row r="60" spans="1:4" x14ac:dyDescent="0.3">
      <c r="A60" s="200" t="s">
        <v>8530</v>
      </c>
      <c r="B60" s="200">
        <v>517494</v>
      </c>
      <c r="C60" s="200" t="s">
        <v>1735</v>
      </c>
      <c r="D60" s="200" t="s">
        <v>2268</v>
      </c>
    </row>
    <row r="61" spans="1:4" x14ac:dyDescent="0.3">
      <c r="A61" s="200" t="s">
        <v>8529</v>
      </c>
      <c r="B61" s="200">
        <v>532268</v>
      </c>
      <c r="C61" s="200" t="s">
        <v>8528</v>
      </c>
      <c r="D61" s="200" t="s">
        <v>948</v>
      </c>
    </row>
    <row r="62" spans="1:4" x14ac:dyDescent="0.3">
      <c r="A62" s="200" t="s">
        <v>8527</v>
      </c>
      <c r="B62" s="200" t="s">
        <v>1735</v>
      </c>
      <c r="C62" s="200" t="s">
        <v>8526</v>
      </c>
      <c r="D62" s="200" t="s">
        <v>1733</v>
      </c>
    </row>
    <row r="63" spans="1:4" x14ac:dyDescent="0.3">
      <c r="A63" s="200" t="s">
        <v>8525</v>
      </c>
      <c r="B63" s="200" t="s">
        <v>1735</v>
      </c>
      <c r="C63" s="200" t="s">
        <v>8524</v>
      </c>
      <c r="D63" s="200" t="s">
        <v>1733</v>
      </c>
    </row>
    <row r="64" spans="1:4" x14ac:dyDescent="0.3">
      <c r="A64" s="200" t="s">
        <v>8523</v>
      </c>
      <c r="B64" s="200">
        <v>530093</v>
      </c>
      <c r="C64" s="200" t="s">
        <v>1735</v>
      </c>
      <c r="D64" s="200" t="s">
        <v>537</v>
      </c>
    </row>
    <row r="65" spans="1:4" x14ac:dyDescent="0.3">
      <c r="A65" s="200" t="s">
        <v>8522</v>
      </c>
      <c r="B65" s="200" t="s">
        <v>1735</v>
      </c>
      <c r="C65" s="200" t="s">
        <v>8521</v>
      </c>
      <c r="D65" s="200" t="s">
        <v>1733</v>
      </c>
    </row>
    <row r="66" spans="1:4" x14ac:dyDescent="0.3">
      <c r="A66" s="200" t="s">
        <v>8520</v>
      </c>
      <c r="B66" s="200">
        <v>539661</v>
      </c>
      <c r="C66" s="200" t="s">
        <v>1735</v>
      </c>
      <c r="D66" s="200" t="s">
        <v>820</v>
      </c>
    </row>
    <row r="67" spans="1:4" x14ac:dyDescent="0.3">
      <c r="A67" s="200" t="s">
        <v>8519</v>
      </c>
      <c r="B67" s="200">
        <v>531525</v>
      </c>
      <c r="C67" s="200" t="s">
        <v>1735</v>
      </c>
      <c r="D67" s="200" t="s">
        <v>1625</v>
      </c>
    </row>
    <row r="68" spans="1:4" x14ac:dyDescent="0.3">
      <c r="A68" s="200" t="s">
        <v>8518</v>
      </c>
      <c r="B68" s="200">
        <v>538570</v>
      </c>
      <c r="C68" s="200" t="s">
        <v>8517</v>
      </c>
      <c r="D68" s="200" t="s">
        <v>945</v>
      </c>
    </row>
    <row r="69" spans="1:4" x14ac:dyDescent="0.3">
      <c r="A69" s="200" t="s">
        <v>8516</v>
      </c>
      <c r="B69" s="200">
        <v>517356</v>
      </c>
      <c r="C69" s="200" t="s">
        <v>1735</v>
      </c>
      <c r="D69" s="200" t="s">
        <v>2268</v>
      </c>
    </row>
    <row r="70" spans="1:4" x14ac:dyDescent="0.3">
      <c r="A70" s="200" t="s">
        <v>8515</v>
      </c>
      <c r="B70" s="200">
        <v>530043</v>
      </c>
      <c r="C70" s="200" t="s">
        <v>1735</v>
      </c>
      <c r="D70" s="200" t="s">
        <v>1047</v>
      </c>
    </row>
    <row r="71" spans="1:4" x14ac:dyDescent="0.3">
      <c r="A71" s="200" t="s">
        <v>8514</v>
      </c>
      <c r="B71" s="200">
        <v>539391</v>
      </c>
      <c r="C71" s="200" t="s">
        <v>1735</v>
      </c>
      <c r="D71" s="200" t="s">
        <v>1004</v>
      </c>
    </row>
    <row r="72" spans="1:4" x14ac:dyDescent="0.3">
      <c r="A72" s="200" t="s">
        <v>8513</v>
      </c>
      <c r="B72" s="200">
        <v>513149</v>
      </c>
      <c r="C72" s="200" t="s">
        <v>8512</v>
      </c>
      <c r="D72" s="200" t="s">
        <v>4759</v>
      </c>
    </row>
    <row r="73" spans="1:4" x14ac:dyDescent="0.3">
      <c r="A73" s="200" t="s">
        <v>8511</v>
      </c>
      <c r="B73" s="200">
        <v>524091</v>
      </c>
      <c r="C73" s="200" t="s">
        <v>1735</v>
      </c>
      <c r="D73" s="200" t="s">
        <v>934</v>
      </c>
    </row>
    <row r="74" spans="1:4" x14ac:dyDescent="0.3">
      <c r="A74" s="200" t="s">
        <v>8510</v>
      </c>
      <c r="B74" s="200">
        <v>532762</v>
      </c>
      <c r="C74" s="200" t="s">
        <v>8509</v>
      </c>
      <c r="D74" s="200" t="s">
        <v>975</v>
      </c>
    </row>
    <row r="75" spans="1:4" x14ac:dyDescent="0.3">
      <c r="A75" s="200" t="s">
        <v>8508</v>
      </c>
      <c r="B75" s="200">
        <v>511706</v>
      </c>
      <c r="C75" s="200" t="s">
        <v>1735</v>
      </c>
      <c r="D75" s="200" t="s">
        <v>945</v>
      </c>
    </row>
    <row r="76" spans="1:4" x14ac:dyDescent="0.3">
      <c r="A76" s="200" t="s">
        <v>8507</v>
      </c>
      <c r="B76" s="200">
        <v>511706</v>
      </c>
      <c r="C76" s="200" t="s">
        <v>1735</v>
      </c>
      <c r="D76" s="200" t="s">
        <v>945</v>
      </c>
    </row>
    <row r="77" spans="1:4" x14ac:dyDescent="0.3">
      <c r="A77" s="200" t="s">
        <v>8506</v>
      </c>
      <c r="B77" s="200">
        <v>541144</v>
      </c>
      <c r="C77" s="200" t="s">
        <v>1735</v>
      </c>
      <c r="D77" s="200" t="s">
        <v>1047</v>
      </c>
    </row>
    <row r="78" spans="1:4" x14ac:dyDescent="0.3">
      <c r="A78" s="200" t="s">
        <v>8505</v>
      </c>
      <c r="B78" s="200">
        <v>512599</v>
      </c>
      <c r="C78" s="200" t="s">
        <v>8504</v>
      </c>
      <c r="D78" s="200" t="s">
        <v>1212</v>
      </c>
    </row>
    <row r="79" spans="1:4" x14ac:dyDescent="0.3">
      <c r="A79" s="200" t="s">
        <v>8503</v>
      </c>
      <c r="B79" s="200">
        <v>542066</v>
      </c>
      <c r="C79" s="200" t="s">
        <v>8502</v>
      </c>
      <c r="D79" s="200" t="s">
        <v>3733</v>
      </c>
    </row>
    <row r="80" spans="1:4" x14ac:dyDescent="0.3">
      <c r="A80" s="200" t="s">
        <v>8501</v>
      </c>
      <c r="B80" s="200">
        <v>541450</v>
      </c>
      <c r="C80" s="200" t="s">
        <v>8500</v>
      </c>
      <c r="D80" s="200" t="s">
        <v>749</v>
      </c>
    </row>
    <row r="81" spans="1:4" x14ac:dyDescent="0.3">
      <c r="A81" s="200" t="s">
        <v>8499</v>
      </c>
      <c r="B81" s="200">
        <v>532921</v>
      </c>
      <c r="C81" s="200" t="s">
        <v>8498</v>
      </c>
      <c r="D81" s="200" t="s">
        <v>1928</v>
      </c>
    </row>
    <row r="82" spans="1:4" x14ac:dyDescent="0.3">
      <c r="A82" s="200" t="s">
        <v>8497</v>
      </c>
      <c r="B82" s="200">
        <v>533096</v>
      </c>
      <c r="C82" s="200" t="s">
        <v>8496</v>
      </c>
      <c r="D82" s="200" t="s">
        <v>2063</v>
      </c>
    </row>
    <row r="83" spans="1:4" x14ac:dyDescent="0.3">
      <c r="A83" s="200" t="s">
        <v>8495</v>
      </c>
      <c r="B83" s="200">
        <v>539254</v>
      </c>
      <c r="C83" s="200" t="s">
        <v>8494</v>
      </c>
      <c r="D83" s="200" t="s">
        <v>2063</v>
      </c>
    </row>
    <row r="84" spans="1:4" x14ac:dyDescent="0.3">
      <c r="A84" s="200" t="s">
        <v>8493</v>
      </c>
      <c r="B84" s="200">
        <v>538563</v>
      </c>
      <c r="C84" s="200" t="s">
        <v>1735</v>
      </c>
      <c r="D84" s="200" t="s">
        <v>1212</v>
      </c>
    </row>
    <row r="85" spans="1:4" x14ac:dyDescent="0.3">
      <c r="A85" s="200" t="s">
        <v>8492</v>
      </c>
      <c r="B85" s="200">
        <v>526711</v>
      </c>
      <c r="C85" s="200" t="s">
        <v>1735</v>
      </c>
      <c r="D85" s="200" t="s">
        <v>1007</v>
      </c>
    </row>
    <row r="86" spans="1:4" x14ac:dyDescent="0.3">
      <c r="A86" s="200" t="s">
        <v>8491</v>
      </c>
      <c r="B86" s="200">
        <v>523411</v>
      </c>
      <c r="C86" s="200" t="s">
        <v>1735</v>
      </c>
      <c r="D86" s="200" t="s">
        <v>1797</v>
      </c>
    </row>
    <row r="87" spans="1:4" x14ac:dyDescent="0.3">
      <c r="A87" s="200" t="s">
        <v>8490</v>
      </c>
      <c r="B87" s="200">
        <v>539506</v>
      </c>
      <c r="C87" s="200" t="s">
        <v>1735</v>
      </c>
      <c r="D87" s="200" t="s">
        <v>1004</v>
      </c>
    </row>
    <row r="88" spans="1:4" x14ac:dyDescent="0.3">
      <c r="A88" s="200" t="s">
        <v>8489</v>
      </c>
      <c r="B88" s="200">
        <v>507852</v>
      </c>
      <c r="C88" s="200" t="s">
        <v>1735</v>
      </c>
      <c r="D88" s="200" t="s">
        <v>1047</v>
      </c>
    </row>
    <row r="89" spans="1:4" x14ac:dyDescent="0.3">
      <c r="A89" s="200" t="s">
        <v>8488</v>
      </c>
      <c r="B89" s="200">
        <v>541865</v>
      </c>
      <c r="C89" s="200" t="s">
        <v>1735</v>
      </c>
      <c r="D89" s="200" t="s">
        <v>820</v>
      </c>
    </row>
    <row r="90" spans="1:4" x14ac:dyDescent="0.3">
      <c r="A90" s="200" t="s">
        <v>8487</v>
      </c>
      <c r="B90" s="200">
        <v>519183</v>
      </c>
      <c r="C90" s="200" t="s">
        <v>8486</v>
      </c>
      <c r="D90" s="200" t="s">
        <v>844</v>
      </c>
    </row>
    <row r="91" spans="1:4" x14ac:dyDescent="0.3">
      <c r="A91" s="200" t="s">
        <v>8485</v>
      </c>
      <c r="B91" s="200">
        <v>539493</v>
      </c>
      <c r="C91" s="200" t="s">
        <v>1735</v>
      </c>
      <c r="D91" s="200" t="s">
        <v>1004</v>
      </c>
    </row>
    <row r="92" spans="1:4" x14ac:dyDescent="0.3">
      <c r="A92" s="200" t="s">
        <v>8484</v>
      </c>
      <c r="B92" s="200">
        <v>539189</v>
      </c>
      <c r="C92" s="200" t="s">
        <v>1735</v>
      </c>
      <c r="D92" s="200" t="s">
        <v>926</v>
      </c>
    </row>
    <row r="93" spans="1:4" x14ac:dyDescent="0.3">
      <c r="A93" s="200" t="s">
        <v>8483</v>
      </c>
      <c r="B93" s="200">
        <v>780018</v>
      </c>
      <c r="C93" s="200" t="s">
        <v>1735</v>
      </c>
      <c r="D93" s="200" t="s">
        <v>1880</v>
      </c>
    </row>
    <row r="94" spans="1:4" x14ac:dyDescent="0.3">
      <c r="A94" s="200" t="s">
        <v>8482</v>
      </c>
      <c r="B94" s="200">
        <v>538365</v>
      </c>
      <c r="C94" s="200" t="s">
        <v>8481</v>
      </c>
      <c r="D94" s="200" t="s">
        <v>1850</v>
      </c>
    </row>
    <row r="95" spans="1:4" x14ac:dyDescent="0.3">
      <c r="A95" s="200" t="s">
        <v>8480</v>
      </c>
      <c r="B95" s="200">
        <v>532727</v>
      </c>
      <c r="C95" s="200" t="s">
        <v>8479</v>
      </c>
      <c r="D95" s="200" t="s">
        <v>1850</v>
      </c>
    </row>
    <row r="96" spans="1:4" x14ac:dyDescent="0.3">
      <c r="A96" s="200" t="s">
        <v>8478</v>
      </c>
      <c r="B96" s="200">
        <v>531592</v>
      </c>
      <c r="C96" s="200" t="s">
        <v>1735</v>
      </c>
      <c r="D96" s="200" t="s">
        <v>405</v>
      </c>
    </row>
    <row r="97" spans="1:4" x14ac:dyDescent="0.3">
      <c r="A97" s="200" t="s">
        <v>8477</v>
      </c>
      <c r="B97" s="200">
        <v>532056</v>
      </c>
      <c r="C97" s="200" t="s">
        <v>1735</v>
      </c>
      <c r="D97" s="200" t="s">
        <v>1791</v>
      </c>
    </row>
    <row r="98" spans="1:4" x14ac:dyDescent="0.3">
      <c r="A98" s="200" t="s">
        <v>8476</v>
      </c>
      <c r="B98" s="200">
        <v>514113</v>
      </c>
      <c r="C98" s="200" t="s">
        <v>1735</v>
      </c>
      <c r="D98" s="200" t="s">
        <v>920</v>
      </c>
    </row>
    <row r="99" spans="1:4" x14ac:dyDescent="0.3">
      <c r="A99" s="200" t="s">
        <v>8475</v>
      </c>
      <c r="B99" s="200">
        <v>534707</v>
      </c>
      <c r="C99" s="200" t="s">
        <v>1735</v>
      </c>
      <c r="D99" s="200" t="s">
        <v>1047</v>
      </c>
    </row>
    <row r="100" spans="1:4" x14ac:dyDescent="0.3">
      <c r="A100" s="200" t="s">
        <v>8474</v>
      </c>
      <c r="B100" s="200">
        <v>540691</v>
      </c>
      <c r="C100" s="200" t="s">
        <v>8473</v>
      </c>
      <c r="D100" s="200" t="s">
        <v>972</v>
      </c>
    </row>
    <row r="101" spans="1:4" x14ac:dyDescent="0.3">
      <c r="A101" s="200" t="s">
        <v>8472</v>
      </c>
      <c r="B101" s="200">
        <v>535755</v>
      </c>
      <c r="C101" s="200" t="s">
        <v>8471</v>
      </c>
      <c r="D101" s="200" t="s">
        <v>1930</v>
      </c>
    </row>
    <row r="102" spans="1:4" x14ac:dyDescent="0.3">
      <c r="A102" s="200" t="s">
        <v>8470</v>
      </c>
      <c r="B102" s="200">
        <v>532974</v>
      </c>
      <c r="C102" s="200" t="s">
        <v>8469</v>
      </c>
      <c r="D102" s="200" t="s">
        <v>945</v>
      </c>
    </row>
    <row r="103" spans="1:4" x14ac:dyDescent="0.3">
      <c r="A103" s="200" t="s">
        <v>8468</v>
      </c>
      <c r="B103" s="200">
        <v>540146</v>
      </c>
      <c r="C103" s="200" t="s">
        <v>1735</v>
      </c>
      <c r="D103" s="200" t="s">
        <v>820</v>
      </c>
    </row>
    <row r="104" spans="1:4" x14ac:dyDescent="0.3">
      <c r="A104" s="200" t="s">
        <v>8467</v>
      </c>
      <c r="B104" s="200">
        <v>513513</v>
      </c>
      <c r="C104" s="200" t="s">
        <v>1735</v>
      </c>
      <c r="D104" s="200" t="s">
        <v>1850</v>
      </c>
    </row>
    <row r="105" spans="1:4" x14ac:dyDescent="0.3">
      <c r="A105" s="200" t="s">
        <v>8466</v>
      </c>
      <c r="B105" s="200">
        <v>521141</v>
      </c>
      <c r="C105" s="200" t="s">
        <v>1735</v>
      </c>
      <c r="D105" s="200" t="s">
        <v>920</v>
      </c>
    </row>
    <row r="106" spans="1:4" x14ac:dyDescent="0.3">
      <c r="A106" s="200" t="s">
        <v>8465</v>
      </c>
      <c r="B106" s="200">
        <v>540205</v>
      </c>
      <c r="C106" s="200" t="s">
        <v>1735</v>
      </c>
      <c r="D106" s="200" t="s">
        <v>1212</v>
      </c>
    </row>
    <row r="107" spans="1:4" x14ac:dyDescent="0.3">
      <c r="A107" s="200" t="s">
        <v>8464</v>
      </c>
      <c r="B107" s="200">
        <v>539056</v>
      </c>
      <c r="C107" s="200" t="s">
        <v>8463</v>
      </c>
      <c r="D107" s="200" t="s">
        <v>1813</v>
      </c>
    </row>
    <row r="108" spans="1:4" x14ac:dyDescent="0.3">
      <c r="A108" s="200" t="s">
        <v>8462</v>
      </c>
      <c r="B108" s="200">
        <v>511359</v>
      </c>
      <c r="C108" s="200" t="s">
        <v>1735</v>
      </c>
      <c r="D108" s="200" t="s">
        <v>1004</v>
      </c>
    </row>
    <row r="109" spans="1:4" x14ac:dyDescent="0.3">
      <c r="A109" s="200" t="s">
        <v>8461</v>
      </c>
      <c r="B109" s="200">
        <v>530431</v>
      </c>
      <c r="C109" s="200" t="s">
        <v>1735</v>
      </c>
      <c r="D109" s="200" t="s">
        <v>1212</v>
      </c>
    </row>
    <row r="110" spans="1:4" x14ac:dyDescent="0.3">
      <c r="A110" s="200" t="s">
        <v>8460</v>
      </c>
      <c r="B110" s="200">
        <v>523120</v>
      </c>
      <c r="C110" s="200" t="s">
        <v>1735</v>
      </c>
      <c r="D110" s="200" t="s">
        <v>1225</v>
      </c>
    </row>
    <row r="111" spans="1:4" x14ac:dyDescent="0.3">
      <c r="A111" s="200" t="s">
        <v>8459</v>
      </c>
      <c r="B111" s="200">
        <v>517041</v>
      </c>
      <c r="C111" s="200" t="s">
        <v>8458</v>
      </c>
      <c r="D111" s="200" t="s">
        <v>1078</v>
      </c>
    </row>
    <row r="112" spans="1:4" x14ac:dyDescent="0.3">
      <c r="A112" s="200" t="s">
        <v>8457</v>
      </c>
      <c r="B112" s="200">
        <v>532172</v>
      </c>
      <c r="C112" s="200" t="s">
        <v>8456</v>
      </c>
      <c r="D112" s="200" t="s">
        <v>948</v>
      </c>
    </row>
    <row r="113" spans="1:4" x14ac:dyDescent="0.3">
      <c r="A113" s="200" t="s">
        <v>8455</v>
      </c>
      <c r="B113" s="200">
        <v>523031</v>
      </c>
      <c r="C113" s="200" t="s">
        <v>1735</v>
      </c>
      <c r="D113" s="200" t="s">
        <v>1108</v>
      </c>
    </row>
    <row r="114" spans="1:4" x14ac:dyDescent="0.3">
      <c r="A114" s="200" t="s">
        <v>8454</v>
      </c>
      <c r="B114" s="200">
        <v>521048</v>
      </c>
      <c r="C114" s="200" t="s">
        <v>1735</v>
      </c>
      <c r="D114" s="200" t="s">
        <v>920</v>
      </c>
    </row>
    <row r="115" spans="1:4" x14ac:dyDescent="0.3">
      <c r="A115" s="200" t="s">
        <v>8453</v>
      </c>
      <c r="B115" s="200">
        <v>534612</v>
      </c>
      <c r="C115" s="200" t="s">
        <v>1735</v>
      </c>
      <c r="D115" s="200" t="s">
        <v>2063</v>
      </c>
    </row>
    <row r="116" spans="1:4" x14ac:dyDescent="0.3">
      <c r="A116" s="200" t="s">
        <v>8452</v>
      </c>
      <c r="B116" s="200">
        <v>506947</v>
      </c>
      <c r="C116" s="200" t="s">
        <v>1735</v>
      </c>
      <c r="D116" s="200" t="s">
        <v>681</v>
      </c>
    </row>
    <row r="117" spans="1:4" x14ac:dyDescent="0.3">
      <c r="A117" s="200" t="s">
        <v>8451</v>
      </c>
      <c r="B117" s="200">
        <v>531047</v>
      </c>
      <c r="C117" s="200" t="s">
        <v>1735</v>
      </c>
      <c r="D117" s="200" t="s">
        <v>1004</v>
      </c>
    </row>
    <row r="118" spans="1:4" x14ac:dyDescent="0.3">
      <c r="A118" s="200" t="s">
        <v>8450</v>
      </c>
      <c r="B118" s="200">
        <v>539982</v>
      </c>
      <c r="C118" s="200" t="s">
        <v>1735</v>
      </c>
      <c r="D118" s="200" t="s">
        <v>1130</v>
      </c>
    </row>
    <row r="119" spans="1:4" x14ac:dyDescent="0.3">
      <c r="A119" s="200" t="s">
        <v>8449</v>
      </c>
      <c r="B119" s="200">
        <v>540025</v>
      </c>
      <c r="C119" s="200" t="s">
        <v>8448</v>
      </c>
      <c r="D119" s="200" t="s">
        <v>414</v>
      </c>
    </row>
    <row r="120" spans="1:4" x14ac:dyDescent="0.3">
      <c r="A120" s="200" t="s">
        <v>8447</v>
      </c>
      <c r="B120" s="200">
        <v>523269</v>
      </c>
      <c r="C120" s="200" t="s">
        <v>8445</v>
      </c>
      <c r="D120" s="200" t="s">
        <v>1811</v>
      </c>
    </row>
    <row r="121" spans="1:4" x14ac:dyDescent="0.3">
      <c r="A121" s="200" t="s">
        <v>8446</v>
      </c>
      <c r="B121" s="200">
        <v>523269</v>
      </c>
      <c r="C121" s="200" t="s">
        <v>8445</v>
      </c>
      <c r="D121" s="200" t="s">
        <v>1811</v>
      </c>
    </row>
    <row r="122" spans="1:4" x14ac:dyDescent="0.3">
      <c r="A122" s="200" t="s">
        <v>8444</v>
      </c>
      <c r="B122" s="200">
        <v>531429</v>
      </c>
      <c r="C122" s="200" t="s">
        <v>1735</v>
      </c>
      <c r="D122" s="200" t="s">
        <v>1625</v>
      </c>
    </row>
    <row r="123" spans="1:4" x14ac:dyDescent="0.3">
      <c r="A123" s="200" t="s">
        <v>8443</v>
      </c>
      <c r="B123" s="200">
        <v>539773</v>
      </c>
      <c r="C123" s="200" t="s">
        <v>1735</v>
      </c>
      <c r="D123" s="200" t="s">
        <v>1004</v>
      </c>
    </row>
    <row r="124" spans="1:4" x14ac:dyDescent="0.3">
      <c r="A124" s="200" t="s">
        <v>8442</v>
      </c>
      <c r="B124" s="200">
        <v>531686</v>
      </c>
      <c r="C124" s="200" t="s">
        <v>1735</v>
      </c>
      <c r="D124" s="200" t="s">
        <v>472</v>
      </c>
    </row>
    <row r="125" spans="1:4" x14ac:dyDescent="0.3">
      <c r="A125" s="200" t="s">
        <v>8441</v>
      </c>
      <c r="B125" s="200">
        <v>541152</v>
      </c>
      <c r="C125" s="200" t="s">
        <v>1735</v>
      </c>
      <c r="D125" s="200" t="s">
        <v>1212</v>
      </c>
    </row>
    <row r="126" spans="1:4" x14ac:dyDescent="0.3">
      <c r="A126" s="200" t="s">
        <v>8440</v>
      </c>
      <c r="B126" s="200">
        <v>541152</v>
      </c>
      <c r="C126" s="200" t="s">
        <v>1735</v>
      </c>
      <c r="D126" s="200" t="s">
        <v>1212</v>
      </c>
    </row>
    <row r="127" spans="1:4" x14ac:dyDescent="0.3">
      <c r="A127" s="200" t="s">
        <v>8439</v>
      </c>
      <c r="B127" s="200">
        <v>500003</v>
      </c>
      <c r="C127" s="200" t="s">
        <v>8438</v>
      </c>
      <c r="D127" s="200" t="s">
        <v>2423</v>
      </c>
    </row>
    <row r="128" spans="1:4" x14ac:dyDescent="0.3">
      <c r="A128" s="200" t="s">
        <v>8437</v>
      </c>
      <c r="B128" s="200">
        <v>541402</v>
      </c>
      <c r="C128" s="200" t="s">
        <v>1735</v>
      </c>
      <c r="D128" s="200" t="s">
        <v>515</v>
      </c>
    </row>
    <row r="129" spans="1:4" x14ac:dyDescent="0.3">
      <c r="A129" s="200" t="s">
        <v>8436</v>
      </c>
      <c r="B129" s="200">
        <v>531921</v>
      </c>
      <c r="C129" s="200" t="s">
        <v>8435</v>
      </c>
      <c r="D129" s="200" t="s">
        <v>879</v>
      </c>
    </row>
    <row r="130" spans="1:4" x14ac:dyDescent="0.3">
      <c r="A130" s="200" t="s">
        <v>8434</v>
      </c>
      <c r="B130" s="200">
        <v>500463</v>
      </c>
      <c r="C130" s="200" t="s">
        <v>8433</v>
      </c>
      <c r="D130" s="200" t="s">
        <v>948</v>
      </c>
    </row>
    <row r="131" spans="1:4" x14ac:dyDescent="0.3">
      <c r="A131" s="200" t="s">
        <v>8432</v>
      </c>
      <c r="B131" s="200">
        <v>539042</v>
      </c>
      <c r="C131" s="200" t="s">
        <v>1735</v>
      </c>
      <c r="D131" s="200" t="s">
        <v>926</v>
      </c>
    </row>
    <row r="132" spans="1:4" x14ac:dyDescent="0.3">
      <c r="A132" s="200" t="s">
        <v>8431</v>
      </c>
      <c r="B132" s="200">
        <v>516020</v>
      </c>
      <c r="C132" s="200" t="s">
        <v>1735</v>
      </c>
      <c r="D132" s="200" t="s">
        <v>1655</v>
      </c>
    </row>
    <row r="133" spans="1:4" x14ac:dyDescent="0.3">
      <c r="A133" s="200" t="s">
        <v>8430</v>
      </c>
      <c r="B133" s="200">
        <v>537492</v>
      </c>
      <c r="C133" s="200" t="s">
        <v>1735</v>
      </c>
      <c r="D133" s="200" t="s">
        <v>1212</v>
      </c>
    </row>
    <row r="134" spans="1:4" x14ac:dyDescent="0.3">
      <c r="A134" s="200" t="s">
        <v>8429</v>
      </c>
      <c r="B134" s="200">
        <v>537292</v>
      </c>
      <c r="C134" s="200" t="s">
        <v>8427</v>
      </c>
      <c r="D134" s="200" t="s">
        <v>414</v>
      </c>
    </row>
    <row r="135" spans="1:4" x14ac:dyDescent="0.3">
      <c r="A135" s="200" t="s">
        <v>8428</v>
      </c>
      <c r="B135" s="200">
        <v>537292</v>
      </c>
      <c r="C135" s="200" t="s">
        <v>8427</v>
      </c>
      <c r="D135" s="200" t="s">
        <v>414</v>
      </c>
    </row>
    <row r="136" spans="1:4" x14ac:dyDescent="0.3">
      <c r="A136" s="200" t="s">
        <v>8426</v>
      </c>
      <c r="B136" s="200" t="s">
        <v>1735</v>
      </c>
      <c r="C136" s="200" t="s">
        <v>8424</v>
      </c>
      <c r="D136" s="200" t="s">
        <v>1733</v>
      </c>
    </row>
    <row r="137" spans="1:4" x14ac:dyDescent="0.3">
      <c r="A137" s="200" t="s">
        <v>8425</v>
      </c>
      <c r="B137" s="200" t="s">
        <v>1735</v>
      </c>
      <c r="C137" s="200" t="s">
        <v>8424</v>
      </c>
      <c r="D137" s="200" t="s">
        <v>1733</v>
      </c>
    </row>
    <row r="138" spans="1:4" x14ac:dyDescent="0.3">
      <c r="A138" s="200" t="s">
        <v>8423</v>
      </c>
      <c r="B138" s="200">
        <v>500215</v>
      </c>
      <c r="C138" s="200" t="s">
        <v>8422</v>
      </c>
      <c r="D138" s="200" t="s">
        <v>414</v>
      </c>
    </row>
    <row r="139" spans="1:4" x14ac:dyDescent="0.3">
      <c r="A139" s="200" t="s">
        <v>8421</v>
      </c>
      <c r="B139" s="200" t="s">
        <v>1735</v>
      </c>
      <c r="C139" s="200" t="s">
        <v>8420</v>
      </c>
      <c r="D139" s="200" t="s">
        <v>1733</v>
      </c>
    </row>
    <row r="140" spans="1:4" x14ac:dyDescent="0.3">
      <c r="A140" s="200" t="s">
        <v>8419</v>
      </c>
      <c r="B140" s="200" t="s">
        <v>1735</v>
      </c>
      <c r="C140" s="200" t="s">
        <v>8418</v>
      </c>
      <c r="D140" s="200" t="s">
        <v>1733</v>
      </c>
    </row>
    <row r="141" spans="1:4" x14ac:dyDescent="0.3">
      <c r="A141" s="200" t="s">
        <v>8417</v>
      </c>
      <c r="B141" s="200">
        <v>532811</v>
      </c>
      <c r="C141" s="200" t="s">
        <v>8415</v>
      </c>
      <c r="D141" s="200" t="s">
        <v>926</v>
      </c>
    </row>
    <row r="142" spans="1:4" x14ac:dyDescent="0.3">
      <c r="A142" s="200" t="s">
        <v>8416</v>
      </c>
      <c r="B142" s="200">
        <v>532811</v>
      </c>
      <c r="C142" s="200" t="s">
        <v>8415</v>
      </c>
      <c r="D142" s="200" t="s">
        <v>926</v>
      </c>
    </row>
    <row r="143" spans="1:4" x14ac:dyDescent="0.3">
      <c r="A143" s="200" t="s">
        <v>8414</v>
      </c>
      <c r="B143" s="200">
        <v>522273</v>
      </c>
      <c r="C143" s="200" t="s">
        <v>1735</v>
      </c>
      <c r="D143" s="200" t="s">
        <v>1850</v>
      </c>
    </row>
    <row r="144" spans="1:4" x14ac:dyDescent="0.3">
      <c r="A144" s="200" t="s">
        <v>8413</v>
      </c>
      <c r="B144" s="200">
        <v>532806</v>
      </c>
      <c r="C144" s="200" t="s">
        <v>1735</v>
      </c>
      <c r="D144" s="200" t="s">
        <v>5224</v>
      </c>
    </row>
    <row r="145" spans="1:4" x14ac:dyDescent="0.3">
      <c r="A145" s="200" t="s">
        <v>8412</v>
      </c>
      <c r="B145" s="200">
        <v>532683</v>
      </c>
      <c r="C145" s="200" t="s">
        <v>8411</v>
      </c>
      <c r="D145" s="200" t="s">
        <v>1078</v>
      </c>
    </row>
    <row r="146" spans="1:4" x14ac:dyDescent="0.3">
      <c r="A146" s="200" t="s">
        <v>8410</v>
      </c>
      <c r="B146" s="200">
        <v>524288</v>
      </c>
      <c r="C146" s="200" t="s">
        <v>1735</v>
      </c>
      <c r="D146" s="200" t="s">
        <v>1007</v>
      </c>
    </row>
    <row r="147" spans="1:4" x14ac:dyDescent="0.3">
      <c r="A147" s="200" t="s">
        <v>8409</v>
      </c>
      <c r="B147" s="200" t="s">
        <v>1735</v>
      </c>
      <c r="C147" s="200" t="s">
        <v>8408</v>
      </c>
      <c r="D147" s="200" t="s">
        <v>1733</v>
      </c>
    </row>
    <row r="148" spans="1:4" x14ac:dyDescent="0.3">
      <c r="A148" s="200" t="s">
        <v>8407</v>
      </c>
      <c r="B148" s="200" t="s">
        <v>1735</v>
      </c>
      <c r="C148" s="200" t="s">
        <v>8406</v>
      </c>
      <c r="D148" s="200" t="s">
        <v>1733</v>
      </c>
    </row>
    <row r="149" spans="1:4" x14ac:dyDescent="0.3">
      <c r="A149" s="200" t="s">
        <v>8405</v>
      </c>
      <c r="B149" s="200">
        <v>532975</v>
      </c>
      <c r="C149" s="200" t="s">
        <v>1735</v>
      </c>
      <c r="D149" s="200" t="s">
        <v>1797</v>
      </c>
    </row>
    <row r="150" spans="1:4" x14ac:dyDescent="0.3">
      <c r="A150" s="200" t="s">
        <v>8404</v>
      </c>
      <c r="B150" s="200">
        <v>532331</v>
      </c>
      <c r="C150" s="200" t="s">
        <v>8403</v>
      </c>
      <c r="D150" s="200" t="s">
        <v>472</v>
      </c>
    </row>
    <row r="151" spans="1:4" x14ac:dyDescent="0.3">
      <c r="A151" s="200" t="s">
        <v>8402</v>
      </c>
      <c r="B151" s="200">
        <v>519216</v>
      </c>
      <c r="C151" s="200" t="s">
        <v>1735</v>
      </c>
      <c r="D151" s="200" t="s">
        <v>1646</v>
      </c>
    </row>
    <row r="152" spans="1:4" x14ac:dyDescent="0.3">
      <c r="A152" s="200" t="s">
        <v>8401</v>
      </c>
      <c r="B152" s="200">
        <v>511692</v>
      </c>
      <c r="C152" s="200" t="s">
        <v>1735</v>
      </c>
      <c r="D152" s="200" t="s">
        <v>945</v>
      </c>
    </row>
    <row r="153" spans="1:4" x14ac:dyDescent="0.3">
      <c r="A153" s="200" t="s">
        <v>8400</v>
      </c>
      <c r="B153" s="200">
        <v>530713</v>
      </c>
      <c r="C153" s="200" t="s">
        <v>1735</v>
      </c>
      <c r="D153" s="200" t="s">
        <v>948</v>
      </c>
    </row>
    <row r="154" spans="1:4" x14ac:dyDescent="0.3">
      <c r="A154" s="200" t="s">
        <v>8399</v>
      </c>
      <c r="B154" s="200">
        <v>513349</v>
      </c>
      <c r="C154" s="200" t="s">
        <v>8397</v>
      </c>
      <c r="D154" s="200" t="s">
        <v>926</v>
      </c>
    </row>
    <row r="155" spans="1:4" x14ac:dyDescent="0.3">
      <c r="A155" s="200" t="s">
        <v>8398</v>
      </c>
      <c r="B155" s="200">
        <v>513349</v>
      </c>
      <c r="C155" s="200" t="s">
        <v>8397</v>
      </c>
      <c r="D155" s="200" t="s">
        <v>926</v>
      </c>
    </row>
    <row r="156" spans="1:4" x14ac:dyDescent="0.3">
      <c r="A156" s="200" t="s">
        <v>8396</v>
      </c>
      <c r="B156" s="200" t="s">
        <v>1735</v>
      </c>
      <c r="C156" s="200" t="s">
        <v>8395</v>
      </c>
      <c r="D156" s="200" t="s">
        <v>1733</v>
      </c>
    </row>
    <row r="157" spans="1:4" x14ac:dyDescent="0.3">
      <c r="A157" s="200" t="s">
        <v>8394</v>
      </c>
      <c r="B157" s="200">
        <v>526628</v>
      </c>
      <c r="C157" s="200" t="s">
        <v>1735</v>
      </c>
      <c r="D157" s="200" t="s">
        <v>1813</v>
      </c>
    </row>
    <row r="158" spans="1:4" x14ac:dyDescent="0.3">
      <c r="A158" s="200" t="s">
        <v>8393</v>
      </c>
      <c r="B158" s="200">
        <v>530621</v>
      </c>
      <c r="C158" s="200" t="s">
        <v>1735</v>
      </c>
      <c r="D158" s="200" t="s">
        <v>515</v>
      </c>
    </row>
    <row r="159" spans="1:4" x14ac:dyDescent="0.3">
      <c r="A159" s="200" t="s">
        <v>8392</v>
      </c>
      <c r="B159" s="200" t="s">
        <v>1735</v>
      </c>
      <c r="C159" s="200" t="s">
        <v>8391</v>
      </c>
      <c r="D159" s="200" t="s">
        <v>1733</v>
      </c>
    </row>
    <row r="160" spans="1:4" x14ac:dyDescent="0.3">
      <c r="A160" s="200" t="s">
        <v>8390</v>
      </c>
      <c r="B160" s="200">
        <v>538778</v>
      </c>
      <c r="C160" s="200" t="s">
        <v>1735</v>
      </c>
      <c r="D160" s="200" t="s">
        <v>1004</v>
      </c>
    </row>
    <row r="161" spans="1:4" x14ac:dyDescent="0.3">
      <c r="A161" s="200" t="s">
        <v>8389</v>
      </c>
      <c r="B161" s="200" t="s">
        <v>1735</v>
      </c>
      <c r="C161" s="200" t="s">
        <v>8388</v>
      </c>
      <c r="D161" s="200" t="s">
        <v>1733</v>
      </c>
    </row>
    <row r="162" spans="1:4" x14ac:dyDescent="0.3">
      <c r="A162" s="200" t="s">
        <v>8387</v>
      </c>
      <c r="B162" s="200">
        <v>542020</v>
      </c>
      <c r="C162" s="200" t="s">
        <v>1735</v>
      </c>
      <c r="D162" s="200" t="s">
        <v>1047</v>
      </c>
    </row>
    <row r="163" spans="1:4" x14ac:dyDescent="0.3">
      <c r="A163" s="200" t="s">
        <v>8386</v>
      </c>
      <c r="B163" s="200">
        <v>542020</v>
      </c>
      <c r="C163" s="200" t="s">
        <v>1735</v>
      </c>
      <c r="D163" s="200" t="s">
        <v>1047</v>
      </c>
    </row>
    <row r="164" spans="1:4" x14ac:dyDescent="0.3">
      <c r="A164" s="200" t="s">
        <v>8385</v>
      </c>
      <c r="B164" s="200">
        <v>540718</v>
      </c>
      <c r="C164" s="200" t="s">
        <v>1735</v>
      </c>
      <c r="D164" s="200" t="s">
        <v>920</v>
      </c>
    </row>
    <row r="165" spans="1:4" x14ac:dyDescent="0.3">
      <c r="A165" s="200" t="s">
        <v>8384</v>
      </c>
      <c r="B165" s="200">
        <v>539017</v>
      </c>
      <c r="C165" s="200" t="s">
        <v>1735</v>
      </c>
      <c r="D165" s="200" t="s">
        <v>2203</v>
      </c>
    </row>
    <row r="166" spans="1:4" x14ac:dyDescent="0.3">
      <c r="A166" s="200" t="s">
        <v>8383</v>
      </c>
      <c r="B166" s="200">
        <v>532351</v>
      </c>
      <c r="C166" s="200" t="s">
        <v>8382</v>
      </c>
      <c r="D166" s="200" t="s">
        <v>1990</v>
      </c>
    </row>
    <row r="167" spans="1:4" x14ac:dyDescent="0.3">
      <c r="A167" s="200" t="s">
        <v>8381</v>
      </c>
      <c r="B167" s="200">
        <v>541303</v>
      </c>
      <c r="C167" s="200" t="s">
        <v>1735</v>
      </c>
      <c r="D167" s="200" t="s">
        <v>920</v>
      </c>
    </row>
    <row r="168" spans="1:4" x14ac:dyDescent="0.3">
      <c r="A168" s="200" t="s">
        <v>8380</v>
      </c>
      <c r="B168" s="200">
        <v>524598</v>
      </c>
      <c r="C168" s="200" t="s">
        <v>8378</v>
      </c>
      <c r="D168" s="200" t="s">
        <v>405</v>
      </c>
    </row>
    <row r="169" spans="1:4" x14ac:dyDescent="0.3">
      <c r="A169" s="200" t="s">
        <v>8379</v>
      </c>
      <c r="B169" s="200">
        <v>524598</v>
      </c>
      <c r="C169" s="200" t="s">
        <v>8378</v>
      </c>
      <c r="D169" s="200" t="s">
        <v>405</v>
      </c>
    </row>
    <row r="170" spans="1:4" x14ac:dyDescent="0.3">
      <c r="A170" s="200" t="s">
        <v>8377</v>
      </c>
      <c r="B170" s="200">
        <v>500710</v>
      </c>
      <c r="C170" s="200" t="s">
        <v>8376</v>
      </c>
      <c r="D170" s="200" t="s">
        <v>2397</v>
      </c>
    </row>
    <row r="171" spans="1:4" x14ac:dyDescent="0.3">
      <c r="A171" s="200" t="s">
        <v>8375</v>
      </c>
      <c r="B171" s="200">
        <v>500710</v>
      </c>
      <c r="C171" s="200" t="s">
        <v>8374</v>
      </c>
      <c r="D171" s="200" t="s">
        <v>2397</v>
      </c>
    </row>
    <row r="172" spans="1:4" x14ac:dyDescent="0.3">
      <c r="A172" s="200" t="s">
        <v>8373</v>
      </c>
      <c r="B172" s="200">
        <v>535916</v>
      </c>
      <c r="C172" s="200" t="s">
        <v>1735</v>
      </c>
      <c r="D172" s="200" t="s">
        <v>945</v>
      </c>
    </row>
    <row r="173" spans="1:4" x14ac:dyDescent="0.3">
      <c r="A173" s="200" t="s">
        <v>8372</v>
      </c>
      <c r="B173" s="200">
        <v>539115</v>
      </c>
      <c r="C173" s="200" t="s">
        <v>1735</v>
      </c>
      <c r="D173" s="200" t="s">
        <v>1947</v>
      </c>
    </row>
    <row r="174" spans="1:4" x14ac:dyDescent="0.3">
      <c r="A174" s="200" t="s">
        <v>8371</v>
      </c>
      <c r="B174" s="200">
        <v>531082</v>
      </c>
      <c r="C174" s="200" t="s">
        <v>8370</v>
      </c>
      <c r="D174" s="200" t="s">
        <v>945</v>
      </c>
    </row>
    <row r="175" spans="1:4" x14ac:dyDescent="0.3">
      <c r="A175" s="200" t="s">
        <v>8369</v>
      </c>
      <c r="B175" s="200">
        <v>524075</v>
      </c>
      <c r="C175" s="200" t="s">
        <v>8368</v>
      </c>
      <c r="D175" s="200" t="s">
        <v>472</v>
      </c>
    </row>
    <row r="176" spans="1:4" x14ac:dyDescent="0.3">
      <c r="A176" s="200" t="s">
        <v>8367</v>
      </c>
      <c r="B176" s="200">
        <v>531409</v>
      </c>
      <c r="C176" s="200" t="s">
        <v>1735</v>
      </c>
      <c r="D176" s="200" t="s">
        <v>681</v>
      </c>
    </row>
    <row r="177" spans="1:4" x14ac:dyDescent="0.3">
      <c r="A177" s="200" t="s">
        <v>8366</v>
      </c>
      <c r="B177" s="200">
        <v>526707</v>
      </c>
      <c r="C177" s="200" t="s">
        <v>8365</v>
      </c>
      <c r="D177" s="200" t="s">
        <v>1212</v>
      </c>
    </row>
    <row r="178" spans="1:4" x14ac:dyDescent="0.3">
      <c r="A178" s="200" t="s">
        <v>8364</v>
      </c>
      <c r="B178" s="200">
        <v>532114</v>
      </c>
      <c r="C178" s="200" t="s">
        <v>1735</v>
      </c>
      <c r="D178" s="200" t="s">
        <v>926</v>
      </c>
    </row>
    <row r="179" spans="1:4" x14ac:dyDescent="0.3">
      <c r="A179" s="200" t="s">
        <v>8363</v>
      </c>
      <c r="B179" s="200">
        <v>506235</v>
      </c>
      <c r="C179" s="200" t="s">
        <v>8362</v>
      </c>
      <c r="D179" s="200" t="s">
        <v>472</v>
      </c>
    </row>
    <row r="180" spans="1:4" x14ac:dyDescent="0.3">
      <c r="A180" s="200" t="s">
        <v>8361</v>
      </c>
      <c r="B180" s="200">
        <v>533573</v>
      </c>
      <c r="C180" s="200" t="s">
        <v>8360</v>
      </c>
      <c r="D180" s="200" t="s">
        <v>472</v>
      </c>
    </row>
    <row r="181" spans="1:4" x14ac:dyDescent="0.3">
      <c r="A181" s="200" t="s">
        <v>8359</v>
      </c>
      <c r="B181" s="200">
        <v>511463</v>
      </c>
      <c r="C181" s="200" t="s">
        <v>1735</v>
      </c>
      <c r="D181" s="200" t="s">
        <v>1001</v>
      </c>
    </row>
    <row r="182" spans="1:4" x14ac:dyDescent="0.3">
      <c r="A182" s="200" t="s">
        <v>8358</v>
      </c>
      <c r="B182" s="200">
        <v>530973</v>
      </c>
      <c r="C182" s="200" t="s">
        <v>1735</v>
      </c>
      <c r="D182" s="200" t="s">
        <v>934</v>
      </c>
    </row>
    <row r="183" spans="1:4" x14ac:dyDescent="0.3">
      <c r="A183" s="200" t="s">
        <v>8357</v>
      </c>
      <c r="B183" s="200">
        <v>530973</v>
      </c>
      <c r="C183" s="200" t="s">
        <v>1735</v>
      </c>
      <c r="D183" s="200" t="s">
        <v>934</v>
      </c>
    </row>
    <row r="184" spans="1:4" x14ac:dyDescent="0.3">
      <c r="A184" s="200" t="s">
        <v>8356</v>
      </c>
      <c r="B184" s="200">
        <v>517546</v>
      </c>
      <c r="C184" s="200" t="s">
        <v>1735</v>
      </c>
      <c r="D184" s="200" t="s">
        <v>958</v>
      </c>
    </row>
    <row r="185" spans="1:4" x14ac:dyDescent="0.3">
      <c r="A185" s="200" t="s">
        <v>8355</v>
      </c>
      <c r="B185" s="200">
        <v>531156</v>
      </c>
      <c r="C185" s="200" t="s">
        <v>1735</v>
      </c>
      <c r="D185" s="200" t="s">
        <v>1004</v>
      </c>
    </row>
    <row r="186" spans="1:4" x14ac:dyDescent="0.3">
      <c r="A186" s="200" t="s">
        <v>8354</v>
      </c>
      <c r="B186" s="200">
        <v>531156</v>
      </c>
      <c r="C186" s="200" t="s">
        <v>1735</v>
      </c>
      <c r="D186" s="200" t="s">
        <v>1004</v>
      </c>
    </row>
    <row r="187" spans="1:4" x14ac:dyDescent="0.3">
      <c r="A187" s="200" t="s">
        <v>8353</v>
      </c>
      <c r="B187" s="200">
        <v>505216</v>
      </c>
      <c r="C187" s="200" t="s">
        <v>1735</v>
      </c>
      <c r="D187" s="200" t="s">
        <v>1004</v>
      </c>
    </row>
    <row r="188" spans="1:4" x14ac:dyDescent="0.3">
      <c r="A188" s="200" t="s">
        <v>8352</v>
      </c>
      <c r="B188" s="200">
        <v>505216</v>
      </c>
      <c r="C188" s="200" t="s">
        <v>1735</v>
      </c>
      <c r="D188" s="200" t="s">
        <v>1004</v>
      </c>
    </row>
    <row r="189" spans="1:4" x14ac:dyDescent="0.3">
      <c r="A189" s="200" t="s">
        <v>8351</v>
      </c>
      <c r="B189" s="200">
        <v>531147</v>
      </c>
      <c r="C189" s="200" t="s">
        <v>8350</v>
      </c>
      <c r="D189" s="200" t="s">
        <v>2173</v>
      </c>
    </row>
    <row r="190" spans="1:4" x14ac:dyDescent="0.3">
      <c r="A190" s="200" t="s">
        <v>8349</v>
      </c>
      <c r="B190" s="200">
        <v>530889</v>
      </c>
      <c r="C190" s="200" t="s">
        <v>1735</v>
      </c>
      <c r="D190" s="200" t="s">
        <v>920</v>
      </c>
    </row>
    <row r="191" spans="1:4" x14ac:dyDescent="0.3">
      <c r="A191" s="200" t="s">
        <v>8348</v>
      </c>
      <c r="B191" s="200">
        <v>531581</v>
      </c>
      <c r="C191" s="200" t="s">
        <v>1735</v>
      </c>
      <c r="D191" s="200" t="s">
        <v>1047</v>
      </c>
    </row>
    <row r="192" spans="1:4" x14ac:dyDescent="0.3">
      <c r="A192" s="200" t="s">
        <v>8347</v>
      </c>
      <c r="B192" s="200">
        <v>530889</v>
      </c>
      <c r="C192" s="200" t="s">
        <v>1735</v>
      </c>
      <c r="D192" s="200" t="s">
        <v>920</v>
      </c>
    </row>
    <row r="193" spans="1:4" x14ac:dyDescent="0.3">
      <c r="A193" s="200" t="s">
        <v>8346</v>
      </c>
      <c r="B193" s="200">
        <v>532166</v>
      </c>
      <c r="C193" s="200" t="s">
        <v>1735</v>
      </c>
      <c r="D193" s="200" t="s">
        <v>1004</v>
      </c>
    </row>
    <row r="194" spans="1:4" x14ac:dyDescent="0.3">
      <c r="A194" s="200" t="s">
        <v>8345</v>
      </c>
      <c r="B194" s="200">
        <v>533029</v>
      </c>
      <c r="C194" s="200" t="s">
        <v>8344</v>
      </c>
      <c r="D194" s="200" t="s">
        <v>405</v>
      </c>
    </row>
    <row r="195" spans="1:4" x14ac:dyDescent="0.3">
      <c r="A195" s="200" t="s">
        <v>8343</v>
      </c>
      <c r="B195" s="200">
        <v>539523</v>
      </c>
      <c r="C195" s="200" t="s">
        <v>8342</v>
      </c>
      <c r="D195" s="200" t="s">
        <v>472</v>
      </c>
    </row>
    <row r="196" spans="1:4" x14ac:dyDescent="0.3">
      <c r="A196" s="200" t="s">
        <v>8341</v>
      </c>
      <c r="B196" s="200">
        <v>506767</v>
      </c>
      <c r="C196" s="200" t="s">
        <v>8340</v>
      </c>
      <c r="D196" s="200" t="s">
        <v>405</v>
      </c>
    </row>
    <row r="197" spans="1:4" x14ac:dyDescent="0.3">
      <c r="A197" s="200" t="s">
        <v>8339</v>
      </c>
      <c r="B197" s="200">
        <v>532480</v>
      </c>
      <c r="C197" s="200" t="s">
        <v>8338</v>
      </c>
      <c r="D197" s="200" t="s">
        <v>923</v>
      </c>
    </row>
    <row r="198" spans="1:4" x14ac:dyDescent="0.3">
      <c r="A198" s="200" t="s">
        <v>8337</v>
      </c>
      <c r="B198" s="200">
        <v>532749</v>
      </c>
      <c r="C198" s="200" t="s">
        <v>8336</v>
      </c>
      <c r="D198" s="200" t="s">
        <v>1012</v>
      </c>
    </row>
    <row r="199" spans="1:4" x14ac:dyDescent="0.3">
      <c r="A199" s="200" t="s">
        <v>8335</v>
      </c>
      <c r="B199" s="200">
        <v>534064</v>
      </c>
      <c r="C199" s="200" t="s">
        <v>1735</v>
      </c>
      <c r="D199" s="200" t="s">
        <v>423</v>
      </c>
    </row>
    <row r="200" spans="1:4" x14ac:dyDescent="0.3">
      <c r="A200" s="200" t="s">
        <v>8334</v>
      </c>
      <c r="B200" s="200">
        <v>532919</v>
      </c>
      <c r="C200" s="200" t="s">
        <v>1735</v>
      </c>
      <c r="D200" s="200" t="s">
        <v>1680</v>
      </c>
    </row>
    <row r="201" spans="1:4" x14ac:dyDescent="0.3">
      <c r="A201" s="200" t="s">
        <v>8333</v>
      </c>
      <c r="B201" s="200">
        <v>532875</v>
      </c>
      <c r="C201" s="200" t="s">
        <v>8332</v>
      </c>
      <c r="D201" s="200" t="s">
        <v>948</v>
      </c>
    </row>
    <row r="202" spans="1:4" x14ac:dyDescent="0.3">
      <c r="A202" s="200" t="s">
        <v>8331</v>
      </c>
      <c r="B202" s="200">
        <v>532633</v>
      </c>
      <c r="C202" s="200" t="s">
        <v>8330</v>
      </c>
      <c r="D202" s="200" t="s">
        <v>1803</v>
      </c>
    </row>
    <row r="203" spans="1:4" x14ac:dyDescent="0.3">
      <c r="A203" s="200" t="s">
        <v>8329</v>
      </c>
      <c r="B203" s="200">
        <v>531400</v>
      </c>
      <c r="C203" s="200" t="s">
        <v>8328</v>
      </c>
      <c r="D203" s="200" t="s">
        <v>945</v>
      </c>
    </row>
    <row r="204" spans="1:4" x14ac:dyDescent="0.3">
      <c r="A204" s="200" t="s">
        <v>8327</v>
      </c>
      <c r="B204" s="200">
        <v>506120</v>
      </c>
      <c r="C204" s="200" t="s">
        <v>1735</v>
      </c>
      <c r="D204" s="200" t="s">
        <v>1212</v>
      </c>
    </row>
    <row r="205" spans="1:4" x14ac:dyDescent="0.3">
      <c r="A205" s="200" t="s">
        <v>8326</v>
      </c>
      <c r="B205" s="200">
        <v>521070</v>
      </c>
      <c r="C205" s="200" t="s">
        <v>8325</v>
      </c>
      <c r="D205" s="200" t="s">
        <v>920</v>
      </c>
    </row>
    <row r="206" spans="1:4" x14ac:dyDescent="0.3">
      <c r="A206" s="200" t="s">
        <v>8324</v>
      </c>
      <c r="B206" s="200">
        <v>532878</v>
      </c>
      <c r="C206" s="200" t="s">
        <v>8323</v>
      </c>
      <c r="D206" s="200" t="s">
        <v>1937</v>
      </c>
    </row>
    <row r="207" spans="1:4" x14ac:dyDescent="0.3">
      <c r="A207" s="200" t="s">
        <v>8322</v>
      </c>
      <c r="B207" s="200">
        <v>526397</v>
      </c>
      <c r="C207" s="200" t="s">
        <v>8320</v>
      </c>
      <c r="D207" s="200" t="s">
        <v>4458</v>
      </c>
    </row>
    <row r="208" spans="1:4" x14ac:dyDescent="0.3">
      <c r="A208" s="200" t="s">
        <v>8321</v>
      </c>
      <c r="B208" s="200">
        <v>526397</v>
      </c>
      <c r="C208" s="200" t="s">
        <v>8320</v>
      </c>
      <c r="D208" s="200" t="s">
        <v>4458</v>
      </c>
    </row>
    <row r="209" spans="1:4" x14ac:dyDescent="0.3">
      <c r="A209" s="200" t="s">
        <v>8319</v>
      </c>
      <c r="B209" s="200">
        <v>526519</v>
      </c>
      <c r="C209" s="200" t="s">
        <v>1735</v>
      </c>
      <c r="D209" s="200" t="s">
        <v>926</v>
      </c>
    </row>
    <row r="210" spans="1:4" x14ac:dyDescent="0.3">
      <c r="A210" s="200" t="s">
        <v>8318</v>
      </c>
      <c r="B210" s="200">
        <v>530715</v>
      </c>
      <c r="C210" s="200" t="s">
        <v>8317</v>
      </c>
      <c r="D210" s="200" t="s">
        <v>920</v>
      </c>
    </row>
    <row r="211" spans="1:4" x14ac:dyDescent="0.3">
      <c r="A211" s="200" t="s">
        <v>8316</v>
      </c>
      <c r="B211" s="200">
        <v>538423</v>
      </c>
      <c r="C211" s="200" t="s">
        <v>8315</v>
      </c>
      <c r="D211" s="200" t="s">
        <v>945</v>
      </c>
    </row>
    <row r="212" spans="1:4" x14ac:dyDescent="0.3">
      <c r="A212" s="200" t="s">
        <v>8314</v>
      </c>
      <c r="B212" s="200">
        <v>539277</v>
      </c>
      <c r="C212" s="200" t="s">
        <v>1735</v>
      </c>
      <c r="D212" s="200" t="s">
        <v>820</v>
      </c>
    </row>
    <row r="213" spans="1:4" x14ac:dyDescent="0.3">
      <c r="A213" s="200" t="s">
        <v>8313</v>
      </c>
      <c r="B213" s="200">
        <v>539277</v>
      </c>
      <c r="C213" s="200" t="s">
        <v>1735</v>
      </c>
      <c r="D213" s="200" t="s">
        <v>820</v>
      </c>
    </row>
    <row r="214" spans="1:4" x14ac:dyDescent="0.3">
      <c r="A214" s="200" t="s">
        <v>8312</v>
      </c>
      <c r="B214" s="200">
        <v>524634</v>
      </c>
      <c r="C214" s="200" t="s">
        <v>1735</v>
      </c>
      <c r="D214" s="200" t="s">
        <v>681</v>
      </c>
    </row>
    <row r="215" spans="1:4" x14ac:dyDescent="0.3">
      <c r="A215" s="200" t="s">
        <v>8311</v>
      </c>
      <c r="B215" s="200">
        <v>506597</v>
      </c>
      <c r="C215" s="200" t="s">
        <v>1735</v>
      </c>
      <c r="D215" s="200" t="s">
        <v>405</v>
      </c>
    </row>
    <row r="216" spans="1:4" x14ac:dyDescent="0.3">
      <c r="A216" s="200" t="s">
        <v>8310</v>
      </c>
      <c r="B216" s="200">
        <v>512008</v>
      </c>
      <c r="C216" s="200" t="s">
        <v>1735</v>
      </c>
      <c r="D216" s="200" t="s">
        <v>1212</v>
      </c>
    </row>
    <row r="217" spans="1:4" x14ac:dyDescent="0.3">
      <c r="A217" s="200" t="s">
        <v>8309</v>
      </c>
      <c r="B217" s="200">
        <v>500008</v>
      </c>
      <c r="C217" s="200" t="s">
        <v>8308</v>
      </c>
      <c r="D217" s="200" t="s">
        <v>989</v>
      </c>
    </row>
    <row r="218" spans="1:4" x14ac:dyDescent="0.3">
      <c r="A218" s="200" t="s">
        <v>8307</v>
      </c>
      <c r="B218" s="200">
        <v>521097</v>
      </c>
      <c r="C218" s="200" t="s">
        <v>1735</v>
      </c>
      <c r="D218" s="200" t="s">
        <v>920</v>
      </c>
    </row>
    <row r="219" spans="1:4" x14ac:dyDescent="0.3">
      <c r="A219" s="200" t="s">
        <v>8306</v>
      </c>
      <c r="B219" s="200">
        <v>538465</v>
      </c>
      <c r="C219" s="200" t="s">
        <v>1735</v>
      </c>
      <c r="D219" s="200" t="s">
        <v>1004</v>
      </c>
    </row>
    <row r="220" spans="1:4" x14ac:dyDescent="0.3">
      <c r="A220" s="200" t="s">
        <v>8305</v>
      </c>
      <c r="B220" s="200">
        <v>531112</v>
      </c>
      <c r="C220" s="200" t="s">
        <v>1735</v>
      </c>
      <c r="D220" s="200" t="s">
        <v>515</v>
      </c>
    </row>
    <row r="221" spans="1:4" x14ac:dyDescent="0.3">
      <c r="A221" s="200" t="s">
        <v>8304</v>
      </c>
      <c r="B221" s="200">
        <v>539196</v>
      </c>
      <c r="C221" s="200" t="s">
        <v>1735</v>
      </c>
      <c r="D221" s="200" t="s">
        <v>958</v>
      </c>
    </row>
    <row r="222" spans="1:4" x14ac:dyDescent="0.3">
      <c r="A222" s="200" t="s">
        <v>8303</v>
      </c>
      <c r="B222" s="200">
        <v>500009</v>
      </c>
      <c r="C222" s="200" t="s">
        <v>1735</v>
      </c>
      <c r="D222" s="200" t="s">
        <v>472</v>
      </c>
    </row>
    <row r="223" spans="1:4" x14ac:dyDescent="0.3">
      <c r="A223" s="200" t="s">
        <v>8302</v>
      </c>
      <c r="B223" s="200" t="s">
        <v>1735</v>
      </c>
      <c r="C223" s="200" t="s">
        <v>8301</v>
      </c>
      <c r="D223" s="200" t="s">
        <v>1733</v>
      </c>
    </row>
    <row r="224" spans="1:4" x14ac:dyDescent="0.3">
      <c r="A224" s="200" t="s">
        <v>8300</v>
      </c>
      <c r="B224" s="200">
        <v>519471</v>
      </c>
      <c r="C224" s="200" t="s">
        <v>1735</v>
      </c>
      <c r="D224" s="200" t="s">
        <v>1646</v>
      </c>
    </row>
    <row r="225" spans="1:4" x14ac:dyDescent="0.3">
      <c r="A225" s="200" t="s">
        <v>8299</v>
      </c>
      <c r="B225" s="200">
        <v>542524</v>
      </c>
      <c r="C225" s="200" t="s">
        <v>8298</v>
      </c>
      <c r="D225" s="200" t="s">
        <v>1839</v>
      </c>
    </row>
    <row r="226" spans="1:4" x14ac:dyDescent="0.3">
      <c r="A226" s="200" t="s">
        <v>8297</v>
      </c>
      <c r="B226" s="200">
        <v>540902</v>
      </c>
      <c r="C226" s="200" t="s">
        <v>8295</v>
      </c>
      <c r="D226" s="200" t="s">
        <v>633</v>
      </c>
    </row>
    <row r="227" spans="1:4" x14ac:dyDescent="0.3">
      <c r="A227" s="200" t="s">
        <v>8296</v>
      </c>
      <c r="B227" s="200">
        <v>540902</v>
      </c>
      <c r="C227" s="200" t="s">
        <v>8295</v>
      </c>
      <c r="D227" s="200" t="s">
        <v>633</v>
      </c>
    </row>
    <row r="228" spans="1:4" x14ac:dyDescent="0.3">
      <c r="A228" s="200" t="s">
        <v>8294</v>
      </c>
      <c r="B228" s="200">
        <v>531978</v>
      </c>
      <c r="C228" s="200" t="s">
        <v>8293</v>
      </c>
      <c r="D228" s="200" t="s">
        <v>920</v>
      </c>
    </row>
    <row r="229" spans="1:4" x14ac:dyDescent="0.3">
      <c r="A229" s="200" t="s">
        <v>8292</v>
      </c>
      <c r="B229" s="200">
        <v>539223</v>
      </c>
      <c r="C229" s="200" t="s">
        <v>1735</v>
      </c>
      <c r="D229" s="200" t="s">
        <v>1655</v>
      </c>
    </row>
    <row r="230" spans="1:4" x14ac:dyDescent="0.3">
      <c r="A230" s="200" t="s">
        <v>8291</v>
      </c>
      <c r="B230" s="200">
        <v>500425</v>
      </c>
      <c r="C230" s="200" t="s">
        <v>8290</v>
      </c>
      <c r="D230" s="200" t="s">
        <v>687</v>
      </c>
    </row>
    <row r="231" spans="1:4" x14ac:dyDescent="0.3">
      <c r="A231" s="200" t="s">
        <v>8289</v>
      </c>
      <c r="B231" s="200">
        <v>530133</v>
      </c>
      <c r="C231" s="200" t="s">
        <v>1735</v>
      </c>
      <c r="D231" s="200" t="s">
        <v>1982</v>
      </c>
    </row>
    <row r="232" spans="1:4" x14ac:dyDescent="0.3">
      <c r="A232" s="200" t="s">
        <v>8288</v>
      </c>
      <c r="B232" s="200">
        <v>530133</v>
      </c>
      <c r="C232" s="200" t="s">
        <v>1735</v>
      </c>
      <c r="D232" s="200" t="s">
        <v>1982</v>
      </c>
    </row>
    <row r="233" spans="1:4" x14ac:dyDescent="0.3">
      <c r="A233" s="200" t="s">
        <v>8287</v>
      </c>
      <c r="B233" s="200">
        <v>532828</v>
      </c>
      <c r="C233" s="200" t="s">
        <v>8286</v>
      </c>
      <c r="D233" s="200" t="s">
        <v>1078</v>
      </c>
    </row>
    <row r="234" spans="1:4" x14ac:dyDescent="0.3">
      <c r="A234" s="200" t="s">
        <v>8285</v>
      </c>
      <c r="B234" s="200">
        <v>513117</v>
      </c>
      <c r="C234" s="200" t="s">
        <v>1735</v>
      </c>
      <c r="D234" s="200" t="s">
        <v>989</v>
      </c>
    </row>
    <row r="235" spans="1:4" x14ac:dyDescent="0.3">
      <c r="A235" s="200" t="s">
        <v>8284</v>
      </c>
      <c r="B235" s="200">
        <v>541771</v>
      </c>
      <c r="C235" s="200" t="s">
        <v>1735</v>
      </c>
      <c r="D235" s="200" t="s">
        <v>1047</v>
      </c>
    </row>
    <row r="236" spans="1:4" x14ac:dyDescent="0.3">
      <c r="A236" s="200" t="s">
        <v>8283</v>
      </c>
      <c r="B236" s="200">
        <v>506248</v>
      </c>
      <c r="C236" s="200" t="s">
        <v>1735</v>
      </c>
      <c r="D236" s="200" t="s">
        <v>681</v>
      </c>
    </row>
    <row r="237" spans="1:4" x14ac:dyDescent="0.3">
      <c r="A237" s="200" t="s">
        <v>8282</v>
      </c>
      <c r="B237" s="200">
        <v>531300</v>
      </c>
      <c r="C237" s="200" t="s">
        <v>1735</v>
      </c>
      <c r="D237" s="200" t="s">
        <v>920</v>
      </c>
    </row>
    <row r="238" spans="1:4" x14ac:dyDescent="0.3">
      <c r="A238" s="200" t="s">
        <v>8281</v>
      </c>
      <c r="B238" s="200">
        <v>531557</v>
      </c>
      <c r="C238" s="200" t="s">
        <v>1735</v>
      </c>
      <c r="D238" s="200" t="s">
        <v>1004</v>
      </c>
    </row>
    <row r="239" spans="1:4" x14ac:dyDescent="0.3">
      <c r="A239" s="200" t="s">
        <v>8280</v>
      </c>
      <c r="B239" s="200">
        <v>500343</v>
      </c>
      <c r="C239" s="200" t="s">
        <v>8279</v>
      </c>
      <c r="D239" s="200" t="s">
        <v>926</v>
      </c>
    </row>
    <row r="240" spans="1:4" x14ac:dyDescent="0.3">
      <c r="A240" s="200" t="s">
        <v>8278</v>
      </c>
      <c r="B240" s="200">
        <v>531681</v>
      </c>
      <c r="C240" s="200" t="s">
        <v>1735</v>
      </c>
      <c r="D240" s="200" t="s">
        <v>934</v>
      </c>
    </row>
    <row r="241" spans="1:4" x14ac:dyDescent="0.3">
      <c r="A241" s="200" t="s">
        <v>8277</v>
      </c>
      <c r="B241" s="200">
        <v>536737</v>
      </c>
      <c r="C241" s="200" t="s">
        <v>1735</v>
      </c>
      <c r="D241" s="200" t="s">
        <v>1004</v>
      </c>
    </row>
    <row r="242" spans="1:4" x14ac:dyDescent="0.3">
      <c r="A242" s="200" t="s">
        <v>8276</v>
      </c>
      <c r="B242" s="200">
        <v>539265</v>
      </c>
      <c r="C242" s="200" t="s">
        <v>1735</v>
      </c>
      <c r="D242" s="200" t="s">
        <v>1004</v>
      </c>
    </row>
    <row r="243" spans="1:4" x14ac:dyDescent="0.3">
      <c r="A243" s="200" t="s">
        <v>8275</v>
      </c>
      <c r="B243" s="200">
        <v>526241</v>
      </c>
      <c r="C243" s="200" t="s">
        <v>1735</v>
      </c>
      <c r="D243" s="200" t="s">
        <v>1212</v>
      </c>
    </row>
    <row r="244" spans="1:4" x14ac:dyDescent="0.3">
      <c r="A244" s="200" t="s">
        <v>8274</v>
      </c>
      <c r="B244" s="200">
        <v>531991</v>
      </c>
      <c r="C244" s="200" t="s">
        <v>1735</v>
      </c>
      <c r="D244" s="200" t="s">
        <v>920</v>
      </c>
    </row>
    <row r="245" spans="1:4" x14ac:dyDescent="0.3">
      <c r="A245" s="200" t="s">
        <v>8273</v>
      </c>
      <c r="B245" s="200">
        <v>507525</v>
      </c>
      <c r="C245" s="200" t="s">
        <v>1735</v>
      </c>
      <c r="D245" s="200" t="s">
        <v>844</v>
      </c>
    </row>
    <row r="246" spans="1:4" x14ac:dyDescent="0.3">
      <c r="A246" s="200" t="s">
        <v>8272</v>
      </c>
      <c r="B246" s="200">
        <v>590006</v>
      </c>
      <c r="C246" s="200" t="s">
        <v>8271</v>
      </c>
      <c r="D246" s="200" t="s">
        <v>472</v>
      </c>
    </row>
    <row r="247" spans="1:4" x14ac:dyDescent="0.3">
      <c r="A247" s="200" t="s">
        <v>8270</v>
      </c>
      <c r="B247" s="200">
        <v>538861</v>
      </c>
      <c r="C247" s="200" t="s">
        <v>1735</v>
      </c>
      <c r="D247" s="200" t="s">
        <v>1212</v>
      </c>
    </row>
    <row r="248" spans="1:4" x14ac:dyDescent="0.3">
      <c r="A248" s="200" t="s">
        <v>8269</v>
      </c>
      <c r="B248" s="200">
        <v>501630</v>
      </c>
      <c r="C248" s="200" t="s">
        <v>1735</v>
      </c>
      <c r="D248" s="200" t="s">
        <v>931</v>
      </c>
    </row>
    <row r="249" spans="1:4" x14ac:dyDescent="0.3">
      <c r="A249" s="200" t="s">
        <v>8268</v>
      </c>
      <c r="B249" s="200">
        <v>515055</v>
      </c>
      <c r="C249" s="200" t="s">
        <v>8267</v>
      </c>
      <c r="D249" s="200" t="s">
        <v>926</v>
      </c>
    </row>
    <row r="250" spans="1:4" x14ac:dyDescent="0.3">
      <c r="A250" s="200" t="s">
        <v>8266</v>
      </c>
      <c r="B250" s="200">
        <v>532418</v>
      </c>
      <c r="C250" s="200" t="s">
        <v>8265</v>
      </c>
      <c r="D250" s="200" t="s">
        <v>923</v>
      </c>
    </row>
    <row r="251" spans="1:4" x14ac:dyDescent="0.3">
      <c r="A251" s="200" t="s">
        <v>8264</v>
      </c>
      <c r="B251" s="200">
        <v>532141</v>
      </c>
      <c r="C251" s="200" t="s">
        <v>8263</v>
      </c>
      <c r="D251" s="200" t="s">
        <v>687</v>
      </c>
    </row>
    <row r="252" spans="1:4" x14ac:dyDescent="0.3">
      <c r="A252" s="200" t="s">
        <v>8262</v>
      </c>
      <c r="B252" s="200">
        <v>500012</v>
      </c>
      <c r="C252" s="200" t="s">
        <v>1735</v>
      </c>
      <c r="D252" s="200" t="s">
        <v>681</v>
      </c>
    </row>
    <row r="253" spans="1:4" x14ac:dyDescent="0.3">
      <c r="A253" s="200" t="s">
        <v>8261</v>
      </c>
      <c r="B253" s="200">
        <v>526173</v>
      </c>
      <c r="C253" s="200" t="s">
        <v>1735</v>
      </c>
      <c r="D253" s="200" t="s">
        <v>1083</v>
      </c>
    </row>
    <row r="254" spans="1:4" x14ac:dyDescent="0.3">
      <c r="A254" s="200" t="s">
        <v>8260</v>
      </c>
      <c r="B254" s="200">
        <v>531252</v>
      </c>
      <c r="C254" s="200" t="s">
        <v>1735</v>
      </c>
      <c r="D254" s="200" t="s">
        <v>1004</v>
      </c>
    </row>
    <row r="255" spans="1:4" x14ac:dyDescent="0.3">
      <c r="A255" s="200" t="s">
        <v>8259</v>
      </c>
      <c r="B255" s="200">
        <v>530721</v>
      </c>
      <c r="C255" s="200" t="s">
        <v>8258</v>
      </c>
      <c r="D255" s="200" t="s">
        <v>989</v>
      </c>
    </row>
    <row r="256" spans="1:4" x14ac:dyDescent="0.3">
      <c r="A256" s="200" t="s">
        <v>8257</v>
      </c>
      <c r="B256" s="200">
        <v>540694</v>
      </c>
      <c r="C256" s="200" t="s">
        <v>1735</v>
      </c>
      <c r="D256" s="200" t="s">
        <v>1108</v>
      </c>
    </row>
    <row r="257" spans="1:4" x14ac:dyDescent="0.3">
      <c r="A257" s="200" t="s">
        <v>8256</v>
      </c>
      <c r="B257" s="200">
        <v>540694</v>
      </c>
      <c r="C257" s="200" t="s">
        <v>1735</v>
      </c>
      <c r="D257" s="200" t="s">
        <v>1108</v>
      </c>
    </row>
    <row r="258" spans="1:4" x14ac:dyDescent="0.3">
      <c r="A258" s="200" t="s">
        <v>8255</v>
      </c>
      <c r="B258" s="200">
        <v>541006</v>
      </c>
      <c r="C258" s="200" t="s">
        <v>1735</v>
      </c>
      <c r="D258" s="200" t="s">
        <v>920</v>
      </c>
    </row>
    <row r="259" spans="1:4" x14ac:dyDescent="0.3">
      <c r="A259" s="200" t="s">
        <v>8254</v>
      </c>
      <c r="B259" s="200" t="s">
        <v>1735</v>
      </c>
      <c r="C259" s="200" t="s">
        <v>8253</v>
      </c>
      <c r="D259" s="200" t="s">
        <v>1733</v>
      </c>
    </row>
    <row r="260" spans="1:4" x14ac:dyDescent="0.3">
      <c r="A260" s="200" t="s">
        <v>8252</v>
      </c>
      <c r="B260" s="200">
        <v>519383</v>
      </c>
      <c r="C260" s="200" t="s">
        <v>8251</v>
      </c>
      <c r="D260" s="200" t="s">
        <v>414</v>
      </c>
    </row>
    <row r="261" spans="1:4" x14ac:dyDescent="0.3">
      <c r="A261" s="200" t="s">
        <v>8250</v>
      </c>
      <c r="B261" s="200">
        <v>537785</v>
      </c>
      <c r="C261" s="200" t="s">
        <v>1735</v>
      </c>
      <c r="D261" s="200" t="s">
        <v>820</v>
      </c>
    </row>
    <row r="262" spans="1:4" x14ac:dyDescent="0.3">
      <c r="A262" s="200" t="s">
        <v>8249</v>
      </c>
      <c r="B262" s="200">
        <v>531878</v>
      </c>
      <c r="C262" s="200" t="s">
        <v>1735</v>
      </c>
      <c r="D262" s="200" t="s">
        <v>1004</v>
      </c>
    </row>
    <row r="263" spans="1:4" x14ac:dyDescent="0.3">
      <c r="A263" s="200" t="s">
        <v>8248</v>
      </c>
      <c r="B263" s="200">
        <v>511153</v>
      </c>
      <c r="C263" s="200" t="s">
        <v>1735</v>
      </c>
      <c r="D263" s="200" t="s">
        <v>1751</v>
      </c>
    </row>
    <row r="264" spans="1:4" x14ac:dyDescent="0.3">
      <c r="A264" s="200" t="s">
        <v>8247</v>
      </c>
      <c r="B264" s="200">
        <v>518091</v>
      </c>
      <c r="C264" s="200" t="s">
        <v>8246</v>
      </c>
      <c r="D264" s="200" t="s">
        <v>687</v>
      </c>
    </row>
    <row r="265" spans="1:4" x14ac:dyDescent="0.3">
      <c r="A265" s="200" t="s">
        <v>8245</v>
      </c>
      <c r="B265" s="200">
        <v>531223</v>
      </c>
      <c r="C265" s="200" t="s">
        <v>1735</v>
      </c>
      <c r="D265" s="200" t="s">
        <v>920</v>
      </c>
    </row>
    <row r="266" spans="1:4" x14ac:dyDescent="0.3">
      <c r="A266" s="200" t="s">
        <v>8244</v>
      </c>
      <c r="B266" s="200">
        <v>531673</v>
      </c>
      <c r="C266" s="200" t="s">
        <v>1735</v>
      </c>
      <c r="D266" s="200" t="s">
        <v>437</v>
      </c>
    </row>
    <row r="267" spans="1:4" x14ac:dyDescent="0.3">
      <c r="A267" s="200" t="s">
        <v>8243</v>
      </c>
      <c r="B267" s="200">
        <v>531673</v>
      </c>
      <c r="C267" s="200" t="s">
        <v>1735</v>
      </c>
      <c r="D267" s="200" t="s">
        <v>437</v>
      </c>
    </row>
    <row r="268" spans="1:4" x14ac:dyDescent="0.3">
      <c r="A268" s="200" t="s">
        <v>8242</v>
      </c>
      <c r="B268" s="200">
        <v>532870</v>
      </c>
      <c r="C268" s="200" t="s">
        <v>8241</v>
      </c>
      <c r="D268" s="200" t="s">
        <v>1850</v>
      </c>
    </row>
    <row r="269" spans="1:4" x14ac:dyDescent="0.3">
      <c r="A269" s="200" t="s">
        <v>8240</v>
      </c>
      <c r="B269" s="200">
        <v>531519</v>
      </c>
      <c r="C269" s="200" t="s">
        <v>1735</v>
      </c>
      <c r="D269" s="200" t="s">
        <v>945</v>
      </c>
    </row>
    <row r="270" spans="1:4" x14ac:dyDescent="0.3">
      <c r="A270" s="200" t="s">
        <v>8239</v>
      </c>
      <c r="B270" s="200">
        <v>542437</v>
      </c>
      <c r="C270" s="200" t="s">
        <v>8238</v>
      </c>
      <c r="D270" s="200" t="s">
        <v>820</v>
      </c>
    </row>
    <row r="271" spans="1:4" x14ac:dyDescent="0.3">
      <c r="A271" s="200" t="s">
        <v>8237</v>
      </c>
      <c r="B271" s="200">
        <v>530799</v>
      </c>
      <c r="C271" s="200" t="s">
        <v>1735</v>
      </c>
      <c r="D271" s="200" t="s">
        <v>1004</v>
      </c>
    </row>
    <row r="272" spans="1:4" x14ac:dyDescent="0.3">
      <c r="A272" s="200" t="s">
        <v>8236</v>
      </c>
      <c r="B272" s="200">
        <v>531406</v>
      </c>
      <c r="C272" s="200" t="s">
        <v>1735</v>
      </c>
      <c r="D272" s="200" t="s">
        <v>1115</v>
      </c>
    </row>
    <row r="273" spans="1:4" x14ac:dyDescent="0.3">
      <c r="A273" s="200" t="s">
        <v>8235</v>
      </c>
      <c r="B273" s="200">
        <v>523007</v>
      </c>
      <c r="C273" s="200" t="s">
        <v>1735</v>
      </c>
      <c r="D273" s="200" t="s">
        <v>926</v>
      </c>
    </row>
    <row r="274" spans="1:4" x14ac:dyDescent="0.3">
      <c r="A274" s="200" t="s">
        <v>8234</v>
      </c>
      <c r="B274" s="200">
        <v>507828</v>
      </c>
      <c r="C274" s="200" t="s">
        <v>8233</v>
      </c>
      <c r="D274" s="200" t="s">
        <v>926</v>
      </c>
    </row>
    <row r="275" spans="1:4" x14ac:dyDescent="0.3">
      <c r="A275" s="200" t="s">
        <v>8232</v>
      </c>
      <c r="B275" s="200">
        <v>500013</v>
      </c>
      <c r="C275" s="200" t="s">
        <v>8231</v>
      </c>
      <c r="D275" s="200" t="s">
        <v>926</v>
      </c>
    </row>
    <row r="276" spans="1:4" x14ac:dyDescent="0.3">
      <c r="A276" s="200" t="s">
        <v>8230</v>
      </c>
      <c r="B276" s="200">
        <v>512091</v>
      </c>
      <c r="C276" s="200" t="s">
        <v>1735</v>
      </c>
      <c r="D276" s="200" t="s">
        <v>1047</v>
      </c>
    </row>
    <row r="277" spans="1:4" x14ac:dyDescent="0.3">
      <c r="A277" s="200" t="s">
        <v>8229</v>
      </c>
      <c r="B277" s="200" t="s">
        <v>1735</v>
      </c>
      <c r="C277" s="200" t="s">
        <v>8228</v>
      </c>
      <c r="D277" s="200" t="s">
        <v>1880</v>
      </c>
    </row>
    <row r="278" spans="1:4" x14ac:dyDescent="0.3">
      <c r="A278" s="200" t="s">
        <v>8227</v>
      </c>
      <c r="B278" s="200">
        <v>501270</v>
      </c>
      <c r="C278" s="200" t="s">
        <v>1735</v>
      </c>
      <c r="D278" s="200" t="s">
        <v>926</v>
      </c>
    </row>
    <row r="279" spans="1:4" x14ac:dyDescent="0.3">
      <c r="A279" s="200" t="s">
        <v>8226</v>
      </c>
      <c r="B279" s="200">
        <v>539697</v>
      </c>
      <c r="C279" s="200" t="s">
        <v>1735</v>
      </c>
      <c r="D279" s="200" t="s">
        <v>6453</v>
      </c>
    </row>
    <row r="280" spans="1:4" x14ac:dyDescent="0.3">
      <c r="A280" s="200" t="s">
        <v>8225</v>
      </c>
      <c r="B280" s="200">
        <v>538833</v>
      </c>
      <c r="C280" s="200" t="s">
        <v>1735</v>
      </c>
      <c r="D280" s="200" t="s">
        <v>931</v>
      </c>
    </row>
    <row r="281" spans="1:4" x14ac:dyDescent="0.3">
      <c r="A281" s="200" t="s">
        <v>8224</v>
      </c>
      <c r="B281" s="200">
        <v>506260</v>
      </c>
      <c r="C281" s="200" t="s">
        <v>1735</v>
      </c>
      <c r="D281" s="200" t="s">
        <v>472</v>
      </c>
    </row>
    <row r="282" spans="1:4" x14ac:dyDescent="0.3">
      <c r="A282" s="200" t="s">
        <v>8223</v>
      </c>
      <c r="B282" s="200">
        <v>506087</v>
      </c>
      <c r="C282" s="200" t="s">
        <v>1735</v>
      </c>
      <c r="D282" s="200" t="s">
        <v>423</v>
      </c>
    </row>
    <row r="283" spans="1:4" x14ac:dyDescent="0.3">
      <c r="A283" s="200" t="s">
        <v>8222</v>
      </c>
      <c r="B283" s="200">
        <v>530109</v>
      </c>
      <c r="C283" s="200" t="s">
        <v>1735</v>
      </c>
      <c r="D283" s="200" t="s">
        <v>1004</v>
      </c>
    </row>
    <row r="284" spans="1:4" x14ac:dyDescent="0.3">
      <c r="A284" s="200" t="s">
        <v>8221</v>
      </c>
      <c r="B284" s="200">
        <v>532259</v>
      </c>
      <c r="C284" s="200" t="s">
        <v>8220</v>
      </c>
      <c r="D284" s="200" t="s">
        <v>958</v>
      </c>
    </row>
    <row r="285" spans="1:4" x14ac:dyDescent="0.3">
      <c r="A285" s="200" t="s">
        <v>8219</v>
      </c>
      <c r="B285" s="200">
        <v>523694</v>
      </c>
      <c r="C285" s="200" t="s">
        <v>8218</v>
      </c>
      <c r="D285" s="200" t="s">
        <v>1078</v>
      </c>
    </row>
    <row r="286" spans="1:4" x14ac:dyDescent="0.3">
      <c r="A286" s="200" t="s">
        <v>8217</v>
      </c>
      <c r="B286" s="200">
        <v>540692</v>
      </c>
      <c r="C286" s="200" t="s">
        <v>8216</v>
      </c>
      <c r="D286" s="200" t="s">
        <v>844</v>
      </c>
    </row>
    <row r="287" spans="1:4" x14ac:dyDescent="0.3">
      <c r="A287" s="200" t="s">
        <v>8215</v>
      </c>
      <c r="B287" s="200">
        <v>541133</v>
      </c>
      <c r="C287" s="200" t="s">
        <v>1735</v>
      </c>
      <c r="D287" s="200" t="s">
        <v>1004</v>
      </c>
    </row>
    <row r="288" spans="1:4" x14ac:dyDescent="0.3">
      <c r="A288" s="200" t="s">
        <v>8214</v>
      </c>
      <c r="B288" s="200">
        <v>506166</v>
      </c>
      <c r="C288" s="200" t="s">
        <v>1735</v>
      </c>
      <c r="D288" s="200" t="s">
        <v>766</v>
      </c>
    </row>
    <row r="289" spans="1:4" x14ac:dyDescent="0.3">
      <c r="A289" s="200" t="s">
        <v>8213</v>
      </c>
      <c r="B289" s="200">
        <v>506166</v>
      </c>
      <c r="C289" s="200" t="s">
        <v>1735</v>
      </c>
      <c r="D289" s="200" t="s">
        <v>766</v>
      </c>
    </row>
    <row r="290" spans="1:4" x14ac:dyDescent="0.3">
      <c r="A290" s="200" t="s">
        <v>8212</v>
      </c>
      <c r="B290" s="200">
        <v>533758</v>
      </c>
      <c r="C290" s="200" t="s">
        <v>8211</v>
      </c>
      <c r="D290" s="200" t="s">
        <v>423</v>
      </c>
    </row>
    <row r="291" spans="1:4" x14ac:dyDescent="0.3">
      <c r="A291" s="200" t="s">
        <v>8210</v>
      </c>
      <c r="B291" s="200">
        <v>517096</v>
      </c>
      <c r="C291" s="200" t="s">
        <v>1735</v>
      </c>
      <c r="D291" s="200" t="s">
        <v>958</v>
      </c>
    </row>
    <row r="292" spans="1:4" x14ac:dyDescent="0.3">
      <c r="A292" s="200" t="s">
        <v>8209</v>
      </c>
      <c r="B292" s="200">
        <v>511064</v>
      </c>
      <c r="C292" s="200" t="s">
        <v>8208</v>
      </c>
      <c r="D292" s="200" t="s">
        <v>1839</v>
      </c>
    </row>
    <row r="293" spans="1:4" x14ac:dyDescent="0.3">
      <c r="A293" s="200" t="s">
        <v>8207</v>
      </c>
      <c r="B293" s="200">
        <v>523537</v>
      </c>
      <c r="C293" s="200" t="s">
        <v>1735</v>
      </c>
      <c r="D293" s="200" t="s">
        <v>920</v>
      </c>
    </row>
    <row r="294" spans="1:4" x14ac:dyDescent="0.3">
      <c r="A294" s="200" t="s">
        <v>8206</v>
      </c>
      <c r="B294" s="200">
        <v>512437</v>
      </c>
      <c r="C294" s="200" t="s">
        <v>1735</v>
      </c>
      <c r="D294" s="200" t="s">
        <v>945</v>
      </c>
    </row>
    <row r="295" spans="1:4" x14ac:dyDescent="0.3">
      <c r="A295" s="200" t="s">
        <v>8205</v>
      </c>
      <c r="B295" s="200">
        <v>512437</v>
      </c>
      <c r="C295" s="200" t="s">
        <v>1735</v>
      </c>
      <c r="D295" s="200" t="s">
        <v>945</v>
      </c>
    </row>
    <row r="296" spans="1:4" x14ac:dyDescent="0.3">
      <c r="A296" s="200" t="s">
        <v>8204</v>
      </c>
      <c r="B296" s="200">
        <v>508869</v>
      </c>
      <c r="C296" s="200" t="s">
        <v>8203</v>
      </c>
      <c r="D296" s="200" t="s">
        <v>980</v>
      </c>
    </row>
    <row r="297" spans="1:4" x14ac:dyDescent="0.3">
      <c r="A297" s="200" t="s">
        <v>8202</v>
      </c>
      <c r="B297" s="200">
        <v>540879</v>
      </c>
      <c r="C297" s="200" t="s">
        <v>8201</v>
      </c>
      <c r="D297" s="200" t="s">
        <v>940</v>
      </c>
    </row>
    <row r="298" spans="1:4" x14ac:dyDescent="0.3">
      <c r="A298" s="200" t="s">
        <v>8200</v>
      </c>
      <c r="B298" s="200">
        <v>531761</v>
      </c>
      <c r="C298" s="200" t="s">
        <v>1735</v>
      </c>
      <c r="D298" s="200" t="s">
        <v>934</v>
      </c>
    </row>
    <row r="299" spans="1:4" x14ac:dyDescent="0.3">
      <c r="A299" s="200" t="s">
        <v>8199</v>
      </c>
      <c r="B299" s="200" t="s">
        <v>1735</v>
      </c>
      <c r="C299" s="200" t="s">
        <v>8198</v>
      </c>
      <c r="D299" s="200" t="s">
        <v>1880</v>
      </c>
    </row>
    <row r="300" spans="1:4" x14ac:dyDescent="0.3">
      <c r="A300" s="200" t="s">
        <v>8197</v>
      </c>
      <c r="B300" s="200">
        <v>538566</v>
      </c>
      <c r="C300" s="200" t="s">
        <v>1735</v>
      </c>
      <c r="D300" s="200" t="s">
        <v>1212</v>
      </c>
    </row>
    <row r="301" spans="1:4" x14ac:dyDescent="0.3">
      <c r="A301" s="200" t="s">
        <v>8196</v>
      </c>
      <c r="B301" s="200">
        <v>500877</v>
      </c>
      <c r="C301" s="200" t="s">
        <v>8195</v>
      </c>
      <c r="D301" s="200" t="s">
        <v>1093</v>
      </c>
    </row>
    <row r="302" spans="1:4" x14ac:dyDescent="0.3">
      <c r="A302" s="200" t="s">
        <v>8194</v>
      </c>
      <c r="B302" s="200">
        <v>539545</v>
      </c>
      <c r="C302" s="200" t="s">
        <v>1735</v>
      </c>
      <c r="D302" s="200" t="s">
        <v>1791</v>
      </c>
    </row>
    <row r="303" spans="1:4" x14ac:dyDescent="0.3">
      <c r="A303" s="200" t="s">
        <v>8193</v>
      </c>
      <c r="B303" s="200">
        <v>500014</v>
      </c>
      <c r="C303" s="200" t="s">
        <v>1735</v>
      </c>
      <c r="D303" s="200" t="s">
        <v>1004</v>
      </c>
    </row>
    <row r="304" spans="1:4" x14ac:dyDescent="0.3">
      <c r="A304" s="200" t="s">
        <v>8192</v>
      </c>
      <c r="B304" s="200">
        <v>532475</v>
      </c>
      <c r="C304" s="200" t="s">
        <v>8191</v>
      </c>
      <c r="D304" s="200" t="s">
        <v>4568</v>
      </c>
    </row>
    <row r="305" spans="1:4" x14ac:dyDescent="0.3">
      <c r="A305" s="200" t="s">
        <v>8190</v>
      </c>
      <c r="B305" s="200">
        <v>539469</v>
      </c>
      <c r="C305" s="200" t="s">
        <v>1735</v>
      </c>
      <c r="D305" s="200" t="s">
        <v>1212</v>
      </c>
    </row>
    <row r="306" spans="1:4" x14ac:dyDescent="0.3">
      <c r="A306" s="200" t="s">
        <v>8189</v>
      </c>
      <c r="B306" s="200">
        <v>531364</v>
      </c>
      <c r="C306" s="200" t="s">
        <v>1735</v>
      </c>
      <c r="D306" s="200" t="s">
        <v>931</v>
      </c>
    </row>
    <row r="307" spans="1:4" x14ac:dyDescent="0.3">
      <c r="A307" s="200" t="s">
        <v>8188</v>
      </c>
      <c r="B307" s="200">
        <v>539403</v>
      </c>
      <c r="C307" s="200" t="s">
        <v>1735</v>
      </c>
      <c r="D307" s="200" t="s">
        <v>607</v>
      </c>
    </row>
    <row r="308" spans="1:4" x14ac:dyDescent="0.3">
      <c r="A308" s="200" t="s">
        <v>8187</v>
      </c>
      <c r="B308" s="200">
        <v>540135</v>
      </c>
      <c r="C308" s="200" t="s">
        <v>1735</v>
      </c>
      <c r="D308" s="200" t="s">
        <v>945</v>
      </c>
    </row>
    <row r="309" spans="1:4" x14ac:dyDescent="0.3">
      <c r="A309" s="200" t="s">
        <v>8186</v>
      </c>
      <c r="B309" s="200">
        <v>520121</v>
      </c>
      <c r="C309" s="200" t="s">
        <v>1735</v>
      </c>
      <c r="D309" s="200" t="s">
        <v>934</v>
      </c>
    </row>
    <row r="310" spans="1:4" x14ac:dyDescent="0.3">
      <c r="A310" s="200" t="s">
        <v>8185</v>
      </c>
      <c r="B310" s="200">
        <v>530565</v>
      </c>
      <c r="C310" s="200" t="s">
        <v>1735</v>
      </c>
      <c r="D310" s="200" t="s">
        <v>1625</v>
      </c>
    </row>
    <row r="311" spans="1:4" x14ac:dyDescent="0.3">
      <c r="A311" s="200" t="s">
        <v>8184</v>
      </c>
      <c r="B311" s="200">
        <v>532994</v>
      </c>
      <c r="C311" s="200" t="s">
        <v>8183</v>
      </c>
      <c r="D311" s="200" t="s">
        <v>955</v>
      </c>
    </row>
    <row r="312" spans="1:4" x14ac:dyDescent="0.3">
      <c r="A312" s="200" t="s">
        <v>8182</v>
      </c>
      <c r="B312" s="200">
        <v>532212</v>
      </c>
      <c r="C312" s="200" t="s">
        <v>8181</v>
      </c>
      <c r="D312" s="200" t="s">
        <v>4448</v>
      </c>
    </row>
    <row r="313" spans="1:4" x14ac:dyDescent="0.3">
      <c r="A313" s="200" t="s">
        <v>8180</v>
      </c>
      <c r="B313" s="200">
        <v>524640</v>
      </c>
      <c r="C313" s="200" t="s">
        <v>1735</v>
      </c>
      <c r="D313" s="200" t="s">
        <v>681</v>
      </c>
    </row>
    <row r="314" spans="1:4" x14ac:dyDescent="0.3">
      <c r="A314" s="200" t="s">
        <v>8179</v>
      </c>
      <c r="B314" s="200">
        <v>532914</v>
      </c>
      <c r="C314" s="200" t="s">
        <v>8178</v>
      </c>
      <c r="D314" s="200" t="s">
        <v>3344</v>
      </c>
    </row>
    <row r="315" spans="1:4" x14ac:dyDescent="0.3">
      <c r="A315" s="200" t="s">
        <v>8177</v>
      </c>
      <c r="B315" s="200">
        <v>504370</v>
      </c>
      <c r="C315" s="200" t="s">
        <v>1735</v>
      </c>
      <c r="D315" s="200" t="s">
        <v>1751</v>
      </c>
    </row>
    <row r="316" spans="1:4" x14ac:dyDescent="0.3">
      <c r="A316" s="200" t="s">
        <v>8176</v>
      </c>
      <c r="B316" s="200">
        <v>526851</v>
      </c>
      <c r="C316" s="200" t="s">
        <v>1735</v>
      </c>
      <c r="D316" s="200" t="s">
        <v>920</v>
      </c>
    </row>
    <row r="317" spans="1:4" x14ac:dyDescent="0.3">
      <c r="A317" s="200" t="s">
        <v>8175</v>
      </c>
      <c r="B317" s="200">
        <v>539151</v>
      </c>
      <c r="C317" s="200" t="s">
        <v>1735</v>
      </c>
      <c r="D317" s="200" t="s">
        <v>2173</v>
      </c>
    </row>
    <row r="318" spans="1:4" x14ac:dyDescent="0.3">
      <c r="A318" s="200" t="s">
        <v>8174</v>
      </c>
      <c r="B318" s="200">
        <v>539151</v>
      </c>
      <c r="C318" s="200" t="s">
        <v>1735</v>
      </c>
      <c r="D318" s="200" t="s">
        <v>2173</v>
      </c>
    </row>
    <row r="319" spans="1:4" x14ac:dyDescent="0.3">
      <c r="A319" s="200" t="s">
        <v>8173</v>
      </c>
      <c r="B319" s="200">
        <v>532935</v>
      </c>
      <c r="C319" s="200" t="s">
        <v>8172</v>
      </c>
      <c r="D319" s="200" t="s">
        <v>417</v>
      </c>
    </row>
    <row r="320" spans="1:4" x14ac:dyDescent="0.3">
      <c r="A320" s="200" t="s">
        <v>8171</v>
      </c>
      <c r="B320" s="200">
        <v>511605</v>
      </c>
      <c r="C320" s="200" t="s">
        <v>1735</v>
      </c>
      <c r="D320" s="200" t="s">
        <v>945</v>
      </c>
    </row>
    <row r="321" spans="1:4" x14ac:dyDescent="0.3">
      <c r="A321" s="200" t="s">
        <v>8170</v>
      </c>
      <c r="B321" s="200">
        <v>531381</v>
      </c>
      <c r="C321" s="200" t="s">
        <v>8169</v>
      </c>
      <c r="D321" s="200" t="s">
        <v>926</v>
      </c>
    </row>
    <row r="322" spans="1:4" x14ac:dyDescent="0.3">
      <c r="A322" s="200" t="s">
        <v>8168</v>
      </c>
      <c r="B322" s="200">
        <v>541401</v>
      </c>
      <c r="C322" s="200" t="s">
        <v>1735</v>
      </c>
      <c r="D322" s="200" t="s">
        <v>537</v>
      </c>
    </row>
    <row r="323" spans="1:4" x14ac:dyDescent="0.3">
      <c r="A323" s="200" t="s">
        <v>8167</v>
      </c>
      <c r="B323" s="200">
        <v>506194</v>
      </c>
      <c r="C323" s="200" t="s">
        <v>8166</v>
      </c>
      <c r="D323" s="200" t="s">
        <v>926</v>
      </c>
    </row>
    <row r="324" spans="1:4" x14ac:dyDescent="0.3">
      <c r="A324" s="200" t="s">
        <v>8165</v>
      </c>
      <c r="B324" s="200">
        <v>526125</v>
      </c>
      <c r="C324" s="200" t="s">
        <v>1735</v>
      </c>
      <c r="D324" s="200" t="s">
        <v>1212</v>
      </c>
    </row>
    <row r="325" spans="1:4" x14ac:dyDescent="0.3">
      <c r="A325" s="200" t="s">
        <v>8164</v>
      </c>
      <c r="B325" s="200">
        <v>531017</v>
      </c>
      <c r="C325" s="200" t="s">
        <v>1735</v>
      </c>
      <c r="D325" s="200" t="s">
        <v>1751</v>
      </c>
    </row>
    <row r="326" spans="1:4" x14ac:dyDescent="0.3">
      <c r="A326" s="200" t="s">
        <v>8163</v>
      </c>
      <c r="B326" s="200">
        <v>531677</v>
      </c>
      <c r="C326" s="200" t="s">
        <v>1735</v>
      </c>
      <c r="D326" s="200" t="s">
        <v>948</v>
      </c>
    </row>
    <row r="327" spans="1:4" x14ac:dyDescent="0.3">
      <c r="A327" s="200" t="s">
        <v>8162</v>
      </c>
      <c r="B327" s="200">
        <v>531179</v>
      </c>
      <c r="C327" s="200" t="s">
        <v>8161</v>
      </c>
      <c r="D327" s="200" t="s">
        <v>1004</v>
      </c>
    </row>
    <row r="328" spans="1:4" x14ac:dyDescent="0.3">
      <c r="A328" s="200" t="s">
        <v>8160</v>
      </c>
      <c r="B328" s="200">
        <v>538556</v>
      </c>
      <c r="C328" s="200" t="s">
        <v>8159</v>
      </c>
      <c r="D328" s="200" t="s">
        <v>1791</v>
      </c>
    </row>
    <row r="329" spans="1:4" x14ac:dyDescent="0.3">
      <c r="A329" s="200" t="s">
        <v>8158</v>
      </c>
      <c r="B329" s="200">
        <v>532397</v>
      </c>
      <c r="C329" s="200" t="s">
        <v>1735</v>
      </c>
      <c r="D329" s="200" t="s">
        <v>1655</v>
      </c>
    </row>
    <row r="330" spans="1:4" x14ac:dyDescent="0.3">
      <c r="A330" s="200" t="s">
        <v>8157</v>
      </c>
      <c r="B330" s="200">
        <v>531467</v>
      </c>
      <c r="C330" s="200" t="s">
        <v>1735</v>
      </c>
      <c r="D330" s="200" t="s">
        <v>2467</v>
      </c>
    </row>
    <row r="331" spans="1:4" x14ac:dyDescent="0.3">
      <c r="A331" s="200" t="s">
        <v>8156</v>
      </c>
      <c r="B331" s="200">
        <v>537069</v>
      </c>
      <c r="C331" s="200" t="s">
        <v>1735</v>
      </c>
      <c r="D331" s="200" t="s">
        <v>1004</v>
      </c>
    </row>
    <row r="332" spans="1:4" x14ac:dyDescent="0.3">
      <c r="A332" s="200" t="s">
        <v>8155</v>
      </c>
      <c r="B332" s="200">
        <v>513729</v>
      </c>
      <c r="C332" s="200" t="s">
        <v>8154</v>
      </c>
      <c r="D332" s="200" t="s">
        <v>2040</v>
      </c>
    </row>
    <row r="333" spans="1:4" x14ac:dyDescent="0.3">
      <c r="A333" s="200" t="s">
        <v>8153</v>
      </c>
      <c r="B333" s="200">
        <v>531560</v>
      </c>
      <c r="C333" s="200" t="s">
        <v>1735</v>
      </c>
      <c r="D333" s="200" t="s">
        <v>1751</v>
      </c>
    </row>
    <row r="334" spans="1:4" x14ac:dyDescent="0.3">
      <c r="A334" s="200" t="s">
        <v>8152</v>
      </c>
      <c r="B334" s="200">
        <v>531560</v>
      </c>
      <c r="C334" s="200" t="s">
        <v>1735</v>
      </c>
      <c r="D334" s="200" t="s">
        <v>1751</v>
      </c>
    </row>
    <row r="335" spans="1:4" x14ac:dyDescent="0.3">
      <c r="A335" s="200" t="s">
        <v>8151</v>
      </c>
      <c r="B335" s="200">
        <v>516064</v>
      </c>
      <c r="C335" s="200" t="s">
        <v>8150</v>
      </c>
      <c r="D335" s="200" t="s">
        <v>934</v>
      </c>
    </row>
    <row r="336" spans="1:4" x14ac:dyDescent="0.3">
      <c r="A336" s="200" t="s">
        <v>8149</v>
      </c>
      <c r="B336" s="200">
        <v>533068</v>
      </c>
      <c r="C336" s="200" t="s">
        <v>8148</v>
      </c>
      <c r="D336" s="200" t="s">
        <v>1047</v>
      </c>
    </row>
    <row r="337" spans="1:4" x14ac:dyDescent="0.3">
      <c r="A337" s="200" t="s">
        <v>8147</v>
      </c>
      <c r="B337" s="200">
        <v>506074</v>
      </c>
      <c r="C337" s="200" t="s">
        <v>8146</v>
      </c>
      <c r="D337" s="200" t="s">
        <v>1012</v>
      </c>
    </row>
    <row r="338" spans="1:4" x14ac:dyDescent="0.3">
      <c r="A338" s="200" t="s">
        <v>8145</v>
      </c>
      <c r="B338" s="200">
        <v>533163</v>
      </c>
      <c r="C338" s="200" t="s">
        <v>8144</v>
      </c>
      <c r="D338" s="200" t="s">
        <v>931</v>
      </c>
    </row>
    <row r="339" spans="1:4" x14ac:dyDescent="0.3">
      <c r="A339" s="200" t="s">
        <v>8143</v>
      </c>
      <c r="B339" s="200" t="s">
        <v>1735</v>
      </c>
      <c r="C339" s="200" t="s">
        <v>8142</v>
      </c>
      <c r="D339" s="200" t="s">
        <v>1733</v>
      </c>
    </row>
    <row r="340" spans="1:4" x14ac:dyDescent="0.3">
      <c r="A340" s="200" t="s">
        <v>8141</v>
      </c>
      <c r="B340" s="200">
        <v>517481</v>
      </c>
      <c r="C340" s="200" t="s">
        <v>1735</v>
      </c>
      <c r="D340" s="200" t="s">
        <v>1745</v>
      </c>
    </row>
    <row r="341" spans="1:4" x14ac:dyDescent="0.3">
      <c r="A341" s="200" t="s">
        <v>8140</v>
      </c>
      <c r="B341" s="200">
        <v>531297</v>
      </c>
      <c r="C341" s="200" t="s">
        <v>1735</v>
      </c>
      <c r="D341" s="200" t="s">
        <v>594</v>
      </c>
    </row>
    <row r="342" spans="1:4" x14ac:dyDescent="0.3">
      <c r="A342" s="200" t="s">
        <v>8139</v>
      </c>
      <c r="B342" s="200">
        <v>542670</v>
      </c>
      <c r="C342" s="200" t="s">
        <v>8138</v>
      </c>
      <c r="D342" s="200" t="s">
        <v>2379</v>
      </c>
    </row>
    <row r="343" spans="1:4" x14ac:dyDescent="0.3">
      <c r="A343" s="200" t="s">
        <v>8137</v>
      </c>
      <c r="B343" s="200">
        <v>540616</v>
      </c>
      <c r="C343" s="200" t="s">
        <v>8136</v>
      </c>
      <c r="D343" s="200" t="s">
        <v>980</v>
      </c>
    </row>
    <row r="344" spans="1:4" x14ac:dyDescent="0.3">
      <c r="A344" s="200" t="s">
        <v>8135</v>
      </c>
      <c r="B344" s="200">
        <v>522134</v>
      </c>
      <c r="C344" s="200" t="s">
        <v>1735</v>
      </c>
      <c r="D344" s="200" t="s">
        <v>515</v>
      </c>
    </row>
    <row r="345" spans="1:4" x14ac:dyDescent="0.3">
      <c r="A345" s="200" t="s">
        <v>8134</v>
      </c>
      <c r="B345" s="200">
        <v>500016</v>
      </c>
      <c r="C345" s="200" t="s">
        <v>1735</v>
      </c>
      <c r="D345" s="200" t="s">
        <v>1811</v>
      </c>
    </row>
    <row r="346" spans="1:4" x14ac:dyDescent="0.3">
      <c r="A346" s="200" t="s">
        <v>8133</v>
      </c>
      <c r="B346" s="200" t="s">
        <v>1735</v>
      </c>
      <c r="C346" s="200" t="s">
        <v>8131</v>
      </c>
      <c r="D346" s="200" t="s">
        <v>1733</v>
      </c>
    </row>
    <row r="347" spans="1:4" x14ac:dyDescent="0.3">
      <c r="A347" s="200" t="s">
        <v>8132</v>
      </c>
      <c r="B347" s="200" t="s">
        <v>1735</v>
      </c>
      <c r="C347" s="200" t="s">
        <v>8131</v>
      </c>
      <c r="D347" s="200" t="s">
        <v>1733</v>
      </c>
    </row>
    <row r="348" spans="1:4" x14ac:dyDescent="0.3">
      <c r="A348" s="200" t="s">
        <v>8130</v>
      </c>
      <c r="B348" s="200">
        <v>542484</v>
      </c>
      <c r="C348" s="200" t="s">
        <v>8129</v>
      </c>
      <c r="D348" s="200" t="s">
        <v>2219</v>
      </c>
    </row>
    <row r="349" spans="1:4" x14ac:dyDescent="0.3">
      <c r="A349" s="200" t="s">
        <v>8128</v>
      </c>
      <c r="B349" s="200">
        <v>500101</v>
      </c>
      <c r="C349" s="200" t="s">
        <v>8127</v>
      </c>
      <c r="D349" s="200" t="s">
        <v>920</v>
      </c>
    </row>
    <row r="350" spans="1:4" x14ac:dyDescent="0.3">
      <c r="A350" s="200" t="s">
        <v>8126</v>
      </c>
      <c r="B350" s="200">
        <v>539301</v>
      </c>
      <c r="C350" s="200" t="s">
        <v>8125</v>
      </c>
      <c r="D350" s="200" t="s">
        <v>926</v>
      </c>
    </row>
    <row r="351" spans="1:4" x14ac:dyDescent="0.3">
      <c r="A351" s="200" t="s">
        <v>8124</v>
      </c>
      <c r="B351" s="200">
        <v>538716</v>
      </c>
      <c r="C351" s="200" t="s">
        <v>1735</v>
      </c>
      <c r="D351" s="200" t="s">
        <v>945</v>
      </c>
    </row>
    <row r="352" spans="1:4" x14ac:dyDescent="0.3">
      <c r="A352" s="200" t="s">
        <v>8123</v>
      </c>
      <c r="B352" s="200">
        <v>530245</v>
      </c>
      <c r="C352" s="200" t="s">
        <v>1735</v>
      </c>
      <c r="D352" s="200" t="s">
        <v>1004</v>
      </c>
    </row>
    <row r="353" spans="1:4" x14ac:dyDescent="0.3">
      <c r="A353" s="200" t="s">
        <v>8122</v>
      </c>
      <c r="B353" s="200">
        <v>542176</v>
      </c>
      <c r="C353" s="200" t="s">
        <v>8121</v>
      </c>
      <c r="D353" s="200" t="s">
        <v>945</v>
      </c>
    </row>
    <row r="354" spans="1:4" x14ac:dyDescent="0.3">
      <c r="A354" s="200" t="s">
        <v>8120</v>
      </c>
      <c r="B354" s="200">
        <v>515030</v>
      </c>
      <c r="C354" s="200" t="s">
        <v>8119</v>
      </c>
      <c r="D354" s="200" t="s">
        <v>989</v>
      </c>
    </row>
    <row r="355" spans="1:4" x14ac:dyDescent="0.3">
      <c r="A355" s="200" t="s">
        <v>8118</v>
      </c>
      <c r="B355" s="200">
        <v>514482</v>
      </c>
      <c r="C355" s="200" t="s">
        <v>1735</v>
      </c>
      <c r="D355" s="200" t="s">
        <v>920</v>
      </c>
    </row>
    <row r="356" spans="1:4" x14ac:dyDescent="0.3">
      <c r="A356" s="200" t="s">
        <v>8117</v>
      </c>
      <c r="B356" s="200">
        <v>532853</v>
      </c>
      <c r="C356" s="200" t="s">
        <v>8116</v>
      </c>
      <c r="D356" s="200" t="s">
        <v>405</v>
      </c>
    </row>
    <row r="357" spans="1:4" x14ac:dyDescent="0.3">
      <c r="A357" s="200" t="s">
        <v>8115</v>
      </c>
      <c r="B357" s="200">
        <v>535467</v>
      </c>
      <c r="C357" s="200" t="s">
        <v>8114</v>
      </c>
      <c r="D357" s="200" t="s">
        <v>1047</v>
      </c>
    </row>
    <row r="358" spans="1:4" x14ac:dyDescent="0.3">
      <c r="A358" s="200" t="s">
        <v>8113</v>
      </c>
      <c r="B358" s="200">
        <v>527001</v>
      </c>
      <c r="C358" s="200" t="s">
        <v>8112</v>
      </c>
      <c r="D358" s="200" t="s">
        <v>2479</v>
      </c>
    </row>
    <row r="359" spans="1:4" x14ac:dyDescent="0.3">
      <c r="A359" s="200" t="s">
        <v>8111</v>
      </c>
      <c r="B359" s="200">
        <v>542579</v>
      </c>
      <c r="C359" s="200" t="s">
        <v>8110</v>
      </c>
      <c r="D359" s="200" t="s">
        <v>2219</v>
      </c>
    </row>
    <row r="360" spans="1:4" x14ac:dyDescent="0.3">
      <c r="A360" s="200" t="s">
        <v>8109</v>
      </c>
      <c r="B360" s="200">
        <v>540024</v>
      </c>
      <c r="C360" s="200" t="s">
        <v>1735</v>
      </c>
      <c r="D360" s="200" t="s">
        <v>945</v>
      </c>
    </row>
    <row r="361" spans="1:4" x14ac:dyDescent="0.3">
      <c r="A361" s="200" t="s">
        <v>8108</v>
      </c>
      <c r="B361" s="200">
        <v>519174</v>
      </c>
      <c r="C361" s="200" t="s">
        <v>1735</v>
      </c>
      <c r="D361" s="200" t="s">
        <v>1646</v>
      </c>
    </row>
    <row r="362" spans="1:4" x14ac:dyDescent="0.3">
      <c r="A362" s="200" t="s">
        <v>8107</v>
      </c>
      <c r="B362" s="200">
        <v>523716</v>
      </c>
      <c r="C362" s="200" t="s">
        <v>8106</v>
      </c>
      <c r="D362" s="200" t="s">
        <v>926</v>
      </c>
    </row>
    <row r="363" spans="1:4" x14ac:dyDescent="0.3">
      <c r="A363" s="200" t="s">
        <v>8105</v>
      </c>
      <c r="B363" s="200">
        <v>513401</v>
      </c>
      <c r="C363" s="200" t="s">
        <v>1735</v>
      </c>
      <c r="D363" s="200" t="s">
        <v>1850</v>
      </c>
    </row>
    <row r="364" spans="1:4" x14ac:dyDescent="0.3">
      <c r="A364" s="200" t="s">
        <v>8104</v>
      </c>
      <c r="B364" s="200">
        <v>590122</v>
      </c>
      <c r="C364" s="200" t="s">
        <v>8103</v>
      </c>
      <c r="D364" s="200" t="s">
        <v>1004</v>
      </c>
    </row>
    <row r="365" spans="1:4" x14ac:dyDescent="0.3">
      <c r="A365" s="200" t="s">
        <v>8102</v>
      </c>
      <c r="B365" s="200">
        <v>514286</v>
      </c>
      <c r="C365" s="200" t="s">
        <v>8101</v>
      </c>
      <c r="D365" s="200" t="s">
        <v>920</v>
      </c>
    </row>
    <row r="366" spans="1:4" x14ac:dyDescent="0.3">
      <c r="A366" s="200" t="s">
        <v>8100</v>
      </c>
      <c r="B366" s="200">
        <v>512247</v>
      </c>
      <c r="C366" s="200" t="s">
        <v>1735</v>
      </c>
      <c r="D366" s="200" t="s">
        <v>945</v>
      </c>
    </row>
    <row r="367" spans="1:4" x14ac:dyDescent="0.3">
      <c r="A367" s="200" t="s">
        <v>8099</v>
      </c>
      <c r="B367" s="200">
        <v>526847</v>
      </c>
      <c r="C367" s="200" t="s">
        <v>1735</v>
      </c>
      <c r="D367" s="200" t="s">
        <v>1850</v>
      </c>
    </row>
    <row r="368" spans="1:4" x14ac:dyDescent="0.3">
      <c r="A368" s="200" t="s">
        <v>8098</v>
      </c>
      <c r="B368" s="200">
        <v>530429</v>
      </c>
      <c r="C368" s="200" t="s">
        <v>1735</v>
      </c>
      <c r="D368" s="200" t="s">
        <v>934</v>
      </c>
    </row>
    <row r="369" spans="1:4" x14ac:dyDescent="0.3">
      <c r="A369" s="200" t="s">
        <v>8097</v>
      </c>
      <c r="B369" s="200">
        <v>541702</v>
      </c>
      <c r="C369" s="200" t="s">
        <v>1735</v>
      </c>
      <c r="D369" s="200" t="s">
        <v>1212</v>
      </c>
    </row>
    <row r="370" spans="1:4" x14ac:dyDescent="0.3">
      <c r="A370" s="200" t="s">
        <v>8096</v>
      </c>
      <c r="B370" s="200">
        <v>507872</v>
      </c>
      <c r="C370" s="200" t="s">
        <v>1735</v>
      </c>
      <c r="D370" s="200" t="s">
        <v>920</v>
      </c>
    </row>
    <row r="371" spans="1:4" x14ac:dyDescent="0.3">
      <c r="A371" s="200" t="s">
        <v>8095</v>
      </c>
      <c r="B371" s="200">
        <v>524594</v>
      </c>
      <c r="C371" s="200" t="s">
        <v>1735</v>
      </c>
      <c r="D371" s="200" t="s">
        <v>681</v>
      </c>
    </row>
    <row r="372" spans="1:4" x14ac:dyDescent="0.3">
      <c r="A372" s="200" t="s">
        <v>8094</v>
      </c>
      <c r="B372" s="200">
        <v>500477</v>
      </c>
      <c r="C372" s="200" t="s">
        <v>8093</v>
      </c>
      <c r="D372" s="200" t="s">
        <v>2133</v>
      </c>
    </row>
    <row r="373" spans="1:4" x14ac:dyDescent="0.3">
      <c r="A373" s="200" t="s">
        <v>8092</v>
      </c>
      <c r="B373" s="200">
        <v>533271</v>
      </c>
      <c r="C373" s="200" t="s">
        <v>8091</v>
      </c>
      <c r="D373" s="200" t="s">
        <v>3570</v>
      </c>
    </row>
    <row r="374" spans="1:4" x14ac:dyDescent="0.3">
      <c r="A374" s="200" t="s">
        <v>8090</v>
      </c>
      <c r="B374" s="200">
        <v>540923</v>
      </c>
      <c r="C374" s="200" t="s">
        <v>1735</v>
      </c>
      <c r="D374" s="200" t="s">
        <v>931</v>
      </c>
    </row>
    <row r="375" spans="1:4" x14ac:dyDescent="0.3">
      <c r="A375" s="200" t="s">
        <v>8089</v>
      </c>
      <c r="B375" s="200">
        <v>526983</v>
      </c>
      <c r="C375" s="200" t="s">
        <v>1735</v>
      </c>
      <c r="D375" s="200" t="s">
        <v>414</v>
      </c>
    </row>
    <row r="376" spans="1:4" x14ac:dyDescent="0.3">
      <c r="A376" s="200" t="s">
        <v>8088</v>
      </c>
      <c r="B376" s="200">
        <v>526187</v>
      </c>
      <c r="C376" s="200" t="s">
        <v>1735</v>
      </c>
      <c r="D376" s="200" t="s">
        <v>1108</v>
      </c>
    </row>
    <row r="377" spans="1:4" x14ac:dyDescent="0.3">
      <c r="A377" s="200" t="s">
        <v>8087</v>
      </c>
      <c r="B377" s="200">
        <v>531568</v>
      </c>
      <c r="C377" s="200" t="s">
        <v>1735</v>
      </c>
      <c r="D377" s="200" t="s">
        <v>1655</v>
      </c>
    </row>
    <row r="378" spans="1:4" x14ac:dyDescent="0.3">
      <c r="A378" s="200" t="s">
        <v>8086</v>
      </c>
      <c r="B378" s="200">
        <v>502015</v>
      </c>
      <c r="C378" s="200" t="s">
        <v>1735</v>
      </c>
      <c r="D378" s="200" t="s">
        <v>2479</v>
      </c>
    </row>
    <row r="379" spans="1:4" x14ac:dyDescent="0.3">
      <c r="A379" s="200" t="s">
        <v>8085</v>
      </c>
      <c r="B379" s="200">
        <v>538777</v>
      </c>
      <c r="C379" s="200" t="s">
        <v>1735</v>
      </c>
      <c r="D379" s="200" t="s">
        <v>1004</v>
      </c>
    </row>
    <row r="380" spans="1:4" x14ac:dyDescent="0.3">
      <c r="A380" s="200" t="s">
        <v>8084</v>
      </c>
      <c r="B380" s="200">
        <v>530899</v>
      </c>
      <c r="C380" s="200" t="s">
        <v>1735</v>
      </c>
      <c r="D380" s="200" t="s">
        <v>920</v>
      </c>
    </row>
    <row r="381" spans="1:4" x14ac:dyDescent="0.3">
      <c r="A381" s="200" t="s">
        <v>8083</v>
      </c>
      <c r="B381" s="200">
        <v>531392</v>
      </c>
      <c r="C381" s="200" t="s">
        <v>1735</v>
      </c>
      <c r="D381" s="200" t="s">
        <v>414</v>
      </c>
    </row>
    <row r="382" spans="1:4" x14ac:dyDescent="0.3">
      <c r="A382" s="200" t="s">
        <v>8082</v>
      </c>
      <c r="B382" s="200">
        <v>532888</v>
      </c>
      <c r="C382" s="200" t="s">
        <v>8080</v>
      </c>
      <c r="D382" s="200" t="s">
        <v>2397</v>
      </c>
    </row>
    <row r="383" spans="1:4" x14ac:dyDescent="0.3">
      <c r="A383" s="200" t="s">
        <v>8081</v>
      </c>
      <c r="B383" s="200">
        <v>532888</v>
      </c>
      <c r="C383" s="200" t="s">
        <v>8080</v>
      </c>
      <c r="D383" s="200" t="s">
        <v>2397</v>
      </c>
    </row>
    <row r="384" spans="1:4" x14ac:dyDescent="0.3">
      <c r="A384" s="200" t="s">
        <v>8079</v>
      </c>
      <c r="B384" s="200">
        <v>533227</v>
      </c>
      <c r="C384" s="200" t="s">
        <v>8078</v>
      </c>
      <c r="D384" s="200" t="s">
        <v>1811</v>
      </c>
    </row>
    <row r="385" spans="1:4" x14ac:dyDescent="0.3">
      <c r="A385" s="200" t="s">
        <v>8077</v>
      </c>
      <c r="B385" s="200">
        <v>500023</v>
      </c>
      <c r="C385" s="200" t="s">
        <v>8076</v>
      </c>
      <c r="D385" s="200" t="s">
        <v>1811</v>
      </c>
    </row>
    <row r="386" spans="1:4" x14ac:dyDescent="0.3">
      <c r="A386" s="200" t="s">
        <v>8075</v>
      </c>
      <c r="B386" s="200">
        <v>533221</v>
      </c>
      <c r="C386" s="200" t="s">
        <v>8074</v>
      </c>
      <c r="D386" s="200" t="s">
        <v>1811</v>
      </c>
    </row>
    <row r="387" spans="1:4" x14ac:dyDescent="0.3">
      <c r="A387" s="200" t="s">
        <v>8073</v>
      </c>
      <c r="B387" s="200">
        <v>530355</v>
      </c>
      <c r="C387" s="200" t="s">
        <v>1735</v>
      </c>
      <c r="D387" s="200" t="s">
        <v>4458</v>
      </c>
    </row>
    <row r="388" spans="1:4" x14ac:dyDescent="0.3">
      <c r="A388" s="200" t="s">
        <v>53</v>
      </c>
      <c r="B388" s="200">
        <v>500820</v>
      </c>
      <c r="C388" s="200" t="s">
        <v>8072</v>
      </c>
      <c r="D388" s="200" t="s">
        <v>2397</v>
      </c>
    </row>
    <row r="389" spans="1:4" x14ac:dyDescent="0.3">
      <c r="A389" s="200" t="s">
        <v>8071</v>
      </c>
      <c r="B389" s="200">
        <v>524434</v>
      </c>
      <c r="C389" s="200" t="s">
        <v>1735</v>
      </c>
      <c r="D389" s="200" t="s">
        <v>681</v>
      </c>
    </row>
    <row r="390" spans="1:4" x14ac:dyDescent="0.3">
      <c r="A390" s="200" t="s">
        <v>8070</v>
      </c>
      <c r="B390" s="200">
        <v>531847</v>
      </c>
      <c r="C390" s="200" t="s">
        <v>1735</v>
      </c>
      <c r="D390" s="200" t="s">
        <v>1047</v>
      </c>
    </row>
    <row r="391" spans="1:4" x14ac:dyDescent="0.3">
      <c r="A391" s="200" t="s">
        <v>8069</v>
      </c>
      <c r="B391" s="200">
        <v>519532</v>
      </c>
      <c r="C391" s="200" t="s">
        <v>1735</v>
      </c>
      <c r="D391" s="200" t="s">
        <v>1212</v>
      </c>
    </row>
    <row r="392" spans="1:4" x14ac:dyDescent="0.3">
      <c r="A392" s="200" t="s">
        <v>8068</v>
      </c>
      <c r="B392" s="200">
        <v>506159</v>
      </c>
      <c r="C392" s="200" t="s">
        <v>8067</v>
      </c>
      <c r="D392" s="200" t="s">
        <v>1012</v>
      </c>
    </row>
    <row r="393" spans="1:4" x14ac:dyDescent="0.3">
      <c r="A393" s="200" t="s">
        <v>8066</v>
      </c>
      <c r="B393" s="200">
        <v>530723</v>
      </c>
      <c r="C393" s="200" t="s">
        <v>1735</v>
      </c>
      <c r="D393" s="200" t="s">
        <v>945</v>
      </c>
    </row>
    <row r="394" spans="1:4" x14ac:dyDescent="0.3">
      <c r="A394" s="200" t="s">
        <v>8065</v>
      </c>
      <c r="B394" s="200" t="s">
        <v>1735</v>
      </c>
      <c r="C394" s="200" t="s">
        <v>8064</v>
      </c>
      <c r="D394" s="200" t="s">
        <v>1733</v>
      </c>
    </row>
    <row r="395" spans="1:4" x14ac:dyDescent="0.3">
      <c r="A395" s="200" t="s">
        <v>8063</v>
      </c>
      <c r="B395" s="200">
        <v>526433</v>
      </c>
      <c r="C395" s="200" t="s">
        <v>1735</v>
      </c>
      <c r="D395" s="200" t="s">
        <v>948</v>
      </c>
    </row>
    <row r="396" spans="1:4" x14ac:dyDescent="0.3">
      <c r="A396" s="200" t="s">
        <v>8062</v>
      </c>
      <c r="B396" s="200" t="s">
        <v>1735</v>
      </c>
      <c r="C396" s="200" t="s">
        <v>8061</v>
      </c>
      <c r="D396" s="200" t="s">
        <v>1880</v>
      </c>
    </row>
    <row r="397" spans="1:4" x14ac:dyDescent="0.3">
      <c r="A397" s="200" t="s">
        <v>8060</v>
      </c>
      <c r="B397" s="200">
        <v>540788</v>
      </c>
      <c r="C397" s="200" t="s">
        <v>1735</v>
      </c>
      <c r="D397" s="200" t="s">
        <v>1108</v>
      </c>
    </row>
    <row r="398" spans="1:4" x14ac:dyDescent="0.3">
      <c r="A398" s="200" t="s">
        <v>8059</v>
      </c>
      <c r="B398" s="200">
        <v>500024</v>
      </c>
      <c r="C398" s="200" t="s">
        <v>8057</v>
      </c>
      <c r="D398" s="200" t="s">
        <v>1083</v>
      </c>
    </row>
    <row r="399" spans="1:4" x14ac:dyDescent="0.3">
      <c r="A399" s="200" t="s">
        <v>8058</v>
      </c>
      <c r="B399" s="200">
        <v>500024</v>
      </c>
      <c r="C399" s="200" t="s">
        <v>8057</v>
      </c>
      <c r="D399" s="200" t="s">
        <v>1083</v>
      </c>
    </row>
    <row r="400" spans="1:4" x14ac:dyDescent="0.3">
      <c r="A400" s="200" t="s">
        <v>8056</v>
      </c>
      <c r="B400" s="200">
        <v>507526</v>
      </c>
      <c r="C400" s="200" t="s">
        <v>1735</v>
      </c>
      <c r="D400" s="200" t="s">
        <v>1829</v>
      </c>
    </row>
    <row r="401" spans="1:4" x14ac:dyDescent="0.3">
      <c r="A401" s="200" t="s">
        <v>8055</v>
      </c>
      <c r="B401" s="200">
        <v>533138</v>
      </c>
      <c r="C401" s="200" t="s">
        <v>8054</v>
      </c>
      <c r="D401" s="200" t="s">
        <v>1007</v>
      </c>
    </row>
    <row r="402" spans="1:4" x14ac:dyDescent="0.3">
      <c r="A402" s="200" t="s">
        <v>8053</v>
      </c>
      <c r="B402" s="200">
        <v>540975</v>
      </c>
      <c r="C402" s="200" t="s">
        <v>8052</v>
      </c>
      <c r="D402" s="200" t="s">
        <v>1108</v>
      </c>
    </row>
    <row r="403" spans="1:4" x14ac:dyDescent="0.3">
      <c r="A403" s="200" t="s">
        <v>8051</v>
      </c>
      <c r="B403" s="200">
        <v>532493</v>
      </c>
      <c r="C403" s="200" t="s">
        <v>8050</v>
      </c>
      <c r="D403" s="200" t="s">
        <v>940</v>
      </c>
    </row>
    <row r="404" spans="1:4" x14ac:dyDescent="0.3">
      <c r="A404" s="200" t="s">
        <v>8049</v>
      </c>
      <c r="B404" s="200">
        <v>532830</v>
      </c>
      <c r="C404" s="200" t="s">
        <v>8048</v>
      </c>
      <c r="D404" s="200" t="s">
        <v>934</v>
      </c>
    </row>
    <row r="405" spans="1:4" x14ac:dyDescent="0.3">
      <c r="A405" s="200" t="s">
        <v>8047</v>
      </c>
      <c r="B405" s="200">
        <v>506820</v>
      </c>
      <c r="C405" s="200" t="s">
        <v>8045</v>
      </c>
      <c r="D405" s="200" t="s">
        <v>472</v>
      </c>
    </row>
    <row r="406" spans="1:4" x14ac:dyDescent="0.3">
      <c r="A406" s="200" t="s">
        <v>8046</v>
      </c>
      <c r="B406" s="200">
        <v>506820</v>
      </c>
      <c r="C406" s="200" t="s">
        <v>8045</v>
      </c>
      <c r="D406" s="200" t="s">
        <v>472</v>
      </c>
    </row>
    <row r="407" spans="1:4" x14ac:dyDescent="0.3">
      <c r="A407" s="200" t="s">
        <v>8044</v>
      </c>
      <c r="B407" s="200">
        <v>540824</v>
      </c>
      <c r="C407" s="200" t="s">
        <v>8043</v>
      </c>
      <c r="D407" s="200" t="s">
        <v>1655</v>
      </c>
    </row>
    <row r="408" spans="1:4" x14ac:dyDescent="0.3">
      <c r="A408" s="200" t="s">
        <v>8042</v>
      </c>
      <c r="B408" s="200">
        <v>512433</v>
      </c>
      <c r="C408" s="200" t="s">
        <v>1735</v>
      </c>
      <c r="D408" s="200" t="s">
        <v>1212</v>
      </c>
    </row>
    <row r="409" spans="1:4" x14ac:dyDescent="0.3">
      <c r="A409" s="200" t="s">
        <v>8041</v>
      </c>
      <c r="B409" s="200">
        <v>511144</v>
      </c>
      <c r="C409" s="200" t="s">
        <v>1735</v>
      </c>
      <c r="D409" s="200" t="s">
        <v>948</v>
      </c>
    </row>
    <row r="410" spans="1:4" x14ac:dyDescent="0.3">
      <c r="A410" s="200" t="s">
        <v>8040</v>
      </c>
      <c r="B410" s="200">
        <v>530187</v>
      </c>
      <c r="C410" s="200" t="s">
        <v>1735</v>
      </c>
      <c r="D410" s="200" t="s">
        <v>1004</v>
      </c>
    </row>
    <row r="411" spans="1:4" x14ac:dyDescent="0.3">
      <c r="A411" s="200" t="s">
        <v>8039</v>
      </c>
      <c r="B411" s="200">
        <v>539099</v>
      </c>
      <c r="C411" s="200" t="s">
        <v>1735</v>
      </c>
      <c r="D411" s="200" t="s">
        <v>926</v>
      </c>
    </row>
    <row r="412" spans="1:4" x14ac:dyDescent="0.3">
      <c r="A412" s="200" t="s">
        <v>8038</v>
      </c>
      <c r="B412" s="200">
        <v>517429</v>
      </c>
      <c r="C412" s="200" t="s">
        <v>8037</v>
      </c>
      <c r="D412" s="200" t="s">
        <v>1625</v>
      </c>
    </row>
    <row r="413" spans="1:4" x14ac:dyDescent="0.3">
      <c r="A413" s="200" t="s">
        <v>8036</v>
      </c>
      <c r="B413" s="200">
        <v>538713</v>
      </c>
      <c r="C413" s="200" t="s">
        <v>1735</v>
      </c>
      <c r="D413" s="200" t="s">
        <v>1625</v>
      </c>
    </row>
    <row r="414" spans="1:4" x14ac:dyDescent="0.3">
      <c r="A414" s="200" t="s">
        <v>8035</v>
      </c>
      <c r="B414" s="200">
        <v>526843</v>
      </c>
      <c r="C414" s="200" t="s">
        <v>1735</v>
      </c>
      <c r="D414" s="200" t="s">
        <v>1212</v>
      </c>
    </row>
    <row r="415" spans="1:4" x14ac:dyDescent="0.3">
      <c r="A415" s="200" t="s">
        <v>8034</v>
      </c>
      <c r="B415" s="200">
        <v>532759</v>
      </c>
      <c r="C415" s="200" t="s">
        <v>8033</v>
      </c>
      <c r="D415" s="200" t="s">
        <v>931</v>
      </c>
    </row>
    <row r="416" spans="1:4" x14ac:dyDescent="0.3">
      <c r="A416" s="200" t="s">
        <v>8032</v>
      </c>
      <c r="B416" s="200">
        <v>505029</v>
      </c>
      <c r="C416" s="200" t="s">
        <v>8031</v>
      </c>
      <c r="D416" s="200" t="s">
        <v>2265</v>
      </c>
    </row>
    <row r="417" spans="1:4" x14ac:dyDescent="0.3">
      <c r="A417" s="200" t="s">
        <v>8030</v>
      </c>
      <c r="B417" s="200">
        <v>514394</v>
      </c>
      <c r="C417" s="200" t="s">
        <v>1735</v>
      </c>
      <c r="D417" s="200" t="s">
        <v>1047</v>
      </c>
    </row>
    <row r="418" spans="1:4" x14ac:dyDescent="0.3">
      <c r="A418" s="200" t="s">
        <v>8029</v>
      </c>
      <c r="B418" s="200">
        <v>514394</v>
      </c>
      <c r="C418" s="200" t="s">
        <v>1735</v>
      </c>
      <c r="D418" s="200" t="s">
        <v>1047</v>
      </c>
    </row>
    <row r="419" spans="1:4" x14ac:dyDescent="0.3">
      <c r="A419" s="200" t="s">
        <v>8028</v>
      </c>
      <c r="B419" s="200">
        <v>531795</v>
      </c>
      <c r="C419" s="200" t="s">
        <v>8027</v>
      </c>
      <c r="D419" s="200" t="s">
        <v>2265</v>
      </c>
    </row>
    <row r="420" spans="1:4" x14ac:dyDescent="0.3">
      <c r="A420" s="200" t="s">
        <v>8026</v>
      </c>
      <c r="B420" s="200">
        <v>500027</v>
      </c>
      <c r="C420" s="200" t="s">
        <v>8025</v>
      </c>
      <c r="D420" s="200" t="s">
        <v>1007</v>
      </c>
    </row>
    <row r="421" spans="1:4" x14ac:dyDescent="0.3">
      <c r="A421" s="200" t="s">
        <v>8024</v>
      </c>
      <c r="B421" s="200">
        <v>500028</v>
      </c>
      <c r="C421" s="200" t="s">
        <v>1735</v>
      </c>
      <c r="D421" s="200" t="s">
        <v>931</v>
      </c>
    </row>
    <row r="422" spans="1:4" x14ac:dyDescent="0.3">
      <c r="A422" s="200" t="s">
        <v>8023</v>
      </c>
      <c r="B422" s="200">
        <v>500028</v>
      </c>
      <c r="C422" s="200" t="s">
        <v>1735</v>
      </c>
      <c r="D422" s="200" t="s">
        <v>931</v>
      </c>
    </row>
    <row r="423" spans="1:4" x14ac:dyDescent="0.3">
      <c r="A423" s="200" t="s">
        <v>8022</v>
      </c>
      <c r="B423" s="200">
        <v>540611</v>
      </c>
      <c r="C423" s="200" t="s">
        <v>8021</v>
      </c>
      <c r="D423" s="200" t="s">
        <v>923</v>
      </c>
    </row>
    <row r="424" spans="1:4" x14ac:dyDescent="0.3">
      <c r="A424" s="200" t="s">
        <v>8020</v>
      </c>
      <c r="B424" s="200">
        <v>532459</v>
      </c>
      <c r="C424" s="200" t="s">
        <v>1735</v>
      </c>
      <c r="D424" s="200" t="s">
        <v>920</v>
      </c>
    </row>
    <row r="425" spans="1:4" x14ac:dyDescent="0.3">
      <c r="A425" s="200" t="s">
        <v>8019</v>
      </c>
      <c r="B425" s="200" t="s">
        <v>1735</v>
      </c>
      <c r="C425" s="200" t="s">
        <v>8018</v>
      </c>
      <c r="D425" s="200" t="s">
        <v>1733</v>
      </c>
    </row>
    <row r="426" spans="1:4" x14ac:dyDescent="0.3">
      <c r="A426" s="200" t="s">
        <v>8017</v>
      </c>
      <c r="B426" s="200">
        <v>532668</v>
      </c>
      <c r="C426" s="200" t="s">
        <v>8016</v>
      </c>
      <c r="D426" s="200" t="s">
        <v>1625</v>
      </c>
    </row>
    <row r="427" spans="1:4" x14ac:dyDescent="0.3">
      <c r="A427" s="200" t="s">
        <v>8015</v>
      </c>
      <c r="B427" s="200">
        <v>530233</v>
      </c>
      <c r="C427" s="200" t="s">
        <v>1735</v>
      </c>
      <c r="D427" s="200" t="s">
        <v>472</v>
      </c>
    </row>
    <row r="428" spans="1:4" x14ac:dyDescent="0.3">
      <c r="A428" s="200" t="s">
        <v>8014</v>
      </c>
      <c r="B428" s="200">
        <v>524804</v>
      </c>
      <c r="C428" s="200" t="s">
        <v>8013</v>
      </c>
      <c r="D428" s="200" t="s">
        <v>472</v>
      </c>
    </row>
    <row r="429" spans="1:4" x14ac:dyDescent="0.3">
      <c r="A429" s="200" t="s">
        <v>8012</v>
      </c>
      <c r="B429" s="200">
        <v>531336</v>
      </c>
      <c r="C429" s="200" t="s">
        <v>1735</v>
      </c>
      <c r="D429" s="200" t="s">
        <v>5627</v>
      </c>
    </row>
    <row r="430" spans="1:4" x14ac:dyDescent="0.3">
      <c r="A430" s="200" t="s">
        <v>8011</v>
      </c>
      <c r="B430" s="200">
        <v>509009</v>
      </c>
      <c r="C430" s="200" t="s">
        <v>8010</v>
      </c>
      <c r="D430" s="200" t="s">
        <v>1212</v>
      </c>
    </row>
    <row r="431" spans="1:4" x14ac:dyDescent="0.3">
      <c r="A431" s="200" t="s">
        <v>8009</v>
      </c>
      <c r="B431" s="200">
        <v>522005</v>
      </c>
      <c r="C431" s="200" t="s">
        <v>1735</v>
      </c>
      <c r="D431" s="200" t="s">
        <v>515</v>
      </c>
    </row>
    <row r="432" spans="1:4" x14ac:dyDescent="0.3">
      <c r="A432" s="200" t="s">
        <v>8008</v>
      </c>
      <c r="B432" s="200">
        <v>539177</v>
      </c>
      <c r="C432" s="200" t="s">
        <v>1735</v>
      </c>
      <c r="D432" s="200" t="s">
        <v>1004</v>
      </c>
    </row>
    <row r="433" spans="1:4" x14ac:dyDescent="0.3">
      <c r="A433" s="200" t="s">
        <v>8007</v>
      </c>
      <c r="B433" s="200">
        <v>531994</v>
      </c>
      <c r="C433" s="200" t="s">
        <v>1735</v>
      </c>
      <c r="D433" s="200" t="s">
        <v>989</v>
      </c>
    </row>
    <row r="434" spans="1:4" x14ac:dyDescent="0.3">
      <c r="A434" s="200" t="s">
        <v>8006</v>
      </c>
      <c r="B434" s="200">
        <v>531994</v>
      </c>
      <c r="C434" s="200" t="s">
        <v>1735</v>
      </c>
      <c r="D434" s="200" t="s">
        <v>989</v>
      </c>
    </row>
    <row r="435" spans="1:4" x14ac:dyDescent="0.3">
      <c r="A435" s="200" t="s">
        <v>8005</v>
      </c>
      <c r="B435" s="200">
        <v>532797</v>
      </c>
      <c r="C435" s="200" t="s">
        <v>8004</v>
      </c>
      <c r="D435" s="200" t="s">
        <v>989</v>
      </c>
    </row>
    <row r="436" spans="1:4" x14ac:dyDescent="0.3">
      <c r="A436" s="200" t="s">
        <v>8003</v>
      </c>
      <c r="B436" s="200">
        <v>500029</v>
      </c>
      <c r="C436" s="200" t="s">
        <v>8001</v>
      </c>
      <c r="D436" s="200" t="s">
        <v>989</v>
      </c>
    </row>
    <row r="437" spans="1:4" x14ac:dyDescent="0.3">
      <c r="A437" s="200" t="s">
        <v>8002</v>
      </c>
      <c r="B437" s="200">
        <v>500029</v>
      </c>
      <c r="C437" s="200" t="s">
        <v>8001</v>
      </c>
      <c r="D437" s="200" t="s">
        <v>989</v>
      </c>
    </row>
    <row r="438" spans="1:4" x14ac:dyDescent="0.3">
      <c r="A438" s="200" t="s">
        <v>8000</v>
      </c>
      <c r="B438" s="200">
        <v>505036</v>
      </c>
      <c r="C438" s="200" t="s">
        <v>1735</v>
      </c>
      <c r="D438" s="200" t="s">
        <v>989</v>
      </c>
    </row>
    <row r="439" spans="1:4" x14ac:dyDescent="0.3">
      <c r="A439" s="200" t="s">
        <v>7999</v>
      </c>
      <c r="B439" s="200">
        <v>505010</v>
      </c>
      <c r="C439" s="200" t="s">
        <v>7998</v>
      </c>
      <c r="D439" s="200" t="s">
        <v>989</v>
      </c>
    </row>
    <row r="440" spans="1:4" x14ac:dyDescent="0.3">
      <c r="A440" s="200" t="s">
        <v>7997</v>
      </c>
      <c r="B440" s="200">
        <v>520119</v>
      </c>
      <c r="C440" s="200" t="s">
        <v>7996</v>
      </c>
      <c r="D440" s="200" t="s">
        <v>989</v>
      </c>
    </row>
    <row r="441" spans="1:4" x14ac:dyDescent="0.3">
      <c r="A441" s="200" t="s">
        <v>7995</v>
      </c>
      <c r="B441" s="200">
        <v>512277</v>
      </c>
      <c r="C441" s="200" t="s">
        <v>1735</v>
      </c>
      <c r="D441" s="200" t="s">
        <v>1012</v>
      </c>
    </row>
    <row r="442" spans="1:4" x14ac:dyDescent="0.3">
      <c r="A442" s="200" t="s">
        <v>7994</v>
      </c>
      <c r="B442" s="200">
        <v>780004</v>
      </c>
      <c r="C442" s="200" t="s">
        <v>1735</v>
      </c>
      <c r="D442" s="200" t="s">
        <v>1880</v>
      </c>
    </row>
    <row r="443" spans="1:4" x14ac:dyDescent="0.3">
      <c r="A443" s="200" t="s">
        <v>7993</v>
      </c>
      <c r="B443" s="200">
        <v>540649</v>
      </c>
      <c r="C443" s="200" t="s">
        <v>7992</v>
      </c>
      <c r="D443" s="200" t="s">
        <v>807</v>
      </c>
    </row>
    <row r="444" spans="1:4" x14ac:dyDescent="0.3">
      <c r="A444" s="200" t="s">
        <v>7991</v>
      </c>
      <c r="B444" s="200">
        <v>531310</v>
      </c>
      <c r="C444" s="200" t="s">
        <v>1735</v>
      </c>
      <c r="D444" s="200" t="s">
        <v>945</v>
      </c>
    </row>
    <row r="445" spans="1:4" x14ac:dyDescent="0.3">
      <c r="A445" s="200" t="s">
        <v>7990</v>
      </c>
      <c r="B445" s="200">
        <v>512149</v>
      </c>
      <c r="C445" s="200" t="s">
        <v>1735</v>
      </c>
      <c r="D445" s="200" t="s">
        <v>1625</v>
      </c>
    </row>
    <row r="446" spans="1:4" x14ac:dyDescent="0.3">
      <c r="A446" s="200" t="s">
        <v>7989</v>
      </c>
      <c r="B446" s="200">
        <v>532406</v>
      </c>
      <c r="C446" s="200" t="s">
        <v>1735</v>
      </c>
      <c r="D446" s="200" t="s">
        <v>1797</v>
      </c>
    </row>
    <row r="447" spans="1:4" x14ac:dyDescent="0.3">
      <c r="A447" s="200" t="s">
        <v>7988</v>
      </c>
      <c r="B447" s="200">
        <v>512573</v>
      </c>
      <c r="C447" s="200" t="s">
        <v>7987</v>
      </c>
      <c r="D447" s="200" t="s">
        <v>766</v>
      </c>
    </row>
    <row r="448" spans="1:4" x14ac:dyDescent="0.3">
      <c r="A448" s="200" t="s">
        <v>5854</v>
      </c>
      <c r="B448" s="200">
        <v>540376</v>
      </c>
      <c r="C448" s="200" t="s">
        <v>5853</v>
      </c>
      <c r="D448" s="200" t="s">
        <v>1930</v>
      </c>
    </row>
    <row r="449" spans="1:4" x14ac:dyDescent="0.3">
      <c r="A449" s="200" t="s">
        <v>7986</v>
      </c>
      <c r="B449" s="200" t="s">
        <v>1735</v>
      </c>
      <c r="C449" s="200" t="s">
        <v>7985</v>
      </c>
      <c r="D449" s="200" t="s">
        <v>1733</v>
      </c>
    </row>
    <row r="450" spans="1:4" x14ac:dyDescent="0.3">
      <c r="A450" s="200" t="s">
        <v>7984</v>
      </c>
      <c r="B450" s="200">
        <v>539288</v>
      </c>
      <c r="C450" s="200" t="s">
        <v>1735</v>
      </c>
      <c r="D450" s="200" t="s">
        <v>405</v>
      </c>
    </row>
    <row r="451" spans="1:4" x14ac:dyDescent="0.3">
      <c r="A451" s="200" t="s">
        <v>7983</v>
      </c>
      <c r="B451" s="200">
        <v>523896</v>
      </c>
      <c r="C451" s="200" t="s">
        <v>1735</v>
      </c>
      <c r="D451" s="200" t="s">
        <v>1212</v>
      </c>
    </row>
    <row r="452" spans="1:4" x14ac:dyDescent="0.3">
      <c r="A452" s="200" t="s">
        <v>7982</v>
      </c>
      <c r="B452" s="200">
        <v>523896</v>
      </c>
      <c r="C452" s="200" t="s">
        <v>1735</v>
      </c>
      <c r="D452" s="200" t="s">
        <v>1212</v>
      </c>
    </row>
    <row r="453" spans="1:4" x14ac:dyDescent="0.3">
      <c r="A453" s="200" t="s">
        <v>7981</v>
      </c>
      <c r="B453" s="200">
        <v>512109</v>
      </c>
      <c r="C453" s="200" t="s">
        <v>1735</v>
      </c>
      <c r="D453" s="200" t="s">
        <v>1212</v>
      </c>
    </row>
    <row r="454" spans="1:4" x14ac:dyDescent="0.3">
      <c r="A454" s="200" t="s">
        <v>7980</v>
      </c>
      <c r="B454" s="200">
        <v>531541</v>
      </c>
      <c r="C454" s="200" t="s">
        <v>1735</v>
      </c>
      <c r="D454" s="200" t="s">
        <v>681</v>
      </c>
    </row>
    <row r="455" spans="1:4" x14ac:dyDescent="0.3">
      <c r="A455" s="200" t="s">
        <v>7979</v>
      </c>
      <c r="B455" s="200" t="s">
        <v>1735</v>
      </c>
      <c r="C455" s="200" t="s">
        <v>7978</v>
      </c>
      <c r="D455" s="200" t="s">
        <v>1733</v>
      </c>
    </row>
    <row r="456" spans="1:4" x14ac:dyDescent="0.3">
      <c r="A456" s="200" t="s">
        <v>7977</v>
      </c>
      <c r="B456" s="200">
        <v>511589</v>
      </c>
      <c r="C456" s="200" t="s">
        <v>1735</v>
      </c>
      <c r="D456" s="200" t="s">
        <v>1004</v>
      </c>
    </row>
    <row r="457" spans="1:4" x14ac:dyDescent="0.3">
      <c r="A457" s="200" t="s">
        <v>7976</v>
      </c>
      <c r="B457" s="200" t="s">
        <v>1735</v>
      </c>
      <c r="C457" s="200" t="s">
        <v>7975</v>
      </c>
      <c r="D457" s="200" t="s">
        <v>1733</v>
      </c>
    </row>
    <row r="458" spans="1:4" x14ac:dyDescent="0.3">
      <c r="A458" s="200" t="s">
        <v>7974</v>
      </c>
      <c r="B458" s="200">
        <v>519105</v>
      </c>
      <c r="C458" s="200" t="s">
        <v>7973</v>
      </c>
      <c r="D458" s="200" t="s">
        <v>414</v>
      </c>
    </row>
    <row r="459" spans="1:4" x14ac:dyDescent="0.3">
      <c r="A459" s="200" t="s">
        <v>7972</v>
      </c>
      <c r="B459" s="200">
        <v>504390</v>
      </c>
      <c r="C459" s="200" t="s">
        <v>1735</v>
      </c>
      <c r="D459" s="200" t="s">
        <v>945</v>
      </c>
    </row>
    <row r="460" spans="1:4" x14ac:dyDescent="0.3">
      <c r="A460" s="200" t="s">
        <v>7971</v>
      </c>
      <c r="B460" s="200">
        <v>513642</v>
      </c>
      <c r="C460" s="200" t="s">
        <v>1735</v>
      </c>
      <c r="D460" s="200" t="s">
        <v>934</v>
      </c>
    </row>
    <row r="461" spans="1:4" x14ac:dyDescent="0.3">
      <c r="A461" s="200" t="s">
        <v>7970</v>
      </c>
      <c r="B461" s="200">
        <v>532215</v>
      </c>
      <c r="C461" s="200" t="s">
        <v>7969</v>
      </c>
      <c r="D461" s="200" t="s">
        <v>923</v>
      </c>
    </row>
    <row r="462" spans="1:4" x14ac:dyDescent="0.3">
      <c r="A462" s="200" t="s">
        <v>7968</v>
      </c>
      <c r="B462" s="200">
        <v>532395</v>
      </c>
      <c r="C462" s="200" t="s">
        <v>7967</v>
      </c>
      <c r="D462" s="200" t="s">
        <v>1803</v>
      </c>
    </row>
    <row r="463" spans="1:4" x14ac:dyDescent="0.3">
      <c r="A463" s="200" t="s">
        <v>7966</v>
      </c>
      <c r="B463" s="200">
        <v>542285</v>
      </c>
      <c r="C463" s="200" t="s">
        <v>7965</v>
      </c>
      <c r="D463" s="200" t="s">
        <v>920</v>
      </c>
    </row>
    <row r="464" spans="1:4" x14ac:dyDescent="0.3">
      <c r="A464" s="200" t="s">
        <v>7964</v>
      </c>
      <c r="B464" s="200">
        <v>505506</v>
      </c>
      <c r="C464" s="200" t="s">
        <v>1735</v>
      </c>
      <c r="D464" s="200" t="s">
        <v>1625</v>
      </c>
    </row>
    <row r="465" spans="1:4" x14ac:dyDescent="0.3">
      <c r="A465" s="200" t="s">
        <v>7963</v>
      </c>
      <c r="B465" s="200">
        <v>523850</v>
      </c>
      <c r="C465" s="200" t="s">
        <v>1735</v>
      </c>
      <c r="D465" s="200" t="s">
        <v>515</v>
      </c>
    </row>
    <row r="466" spans="1:4" x14ac:dyDescent="0.3">
      <c r="A466" s="200" t="s">
        <v>7962</v>
      </c>
      <c r="B466" s="200">
        <v>523168</v>
      </c>
      <c r="C466" s="200" t="s">
        <v>1735</v>
      </c>
      <c r="D466" s="200" t="s">
        <v>879</v>
      </c>
    </row>
    <row r="467" spans="1:4" x14ac:dyDescent="0.3">
      <c r="A467" s="200" t="s">
        <v>7961</v>
      </c>
      <c r="B467" s="200">
        <v>508933</v>
      </c>
      <c r="C467" s="200" t="s">
        <v>7960</v>
      </c>
      <c r="D467" s="200" t="s">
        <v>920</v>
      </c>
    </row>
    <row r="468" spans="1:4" x14ac:dyDescent="0.3">
      <c r="A468" s="200" t="s">
        <v>7959</v>
      </c>
      <c r="B468" s="200">
        <v>512063</v>
      </c>
      <c r="C468" s="200" t="s">
        <v>1735</v>
      </c>
      <c r="D468" s="200" t="s">
        <v>1212</v>
      </c>
    </row>
    <row r="469" spans="1:4" x14ac:dyDescent="0.3">
      <c r="A469" s="200" t="s">
        <v>7958</v>
      </c>
      <c r="B469" s="200">
        <v>536965</v>
      </c>
      <c r="C469" s="200" t="s">
        <v>1735</v>
      </c>
      <c r="D469" s="200" t="s">
        <v>1004</v>
      </c>
    </row>
    <row r="470" spans="1:4" x14ac:dyDescent="0.3">
      <c r="A470" s="200" t="s">
        <v>7957</v>
      </c>
      <c r="B470" s="200">
        <v>508136</v>
      </c>
      <c r="C470" s="200" t="s">
        <v>1735</v>
      </c>
      <c r="D470" s="200" t="s">
        <v>1083</v>
      </c>
    </row>
    <row r="471" spans="1:4" x14ac:dyDescent="0.3">
      <c r="A471" s="200" t="s">
        <v>7956</v>
      </c>
      <c r="B471" s="200">
        <v>532507</v>
      </c>
      <c r="C471" s="200" t="s">
        <v>7955</v>
      </c>
      <c r="D471" s="200" t="s">
        <v>1762</v>
      </c>
    </row>
    <row r="472" spans="1:4" x14ac:dyDescent="0.3">
      <c r="A472" s="200" t="s">
        <v>7954</v>
      </c>
      <c r="B472" s="200">
        <v>537766</v>
      </c>
      <c r="C472" s="200" t="s">
        <v>1735</v>
      </c>
      <c r="D472" s="200" t="s">
        <v>958</v>
      </c>
    </row>
    <row r="473" spans="1:4" x14ac:dyDescent="0.3">
      <c r="A473" s="200" t="s">
        <v>7953</v>
      </c>
      <c r="B473" s="200">
        <v>532719</v>
      </c>
      <c r="C473" s="200" t="s">
        <v>7952</v>
      </c>
      <c r="D473" s="200" t="s">
        <v>926</v>
      </c>
    </row>
    <row r="474" spans="1:4" x14ac:dyDescent="0.3">
      <c r="A474" s="200" t="s">
        <v>7951</v>
      </c>
      <c r="B474" s="200">
        <v>523019</v>
      </c>
      <c r="C474" s="200" t="s">
        <v>1735</v>
      </c>
      <c r="D474" s="200" t="s">
        <v>945</v>
      </c>
    </row>
    <row r="475" spans="1:4" x14ac:dyDescent="0.3">
      <c r="A475" s="200" t="s">
        <v>7950</v>
      </c>
      <c r="B475" s="200">
        <v>523186</v>
      </c>
      <c r="C475" s="200" t="s">
        <v>1735</v>
      </c>
      <c r="D475" s="200" t="s">
        <v>1655</v>
      </c>
    </row>
    <row r="476" spans="1:4" x14ac:dyDescent="0.3">
      <c r="A476" s="200" t="s">
        <v>7949</v>
      </c>
      <c r="B476" s="200">
        <v>523186</v>
      </c>
      <c r="C476" s="200" t="s">
        <v>1735</v>
      </c>
      <c r="D476" s="200" t="s">
        <v>1655</v>
      </c>
    </row>
    <row r="477" spans="1:4" x14ac:dyDescent="0.3">
      <c r="A477" s="200" t="s">
        <v>7948</v>
      </c>
      <c r="B477" s="200" t="s">
        <v>1735</v>
      </c>
      <c r="C477" s="200" t="s">
        <v>7947</v>
      </c>
      <c r="D477" s="200" t="s">
        <v>1733</v>
      </c>
    </row>
    <row r="478" spans="1:4" x14ac:dyDescent="0.3">
      <c r="A478" s="200" t="s">
        <v>7946</v>
      </c>
      <c r="B478" s="200">
        <v>542206</v>
      </c>
      <c r="C478" s="200" t="s">
        <v>7945</v>
      </c>
      <c r="D478" s="200" t="s">
        <v>1839</v>
      </c>
    </row>
    <row r="479" spans="1:4" x14ac:dyDescent="0.3">
      <c r="A479" s="200" t="s">
        <v>7944</v>
      </c>
      <c r="B479" s="200">
        <v>531268</v>
      </c>
      <c r="C479" s="200" t="s">
        <v>1735</v>
      </c>
      <c r="D479" s="200" t="s">
        <v>1625</v>
      </c>
    </row>
    <row r="480" spans="1:4" x14ac:dyDescent="0.3">
      <c r="A480" s="200" t="s">
        <v>7943</v>
      </c>
      <c r="B480" s="200">
        <v>532380</v>
      </c>
      <c r="C480" s="200" t="s">
        <v>1735</v>
      </c>
      <c r="D480" s="200" t="s">
        <v>1947</v>
      </c>
    </row>
    <row r="481" spans="1:4" x14ac:dyDescent="0.3">
      <c r="A481" s="200" t="s">
        <v>7942</v>
      </c>
      <c r="B481" s="200">
        <v>524516</v>
      </c>
      <c r="C481" s="200" t="s">
        <v>1735</v>
      </c>
      <c r="D481" s="200" t="s">
        <v>472</v>
      </c>
    </row>
    <row r="482" spans="1:4" x14ac:dyDescent="0.3">
      <c r="A482" s="200" t="s">
        <v>7941</v>
      </c>
      <c r="B482" s="200">
        <v>532989</v>
      </c>
      <c r="C482" s="200" t="s">
        <v>7940</v>
      </c>
      <c r="D482" s="200" t="s">
        <v>472</v>
      </c>
    </row>
    <row r="483" spans="1:4" x14ac:dyDescent="0.3">
      <c r="A483" s="200" t="s">
        <v>7939</v>
      </c>
      <c r="B483" s="200">
        <v>530197</v>
      </c>
      <c r="C483" s="200" t="s">
        <v>1735</v>
      </c>
      <c r="D483" s="200" t="s">
        <v>405</v>
      </c>
    </row>
    <row r="484" spans="1:4" x14ac:dyDescent="0.3">
      <c r="A484" s="200" t="s">
        <v>7938</v>
      </c>
      <c r="B484" s="200">
        <v>511724</v>
      </c>
      <c r="C484" s="200" t="s">
        <v>1735</v>
      </c>
      <c r="D484" s="200" t="s">
        <v>1004</v>
      </c>
    </row>
    <row r="485" spans="1:4" x14ac:dyDescent="0.3">
      <c r="A485" s="200" t="s">
        <v>7937</v>
      </c>
      <c r="B485" s="200">
        <v>532977</v>
      </c>
      <c r="C485" s="200" t="s">
        <v>7936</v>
      </c>
      <c r="D485" s="200" t="s">
        <v>2265</v>
      </c>
    </row>
    <row r="486" spans="1:4" x14ac:dyDescent="0.3">
      <c r="A486" s="200" t="s">
        <v>7935</v>
      </c>
      <c r="B486" s="200" t="s">
        <v>1735</v>
      </c>
      <c r="C486" s="200" t="s">
        <v>7934</v>
      </c>
      <c r="D486" s="200" t="s">
        <v>1225</v>
      </c>
    </row>
    <row r="487" spans="1:4" x14ac:dyDescent="0.3">
      <c r="A487" s="200" t="s">
        <v>7933</v>
      </c>
      <c r="B487" s="200">
        <v>533229</v>
      </c>
      <c r="C487" s="200" t="s">
        <v>7932</v>
      </c>
      <c r="D487" s="200" t="s">
        <v>1225</v>
      </c>
    </row>
    <row r="488" spans="1:4" x14ac:dyDescent="0.3">
      <c r="A488" s="200" t="s">
        <v>7931</v>
      </c>
      <c r="B488" s="200">
        <v>500031</v>
      </c>
      <c r="C488" s="200" t="s">
        <v>7930</v>
      </c>
      <c r="D488" s="200" t="s">
        <v>485</v>
      </c>
    </row>
    <row r="489" spans="1:4" x14ac:dyDescent="0.3">
      <c r="A489" s="200" t="s">
        <v>7929</v>
      </c>
      <c r="B489" s="200">
        <v>500034</v>
      </c>
      <c r="C489" s="200" t="s">
        <v>7928</v>
      </c>
      <c r="D489" s="200" t="s">
        <v>1004</v>
      </c>
    </row>
    <row r="490" spans="1:4" x14ac:dyDescent="0.3">
      <c r="A490" s="200" t="s">
        <v>7927</v>
      </c>
      <c r="B490" s="200">
        <v>532978</v>
      </c>
      <c r="C490" s="200" t="s">
        <v>7926</v>
      </c>
      <c r="D490" s="200" t="s">
        <v>972</v>
      </c>
    </row>
    <row r="491" spans="1:4" x14ac:dyDescent="0.3">
      <c r="A491" s="200" t="s">
        <v>7925</v>
      </c>
      <c r="B491" s="200">
        <v>512261</v>
      </c>
      <c r="C491" s="200" t="s">
        <v>1735</v>
      </c>
      <c r="D491" s="200" t="s">
        <v>1212</v>
      </c>
    </row>
    <row r="492" spans="1:4" x14ac:dyDescent="0.3">
      <c r="A492" s="200" t="s">
        <v>7924</v>
      </c>
      <c r="B492" s="200">
        <v>539872</v>
      </c>
      <c r="C492" s="200" t="s">
        <v>1735</v>
      </c>
      <c r="D492" s="200" t="s">
        <v>472</v>
      </c>
    </row>
    <row r="493" spans="1:4" x14ac:dyDescent="0.3">
      <c r="A493" s="200" t="s">
        <v>7923</v>
      </c>
      <c r="B493" s="200">
        <v>500032</v>
      </c>
      <c r="C493" s="200" t="s">
        <v>7922</v>
      </c>
      <c r="D493" s="200" t="s">
        <v>807</v>
      </c>
    </row>
    <row r="494" spans="1:4" x14ac:dyDescent="0.3">
      <c r="A494" s="200" t="s">
        <v>7921</v>
      </c>
      <c r="B494" s="200">
        <v>500490</v>
      </c>
      <c r="C494" s="200" t="s">
        <v>7920</v>
      </c>
      <c r="D494" s="200" t="s">
        <v>972</v>
      </c>
    </row>
    <row r="495" spans="1:4" x14ac:dyDescent="0.3">
      <c r="A495" s="200" t="s">
        <v>7919</v>
      </c>
      <c r="B495" s="200">
        <v>507944</v>
      </c>
      <c r="C495" s="200" t="s">
        <v>1735</v>
      </c>
      <c r="D495" s="200" t="s">
        <v>515</v>
      </c>
    </row>
    <row r="496" spans="1:4" x14ac:dyDescent="0.3">
      <c r="A496" s="200" t="s">
        <v>7918</v>
      </c>
      <c r="B496" s="200">
        <v>511139</v>
      </c>
      <c r="C496" s="200" t="s">
        <v>1735</v>
      </c>
      <c r="D496" s="200" t="s">
        <v>1751</v>
      </c>
    </row>
    <row r="497" spans="1:4" x14ac:dyDescent="0.3">
      <c r="A497" s="200" t="s">
        <v>7917</v>
      </c>
      <c r="B497" s="200">
        <v>524824</v>
      </c>
      <c r="C497" s="200" t="s">
        <v>7916</v>
      </c>
      <c r="D497" s="200" t="s">
        <v>472</v>
      </c>
    </row>
    <row r="498" spans="1:4" x14ac:dyDescent="0.3">
      <c r="A498" s="200" t="s">
        <v>7915</v>
      </c>
      <c r="B498" s="200">
        <v>530999</v>
      </c>
      <c r="C498" s="200" t="s">
        <v>7914</v>
      </c>
      <c r="D498" s="200" t="s">
        <v>681</v>
      </c>
    </row>
    <row r="499" spans="1:4" x14ac:dyDescent="0.3">
      <c r="A499" s="200" t="s">
        <v>7913</v>
      </c>
      <c r="B499" s="200">
        <v>532382</v>
      </c>
      <c r="C499" s="200" t="s">
        <v>7912</v>
      </c>
      <c r="D499" s="200" t="s">
        <v>1762</v>
      </c>
    </row>
    <row r="500" spans="1:4" x14ac:dyDescent="0.3">
      <c r="A500" s="200" t="s">
        <v>7911</v>
      </c>
      <c r="B500" s="200">
        <v>513142</v>
      </c>
      <c r="C500" s="200" t="s">
        <v>1735</v>
      </c>
      <c r="D500" s="200" t="s">
        <v>1850</v>
      </c>
    </row>
    <row r="501" spans="1:4" x14ac:dyDescent="0.3">
      <c r="A501" s="200" t="s">
        <v>7910</v>
      </c>
      <c r="B501" s="200" t="s">
        <v>1735</v>
      </c>
      <c r="C501" s="200" t="s">
        <v>7909</v>
      </c>
      <c r="D501" s="200" t="s">
        <v>7908</v>
      </c>
    </row>
    <row r="502" spans="1:4" x14ac:dyDescent="0.3">
      <c r="A502" s="200" t="s">
        <v>7907</v>
      </c>
      <c r="B502" s="200">
        <v>539834</v>
      </c>
      <c r="C502" s="200" t="s">
        <v>1735</v>
      </c>
      <c r="D502" s="200" t="s">
        <v>1212</v>
      </c>
    </row>
    <row r="503" spans="1:4" x14ac:dyDescent="0.3">
      <c r="A503" s="200" t="s">
        <v>7906</v>
      </c>
      <c r="B503" s="200">
        <v>502355</v>
      </c>
      <c r="C503" s="200" t="s">
        <v>7905</v>
      </c>
      <c r="D503" s="200" t="s">
        <v>1093</v>
      </c>
    </row>
    <row r="504" spans="1:4" x14ac:dyDescent="0.3">
      <c r="A504" s="200" t="s">
        <v>7904</v>
      </c>
      <c r="B504" s="200">
        <v>539251</v>
      </c>
      <c r="C504" s="200" t="s">
        <v>7903</v>
      </c>
      <c r="D504" s="200" t="s">
        <v>1130</v>
      </c>
    </row>
    <row r="505" spans="1:4" x14ac:dyDescent="0.3">
      <c r="A505" s="200" t="s">
        <v>7902</v>
      </c>
      <c r="B505" s="200">
        <v>500102</v>
      </c>
      <c r="C505" s="200" t="s">
        <v>7901</v>
      </c>
      <c r="D505" s="200" t="s">
        <v>1655</v>
      </c>
    </row>
    <row r="506" spans="1:4" x14ac:dyDescent="0.3">
      <c r="A506" s="200" t="s">
        <v>7900</v>
      </c>
      <c r="B506" s="200">
        <v>523319</v>
      </c>
      <c r="C506" s="200" t="s">
        <v>7899</v>
      </c>
      <c r="D506" s="200" t="s">
        <v>1001</v>
      </c>
    </row>
    <row r="507" spans="1:4" x14ac:dyDescent="0.3">
      <c r="A507" s="200" t="s">
        <v>7898</v>
      </c>
      <c r="B507" s="200">
        <v>532485</v>
      </c>
      <c r="C507" s="200" t="s">
        <v>1735</v>
      </c>
      <c r="D507" s="200" t="s">
        <v>1004</v>
      </c>
    </row>
    <row r="508" spans="1:4" x14ac:dyDescent="0.3">
      <c r="A508" s="200" t="s">
        <v>7897</v>
      </c>
      <c r="B508" s="200">
        <v>500038</v>
      </c>
      <c r="C508" s="200" t="s">
        <v>7896</v>
      </c>
      <c r="D508" s="200" t="s">
        <v>807</v>
      </c>
    </row>
    <row r="509" spans="1:4" x14ac:dyDescent="0.3">
      <c r="A509" s="200" t="s">
        <v>7895</v>
      </c>
      <c r="B509" s="200">
        <v>520127</v>
      </c>
      <c r="C509" s="200" t="s">
        <v>1735</v>
      </c>
      <c r="D509" s="200" t="s">
        <v>2339</v>
      </c>
    </row>
    <row r="510" spans="1:4" x14ac:dyDescent="0.3">
      <c r="A510" s="200" t="s">
        <v>7894</v>
      </c>
      <c r="B510" s="200">
        <v>519295</v>
      </c>
      <c r="C510" s="200" t="s">
        <v>1735</v>
      </c>
      <c r="D510" s="200" t="s">
        <v>844</v>
      </c>
    </row>
    <row r="511" spans="1:4" x14ac:dyDescent="0.3">
      <c r="A511" s="200" t="s">
        <v>7893</v>
      </c>
      <c r="B511" s="200">
        <v>531591</v>
      </c>
      <c r="C511" s="200" t="s">
        <v>1735</v>
      </c>
      <c r="D511" s="200" t="s">
        <v>1004</v>
      </c>
    </row>
    <row r="512" spans="1:4" x14ac:dyDescent="0.3">
      <c r="A512" s="200" t="s">
        <v>7892</v>
      </c>
      <c r="B512" s="200">
        <v>526849</v>
      </c>
      <c r="C512" s="200" t="s">
        <v>7891</v>
      </c>
      <c r="D512" s="200" t="s">
        <v>1047</v>
      </c>
    </row>
    <row r="513" spans="1:4" x14ac:dyDescent="0.3">
      <c r="A513" s="200" t="s">
        <v>7890</v>
      </c>
      <c r="B513" s="200">
        <v>509053</v>
      </c>
      <c r="C513" s="200" t="s">
        <v>1735</v>
      </c>
      <c r="D513" s="200" t="s">
        <v>1751</v>
      </c>
    </row>
    <row r="514" spans="1:4" x14ac:dyDescent="0.3">
      <c r="A514" s="200" t="s">
        <v>7889</v>
      </c>
      <c r="B514" s="200">
        <v>500039</v>
      </c>
      <c r="C514" s="200" t="s">
        <v>7888</v>
      </c>
      <c r="D514" s="200" t="s">
        <v>989</v>
      </c>
    </row>
    <row r="515" spans="1:4" x14ac:dyDescent="0.3">
      <c r="A515" s="200" t="s">
        <v>7887</v>
      </c>
      <c r="B515" s="200">
        <v>541153</v>
      </c>
      <c r="C515" s="200" t="s">
        <v>7886</v>
      </c>
      <c r="D515" s="200" t="s">
        <v>923</v>
      </c>
    </row>
    <row r="516" spans="1:4" x14ac:dyDescent="0.3">
      <c r="A516" s="200" t="s">
        <v>7885</v>
      </c>
      <c r="B516" s="200">
        <v>532946</v>
      </c>
      <c r="C516" s="200" t="s">
        <v>7884</v>
      </c>
      <c r="D516" s="200" t="s">
        <v>1047</v>
      </c>
    </row>
    <row r="517" spans="1:4" x14ac:dyDescent="0.3">
      <c r="A517" s="200" t="s">
        <v>7883</v>
      </c>
      <c r="B517" s="200">
        <v>539120</v>
      </c>
      <c r="C517" s="200" t="s">
        <v>1735</v>
      </c>
      <c r="D517" s="200" t="s">
        <v>5224</v>
      </c>
    </row>
    <row r="518" spans="1:4" x14ac:dyDescent="0.3">
      <c r="A518" s="200" t="s">
        <v>7882</v>
      </c>
      <c r="B518" s="200">
        <v>532134</v>
      </c>
      <c r="C518" s="200" t="s">
        <v>7881</v>
      </c>
      <c r="D518" s="200" t="s">
        <v>923</v>
      </c>
    </row>
    <row r="519" spans="1:4" x14ac:dyDescent="0.3">
      <c r="A519" s="200" t="s">
        <v>7880</v>
      </c>
      <c r="B519" s="200">
        <v>532149</v>
      </c>
      <c r="C519" s="200" t="s">
        <v>7879</v>
      </c>
      <c r="D519" s="200" t="s">
        <v>923</v>
      </c>
    </row>
    <row r="520" spans="1:4" x14ac:dyDescent="0.3">
      <c r="A520" s="200" t="s">
        <v>7878</v>
      </c>
      <c r="B520" s="200">
        <v>532525</v>
      </c>
      <c r="C520" s="200" t="s">
        <v>7877</v>
      </c>
      <c r="D520" s="200" t="s">
        <v>923</v>
      </c>
    </row>
    <row r="521" spans="1:4" x14ac:dyDescent="0.3">
      <c r="A521" s="200" t="s">
        <v>7876</v>
      </c>
      <c r="B521" s="200" t="s">
        <v>1735</v>
      </c>
      <c r="C521" s="200" t="s">
        <v>7875</v>
      </c>
      <c r="D521" s="200" t="s">
        <v>1733</v>
      </c>
    </row>
    <row r="522" spans="1:4" x14ac:dyDescent="0.3">
      <c r="A522" s="200" t="s">
        <v>7874</v>
      </c>
      <c r="B522" s="200">
        <v>532674</v>
      </c>
      <c r="C522" s="200" t="s">
        <v>7873</v>
      </c>
      <c r="D522" s="200" t="s">
        <v>920</v>
      </c>
    </row>
    <row r="523" spans="1:4" x14ac:dyDescent="0.3">
      <c r="A523" s="200" t="s">
        <v>7872</v>
      </c>
      <c r="B523" s="200">
        <v>500041</v>
      </c>
      <c r="C523" s="200" t="s">
        <v>7871</v>
      </c>
      <c r="D523" s="200" t="s">
        <v>807</v>
      </c>
    </row>
    <row r="524" spans="1:4" x14ac:dyDescent="0.3">
      <c r="A524" s="200" t="s">
        <v>7870</v>
      </c>
      <c r="B524" s="200" t="s">
        <v>1735</v>
      </c>
      <c r="C524" s="200" t="s">
        <v>7869</v>
      </c>
      <c r="D524" s="200" t="s">
        <v>1733</v>
      </c>
    </row>
    <row r="525" spans="1:4" x14ac:dyDescent="0.3">
      <c r="A525" s="200" t="s">
        <v>7868</v>
      </c>
      <c r="B525" s="200">
        <v>538546</v>
      </c>
      <c r="C525" s="200" t="s">
        <v>1735</v>
      </c>
      <c r="D525" s="200" t="s">
        <v>423</v>
      </c>
    </row>
    <row r="526" spans="1:4" x14ac:dyDescent="0.3">
      <c r="A526" s="200" t="s">
        <v>7867</v>
      </c>
      <c r="B526" s="200">
        <v>519353</v>
      </c>
      <c r="C526" s="200" t="s">
        <v>1735</v>
      </c>
      <c r="D526" s="200" t="s">
        <v>1083</v>
      </c>
    </row>
    <row r="527" spans="1:4" x14ac:dyDescent="0.3">
      <c r="A527" s="200" t="s">
        <v>7866</v>
      </c>
      <c r="B527" s="200">
        <v>503722</v>
      </c>
      <c r="C527" s="200" t="s">
        <v>7865</v>
      </c>
      <c r="D527" s="200" t="s">
        <v>920</v>
      </c>
    </row>
    <row r="528" spans="1:4" x14ac:dyDescent="0.3">
      <c r="A528" s="200" t="s">
        <v>7864</v>
      </c>
      <c r="B528" s="200">
        <v>532916</v>
      </c>
      <c r="C528" s="200" t="s">
        <v>7863</v>
      </c>
      <c r="D528" s="200" t="s">
        <v>687</v>
      </c>
    </row>
    <row r="529" spans="1:4" x14ac:dyDescent="0.3">
      <c r="A529" s="200" t="s">
        <v>7862</v>
      </c>
      <c r="B529" s="200">
        <v>513502</v>
      </c>
      <c r="C529" s="200" t="s">
        <v>1735</v>
      </c>
      <c r="D529" s="200" t="s">
        <v>3344</v>
      </c>
    </row>
    <row r="530" spans="1:4" x14ac:dyDescent="0.3">
      <c r="A530" s="200" t="s">
        <v>7861</v>
      </c>
      <c r="B530" s="200">
        <v>532336</v>
      </c>
      <c r="C530" s="200" t="s">
        <v>1735</v>
      </c>
      <c r="D530" s="200" t="s">
        <v>1625</v>
      </c>
    </row>
    <row r="531" spans="1:4" x14ac:dyDescent="0.3">
      <c r="A531" s="200" t="s">
        <v>7860</v>
      </c>
      <c r="B531" s="200">
        <v>532694</v>
      </c>
      <c r="C531" s="200" t="s">
        <v>7858</v>
      </c>
      <c r="D531" s="200" t="s">
        <v>1751</v>
      </c>
    </row>
    <row r="532" spans="1:4" x14ac:dyDescent="0.3">
      <c r="A532" s="200" t="s">
        <v>7859</v>
      </c>
      <c r="B532" s="200">
        <v>532694</v>
      </c>
      <c r="C532" s="200" t="s">
        <v>7858</v>
      </c>
      <c r="D532" s="200" t="s">
        <v>1751</v>
      </c>
    </row>
    <row r="533" spans="1:4" x14ac:dyDescent="0.3">
      <c r="A533" s="200" t="s">
        <v>7857</v>
      </c>
      <c r="B533" s="200">
        <v>524687</v>
      </c>
      <c r="C533" s="200" t="s">
        <v>1735</v>
      </c>
      <c r="D533" s="200" t="s">
        <v>417</v>
      </c>
    </row>
    <row r="534" spans="1:4" x14ac:dyDescent="0.3">
      <c r="A534" s="200" t="s">
        <v>7856</v>
      </c>
      <c r="B534" s="200">
        <v>524687</v>
      </c>
      <c r="C534" s="200" t="s">
        <v>1735</v>
      </c>
      <c r="D534" s="200" t="s">
        <v>417</v>
      </c>
    </row>
    <row r="535" spans="1:4" x14ac:dyDescent="0.3">
      <c r="A535" s="200" t="s">
        <v>7855</v>
      </c>
      <c r="B535" s="200">
        <v>500042</v>
      </c>
      <c r="C535" s="200" t="s">
        <v>7853</v>
      </c>
      <c r="D535" s="200" t="s">
        <v>405</v>
      </c>
    </row>
    <row r="536" spans="1:4" x14ac:dyDescent="0.3">
      <c r="A536" s="200" t="s">
        <v>7854</v>
      </c>
      <c r="B536" s="200">
        <v>500042</v>
      </c>
      <c r="C536" s="200" t="s">
        <v>7853</v>
      </c>
      <c r="D536" s="200" t="s">
        <v>405</v>
      </c>
    </row>
    <row r="537" spans="1:4" x14ac:dyDescent="0.3">
      <c r="A537" s="200" t="s">
        <v>7852</v>
      </c>
      <c r="B537" s="200">
        <v>500043</v>
      </c>
      <c r="C537" s="200" t="s">
        <v>7851</v>
      </c>
      <c r="D537" s="200" t="s">
        <v>437</v>
      </c>
    </row>
    <row r="538" spans="1:4" x14ac:dyDescent="0.3">
      <c r="A538" s="200" t="s">
        <v>7850</v>
      </c>
      <c r="B538" s="200">
        <v>500043</v>
      </c>
      <c r="C538" s="200" t="s">
        <v>7849</v>
      </c>
      <c r="D538" s="200" t="s">
        <v>437</v>
      </c>
    </row>
    <row r="539" spans="1:4" x14ac:dyDescent="0.3">
      <c r="A539" s="200" t="s">
        <v>7848</v>
      </c>
      <c r="B539" s="200">
        <v>522004</v>
      </c>
      <c r="C539" s="200" t="s">
        <v>1735</v>
      </c>
      <c r="D539" s="200" t="s">
        <v>515</v>
      </c>
    </row>
    <row r="540" spans="1:4" x14ac:dyDescent="0.3">
      <c r="A540" s="200" t="s">
        <v>7847</v>
      </c>
      <c r="B540" s="200">
        <v>506285</v>
      </c>
      <c r="C540" s="200" t="s">
        <v>7846</v>
      </c>
      <c r="D540" s="200" t="s">
        <v>1007</v>
      </c>
    </row>
    <row r="541" spans="1:4" x14ac:dyDescent="0.3">
      <c r="A541" s="200" t="s">
        <v>7845</v>
      </c>
      <c r="B541" s="200">
        <v>539946</v>
      </c>
      <c r="C541" s="200" t="s">
        <v>1735</v>
      </c>
      <c r="D541" s="200" t="s">
        <v>1004</v>
      </c>
    </row>
    <row r="542" spans="1:4" x14ac:dyDescent="0.3">
      <c r="A542" s="200" t="s">
        <v>7844</v>
      </c>
      <c r="B542" s="200">
        <v>517246</v>
      </c>
      <c r="C542" s="200" t="s">
        <v>1735</v>
      </c>
      <c r="D542" s="200" t="s">
        <v>1745</v>
      </c>
    </row>
    <row r="543" spans="1:4" x14ac:dyDescent="0.3">
      <c r="A543" s="200" t="s">
        <v>7843</v>
      </c>
      <c r="B543" s="200">
        <v>517246</v>
      </c>
      <c r="C543" s="200" t="s">
        <v>1735</v>
      </c>
      <c r="D543" s="200" t="s">
        <v>1745</v>
      </c>
    </row>
    <row r="544" spans="1:4" x14ac:dyDescent="0.3">
      <c r="A544" s="200" t="s">
        <v>7842</v>
      </c>
      <c r="B544" s="200">
        <v>539621</v>
      </c>
      <c r="C544" s="200" t="s">
        <v>1735</v>
      </c>
      <c r="D544" s="200" t="s">
        <v>1004</v>
      </c>
    </row>
    <row r="545" spans="1:4" x14ac:dyDescent="0.3">
      <c r="A545" s="200" t="s">
        <v>7841</v>
      </c>
      <c r="B545" s="200">
        <v>524332</v>
      </c>
      <c r="C545" s="200" t="s">
        <v>1735</v>
      </c>
      <c r="D545" s="200" t="s">
        <v>1646</v>
      </c>
    </row>
    <row r="546" spans="1:4" x14ac:dyDescent="0.3">
      <c r="A546" s="200" t="s">
        <v>7840</v>
      </c>
      <c r="B546" s="200">
        <v>542057</v>
      </c>
      <c r="C546" s="200" t="s">
        <v>1735</v>
      </c>
      <c r="D546" s="200" t="s">
        <v>931</v>
      </c>
    </row>
    <row r="547" spans="1:4" x14ac:dyDescent="0.3">
      <c r="A547" s="200" t="s">
        <v>7839</v>
      </c>
      <c r="B547" s="200">
        <v>524828</v>
      </c>
      <c r="C547" s="200" t="s">
        <v>1735</v>
      </c>
      <c r="D547" s="200" t="s">
        <v>472</v>
      </c>
    </row>
    <row r="548" spans="1:4" x14ac:dyDescent="0.3">
      <c r="A548" s="200" t="s">
        <v>7838</v>
      </c>
      <c r="B548" s="200">
        <v>539447</v>
      </c>
      <c r="C548" s="200" t="s">
        <v>7837</v>
      </c>
      <c r="D548" s="200" t="s">
        <v>1130</v>
      </c>
    </row>
    <row r="549" spans="1:4" x14ac:dyDescent="0.3">
      <c r="A549" s="200" t="s">
        <v>7836</v>
      </c>
      <c r="B549" s="200">
        <v>533270</v>
      </c>
      <c r="C549" s="200" t="s">
        <v>7835</v>
      </c>
      <c r="D549" s="200" t="s">
        <v>423</v>
      </c>
    </row>
    <row r="550" spans="1:4" x14ac:dyDescent="0.3">
      <c r="A550" s="200" t="s">
        <v>7834</v>
      </c>
      <c r="B550" s="200">
        <v>539546</v>
      </c>
      <c r="C550" s="200" t="s">
        <v>1735</v>
      </c>
      <c r="D550" s="200" t="s">
        <v>1212</v>
      </c>
    </row>
    <row r="551" spans="1:4" x14ac:dyDescent="0.3">
      <c r="A551" s="200" t="s">
        <v>7833</v>
      </c>
      <c r="B551" s="200">
        <v>539018</v>
      </c>
      <c r="C551" s="200" t="s">
        <v>1735</v>
      </c>
      <c r="D551" s="200" t="s">
        <v>1850</v>
      </c>
    </row>
    <row r="552" spans="1:4" x14ac:dyDescent="0.3">
      <c r="A552" s="200" t="s">
        <v>7832</v>
      </c>
      <c r="B552" s="200">
        <v>532645</v>
      </c>
      <c r="C552" s="200" t="s">
        <v>1735</v>
      </c>
      <c r="D552" s="200" t="s">
        <v>1212</v>
      </c>
    </row>
    <row r="553" spans="1:4" x14ac:dyDescent="0.3">
      <c r="A553" s="200" t="s">
        <v>7831</v>
      </c>
      <c r="B553" s="200">
        <v>539399</v>
      </c>
      <c r="C553" s="200" t="s">
        <v>1735</v>
      </c>
      <c r="D553" s="200" t="s">
        <v>920</v>
      </c>
    </row>
    <row r="554" spans="1:4" x14ac:dyDescent="0.3">
      <c r="A554" s="200" t="s">
        <v>7830</v>
      </c>
      <c r="B554" s="200">
        <v>522650</v>
      </c>
      <c r="C554" s="200" t="s">
        <v>1735</v>
      </c>
      <c r="D554" s="200" t="s">
        <v>1078</v>
      </c>
    </row>
    <row r="555" spans="1:4" x14ac:dyDescent="0.3">
      <c r="A555" s="200" t="s">
        <v>7829</v>
      </c>
      <c r="B555" s="200">
        <v>500048</v>
      </c>
      <c r="C555" s="200" t="s">
        <v>7828</v>
      </c>
      <c r="D555" s="200" t="s">
        <v>2133</v>
      </c>
    </row>
    <row r="556" spans="1:4" x14ac:dyDescent="0.3">
      <c r="A556" s="200" t="s">
        <v>7827</v>
      </c>
      <c r="B556" s="200">
        <v>541178</v>
      </c>
      <c r="C556" s="200" t="s">
        <v>1735</v>
      </c>
      <c r="D556" s="200" t="s">
        <v>1078</v>
      </c>
    </row>
    <row r="557" spans="1:4" x14ac:dyDescent="0.3">
      <c r="A557" s="200" t="s">
        <v>7826</v>
      </c>
      <c r="B557" s="200">
        <v>509438</v>
      </c>
      <c r="C557" s="200" t="s">
        <v>1735</v>
      </c>
      <c r="D557" s="200" t="s">
        <v>1811</v>
      </c>
    </row>
    <row r="558" spans="1:4" x14ac:dyDescent="0.3">
      <c r="A558" s="200" t="s">
        <v>7825</v>
      </c>
      <c r="B558" s="200">
        <v>533095</v>
      </c>
      <c r="C558" s="200" t="s">
        <v>1735</v>
      </c>
      <c r="D558" s="200" t="s">
        <v>1004</v>
      </c>
    </row>
    <row r="559" spans="1:4" x14ac:dyDescent="0.3">
      <c r="A559" s="200" t="s">
        <v>7824</v>
      </c>
      <c r="B559" s="200">
        <v>512404</v>
      </c>
      <c r="C559" s="200" t="s">
        <v>1735</v>
      </c>
      <c r="D559" s="200" t="s">
        <v>1850</v>
      </c>
    </row>
    <row r="560" spans="1:4" x14ac:dyDescent="0.3">
      <c r="A560" s="200" t="s">
        <v>7823</v>
      </c>
      <c r="B560" s="200">
        <v>532230</v>
      </c>
      <c r="C560" s="200" t="s">
        <v>1735</v>
      </c>
      <c r="D560" s="200" t="s">
        <v>920</v>
      </c>
    </row>
    <row r="561" spans="1:4" x14ac:dyDescent="0.3">
      <c r="A561" s="200" t="s">
        <v>7822</v>
      </c>
      <c r="B561" s="200">
        <v>512195</v>
      </c>
      <c r="C561" s="200" t="s">
        <v>1735</v>
      </c>
      <c r="D561" s="200" t="s">
        <v>1751</v>
      </c>
    </row>
    <row r="562" spans="1:4" x14ac:dyDescent="0.3">
      <c r="A562" s="200" t="s">
        <v>7821</v>
      </c>
      <c r="B562" s="200">
        <v>509480</v>
      </c>
      <c r="C562" s="200" t="s">
        <v>7820</v>
      </c>
      <c r="D562" s="200" t="s">
        <v>2397</v>
      </c>
    </row>
    <row r="563" spans="1:4" x14ac:dyDescent="0.3">
      <c r="A563" s="200" t="s">
        <v>7819</v>
      </c>
      <c r="B563" s="200">
        <v>531340</v>
      </c>
      <c r="C563" s="200" t="s">
        <v>1735</v>
      </c>
      <c r="D563" s="200" t="s">
        <v>945</v>
      </c>
    </row>
    <row r="564" spans="1:4" x14ac:dyDescent="0.3">
      <c r="A564" s="200" t="s">
        <v>7818</v>
      </c>
      <c r="B564" s="200">
        <v>524606</v>
      </c>
      <c r="C564" s="200" t="s">
        <v>1735</v>
      </c>
      <c r="D564" s="200" t="s">
        <v>472</v>
      </c>
    </row>
    <row r="565" spans="1:4" x14ac:dyDescent="0.3">
      <c r="A565" s="200" t="s">
        <v>7817</v>
      </c>
      <c r="B565" s="200">
        <v>531582</v>
      </c>
      <c r="C565" s="200" t="s">
        <v>1735</v>
      </c>
      <c r="D565" s="200" t="s">
        <v>1004</v>
      </c>
    </row>
    <row r="566" spans="1:4" x14ac:dyDescent="0.3">
      <c r="A566" s="200" t="s">
        <v>7816</v>
      </c>
      <c r="B566" s="200">
        <v>508664</v>
      </c>
      <c r="C566" s="200" t="s">
        <v>1735</v>
      </c>
      <c r="D566" s="200" t="s">
        <v>1811</v>
      </c>
    </row>
    <row r="567" spans="1:4" x14ac:dyDescent="0.3">
      <c r="A567" s="200" t="s">
        <v>7815</v>
      </c>
      <c r="B567" s="200" t="s">
        <v>1735</v>
      </c>
      <c r="C567" s="200" t="s">
        <v>7814</v>
      </c>
      <c r="D567" s="200" t="s">
        <v>1733</v>
      </c>
    </row>
    <row r="568" spans="1:4" x14ac:dyDescent="0.3">
      <c r="A568" s="200" t="s">
        <v>7813</v>
      </c>
      <c r="B568" s="200">
        <v>512477</v>
      </c>
      <c r="C568" s="200" t="s">
        <v>1735</v>
      </c>
      <c r="D568" s="200" t="s">
        <v>920</v>
      </c>
    </row>
    <row r="569" spans="1:4" x14ac:dyDescent="0.3">
      <c r="A569" s="200" t="s">
        <v>7812</v>
      </c>
      <c r="B569" s="200">
        <v>512477</v>
      </c>
      <c r="C569" s="200" t="s">
        <v>1735</v>
      </c>
      <c r="D569" s="200" t="s">
        <v>920</v>
      </c>
    </row>
    <row r="570" spans="1:4" x14ac:dyDescent="0.3">
      <c r="A570" s="200" t="s">
        <v>7811</v>
      </c>
      <c r="B570" s="200">
        <v>533303</v>
      </c>
      <c r="C570" s="200" t="s">
        <v>7810</v>
      </c>
      <c r="D570" s="200" t="s">
        <v>972</v>
      </c>
    </row>
    <row r="571" spans="1:4" x14ac:dyDescent="0.3">
      <c r="A571" s="200" t="s">
        <v>7809</v>
      </c>
      <c r="B571" s="200">
        <v>532430</v>
      </c>
      <c r="C571" s="200" t="s">
        <v>7808</v>
      </c>
      <c r="D571" s="200" t="s">
        <v>2063</v>
      </c>
    </row>
    <row r="572" spans="1:4" x14ac:dyDescent="0.3">
      <c r="A572" s="200" t="s">
        <v>7807</v>
      </c>
      <c r="B572" s="200">
        <v>539662</v>
      </c>
      <c r="C572" s="200" t="s">
        <v>1735</v>
      </c>
      <c r="D572" s="200" t="s">
        <v>1004</v>
      </c>
    </row>
    <row r="573" spans="1:4" x14ac:dyDescent="0.3">
      <c r="A573" s="200" t="s">
        <v>7806</v>
      </c>
      <c r="B573" s="200">
        <v>511664</v>
      </c>
      <c r="C573" s="200" t="s">
        <v>1735</v>
      </c>
      <c r="D573" s="200" t="s">
        <v>1947</v>
      </c>
    </row>
    <row r="574" spans="1:4" x14ac:dyDescent="0.3">
      <c r="A574" s="200" t="s">
        <v>7805</v>
      </c>
      <c r="B574" s="200">
        <v>532930</v>
      </c>
      <c r="C574" s="200" t="s">
        <v>7804</v>
      </c>
      <c r="D574" s="200" t="s">
        <v>749</v>
      </c>
    </row>
    <row r="575" spans="1:4" x14ac:dyDescent="0.3">
      <c r="A575" s="200" t="s">
        <v>7803</v>
      </c>
      <c r="B575" s="200">
        <v>530803</v>
      </c>
      <c r="C575" s="200" t="s">
        <v>7802</v>
      </c>
      <c r="D575" s="200" t="s">
        <v>681</v>
      </c>
    </row>
    <row r="576" spans="1:4" x14ac:dyDescent="0.3">
      <c r="A576" s="200" t="s">
        <v>7801</v>
      </c>
      <c r="B576" s="200">
        <v>531719</v>
      </c>
      <c r="C576" s="200" t="s">
        <v>1735</v>
      </c>
      <c r="D576" s="200" t="s">
        <v>1007</v>
      </c>
    </row>
    <row r="577" spans="1:4" x14ac:dyDescent="0.3">
      <c r="A577" s="200" t="s">
        <v>7800</v>
      </c>
      <c r="B577" s="200">
        <v>504646</v>
      </c>
      <c r="C577" s="200" t="s">
        <v>1735</v>
      </c>
      <c r="D577" s="200" t="s">
        <v>989</v>
      </c>
    </row>
    <row r="578" spans="1:4" x14ac:dyDescent="0.3">
      <c r="A578" s="200" t="s">
        <v>7799</v>
      </c>
      <c r="B578" s="200">
        <v>509449</v>
      </c>
      <c r="C578" s="200" t="s">
        <v>1735</v>
      </c>
      <c r="D578" s="200" t="s">
        <v>681</v>
      </c>
    </row>
    <row r="579" spans="1:4" x14ac:dyDescent="0.3">
      <c r="A579" s="200" t="s">
        <v>7798</v>
      </c>
      <c r="B579" s="200">
        <v>512296</v>
      </c>
      <c r="C579" s="200" t="s">
        <v>7796</v>
      </c>
      <c r="D579" s="200" t="s">
        <v>3344</v>
      </c>
    </row>
    <row r="580" spans="1:4" x14ac:dyDescent="0.3">
      <c r="A580" s="200" t="s">
        <v>7797</v>
      </c>
      <c r="B580" s="200">
        <v>512296</v>
      </c>
      <c r="C580" s="200" t="s">
        <v>7796</v>
      </c>
      <c r="D580" s="200" t="s">
        <v>3344</v>
      </c>
    </row>
    <row r="581" spans="1:4" x14ac:dyDescent="0.3">
      <c r="A581" s="200" t="s">
        <v>7795</v>
      </c>
      <c r="B581" s="200">
        <v>540621</v>
      </c>
      <c r="C581" s="200" t="s">
        <v>7794</v>
      </c>
      <c r="D581" s="200" t="s">
        <v>926</v>
      </c>
    </row>
    <row r="582" spans="1:4" x14ac:dyDescent="0.3">
      <c r="A582" s="200" t="s">
        <v>7793</v>
      </c>
      <c r="B582" s="200">
        <v>540545</v>
      </c>
      <c r="C582" s="200" t="s">
        <v>1735</v>
      </c>
      <c r="D582" s="200" t="s">
        <v>1047</v>
      </c>
    </row>
    <row r="583" spans="1:4" x14ac:dyDescent="0.3">
      <c r="A583" s="200" t="s">
        <v>7792</v>
      </c>
      <c r="B583" s="200">
        <v>512608</v>
      </c>
      <c r="C583" s="200" t="s">
        <v>7791</v>
      </c>
      <c r="D583" s="200" t="s">
        <v>1047</v>
      </c>
    </row>
    <row r="584" spans="1:4" x14ac:dyDescent="0.3">
      <c r="A584" s="200" t="s">
        <v>7790</v>
      </c>
      <c r="B584" s="200">
        <v>538576</v>
      </c>
      <c r="C584" s="200" t="s">
        <v>1735</v>
      </c>
      <c r="D584" s="200" t="s">
        <v>926</v>
      </c>
    </row>
    <row r="585" spans="1:4" x14ac:dyDescent="0.3">
      <c r="A585" s="200" t="s">
        <v>7789</v>
      </c>
      <c r="B585" s="200">
        <v>500052</v>
      </c>
      <c r="C585" s="200" t="s">
        <v>7788</v>
      </c>
      <c r="D585" s="200" t="s">
        <v>405</v>
      </c>
    </row>
    <row r="586" spans="1:4" x14ac:dyDescent="0.3">
      <c r="A586" s="200" t="s">
        <v>7787</v>
      </c>
      <c r="B586" s="200">
        <v>531862</v>
      </c>
      <c r="C586" s="200" t="s">
        <v>1735</v>
      </c>
      <c r="D586" s="200" t="s">
        <v>417</v>
      </c>
    </row>
    <row r="587" spans="1:4" x14ac:dyDescent="0.3">
      <c r="A587" s="200" t="s">
        <v>7786</v>
      </c>
      <c r="B587" s="200">
        <v>511501</v>
      </c>
      <c r="C587" s="200" t="s">
        <v>1735</v>
      </c>
      <c r="D587" s="200" t="s">
        <v>945</v>
      </c>
    </row>
    <row r="588" spans="1:4" x14ac:dyDescent="0.3">
      <c r="A588" s="200" t="s">
        <v>7785</v>
      </c>
      <c r="B588" s="200">
        <v>503960</v>
      </c>
      <c r="C588" s="200" t="s">
        <v>7784</v>
      </c>
      <c r="D588" s="200" t="s">
        <v>958</v>
      </c>
    </row>
    <row r="589" spans="1:4" x14ac:dyDescent="0.3">
      <c r="A589" s="200" t="s">
        <v>7783</v>
      </c>
      <c r="B589" s="200">
        <v>541143</v>
      </c>
      <c r="C589" s="200" t="s">
        <v>7782</v>
      </c>
      <c r="D589" s="200" t="s">
        <v>940</v>
      </c>
    </row>
    <row r="590" spans="1:4" x14ac:dyDescent="0.3">
      <c r="A590" s="200" t="s">
        <v>7781</v>
      </c>
      <c r="B590" s="200">
        <v>500049</v>
      </c>
      <c r="C590" s="200" t="s">
        <v>7780</v>
      </c>
      <c r="D590" s="200" t="s">
        <v>940</v>
      </c>
    </row>
    <row r="591" spans="1:4" x14ac:dyDescent="0.3">
      <c r="A591" s="200" t="s">
        <v>7779</v>
      </c>
      <c r="B591" s="200">
        <v>533228</v>
      </c>
      <c r="C591" s="200" t="s">
        <v>7778</v>
      </c>
      <c r="D591" s="200" t="s">
        <v>1004</v>
      </c>
    </row>
    <row r="592" spans="1:4" x14ac:dyDescent="0.3">
      <c r="A592" s="200" t="s">
        <v>7777</v>
      </c>
      <c r="B592" s="200">
        <v>500493</v>
      </c>
      <c r="C592" s="200" t="s">
        <v>7776</v>
      </c>
      <c r="D592" s="200" t="s">
        <v>996</v>
      </c>
    </row>
    <row r="593" spans="1:4" x14ac:dyDescent="0.3">
      <c r="A593" s="200" t="s">
        <v>7775</v>
      </c>
      <c r="B593" s="200">
        <v>505688</v>
      </c>
      <c r="C593" s="200" t="s">
        <v>7774</v>
      </c>
      <c r="D593" s="200" t="s">
        <v>989</v>
      </c>
    </row>
    <row r="594" spans="1:4" x14ac:dyDescent="0.3">
      <c r="A594" s="200" t="s">
        <v>7773</v>
      </c>
      <c r="B594" s="200">
        <v>500103</v>
      </c>
      <c r="C594" s="200" t="s">
        <v>7772</v>
      </c>
      <c r="D594" s="200" t="s">
        <v>749</v>
      </c>
    </row>
    <row r="595" spans="1:4" x14ac:dyDescent="0.3">
      <c r="A595" s="200" t="s">
        <v>7771</v>
      </c>
      <c r="B595" s="200">
        <v>524663</v>
      </c>
      <c r="C595" s="200" t="s">
        <v>1735</v>
      </c>
      <c r="D595" s="200" t="s">
        <v>472</v>
      </c>
    </row>
    <row r="596" spans="1:4" x14ac:dyDescent="0.3">
      <c r="A596" s="200" t="s">
        <v>7770</v>
      </c>
      <c r="B596" s="200">
        <v>541096</v>
      </c>
      <c r="C596" s="200" t="s">
        <v>1735</v>
      </c>
      <c r="D596" s="200" t="s">
        <v>472</v>
      </c>
    </row>
    <row r="597" spans="1:4" x14ac:dyDescent="0.3">
      <c r="A597" s="200" t="s">
        <v>7769</v>
      </c>
      <c r="B597" s="200">
        <v>500547</v>
      </c>
      <c r="C597" s="200" t="s">
        <v>7768</v>
      </c>
      <c r="D597" s="200" t="s">
        <v>3423</v>
      </c>
    </row>
    <row r="598" spans="1:4" x14ac:dyDescent="0.3">
      <c r="A598" s="200" t="s">
        <v>7767</v>
      </c>
      <c r="B598" s="200">
        <v>590021</v>
      </c>
      <c r="C598" s="200" t="s">
        <v>7766</v>
      </c>
      <c r="D598" s="200" t="s">
        <v>1007</v>
      </c>
    </row>
    <row r="599" spans="1:4" x14ac:dyDescent="0.3">
      <c r="A599" s="200" t="s">
        <v>7765</v>
      </c>
      <c r="B599" s="200">
        <v>540700</v>
      </c>
      <c r="C599" s="200" t="s">
        <v>7764</v>
      </c>
      <c r="D599" s="200" t="s">
        <v>3570</v>
      </c>
    </row>
    <row r="600" spans="1:4" x14ac:dyDescent="0.3">
      <c r="A600" s="200" t="s">
        <v>7763</v>
      </c>
      <c r="B600" s="200">
        <v>523229</v>
      </c>
      <c r="C600" s="200" t="s">
        <v>1735</v>
      </c>
      <c r="D600" s="200" t="s">
        <v>989</v>
      </c>
    </row>
    <row r="601" spans="1:4" x14ac:dyDescent="0.3">
      <c r="A601" s="200" t="s">
        <v>7762</v>
      </c>
      <c r="B601" s="200">
        <v>531029</v>
      </c>
      <c r="C601" s="200" t="s">
        <v>1735</v>
      </c>
      <c r="D601" s="200" t="s">
        <v>1212</v>
      </c>
    </row>
    <row r="602" spans="1:4" x14ac:dyDescent="0.3">
      <c r="A602" s="200" t="s">
        <v>7761</v>
      </c>
      <c r="B602" s="200">
        <v>539799</v>
      </c>
      <c r="C602" s="200" t="s">
        <v>7760</v>
      </c>
      <c r="D602" s="200" t="s">
        <v>423</v>
      </c>
    </row>
    <row r="603" spans="1:4" x14ac:dyDescent="0.3">
      <c r="A603" s="200" t="s">
        <v>7759</v>
      </c>
      <c r="B603" s="200">
        <v>532609</v>
      </c>
      <c r="C603" s="200" t="s">
        <v>7758</v>
      </c>
      <c r="D603" s="200" t="s">
        <v>2133</v>
      </c>
    </row>
    <row r="604" spans="1:4" x14ac:dyDescent="0.3">
      <c r="A604" s="200" t="s">
        <v>7757</v>
      </c>
      <c r="B604" s="200">
        <v>533499</v>
      </c>
      <c r="C604" s="200" t="s">
        <v>7756</v>
      </c>
      <c r="D604" s="200" t="s">
        <v>948</v>
      </c>
    </row>
    <row r="605" spans="1:4" x14ac:dyDescent="0.3">
      <c r="A605" s="200" t="s">
        <v>7755</v>
      </c>
      <c r="B605" s="200">
        <v>532454</v>
      </c>
      <c r="C605" s="200" t="s">
        <v>7754</v>
      </c>
      <c r="D605" s="200" t="s">
        <v>1924</v>
      </c>
    </row>
    <row r="606" spans="1:4" x14ac:dyDescent="0.3">
      <c r="A606" s="200" t="s">
        <v>7753</v>
      </c>
      <c r="B606" s="200">
        <v>534816</v>
      </c>
      <c r="C606" s="200" t="s">
        <v>7752</v>
      </c>
      <c r="D606" s="200" t="s">
        <v>812</v>
      </c>
    </row>
    <row r="607" spans="1:4" x14ac:dyDescent="0.3">
      <c r="A607" s="200" t="s">
        <v>7751</v>
      </c>
      <c r="B607" s="200">
        <v>526666</v>
      </c>
      <c r="C607" s="200" t="s">
        <v>7750</v>
      </c>
      <c r="D607" s="200" t="s">
        <v>1047</v>
      </c>
    </row>
    <row r="608" spans="1:4" x14ac:dyDescent="0.3">
      <c r="A608" s="200" t="s">
        <v>7749</v>
      </c>
      <c r="B608" s="200">
        <v>524534</v>
      </c>
      <c r="C608" s="200" t="s">
        <v>1735</v>
      </c>
      <c r="D608" s="200" t="s">
        <v>1007</v>
      </c>
    </row>
    <row r="609" spans="1:4" x14ac:dyDescent="0.3">
      <c r="A609" s="200" t="s">
        <v>7748</v>
      </c>
      <c r="B609" s="200">
        <v>540956</v>
      </c>
      <c r="C609" s="200" t="s">
        <v>1735</v>
      </c>
      <c r="D609" s="200" t="s">
        <v>1252</v>
      </c>
    </row>
    <row r="610" spans="1:4" x14ac:dyDescent="0.3">
      <c r="A610" s="200" t="s">
        <v>7747</v>
      </c>
      <c r="B610" s="200">
        <v>540956</v>
      </c>
      <c r="C610" s="200" t="s">
        <v>1735</v>
      </c>
      <c r="D610" s="200" t="s">
        <v>1252</v>
      </c>
    </row>
    <row r="611" spans="1:4" x14ac:dyDescent="0.3">
      <c r="A611" s="200" t="s">
        <v>7746</v>
      </c>
      <c r="B611" s="200">
        <v>514272</v>
      </c>
      <c r="C611" s="200" t="s">
        <v>1735</v>
      </c>
      <c r="D611" s="200" t="s">
        <v>920</v>
      </c>
    </row>
    <row r="612" spans="1:4" x14ac:dyDescent="0.3">
      <c r="A612" s="200" t="s">
        <v>7745</v>
      </c>
      <c r="B612" s="200">
        <v>533108</v>
      </c>
      <c r="C612" s="200" t="s">
        <v>1735</v>
      </c>
      <c r="D612" s="200" t="s">
        <v>920</v>
      </c>
    </row>
    <row r="613" spans="1:4" x14ac:dyDescent="0.3">
      <c r="A613" s="200" t="s">
        <v>7744</v>
      </c>
      <c r="B613" s="200">
        <v>506027</v>
      </c>
      <c r="C613" s="200" t="s">
        <v>1735</v>
      </c>
      <c r="D613" s="200" t="s">
        <v>2173</v>
      </c>
    </row>
    <row r="614" spans="1:4" x14ac:dyDescent="0.3">
      <c r="A614" s="200" t="s">
        <v>7743</v>
      </c>
      <c r="B614" s="200">
        <v>500055</v>
      </c>
      <c r="C614" s="200" t="s">
        <v>7742</v>
      </c>
      <c r="D614" s="200" t="s">
        <v>1850</v>
      </c>
    </row>
    <row r="615" spans="1:4" x14ac:dyDescent="0.3">
      <c r="A615" s="200" t="s">
        <v>7741</v>
      </c>
      <c r="B615" s="200">
        <v>540061</v>
      </c>
      <c r="C615" s="200" t="s">
        <v>7740</v>
      </c>
      <c r="D615" s="200" t="s">
        <v>687</v>
      </c>
    </row>
    <row r="616" spans="1:4" x14ac:dyDescent="0.3">
      <c r="A616" s="200" t="s">
        <v>7739</v>
      </c>
      <c r="B616" s="200">
        <v>500058</v>
      </c>
      <c r="C616" s="200" t="s">
        <v>1735</v>
      </c>
      <c r="D616" s="200" t="s">
        <v>1850</v>
      </c>
    </row>
    <row r="617" spans="1:4" x14ac:dyDescent="0.3">
      <c r="A617" s="200" t="s">
        <v>7738</v>
      </c>
      <c r="B617" s="200">
        <v>524723</v>
      </c>
      <c r="C617" s="200" t="s">
        <v>1735</v>
      </c>
      <c r="D617" s="200" t="s">
        <v>1212</v>
      </c>
    </row>
    <row r="618" spans="1:4" x14ac:dyDescent="0.3">
      <c r="A618" s="200" t="s">
        <v>7737</v>
      </c>
      <c r="B618" s="200">
        <v>533321</v>
      </c>
      <c r="C618" s="200" t="s">
        <v>7736</v>
      </c>
      <c r="D618" s="200" t="s">
        <v>958</v>
      </c>
    </row>
    <row r="619" spans="1:4" x14ac:dyDescent="0.3">
      <c r="A619" s="200" t="s">
        <v>7735</v>
      </c>
      <c r="B619" s="200">
        <v>526853</v>
      </c>
      <c r="C619" s="200" t="s">
        <v>1735</v>
      </c>
      <c r="D619" s="200" t="s">
        <v>3243</v>
      </c>
    </row>
    <row r="620" spans="1:4" x14ac:dyDescent="0.3">
      <c r="A620" s="200" t="s">
        <v>7734</v>
      </c>
      <c r="B620" s="200">
        <v>505681</v>
      </c>
      <c r="C620" s="200" t="s">
        <v>1735</v>
      </c>
      <c r="D620" s="200" t="s">
        <v>989</v>
      </c>
    </row>
    <row r="621" spans="1:4" x14ac:dyDescent="0.3">
      <c r="A621" s="200" t="s">
        <v>7733</v>
      </c>
      <c r="B621" s="200">
        <v>500059</v>
      </c>
      <c r="C621" s="200" t="s">
        <v>7732</v>
      </c>
      <c r="D621" s="200" t="s">
        <v>972</v>
      </c>
    </row>
    <row r="622" spans="1:4" x14ac:dyDescent="0.3">
      <c r="A622" s="200" t="s">
        <v>7731</v>
      </c>
      <c r="B622" s="200">
        <v>523054</v>
      </c>
      <c r="C622" s="200" t="s">
        <v>1735</v>
      </c>
      <c r="D622" s="200" t="s">
        <v>920</v>
      </c>
    </row>
    <row r="623" spans="1:4" x14ac:dyDescent="0.3">
      <c r="A623" s="200" t="s">
        <v>7730</v>
      </c>
      <c r="B623" s="200">
        <v>540148</v>
      </c>
      <c r="C623" s="200" t="s">
        <v>1735</v>
      </c>
      <c r="D623" s="200" t="s">
        <v>1047</v>
      </c>
    </row>
    <row r="624" spans="1:4" x14ac:dyDescent="0.3">
      <c r="A624" s="200" t="s">
        <v>7729</v>
      </c>
      <c r="B624" s="200">
        <v>514215</v>
      </c>
      <c r="C624" s="200" t="s">
        <v>1735</v>
      </c>
      <c r="D624" s="200" t="s">
        <v>920</v>
      </c>
    </row>
    <row r="625" spans="1:4" x14ac:dyDescent="0.3">
      <c r="A625" s="200" t="s">
        <v>7728</v>
      </c>
      <c r="B625" s="200">
        <v>535620</v>
      </c>
      <c r="C625" s="200" t="s">
        <v>1735</v>
      </c>
      <c r="D625" s="200" t="s">
        <v>1212</v>
      </c>
    </row>
    <row r="626" spans="1:4" x14ac:dyDescent="0.3">
      <c r="A626" s="200" t="s">
        <v>7727</v>
      </c>
      <c r="B626" s="200">
        <v>534535</v>
      </c>
      <c r="C626" s="200" t="s">
        <v>1735</v>
      </c>
      <c r="D626" s="200" t="s">
        <v>1655</v>
      </c>
    </row>
    <row r="627" spans="1:4" x14ac:dyDescent="0.3">
      <c r="A627" s="200" t="s">
        <v>7726</v>
      </c>
      <c r="B627" s="200">
        <v>532523</v>
      </c>
      <c r="C627" s="200" t="s">
        <v>7725</v>
      </c>
      <c r="D627" s="200" t="s">
        <v>1937</v>
      </c>
    </row>
    <row r="628" spans="1:4" x14ac:dyDescent="0.3">
      <c r="A628" s="200" t="s">
        <v>7724</v>
      </c>
      <c r="B628" s="200">
        <v>524396</v>
      </c>
      <c r="C628" s="200" t="s">
        <v>7723</v>
      </c>
      <c r="D628" s="200" t="s">
        <v>472</v>
      </c>
    </row>
    <row r="629" spans="1:4" x14ac:dyDescent="0.3">
      <c r="A629" s="200" t="s">
        <v>7722</v>
      </c>
      <c r="B629" s="200">
        <v>532330</v>
      </c>
      <c r="C629" s="200" t="s">
        <v>1735</v>
      </c>
      <c r="D629" s="200" t="s">
        <v>934</v>
      </c>
    </row>
    <row r="630" spans="1:4" x14ac:dyDescent="0.3">
      <c r="A630" s="200" t="s">
        <v>7721</v>
      </c>
      <c r="B630" s="200">
        <v>538364</v>
      </c>
      <c r="C630" s="200" t="s">
        <v>1735</v>
      </c>
      <c r="D630" s="200" t="s">
        <v>920</v>
      </c>
    </row>
    <row r="631" spans="1:4" x14ac:dyDescent="0.3">
      <c r="A631" s="200" t="s">
        <v>7720</v>
      </c>
      <c r="B631" s="200">
        <v>500060</v>
      </c>
      <c r="C631" s="200" t="s">
        <v>7719</v>
      </c>
      <c r="D631" s="200" t="s">
        <v>958</v>
      </c>
    </row>
    <row r="632" spans="1:4" x14ac:dyDescent="0.3">
      <c r="A632" s="200" t="s">
        <v>7718</v>
      </c>
      <c r="B632" s="200">
        <v>500335</v>
      </c>
      <c r="C632" s="200" t="s">
        <v>7717</v>
      </c>
      <c r="D632" s="200" t="s">
        <v>687</v>
      </c>
    </row>
    <row r="633" spans="1:4" x14ac:dyDescent="0.3">
      <c r="A633" s="200" t="s">
        <v>7716</v>
      </c>
      <c r="B633" s="200">
        <v>533006</v>
      </c>
      <c r="C633" s="200" t="s">
        <v>1735</v>
      </c>
      <c r="D633" s="200" t="s">
        <v>920</v>
      </c>
    </row>
    <row r="634" spans="1:4" x14ac:dyDescent="0.3">
      <c r="A634" s="200" t="s">
        <v>7715</v>
      </c>
      <c r="B634" s="200">
        <v>533006</v>
      </c>
      <c r="C634" s="200" t="s">
        <v>1735</v>
      </c>
      <c r="D634" s="200" t="s">
        <v>920</v>
      </c>
    </row>
    <row r="635" spans="1:4" x14ac:dyDescent="0.3">
      <c r="A635" s="200" t="s">
        <v>7714</v>
      </c>
      <c r="B635" s="200">
        <v>522105</v>
      </c>
      <c r="C635" s="200" t="s">
        <v>1735</v>
      </c>
      <c r="D635" s="200" t="s">
        <v>515</v>
      </c>
    </row>
    <row r="636" spans="1:4" x14ac:dyDescent="0.3">
      <c r="A636" s="200" t="s">
        <v>7713</v>
      </c>
      <c r="B636" s="200">
        <v>533408</v>
      </c>
      <c r="C636" s="200" t="s">
        <v>7712</v>
      </c>
      <c r="D636" s="200" t="s">
        <v>945</v>
      </c>
    </row>
    <row r="637" spans="1:4" x14ac:dyDescent="0.3">
      <c r="A637" s="200" t="s">
        <v>7711</v>
      </c>
      <c r="B637" s="200" t="s">
        <v>1735</v>
      </c>
      <c r="C637" s="200" t="s">
        <v>7710</v>
      </c>
      <c r="D637" s="200" t="s">
        <v>948</v>
      </c>
    </row>
    <row r="638" spans="1:4" x14ac:dyDescent="0.3">
      <c r="A638" s="200" t="s">
        <v>7709</v>
      </c>
      <c r="B638" s="200">
        <v>539043</v>
      </c>
      <c r="C638" s="200" t="s">
        <v>7708</v>
      </c>
      <c r="D638" s="200" t="s">
        <v>1130</v>
      </c>
    </row>
    <row r="639" spans="1:4" x14ac:dyDescent="0.3">
      <c r="A639" s="200" t="s">
        <v>7707</v>
      </c>
      <c r="B639" s="200">
        <v>514183</v>
      </c>
      <c r="C639" s="200" t="s">
        <v>1735</v>
      </c>
      <c r="D639" s="200" t="s">
        <v>405</v>
      </c>
    </row>
    <row r="640" spans="1:4" x14ac:dyDescent="0.3">
      <c r="A640" s="200" t="s">
        <v>7706</v>
      </c>
      <c r="B640" s="200">
        <v>532290</v>
      </c>
      <c r="C640" s="200" t="s">
        <v>7705</v>
      </c>
      <c r="D640" s="200" t="s">
        <v>945</v>
      </c>
    </row>
    <row r="641" spans="1:4" x14ac:dyDescent="0.3">
      <c r="A641" s="200" t="s">
        <v>7704</v>
      </c>
      <c r="B641" s="200">
        <v>506197</v>
      </c>
      <c r="C641" s="200" t="s">
        <v>7703</v>
      </c>
      <c r="D641" s="200" t="s">
        <v>472</v>
      </c>
    </row>
    <row r="642" spans="1:4" x14ac:dyDescent="0.3">
      <c r="A642" s="200" t="s">
        <v>7702</v>
      </c>
      <c r="B642" s="200">
        <v>526225</v>
      </c>
      <c r="C642" s="200" t="s">
        <v>1735</v>
      </c>
      <c r="D642" s="200" t="s">
        <v>934</v>
      </c>
    </row>
    <row r="643" spans="1:4" x14ac:dyDescent="0.3">
      <c r="A643" s="200" t="s">
        <v>7701</v>
      </c>
      <c r="B643" s="200">
        <v>513422</v>
      </c>
      <c r="C643" s="200" t="s">
        <v>1735</v>
      </c>
      <c r="D643" s="200" t="s">
        <v>1850</v>
      </c>
    </row>
    <row r="644" spans="1:4" x14ac:dyDescent="0.3">
      <c r="A644" s="200" t="s">
        <v>7700</v>
      </c>
      <c r="B644" s="200">
        <v>531175</v>
      </c>
      <c r="C644" s="200" t="s">
        <v>1735</v>
      </c>
      <c r="D644" s="200" t="s">
        <v>1625</v>
      </c>
    </row>
    <row r="645" spans="1:4" x14ac:dyDescent="0.3">
      <c r="A645" s="200" t="s">
        <v>7699</v>
      </c>
      <c r="B645" s="200">
        <v>540073</v>
      </c>
      <c r="C645" s="200" t="s">
        <v>7698</v>
      </c>
      <c r="D645" s="200" t="s">
        <v>1175</v>
      </c>
    </row>
    <row r="646" spans="1:4" x14ac:dyDescent="0.3">
      <c r="A646" s="200" t="s">
        <v>7697</v>
      </c>
      <c r="B646" s="200">
        <v>502761</v>
      </c>
      <c r="C646" s="200" t="s">
        <v>1735</v>
      </c>
      <c r="D646" s="200" t="s">
        <v>920</v>
      </c>
    </row>
    <row r="647" spans="1:4" x14ac:dyDescent="0.3">
      <c r="A647" s="200" t="s">
        <v>7696</v>
      </c>
      <c r="B647" s="200" t="s">
        <v>1735</v>
      </c>
      <c r="C647" s="200" t="s">
        <v>7695</v>
      </c>
      <c r="D647" s="200" t="s">
        <v>1880</v>
      </c>
    </row>
    <row r="648" spans="1:4" x14ac:dyDescent="0.3">
      <c r="A648" s="200" t="s">
        <v>7694</v>
      </c>
      <c r="B648" s="200">
        <v>502761</v>
      </c>
      <c r="C648" s="200" t="s">
        <v>1735</v>
      </c>
      <c r="D648" s="200" t="s">
        <v>920</v>
      </c>
    </row>
    <row r="649" spans="1:4" x14ac:dyDescent="0.3">
      <c r="A649" s="200" t="s">
        <v>7693</v>
      </c>
      <c r="B649" s="200">
        <v>506981</v>
      </c>
      <c r="C649" s="200" t="s">
        <v>1735</v>
      </c>
      <c r="D649" s="200" t="s">
        <v>920</v>
      </c>
    </row>
    <row r="650" spans="1:4" x14ac:dyDescent="0.3">
      <c r="A650" s="200" t="s">
        <v>7692</v>
      </c>
      <c r="B650" s="200">
        <v>508939</v>
      </c>
      <c r="C650" s="200" t="s">
        <v>1735</v>
      </c>
      <c r="D650" s="200" t="s">
        <v>1004</v>
      </c>
    </row>
    <row r="651" spans="1:4" x14ac:dyDescent="0.3">
      <c r="A651" s="200" t="s">
        <v>7691</v>
      </c>
      <c r="B651" s="200">
        <v>539607</v>
      </c>
      <c r="C651" s="200" t="s">
        <v>1735</v>
      </c>
      <c r="D651" s="200" t="s">
        <v>1625</v>
      </c>
    </row>
    <row r="652" spans="1:4" x14ac:dyDescent="0.3">
      <c r="A652" s="200" t="s">
        <v>7690</v>
      </c>
      <c r="B652" s="200">
        <v>531495</v>
      </c>
      <c r="C652" s="200" t="s">
        <v>7689</v>
      </c>
      <c r="D652" s="200" t="s">
        <v>1811</v>
      </c>
    </row>
    <row r="653" spans="1:4" x14ac:dyDescent="0.3">
      <c r="A653" s="200" t="s">
        <v>7688</v>
      </c>
      <c r="B653" s="200">
        <v>526612</v>
      </c>
      <c r="C653" s="200" t="s">
        <v>7687</v>
      </c>
      <c r="D653" s="200" t="s">
        <v>1012</v>
      </c>
    </row>
    <row r="654" spans="1:4" x14ac:dyDescent="0.3">
      <c r="A654" s="200" t="s">
        <v>7686</v>
      </c>
      <c r="B654" s="200">
        <v>514440</v>
      </c>
      <c r="C654" s="200" t="s">
        <v>1735</v>
      </c>
      <c r="D654" s="200" t="s">
        <v>681</v>
      </c>
    </row>
    <row r="655" spans="1:4" x14ac:dyDescent="0.3">
      <c r="A655" s="200" t="s">
        <v>7685</v>
      </c>
      <c r="B655" s="200">
        <v>500067</v>
      </c>
      <c r="C655" s="200" t="s">
        <v>7684</v>
      </c>
      <c r="D655" s="200" t="s">
        <v>633</v>
      </c>
    </row>
    <row r="656" spans="1:4" x14ac:dyDescent="0.3">
      <c r="A656" s="200" t="s">
        <v>7683</v>
      </c>
      <c r="B656" s="200">
        <v>539637</v>
      </c>
      <c r="C656" s="200" t="s">
        <v>1735</v>
      </c>
      <c r="D656" s="200" t="s">
        <v>945</v>
      </c>
    </row>
    <row r="657" spans="1:4" x14ac:dyDescent="0.3">
      <c r="A657" s="200" t="s">
        <v>7682</v>
      </c>
      <c r="B657" s="200">
        <v>531713</v>
      </c>
      <c r="C657" s="200" t="s">
        <v>1735</v>
      </c>
      <c r="D657" s="200" t="s">
        <v>1751</v>
      </c>
    </row>
    <row r="658" spans="1:4" x14ac:dyDescent="0.3">
      <c r="A658" s="200" t="s">
        <v>7681</v>
      </c>
      <c r="B658" s="200">
        <v>531420</v>
      </c>
      <c r="C658" s="200" t="s">
        <v>1735</v>
      </c>
      <c r="D658" s="200" t="s">
        <v>1947</v>
      </c>
    </row>
    <row r="659" spans="1:4" x14ac:dyDescent="0.3">
      <c r="A659" s="200" t="s">
        <v>7680</v>
      </c>
      <c r="B659" s="200">
        <v>542669</v>
      </c>
      <c r="C659" s="200" t="s">
        <v>7679</v>
      </c>
      <c r="D659" s="200" t="s">
        <v>4759</v>
      </c>
    </row>
    <row r="660" spans="1:4" x14ac:dyDescent="0.3">
      <c r="A660" s="200" t="s">
        <v>7678</v>
      </c>
      <c r="B660" s="200">
        <v>500069</v>
      </c>
      <c r="C660" s="200" t="s">
        <v>1735</v>
      </c>
      <c r="D660" s="200" t="s">
        <v>945</v>
      </c>
    </row>
    <row r="661" spans="1:4" x14ac:dyDescent="0.3">
      <c r="A661" s="200" t="s">
        <v>7677</v>
      </c>
      <c r="B661" s="200">
        <v>530809</v>
      </c>
      <c r="C661" s="200" t="s">
        <v>1735</v>
      </c>
      <c r="D661" s="200" t="s">
        <v>1803</v>
      </c>
    </row>
    <row r="662" spans="1:4" x14ac:dyDescent="0.3">
      <c r="A662" s="200" t="s">
        <v>7676</v>
      </c>
      <c r="B662" s="200">
        <v>524370</v>
      </c>
      <c r="C662" s="200" t="s">
        <v>7675</v>
      </c>
      <c r="D662" s="200" t="s">
        <v>405</v>
      </c>
    </row>
    <row r="663" spans="1:4" x14ac:dyDescent="0.3">
      <c r="A663" s="200" t="s">
        <v>7674</v>
      </c>
      <c r="B663" s="200">
        <v>539122</v>
      </c>
      <c r="C663" s="200" t="s">
        <v>1735</v>
      </c>
      <c r="D663" s="200" t="s">
        <v>948</v>
      </c>
    </row>
    <row r="664" spans="1:4" x14ac:dyDescent="0.3">
      <c r="A664" s="200" t="s">
        <v>7673</v>
      </c>
      <c r="B664" s="200" t="s">
        <v>1735</v>
      </c>
      <c r="C664" s="200" t="s">
        <v>7672</v>
      </c>
      <c r="D664" s="200" t="s">
        <v>1733</v>
      </c>
    </row>
    <row r="665" spans="1:4" x14ac:dyDescent="0.3">
      <c r="A665" s="200" t="s">
        <v>7671</v>
      </c>
      <c r="B665" s="200">
        <v>501425</v>
      </c>
      <c r="C665" s="200" t="s">
        <v>7670</v>
      </c>
      <c r="D665" s="200" t="s">
        <v>1083</v>
      </c>
    </row>
    <row r="666" spans="1:4" x14ac:dyDescent="0.3">
      <c r="A666" s="200" t="s">
        <v>7669</v>
      </c>
      <c r="B666" s="200">
        <v>501430</v>
      </c>
      <c r="C666" s="200" t="s">
        <v>1735</v>
      </c>
      <c r="D666" s="200" t="s">
        <v>1212</v>
      </c>
    </row>
    <row r="667" spans="1:4" x14ac:dyDescent="0.3">
      <c r="A667" s="200" t="s">
        <v>7668</v>
      </c>
      <c r="B667" s="200">
        <v>500020</v>
      </c>
      <c r="C667" s="200" t="s">
        <v>7667</v>
      </c>
      <c r="D667" s="200" t="s">
        <v>920</v>
      </c>
    </row>
    <row r="668" spans="1:4" x14ac:dyDescent="0.3">
      <c r="A668" s="200" t="s">
        <v>7666</v>
      </c>
      <c r="B668" s="200">
        <v>509470</v>
      </c>
      <c r="C668" s="200" t="s">
        <v>1735</v>
      </c>
      <c r="D668" s="200" t="s">
        <v>3776</v>
      </c>
    </row>
    <row r="669" spans="1:4" x14ac:dyDescent="0.3">
      <c r="A669" s="200" t="s">
        <v>7665</v>
      </c>
      <c r="B669" s="200">
        <v>502216</v>
      </c>
      <c r="C669" s="200" t="s">
        <v>1735</v>
      </c>
      <c r="D669" s="200" t="s">
        <v>926</v>
      </c>
    </row>
    <row r="670" spans="1:4" x14ac:dyDescent="0.3">
      <c r="A670" s="200" t="s">
        <v>7664</v>
      </c>
      <c r="B670" s="200">
        <v>532678</v>
      </c>
      <c r="C670" s="200" t="s">
        <v>7663</v>
      </c>
      <c r="D670" s="200" t="s">
        <v>920</v>
      </c>
    </row>
    <row r="671" spans="1:4" x14ac:dyDescent="0.3">
      <c r="A671" s="200" t="s">
        <v>7662</v>
      </c>
      <c r="B671" s="200" t="s">
        <v>1735</v>
      </c>
      <c r="C671" s="200" t="s">
        <v>7661</v>
      </c>
      <c r="D671" s="200" t="s">
        <v>1733</v>
      </c>
    </row>
    <row r="672" spans="1:4" x14ac:dyDescent="0.3">
      <c r="A672" s="200" t="s">
        <v>7660</v>
      </c>
      <c r="B672" s="200">
        <v>504648</v>
      </c>
      <c r="C672" s="200" t="s">
        <v>1735</v>
      </c>
      <c r="D672" s="200" t="s">
        <v>423</v>
      </c>
    </row>
    <row r="673" spans="1:4" x14ac:dyDescent="0.3">
      <c r="A673" s="200" t="s">
        <v>7659</v>
      </c>
      <c r="B673" s="200">
        <v>523133</v>
      </c>
      <c r="C673" s="200" t="s">
        <v>1735</v>
      </c>
      <c r="D673" s="200" t="s">
        <v>920</v>
      </c>
    </row>
    <row r="674" spans="1:4" x14ac:dyDescent="0.3">
      <c r="A674" s="200" t="s">
        <v>7658</v>
      </c>
      <c r="B674" s="200">
        <v>502219</v>
      </c>
      <c r="C674" s="200" t="s">
        <v>7657</v>
      </c>
      <c r="D674" s="200" t="s">
        <v>505</v>
      </c>
    </row>
    <row r="675" spans="1:4" x14ac:dyDescent="0.3">
      <c r="A675" s="200" t="s">
        <v>7656</v>
      </c>
      <c r="B675" s="200">
        <v>500530</v>
      </c>
      <c r="C675" s="200" t="s">
        <v>7655</v>
      </c>
      <c r="D675" s="200" t="s">
        <v>989</v>
      </c>
    </row>
    <row r="676" spans="1:4" x14ac:dyDescent="0.3">
      <c r="A676" s="200" t="s">
        <v>7654</v>
      </c>
      <c r="B676" s="200">
        <v>536820</v>
      </c>
      <c r="C676" s="200" t="s">
        <v>1735</v>
      </c>
      <c r="D676" s="200" t="s">
        <v>1625</v>
      </c>
    </row>
    <row r="677" spans="1:4" x14ac:dyDescent="0.3">
      <c r="A677" s="200" t="s">
        <v>7653</v>
      </c>
      <c r="B677" s="200">
        <v>536820</v>
      </c>
      <c r="C677" s="200" t="s">
        <v>1735</v>
      </c>
      <c r="D677" s="200" t="s">
        <v>1625</v>
      </c>
    </row>
    <row r="678" spans="1:4" x14ac:dyDescent="0.3">
      <c r="A678" s="200" t="s">
        <v>7652</v>
      </c>
      <c r="B678" s="200">
        <v>535279</v>
      </c>
      <c r="C678" s="200" t="s">
        <v>1735</v>
      </c>
      <c r="D678" s="200" t="s">
        <v>2173</v>
      </c>
    </row>
    <row r="679" spans="1:4" x14ac:dyDescent="0.3">
      <c r="A679" s="200" t="s">
        <v>7651</v>
      </c>
      <c r="B679" s="200">
        <v>500074</v>
      </c>
      <c r="C679" s="200" t="s">
        <v>7650</v>
      </c>
      <c r="D679" s="200" t="s">
        <v>633</v>
      </c>
    </row>
    <row r="680" spans="1:4" x14ac:dyDescent="0.3">
      <c r="A680" s="200" t="s">
        <v>7649</v>
      </c>
      <c r="B680" s="200">
        <v>505690</v>
      </c>
      <c r="C680" s="200" t="s">
        <v>1735</v>
      </c>
      <c r="D680" s="200" t="s">
        <v>2133</v>
      </c>
    </row>
    <row r="681" spans="1:4" x14ac:dyDescent="0.3">
      <c r="A681" s="200" t="s">
        <v>7648</v>
      </c>
      <c r="B681" s="200">
        <v>535693</v>
      </c>
      <c r="C681" s="200" t="s">
        <v>1735</v>
      </c>
      <c r="D681" s="200" t="s">
        <v>931</v>
      </c>
    </row>
    <row r="682" spans="1:4" x14ac:dyDescent="0.3">
      <c r="A682" s="200" t="s">
        <v>7647</v>
      </c>
      <c r="B682" s="200" t="s">
        <v>1735</v>
      </c>
      <c r="C682" s="200" t="s">
        <v>540</v>
      </c>
      <c r="D682" s="200" t="s">
        <v>1733</v>
      </c>
    </row>
    <row r="683" spans="1:4" x14ac:dyDescent="0.3">
      <c r="A683" s="200" t="s">
        <v>7646</v>
      </c>
      <c r="B683" s="200">
        <v>531203</v>
      </c>
      <c r="C683" s="200" t="s">
        <v>1735</v>
      </c>
      <c r="D683" s="200" t="s">
        <v>594</v>
      </c>
    </row>
    <row r="684" spans="1:4" x14ac:dyDescent="0.3">
      <c r="A684" s="200" t="s">
        <v>7645</v>
      </c>
      <c r="B684" s="200">
        <v>530207</v>
      </c>
      <c r="C684" s="200" t="s">
        <v>1735</v>
      </c>
      <c r="D684" s="200" t="s">
        <v>472</v>
      </c>
    </row>
    <row r="685" spans="1:4" x14ac:dyDescent="0.3">
      <c r="A685" s="200" t="s">
        <v>7644</v>
      </c>
      <c r="B685" s="200">
        <v>530249</v>
      </c>
      <c r="C685" s="200" t="s">
        <v>1735</v>
      </c>
      <c r="D685" s="200" t="s">
        <v>945</v>
      </c>
    </row>
    <row r="686" spans="1:4" x14ac:dyDescent="0.3">
      <c r="A686" s="200" t="s">
        <v>7643</v>
      </c>
      <c r="B686" s="200">
        <v>532929</v>
      </c>
      <c r="C686" s="200" t="s">
        <v>7642</v>
      </c>
      <c r="D686" s="200" t="s">
        <v>926</v>
      </c>
    </row>
    <row r="687" spans="1:4" x14ac:dyDescent="0.3">
      <c r="A687" s="200" t="s">
        <v>7641</v>
      </c>
      <c r="B687" s="200">
        <v>526731</v>
      </c>
      <c r="C687" s="200" t="s">
        <v>1735</v>
      </c>
      <c r="D687" s="200" t="s">
        <v>1130</v>
      </c>
    </row>
    <row r="688" spans="1:4" x14ac:dyDescent="0.3">
      <c r="A688" s="200" t="s">
        <v>7640</v>
      </c>
      <c r="B688" s="200" t="s">
        <v>1735</v>
      </c>
      <c r="C688" s="200" t="s">
        <v>7639</v>
      </c>
      <c r="D688" s="200" t="s">
        <v>1733</v>
      </c>
    </row>
    <row r="689" spans="1:4" x14ac:dyDescent="0.3">
      <c r="A689" s="200" t="s">
        <v>7638</v>
      </c>
      <c r="B689" s="200">
        <v>532368</v>
      </c>
      <c r="C689" s="200" t="s">
        <v>7637</v>
      </c>
      <c r="D689" s="200" t="s">
        <v>1625</v>
      </c>
    </row>
    <row r="690" spans="1:4" x14ac:dyDescent="0.3">
      <c r="A690" s="200" t="s">
        <v>7636</v>
      </c>
      <c r="B690" s="200">
        <v>532113</v>
      </c>
      <c r="C690" s="200" t="s">
        <v>7635</v>
      </c>
      <c r="D690" s="200" t="s">
        <v>1004</v>
      </c>
    </row>
    <row r="691" spans="1:4" x14ac:dyDescent="0.3">
      <c r="A691" s="200" t="s">
        <v>7634</v>
      </c>
      <c r="B691" s="200">
        <v>539434</v>
      </c>
      <c r="C691" s="200" t="s">
        <v>1735</v>
      </c>
      <c r="D691" s="200" t="s">
        <v>1004</v>
      </c>
    </row>
    <row r="692" spans="1:4" x14ac:dyDescent="0.3">
      <c r="A692" s="200" t="s">
        <v>7633</v>
      </c>
      <c r="B692" s="200">
        <v>500825</v>
      </c>
      <c r="C692" s="200" t="s">
        <v>7632</v>
      </c>
      <c r="D692" s="200" t="s">
        <v>844</v>
      </c>
    </row>
    <row r="693" spans="1:4" x14ac:dyDescent="0.3">
      <c r="A693" s="200" t="s">
        <v>7631</v>
      </c>
      <c r="B693" s="200">
        <v>534731</v>
      </c>
      <c r="C693" s="200" t="s">
        <v>1735</v>
      </c>
      <c r="D693" s="200" t="s">
        <v>931</v>
      </c>
    </row>
    <row r="694" spans="1:4" x14ac:dyDescent="0.3">
      <c r="A694" s="200" t="s">
        <v>7630</v>
      </c>
      <c r="B694" s="200">
        <v>533543</v>
      </c>
      <c r="C694" s="200" t="s">
        <v>7629</v>
      </c>
      <c r="D694" s="200" t="s">
        <v>472</v>
      </c>
    </row>
    <row r="695" spans="1:4" x14ac:dyDescent="0.3">
      <c r="A695" s="200" t="s">
        <v>7628</v>
      </c>
      <c r="B695" s="200" t="s">
        <v>1735</v>
      </c>
      <c r="C695" s="200" t="s">
        <v>7627</v>
      </c>
      <c r="D695" s="200" t="s">
        <v>1880</v>
      </c>
    </row>
    <row r="696" spans="1:4" x14ac:dyDescent="0.3">
      <c r="A696" s="200" t="s">
        <v>7626</v>
      </c>
      <c r="B696" s="200">
        <v>532123</v>
      </c>
      <c r="C696" s="200" t="s">
        <v>7625</v>
      </c>
      <c r="D696" s="200" t="s">
        <v>926</v>
      </c>
    </row>
    <row r="697" spans="1:4" x14ac:dyDescent="0.3">
      <c r="A697" s="200" t="s">
        <v>7624</v>
      </c>
      <c r="B697" s="200">
        <v>514045</v>
      </c>
      <c r="C697" s="200" t="s">
        <v>7623</v>
      </c>
      <c r="D697" s="200" t="s">
        <v>920</v>
      </c>
    </row>
    <row r="698" spans="1:4" x14ac:dyDescent="0.3">
      <c r="A698" s="200" t="s">
        <v>7622</v>
      </c>
      <c r="B698" s="200">
        <v>538789</v>
      </c>
      <c r="C698" s="200" t="s">
        <v>1735</v>
      </c>
      <c r="D698" s="200" t="s">
        <v>5224</v>
      </c>
    </row>
    <row r="699" spans="1:4" x14ac:dyDescent="0.3">
      <c r="A699" s="200" t="s">
        <v>7621</v>
      </c>
      <c r="B699" s="200">
        <v>540006</v>
      </c>
      <c r="C699" s="200" t="s">
        <v>1735</v>
      </c>
      <c r="D699" s="200" t="s">
        <v>945</v>
      </c>
    </row>
    <row r="700" spans="1:4" x14ac:dyDescent="0.3">
      <c r="A700" s="200" t="s">
        <v>7620</v>
      </c>
      <c r="B700" s="200">
        <v>532931</v>
      </c>
      <c r="C700" s="200" t="s">
        <v>7619</v>
      </c>
      <c r="D700" s="200" t="s">
        <v>687</v>
      </c>
    </row>
    <row r="701" spans="1:4" x14ac:dyDescent="0.3">
      <c r="A701" s="200" t="s">
        <v>7618</v>
      </c>
      <c r="B701" s="200">
        <v>517421</v>
      </c>
      <c r="C701" s="200" t="s">
        <v>7617</v>
      </c>
      <c r="D701" s="200" t="s">
        <v>485</v>
      </c>
    </row>
    <row r="702" spans="1:4" x14ac:dyDescent="0.3">
      <c r="A702" s="200" t="s">
        <v>7616</v>
      </c>
      <c r="B702" s="200">
        <v>504643</v>
      </c>
      <c r="C702" s="200" t="s">
        <v>1735</v>
      </c>
      <c r="D702" s="200" t="s">
        <v>423</v>
      </c>
    </row>
    <row r="703" spans="1:4" x14ac:dyDescent="0.3">
      <c r="A703" s="200" t="s">
        <v>7615</v>
      </c>
      <c r="B703" s="200">
        <v>532813</v>
      </c>
      <c r="C703" s="200" t="s">
        <v>7614</v>
      </c>
      <c r="D703" s="200" t="s">
        <v>931</v>
      </c>
    </row>
    <row r="704" spans="1:4" x14ac:dyDescent="0.3">
      <c r="A704" s="200" t="s">
        <v>7613</v>
      </c>
      <c r="B704" s="200">
        <v>507515</v>
      </c>
      <c r="C704" s="200" t="s">
        <v>1735</v>
      </c>
      <c r="D704" s="200" t="s">
        <v>405</v>
      </c>
    </row>
    <row r="705" spans="1:4" x14ac:dyDescent="0.3">
      <c r="A705" s="200" t="s">
        <v>7612</v>
      </c>
      <c r="B705" s="200">
        <v>532321</v>
      </c>
      <c r="C705" s="200" t="s">
        <v>7611</v>
      </c>
      <c r="D705" s="200" t="s">
        <v>472</v>
      </c>
    </row>
    <row r="706" spans="1:4" x14ac:dyDescent="0.3">
      <c r="A706" s="200" t="s">
        <v>7610</v>
      </c>
      <c r="B706" s="200" t="s">
        <v>1735</v>
      </c>
      <c r="C706" s="200" t="s">
        <v>7608</v>
      </c>
      <c r="D706" s="200" t="s">
        <v>1733</v>
      </c>
    </row>
    <row r="707" spans="1:4" x14ac:dyDescent="0.3">
      <c r="A707" s="200" t="s">
        <v>7609</v>
      </c>
      <c r="B707" s="200" t="s">
        <v>1735</v>
      </c>
      <c r="C707" s="200" t="s">
        <v>7608</v>
      </c>
      <c r="D707" s="200" t="s">
        <v>1733</v>
      </c>
    </row>
    <row r="708" spans="1:4" x14ac:dyDescent="0.3">
      <c r="A708" s="200" t="s">
        <v>7607</v>
      </c>
      <c r="B708" s="200">
        <v>517236</v>
      </c>
      <c r="C708" s="200" t="s">
        <v>1735</v>
      </c>
      <c r="D708" s="200" t="s">
        <v>633</v>
      </c>
    </row>
    <row r="709" spans="1:4" x14ac:dyDescent="0.3">
      <c r="A709" s="200" t="s">
        <v>7606</v>
      </c>
      <c r="B709" s="200">
        <v>532386</v>
      </c>
      <c r="C709" s="200" t="s">
        <v>7605</v>
      </c>
      <c r="D709" s="200" t="s">
        <v>1625</v>
      </c>
    </row>
    <row r="710" spans="1:4" x14ac:dyDescent="0.3">
      <c r="A710" s="200" t="s">
        <v>7604</v>
      </c>
      <c r="B710" s="200">
        <v>532801</v>
      </c>
      <c r="C710" s="200" t="s">
        <v>7603</v>
      </c>
      <c r="D710" s="200" t="s">
        <v>1625</v>
      </c>
    </row>
    <row r="711" spans="1:4" x14ac:dyDescent="0.3">
      <c r="A711" s="200" t="s">
        <v>7602</v>
      </c>
      <c r="B711" s="200">
        <v>524440</v>
      </c>
      <c r="C711" s="200" t="s">
        <v>1735</v>
      </c>
      <c r="D711" s="200" t="s">
        <v>681</v>
      </c>
    </row>
    <row r="712" spans="1:4" x14ac:dyDescent="0.3">
      <c r="A712" s="200" t="s">
        <v>7601</v>
      </c>
      <c r="B712" s="200">
        <v>532834</v>
      </c>
      <c r="C712" s="200" t="s">
        <v>7600</v>
      </c>
      <c r="D712" s="200" t="s">
        <v>405</v>
      </c>
    </row>
    <row r="713" spans="1:4" x14ac:dyDescent="0.3">
      <c r="A713" s="200" t="s">
        <v>7599</v>
      </c>
      <c r="B713" s="200">
        <v>538858</v>
      </c>
      <c r="C713" s="200" t="s">
        <v>1735</v>
      </c>
      <c r="D713" s="200" t="s">
        <v>1937</v>
      </c>
    </row>
    <row r="714" spans="1:4" x14ac:dyDescent="0.3">
      <c r="A714" s="200" t="s">
        <v>7598</v>
      </c>
      <c r="B714" s="200">
        <v>540071</v>
      </c>
      <c r="C714" s="200" t="s">
        <v>1735</v>
      </c>
      <c r="D714" s="200" t="s">
        <v>414</v>
      </c>
    </row>
    <row r="715" spans="1:4" x14ac:dyDescent="0.3">
      <c r="A715" s="200" t="s">
        <v>7597</v>
      </c>
      <c r="B715" s="200">
        <v>511196</v>
      </c>
      <c r="C715" s="200" t="s">
        <v>7596</v>
      </c>
      <c r="D715" s="200" t="s">
        <v>2203</v>
      </c>
    </row>
    <row r="716" spans="1:4" x14ac:dyDescent="0.3">
      <c r="A716" s="200" t="s">
        <v>7595</v>
      </c>
      <c r="B716" s="200">
        <v>532483</v>
      </c>
      <c r="C716" s="200" t="s">
        <v>7594</v>
      </c>
      <c r="D716" s="200" t="s">
        <v>923</v>
      </c>
    </row>
    <row r="717" spans="1:4" x14ac:dyDescent="0.3">
      <c r="A717" s="200" t="s">
        <v>7593</v>
      </c>
      <c r="B717" s="200">
        <v>539304</v>
      </c>
      <c r="C717" s="200" t="s">
        <v>1735</v>
      </c>
      <c r="D717" s="200" t="s">
        <v>945</v>
      </c>
    </row>
    <row r="718" spans="1:4" x14ac:dyDescent="0.3">
      <c r="A718" s="200" t="s">
        <v>7592</v>
      </c>
      <c r="B718" s="200">
        <v>533267</v>
      </c>
      <c r="C718" s="200" t="s">
        <v>7590</v>
      </c>
      <c r="D718" s="200" t="s">
        <v>1047</v>
      </c>
    </row>
    <row r="719" spans="1:4" x14ac:dyDescent="0.3">
      <c r="A719" s="200" t="s">
        <v>7591</v>
      </c>
      <c r="B719" s="200">
        <v>533267</v>
      </c>
      <c r="C719" s="200" t="s">
        <v>7590</v>
      </c>
      <c r="D719" s="200" t="s">
        <v>1047</v>
      </c>
    </row>
    <row r="720" spans="1:4" x14ac:dyDescent="0.3">
      <c r="A720" s="200" t="s">
        <v>7589</v>
      </c>
      <c r="B720" s="200">
        <v>540710</v>
      </c>
      <c r="C720" s="200" t="s">
        <v>7588</v>
      </c>
      <c r="D720" s="200" t="s">
        <v>926</v>
      </c>
    </row>
    <row r="721" spans="1:4" x14ac:dyDescent="0.3">
      <c r="A721" s="200" t="s">
        <v>7587</v>
      </c>
      <c r="B721" s="200">
        <v>539198</v>
      </c>
      <c r="C721" s="200" t="s">
        <v>1735</v>
      </c>
      <c r="D721" s="200" t="s">
        <v>945</v>
      </c>
    </row>
    <row r="722" spans="1:4" x14ac:dyDescent="0.3">
      <c r="A722" s="200" t="s">
        <v>7586</v>
      </c>
      <c r="B722" s="200">
        <v>539198</v>
      </c>
      <c r="C722" s="200" t="s">
        <v>1735</v>
      </c>
      <c r="D722" s="200" t="s">
        <v>945</v>
      </c>
    </row>
    <row r="723" spans="1:4" x14ac:dyDescent="0.3">
      <c r="A723" s="200" t="s">
        <v>7585</v>
      </c>
      <c r="B723" s="200">
        <v>532938</v>
      </c>
      <c r="C723" s="200" t="s">
        <v>7584</v>
      </c>
      <c r="D723" s="200" t="s">
        <v>945</v>
      </c>
    </row>
    <row r="724" spans="1:4" x14ac:dyDescent="0.3">
      <c r="A724" s="200" t="s">
        <v>7583</v>
      </c>
      <c r="B724" s="200">
        <v>530879</v>
      </c>
      <c r="C724" s="200" t="s">
        <v>1735</v>
      </c>
      <c r="D724" s="200" t="s">
        <v>945</v>
      </c>
    </row>
    <row r="725" spans="1:4" x14ac:dyDescent="0.3">
      <c r="A725" s="200" t="s">
        <v>7582</v>
      </c>
      <c r="B725" s="200">
        <v>538476</v>
      </c>
      <c r="C725" s="200" t="s">
        <v>1735</v>
      </c>
      <c r="D725" s="200" t="s">
        <v>1004</v>
      </c>
    </row>
    <row r="726" spans="1:4" x14ac:dyDescent="0.3">
      <c r="A726" s="200" t="s">
        <v>7581</v>
      </c>
      <c r="B726" s="200">
        <v>511505</v>
      </c>
      <c r="C726" s="200" t="s">
        <v>7580</v>
      </c>
      <c r="D726" s="200" t="s">
        <v>1004</v>
      </c>
    </row>
    <row r="727" spans="1:4" x14ac:dyDescent="0.3">
      <c r="A727" s="200" t="s">
        <v>7579</v>
      </c>
      <c r="B727" s="200">
        <v>524742</v>
      </c>
      <c r="C727" s="200" t="s">
        <v>7578</v>
      </c>
      <c r="D727" s="200" t="s">
        <v>472</v>
      </c>
    </row>
    <row r="728" spans="1:4" x14ac:dyDescent="0.3">
      <c r="A728" s="200" t="s">
        <v>7577</v>
      </c>
      <c r="B728" s="200">
        <v>531595</v>
      </c>
      <c r="C728" s="200" t="s">
        <v>7576</v>
      </c>
      <c r="D728" s="200" t="s">
        <v>1004</v>
      </c>
    </row>
    <row r="729" spans="1:4" x14ac:dyDescent="0.3">
      <c r="A729" s="200" t="s">
        <v>7575</v>
      </c>
      <c r="B729" s="200">
        <v>512169</v>
      </c>
      <c r="C729" s="200" t="s">
        <v>1735</v>
      </c>
      <c r="D729" s="200" t="s">
        <v>1751</v>
      </c>
    </row>
    <row r="730" spans="1:4" x14ac:dyDescent="0.3">
      <c r="A730" s="200" t="s">
        <v>7574</v>
      </c>
      <c r="B730" s="200">
        <v>509486</v>
      </c>
      <c r="C730" s="200" t="s">
        <v>1735</v>
      </c>
      <c r="D730" s="200" t="s">
        <v>934</v>
      </c>
    </row>
    <row r="731" spans="1:4" x14ac:dyDescent="0.3">
      <c r="A731" s="200" t="s">
        <v>7573</v>
      </c>
      <c r="B731" s="200">
        <v>509486</v>
      </c>
      <c r="C731" s="200" t="s">
        <v>1735</v>
      </c>
      <c r="D731" s="200" t="s">
        <v>934</v>
      </c>
    </row>
    <row r="732" spans="1:4" x14ac:dyDescent="0.3">
      <c r="A732" s="200" t="s">
        <v>7572</v>
      </c>
      <c r="B732" s="200">
        <v>507486</v>
      </c>
      <c r="C732" s="200" t="s">
        <v>1735</v>
      </c>
      <c r="D732" s="200" t="s">
        <v>681</v>
      </c>
    </row>
    <row r="733" spans="1:4" x14ac:dyDescent="0.3">
      <c r="A733" s="200" t="s">
        <v>7571</v>
      </c>
      <c r="B733" s="200">
        <v>538817</v>
      </c>
      <c r="C733" s="200" t="s">
        <v>1735</v>
      </c>
      <c r="D733" s="200" t="s">
        <v>934</v>
      </c>
    </row>
    <row r="734" spans="1:4" x14ac:dyDescent="0.3">
      <c r="A734" s="200" t="s">
        <v>7570</v>
      </c>
      <c r="B734" s="200">
        <v>536974</v>
      </c>
      <c r="C734" s="200" t="s">
        <v>1735</v>
      </c>
      <c r="D734" s="200" t="s">
        <v>934</v>
      </c>
    </row>
    <row r="735" spans="1:4" x14ac:dyDescent="0.3">
      <c r="A735" s="200" t="s">
        <v>7569</v>
      </c>
      <c r="B735" s="200">
        <v>540652</v>
      </c>
      <c r="C735" s="200" t="s">
        <v>1735</v>
      </c>
      <c r="D735" s="200" t="s">
        <v>1078</v>
      </c>
    </row>
    <row r="736" spans="1:4" x14ac:dyDescent="0.3">
      <c r="A736" s="200" t="s">
        <v>7568</v>
      </c>
      <c r="B736" s="200">
        <v>513375</v>
      </c>
      <c r="C736" s="200" t="s">
        <v>7567</v>
      </c>
      <c r="D736" s="200" t="s">
        <v>996</v>
      </c>
    </row>
    <row r="737" spans="1:4" x14ac:dyDescent="0.3">
      <c r="A737" s="200" t="s">
        <v>7566</v>
      </c>
      <c r="B737" s="200">
        <v>534804</v>
      </c>
      <c r="C737" s="200" t="s">
        <v>7565</v>
      </c>
      <c r="D737" s="200" t="s">
        <v>945</v>
      </c>
    </row>
    <row r="738" spans="1:4" x14ac:dyDescent="0.3">
      <c r="A738" s="200" t="s">
        <v>7564</v>
      </c>
      <c r="B738" s="200">
        <v>533260</v>
      </c>
      <c r="C738" s="200" t="s">
        <v>7563</v>
      </c>
      <c r="D738" s="200" t="s">
        <v>537</v>
      </c>
    </row>
    <row r="739" spans="1:4" x14ac:dyDescent="0.3">
      <c r="A739" s="200" t="s">
        <v>7562</v>
      </c>
      <c r="B739" s="200">
        <v>530609</v>
      </c>
      <c r="C739" s="200" t="s">
        <v>1735</v>
      </c>
      <c r="D739" s="200" t="s">
        <v>996</v>
      </c>
    </row>
    <row r="740" spans="1:4" x14ac:dyDescent="0.3">
      <c r="A740" s="200" t="s">
        <v>7561</v>
      </c>
      <c r="B740" s="200">
        <v>532282</v>
      </c>
      <c r="C740" s="200" t="s">
        <v>7560</v>
      </c>
      <c r="D740" s="200" t="s">
        <v>989</v>
      </c>
    </row>
    <row r="741" spans="1:4" x14ac:dyDescent="0.3">
      <c r="A741" s="200" t="s">
        <v>7559</v>
      </c>
      <c r="B741" s="200">
        <v>500870</v>
      </c>
      <c r="C741" s="200" t="s">
        <v>7557</v>
      </c>
      <c r="D741" s="200" t="s">
        <v>2423</v>
      </c>
    </row>
    <row r="742" spans="1:4" x14ac:dyDescent="0.3">
      <c r="A742" s="200" t="s">
        <v>7558</v>
      </c>
      <c r="B742" s="200">
        <v>500870</v>
      </c>
      <c r="C742" s="200" t="s">
        <v>7557</v>
      </c>
      <c r="D742" s="200" t="s">
        <v>2423</v>
      </c>
    </row>
    <row r="743" spans="1:4" x14ac:dyDescent="0.3">
      <c r="A743" s="200" t="s">
        <v>7556</v>
      </c>
      <c r="B743" s="200">
        <v>531682</v>
      </c>
      <c r="C743" s="200" t="s">
        <v>1735</v>
      </c>
      <c r="D743" s="200" t="s">
        <v>948</v>
      </c>
    </row>
    <row r="744" spans="1:4" x14ac:dyDescent="0.3">
      <c r="A744" s="200" t="s">
        <v>7555</v>
      </c>
      <c r="B744" s="200">
        <v>531158</v>
      </c>
      <c r="C744" s="200" t="s">
        <v>1735</v>
      </c>
      <c r="D744" s="200" t="s">
        <v>1212</v>
      </c>
    </row>
    <row r="745" spans="1:4" x14ac:dyDescent="0.3">
      <c r="A745" s="200" t="s">
        <v>7554</v>
      </c>
      <c r="B745" s="200">
        <v>531900</v>
      </c>
      <c r="C745" s="200" t="s">
        <v>1735</v>
      </c>
      <c r="D745" s="200" t="s">
        <v>1212</v>
      </c>
    </row>
    <row r="746" spans="1:4" x14ac:dyDescent="0.3">
      <c r="A746" s="200" t="s">
        <v>7553</v>
      </c>
      <c r="B746" s="200">
        <v>519600</v>
      </c>
      <c r="C746" s="200" t="s">
        <v>7551</v>
      </c>
      <c r="D746" s="200" t="s">
        <v>1083</v>
      </c>
    </row>
    <row r="747" spans="1:4" x14ac:dyDescent="0.3">
      <c r="A747" s="200" t="s">
        <v>7552</v>
      </c>
      <c r="B747" s="200">
        <v>519600</v>
      </c>
      <c r="C747" s="200" t="s">
        <v>7551</v>
      </c>
      <c r="D747" s="200" t="s">
        <v>1083</v>
      </c>
    </row>
    <row r="748" spans="1:4" x14ac:dyDescent="0.3">
      <c r="A748" s="200" t="s">
        <v>7550</v>
      </c>
      <c r="B748" s="200">
        <v>500878</v>
      </c>
      <c r="C748" s="200" t="s">
        <v>7549</v>
      </c>
      <c r="D748" s="200" t="s">
        <v>1093</v>
      </c>
    </row>
    <row r="749" spans="1:4" x14ac:dyDescent="0.3">
      <c r="A749" s="200" t="s">
        <v>7548</v>
      </c>
      <c r="B749" s="200">
        <v>530789</v>
      </c>
      <c r="C749" s="200" t="s">
        <v>1735</v>
      </c>
      <c r="D749" s="200" t="s">
        <v>934</v>
      </c>
    </row>
    <row r="750" spans="1:4" x14ac:dyDescent="0.3">
      <c r="A750" s="200" t="s">
        <v>7547</v>
      </c>
      <c r="B750" s="200">
        <v>531119</v>
      </c>
      <c r="C750" s="200" t="s">
        <v>1735</v>
      </c>
      <c r="D750" s="200" t="s">
        <v>1047</v>
      </c>
    </row>
    <row r="751" spans="1:4" x14ac:dyDescent="0.3">
      <c r="A751" s="200" t="s">
        <v>7546</v>
      </c>
      <c r="B751" s="200">
        <v>531119</v>
      </c>
      <c r="C751" s="200" t="s">
        <v>1735</v>
      </c>
      <c r="D751" s="200" t="s">
        <v>1047</v>
      </c>
    </row>
    <row r="752" spans="1:4" x14ac:dyDescent="0.3">
      <c r="A752" s="200" t="s">
        <v>7545</v>
      </c>
      <c r="B752" s="200">
        <v>514171</v>
      </c>
      <c r="C752" s="200" t="s">
        <v>1735</v>
      </c>
      <c r="D752" s="200" t="s">
        <v>2040</v>
      </c>
    </row>
    <row r="753" spans="1:4" x14ac:dyDescent="0.3">
      <c r="A753" s="200" t="s">
        <v>7544</v>
      </c>
      <c r="B753" s="200">
        <v>538734</v>
      </c>
      <c r="C753" s="200" t="s">
        <v>1735</v>
      </c>
      <c r="D753" s="200" t="s">
        <v>948</v>
      </c>
    </row>
    <row r="754" spans="1:4" x14ac:dyDescent="0.3">
      <c r="A754" s="200" t="s">
        <v>7543</v>
      </c>
      <c r="B754" s="200">
        <v>532695</v>
      </c>
      <c r="C754" s="200" t="s">
        <v>7542</v>
      </c>
      <c r="D754" s="200" t="s">
        <v>1047</v>
      </c>
    </row>
    <row r="755" spans="1:4" x14ac:dyDescent="0.3">
      <c r="A755" s="200" t="s">
        <v>7541</v>
      </c>
      <c r="B755" s="200">
        <v>532871</v>
      </c>
      <c r="C755" s="200" t="s">
        <v>7540</v>
      </c>
      <c r="D755" s="200" t="s">
        <v>1937</v>
      </c>
    </row>
    <row r="756" spans="1:4" x14ac:dyDescent="0.3">
      <c r="A756" s="200" t="s">
        <v>7539</v>
      </c>
      <c r="B756" s="200">
        <v>532701</v>
      </c>
      <c r="C756" s="200" t="s">
        <v>1735</v>
      </c>
      <c r="D756" s="200" t="s">
        <v>1655</v>
      </c>
    </row>
    <row r="757" spans="1:4" x14ac:dyDescent="0.3">
      <c r="A757" s="200" t="s">
        <v>7538</v>
      </c>
      <c r="B757" s="200">
        <v>522251</v>
      </c>
      <c r="C757" s="200" t="s">
        <v>1735</v>
      </c>
      <c r="D757" s="200" t="s">
        <v>515</v>
      </c>
    </row>
    <row r="758" spans="1:4" x14ac:dyDescent="0.3">
      <c r="A758" s="200" t="s">
        <v>7537</v>
      </c>
      <c r="B758" s="200">
        <v>531380</v>
      </c>
      <c r="C758" s="200" t="s">
        <v>1735</v>
      </c>
      <c r="D758" s="200" t="s">
        <v>1230</v>
      </c>
    </row>
    <row r="759" spans="1:4" x14ac:dyDescent="0.3">
      <c r="A759" s="200" t="s">
        <v>7536</v>
      </c>
      <c r="B759" s="200">
        <v>532885</v>
      </c>
      <c r="C759" s="200" t="s">
        <v>7535</v>
      </c>
      <c r="D759" s="200" t="s">
        <v>923</v>
      </c>
    </row>
    <row r="760" spans="1:4" x14ac:dyDescent="0.3">
      <c r="A760" s="200" t="s">
        <v>7534</v>
      </c>
      <c r="B760" s="200" t="s">
        <v>1735</v>
      </c>
      <c r="C760" s="200" t="s">
        <v>7532</v>
      </c>
      <c r="D760" s="200" t="s">
        <v>1880</v>
      </c>
    </row>
    <row r="761" spans="1:4" x14ac:dyDescent="0.3">
      <c r="A761" s="200" t="s">
        <v>7533</v>
      </c>
      <c r="B761" s="200" t="s">
        <v>1735</v>
      </c>
      <c r="C761" s="200" t="s">
        <v>7532</v>
      </c>
      <c r="D761" s="200" t="s">
        <v>1880</v>
      </c>
    </row>
    <row r="762" spans="1:4" x14ac:dyDescent="0.3">
      <c r="A762" s="200" t="s">
        <v>7531</v>
      </c>
      <c r="B762" s="200">
        <v>501827</v>
      </c>
      <c r="C762" s="200" t="s">
        <v>1735</v>
      </c>
      <c r="D762" s="200" t="s">
        <v>2339</v>
      </c>
    </row>
    <row r="763" spans="1:4" x14ac:dyDescent="0.3">
      <c r="A763" s="200" t="s">
        <v>7530</v>
      </c>
      <c r="B763" s="200">
        <v>501150</v>
      </c>
      <c r="C763" s="200" t="s">
        <v>7529</v>
      </c>
      <c r="D763" s="200" t="s">
        <v>945</v>
      </c>
    </row>
    <row r="764" spans="1:4" x14ac:dyDescent="0.3">
      <c r="A764" s="200" t="s">
        <v>7528</v>
      </c>
      <c r="B764" s="200">
        <v>517544</v>
      </c>
      <c r="C764" s="200" t="s">
        <v>7527</v>
      </c>
      <c r="D764" s="200" t="s">
        <v>1751</v>
      </c>
    </row>
    <row r="765" spans="1:4" x14ac:dyDescent="0.3">
      <c r="A765" s="200" t="s">
        <v>7526</v>
      </c>
      <c r="B765" s="200">
        <v>500280</v>
      </c>
      <c r="C765" s="200" t="s">
        <v>7525</v>
      </c>
      <c r="D765" s="200" t="s">
        <v>920</v>
      </c>
    </row>
    <row r="766" spans="1:4" x14ac:dyDescent="0.3">
      <c r="A766" s="200" t="s">
        <v>7524</v>
      </c>
      <c r="B766" s="200">
        <v>500083</v>
      </c>
      <c r="C766" s="200" t="s">
        <v>7523</v>
      </c>
      <c r="D766" s="200" t="s">
        <v>2173</v>
      </c>
    </row>
    <row r="767" spans="1:4" x14ac:dyDescent="0.3">
      <c r="A767" s="200" t="s">
        <v>7522</v>
      </c>
      <c r="B767" s="200">
        <v>532548</v>
      </c>
      <c r="C767" s="200" t="s">
        <v>7520</v>
      </c>
      <c r="D767" s="200" t="s">
        <v>955</v>
      </c>
    </row>
    <row r="768" spans="1:4" x14ac:dyDescent="0.3">
      <c r="A768" s="200" t="s">
        <v>7521</v>
      </c>
      <c r="B768" s="200">
        <v>532548</v>
      </c>
      <c r="C768" s="200" t="s">
        <v>7520</v>
      </c>
      <c r="D768" s="200" t="s">
        <v>955</v>
      </c>
    </row>
    <row r="769" spans="1:4" x14ac:dyDescent="0.3">
      <c r="A769" s="200" t="s">
        <v>7519</v>
      </c>
      <c r="B769" s="200">
        <v>500040</v>
      </c>
      <c r="C769" s="200" t="s">
        <v>7518</v>
      </c>
      <c r="D769" s="200" t="s">
        <v>687</v>
      </c>
    </row>
    <row r="770" spans="1:4" x14ac:dyDescent="0.3">
      <c r="A770" s="200" t="s">
        <v>7517</v>
      </c>
      <c r="B770" s="200">
        <v>530881</v>
      </c>
      <c r="C770" s="200" t="s">
        <v>1735</v>
      </c>
      <c r="D770" s="200" t="s">
        <v>945</v>
      </c>
    </row>
    <row r="771" spans="1:4" x14ac:dyDescent="0.3">
      <c r="A771" s="200" t="s">
        <v>7516</v>
      </c>
      <c r="B771" s="200">
        <v>532443</v>
      </c>
      <c r="C771" s="200" t="s">
        <v>7515</v>
      </c>
      <c r="D771" s="200" t="s">
        <v>2397</v>
      </c>
    </row>
    <row r="772" spans="1:4" x14ac:dyDescent="0.3">
      <c r="A772" s="200" t="s">
        <v>7514</v>
      </c>
      <c r="B772" s="200">
        <v>532413</v>
      </c>
      <c r="C772" s="200" t="s">
        <v>7513</v>
      </c>
      <c r="D772" s="200" t="s">
        <v>1680</v>
      </c>
    </row>
    <row r="773" spans="1:4" x14ac:dyDescent="0.3">
      <c r="A773" s="200" t="s">
        <v>7512</v>
      </c>
      <c r="B773" s="200">
        <v>512341</v>
      </c>
      <c r="C773" s="200" t="s">
        <v>1735</v>
      </c>
      <c r="D773" s="200" t="s">
        <v>1803</v>
      </c>
    </row>
    <row r="774" spans="1:4" x14ac:dyDescent="0.3">
      <c r="A774" s="200" t="s">
        <v>7511</v>
      </c>
      <c r="B774" s="200">
        <v>500084</v>
      </c>
      <c r="C774" s="200" t="s">
        <v>7510</v>
      </c>
      <c r="D774" s="200" t="s">
        <v>2063</v>
      </c>
    </row>
    <row r="775" spans="1:4" x14ac:dyDescent="0.3">
      <c r="A775" s="200" t="s">
        <v>7509</v>
      </c>
      <c r="B775" s="200" t="s">
        <v>1735</v>
      </c>
      <c r="C775" s="200" t="s">
        <v>7508</v>
      </c>
      <c r="D775" s="200" t="s">
        <v>2330</v>
      </c>
    </row>
    <row r="776" spans="1:4" x14ac:dyDescent="0.3">
      <c r="A776" s="200" t="s">
        <v>7507</v>
      </c>
      <c r="B776" s="200">
        <v>542333</v>
      </c>
      <c r="C776" s="200" t="s">
        <v>7506</v>
      </c>
      <c r="D776" s="200" t="s">
        <v>2330</v>
      </c>
    </row>
    <row r="777" spans="1:4" x14ac:dyDescent="0.3">
      <c r="A777" s="200" t="s">
        <v>7505</v>
      </c>
      <c r="B777" s="200">
        <v>500093</v>
      </c>
      <c r="C777" s="200" t="s">
        <v>7504</v>
      </c>
      <c r="D777" s="200" t="s">
        <v>749</v>
      </c>
    </row>
    <row r="778" spans="1:4" x14ac:dyDescent="0.3">
      <c r="A778" s="200" t="s">
        <v>7503</v>
      </c>
      <c r="B778" s="200">
        <v>531489</v>
      </c>
      <c r="C778" s="200" t="s">
        <v>1735</v>
      </c>
      <c r="D778" s="200" t="s">
        <v>1625</v>
      </c>
    </row>
    <row r="779" spans="1:4" x14ac:dyDescent="0.3">
      <c r="A779" s="200" t="s">
        <v>7502</v>
      </c>
      <c r="B779" s="200">
        <v>531946</v>
      </c>
      <c r="C779" s="200" t="s">
        <v>1735</v>
      </c>
      <c r="D779" s="200" t="s">
        <v>1655</v>
      </c>
    </row>
    <row r="780" spans="1:4" x14ac:dyDescent="0.3">
      <c r="A780" s="200" t="s">
        <v>7501</v>
      </c>
      <c r="B780" s="200">
        <v>542399</v>
      </c>
      <c r="C780" s="200" t="s">
        <v>7500</v>
      </c>
      <c r="D780" s="200" t="s">
        <v>1811</v>
      </c>
    </row>
    <row r="781" spans="1:4" x14ac:dyDescent="0.3">
      <c r="A781" s="200" t="s">
        <v>7499</v>
      </c>
      <c r="B781" s="200">
        <v>539600</v>
      </c>
      <c r="C781" s="200" t="s">
        <v>1735</v>
      </c>
      <c r="D781" s="200" t="s">
        <v>1212</v>
      </c>
    </row>
    <row r="782" spans="1:4" x14ac:dyDescent="0.3">
      <c r="A782" s="200" t="s">
        <v>7498</v>
      </c>
      <c r="B782" s="200">
        <v>530307</v>
      </c>
      <c r="C782" s="200" t="s">
        <v>1735</v>
      </c>
      <c r="D782" s="200" t="s">
        <v>414</v>
      </c>
    </row>
    <row r="783" spans="1:4" x14ac:dyDescent="0.3">
      <c r="A783" s="200" t="s">
        <v>7497</v>
      </c>
      <c r="B783" s="200">
        <v>512301</v>
      </c>
      <c r="C783" s="200" t="s">
        <v>1735</v>
      </c>
      <c r="D783" s="200" t="s">
        <v>1212</v>
      </c>
    </row>
    <row r="784" spans="1:4" x14ac:dyDescent="0.3">
      <c r="A784" s="200" t="s">
        <v>7496</v>
      </c>
      <c r="B784" s="200">
        <v>500085</v>
      </c>
      <c r="C784" s="200" t="s">
        <v>7495</v>
      </c>
      <c r="D784" s="200" t="s">
        <v>417</v>
      </c>
    </row>
    <row r="785" spans="1:4" x14ac:dyDescent="0.3">
      <c r="A785" s="200" t="s">
        <v>7494</v>
      </c>
      <c r="B785" s="200">
        <v>542627</v>
      </c>
      <c r="C785" s="200" t="s">
        <v>7493</v>
      </c>
      <c r="D785" s="200" t="s">
        <v>1839</v>
      </c>
    </row>
    <row r="786" spans="1:4" x14ac:dyDescent="0.3">
      <c r="A786" s="200" t="s">
        <v>7492</v>
      </c>
      <c r="B786" s="200">
        <v>522292</v>
      </c>
      <c r="C786" s="200" t="s">
        <v>1735</v>
      </c>
      <c r="D786" s="200" t="s">
        <v>920</v>
      </c>
    </row>
    <row r="787" spans="1:4" x14ac:dyDescent="0.3">
      <c r="A787" s="200" t="s">
        <v>7491</v>
      </c>
      <c r="B787" s="200">
        <v>530309</v>
      </c>
      <c r="C787" s="200" t="s">
        <v>1735</v>
      </c>
      <c r="D787" s="200" t="s">
        <v>1212</v>
      </c>
    </row>
    <row r="788" spans="1:4" x14ac:dyDescent="0.3">
      <c r="A788" s="200" t="s">
        <v>7490</v>
      </c>
      <c r="B788" s="200">
        <v>540829</v>
      </c>
      <c r="C788" s="200" t="s">
        <v>1735</v>
      </c>
      <c r="D788" s="200" t="s">
        <v>1212</v>
      </c>
    </row>
    <row r="789" spans="1:4" x14ac:dyDescent="0.3">
      <c r="A789" s="200" t="s">
        <v>7489</v>
      </c>
      <c r="B789" s="200">
        <v>535142</v>
      </c>
      <c r="C789" s="200" t="s">
        <v>1735</v>
      </c>
      <c r="D789" s="200" t="s">
        <v>1947</v>
      </c>
    </row>
    <row r="790" spans="1:4" x14ac:dyDescent="0.3">
      <c r="A790" s="200" t="s">
        <v>7488</v>
      </c>
      <c r="B790" s="200">
        <v>531327</v>
      </c>
      <c r="C790" s="200" t="s">
        <v>1735</v>
      </c>
      <c r="D790" s="200" t="s">
        <v>945</v>
      </c>
    </row>
    <row r="791" spans="1:4" x14ac:dyDescent="0.3">
      <c r="A791" s="200" t="s">
        <v>7487</v>
      </c>
      <c r="B791" s="200">
        <v>511696</v>
      </c>
      <c r="C791" s="200" t="s">
        <v>1735</v>
      </c>
      <c r="D791" s="200" t="s">
        <v>945</v>
      </c>
    </row>
    <row r="792" spans="1:4" x14ac:dyDescent="0.3">
      <c r="A792" s="200" t="s">
        <v>7486</v>
      </c>
      <c r="B792" s="200">
        <v>531977</v>
      </c>
      <c r="C792" s="200" t="s">
        <v>1735</v>
      </c>
      <c r="D792" s="200" t="s">
        <v>2339</v>
      </c>
    </row>
    <row r="793" spans="1:4" x14ac:dyDescent="0.3">
      <c r="A793" s="200" t="s">
        <v>7485</v>
      </c>
      <c r="B793" s="200">
        <v>504671</v>
      </c>
      <c r="C793" s="200" t="s">
        <v>1735</v>
      </c>
      <c r="D793" s="200" t="s">
        <v>1850</v>
      </c>
    </row>
    <row r="794" spans="1:4" x14ac:dyDescent="0.3">
      <c r="A794" s="200" t="s">
        <v>7484</v>
      </c>
      <c r="B794" s="200">
        <v>539800</v>
      </c>
      <c r="C794" s="200" t="s">
        <v>1735</v>
      </c>
      <c r="D794" s="200" t="s">
        <v>1212</v>
      </c>
    </row>
    <row r="795" spans="1:4" x14ac:dyDescent="0.3">
      <c r="A795" s="200" t="s">
        <v>7483</v>
      </c>
      <c r="B795" s="200">
        <v>526917</v>
      </c>
      <c r="C795" s="200" t="s">
        <v>1735</v>
      </c>
      <c r="D795" s="200" t="s">
        <v>926</v>
      </c>
    </row>
    <row r="796" spans="1:4" x14ac:dyDescent="0.3">
      <c r="A796" s="200" t="s">
        <v>7482</v>
      </c>
      <c r="B796" s="200">
        <v>530871</v>
      </c>
      <c r="C796" s="200" t="s">
        <v>1735</v>
      </c>
      <c r="D796" s="200" t="s">
        <v>405</v>
      </c>
    </row>
    <row r="797" spans="1:4" x14ac:dyDescent="0.3">
      <c r="A797" s="200" t="s">
        <v>7481</v>
      </c>
      <c r="B797" s="200">
        <v>540395</v>
      </c>
      <c r="C797" s="200" t="s">
        <v>1735</v>
      </c>
      <c r="D797" s="200" t="s">
        <v>405</v>
      </c>
    </row>
    <row r="798" spans="1:4" x14ac:dyDescent="0.3">
      <c r="A798" s="200" t="s">
        <v>7480</v>
      </c>
      <c r="B798" s="200">
        <v>541269</v>
      </c>
      <c r="C798" s="200" t="s">
        <v>7479</v>
      </c>
      <c r="D798" s="200" t="s">
        <v>681</v>
      </c>
    </row>
    <row r="799" spans="1:4" x14ac:dyDescent="0.3">
      <c r="A799" s="200" t="s">
        <v>7478</v>
      </c>
      <c r="B799" s="200">
        <v>539230</v>
      </c>
      <c r="C799" s="200" t="s">
        <v>1735</v>
      </c>
      <c r="D799" s="200" t="s">
        <v>405</v>
      </c>
    </row>
    <row r="800" spans="1:4" x14ac:dyDescent="0.3">
      <c r="A800" s="200" t="s">
        <v>7477</v>
      </c>
      <c r="B800" s="200">
        <v>506365</v>
      </c>
      <c r="C800" s="200" t="s">
        <v>1735</v>
      </c>
      <c r="D800" s="200" t="s">
        <v>472</v>
      </c>
    </row>
    <row r="801" spans="1:4" x14ac:dyDescent="0.3">
      <c r="A801" s="200" t="s">
        <v>7476</v>
      </c>
      <c r="B801" s="200">
        <v>537326</v>
      </c>
      <c r="C801" s="200" t="s">
        <v>1735</v>
      </c>
      <c r="D801" s="200" t="s">
        <v>515</v>
      </c>
    </row>
    <row r="802" spans="1:4" x14ac:dyDescent="0.3">
      <c r="A802" s="200" t="s">
        <v>7475</v>
      </c>
      <c r="B802" s="200">
        <v>539011</v>
      </c>
      <c r="C802" s="200" t="s">
        <v>1735</v>
      </c>
      <c r="D802" s="200" t="s">
        <v>1850</v>
      </c>
    </row>
    <row r="803" spans="1:4" x14ac:dyDescent="0.3">
      <c r="A803" s="200" t="s">
        <v>7474</v>
      </c>
      <c r="B803" s="200">
        <v>523489</v>
      </c>
      <c r="C803" s="200" t="s">
        <v>1735</v>
      </c>
      <c r="D803" s="200" t="s">
        <v>1108</v>
      </c>
    </row>
    <row r="804" spans="1:4" x14ac:dyDescent="0.3">
      <c r="A804" s="200" t="s">
        <v>7473</v>
      </c>
      <c r="B804" s="200">
        <v>500110</v>
      </c>
      <c r="C804" s="200" t="s">
        <v>7472</v>
      </c>
      <c r="D804" s="200" t="s">
        <v>3423</v>
      </c>
    </row>
    <row r="805" spans="1:4" x14ac:dyDescent="0.3">
      <c r="A805" s="200" t="s">
        <v>7471</v>
      </c>
      <c r="B805" s="200">
        <v>526817</v>
      </c>
      <c r="C805" s="200" t="s">
        <v>1735</v>
      </c>
      <c r="D805" s="200" t="s">
        <v>5224</v>
      </c>
    </row>
    <row r="806" spans="1:4" x14ac:dyDescent="0.3">
      <c r="A806" s="200" t="s">
        <v>7470</v>
      </c>
      <c r="B806" s="200">
        <v>521244</v>
      </c>
      <c r="C806" s="200" t="s">
        <v>1735</v>
      </c>
      <c r="D806" s="200" t="s">
        <v>920</v>
      </c>
    </row>
    <row r="807" spans="1:4" x14ac:dyDescent="0.3">
      <c r="A807" s="200" t="s">
        <v>7469</v>
      </c>
      <c r="B807" s="200">
        <v>532992</v>
      </c>
      <c r="C807" s="200" t="s">
        <v>1735</v>
      </c>
      <c r="D807" s="200" t="s">
        <v>1811</v>
      </c>
    </row>
    <row r="808" spans="1:4" x14ac:dyDescent="0.3">
      <c r="A808" s="200" t="s">
        <v>7468</v>
      </c>
      <c r="B808" s="200">
        <v>531358</v>
      </c>
      <c r="C808" s="200" t="s">
        <v>1735</v>
      </c>
      <c r="D808" s="200" t="s">
        <v>1004</v>
      </c>
    </row>
    <row r="809" spans="1:4" x14ac:dyDescent="0.3">
      <c r="A809" s="200" t="s">
        <v>7467</v>
      </c>
      <c r="B809" s="200">
        <v>530427</v>
      </c>
      <c r="C809" s="200" t="s">
        <v>1735</v>
      </c>
      <c r="D809" s="200" t="s">
        <v>1090</v>
      </c>
    </row>
    <row r="810" spans="1:4" x14ac:dyDescent="0.3">
      <c r="A810" s="200" t="s">
        <v>7466</v>
      </c>
      <c r="B810" s="200">
        <v>526546</v>
      </c>
      <c r="C810" s="200" t="s">
        <v>1735</v>
      </c>
      <c r="D810" s="200" t="s">
        <v>1108</v>
      </c>
    </row>
    <row r="811" spans="1:4" x14ac:dyDescent="0.3">
      <c r="A811" s="200" t="s">
        <v>7465</v>
      </c>
      <c r="B811" s="200">
        <v>511243</v>
      </c>
      <c r="C811" s="200" t="s">
        <v>7464</v>
      </c>
      <c r="D811" s="200" t="s">
        <v>1004</v>
      </c>
    </row>
    <row r="812" spans="1:4" x14ac:dyDescent="0.3">
      <c r="A812" s="200" t="s">
        <v>7463</v>
      </c>
      <c r="B812" s="200">
        <v>511243</v>
      </c>
      <c r="C812" s="200" t="s">
        <v>7462</v>
      </c>
      <c r="D812" s="200" t="s">
        <v>1004</v>
      </c>
    </row>
    <row r="813" spans="1:4" x14ac:dyDescent="0.3">
      <c r="A813" s="200" t="s">
        <v>7461</v>
      </c>
      <c r="B813" s="200">
        <v>519475</v>
      </c>
      <c r="C813" s="200" t="s">
        <v>1735</v>
      </c>
      <c r="D813" s="200" t="s">
        <v>766</v>
      </c>
    </row>
    <row r="814" spans="1:4" x14ac:dyDescent="0.3">
      <c r="A814" s="200" t="s">
        <v>7460</v>
      </c>
      <c r="B814" s="200">
        <v>540681</v>
      </c>
      <c r="C814" s="200" t="s">
        <v>1735</v>
      </c>
      <c r="D814" s="200" t="s">
        <v>844</v>
      </c>
    </row>
    <row r="815" spans="1:4" x14ac:dyDescent="0.3">
      <c r="A815" s="200" t="s">
        <v>7459</v>
      </c>
      <c r="B815" s="200">
        <v>501833</v>
      </c>
      <c r="C815" s="200" t="s">
        <v>1735</v>
      </c>
      <c r="D815" s="200" t="s">
        <v>795</v>
      </c>
    </row>
    <row r="816" spans="1:4" x14ac:dyDescent="0.3">
      <c r="A816" s="200" t="s">
        <v>7458</v>
      </c>
      <c r="B816" s="200">
        <v>539335</v>
      </c>
      <c r="C816" s="200" t="s">
        <v>1735</v>
      </c>
      <c r="D816" s="200" t="s">
        <v>1212</v>
      </c>
    </row>
    <row r="817" spans="1:4" x14ac:dyDescent="0.3">
      <c r="A817" s="200" t="s">
        <v>7457</v>
      </c>
      <c r="B817" s="200">
        <v>530191</v>
      </c>
      <c r="C817" s="200" t="s">
        <v>7455</v>
      </c>
      <c r="D817" s="200" t="s">
        <v>405</v>
      </c>
    </row>
    <row r="818" spans="1:4" x14ac:dyDescent="0.3">
      <c r="A818" s="200" t="s">
        <v>7456</v>
      </c>
      <c r="B818" s="200">
        <v>530191</v>
      </c>
      <c r="C818" s="200" t="s">
        <v>7455</v>
      </c>
      <c r="D818" s="200" t="s">
        <v>405</v>
      </c>
    </row>
    <row r="819" spans="1:4" x14ac:dyDescent="0.3">
      <c r="A819" s="200" t="s">
        <v>7454</v>
      </c>
      <c r="B819" s="200">
        <v>519477</v>
      </c>
      <c r="C819" s="200" t="s">
        <v>1735</v>
      </c>
      <c r="D819" s="200" t="s">
        <v>1646</v>
      </c>
    </row>
    <row r="820" spans="1:4" x14ac:dyDescent="0.3">
      <c r="A820" s="200" t="s">
        <v>7453</v>
      </c>
      <c r="B820" s="200">
        <v>542678</v>
      </c>
      <c r="C820" s="200" t="s">
        <v>7452</v>
      </c>
      <c r="D820" s="200" t="s">
        <v>472</v>
      </c>
    </row>
    <row r="821" spans="1:4" x14ac:dyDescent="0.3">
      <c r="A821" s="200" t="s">
        <v>7451</v>
      </c>
      <c r="B821" s="200">
        <v>534758</v>
      </c>
      <c r="C821" s="200" t="s">
        <v>7450</v>
      </c>
      <c r="D821" s="200" t="s">
        <v>948</v>
      </c>
    </row>
    <row r="822" spans="1:4" x14ac:dyDescent="0.3">
      <c r="A822" s="200" t="s">
        <v>7449</v>
      </c>
      <c r="B822" s="200">
        <v>533407</v>
      </c>
      <c r="C822" s="200" t="s">
        <v>7448</v>
      </c>
      <c r="D822" s="200" t="s">
        <v>920</v>
      </c>
    </row>
    <row r="823" spans="1:4" x14ac:dyDescent="0.3">
      <c r="A823" s="200" t="s">
        <v>7447</v>
      </c>
      <c r="B823" s="200">
        <v>530829</v>
      </c>
      <c r="C823" s="200" t="s">
        <v>1735</v>
      </c>
      <c r="D823" s="200" t="s">
        <v>1004</v>
      </c>
    </row>
    <row r="824" spans="1:4" x14ac:dyDescent="0.3">
      <c r="A824" s="200" t="s">
        <v>7446</v>
      </c>
      <c r="B824" s="200">
        <v>505230</v>
      </c>
      <c r="C824" s="200" t="s">
        <v>7445</v>
      </c>
      <c r="D824" s="200" t="s">
        <v>1001</v>
      </c>
    </row>
    <row r="825" spans="1:4" x14ac:dyDescent="0.3">
      <c r="A825" s="200" t="s">
        <v>7444</v>
      </c>
      <c r="B825" s="200">
        <v>531283</v>
      </c>
      <c r="C825" s="200" t="s">
        <v>1735</v>
      </c>
      <c r="D825" s="200" t="s">
        <v>1004</v>
      </c>
    </row>
    <row r="826" spans="1:4" x14ac:dyDescent="0.3">
      <c r="A826" s="200" t="s">
        <v>7443</v>
      </c>
      <c r="B826" s="200">
        <v>526373</v>
      </c>
      <c r="C826" s="200" t="s">
        <v>1735</v>
      </c>
      <c r="D826" s="200" t="s">
        <v>1811</v>
      </c>
    </row>
    <row r="827" spans="1:4" x14ac:dyDescent="0.3">
      <c r="A827" s="200" t="s">
        <v>7442</v>
      </c>
      <c r="B827" s="200">
        <v>532807</v>
      </c>
      <c r="C827" s="200" t="s">
        <v>7440</v>
      </c>
      <c r="D827" s="200" t="s">
        <v>1252</v>
      </c>
    </row>
    <row r="828" spans="1:4" x14ac:dyDescent="0.3">
      <c r="A828" s="200" t="s">
        <v>7441</v>
      </c>
      <c r="B828" s="200">
        <v>532807</v>
      </c>
      <c r="C828" s="200" t="s">
        <v>7440</v>
      </c>
      <c r="D828" s="200" t="s">
        <v>1252</v>
      </c>
    </row>
    <row r="829" spans="1:4" x14ac:dyDescent="0.3">
      <c r="A829" s="200" t="s">
        <v>7439</v>
      </c>
      <c r="B829" s="200">
        <v>530457</v>
      </c>
      <c r="C829" s="200" t="s">
        <v>1735</v>
      </c>
      <c r="D829" s="200" t="s">
        <v>1947</v>
      </c>
    </row>
    <row r="830" spans="1:4" x14ac:dyDescent="0.3">
      <c r="A830" s="200" t="s">
        <v>7438</v>
      </c>
      <c r="B830" s="200">
        <v>532324</v>
      </c>
      <c r="C830" s="200" t="s">
        <v>7437</v>
      </c>
      <c r="D830" s="200" t="s">
        <v>1947</v>
      </c>
    </row>
    <row r="831" spans="1:4" x14ac:dyDescent="0.3">
      <c r="A831" s="200" t="s">
        <v>7436</v>
      </c>
      <c r="B831" s="200">
        <v>500087</v>
      </c>
      <c r="C831" s="200" t="s">
        <v>7435</v>
      </c>
      <c r="D831" s="200" t="s">
        <v>472</v>
      </c>
    </row>
    <row r="832" spans="1:4" x14ac:dyDescent="0.3">
      <c r="A832" s="200" t="s">
        <v>7434</v>
      </c>
      <c r="B832" s="200">
        <v>531775</v>
      </c>
      <c r="C832" s="200" t="s">
        <v>1735</v>
      </c>
      <c r="D832" s="200" t="s">
        <v>1212</v>
      </c>
    </row>
    <row r="833" spans="1:4" x14ac:dyDescent="0.3">
      <c r="A833" s="200" t="s">
        <v>7433</v>
      </c>
      <c r="B833" s="200">
        <v>502445</v>
      </c>
      <c r="C833" s="200" t="s">
        <v>1735</v>
      </c>
      <c r="D833" s="200" t="s">
        <v>926</v>
      </c>
    </row>
    <row r="834" spans="1:4" x14ac:dyDescent="0.3">
      <c r="A834" s="200" t="s">
        <v>7432</v>
      </c>
      <c r="B834" s="200">
        <v>531235</v>
      </c>
      <c r="C834" s="200" t="s">
        <v>1735</v>
      </c>
      <c r="D834" s="200" t="s">
        <v>1004</v>
      </c>
    </row>
    <row r="835" spans="1:4" x14ac:dyDescent="0.3">
      <c r="A835" s="200" t="s">
        <v>7431</v>
      </c>
      <c r="B835" s="200">
        <v>538786</v>
      </c>
      <c r="C835" s="200" t="s">
        <v>1735</v>
      </c>
      <c r="D835" s="200" t="s">
        <v>2467</v>
      </c>
    </row>
    <row r="836" spans="1:4" x14ac:dyDescent="0.3">
      <c r="A836" s="200" t="s">
        <v>7430</v>
      </c>
      <c r="B836" s="200">
        <v>538674</v>
      </c>
      <c r="C836" s="200" t="s">
        <v>1735</v>
      </c>
      <c r="D836" s="200" t="s">
        <v>1924</v>
      </c>
    </row>
    <row r="837" spans="1:4" x14ac:dyDescent="0.3">
      <c r="A837" s="200" t="s">
        <v>7429</v>
      </c>
      <c r="B837" s="200">
        <v>532210</v>
      </c>
      <c r="C837" s="200" t="s">
        <v>7428</v>
      </c>
      <c r="D837" s="200" t="s">
        <v>923</v>
      </c>
    </row>
    <row r="838" spans="1:4" x14ac:dyDescent="0.3">
      <c r="A838" s="200" t="s">
        <v>7427</v>
      </c>
      <c r="B838" s="200">
        <v>521210</v>
      </c>
      <c r="C838" s="200" t="s">
        <v>1735</v>
      </c>
      <c r="D838" s="200" t="s">
        <v>1047</v>
      </c>
    </row>
    <row r="839" spans="1:4" x14ac:dyDescent="0.3">
      <c r="A839" s="200" t="s">
        <v>7426</v>
      </c>
      <c r="B839" s="200">
        <v>780013</v>
      </c>
      <c r="C839" s="200" t="s">
        <v>1735</v>
      </c>
      <c r="D839" s="200" t="s">
        <v>1880</v>
      </c>
    </row>
    <row r="840" spans="1:4" x14ac:dyDescent="0.3">
      <c r="A840" s="200" t="s">
        <v>7425</v>
      </c>
      <c r="B840" s="200">
        <v>780013</v>
      </c>
      <c r="C840" s="200" t="s">
        <v>1735</v>
      </c>
      <c r="D840" s="200" t="s">
        <v>1880</v>
      </c>
    </row>
    <row r="841" spans="1:4" x14ac:dyDescent="0.3">
      <c r="A841" s="200" t="s">
        <v>7424</v>
      </c>
      <c r="B841" s="200" t="s">
        <v>1735</v>
      </c>
      <c r="C841" s="200" t="s">
        <v>7423</v>
      </c>
      <c r="D841" s="200" t="s">
        <v>1733</v>
      </c>
    </row>
    <row r="842" spans="1:4" x14ac:dyDescent="0.3">
      <c r="A842" s="200" t="s">
        <v>7422</v>
      </c>
      <c r="B842" s="200" t="s">
        <v>1735</v>
      </c>
      <c r="C842" s="200" t="s">
        <v>7421</v>
      </c>
      <c r="D842" s="200" t="s">
        <v>1733</v>
      </c>
    </row>
    <row r="843" spans="1:4" x14ac:dyDescent="0.3">
      <c r="A843" s="200" t="s">
        <v>7420</v>
      </c>
      <c r="B843" s="200">
        <v>540403</v>
      </c>
      <c r="C843" s="200" t="s">
        <v>7419</v>
      </c>
      <c r="D843" s="200" t="s">
        <v>537</v>
      </c>
    </row>
    <row r="844" spans="1:4" x14ac:dyDescent="0.3">
      <c r="A844" s="200" t="s">
        <v>7418</v>
      </c>
      <c r="B844" s="200">
        <v>506390</v>
      </c>
      <c r="C844" s="200" t="s">
        <v>7417</v>
      </c>
      <c r="D844" s="200" t="s">
        <v>405</v>
      </c>
    </row>
    <row r="845" spans="1:4" x14ac:dyDescent="0.3">
      <c r="A845" s="200" t="s">
        <v>7416</v>
      </c>
      <c r="B845" s="200">
        <v>506390</v>
      </c>
      <c r="C845" s="200" t="s">
        <v>7415</v>
      </c>
      <c r="D845" s="200" t="s">
        <v>405</v>
      </c>
    </row>
    <row r="846" spans="1:4" x14ac:dyDescent="0.3">
      <c r="A846" s="200" t="s">
        <v>7414</v>
      </c>
      <c r="B846" s="200">
        <v>512213</v>
      </c>
      <c r="C846" s="200" t="s">
        <v>1735</v>
      </c>
      <c r="D846" s="200" t="s">
        <v>1212</v>
      </c>
    </row>
    <row r="847" spans="1:4" x14ac:dyDescent="0.3">
      <c r="A847" s="200" t="s">
        <v>7413</v>
      </c>
      <c r="B847" s="200">
        <v>540310</v>
      </c>
      <c r="C847" s="200" t="s">
        <v>1735</v>
      </c>
      <c r="D847" s="200" t="s">
        <v>920</v>
      </c>
    </row>
    <row r="848" spans="1:4" x14ac:dyDescent="0.3">
      <c r="A848" s="200" t="s">
        <v>7412</v>
      </c>
      <c r="B848" s="200">
        <v>538433</v>
      </c>
      <c r="C848" s="200" t="s">
        <v>1735</v>
      </c>
      <c r="D848" s="200" t="s">
        <v>945</v>
      </c>
    </row>
    <row r="849" spans="1:4" x14ac:dyDescent="0.3">
      <c r="A849" s="200" t="s">
        <v>7411</v>
      </c>
      <c r="B849" s="200">
        <v>540481</v>
      </c>
      <c r="C849" s="200" t="s">
        <v>1735</v>
      </c>
      <c r="D849" s="200" t="s">
        <v>945</v>
      </c>
    </row>
    <row r="850" spans="1:4" x14ac:dyDescent="0.3">
      <c r="A850" s="200" t="s">
        <v>7410</v>
      </c>
      <c r="B850" s="200">
        <v>530839</v>
      </c>
      <c r="C850" s="200" t="s">
        <v>1735</v>
      </c>
      <c r="D850" s="200" t="s">
        <v>1625</v>
      </c>
    </row>
    <row r="851" spans="1:4" x14ac:dyDescent="0.3">
      <c r="A851" s="200" t="s">
        <v>7409</v>
      </c>
      <c r="B851" s="200">
        <v>500147</v>
      </c>
      <c r="C851" s="200" t="s">
        <v>1735</v>
      </c>
      <c r="D851" s="200" t="s">
        <v>515</v>
      </c>
    </row>
    <row r="852" spans="1:4" x14ac:dyDescent="0.3">
      <c r="A852" s="200" t="s">
        <v>7408</v>
      </c>
      <c r="B852" s="200">
        <v>517330</v>
      </c>
      <c r="C852" s="200" t="s">
        <v>7407</v>
      </c>
      <c r="D852" s="200" t="s">
        <v>958</v>
      </c>
    </row>
    <row r="853" spans="1:4" x14ac:dyDescent="0.3">
      <c r="A853" s="200" t="s">
        <v>7406</v>
      </c>
      <c r="B853" s="200" t="s">
        <v>1735</v>
      </c>
      <c r="C853" s="200" t="s">
        <v>7405</v>
      </c>
      <c r="D853" s="200" t="s">
        <v>1733</v>
      </c>
    </row>
    <row r="854" spans="1:4" x14ac:dyDescent="0.3">
      <c r="A854" s="200" t="s">
        <v>7404</v>
      </c>
      <c r="B854" s="200">
        <v>512018</v>
      </c>
      <c r="C854" s="200" t="s">
        <v>1735</v>
      </c>
      <c r="D854" s="200" t="s">
        <v>961</v>
      </c>
    </row>
    <row r="855" spans="1:4" x14ac:dyDescent="0.3">
      <c r="A855" s="200" t="s">
        <v>7403</v>
      </c>
      <c r="B855" s="200">
        <v>533278</v>
      </c>
      <c r="C855" s="200" t="s">
        <v>7402</v>
      </c>
      <c r="D855" s="200" t="s">
        <v>5627</v>
      </c>
    </row>
    <row r="856" spans="1:4" x14ac:dyDescent="0.3">
      <c r="A856" s="200" t="s">
        <v>7401</v>
      </c>
      <c r="B856" s="200">
        <v>533278</v>
      </c>
      <c r="C856" s="200" t="s">
        <v>7400</v>
      </c>
      <c r="D856" s="200" t="s">
        <v>5627</v>
      </c>
    </row>
    <row r="857" spans="1:4" x14ac:dyDescent="0.3">
      <c r="A857" s="200" t="s">
        <v>7399</v>
      </c>
      <c r="B857" s="200">
        <v>501831</v>
      </c>
      <c r="C857" s="200" t="s">
        <v>1735</v>
      </c>
      <c r="D857" s="200" t="s">
        <v>844</v>
      </c>
    </row>
    <row r="858" spans="1:4" x14ac:dyDescent="0.3">
      <c r="A858" s="200" t="s">
        <v>7398</v>
      </c>
      <c r="B858" s="200">
        <v>520131</v>
      </c>
      <c r="C858" s="200" t="s">
        <v>1735</v>
      </c>
      <c r="D858" s="200" t="s">
        <v>2339</v>
      </c>
    </row>
    <row r="859" spans="1:4" x14ac:dyDescent="0.3">
      <c r="A859" s="200" t="s">
        <v>7397</v>
      </c>
      <c r="B859" s="200">
        <v>508571</v>
      </c>
      <c r="C859" s="200" t="s">
        <v>1735</v>
      </c>
      <c r="D859" s="200" t="s">
        <v>1093</v>
      </c>
    </row>
    <row r="860" spans="1:4" x14ac:dyDescent="0.3">
      <c r="A860" s="200" t="s">
        <v>7396</v>
      </c>
      <c r="B860" s="200">
        <v>513353</v>
      </c>
      <c r="C860" s="200" t="s">
        <v>1735</v>
      </c>
      <c r="D860" s="200" t="s">
        <v>405</v>
      </c>
    </row>
    <row r="861" spans="1:4" x14ac:dyDescent="0.3">
      <c r="A861" s="200" t="s">
        <v>7395</v>
      </c>
      <c r="B861" s="200">
        <v>540678</v>
      </c>
      <c r="C861" s="200" t="s">
        <v>7394</v>
      </c>
      <c r="D861" s="200" t="s">
        <v>795</v>
      </c>
    </row>
    <row r="862" spans="1:4" x14ac:dyDescent="0.3">
      <c r="A862" s="200" t="s">
        <v>7393</v>
      </c>
      <c r="B862" s="200">
        <v>539436</v>
      </c>
      <c r="C862" s="200" t="s">
        <v>7392</v>
      </c>
      <c r="D862" s="200" t="s">
        <v>607</v>
      </c>
    </row>
    <row r="863" spans="1:4" x14ac:dyDescent="0.3">
      <c r="A863" s="200" t="s">
        <v>7391</v>
      </c>
      <c r="B863" s="200">
        <v>500830</v>
      </c>
      <c r="C863" s="200" t="s">
        <v>7389</v>
      </c>
      <c r="D863" s="200" t="s">
        <v>1225</v>
      </c>
    </row>
    <row r="864" spans="1:4" x14ac:dyDescent="0.3">
      <c r="A864" s="200" t="s">
        <v>7390</v>
      </c>
      <c r="B864" s="200">
        <v>500830</v>
      </c>
      <c r="C864" s="200" t="s">
        <v>7389</v>
      </c>
      <c r="D864" s="200" t="s">
        <v>1225</v>
      </c>
    </row>
    <row r="865" spans="1:4" x14ac:dyDescent="0.3">
      <c r="A865" s="200" t="s">
        <v>7388</v>
      </c>
      <c r="B865" s="200">
        <v>531210</v>
      </c>
      <c r="C865" s="200" t="s">
        <v>1735</v>
      </c>
      <c r="D865" s="200" t="s">
        <v>472</v>
      </c>
    </row>
    <row r="866" spans="1:4" x14ac:dyDescent="0.3">
      <c r="A866" s="200" t="s">
        <v>7387</v>
      </c>
      <c r="B866" s="200">
        <v>540023</v>
      </c>
      <c r="C866" s="200" t="s">
        <v>1735</v>
      </c>
      <c r="D866" s="200" t="s">
        <v>1762</v>
      </c>
    </row>
    <row r="867" spans="1:4" x14ac:dyDescent="0.3">
      <c r="A867" s="200" t="s">
        <v>7386</v>
      </c>
      <c r="B867" s="200">
        <v>524752</v>
      </c>
      <c r="C867" s="200" t="s">
        <v>1735</v>
      </c>
      <c r="D867" s="200" t="s">
        <v>472</v>
      </c>
    </row>
    <row r="868" spans="1:4" x14ac:dyDescent="0.3">
      <c r="A868" s="200" t="s">
        <v>7385</v>
      </c>
      <c r="B868" s="200">
        <v>534691</v>
      </c>
      <c r="C868" s="200" t="s">
        <v>1735</v>
      </c>
      <c r="D868" s="200" t="s">
        <v>945</v>
      </c>
    </row>
    <row r="869" spans="1:4" x14ac:dyDescent="0.3">
      <c r="A869" s="200" t="s">
        <v>7384</v>
      </c>
      <c r="B869" s="200">
        <v>535267</v>
      </c>
      <c r="C869" s="200" t="s">
        <v>1735</v>
      </c>
      <c r="D869" s="200" t="s">
        <v>1004</v>
      </c>
    </row>
    <row r="870" spans="1:4" x14ac:dyDescent="0.3">
      <c r="A870" s="200" t="s">
        <v>7383</v>
      </c>
      <c r="B870" s="200">
        <v>531216</v>
      </c>
      <c r="C870" s="200" t="s">
        <v>1735</v>
      </c>
      <c r="D870" s="200" t="s">
        <v>1004</v>
      </c>
    </row>
    <row r="871" spans="1:4" x14ac:dyDescent="0.3">
      <c r="A871" s="200" t="s">
        <v>7382</v>
      </c>
      <c r="B871" s="200">
        <v>533272</v>
      </c>
      <c r="C871" s="200" t="s">
        <v>7381</v>
      </c>
      <c r="D871" s="200" t="s">
        <v>2133</v>
      </c>
    </row>
    <row r="872" spans="1:4" x14ac:dyDescent="0.3">
      <c r="A872" s="200" t="s">
        <v>7380</v>
      </c>
      <c r="B872" s="200">
        <v>539986</v>
      </c>
      <c r="C872" s="200" t="s">
        <v>1735</v>
      </c>
      <c r="D872" s="200" t="s">
        <v>1130</v>
      </c>
    </row>
    <row r="873" spans="1:4" x14ac:dyDescent="0.3">
      <c r="A873" s="200" t="s">
        <v>7379</v>
      </c>
      <c r="B873" s="200">
        <v>532342</v>
      </c>
      <c r="C873" s="200" t="s">
        <v>1735</v>
      </c>
      <c r="D873" s="200" t="s">
        <v>948</v>
      </c>
    </row>
    <row r="874" spans="1:4" x14ac:dyDescent="0.3">
      <c r="A874" s="200" t="s">
        <v>7378</v>
      </c>
      <c r="B874" s="200">
        <v>531041</v>
      </c>
      <c r="C874" s="200" t="s">
        <v>1735</v>
      </c>
      <c r="D874" s="200" t="s">
        <v>1212</v>
      </c>
    </row>
    <row r="875" spans="1:4" x14ac:dyDescent="0.3">
      <c r="A875" s="200" t="s">
        <v>7377</v>
      </c>
      <c r="B875" s="200">
        <v>532456</v>
      </c>
      <c r="C875" s="200" t="s">
        <v>7376</v>
      </c>
      <c r="D875" s="200" t="s">
        <v>2268</v>
      </c>
    </row>
    <row r="876" spans="1:4" x14ac:dyDescent="0.3">
      <c r="A876" s="200" t="s">
        <v>7375</v>
      </c>
      <c r="B876" s="200">
        <v>532339</v>
      </c>
      <c r="C876" s="200" t="s">
        <v>7374</v>
      </c>
      <c r="D876" s="200" t="s">
        <v>4568</v>
      </c>
    </row>
    <row r="877" spans="1:4" x14ac:dyDescent="0.3">
      <c r="A877" s="200" t="s">
        <v>7373</v>
      </c>
      <c r="B877" s="200">
        <v>507833</v>
      </c>
      <c r="C877" s="200" t="s">
        <v>1735</v>
      </c>
      <c r="D877" s="200" t="s">
        <v>1680</v>
      </c>
    </row>
    <row r="878" spans="1:4" x14ac:dyDescent="0.3">
      <c r="A878" s="200" t="s">
        <v>7372</v>
      </c>
      <c r="B878" s="200">
        <v>522231</v>
      </c>
      <c r="C878" s="200" t="s">
        <v>1735</v>
      </c>
      <c r="D878" s="200" t="s">
        <v>931</v>
      </c>
    </row>
    <row r="879" spans="1:4" x14ac:dyDescent="0.3">
      <c r="A879" s="200" t="s">
        <v>7371</v>
      </c>
      <c r="B879" s="200">
        <v>538965</v>
      </c>
      <c r="C879" s="200" t="s">
        <v>1735</v>
      </c>
      <c r="D879" s="200" t="s">
        <v>472</v>
      </c>
    </row>
    <row r="880" spans="1:4" x14ac:dyDescent="0.3">
      <c r="A880" s="200" t="s">
        <v>7370</v>
      </c>
      <c r="B880" s="200">
        <v>539266</v>
      </c>
      <c r="C880" s="200" t="s">
        <v>1735</v>
      </c>
      <c r="D880" s="200" t="s">
        <v>1791</v>
      </c>
    </row>
    <row r="881" spans="1:4" x14ac:dyDescent="0.3">
      <c r="A881" s="200" t="s">
        <v>7369</v>
      </c>
      <c r="B881" s="200">
        <v>504340</v>
      </c>
      <c r="C881" s="200" t="s">
        <v>1735</v>
      </c>
      <c r="D881" s="200" t="s">
        <v>945</v>
      </c>
    </row>
    <row r="882" spans="1:4" x14ac:dyDescent="0.3">
      <c r="A882" s="200" t="s">
        <v>7368</v>
      </c>
      <c r="B882" s="200">
        <v>539991</v>
      </c>
      <c r="C882" s="200" t="s">
        <v>7367</v>
      </c>
      <c r="D882" s="200" t="s">
        <v>1839</v>
      </c>
    </row>
    <row r="883" spans="1:4" x14ac:dyDescent="0.3">
      <c r="A883" s="200" t="s">
        <v>7366</v>
      </c>
      <c r="B883" s="200">
        <v>526829</v>
      </c>
      <c r="C883" s="200" t="s">
        <v>1735</v>
      </c>
      <c r="D883" s="200" t="s">
        <v>2423</v>
      </c>
    </row>
    <row r="884" spans="1:4" x14ac:dyDescent="0.3">
      <c r="A884" s="200" t="s">
        <v>7365</v>
      </c>
      <c r="B884" s="200">
        <v>526829</v>
      </c>
      <c r="C884" s="200" t="s">
        <v>7364</v>
      </c>
      <c r="D884" s="200" t="s">
        <v>2423</v>
      </c>
    </row>
    <row r="885" spans="1:4" x14ac:dyDescent="0.3">
      <c r="A885" s="200" t="s">
        <v>7363</v>
      </c>
      <c r="B885" s="200">
        <v>526829</v>
      </c>
      <c r="C885" s="200" t="s">
        <v>1735</v>
      </c>
      <c r="D885" s="200" t="s">
        <v>2423</v>
      </c>
    </row>
    <row r="886" spans="1:4" x14ac:dyDescent="0.3">
      <c r="A886" s="200" t="s">
        <v>7362</v>
      </c>
      <c r="B886" s="200">
        <v>539091</v>
      </c>
      <c r="C886" s="200" t="s">
        <v>1735</v>
      </c>
      <c r="D886" s="200" t="s">
        <v>1791</v>
      </c>
    </row>
    <row r="887" spans="1:4" x14ac:dyDescent="0.3">
      <c r="A887" s="200" t="s">
        <v>7361</v>
      </c>
      <c r="B887" s="200">
        <v>532902</v>
      </c>
      <c r="C887" s="200" t="s">
        <v>7360</v>
      </c>
      <c r="D887" s="200" t="s">
        <v>926</v>
      </c>
    </row>
    <row r="888" spans="1:4" x14ac:dyDescent="0.3">
      <c r="A888" s="200" t="s">
        <v>7359</v>
      </c>
      <c r="B888" s="200" t="s">
        <v>1735</v>
      </c>
      <c r="C888" s="200" t="s">
        <v>7358</v>
      </c>
      <c r="D888" s="200" t="s">
        <v>1880</v>
      </c>
    </row>
    <row r="889" spans="1:4" x14ac:dyDescent="0.3">
      <c r="A889" s="200" t="s">
        <v>7357</v>
      </c>
      <c r="B889" s="200">
        <v>531344</v>
      </c>
      <c r="C889" s="200" t="s">
        <v>7355</v>
      </c>
      <c r="D889" s="200" t="s">
        <v>975</v>
      </c>
    </row>
    <row r="890" spans="1:4" x14ac:dyDescent="0.3">
      <c r="A890" s="200" t="s">
        <v>7356</v>
      </c>
      <c r="B890" s="200">
        <v>531344</v>
      </c>
      <c r="C890" s="200" t="s">
        <v>7355</v>
      </c>
      <c r="D890" s="200" t="s">
        <v>975</v>
      </c>
    </row>
    <row r="891" spans="1:4" x14ac:dyDescent="0.3">
      <c r="A891" s="200" t="s">
        <v>7354</v>
      </c>
      <c r="B891" s="200">
        <v>540597</v>
      </c>
      <c r="C891" s="200" t="s">
        <v>1735</v>
      </c>
      <c r="D891" s="200" t="s">
        <v>1012</v>
      </c>
    </row>
    <row r="892" spans="1:4" x14ac:dyDescent="0.3">
      <c r="A892" s="200" t="s">
        <v>7353</v>
      </c>
      <c r="B892" s="200">
        <v>531067</v>
      </c>
      <c r="C892" s="200" t="s">
        <v>1735</v>
      </c>
      <c r="D892" s="200" t="s">
        <v>1004</v>
      </c>
    </row>
    <row r="893" spans="1:4" x14ac:dyDescent="0.3">
      <c r="A893" s="200" t="s">
        <v>7352</v>
      </c>
      <c r="B893" s="200">
        <v>531067</v>
      </c>
      <c r="C893" s="200" t="s">
        <v>1735</v>
      </c>
      <c r="D893" s="200" t="s">
        <v>1004</v>
      </c>
    </row>
    <row r="894" spans="1:4" x14ac:dyDescent="0.3">
      <c r="A894" s="200" t="s">
        <v>7351</v>
      </c>
      <c r="B894" s="200">
        <v>506935</v>
      </c>
      <c r="C894" s="200" t="s">
        <v>1735</v>
      </c>
      <c r="D894" s="200" t="s">
        <v>1625</v>
      </c>
    </row>
    <row r="895" spans="1:4" x14ac:dyDescent="0.3">
      <c r="A895" s="200" t="s">
        <v>7350</v>
      </c>
      <c r="B895" s="200">
        <v>531460</v>
      </c>
      <c r="C895" s="200" t="s">
        <v>1735</v>
      </c>
      <c r="D895" s="200" t="s">
        <v>958</v>
      </c>
    </row>
    <row r="896" spans="1:4" x14ac:dyDescent="0.3">
      <c r="A896" s="200" t="s">
        <v>7349</v>
      </c>
      <c r="B896" s="200">
        <v>523232</v>
      </c>
      <c r="C896" s="200" t="s">
        <v>1735</v>
      </c>
      <c r="D896" s="200" t="s">
        <v>2423</v>
      </c>
    </row>
    <row r="897" spans="1:4" x14ac:dyDescent="0.3">
      <c r="A897" s="200" t="s">
        <v>7348</v>
      </c>
      <c r="B897" s="200">
        <v>538868</v>
      </c>
      <c r="C897" s="200" t="s">
        <v>1735</v>
      </c>
      <c r="D897" s="200" t="s">
        <v>1004</v>
      </c>
    </row>
    <row r="898" spans="1:4" x14ac:dyDescent="0.3">
      <c r="A898" s="200" t="s">
        <v>7347</v>
      </c>
      <c r="B898" s="200" t="s">
        <v>1735</v>
      </c>
      <c r="C898" s="200" t="s">
        <v>7346</v>
      </c>
      <c r="D898" s="200" t="s">
        <v>1733</v>
      </c>
    </row>
    <row r="899" spans="1:4" x14ac:dyDescent="0.3">
      <c r="A899" s="200" t="s">
        <v>7345</v>
      </c>
      <c r="B899" s="200">
        <v>522295</v>
      </c>
      <c r="C899" s="200" t="s">
        <v>7344</v>
      </c>
      <c r="D899" s="200" t="s">
        <v>1130</v>
      </c>
    </row>
    <row r="900" spans="1:4" x14ac:dyDescent="0.3">
      <c r="A900" s="200" t="s">
        <v>7343</v>
      </c>
      <c r="B900" s="200">
        <v>531556</v>
      </c>
      <c r="C900" s="200" t="s">
        <v>7342</v>
      </c>
      <c r="D900" s="200" t="s">
        <v>2203</v>
      </c>
    </row>
    <row r="901" spans="1:4" x14ac:dyDescent="0.3">
      <c r="A901" s="200" t="s">
        <v>7341</v>
      </c>
      <c r="B901" s="200">
        <v>524506</v>
      </c>
      <c r="C901" s="200" t="s">
        <v>1735</v>
      </c>
      <c r="D901" s="200" t="s">
        <v>472</v>
      </c>
    </row>
    <row r="902" spans="1:4" x14ac:dyDescent="0.3">
      <c r="A902" s="200" t="s">
        <v>7340</v>
      </c>
      <c r="B902" s="200">
        <v>530755</v>
      </c>
      <c r="C902" s="200" t="s">
        <v>7339</v>
      </c>
      <c r="D902" s="200" t="s">
        <v>6193</v>
      </c>
    </row>
    <row r="903" spans="1:4" x14ac:dyDescent="0.3">
      <c r="A903" s="200" t="s">
        <v>7338</v>
      </c>
      <c r="B903" s="200">
        <v>532941</v>
      </c>
      <c r="C903" s="200" t="s">
        <v>7337</v>
      </c>
      <c r="D903" s="200" t="s">
        <v>958</v>
      </c>
    </row>
    <row r="904" spans="1:4" x14ac:dyDescent="0.3">
      <c r="A904" s="200" t="s">
        <v>7336</v>
      </c>
      <c r="B904" s="200">
        <v>507543</v>
      </c>
      <c r="C904" s="200" t="s">
        <v>1735</v>
      </c>
      <c r="D904" s="200" t="s">
        <v>1646</v>
      </c>
    </row>
    <row r="905" spans="1:4" x14ac:dyDescent="0.3">
      <c r="A905" s="200" t="s">
        <v>7335</v>
      </c>
      <c r="B905" s="200">
        <v>533167</v>
      </c>
      <c r="C905" s="200" t="s">
        <v>1735</v>
      </c>
      <c r="D905" s="200" t="s">
        <v>931</v>
      </c>
    </row>
    <row r="906" spans="1:4" x14ac:dyDescent="0.3">
      <c r="A906" s="200" t="s">
        <v>7334</v>
      </c>
      <c r="B906" s="200">
        <v>506395</v>
      </c>
      <c r="C906" s="200" t="s">
        <v>7333</v>
      </c>
      <c r="D906" s="200" t="s">
        <v>417</v>
      </c>
    </row>
    <row r="907" spans="1:4" x14ac:dyDescent="0.3">
      <c r="A907" s="200" t="s">
        <v>7332</v>
      </c>
      <c r="B907" s="200">
        <v>526737</v>
      </c>
      <c r="C907" s="200" t="s">
        <v>1735</v>
      </c>
      <c r="D907" s="200" t="s">
        <v>1012</v>
      </c>
    </row>
    <row r="908" spans="1:4" x14ac:dyDescent="0.3">
      <c r="A908" s="200" t="s">
        <v>7331</v>
      </c>
      <c r="B908" s="200">
        <v>540199</v>
      </c>
      <c r="C908" s="200" t="s">
        <v>1735</v>
      </c>
      <c r="D908" s="200" t="s">
        <v>945</v>
      </c>
    </row>
    <row r="909" spans="1:4" x14ac:dyDescent="0.3">
      <c r="A909" s="200" t="s">
        <v>7330</v>
      </c>
      <c r="B909" s="200">
        <v>532179</v>
      </c>
      <c r="C909" s="200" t="s">
        <v>7329</v>
      </c>
      <c r="D909" s="200" t="s">
        <v>923</v>
      </c>
    </row>
    <row r="910" spans="1:4" x14ac:dyDescent="0.3">
      <c r="A910" s="200" t="s">
        <v>7328</v>
      </c>
      <c r="B910" s="200">
        <v>530859</v>
      </c>
      <c r="C910" s="200" t="s">
        <v>1735</v>
      </c>
      <c r="D910" s="200" t="s">
        <v>1655</v>
      </c>
    </row>
    <row r="911" spans="1:4" x14ac:dyDescent="0.3">
      <c r="A911" s="200" t="s">
        <v>7327</v>
      </c>
      <c r="B911" s="200">
        <v>530545</v>
      </c>
      <c r="C911" s="200" t="s">
        <v>1735</v>
      </c>
      <c r="D911" s="200" t="s">
        <v>1001</v>
      </c>
    </row>
    <row r="912" spans="1:4" x14ac:dyDescent="0.3">
      <c r="A912" s="200" t="s">
        <v>7326</v>
      </c>
      <c r="B912" s="200">
        <v>530545</v>
      </c>
      <c r="C912" s="200" t="s">
        <v>1735</v>
      </c>
      <c r="D912" s="200" t="s">
        <v>1001</v>
      </c>
    </row>
    <row r="913" spans="1:4" x14ac:dyDescent="0.3">
      <c r="A913" s="200" t="s">
        <v>7325</v>
      </c>
      <c r="B913" s="200">
        <v>523100</v>
      </c>
      <c r="C913" s="200" t="s">
        <v>1735</v>
      </c>
      <c r="D913" s="200" t="s">
        <v>1850</v>
      </c>
    </row>
    <row r="914" spans="1:4" x14ac:dyDescent="0.3">
      <c r="A914" s="200" t="s">
        <v>7324</v>
      </c>
      <c r="B914" s="200">
        <v>508814</v>
      </c>
      <c r="C914" s="200" t="s">
        <v>7323</v>
      </c>
      <c r="D914" s="200" t="s">
        <v>681</v>
      </c>
    </row>
    <row r="915" spans="1:4" x14ac:dyDescent="0.3">
      <c r="A915" s="200" t="s">
        <v>7322</v>
      </c>
      <c r="B915" s="200">
        <v>538922</v>
      </c>
      <c r="C915" s="200" t="s">
        <v>1735</v>
      </c>
      <c r="D915" s="200" t="s">
        <v>1625</v>
      </c>
    </row>
    <row r="916" spans="1:4" x14ac:dyDescent="0.3">
      <c r="A916" s="200" t="s">
        <v>7321</v>
      </c>
      <c r="B916" s="200">
        <v>526550</v>
      </c>
      <c r="C916" s="200" t="s">
        <v>7320</v>
      </c>
      <c r="D916" s="200" t="s">
        <v>1811</v>
      </c>
    </row>
    <row r="917" spans="1:4" x14ac:dyDescent="0.3">
      <c r="A917" s="200" t="s">
        <v>7319</v>
      </c>
      <c r="B917" s="200">
        <v>531624</v>
      </c>
      <c r="C917" s="200" t="s">
        <v>7318</v>
      </c>
      <c r="D917" s="200" t="s">
        <v>926</v>
      </c>
    </row>
    <row r="918" spans="1:4" x14ac:dyDescent="0.3">
      <c r="A918" s="200" t="s">
        <v>7317</v>
      </c>
      <c r="B918" s="200">
        <v>523415</v>
      </c>
      <c r="C918" s="200" t="s">
        <v>1735</v>
      </c>
      <c r="D918" s="200" t="s">
        <v>1850</v>
      </c>
    </row>
    <row r="919" spans="1:4" x14ac:dyDescent="0.3">
      <c r="A919" s="200" t="s">
        <v>7316</v>
      </c>
      <c r="B919" s="200">
        <v>534920</v>
      </c>
      <c r="C919" s="200" t="s">
        <v>1735</v>
      </c>
      <c r="D919" s="200" t="s">
        <v>948</v>
      </c>
    </row>
    <row r="920" spans="1:4" x14ac:dyDescent="0.3">
      <c r="A920" s="200" t="s">
        <v>7315</v>
      </c>
      <c r="B920" s="200">
        <v>533144</v>
      </c>
      <c r="C920" s="200" t="s">
        <v>7314</v>
      </c>
      <c r="D920" s="200" t="s">
        <v>1175</v>
      </c>
    </row>
    <row r="921" spans="1:4" x14ac:dyDescent="0.3">
      <c r="A921" s="200" t="s">
        <v>7313</v>
      </c>
      <c r="B921" s="200">
        <v>542641</v>
      </c>
      <c r="C921" s="200" t="s">
        <v>7312</v>
      </c>
      <c r="D921" s="200" t="s">
        <v>1004</v>
      </c>
    </row>
    <row r="922" spans="1:4" x14ac:dyDescent="0.3">
      <c r="A922" s="200" t="s">
        <v>7311</v>
      </c>
      <c r="B922" s="200">
        <v>538770</v>
      </c>
      <c r="C922" s="200" t="s">
        <v>1735</v>
      </c>
      <c r="D922" s="200" t="s">
        <v>926</v>
      </c>
    </row>
    <row r="923" spans="1:4" x14ac:dyDescent="0.3">
      <c r="A923" s="200" t="s">
        <v>7310</v>
      </c>
      <c r="B923" s="200">
        <v>512093</v>
      </c>
      <c r="C923" s="200" t="s">
        <v>1735</v>
      </c>
      <c r="D923" s="200" t="s">
        <v>1625</v>
      </c>
    </row>
    <row r="924" spans="1:4" x14ac:dyDescent="0.3">
      <c r="A924" s="200" t="s">
        <v>7309</v>
      </c>
      <c r="B924" s="200">
        <v>522001</v>
      </c>
      <c r="C924" s="200" t="s">
        <v>1735</v>
      </c>
      <c r="D924" s="200" t="s">
        <v>2133</v>
      </c>
    </row>
    <row r="925" spans="1:4" x14ac:dyDescent="0.3">
      <c r="A925" s="200" t="s">
        <v>7308</v>
      </c>
      <c r="B925" s="200">
        <v>509472</v>
      </c>
      <c r="C925" s="200" t="s">
        <v>1735</v>
      </c>
      <c r="D925" s="200" t="s">
        <v>1212</v>
      </c>
    </row>
    <row r="926" spans="1:4" x14ac:dyDescent="0.3">
      <c r="A926" s="200" t="s">
        <v>7307</v>
      </c>
      <c r="B926" s="200">
        <v>524388</v>
      </c>
      <c r="C926" s="200" t="s">
        <v>1735</v>
      </c>
      <c r="D926" s="200" t="s">
        <v>1680</v>
      </c>
    </row>
    <row r="927" spans="1:4" x14ac:dyDescent="0.3">
      <c r="A927" s="200" t="s">
        <v>7306</v>
      </c>
      <c r="B927" s="200">
        <v>539527</v>
      </c>
      <c r="C927" s="200" t="s">
        <v>1735</v>
      </c>
      <c r="D927" s="200" t="s">
        <v>996</v>
      </c>
    </row>
    <row r="928" spans="1:4" x14ac:dyDescent="0.3">
      <c r="A928" s="200" t="s">
        <v>7305</v>
      </c>
      <c r="B928" s="200">
        <v>532392</v>
      </c>
      <c r="C928" s="200" t="s">
        <v>7304</v>
      </c>
      <c r="D928" s="200" t="s">
        <v>1947</v>
      </c>
    </row>
    <row r="929" spans="1:4" x14ac:dyDescent="0.3">
      <c r="A929" s="200" t="s">
        <v>7303</v>
      </c>
      <c r="B929" s="200" t="s">
        <v>1735</v>
      </c>
      <c r="C929" s="200" t="s">
        <v>7302</v>
      </c>
      <c r="D929" s="200" t="s">
        <v>1733</v>
      </c>
    </row>
    <row r="930" spans="1:4" x14ac:dyDescent="0.3">
      <c r="A930" s="200" t="s">
        <v>7301</v>
      </c>
      <c r="B930" s="200">
        <v>541770</v>
      </c>
      <c r="C930" s="200" t="s">
        <v>7300</v>
      </c>
      <c r="D930" s="200" t="s">
        <v>1004</v>
      </c>
    </row>
    <row r="931" spans="1:4" x14ac:dyDescent="0.3">
      <c r="A931" s="200" t="s">
        <v>7299</v>
      </c>
      <c r="B931" s="200">
        <v>539131</v>
      </c>
      <c r="C931" s="200" t="s">
        <v>1735</v>
      </c>
      <c r="D931" s="200" t="s">
        <v>1791</v>
      </c>
    </row>
    <row r="932" spans="1:4" x14ac:dyDescent="0.3">
      <c r="A932" s="200" t="s">
        <v>7298</v>
      </c>
      <c r="B932" s="200">
        <v>512379</v>
      </c>
      <c r="C932" s="200" t="s">
        <v>1735</v>
      </c>
      <c r="D932" s="200" t="s">
        <v>1625</v>
      </c>
    </row>
    <row r="933" spans="1:4" x14ac:dyDescent="0.3">
      <c r="A933" s="200" t="s">
        <v>7297</v>
      </c>
      <c r="B933" s="200">
        <v>511413</v>
      </c>
      <c r="C933" s="200" t="s">
        <v>7296</v>
      </c>
      <c r="D933" s="200" t="s">
        <v>1004</v>
      </c>
    </row>
    <row r="934" spans="1:4" x14ac:dyDescent="0.3">
      <c r="A934" s="200" t="s">
        <v>7295</v>
      </c>
      <c r="B934" s="200">
        <v>526269</v>
      </c>
      <c r="C934" s="200" t="s">
        <v>1735</v>
      </c>
      <c r="D934" s="200" t="s">
        <v>405</v>
      </c>
    </row>
    <row r="935" spans="1:4" x14ac:dyDescent="0.3">
      <c r="A935" s="200" t="s">
        <v>7294</v>
      </c>
      <c r="B935" s="200">
        <v>526977</v>
      </c>
      <c r="C935" s="200" t="s">
        <v>1735</v>
      </c>
      <c r="D935" s="200" t="s">
        <v>423</v>
      </c>
    </row>
    <row r="936" spans="1:4" x14ac:dyDescent="0.3">
      <c r="A936" s="200" t="s">
        <v>7293</v>
      </c>
      <c r="B936" s="200">
        <v>500092</v>
      </c>
      <c r="C936" s="200" t="s">
        <v>7292</v>
      </c>
      <c r="D936" s="200" t="s">
        <v>945</v>
      </c>
    </row>
    <row r="937" spans="1:4" x14ac:dyDescent="0.3">
      <c r="A937" s="200" t="s">
        <v>7291</v>
      </c>
      <c r="B937" s="200">
        <v>539876</v>
      </c>
      <c r="C937" s="200" t="s">
        <v>7290</v>
      </c>
      <c r="D937" s="200" t="s">
        <v>485</v>
      </c>
    </row>
    <row r="938" spans="1:4" x14ac:dyDescent="0.3">
      <c r="A938" s="200" t="s">
        <v>7289</v>
      </c>
      <c r="B938" s="200" t="s">
        <v>1735</v>
      </c>
      <c r="C938" s="200" t="s">
        <v>7288</v>
      </c>
      <c r="D938" s="200" t="s">
        <v>1733</v>
      </c>
    </row>
    <row r="939" spans="1:4" x14ac:dyDescent="0.3">
      <c r="A939" s="200" t="s">
        <v>7287</v>
      </c>
      <c r="B939" s="200">
        <v>538521</v>
      </c>
      <c r="C939" s="200" t="s">
        <v>1735</v>
      </c>
      <c r="D939" s="200" t="s">
        <v>1175</v>
      </c>
    </row>
    <row r="940" spans="1:4" x14ac:dyDescent="0.3">
      <c r="A940" s="200" t="s">
        <v>7286</v>
      </c>
      <c r="B940" s="200">
        <v>540903</v>
      </c>
      <c r="C940" s="200" t="s">
        <v>1735</v>
      </c>
      <c r="D940" s="200" t="s">
        <v>594</v>
      </c>
    </row>
    <row r="941" spans="1:4" x14ac:dyDescent="0.3">
      <c r="A941" s="200" t="s">
        <v>7285</v>
      </c>
      <c r="B941" s="200">
        <v>530067</v>
      </c>
      <c r="C941" s="200" t="s">
        <v>1735</v>
      </c>
      <c r="D941" s="200" t="s">
        <v>1004</v>
      </c>
    </row>
    <row r="942" spans="1:4" x14ac:dyDescent="0.3">
      <c r="A942" s="200" t="s">
        <v>7284</v>
      </c>
      <c r="B942" s="200">
        <v>526027</v>
      </c>
      <c r="C942" s="200" t="s">
        <v>7283</v>
      </c>
      <c r="D942" s="200" t="s">
        <v>3344</v>
      </c>
    </row>
    <row r="943" spans="1:4" x14ac:dyDescent="0.3">
      <c r="A943" s="200" t="s">
        <v>7282</v>
      </c>
      <c r="B943" s="200">
        <v>511710</v>
      </c>
      <c r="C943" s="200" t="s">
        <v>1735</v>
      </c>
      <c r="D943" s="200" t="s">
        <v>1004</v>
      </c>
    </row>
    <row r="944" spans="1:4" x14ac:dyDescent="0.3">
      <c r="A944" s="200" t="s">
        <v>7281</v>
      </c>
      <c r="B944" s="200">
        <v>500480</v>
      </c>
      <c r="C944" s="200" t="s">
        <v>7279</v>
      </c>
      <c r="D944" s="200" t="s">
        <v>515</v>
      </c>
    </row>
    <row r="945" spans="1:4" x14ac:dyDescent="0.3">
      <c r="A945" s="200" t="s">
        <v>7280</v>
      </c>
      <c r="B945" s="200">
        <v>500480</v>
      </c>
      <c r="C945" s="200" t="s">
        <v>7279</v>
      </c>
      <c r="D945" s="200" t="s">
        <v>515</v>
      </c>
    </row>
    <row r="946" spans="1:4" x14ac:dyDescent="0.3">
      <c r="A946" s="200" t="s">
        <v>7278</v>
      </c>
      <c r="B946" s="200">
        <v>530843</v>
      </c>
      <c r="C946" s="200" t="s">
        <v>7277</v>
      </c>
      <c r="D946" s="200" t="s">
        <v>1225</v>
      </c>
    </row>
    <row r="947" spans="1:4" x14ac:dyDescent="0.3">
      <c r="A947" s="200" t="s">
        <v>7276</v>
      </c>
      <c r="B947" s="200">
        <v>532332</v>
      </c>
      <c r="C947" s="200" t="s">
        <v>7275</v>
      </c>
      <c r="D947" s="200" t="s">
        <v>1625</v>
      </c>
    </row>
    <row r="948" spans="1:4" x14ac:dyDescent="0.3">
      <c r="A948" s="200" t="s">
        <v>7274</v>
      </c>
      <c r="B948" s="200">
        <v>531472</v>
      </c>
      <c r="C948" s="200" t="s">
        <v>1735</v>
      </c>
      <c r="D948" s="200" t="s">
        <v>958</v>
      </c>
    </row>
    <row r="949" spans="1:4" x14ac:dyDescent="0.3">
      <c r="A949" s="200" t="s">
        <v>7273</v>
      </c>
      <c r="B949" s="200">
        <v>532640</v>
      </c>
      <c r="C949" s="200" t="s">
        <v>7271</v>
      </c>
      <c r="D949" s="200" t="s">
        <v>2467</v>
      </c>
    </row>
    <row r="950" spans="1:4" x14ac:dyDescent="0.3">
      <c r="A950" s="200" t="s">
        <v>7272</v>
      </c>
      <c r="B950" s="200">
        <v>532640</v>
      </c>
      <c r="C950" s="200" t="s">
        <v>7271</v>
      </c>
      <c r="D950" s="200" t="s">
        <v>2467</v>
      </c>
    </row>
    <row r="951" spans="1:4" x14ac:dyDescent="0.3">
      <c r="A951" s="200" t="s">
        <v>7270</v>
      </c>
      <c r="B951" s="200">
        <v>532271</v>
      </c>
      <c r="C951" s="200" t="s">
        <v>1735</v>
      </c>
      <c r="D951" s="200" t="s">
        <v>1625</v>
      </c>
    </row>
    <row r="952" spans="1:4" x14ac:dyDescent="0.3">
      <c r="A952" s="200" t="s">
        <v>7269</v>
      </c>
      <c r="B952" s="200">
        <v>532173</v>
      </c>
      <c r="C952" s="200" t="s">
        <v>7268</v>
      </c>
      <c r="D952" s="200" t="s">
        <v>1625</v>
      </c>
    </row>
    <row r="953" spans="1:4" x14ac:dyDescent="0.3">
      <c r="A953" s="200" t="s">
        <v>7267</v>
      </c>
      <c r="B953" s="200">
        <v>532175</v>
      </c>
      <c r="C953" s="200" t="s">
        <v>7266</v>
      </c>
      <c r="D953" s="200" t="s">
        <v>948</v>
      </c>
    </row>
    <row r="954" spans="1:4" x14ac:dyDescent="0.3">
      <c r="A954" s="200" t="s">
        <v>7265</v>
      </c>
      <c r="B954" s="200">
        <v>533151</v>
      </c>
      <c r="C954" s="200" t="s">
        <v>7264</v>
      </c>
      <c r="D954" s="200" t="s">
        <v>2467</v>
      </c>
    </row>
    <row r="955" spans="1:4" x14ac:dyDescent="0.3">
      <c r="A955" s="200" t="s">
        <v>7263</v>
      </c>
      <c r="B955" s="200">
        <v>533160</v>
      </c>
      <c r="C955" s="200" t="s">
        <v>7262</v>
      </c>
      <c r="D955" s="200" t="s">
        <v>926</v>
      </c>
    </row>
    <row r="956" spans="1:4" x14ac:dyDescent="0.3">
      <c r="A956" s="200" t="s">
        <v>7261</v>
      </c>
      <c r="B956" s="200" t="s">
        <v>1735</v>
      </c>
      <c r="C956" s="200" t="s">
        <v>7260</v>
      </c>
      <c r="D956" s="200" t="s">
        <v>1733</v>
      </c>
    </row>
    <row r="957" spans="1:4" x14ac:dyDescent="0.3">
      <c r="A957" s="200" t="s">
        <v>7259</v>
      </c>
      <c r="B957" s="200" t="s">
        <v>1735</v>
      </c>
      <c r="C957" s="200" t="s">
        <v>7258</v>
      </c>
      <c r="D957" s="200" t="s">
        <v>1733</v>
      </c>
    </row>
    <row r="958" spans="1:4" x14ac:dyDescent="0.3">
      <c r="A958" s="200" t="s">
        <v>7257</v>
      </c>
      <c r="B958" s="200">
        <v>517514</v>
      </c>
      <c r="C958" s="200" t="s">
        <v>1735</v>
      </c>
      <c r="D958" s="200" t="s">
        <v>1078</v>
      </c>
    </row>
    <row r="959" spans="1:4" x14ac:dyDescent="0.3">
      <c r="A959" s="200" t="s">
        <v>7256</v>
      </c>
      <c r="B959" s="200">
        <v>517514</v>
      </c>
      <c r="C959" s="200" t="s">
        <v>1735</v>
      </c>
      <c r="D959" s="200" t="s">
        <v>1078</v>
      </c>
    </row>
    <row r="960" spans="1:4" x14ac:dyDescent="0.3">
      <c r="A960" s="200" t="s">
        <v>7255</v>
      </c>
      <c r="B960" s="200">
        <v>500096</v>
      </c>
      <c r="C960" s="200" t="s">
        <v>7253</v>
      </c>
      <c r="D960" s="200" t="s">
        <v>1225</v>
      </c>
    </row>
    <row r="961" spans="1:4" x14ac:dyDescent="0.3">
      <c r="A961" s="200" t="s">
        <v>7254</v>
      </c>
      <c r="B961" s="200">
        <v>500096</v>
      </c>
      <c r="C961" s="200" t="s">
        <v>7253</v>
      </c>
      <c r="D961" s="200" t="s">
        <v>1225</v>
      </c>
    </row>
    <row r="962" spans="1:4" x14ac:dyDescent="0.3">
      <c r="A962" s="200" t="s">
        <v>7252</v>
      </c>
      <c r="B962" s="200">
        <v>526821</v>
      </c>
      <c r="C962" s="200" t="s">
        <v>1735</v>
      </c>
      <c r="D962" s="200" t="s">
        <v>405</v>
      </c>
    </row>
    <row r="963" spans="1:4" x14ac:dyDescent="0.3">
      <c r="A963" s="200" t="s">
        <v>7251</v>
      </c>
      <c r="B963" s="200">
        <v>530825</v>
      </c>
      <c r="C963" s="200" t="s">
        <v>1735</v>
      </c>
      <c r="D963" s="200" t="s">
        <v>405</v>
      </c>
    </row>
    <row r="964" spans="1:4" x14ac:dyDescent="0.3">
      <c r="A964" s="200" t="s">
        <v>7250</v>
      </c>
      <c r="B964" s="200">
        <v>530825</v>
      </c>
      <c r="C964" s="200" t="s">
        <v>1735</v>
      </c>
      <c r="D964" s="200" t="s">
        <v>405</v>
      </c>
    </row>
    <row r="965" spans="1:4" x14ac:dyDescent="0.3">
      <c r="A965" s="200" t="s">
        <v>7249</v>
      </c>
      <c r="B965" s="200">
        <v>501148</v>
      </c>
      <c r="C965" s="200" t="s">
        <v>1735</v>
      </c>
      <c r="D965" s="200" t="s">
        <v>1791</v>
      </c>
    </row>
    <row r="966" spans="1:4" x14ac:dyDescent="0.3">
      <c r="A966" s="200" t="s">
        <v>7248</v>
      </c>
      <c r="B966" s="200">
        <v>542216</v>
      </c>
      <c r="C966" s="200" t="s">
        <v>7247</v>
      </c>
      <c r="D966" s="200" t="s">
        <v>7246</v>
      </c>
    </row>
    <row r="967" spans="1:4" x14ac:dyDescent="0.3">
      <c r="A967" s="200" t="s">
        <v>7245</v>
      </c>
      <c r="B967" s="200">
        <v>500097</v>
      </c>
      <c r="C967" s="200" t="s">
        <v>7244</v>
      </c>
      <c r="D967" s="200" t="s">
        <v>807</v>
      </c>
    </row>
    <row r="968" spans="1:4" x14ac:dyDescent="0.3">
      <c r="A968" s="200" t="s">
        <v>7243</v>
      </c>
      <c r="B968" s="200">
        <v>539900</v>
      </c>
      <c r="C968" s="200" t="s">
        <v>1735</v>
      </c>
      <c r="D968" s="200" t="s">
        <v>1212</v>
      </c>
    </row>
    <row r="969" spans="1:4" x14ac:dyDescent="0.3">
      <c r="A969" s="200" t="s">
        <v>7242</v>
      </c>
      <c r="B969" s="200">
        <v>521220</v>
      </c>
      <c r="C969" s="200" t="s">
        <v>7241</v>
      </c>
      <c r="D969" s="200" t="s">
        <v>920</v>
      </c>
    </row>
    <row r="970" spans="1:4" x14ac:dyDescent="0.3">
      <c r="A970" s="200" t="s">
        <v>7240</v>
      </c>
      <c r="B970" s="200" t="s">
        <v>1735</v>
      </c>
      <c r="C970" s="200" t="s">
        <v>7239</v>
      </c>
      <c r="D970" s="200" t="s">
        <v>1733</v>
      </c>
    </row>
    <row r="971" spans="1:4" x14ac:dyDescent="0.3">
      <c r="A971" s="200" t="s">
        <v>7238</v>
      </c>
      <c r="B971" s="200">
        <v>532329</v>
      </c>
      <c r="C971" s="200" t="s">
        <v>1735</v>
      </c>
      <c r="D971" s="200" t="s">
        <v>1625</v>
      </c>
    </row>
    <row r="972" spans="1:4" x14ac:dyDescent="0.3">
      <c r="A972" s="200" t="s">
        <v>7237</v>
      </c>
      <c r="B972" s="200">
        <v>532329</v>
      </c>
      <c r="C972" s="200" t="s">
        <v>1735</v>
      </c>
      <c r="D972" s="200" t="s">
        <v>1625</v>
      </c>
    </row>
    <row r="973" spans="1:4" x14ac:dyDescent="0.3">
      <c r="A973" s="200" t="s">
        <v>7236</v>
      </c>
      <c r="B973" s="200">
        <v>540361</v>
      </c>
      <c r="C973" s="200" t="s">
        <v>1735</v>
      </c>
      <c r="D973" s="200" t="s">
        <v>1212</v>
      </c>
    </row>
    <row r="974" spans="1:4" x14ac:dyDescent="0.3">
      <c r="A974" s="200" t="s">
        <v>7235</v>
      </c>
      <c r="B974" s="200">
        <v>539770</v>
      </c>
      <c r="C974" s="200" t="s">
        <v>1735</v>
      </c>
      <c r="D974" s="200" t="s">
        <v>945</v>
      </c>
    </row>
    <row r="975" spans="1:4" x14ac:dyDescent="0.3">
      <c r="A975" s="200" t="s">
        <v>7234</v>
      </c>
      <c r="B975" s="200">
        <v>539884</v>
      </c>
      <c r="C975" s="200" t="s">
        <v>1735</v>
      </c>
      <c r="D975" s="200" t="s">
        <v>1047</v>
      </c>
    </row>
    <row r="976" spans="1:4" x14ac:dyDescent="0.3">
      <c r="A976" s="200" t="s">
        <v>7233</v>
      </c>
      <c r="B976" s="200">
        <v>532528</v>
      </c>
      <c r="C976" s="200" t="s">
        <v>7232</v>
      </c>
      <c r="D976" s="200" t="s">
        <v>1625</v>
      </c>
    </row>
    <row r="977" spans="1:4" x14ac:dyDescent="0.3">
      <c r="A977" s="200" t="s">
        <v>7231</v>
      </c>
      <c r="B977" s="200">
        <v>530171</v>
      </c>
      <c r="C977" s="200" t="s">
        <v>1735</v>
      </c>
      <c r="D977" s="200" t="s">
        <v>945</v>
      </c>
    </row>
    <row r="978" spans="1:4" x14ac:dyDescent="0.3">
      <c r="A978" s="200" t="s">
        <v>7230</v>
      </c>
      <c r="B978" s="200">
        <v>530393</v>
      </c>
      <c r="C978" s="200" t="s">
        <v>7229</v>
      </c>
      <c r="D978" s="200" t="s">
        <v>945</v>
      </c>
    </row>
    <row r="979" spans="1:4" x14ac:dyDescent="0.3">
      <c r="A979" s="200" t="s">
        <v>7228</v>
      </c>
      <c r="B979" s="200">
        <v>532772</v>
      </c>
      <c r="C979" s="200" t="s">
        <v>7227</v>
      </c>
      <c r="D979" s="200" t="s">
        <v>923</v>
      </c>
    </row>
    <row r="980" spans="1:4" x14ac:dyDescent="0.3">
      <c r="A980" s="200" t="s">
        <v>7226</v>
      </c>
      <c r="B980" s="200">
        <v>511611</v>
      </c>
      <c r="C980" s="200" t="s">
        <v>7225</v>
      </c>
      <c r="D980" s="200" t="s">
        <v>1004</v>
      </c>
    </row>
    <row r="981" spans="1:4" x14ac:dyDescent="0.3">
      <c r="A981" s="200" t="s">
        <v>7224</v>
      </c>
      <c r="B981" s="200">
        <v>502820</v>
      </c>
      <c r="C981" s="200" t="s">
        <v>7223</v>
      </c>
      <c r="D981" s="200" t="s">
        <v>920</v>
      </c>
    </row>
    <row r="982" spans="1:4" x14ac:dyDescent="0.3">
      <c r="A982" s="200" t="s">
        <v>7222</v>
      </c>
      <c r="B982" s="200">
        <v>523369</v>
      </c>
      <c r="C982" s="200" t="s">
        <v>1735</v>
      </c>
      <c r="D982" s="200" t="s">
        <v>807</v>
      </c>
    </row>
    <row r="983" spans="1:4" x14ac:dyDescent="0.3">
      <c r="A983" s="200" t="s">
        <v>7221</v>
      </c>
      <c r="B983" s="200">
        <v>523367</v>
      </c>
      <c r="C983" s="200" t="s">
        <v>7220</v>
      </c>
      <c r="D983" s="200" t="s">
        <v>1001</v>
      </c>
    </row>
    <row r="984" spans="1:4" x14ac:dyDescent="0.3">
      <c r="A984" s="200" t="s">
        <v>7219</v>
      </c>
      <c r="B984" s="200">
        <v>500117</v>
      </c>
      <c r="C984" s="200" t="s">
        <v>7218</v>
      </c>
      <c r="D984" s="200" t="s">
        <v>879</v>
      </c>
    </row>
    <row r="985" spans="1:4" x14ac:dyDescent="0.3">
      <c r="A985" s="200" t="s">
        <v>7217</v>
      </c>
      <c r="B985" s="200">
        <v>590031</v>
      </c>
      <c r="C985" s="200" t="s">
        <v>7215</v>
      </c>
      <c r="D985" s="200" t="s">
        <v>1078</v>
      </c>
    </row>
    <row r="986" spans="1:4" x14ac:dyDescent="0.3">
      <c r="A986" s="200" t="s">
        <v>7216</v>
      </c>
      <c r="B986" s="200">
        <v>590031</v>
      </c>
      <c r="C986" s="200" t="s">
        <v>7215</v>
      </c>
      <c r="D986" s="200" t="s">
        <v>1078</v>
      </c>
    </row>
    <row r="987" spans="1:4" x14ac:dyDescent="0.3">
      <c r="A987" s="200" t="s">
        <v>7214</v>
      </c>
      <c r="B987" s="200" t="s">
        <v>1735</v>
      </c>
      <c r="C987" s="200" t="s">
        <v>7213</v>
      </c>
      <c r="D987" s="200" t="s">
        <v>1733</v>
      </c>
    </row>
    <row r="988" spans="1:4" x14ac:dyDescent="0.3">
      <c r="A988" s="200" t="s">
        <v>7212</v>
      </c>
      <c r="B988" s="200">
        <v>505703</v>
      </c>
      <c r="C988" s="200" t="s">
        <v>1735</v>
      </c>
      <c r="D988" s="200" t="s">
        <v>515</v>
      </c>
    </row>
    <row r="989" spans="1:4" x14ac:dyDescent="0.3">
      <c r="A989" s="200" t="s">
        <v>7211</v>
      </c>
      <c r="B989" s="200">
        <v>502137</v>
      </c>
      <c r="C989" s="200" t="s">
        <v>7210</v>
      </c>
      <c r="D989" s="200" t="s">
        <v>687</v>
      </c>
    </row>
    <row r="990" spans="1:4" x14ac:dyDescent="0.3">
      <c r="A990" s="200" t="s">
        <v>7209</v>
      </c>
      <c r="B990" s="200">
        <v>512068</v>
      </c>
      <c r="C990" s="200" t="s">
        <v>1735</v>
      </c>
      <c r="D990" s="200" t="s">
        <v>2479</v>
      </c>
    </row>
    <row r="991" spans="1:4" x14ac:dyDescent="0.3">
      <c r="A991" s="200" t="s">
        <v>7208</v>
      </c>
      <c r="B991" s="200">
        <v>542248</v>
      </c>
      <c r="C991" s="200" t="s">
        <v>7207</v>
      </c>
      <c r="D991" s="200" t="s">
        <v>1108</v>
      </c>
    </row>
    <row r="992" spans="1:4" x14ac:dyDescent="0.3">
      <c r="A992" s="200" t="s">
        <v>7206</v>
      </c>
      <c r="B992" s="200">
        <v>531989</v>
      </c>
      <c r="C992" s="200" t="s">
        <v>1735</v>
      </c>
      <c r="D992" s="200" t="s">
        <v>1130</v>
      </c>
    </row>
    <row r="993" spans="1:4" x14ac:dyDescent="0.3">
      <c r="A993" s="200" t="s">
        <v>7205</v>
      </c>
      <c r="B993" s="200">
        <v>539190</v>
      </c>
      <c r="C993" s="200" t="s">
        <v>1735</v>
      </c>
      <c r="D993" s="200" t="s">
        <v>1004</v>
      </c>
    </row>
    <row r="994" spans="1:4" x14ac:dyDescent="0.3">
      <c r="A994" s="200" t="s">
        <v>7204</v>
      </c>
      <c r="B994" s="200">
        <v>531227</v>
      </c>
      <c r="C994" s="200" t="s">
        <v>1735</v>
      </c>
      <c r="D994" s="200" t="s">
        <v>681</v>
      </c>
    </row>
    <row r="995" spans="1:4" x14ac:dyDescent="0.3">
      <c r="A995" s="200" t="s">
        <v>7203</v>
      </c>
      <c r="B995" s="200">
        <v>539405</v>
      </c>
      <c r="C995" s="200" t="s">
        <v>1735</v>
      </c>
      <c r="D995" s="200" t="s">
        <v>1047</v>
      </c>
    </row>
    <row r="996" spans="1:4" x14ac:dyDescent="0.3">
      <c r="A996" s="200" t="s">
        <v>7202</v>
      </c>
      <c r="B996" s="200">
        <v>539559</v>
      </c>
      <c r="C996" s="200" t="s">
        <v>1735</v>
      </c>
      <c r="D996" s="200" t="s">
        <v>1047</v>
      </c>
    </row>
    <row r="997" spans="1:4" x14ac:dyDescent="0.3">
      <c r="A997" s="200" t="s">
        <v>7201</v>
      </c>
      <c r="B997" s="200">
        <v>539559</v>
      </c>
      <c r="C997" s="200" t="s">
        <v>1735</v>
      </c>
      <c r="D997" s="200" t="s">
        <v>1047</v>
      </c>
    </row>
    <row r="998" spans="1:4" x14ac:dyDescent="0.3">
      <c r="A998" s="200" t="s">
        <v>7200</v>
      </c>
      <c r="B998" s="200">
        <v>532760</v>
      </c>
      <c r="C998" s="200" t="s">
        <v>762</v>
      </c>
      <c r="D998" s="200" t="s">
        <v>3733</v>
      </c>
    </row>
    <row r="999" spans="1:4" x14ac:dyDescent="0.3">
      <c r="A999" s="200" t="s">
        <v>7199</v>
      </c>
      <c r="B999" s="200">
        <v>541778</v>
      </c>
      <c r="C999" s="200" t="s">
        <v>1735</v>
      </c>
      <c r="D999" s="200" t="s">
        <v>405</v>
      </c>
    </row>
    <row r="1000" spans="1:4" x14ac:dyDescent="0.3">
      <c r="A1000" s="200" t="s">
        <v>7198</v>
      </c>
      <c r="B1000" s="200">
        <v>500645</v>
      </c>
      <c r="C1000" s="200" t="s">
        <v>7197</v>
      </c>
      <c r="D1000" s="200" t="s">
        <v>681</v>
      </c>
    </row>
    <row r="1001" spans="1:4" x14ac:dyDescent="0.3">
      <c r="A1001" s="200" t="s">
        <v>7196</v>
      </c>
      <c r="B1001" s="200">
        <v>506401</v>
      </c>
      <c r="C1001" s="200" t="s">
        <v>7195</v>
      </c>
      <c r="D1001" s="200" t="s">
        <v>681</v>
      </c>
    </row>
    <row r="1002" spans="1:4" x14ac:dyDescent="0.3">
      <c r="A1002" s="200" t="s">
        <v>7194</v>
      </c>
      <c r="B1002" s="200">
        <v>514030</v>
      </c>
      <c r="C1002" s="200" t="s">
        <v>1735</v>
      </c>
      <c r="D1002" s="200" t="s">
        <v>920</v>
      </c>
    </row>
    <row r="1003" spans="1:4" x14ac:dyDescent="0.3">
      <c r="A1003" s="200" t="s">
        <v>7193</v>
      </c>
      <c r="B1003" s="200">
        <v>539455</v>
      </c>
      <c r="C1003" s="200" t="s">
        <v>1735</v>
      </c>
      <c r="D1003" s="200" t="s">
        <v>1850</v>
      </c>
    </row>
    <row r="1004" spans="1:4" x14ac:dyDescent="0.3">
      <c r="A1004" s="200" t="s">
        <v>7192</v>
      </c>
      <c r="B1004" s="200">
        <v>780006</v>
      </c>
      <c r="C1004" s="200" t="s">
        <v>1735</v>
      </c>
      <c r="D1004" s="200" t="s">
        <v>1880</v>
      </c>
    </row>
    <row r="1005" spans="1:4" x14ac:dyDescent="0.3">
      <c r="A1005" s="200" t="s">
        <v>7191</v>
      </c>
      <c r="B1005" s="200">
        <v>532848</v>
      </c>
      <c r="C1005" s="200" t="s">
        <v>7190</v>
      </c>
      <c r="D1005" s="200" t="s">
        <v>1751</v>
      </c>
    </row>
    <row r="1006" spans="1:4" x14ac:dyDescent="0.3">
      <c r="A1006" s="200" t="s">
        <v>7189</v>
      </c>
      <c r="B1006" s="200">
        <v>539596</v>
      </c>
      <c r="C1006" s="200" t="s">
        <v>1735</v>
      </c>
      <c r="D1006" s="200" t="s">
        <v>945</v>
      </c>
    </row>
    <row r="1007" spans="1:4" x14ac:dyDescent="0.3">
      <c r="A1007" s="200" t="s">
        <v>7188</v>
      </c>
      <c r="B1007" s="200">
        <v>504286</v>
      </c>
      <c r="C1007" s="200" t="s">
        <v>7187</v>
      </c>
      <c r="D1007" s="200" t="s">
        <v>958</v>
      </c>
    </row>
    <row r="1008" spans="1:4" x14ac:dyDescent="0.3">
      <c r="A1008" s="200" t="s">
        <v>7186</v>
      </c>
      <c r="B1008" s="200">
        <v>504240</v>
      </c>
      <c r="C1008" s="200" t="s">
        <v>1735</v>
      </c>
      <c r="D1008" s="200" t="s">
        <v>958</v>
      </c>
    </row>
    <row r="1009" spans="1:4" x14ac:dyDescent="0.3">
      <c r="A1009" s="200" t="s">
        <v>7185</v>
      </c>
      <c r="B1009" s="200">
        <v>504256</v>
      </c>
      <c r="C1009" s="200" t="s">
        <v>1735</v>
      </c>
      <c r="D1009" s="200" t="s">
        <v>1745</v>
      </c>
    </row>
    <row r="1010" spans="1:4" x14ac:dyDescent="0.3">
      <c r="A1010" s="200" t="s">
        <v>7184</v>
      </c>
      <c r="B1010" s="200">
        <v>533137</v>
      </c>
      <c r="C1010" s="200" t="s">
        <v>7183</v>
      </c>
      <c r="D1010" s="200" t="s">
        <v>1762</v>
      </c>
    </row>
    <row r="1011" spans="1:4" x14ac:dyDescent="0.3">
      <c r="A1011" s="200" t="s">
        <v>7182</v>
      </c>
      <c r="B1011" s="200">
        <v>532121</v>
      </c>
      <c r="C1011" s="200" t="s">
        <v>7181</v>
      </c>
      <c r="D1011" s="200" t="s">
        <v>923</v>
      </c>
    </row>
    <row r="1012" spans="1:4" x14ac:dyDescent="0.3">
      <c r="A1012" s="200" t="s">
        <v>7180</v>
      </c>
      <c r="B1012" s="200">
        <v>537536</v>
      </c>
      <c r="C1012" s="200" t="s">
        <v>1735</v>
      </c>
      <c r="D1012" s="200" t="s">
        <v>472</v>
      </c>
    </row>
    <row r="1013" spans="1:4" x14ac:dyDescent="0.3">
      <c r="A1013" s="200" t="s">
        <v>7179</v>
      </c>
      <c r="B1013" s="200">
        <v>531521</v>
      </c>
      <c r="C1013" s="200" t="s">
        <v>1735</v>
      </c>
      <c r="D1013" s="200" t="s">
        <v>472</v>
      </c>
    </row>
    <row r="1014" spans="1:4" x14ac:dyDescent="0.3">
      <c r="A1014" s="200" t="s">
        <v>7178</v>
      </c>
      <c r="B1014" s="200" t="s">
        <v>1735</v>
      </c>
      <c r="C1014" s="200" t="s">
        <v>511</v>
      </c>
      <c r="D1014" s="200" t="s">
        <v>1733</v>
      </c>
    </row>
    <row r="1015" spans="1:4" x14ac:dyDescent="0.3">
      <c r="A1015" s="200" t="s">
        <v>7177</v>
      </c>
      <c r="B1015" s="200">
        <v>539197</v>
      </c>
      <c r="C1015" s="200" t="s">
        <v>1735</v>
      </c>
      <c r="D1015" s="200" t="s">
        <v>1212</v>
      </c>
    </row>
    <row r="1016" spans="1:4" x14ac:dyDescent="0.3">
      <c r="A1016" s="200" t="s">
        <v>7176</v>
      </c>
      <c r="B1016" s="200">
        <v>539197</v>
      </c>
      <c r="C1016" s="200" t="s">
        <v>1735</v>
      </c>
      <c r="D1016" s="200" t="s">
        <v>1212</v>
      </c>
    </row>
    <row r="1017" spans="1:4" x14ac:dyDescent="0.3">
      <c r="A1017" s="200" t="s">
        <v>7175</v>
      </c>
      <c r="B1017" s="200">
        <v>531585</v>
      </c>
      <c r="C1017" s="200" t="s">
        <v>1735</v>
      </c>
      <c r="D1017" s="200" t="s">
        <v>1212</v>
      </c>
    </row>
    <row r="1018" spans="1:4" x14ac:dyDescent="0.3">
      <c r="A1018" s="200" t="s">
        <v>7174</v>
      </c>
      <c r="B1018" s="200">
        <v>512445</v>
      </c>
      <c r="C1018" s="200" t="s">
        <v>1735</v>
      </c>
      <c r="D1018" s="200" t="s">
        <v>945</v>
      </c>
    </row>
    <row r="1019" spans="1:4" x14ac:dyDescent="0.3">
      <c r="A1019" s="200" t="s">
        <v>7173</v>
      </c>
      <c r="B1019" s="200">
        <v>530765</v>
      </c>
      <c r="C1019" s="200" t="s">
        <v>1735</v>
      </c>
      <c r="D1019" s="200" t="s">
        <v>1004</v>
      </c>
    </row>
    <row r="1020" spans="1:4" x14ac:dyDescent="0.3">
      <c r="A1020" s="200" t="s">
        <v>7172</v>
      </c>
      <c r="B1020" s="200">
        <v>542002</v>
      </c>
      <c r="C1020" s="200" t="s">
        <v>1735</v>
      </c>
      <c r="D1020" s="200" t="s">
        <v>926</v>
      </c>
    </row>
    <row r="1021" spans="1:4" x14ac:dyDescent="0.3">
      <c r="A1021" s="200" t="s">
        <v>7171</v>
      </c>
      <c r="B1021" s="200">
        <v>511072</v>
      </c>
      <c r="C1021" s="200" t="s">
        <v>7170</v>
      </c>
      <c r="D1021" s="200" t="s">
        <v>2203</v>
      </c>
    </row>
    <row r="1022" spans="1:4" x14ac:dyDescent="0.3">
      <c r="A1022" s="200" t="s">
        <v>7169</v>
      </c>
      <c r="B1022" s="200">
        <v>519588</v>
      </c>
      <c r="C1022" s="200" t="s">
        <v>7168</v>
      </c>
      <c r="D1022" s="200" t="s">
        <v>844</v>
      </c>
    </row>
    <row r="1023" spans="1:4" x14ac:dyDescent="0.3">
      <c r="A1023" s="200" t="s">
        <v>7167</v>
      </c>
      <c r="B1023" s="200">
        <v>538715</v>
      </c>
      <c r="C1023" s="200" t="s">
        <v>1735</v>
      </c>
      <c r="D1023" s="200" t="s">
        <v>934</v>
      </c>
    </row>
    <row r="1024" spans="1:4" x14ac:dyDescent="0.3">
      <c r="A1024" s="200" t="s">
        <v>7166</v>
      </c>
      <c r="B1024" s="200">
        <v>500119</v>
      </c>
      <c r="C1024" s="200" t="s">
        <v>7165</v>
      </c>
      <c r="D1024" s="200" t="s">
        <v>807</v>
      </c>
    </row>
    <row r="1025" spans="1:4" x14ac:dyDescent="0.3">
      <c r="A1025" s="200" t="s">
        <v>7164</v>
      </c>
      <c r="B1025" s="200">
        <v>531923</v>
      </c>
      <c r="C1025" s="200" t="s">
        <v>1735</v>
      </c>
      <c r="D1025" s="200" t="s">
        <v>807</v>
      </c>
    </row>
    <row r="1026" spans="1:4" x14ac:dyDescent="0.3">
      <c r="A1026" s="200" t="s">
        <v>7163</v>
      </c>
      <c r="B1026" s="200">
        <v>531198</v>
      </c>
      <c r="C1026" s="200" t="s">
        <v>1735</v>
      </c>
      <c r="D1026" s="200" t="s">
        <v>1811</v>
      </c>
    </row>
    <row r="1027" spans="1:4" x14ac:dyDescent="0.3">
      <c r="A1027" s="200" t="s">
        <v>7162</v>
      </c>
      <c r="B1027" s="200">
        <v>521216</v>
      </c>
      <c r="C1027" s="200" t="s">
        <v>1735</v>
      </c>
      <c r="D1027" s="200" t="s">
        <v>920</v>
      </c>
    </row>
    <row r="1028" spans="1:4" x14ac:dyDescent="0.3">
      <c r="A1028" s="200" t="s">
        <v>7161</v>
      </c>
      <c r="B1028" s="200">
        <v>542679</v>
      </c>
      <c r="C1028" s="200" t="s">
        <v>7160</v>
      </c>
      <c r="D1028" s="200" t="s">
        <v>958</v>
      </c>
    </row>
    <row r="1029" spans="1:4" x14ac:dyDescent="0.3">
      <c r="A1029" s="200" t="s">
        <v>7159</v>
      </c>
      <c r="B1029" s="200">
        <v>532180</v>
      </c>
      <c r="C1029" s="200" t="s">
        <v>7158</v>
      </c>
      <c r="D1029" s="200" t="s">
        <v>923</v>
      </c>
    </row>
    <row r="1030" spans="1:4" x14ac:dyDescent="0.3">
      <c r="A1030" s="200" t="s">
        <v>7157</v>
      </c>
      <c r="B1030" s="200">
        <v>512485</v>
      </c>
      <c r="C1030" s="200" t="s">
        <v>1735</v>
      </c>
      <c r="D1030" s="200" t="s">
        <v>1212</v>
      </c>
    </row>
    <row r="1031" spans="1:4" x14ac:dyDescent="0.3">
      <c r="A1031" s="200" t="s">
        <v>7156</v>
      </c>
      <c r="B1031" s="200">
        <v>521151</v>
      </c>
      <c r="C1031" s="200" t="s">
        <v>1735</v>
      </c>
      <c r="D1031" s="200" t="s">
        <v>920</v>
      </c>
    </row>
    <row r="1032" spans="1:4" x14ac:dyDescent="0.3">
      <c r="A1032" s="200" t="s">
        <v>7155</v>
      </c>
      <c r="B1032" s="200">
        <v>503637</v>
      </c>
      <c r="C1032" s="200" t="s">
        <v>1735</v>
      </c>
      <c r="D1032" s="200" t="s">
        <v>945</v>
      </c>
    </row>
    <row r="1033" spans="1:4" x14ac:dyDescent="0.3">
      <c r="A1033" s="200" t="s">
        <v>7154</v>
      </c>
      <c r="B1033" s="200">
        <v>507717</v>
      </c>
      <c r="C1033" s="200" t="s">
        <v>7153</v>
      </c>
      <c r="D1033" s="200" t="s">
        <v>1007</v>
      </c>
    </row>
    <row r="1034" spans="1:4" x14ac:dyDescent="0.3">
      <c r="A1034" s="200" t="s">
        <v>7152</v>
      </c>
      <c r="B1034" s="200">
        <v>538446</v>
      </c>
      <c r="C1034" s="200" t="s">
        <v>1735</v>
      </c>
      <c r="D1034" s="200" t="s">
        <v>945</v>
      </c>
    </row>
    <row r="1035" spans="1:4" x14ac:dyDescent="0.3">
      <c r="A1035" s="200" t="s">
        <v>7151</v>
      </c>
      <c r="B1035" s="200" t="s">
        <v>1735</v>
      </c>
      <c r="C1035" s="200" t="s">
        <v>7150</v>
      </c>
      <c r="D1035" s="200" t="s">
        <v>1733</v>
      </c>
    </row>
    <row r="1036" spans="1:4" x14ac:dyDescent="0.3">
      <c r="A1036" s="200" t="s">
        <v>7149</v>
      </c>
      <c r="B1036" s="200">
        <v>531043</v>
      </c>
      <c r="C1036" s="200" t="s">
        <v>1735</v>
      </c>
      <c r="D1036" s="200" t="s">
        <v>1108</v>
      </c>
    </row>
    <row r="1037" spans="1:4" x14ac:dyDescent="0.3">
      <c r="A1037" s="200" t="s">
        <v>7148</v>
      </c>
      <c r="B1037" s="200">
        <v>540268</v>
      </c>
      <c r="C1037" s="200" t="s">
        <v>1735</v>
      </c>
      <c r="D1037" s="200" t="s">
        <v>945</v>
      </c>
    </row>
    <row r="1038" spans="1:4" x14ac:dyDescent="0.3">
      <c r="A1038" s="200" t="s">
        <v>7147</v>
      </c>
      <c r="B1038" s="200">
        <v>506405</v>
      </c>
      <c r="C1038" s="200" t="s">
        <v>1735</v>
      </c>
      <c r="D1038" s="200" t="s">
        <v>405</v>
      </c>
    </row>
    <row r="1039" spans="1:4" x14ac:dyDescent="0.3">
      <c r="A1039" s="200" t="s">
        <v>7146</v>
      </c>
      <c r="B1039" s="200">
        <v>511451</v>
      </c>
      <c r="C1039" s="200" t="s">
        <v>1735</v>
      </c>
      <c r="D1039" s="200" t="s">
        <v>1004</v>
      </c>
    </row>
    <row r="1040" spans="1:4" x14ac:dyDescent="0.3">
      <c r="A1040" s="200" t="s">
        <v>7145</v>
      </c>
      <c r="B1040" s="200">
        <v>507442</v>
      </c>
      <c r="C1040" s="200" t="s">
        <v>7144</v>
      </c>
      <c r="D1040" s="200" t="s">
        <v>807</v>
      </c>
    </row>
    <row r="1041" spans="1:4" x14ac:dyDescent="0.3">
      <c r="A1041" s="200" t="s">
        <v>7143</v>
      </c>
      <c r="B1041" s="200">
        <v>501945</v>
      </c>
      <c r="C1041" s="200" t="s">
        <v>1735</v>
      </c>
      <c r="D1041" s="200" t="s">
        <v>1004</v>
      </c>
    </row>
    <row r="1042" spans="1:4" x14ac:dyDescent="0.3">
      <c r="A1042" s="200" t="s">
        <v>7142</v>
      </c>
      <c r="B1042" s="200">
        <v>526971</v>
      </c>
      <c r="C1042" s="200" t="s">
        <v>1735</v>
      </c>
      <c r="D1042" s="200" t="s">
        <v>1212</v>
      </c>
    </row>
    <row r="1043" spans="1:4" x14ac:dyDescent="0.3">
      <c r="A1043" s="200" t="s">
        <v>7141</v>
      </c>
      <c r="B1043" s="200">
        <v>531306</v>
      </c>
      <c r="C1043" s="200" t="s">
        <v>1735</v>
      </c>
      <c r="D1043" s="200" t="s">
        <v>515</v>
      </c>
    </row>
    <row r="1044" spans="1:4" x14ac:dyDescent="0.3">
      <c r="A1044" s="200" t="s">
        <v>7140</v>
      </c>
      <c r="B1044" s="200">
        <v>531306</v>
      </c>
      <c r="C1044" s="200" t="s">
        <v>1735</v>
      </c>
      <c r="D1044" s="200" t="s">
        <v>515</v>
      </c>
    </row>
    <row r="1045" spans="1:4" x14ac:dyDescent="0.3">
      <c r="A1045" s="200" t="s">
        <v>7139</v>
      </c>
      <c r="B1045" s="200">
        <v>541302</v>
      </c>
      <c r="C1045" s="200" t="s">
        <v>1735</v>
      </c>
      <c r="D1045" s="200" t="s">
        <v>931</v>
      </c>
    </row>
    <row r="1046" spans="1:4" x14ac:dyDescent="0.3">
      <c r="A1046" s="200" t="s">
        <v>7138</v>
      </c>
      <c r="B1046" s="200">
        <v>507886</v>
      </c>
      <c r="C1046" s="200" t="s">
        <v>1735</v>
      </c>
      <c r="D1046" s="200" t="s">
        <v>926</v>
      </c>
    </row>
    <row r="1047" spans="1:4" x14ac:dyDescent="0.3">
      <c r="A1047" s="200" t="s">
        <v>7137</v>
      </c>
      <c r="B1047" s="200">
        <v>540695</v>
      </c>
      <c r="C1047" s="200" t="s">
        <v>1735</v>
      </c>
      <c r="D1047" s="200" t="s">
        <v>1212</v>
      </c>
    </row>
    <row r="1048" spans="1:4" x14ac:dyDescent="0.3">
      <c r="A1048" s="200" t="s">
        <v>7136</v>
      </c>
      <c r="B1048" s="200">
        <v>531237</v>
      </c>
      <c r="C1048" s="200" t="s">
        <v>1735</v>
      </c>
      <c r="D1048" s="200" t="s">
        <v>1004</v>
      </c>
    </row>
    <row r="1049" spans="1:4" x14ac:dyDescent="0.3">
      <c r="A1049" s="200" t="s">
        <v>7135</v>
      </c>
      <c r="B1049" s="200">
        <v>533336</v>
      </c>
      <c r="C1049" s="200" t="s">
        <v>7134</v>
      </c>
      <c r="D1049" s="200" t="s">
        <v>1791</v>
      </c>
    </row>
    <row r="1050" spans="1:4" x14ac:dyDescent="0.3">
      <c r="A1050" s="200" t="s">
        <v>7133</v>
      </c>
      <c r="B1050" s="200">
        <v>523736</v>
      </c>
      <c r="C1050" s="200" t="s">
        <v>7132</v>
      </c>
      <c r="D1050" s="200" t="s">
        <v>1982</v>
      </c>
    </row>
    <row r="1051" spans="1:4" x14ac:dyDescent="0.3">
      <c r="A1051" s="200" t="s">
        <v>7131</v>
      </c>
      <c r="B1051" s="200">
        <v>538902</v>
      </c>
      <c r="C1051" s="200" t="s">
        <v>7130</v>
      </c>
      <c r="D1051" s="200" t="s">
        <v>1083</v>
      </c>
    </row>
    <row r="1052" spans="1:4" x14ac:dyDescent="0.3">
      <c r="A1052" s="200" t="s">
        <v>7129</v>
      </c>
      <c r="B1052" s="200" t="s">
        <v>1735</v>
      </c>
      <c r="C1052" s="200" t="s">
        <v>7128</v>
      </c>
      <c r="D1052" s="200" t="s">
        <v>1083</v>
      </c>
    </row>
    <row r="1053" spans="1:4" x14ac:dyDescent="0.3">
      <c r="A1053" s="200" t="s">
        <v>7127</v>
      </c>
      <c r="B1053" s="200">
        <v>508860</v>
      </c>
      <c r="C1053" s="200" t="s">
        <v>1735</v>
      </c>
      <c r="D1053" s="200" t="s">
        <v>931</v>
      </c>
    </row>
    <row r="1054" spans="1:4" x14ac:dyDescent="0.3">
      <c r="A1054" s="200" t="s">
        <v>7126</v>
      </c>
      <c r="B1054" s="200">
        <v>500120</v>
      </c>
      <c r="C1054" s="200" t="s">
        <v>1735</v>
      </c>
      <c r="D1054" s="200" t="s">
        <v>681</v>
      </c>
    </row>
    <row r="1055" spans="1:4" x14ac:dyDescent="0.3">
      <c r="A1055" s="200" t="s">
        <v>7125</v>
      </c>
      <c r="B1055" s="200">
        <v>522163</v>
      </c>
      <c r="C1055" s="200" t="s">
        <v>7124</v>
      </c>
      <c r="D1055" s="200" t="s">
        <v>958</v>
      </c>
    </row>
    <row r="1056" spans="1:4" x14ac:dyDescent="0.3">
      <c r="A1056" s="200" t="s">
        <v>7123</v>
      </c>
      <c r="B1056" s="200">
        <v>530959</v>
      </c>
      <c r="C1056" s="200" t="s">
        <v>1735</v>
      </c>
      <c r="D1056" s="200" t="s">
        <v>1083</v>
      </c>
    </row>
    <row r="1057" spans="1:4" x14ac:dyDescent="0.3">
      <c r="A1057" s="200" t="s">
        <v>7122</v>
      </c>
      <c r="B1057" s="200">
        <v>500089</v>
      </c>
      <c r="C1057" s="200" t="s">
        <v>7120</v>
      </c>
      <c r="D1057" s="200" t="s">
        <v>405</v>
      </c>
    </row>
    <row r="1058" spans="1:4" x14ac:dyDescent="0.3">
      <c r="A1058" s="200" t="s">
        <v>7121</v>
      </c>
      <c r="B1058" s="200">
        <v>500089</v>
      </c>
      <c r="C1058" s="200" t="s">
        <v>7120</v>
      </c>
      <c r="D1058" s="200" t="s">
        <v>405</v>
      </c>
    </row>
    <row r="1059" spans="1:4" x14ac:dyDescent="0.3">
      <c r="A1059" s="200" t="s">
        <v>7119</v>
      </c>
      <c r="B1059" s="200">
        <v>540811</v>
      </c>
      <c r="C1059" s="200" t="s">
        <v>1735</v>
      </c>
      <c r="D1059" s="200" t="s">
        <v>1212</v>
      </c>
    </row>
    <row r="1060" spans="1:4" x14ac:dyDescent="0.3">
      <c r="A1060" s="200" t="s">
        <v>7118</v>
      </c>
      <c r="B1060" s="200">
        <v>542685</v>
      </c>
      <c r="C1060" s="200" t="s">
        <v>7117</v>
      </c>
      <c r="D1060" s="200" t="s">
        <v>2467</v>
      </c>
    </row>
    <row r="1061" spans="1:4" x14ac:dyDescent="0.3">
      <c r="A1061" s="200" t="s">
        <v>7116</v>
      </c>
      <c r="B1061" s="200">
        <v>539979</v>
      </c>
      <c r="C1061" s="200" t="s">
        <v>7115</v>
      </c>
      <c r="D1061" s="200" t="s">
        <v>920</v>
      </c>
    </row>
    <row r="1062" spans="1:4" x14ac:dyDescent="0.3">
      <c r="A1062" s="200" t="s">
        <v>7114</v>
      </c>
      <c r="B1062" s="200">
        <v>540151</v>
      </c>
      <c r="C1062" s="200" t="s">
        <v>1735</v>
      </c>
      <c r="D1062" s="200" t="s">
        <v>1947</v>
      </c>
    </row>
    <row r="1063" spans="1:4" x14ac:dyDescent="0.3">
      <c r="A1063" s="200" t="s">
        <v>7113</v>
      </c>
      <c r="B1063" s="200">
        <v>542155</v>
      </c>
      <c r="C1063" s="200" t="s">
        <v>7112</v>
      </c>
      <c r="D1063" s="200" t="s">
        <v>1839</v>
      </c>
    </row>
    <row r="1064" spans="1:4" x14ac:dyDescent="0.3">
      <c r="A1064" s="200" t="s">
        <v>7111</v>
      </c>
      <c r="B1064" s="200">
        <v>506414</v>
      </c>
      <c r="C1064" s="200" t="s">
        <v>1735</v>
      </c>
      <c r="D1064" s="200" t="s">
        <v>472</v>
      </c>
    </row>
    <row r="1065" spans="1:4" x14ac:dyDescent="0.3">
      <c r="A1065" s="200" t="s">
        <v>7110</v>
      </c>
      <c r="B1065" s="200">
        <v>531153</v>
      </c>
      <c r="C1065" s="200" t="s">
        <v>1735</v>
      </c>
      <c r="D1065" s="200" t="s">
        <v>1646</v>
      </c>
    </row>
    <row r="1066" spans="1:4" x14ac:dyDescent="0.3">
      <c r="A1066" s="200" t="s">
        <v>7109</v>
      </c>
      <c r="B1066" s="200">
        <v>540789</v>
      </c>
      <c r="C1066" s="200" t="s">
        <v>7108</v>
      </c>
      <c r="D1066" s="200" t="s">
        <v>1241</v>
      </c>
    </row>
    <row r="1067" spans="1:4" x14ac:dyDescent="0.3">
      <c r="A1067" s="200" t="s">
        <v>7107</v>
      </c>
      <c r="B1067" s="200">
        <v>540047</v>
      </c>
      <c r="C1067" s="200" t="s">
        <v>7106</v>
      </c>
      <c r="D1067" s="200" t="s">
        <v>3570</v>
      </c>
    </row>
    <row r="1068" spans="1:4" x14ac:dyDescent="0.3">
      <c r="A1068" s="200" t="s">
        <v>7105</v>
      </c>
      <c r="B1068" s="200">
        <v>526927</v>
      </c>
      <c r="C1068" s="200" t="s">
        <v>1735</v>
      </c>
      <c r="D1068" s="200" t="s">
        <v>1625</v>
      </c>
    </row>
    <row r="1069" spans="1:4" x14ac:dyDescent="0.3">
      <c r="A1069" s="200" t="s">
        <v>7104</v>
      </c>
      <c r="B1069" s="200">
        <v>500068</v>
      </c>
      <c r="C1069" s="200" t="s">
        <v>1735</v>
      </c>
      <c r="D1069" s="200" t="s">
        <v>515</v>
      </c>
    </row>
    <row r="1070" spans="1:4" x14ac:dyDescent="0.3">
      <c r="A1070" s="200" t="s">
        <v>7103</v>
      </c>
      <c r="B1070" s="200">
        <v>500068</v>
      </c>
      <c r="C1070" s="200" t="s">
        <v>1735</v>
      </c>
      <c r="D1070" s="200" t="s">
        <v>515</v>
      </c>
    </row>
    <row r="1071" spans="1:4" x14ac:dyDescent="0.3">
      <c r="A1071" s="200" t="s">
        <v>7102</v>
      </c>
      <c r="B1071" s="200">
        <v>532839</v>
      </c>
      <c r="C1071" s="200" t="s">
        <v>7100</v>
      </c>
      <c r="D1071" s="200" t="s">
        <v>1762</v>
      </c>
    </row>
    <row r="1072" spans="1:4" x14ac:dyDescent="0.3">
      <c r="A1072" s="200" t="s">
        <v>7101</v>
      </c>
      <c r="B1072" s="200">
        <v>532839</v>
      </c>
      <c r="C1072" s="200" t="s">
        <v>7100</v>
      </c>
      <c r="D1072" s="200" t="s">
        <v>1762</v>
      </c>
    </row>
    <row r="1073" spans="1:4" x14ac:dyDescent="0.3">
      <c r="A1073" s="200" t="s">
        <v>7099</v>
      </c>
      <c r="B1073" s="200">
        <v>531553</v>
      </c>
      <c r="C1073" s="200" t="s">
        <v>1735</v>
      </c>
      <c r="D1073" s="200" t="s">
        <v>1751</v>
      </c>
    </row>
    <row r="1074" spans="1:4" x14ac:dyDescent="0.3">
      <c r="A1074" s="200" t="s">
        <v>7098</v>
      </c>
      <c r="B1074" s="200">
        <v>540701</v>
      </c>
      <c r="C1074" s="200" t="s">
        <v>7097</v>
      </c>
      <c r="D1074" s="200" t="s">
        <v>472</v>
      </c>
    </row>
    <row r="1075" spans="1:4" x14ac:dyDescent="0.3">
      <c r="A1075" s="200" t="s">
        <v>7096</v>
      </c>
      <c r="B1075" s="200">
        <v>538432</v>
      </c>
      <c r="C1075" s="200" t="s">
        <v>1735</v>
      </c>
      <c r="D1075" s="200" t="s">
        <v>1212</v>
      </c>
    </row>
    <row r="1076" spans="1:4" x14ac:dyDescent="0.3">
      <c r="A1076" s="200" t="s">
        <v>7095</v>
      </c>
      <c r="B1076" s="200">
        <v>532488</v>
      </c>
      <c r="C1076" s="200" t="s">
        <v>7094</v>
      </c>
      <c r="D1076" s="200" t="s">
        <v>472</v>
      </c>
    </row>
    <row r="1077" spans="1:4" x14ac:dyDescent="0.3">
      <c r="A1077" s="200" t="s">
        <v>7093</v>
      </c>
      <c r="B1077" s="200">
        <v>526285</v>
      </c>
      <c r="C1077" s="200" t="s">
        <v>1735</v>
      </c>
      <c r="D1077" s="200" t="s">
        <v>1646</v>
      </c>
    </row>
    <row r="1078" spans="1:4" x14ac:dyDescent="0.3">
      <c r="A1078" s="200" t="s">
        <v>7092</v>
      </c>
      <c r="B1078" s="200">
        <v>526315</v>
      </c>
      <c r="C1078" s="200" t="s">
        <v>1735</v>
      </c>
      <c r="D1078" s="200" t="s">
        <v>2040</v>
      </c>
    </row>
    <row r="1079" spans="1:4" x14ac:dyDescent="0.3">
      <c r="A1079" s="200" t="s">
        <v>7091</v>
      </c>
      <c r="B1079" s="200">
        <v>540699</v>
      </c>
      <c r="C1079" s="200" t="s">
        <v>7089</v>
      </c>
      <c r="D1079" s="200" t="s">
        <v>633</v>
      </c>
    </row>
    <row r="1080" spans="1:4" x14ac:dyDescent="0.3">
      <c r="A1080" s="200" t="s">
        <v>7090</v>
      </c>
      <c r="B1080" s="200">
        <v>540699</v>
      </c>
      <c r="C1080" s="200" t="s">
        <v>7089</v>
      </c>
      <c r="D1080" s="200" t="s">
        <v>633</v>
      </c>
    </row>
    <row r="1081" spans="1:4" x14ac:dyDescent="0.3">
      <c r="A1081" s="200" t="s">
        <v>7088</v>
      </c>
      <c r="B1081" s="200">
        <v>532868</v>
      </c>
      <c r="C1081" s="200" t="s">
        <v>7087</v>
      </c>
      <c r="D1081" s="200" t="s">
        <v>926</v>
      </c>
    </row>
    <row r="1082" spans="1:4" x14ac:dyDescent="0.3">
      <c r="A1082" s="200" t="s">
        <v>7086</v>
      </c>
      <c r="B1082" s="200">
        <v>533146</v>
      </c>
      <c r="C1082" s="200" t="s">
        <v>7085</v>
      </c>
      <c r="D1082" s="200" t="s">
        <v>2070</v>
      </c>
    </row>
    <row r="1083" spans="1:4" x14ac:dyDescent="0.3">
      <c r="A1083" s="200" t="s">
        <v>7084</v>
      </c>
      <c r="B1083" s="200">
        <v>533146</v>
      </c>
      <c r="C1083" s="200" t="s">
        <v>7083</v>
      </c>
      <c r="D1083" s="200" t="s">
        <v>2070</v>
      </c>
    </row>
    <row r="1084" spans="1:4" x14ac:dyDescent="0.3">
      <c r="A1084" s="200" t="s">
        <v>7082</v>
      </c>
      <c r="B1084" s="200">
        <v>505526</v>
      </c>
      <c r="C1084" s="200" t="s">
        <v>1735</v>
      </c>
      <c r="D1084" s="200" t="s">
        <v>1791</v>
      </c>
    </row>
    <row r="1085" spans="1:4" x14ac:dyDescent="0.3">
      <c r="A1085" s="200" t="s">
        <v>7081</v>
      </c>
      <c r="B1085" s="200">
        <v>542013</v>
      </c>
      <c r="C1085" s="200" t="s">
        <v>1735</v>
      </c>
      <c r="D1085" s="200" t="s">
        <v>1093</v>
      </c>
    </row>
    <row r="1086" spans="1:4" x14ac:dyDescent="0.3">
      <c r="A1086" s="200" t="s">
        <v>7080</v>
      </c>
      <c r="B1086" s="200">
        <v>541403</v>
      </c>
      <c r="C1086" s="200" t="s">
        <v>7079</v>
      </c>
      <c r="D1086" s="200" t="s">
        <v>1047</v>
      </c>
    </row>
    <row r="1087" spans="1:4" x14ac:dyDescent="0.3">
      <c r="A1087" s="200" t="s">
        <v>7078</v>
      </c>
      <c r="B1087" s="200">
        <v>526504</v>
      </c>
      <c r="C1087" s="200" t="s">
        <v>1735</v>
      </c>
      <c r="D1087" s="200" t="s">
        <v>1108</v>
      </c>
    </row>
    <row r="1088" spans="1:4" x14ac:dyDescent="0.3">
      <c r="A1088" s="200" t="s">
        <v>7077</v>
      </c>
      <c r="B1088" s="200">
        <v>522261</v>
      </c>
      <c r="C1088" s="200" t="s">
        <v>7075</v>
      </c>
      <c r="D1088" s="200" t="s">
        <v>4458</v>
      </c>
    </row>
    <row r="1089" spans="1:4" x14ac:dyDescent="0.3">
      <c r="A1089" s="200" t="s">
        <v>7076</v>
      </c>
      <c r="B1089" s="200">
        <v>522261</v>
      </c>
      <c r="C1089" s="200" t="s">
        <v>7075</v>
      </c>
      <c r="D1089" s="200" t="s">
        <v>4458</v>
      </c>
    </row>
    <row r="1090" spans="1:4" x14ac:dyDescent="0.3">
      <c r="A1090" s="200" t="s">
        <v>7074</v>
      </c>
      <c r="B1090" s="200">
        <v>512519</v>
      </c>
      <c r="C1090" s="200" t="s">
        <v>7073</v>
      </c>
      <c r="D1090" s="200" t="s">
        <v>920</v>
      </c>
    </row>
    <row r="1091" spans="1:4" x14ac:dyDescent="0.3">
      <c r="A1091" s="200" t="s">
        <v>7072</v>
      </c>
      <c r="B1091" s="200" t="s">
        <v>1735</v>
      </c>
      <c r="C1091" s="200" t="s">
        <v>7071</v>
      </c>
      <c r="D1091" s="200" t="s">
        <v>1880</v>
      </c>
    </row>
    <row r="1092" spans="1:4" x14ac:dyDescent="0.3">
      <c r="A1092" s="200" t="s">
        <v>7070</v>
      </c>
      <c r="B1092" s="200">
        <v>533176</v>
      </c>
      <c r="C1092" s="200" t="s">
        <v>7069</v>
      </c>
      <c r="D1092" s="200" t="s">
        <v>1947</v>
      </c>
    </row>
    <row r="1093" spans="1:4" x14ac:dyDescent="0.3">
      <c r="A1093" s="200" t="s">
        <v>7068</v>
      </c>
      <c r="B1093" s="200">
        <v>526783</v>
      </c>
      <c r="C1093" s="200" t="s">
        <v>1735</v>
      </c>
      <c r="D1093" s="200" t="s">
        <v>1108</v>
      </c>
    </row>
    <row r="1094" spans="1:4" x14ac:dyDescent="0.3">
      <c r="A1094" s="200" t="s">
        <v>7067</v>
      </c>
      <c r="B1094" s="200">
        <v>539267</v>
      </c>
      <c r="C1094" s="200" t="s">
        <v>1735</v>
      </c>
      <c r="D1094" s="200" t="s">
        <v>1212</v>
      </c>
    </row>
    <row r="1095" spans="1:4" x14ac:dyDescent="0.3">
      <c r="A1095" s="200" t="s">
        <v>7066</v>
      </c>
      <c r="B1095" s="200">
        <v>539524</v>
      </c>
      <c r="C1095" s="200" t="s">
        <v>7065</v>
      </c>
      <c r="D1095" s="200" t="s">
        <v>1108</v>
      </c>
    </row>
    <row r="1096" spans="1:4" x14ac:dyDescent="0.3">
      <c r="A1096" s="200" t="s">
        <v>7064</v>
      </c>
      <c r="B1096" s="200">
        <v>541299</v>
      </c>
      <c r="C1096" s="200" t="s">
        <v>1735</v>
      </c>
      <c r="D1096" s="200" t="s">
        <v>1108</v>
      </c>
    </row>
    <row r="1097" spans="1:4" x14ac:dyDescent="0.3">
      <c r="A1097" s="200" t="s">
        <v>7063</v>
      </c>
      <c r="B1097" s="200">
        <v>500124</v>
      </c>
      <c r="C1097" s="200" t="s">
        <v>7062</v>
      </c>
      <c r="D1097" s="200" t="s">
        <v>472</v>
      </c>
    </row>
    <row r="1098" spans="1:4" x14ac:dyDescent="0.3">
      <c r="A1098" s="200" t="s">
        <v>7061</v>
      </c>
      <c r="B1098" s="200">
        <v>540144</v>
      </c>
      <c r="C1098" s="200" t="s">
        <v>1735</v>
      </c>
      <c r="D1098" s="200" t="s">
        <v>594</v>
      </c>
    </row>
    <row r="1099" spans="1:4" x14ac:dyDescent="0.3">
      <c r="A1099" s="200" t="s">
        <v>7060</v>
      </c>
      <c r="B1099" s="200">
        <v>523618</v>
      </c>
      <c r="C1099" s="200" t="s">
        <v>7058</v>
      </c>
      <c r="D1099" s="200" t="s">
        <v>795</v>
      </c>
    </row>
    <row r="1100" spans="1:4" x14ac:dyDescent="0.3">
      <c r="A1100" s="200" t="s">
        <v>7059</v>
      </c>
      <c r="B1100" s="200">
        <v>523618</v>
      </c>
      <c r="C1100" s="200" t="s">
        <v>7058</v>
      </c>
      <c r="D1100" s="200" t="s">
        <v>795</v>
      </c>
    </row>
    <row r="1101" spans="1:4" x14ac:dyDescent="0.3">
      <c r="A1101" s="200" t="s">
        <v>7057</v>
      </c>
      <c r="B1101" s="200">
        <v>534674</v>
      </c>
      <c r="C1101" s="200" t="s">
        <v>7056</v>
      </c>
      <c r="D1101" s="200" t="s">
        <v>1212</v>
      </c>
    </row>
    <row r="1102" spans="1:4" x14ac:dyDescent="0.3">
      <c r="A1102" s="200" t="s">
        <v>7055</v>
      </c>
      <c r="B1102" s="200">
        <v>511634</v>
      </c>
      <c r="C1102" s="200" t="s">
        <v>1735</v>
      </c>
      <c r="D1102" s="200" t="s">
        <v>931</v>
      </c>
    </row>
    <row r="1103" spans="1:4" x14ac:dyDescent="0.3">
      <c r="A1103" s="200" t="s">
        <v>7054</v>
      </c>
      <c r="B1103" s="200">
        <v>531471</v>
      </c>
      <c r="C1103" s="200" t="s">
        <v>1735</v>
      </c>
      <c r="D1103" s="200" t="s">
        <v>4458</v>
      </c>
    </row>
    <row r="1104" spans="1:4" x14ac:dyDescent="0.3">
      <c r="A1104" s="200" t="s">
        <v>7053</v>
      </c>
      <c r="B1104" s="200">
        <v>504908</v>
      </c>
      <c r="C1104" s="200" t="s">
        <v>1735</v>
      </c>
      <c r="D1104" s="200" t="s">
        <v>989</v>
      </c>
    </row>
    <row r="1105" spans="1:4" x14ac:dyDescent="0.3">
      <c r="A1105" s="200" t="s">
        <v>7052</v>
      </c>
      <c r="B1105" s="200">
        <v>526355</v>
      </c>
      <c r="C1105" s="200" t="s">
        <v>1735</v>
      </c>
      <c r="D1105" s="200" t="s">
        <v>934</v>
      </c>
    </row>
    <row r="1106" spans="1:4" x14ac:dyDescent="0.3">
      <c r="A1106" s="200" t="s">
        <v>7051</v>
      </c>
      <c r="B1106" s="200">
        <v>517437</v>
      </c>
      <c r="C1106" s="200" t="s">
        <v>1735</v>
      </c>
      <c r="D1106" s="200" t="s">
        <v>934</v>
      </c>
    </row>
    <row r="1107" spans="1:4" x14ac:dyDescent="0.3">
      <c r="A1107" s="200" t="s">
        <v>7050</v>
      </c>
      <c r="B1107" s="200">
        <v>532610</v>
      </c>
      <c r="C1107" s="200" t="s">
        <v>7049</v>
      </c>
      <c r="D1107" s="200" t="s">
        <v>807</v>
      </c>
    </row>
    <row r="1108" spans="1:4" x14ac:dyDescent="0.3">
      <c r="A1108" s="200" t="s">
        <v>7048</v>
      </c>
      <c r="B1108" s="200">
        <v>538608</v>
      </c>
      <c r="C1108" s="200" t="s">
        <v>7047</v>
      </c>
      <c r="D1108" s="200" t="s">
        <v>1839</v>
      </c>
    </row>
    <row r="1109" spans="1:4" x14ac:dyDescent="0.3">
      <c r="A1109" s="200" t="s">
        <v>7046</v>
      </c>
      <c r="B1109" s="200">
        <v>532365</v>
      </c>
      <c r="C1109" s="200" t="s">
        <v>7045</v>
      </c>
      <c r="D1109" s="200" t="s">
        <v>948</v>
      </c>
    </row>
    <row r="1110" spans="1:4" x14ac:dyDescent="0.3">
      <c r="A1110" s="200" t="s">
        <v>7044</v>
      </c>
      <c r="B1110" s="200">
        <v>505242</v>
      </c>
      <c r="C1110" s="200" t="s">
        <v>7043</v>
      </c>
      <c r="D1110" s="200" t="s">
        <v>515</v>
      </c>
    </row>
    <row r="1111" spans="1:4" x14ac:dyDescent="0.3">
      <c r="A1111" s="200" t="s">
        <v>7042</v>
      </c>
      <c r="B1111" s="200">
        <v>539681</v>
      </c>
      <c r="C1111" s="200" t="s">
        <v>1735</v>
      </c>
      <c r="D1111" s="200" t="s">
        <v>1004</v>
      </c>
    </row>
    <row r="1112" spans="1:4" x14ac:dyDescent="0.3">
      <c r="A1112" s="200" t="s">
        <v>7041</v>
      </c>
      <c r="B1112" s="200">
        <v>540795</v>
      </c>
      <c r="C1112" s="200" t="s">
        <v>1735</v>
      </c>
      <c r="D1112" s="200" t="s">
        <v>958</v>
      </c>
    </row>
    <row r="1113" spans="1:4" x14ac:dyDescent="0.3">
      <c r="A1113" s="200" t="s">
        <v>7040</v>
      </c>
      <c r="B1113" s="200">
        <v>524818</v>
      </c>
      <c r="C1113" s="200" t="s">
        <v>1735</v>
      </c>
      <c r="D1113" s="200" t="s">
        <v>405</v>
      </c>
    </row>
    <row r="1114" spans="1:4" x14ac:dyDescent="0.3">
      <c r="A1114" s="200" t="s">
        <v>7039</v>
      </c>
      <c r="B1114" s="200">
        <v>530779</v>
      </c>
      <c r="C1114" s="200" t="s">
        <v>1735</v>
      </c>
      <c r="D1114" s="200" t="s">
        <v>1004</v>
      </c>
    </row>
    <row r="1115" spans="1:4" x14ac:dyDescent="0.3">
      <c r="A1115" s="200" t="s">
        <v>7038</v>
      </c>
      <c r="B1115" s="200">
        <v>517238</v>
      </c>
      <c r="C1115" s="200" t="s">
        <v>1735</v>
      </c>
      <c r="D1115" s="200" t="s">
        <v>1745</v>
      </c>
    </row>
    <row r="1116" spans="1:4" x14ac:dyDescent="0.3">
      <c r="A1116" s="200" t="s">
        <v>7037</v>
      </c>
      <c r="B1116" s="200">
        <v>532707</v>
      </c>
      <c r="C1116" s="200" t="s">
        <v>7036</v>
      </c>
      <c r="D1116" s="200" t="s">
        <v>405</v>
      </c>
    </row>
    <row r="1117" spans="1:4" x14ac:dyDescent="0.3">
      <c r="A1117" s="200" t="s">
        <v>7035</v>
      </c>
      <c r="B1117" s="200">
        <v>531533</v>
      </c>
      <c r="C1117" s="200" t="s">
        <v>1735</v>
      </c>
      <c r="D1117" s="200" t="s">
        <v>948</v>
      </c>
    </row>
    <row r="1118" spans="1:4" x14ac:dyDescent="0.3">
      <c r="A1118" s="200" t="s">
        <v>7034</v>
      </c>
      <c r="B1118" s="200" t="s">
        <v>1735</v>
      </c>
      <c r="C1118" s="200" t="s">
        <v>7033</v>
      </c>
      <c r="D1118" s="200" t="s">
        <v>1733</v>
      </c>
    </row>
    <row r="1119" spans="1:4" x14ac:dyDescent="0.3">
      <c r="A1119" s="200" t="s">
        <v>7032</v>
      </c>
      <c r="B1119" s="200">
        <v>507917</v>
      </c>
      <c r="C1119" s="200" t="s">
        <v>1735</v>
      </c>
      <c r="D1119" s="200" t="s">
        <v>926</v>
      </c>
    </row>
    <row r="1120" spans="1:4" x14ac:dyDescent="0.3">
      <c r="A1120" s="200" t="s">
        <v>7031</v>
      </c>
      <c r="B1120" s="200">
        <v>520081</v>
      </c>
      <c r="C1120" s="200" t="s">
        <v>1735</v>
      </c>
      <c r="D1120" s="200" t="s">
        <v>1850</v>
      </c>
    </row>
    <row r="1121" spans="1:4" x14ac:dyDescent="0.3">
      <c r="A1121" s="200" t="s">
        <v>7030</v>
      </c>
      <c r="B1121" s="200">
        <v>541053</v>
      </c>
      <c r="C1121" s="200" t="s">
        <v>1735</v>
      </c>
      <c r="D1121" s="200" t="s">
        <v>945</v>
      </c>
    </row>
    <row r="1122" spans="1:4" x14ac:dyDescent="0.3">
      <c r="A1122" s="200" t="s">
        <v>7029</v>
      </c>
      <c r="B1122" s="200">
        <v>590022</v>
      </c>
      <c r="C1122" s="200" t="s">
        <v>7028</v>
      </c>
      <c r="D1122" s="200" t="s">
        <v>920</v>
      </c>
    </row>
    <row r="1123" spans="1:4" x14ac:dyDescent="0.3">
      <c r="A1123" s="200" t="s">
        <v>7027</v>
      </c>
      <c r="B1123" s="200">
        <v>531346</v>
      </c>
      <c r="C1123" s="200" t="s">
        <v>1735</v>
      </c>
      <c r="D1123" s="200" t="s">
        <v>1093</v>
      </c>
    </row>
    <row r="1124" spans="1:4" x14ac:dyDescent="0.3">
      <c r="A1124" s="200" t="s">
        <v>7026</v>
      </c>
      <c r="B1124" s="200">
        <v>532751</v>
      </c>
      <c r="C1124" s="200" t="s">
        <v>7025</v>
      </c>
      <c r="D1124" s="200" t="s">
        <v>958</v>
      </c>
    </row>
    <row r="1125" spans="1:4" x14ac:dyDescent="0.3">
      <c r="A1125" s="200" t="s">
        <v>7024</v>
      </c>
      <c r="B1125" s="200" t="s">
        <v>1735</v>
      </c>
      <c r="C1125" s="200" t="s">
        <v>7023</v>
      </c>
      <c r="D1125" s="200" t="s">
        <v>1880</v>
      </c>
    </row>
    <row r="1126" spans="1:4" x14ac:dyDescent="0.3">
      <c r="A1126" s="200" t="s">
        <v>7022</v>
      </c>
      <c r="B1126" s="200">
        <v>532927</v>
      </c>
      <c r="C1126" s="200" t="s">
        <v>7021</v>
      </c>
      <c r="D1126" s="200" t="s">
        <v>1803</v>
      </c>
    </row>
    <row r="1127" spans="1:4" x14ac:dyDescent="0.3">
      <c r="A1127" s="200" t="s">
        <v>7020</v>
      </c>
      <c r="B1127" s="200">
        <v>534839</v>
      </c>
      <c r="C1127" s="200" t="s">
        <v>1735</v>
      </c>
      <c r="D1127" s="200" t="s">
        <v>414</v>
      </c>
    </row>
    <row r="1128" spans="1:4" x14ac:dyDescent="0.3">
      <c r="A1128" s="200" t="s">
        <v>7019</v>
      </c>
      <c r="B1128" s="200">
        <v>530643</v>
      </c>
      <c r="C1128" s="200" t="s">
        <v>1735</v>
      </c>
      <c r="D1128" s="200" t="s">
        <v>1745</v>
      </c>
    </row>
    <row r="1129" spans="1:4" x14ac:dyDescent="0.3">
      <c r="A1129" s="200" t="s">
        <v>7018</v>
      </c>
      <c r="B1129" s="200">
        <v>523732</v>
      </c>
      <c r="C1129" s="200" t="s">
        <v>1735</v>
      </c>
      <c r="D1129" s="200" t="s">
        <v>955</v>
      </c>
    </row>
    <row r="1130" spans="1:4" x14ac:dyDescent="0.3">
      <c r="A1130" s="200" t="s">
        <v>7017</v>
      </c>
      <c r="B1130" s="200">
        <v>538708</v>
      </c>
      <c r="C1130" s="200" t="s">
        <v>1735</v>
      </c>
      <c r="D1130" s="200" t="s">
        <v>1004</v>
      </c>
    </row>
    <row r="1131" spans="1:4" x14ac:dyDescent="0.3">
      <c r="A1131" s="200" t="s">
        <v>7016</v>
      </c>
      <c r="B1131" s="200">
        <v>538708</v>
      </c>
      <c r="C1131" s="200" t="s">
        <v>1735</v>
      </c>
      <c r="D1131" s="200" t="s">
        <v>1004</v>
      </c>
    </row>
    <row r="1132" spans="1:4" x14ac:dyDescent="0.3">
      <c r="A1132" s="200" t="s">
        <v>7015</v>
      </c>
      <c r="B1132" s="200">
        <v>526703</v>
      </c>
      <c r="C1132" s="200" t="s">
        <v>1735</v>
      </c>
      <c r="D1132" s="200" t="s">
        <v>934</v>
      </c>
    </row>
    <row r="1133" spans="1:4" x14ac:dyDescent="0.3">
      <c r="A1133" s="200" t="s">
        <v>7014</v>
      </c>
      <c r="B1133" s="200">
        <v>540063</v>
      </c>
      <c r="C1133" s="200" t="s">
        <v>1735</v>
      </c>
      <c r="D1133" s="200" t="s">
        <v>948</v>
      </c>
    </row>
    <row r="1134" spans="1:4" x14ac:dyDescent="0.3">
      <c r="A1134" s="200" t="s">
        <v>7013</v>
      </c>
      <c r="B1134" s="200">
        <v>532922</v>
      </c>
      <c r="C1134" s="200" t="s">
        <v>7012</v>
      </c>
      <c r="D1134" s="200" t="s">
        <v>945</v>
      </c>
    </row>
    <row r="1135" spans="1:4" x14ac:dyDescent="0.3">
      <c r="A1135" s="200" t="s">
        <v>7011</v>
      </c>
      <c r="B1135" s="200">
        <v>532696</v>
      </c>
      <c r="C1135" s="200" t="s">
        <v>7010</v>
      </c>
      <c r="D1135" s="200" t="s">
        <v>537</v>
      </c>
    </row>
    <row r="1136" spans="1:4" x14ac:dyDescent="0.3">
      <c r="A1136" s="200" t="s">
        <v>7009</v>
      </c>
      <c r="B1136" s="200">
        <v>526483</v>
      </c>
      <c r="C1136" s="200" t="s">
        <v>1735</v>
      </c>
      <c r="D1136" s="200" t="s">
        <v>1090</v>
      </c>
    </row>
    <row r="1137" spans="1:4" x14ac:dyDescent="0.3">
      <c r="A1137" s="200" t="s">
        <v>7008</v>
      </c>
      <c r="B1137" s="200">
        <v>535694</v>
      </c>
      <c r="C1137" s="200" t="s">
        <v>1735</v>
      </c>
      <c r="D1137" s="200" t="s">
        <v>1212</v>
      </c>
    </row>
    <row r="1138" spans="1:4" x14ac:dyDescent="0.3">
      <c r="A1138" s="200" t="s">
        <v>7007</v>
      </c>
      <c r="B1138" s="200">
        <v>505200</v>
      </c>
      <c r="C1138" s="200" t="s">
        <v>7006</v>
      </c>
      <c r="D1138" s="200" t="s">
        <v>2265</v>
      </c>
    </row>
    <row r="1139" spans="1:4" x14ac:dyDescent="0.3">
      <c r="A1139" s="200" t="s">
        <v>7005</v>
      </c>
      <c r="B1139" s="200">
        <v>500125</v>
      </c>
      <c r="C1139" s="200" t="s">
        <v>7003</v>
      </c>
      <c r="D1139" s="200" t="s">
        <v>807</v>
      </c>
    </row>
    <row r="1140" spans="1:4" x14ac:dyDescent="0.3">
      <c r="A1140" s="200" t="s">
        <v>7004</v>
      </c>
      <c r="B1140" s="200">
        <v>500125</v>
      </c>
      <c r="C1140" s="200" t="s">
        <v>7003</v>
      </c>
      <c r="D1140" s="200" t="s">
        <v>807</v>
      </c>
    </row>
    <row r="1141" spans="1:4" x14ac:dyDescent="0.3">
      <c r="A1141" s="200" t="s">
        <v>7002</v>
      </c>
      <c r="B1141" s="200">
        <v>523127</v>
      </c>
      <c r="C1141" s="200" t="s">
        <v>7001</v>
      </c>
      <c r="D1141" s="200" t="s">
        <v>1811</v>
      </c>
    </row>
    <row r="1142" spans="1:4" x14ac:dyDescent="0.3">
      <c r="A1142" s="200" t="s">
        <v>7000</v>
      </c>
      <c r="B1142" s="200">
        <v>500840</v>
      </c>
      <c r="C1142" s="200" t="s">
        <v>6999</v>
      </c>
      <c r="D1142" s="200" t="s">
        <v>1811</v>
      </c>
    </row>
    <row r="1143" spans="1:4" x14ac:dyDescent="0.3">
      <c r="A1143" s="200" t="s">
        <v>6998</v>
      </c>
      <c r="B1143" s="200">
        <v>523708</v>
      </c>
      <c r="C1143" s="200" t="s">
        <v>6996</v>
      </c>
      <c r="D1143" s="200" t="s">
        <v>515</v>
      </c>
    </row>
    <row r="1144" spans="1:4" x14ac:dyDescent="0.3">
      <c r="A1144" s="200" t="s">
        <v>6997</v>
      </c>
      <c r="B1144" s="200">
        <v>523708</v>
      </c>
      <c r="C1144" s="200" t="s">
        <v>6996</v>
      </c>
      <c r="D1144" s="200" t="s">
        <v>515</v>
      </c>
    </row>
    <row r="1145" spans="1:4" x14ac:dyDescent="0.3">
      <c r="A1145" s="200" t="s">
        <v>6995</v>
      </c>
      <c r="B1145" s="200">
        <v>538653</v>
      </c>
      <c r="C1145" s="200" t="s">
        <v>6994</v>
      </c>
      <c r="D1145" s="200" t="s">
        <v>1839</v>
      </c>
    </row>
    <row r="1146" spans="1:4" x14ac:dyDescent="0.3">
      <c r="A1146" s="200" t="s">
        <v>6993</v>
      </c>
      <c r="B1146" s="200">
        <v>530581</v>
      </c>
      <c r="C1146" s="200" t="s">
        <v>1735</v>
      </c>
      <c r="D1146" s="200" t="s">
        <v>1751</v>
      </c>
    </row>
    <row r="1147" spans="1:4" x14ac:dyDescent="0.3">
      <c r="A1147" s="200" t="s">
        <v>6992</v>
      </c>
      <c r="B1147" s="200">
        <v>532820</v>
      </c>
      <c r="C1147" s="200" t="s">
        <v>6991</v>
      </c>
      <c r="D1147" s="200" t="s">
        <v>920</v>
      </c>
    </row>
    <row r="1148" spans="1:4" x14ac:dyDescent="0.3">
      <c r="A1148" s="200" t="s">
        <v>6990</v>
      </c>
      <c r="B1148" s="200">
        <v>513452</v>
      </c>
      <c r="C1148" s="200" t="s">
        <v>1735</v>
      </c>
      <c r="D1148" s="200" t="s">
        <v>1850</v>
      </c>
    </row>
    <row r="1149" spans="1:4" x14ac:dyDescent="0.3">
      <c r="A1149" s="200" t="s">
        <v>6989</v>
      </c>
      <c r="B1149" s="200">
        <v>500123</v>
      </c>
      <c r="C1149" s="200" t="s">
        <v>1735</v>
      </c>
      <c r="D1149" s="200" t="s">
        <v>681</v>
      </c>
    </row>
    <row r="1150" spans="1:4" x14ac:dyDescent="0.3">
      <c r="A1150" s="200" t="s">
        <v>6988</v>
      </c>
      <c r="B1150" s="200">
        <v>500123</v>
      </c>
      <c r="C1150" s="200" t="s">
        <v>1735</v>
      </c>
      <c r="D1150" s="200" t="s">
        <v>681</v>
      </c>
    </row>
    <row r="1151" spans="1:4" x14ac:dyDescent="0.3">
      <c r="A1151" s="200" t="s">
        <v>6987</v>
      </c>
      <c r="B1151" s="200">
        <v>503681</v>
      </c>
      <c r="C1151" s="200" t="s">
        <v>1735</v>
      </c>
      <c r="D1151" s="200" t="s">
        <v>1751</v>
      </c>
    </row>
    <row r="1152" spans="1:4" x14ac:dyDescent="0.3">
      <c r="A1152" s="200" t="s">
        <v>6986</v>
      </c>
      <c r="B1152" s="200">
        <v>523329</v>
      </c>
      <c r="C1152" s="200" t="s">
        <v>1735</v>
      </c>
      <c r="D1152" s="200" t="s">
        <v>926</v>
      </c>
    </row>
    <row r="1153" spans="1:4" x14ac:dyDescent="0.3">
      <c r="A1153" s="200" t="s">
        <v>6985</v>
      </c>
      <c r="B1153" s="200">
        <v>505700</v>
      </c>
      <c r="C1153" s="200" t="s">
        <v>6984</v>
      </c>
      <c r="D1153" s="200" t="s">
        <v>515</v>
      </c>
    </row>
    <row r="1154" spans="1:4" x14ac:dyDescent="0.3">
      <c r="A1154" s="200" t="s">
        <v>6983</v>
      </c>
      <c r="B1154" s="200">
        <v>500128</v>
      </c>
      <c r="C1154" s="200" t="s">
        <v>6982</v>
      </c>
      <c r="D1154" s="200" t="s">
        <v>931</v>
      </c>
    </row>
    <row r="1155" spans="1:4" x14ac:dyDescent="0.3">
      <c r="A1155" s="200" t="s">
        <v>6981</v>
      </c>
      <c r="B1155" s="200">
        <v>533264</v>
      </c>
      <c r="C1155" s="200" t="s">
        <v>6980</v>
      </c>
      <c r="D1155" s="200" t="s">
        <v>931</v>
      </c>
    </row>
    <row r="1156" spans="1:4" x14ac:dyDescent="0.3">
      <c r="A1156" s="200" t="s">
        <v>6979</v>
      </c>
      <c r="B1156" s="200">
        <v>526608</v>
      </c>
      <c r="C1156" s="200" t="s">
        <v>6977</v>
      </c>
      <c r="D1156" s="200" t="s">
        <v>423</v>
      </c>
    </row>
    <row r="1157" spans="1:4" x14ac:dyDescent="0.3">
      <c r="A1157" s="200" t="s">
        <v>6978</v>
      </c>
      <c r="B1157" s="200">
        <v>526608</v>
      </c>
      <c r="C1157" s="200" t="s">
        <v>6977</v>
      </c>
      <c r="D1157" s="200" t="s">
        <v>423</v>
      </c>
    </row>
    <row r="1158" spans="1:4" x14ac:dyDescent="0.3">
      <c r="A1158" s="200" t="s">
        <v>6976</v>
      </c>
      <c r="B1158" s="200">
        <v>526473</v>
      </c>
      <c r="C1158" s="200" t="s">
        <v>1735</v>
      </c>
      <c r="D1158" s="200" t="s">
        <v>414</v>
      </c>
    </row>
    <row r="1159" spans="1:4" x14ac:dyDescent="0.3">
      <c r="A1159" s="200" t="s">
        <v>6975</v>
      </c>
      <c r="B1159" s="200">
        <v>526473</v>
      </c>
      <c r="C1159" s="200" t="s">
        <v>1735</v>
      </c>
      <c r="D1159" s="200" t="s">
        <v>414</v>
      </c>
    </row>
    <row r="1160" spans="1:4" x14ac:dyDescent="0.3">
      <c r="A1160" s="200" t="s">
        <v>6974</v>
      </c>
      <c r="B1160" s="200">
        <v>526705</v>
      </c>
      <c r="C1160" s="200" t="s">
        <v>1735</v>
      </c>
      <c r="D1160" s="200" t="s">
        <v>1212</v>
      </c>
    </row>
    <row r="1161" spans="1:4" x14ac:dyDescent="0.3">
      <c r="A1161" s="200" t="s">
        <v>6973</v>
      </c>
      <c r="B1161" s="200">
        <v>522074</v>
      </c>
      <c r="C1161" s="200" t="s">
        <v>6972</v>
      </c>
      <c r="D1161" s="200" t="s">
        <v>515</v>
      </c>
    </row>
    <row r="1162" spans="1:4" x14ac:dyDescent="0.3">
      <c r="A1162" s="200" t="s">
        <v>6971</v>
      </c>
      <c r="B1162" s="200" t="s">
        <v>1735</v>
      </c>
      <c r="C1162" s="200" t="s">
        <v>6970</v>
      </c>
      <c r="D1162" s="200" t="s">
        <v>1880</v>
      </c>
    </row>
    <row r="1163" spans="1:4" x14ac:dyDescent="0.3">
      <c r="A1163" s="200" t="s">
        <v>6969</v>
      </c>
      <c r="B1163" s="200">
        <v>531278</v>
      </c>
      <c r="C1163" s="200" t="s">
        <v>1735</v>
      </c>
      <c r="D1163" s="200" t="s">
        <v>945</v>
      </c>
    </row>
    <row r="1164" spans="1:4" x14ac:dyDescent="0.3">
      <c r="A1164" s="200" t="s">
        <v>6968</v>
      </c>
      <c r="B1164" s="200">
        <v>517477</v>
      </c>
      <c r="C1164" s="200" t="s">
        <v>1735</v>
      </c>
      <c r="D1164" s="200" t="s">
        <v>1625</v>
      </c>
    </row>
    <row r="1165" spans="1:4" x14ac:dyDescent="0.3">
      <c r="A1165" s="200" t="s">
        <v>6967</v>
      </c>
      <c r="B1165" s="200">
        <v>504000</v>
      </c>
      <c r="C1165" s="200" t="s">
        <v>1735</v>
      </c>
      <c r="D1165" s="200" t="s">
        <v>958</v>
      </c>
    </row>
    <row r="1166" spans="1:4" x14ac:dyDescent="0.3">
      <c r="A1166" s="200" t="s">
        <v>6966</v>
      </c>
      <c r="B1166" s="200">
        <v>522027</v>
      </c>
      <c r="C1166" s="200" t="s">
        <v>1735</v>
      </c>
      <c r="D1166" s="200" t="s">
        <v>515</v>
      </c>
    </row>
    <row r="1167" spans="1:4" x14ac:dyDescent="0.3">
      <c r="A1167" s="200" t="s">
        <v>6965</v>
      </c>
      <c r="B1167" s="200">
        <v>522027</v>
      </c>
      <c r="C1167" s="200" t="s">
        <v>1735</v>
      </c>
      <c r="D1167" s="200" t="s">
        <v>515</v>
      </c>
    </row>
    <row r="1168" spans="1:4" x14ac:dyDescent="0.3">
      <c r="A1168" s="200" t="s">
        <v>6964</v>
      </c>
      <c r="B1168" s="200">
        <v>531162</v>
      </c>
      <c r="C1168" s="200" t="s">
        <v>6963</v>
      </c>
      <c r="D1168" s="200" t="s">
        <v>1225</v>
      </c>
    </row>
    <row r="1169" spans="1:4" x14ac:dyDescent="0.3">
      <c r="A1169" s="200" t="s">
        <v>6962</v>
      </c>
      <c r="B1169" s="200" t="s">
        <v>1735</v>
      </c>
      <c r="C1169" s="200" t="s">
        <v>6961</v>
      </c>
      <c r="D1169" s="200" t="s">
        <v>1225</v>
      </c>
    </row>
    <row r="1170" spans="1:4" x14ac:dyDescent="0.3">
      <c r="A1170" s="200" t="s">
        <v>6960</v>
      </c>
      <c r="B1170" s="200">
        <v>533208</v>
      </c>
      <c r="C1170" s="200" t="s">
        <v>1735</v>
      </c>
      <c r="D1170" s="200" t="s">
        <v>1655</v>
      </c>
    </row>
    <row r="1171" spans="1:4" x14ac:dyDescent="0.3">
      <c r="A1171" s="200" t="s">
        <v>6959</v>
      </c>
      <c r="B1171" s="200">
        <v>533218</v>
      </c>
      <c r="C1171" s="200" t="s">
        <v>6958</v>
      </c>
      <c r="D1171" s="200" t="s">
        <v>926</v>
      </c>
    </row>
    <row r="1172" spans="1:4" x14ac:dyDescent="0.3">
      <c r="A1172" s="200" t="s">
        <v>6957</v>
      </c>
      <c r="B1172" s="200">
        <v>542602</v>
      </c>
      <c r="C1172" s="200" t="s">
        <v>6956</v>
      </c>
      <c r="D1172" s="200" t="s">
        <v>1791</v>
      </c>
    </row>
    <row r="1173" spans="1:4" x14ac:dyDescent="0.3">
      <c r="A1173" s="200" t="s">
        <v>6955</v>
      </c>
      <c r="B1173" s="200">
        <v>504008</v>
      </c>
      <c r="C1173" s="200" t="s">
        <v>6954</v>
      </c>
      <c r="D1173" s="200" t="s">
        <v>749</v>
      </c>
    </row>
    <row r="1174" spans="1:4" x14ac:dyDescent="0.3">
      <c r="A1174" s="200" t="s">
        <v>6953</v>
      </c>
      <c r="B1174" s="200">
        <v>538882</v>
      </c>
      <c r="C1174" s="200" t="s">
        <v>1735</v>
      </c>
      <c r="D1174" s="200" t="s">
        <v>945</v>
      </c>
    </row>
    <row r="1175" spans="1:4" x14ac:dyDescent="0.3">
      <c r="A1175" s="200" t="s">
        <v>6952</v>
      </c>
      <c r="B1175" s="200">
        <v>507265</v>
      </c>
      <c r="C1175" s="200" t="s">
        <v>1735</v>
      </c>
      <c r="D1175" s="200" t="s">
        <v>1813</v>
      </c>
    </row>
    <row r="1176" spans="1:4" x14ac:dyDescent="0.3">
      <c r="A1176" s="200" t="s">
        <v>6951</v>
      </c>
      <c r="B1176" s="200">
        <v>530333</v>
      </c>
      <c r="C1176" s="200" t="s">
        <v>1735</v>
      </c>
      <c r="D1176" s="200" t="s">
        <v>958</v>
      </c>
    </row>
    <row r="1177" spans="1:4" x14ac:dyDescent="0.3">
      <c r="A1177" s="200" t="s">
        <v>6950</v>
      </c>
      <c r="B1177" s="200">
        <v>532737</v>
      </c>
      <c r="C1177" s="200" t="s">
        <v>6949</v>
      </c>
      <c r="D1177" s="200" t="s">
        <v>945</v>
      </c>
    </row>
    <row r="1178" spans="1:4" x14ac:dyDescent="0.3">
      <c r="A1178" s="200" t="s">
        <v>6948</v>
      </c>
      <c r="B1178" s="200" t="s">
        <v>1735</v>
      </c>
      <c r="C1178" s="200" t="s">
        <v>6947</v>
      </c>
      <c r="D1178" s="200" t="s">
        <v>1733</v>
      </c>
    </row>
    <row r="1179" spans="1:4" x14ac:dyDescent="0.3">
      <c r="A1179" s="200" t="s">
        <v>6946</v>
      </c>
      <c r="B1179" s="200">
        <v>533161</v>
      </c>
      <c r="C1179" s="200" t="s">
        <v>6945</v>
      </c>
      <c r="D1179" s="200" t="s">
        <v>1130</v>
      </c>
    </row>
    <row r="1180" spans="1:4" x14ac:dyDescent="0.3">
      <c r="A1180" s="200" t="s">
        <v>6944</v>
      </c>
      <c r="B1180" s="200">
        <v>524768</v>
      </c>
      <c r="C1180" s="200" t="s">
        <v>1735</v>
      </c>
      <c r="D1180" s="200" t="s">
        <v>681</v>
      </c>
    </row>
    <row r="1181" spans="1:4" x14ac:dyDescent="0.3">
      <c r="A1181" s="200" t="s">
        <v>6943</v>
      </c>
      <c r="B1181" s="200">
        <v>532038</v>
      </c>
      <c r="C1181" s="200" t="s">
        <v>1735</v>
      </c>
      <c r="D1181" s="200" t="s">
        <v>1212</v>
      </c>
    </row>
    <row r="1182" spans="1:4" x14ac:dyDescent="0.3">
      <c r="A1182" s="200" t="s">
        <v>6942</v>
      </c>
      <c r="B1182" s="200">
        <v>532920</v>
      </c>
      <c r="C1182" s="200" t="s">
        <v>6941</v>
      </c>
      <c r="D1182" s="200" t="s">
        <v>1829</v>
      </c>
    </row>
    <row r="1183" spans="1:4" x14ac:dyDescent="0.3">
      <c r="A1183" s="200" t="s">
        <v>6940</v>
      </c>
      <c r="B1183" s="200">
        <v>500132</v>
      </c>
      <c r="C1183" s="200" t="s">
        <v>1735</v>
      </c>
      <c r="D1183" s="200" t="s">
        <v>807</v>
      </c>
    </row>
    <row r="1184" spans="1:4" x14ac:dyDescent="0.3">
      <c r="A1184" s="200" t="s">
        <v>6939</v>
      </c>
      <c r="B1184" s="200">
        <v>509525</v>
      </c>
      <c r="C1184" s="200" t="s">
        <v>1735</v>
      </c>
      <c r="D1184" s="200" t="s">
        <v>1001</v>
      </c>
    </row>
    <row r="1185" spans="1:4" x14ac:dyDescent="0.3">
      <c r="A1185" s="200" t="s">
        <v>6938</v>
      </c>
      <c r="B1185" s="200">
        <v>504351</v>
      </c>
      <c r="C1185" s="200" t="s">
        <v>1735</v>
      </c>
      <c r="D1185" s="200" t="s">
        <v>948</v>
      </c>
    </row>
    <row r="1186" spans="1:4" x14ac:dyDescent="0.3">
      <c r="A1186" s="200" t="s">
        <v>6937</v>
      </c>
      <c r="B1186" s="200">
        <v>504351</v>
      </c>
      <c r="C1186" s="200" t="s">
        <v>1735</v>
      </c>
      <c r="D1186" s="200" t="s">
        <v>948</v>
      </c>
    </row>
    <row r="1187" spans="1:4" x14ac:dyDescent="0.3">
      <c r="A1187" s="200" t="s">
        <v>6936</v>
      </c>
      <c r="B1187" s="200">
        <v>512441</v>
      </c>
      <c r="C1187" s="200" t="s">
        <v>1735</v>
      </c>
      <c r="D1187" s="200" t="s">
        <v>1751</v>
      </c>
    </row>
    <row r="1188" spans="1:4" x14ac:dyDescent="0.3">
      <c r="A1188" s="200" t="s">
        <v>6935</v>
      </c>
      <c r="B1188" s="200">
        <v>538684</v>
      </c>
      <c r="C1188" s="200" t="s">
        <v>1735</v>
      </c>
      <c r="D1188" s="200" t="s">
        <v>1947</v>
      </c>
    </row>
    <row r="1189" spans="1:4" x14ac:dyDescent="0.3">
      <c r="A1189" s="200" t="s">
        <v>6934</v>
      </c>
      <c r="B1189" s="200">
        <v>540153</v>
      </c>
      <c r="C1189" s="200" t="s">
        <v>6933</v>
      </c>
      <c r="D1189" s="200" t="s">
        <v>2265</v>
      </c>
    </row>
    <row r="1190" spans="1:4" x14ac:dyDescent="0.3">
      <c r="A1190" s="200" t="s">
        <v>6932</v>
      </c>
      <c r="B1190" s="200">
        <v>532219</v>
      </c>
      <c r="C1190" s="200" t="s">
        <v>6931</v>
      </c>
      <c r="D1190" s="200" t="s">
        <v>2063</v>
      </c>
    </row>
    <row r="1191" spans="1:4" x14ac:dyDescent="0.3">
      <c r="A1191" s="200" t="s">
        <v>6930</v>
      </c>
      <c r="B1191" s="200">
        <v>532178</v>
      </c>
      <c r="C1191" s="200" t="s">
        <v>6928</v>
      </c>
      <c r="D1191" s="200" t="s">
        <v>594</v>
      </c>
    </row>
    <row r="1192" spans="1:4" x14ac:dyDescent="0.3">
      <c r="A1192" s="200" t="s">
        <v>6929</v>
      </c>
      <c r="B1192" s="200">
        <v>532178</v>
      </c>
      <c r="C1192" s="200" t="s">
        <v>6928</v>
      </c>
      <c r="D1192" s="200" t="s">
        <v>594</v>
      </c>
    </row>
    <row r="1193" spans="1:4" x14ac:dyDescent="0.3">
      <c r="A1193" s="200" t="s">
        <v>6927</v>
      </c>
      <c r="B1193" s="200">
        <v>533477</v>
      </c>
      <c r="C1193" s="200" t="s">
        <v>1735</v>
      </c>
      <c r="D1193" s="200" t="s">
        <v>989</v>
      </c>
    </row>
    <row r="1194" spans="1:4" x14ac:dyDescent="0.3">
      <c r="A1194" s="200" t="s">
        <v>6926</v>
      </c>
      <c r="B1194" s="200">
        <v>533477</v>
      </c>
      <c r="C1194" s="200" t="s">
        <v>1735</v>
      </c>
      <c r="D1194" s="200" t="s">
        <v>989</v>
      </c>
    </row>
    <row r="1195" spans="1:4" x14ac:dyDescent="0.3">
      <c r="A1195" s="200" t="s">
        <v>6925</v>
      </c>
      <c r="B1195" s="200">
        <v>526574</v>
      </c>
      <c r="C1195" s="200" t="s">
        <v>1735</v>
      </c>
      <c r="D1195" s="200" t="s">
        <v>1212</v>
      </c>
    </row>
    <row r="1196" spans="1:4" x14ac:dyDescent="0.3">
      <c r="A1196" s="200" t="s">
        <v>6924</v>
      </c>
      <c r="B1196" s="200">
        <v>532700</v>
      </c>
      <c r="C1196" s="200" t="s">
        <v>6922</v>
      </c>
      <c r="D1196" s="200" t="s">
        <v>1762</v>
      </c>
    </row>
    <row r="1197" spans="1:4" x14ac:dyDescent="0.3">
      <c r="A1197" s="200" t="s">
        <v>6923</v>
      </c>
      <c r="B1197" s="200">
        <v>532700</v>
      </c>
      <c r="C1197" s="200" t="s">
        <v>6922</v>
      </c>
      <c r="D1197" s="200" t="s">
        <v>1762</v>
      </c>
    </row>
    <row r="1198" spans="1:4" x14ac:dyDescent="0.3">
      <c r="A1198" s="200" t="s">
        <v>6921</v>
      </c>
      <c r="B1198" s="200">
        <v>500246</v>
      </c>
      <c r="C1198" s="200" t="s">
        <v>1735</v>
      </c>
      <c r="D1198" s="200" t="s">
        <v>515</v>
      </c>
    </row>
    <row r="1199" spans="1:4" x14ac:dyDescent="0.3">
      <c r="A1199" s="200" t="s">
        <v>6920</v>
      </c>
      <c r="B1199" s="200">
        <v>532658</v>
      </c>
      <c r="C1199" s="200" t="s">
        <v>6919</v>
      </c>
      <c r="D1199" s="200" t="s">
        <v>958</v>
      </c>
    </row>
    <row r="1200" spans="1:4" x14ac:dyDescent="0.3">
      <c r="A1200" s="200" t="s">
        <v>6918</v>
      </c>
      <c r="B1200" s="200">
        <v>523754</v>
      </c>
      <c r="C1200" s="200" t="s">
        <v>1735</v>
      </c>
      <c r="D1200" s="200" t="s">
        <v>934</v>
      </c>
    </row>
    <row r="1201" spans="1:4" x14ac:dyDescent="0.3">
      <c r="A1201" s="200" t="s">
        <v>6917</v>
      </c>
      <c r="B1201" s="200">
        <v>530407</v>
      </c>
      <c r="C1201" s="200" t="s">
        <v>1735</v>
      </c>
      <c r="D1201" s="200" t="s">
        <v>1004</v>
      </c>
    </row>
    <row r="1202" spans="1:4" x14ac:dyDescent="0.3">
      <c r="A1202" s="200" t="s">
        <v>6916</v>
      </c>
      <c r="B1202" s="200">
        <v>531155</v>
      </c>
      <c r="C1202" s="200" t="s">
        <v>1735</v>
      </c>
      <c r="D1202" s="200" t="s">
        <v>472</v>
      </c>
    </row>
    <row r="1203" spans="1:4" x14ac:dyDescent="0.3">
      <c r="A1203" s="200" t="s">
        <v>6915</v>
      </c>
      <c r="B1203" s="200">
        <v>539844</v>
      </c>
      <c r="C1203" s="200" t="s">
        <v>6914</v>
      </c>
      <c r="D1203" s="200" t="s">
        <v>972</v>
      </c>
    </row>
    <row r="1204" spans="1:4" x14ac:dyDescent="0.3">
      <c r="A1204" s="200" t="s">
        <v>6913</v>
      </c>
      <c r="B1204" s="200">
        <v>540596</v>
      </c>
      <c r="C1204" s="200" t="s">
        <v>6912</v>
      </c>
      <c r="D1204" s="200" t="s">
        <v>472</v>
      </c>
    </row>
    <row r="1205" spans="1:4" x14ac:dyDescent="0.3">
      <c r="A1205" s="200" t="s">
        <v>6911</v>
      </c>
      <c r="B1205" s="200">
        <v>533261</v>
      </c>
      <c r="C1205" s="200" t="s">
        <v>6910</v>
      </c>
      <c r="D1205" s="200" t="s">
        <v>1947</v>
      </c>
    </row>
    <row r="1206" spans="1:4" x14ac:dyDescent="0.3">
      <c r="A1206" s="200" t="s">
        <v>6909</v>
      </c>
      <c r="B1206" s="200">
        <v>530909</v>
      </c>
      <c r="C1206" s="200" t="s">
        <v>1735</v>
      </c>
      <c r="D1206" s="200" t="s">
        <v>1751</v>
      </c>
    </row>
    <row r="1207" spans="1:4" x14ac:dyDescent="0.3">
      <c r="A1207" s="200" t="s">
        <v>6908</v>
      </c>
      <c r="B1207" s="200">
        <v>531502</v>
      </c>
      <c r="C1207" s="200" t="s">
        <v>1735</v>
      </c>
      <c r="D1207" s="200" t="s">
        <v>1751</v>
      </c>
    </row>
    <row r="1208" spans="1:4" x14ac:dyDescent="0.3">
      <c r="A1208" s="200" t="s">
        <v>6907</v>
      </c>
      <c r="B1208" s="200">
        <v>531502</v>
      </c>
      <c r="C1208" s="200" t="s">
        <v>1735</v>
      </c>
      <c r="D1208" s="200" t="s">
        <v>1751</v>
      </c>
    </row>
    <row r="1209" spans="1:4" x14ac:dyDescent="0.3">
      <c r="A1209" s="200" t="s">
        <v>6906</v>
      </c>
      <c r="B1209" s="200">
        <v>500133</v>
      </c>
      <c r="C1209" s="200" t="s">
        <v>6905</v>
      </c>
      <c r="D1209" s="200" t="s">
        <v>1078</v>
      </c>
    </row>
    <row r="1210" spans="1:4" x14ac:dyDescent="0.3">
      <c r="A1210" s="200" t="s">
        <v>6904</v>
      </c>
      <c r="B1210" s="200">
        <v>500133</v>
      </c>
      <c r="C1210" s="200" t="s">
        <v>6903</v>
      </c>
      <c r="D1210" s="200" t="s">
        <v>1078</v>
      </c>
    </row>
    <row r="1211" spans="1:4" x14ac:dyDescent="0.3">
      <c r="A1211" s="200" t="s">
        <v>6902</v>
      </c>
      <c r="B1211" s="200">
        <v>540455</v>
      </c>
      <c r="C1211" s="200" t="s">
        <v>1735</v>
      </c>
      <c r="D1211" s="200" t="s">
        <v>945</v>
      </c>
    </row>
    <row r="1212" spans="1:4" x14ac:dyDescent="0.3">
      <c r="A1212" s="200" t="s">
        <v>6901</v>
      </c>
      <c r="B1212" s="200">
        <v>511716</v>
      </c>
      <c r="C1212" s="200" t="s">
        <v>1735</v>
      </c>
      <c r="D1212" s="200" t="s">
        <v>1004</v>
      </c>
    </row>
    <row r="1213" spans="1:4" x14ac:dyDescent="0.3">
      <c r="A1213" s="200" t="s">
        <v>6900</v>
      </c>
      <c r="B1213" s="200">
        <v>500495</v>
      </c>
      <c r="C1213" s="200" t="s">
        <v>6899</v>
      </c>
      <c r="D1213" s="200" t="s">
        <v>2133</v>
      </c>
    </row>
    <row r="1214" spans="1:4" x14ac:dyDescent="0.3">
      <c r="A1214" s="200" t="s">
        <v>6898</v>
      </c>
      <c r="B1214" s="200">
        <v>531259</v>
      </c>
      <c r="C1214" s="200" t="s">
        <v>1735</v>
      </c>
      <c r="D1214" s="200" t="s">
        <v>1241</v>
      </c>
    </row>
    <row r="1215" spans="1:4" x14ac:dyDescent="0.3">
      <c r="A1215" s="200" t="s">
        <v>6897</v>
      </c>
      <c r="B1215" s="200">
        <v>514118</v>
      </c>
      <c r="C1215" s="200" t="s">
        <v>1735</v>
      </c>
      <c r="D1215" s="200" t="s">
        <v>920</v>
      </c>
    </row>
    <row r="1216" spans="1:4" x14ac:dyDescent="0.3">
      <c r="A1216" s="200" t="s">
        <v>6896</v>
      </c>
      <c r="B1216" s="200">
        <v>514118</v>
      </c>
      <c r="C1216" s="200" t="s">
        <v>1735</v>
      </c>
      <c r="D1216" s="200" t="s">
        <v>920</v>
      </c>
    </row>
    <row r="1217" spans="1:4" x14ac:dyDescent="0.3">
      <c r="A1217" s="200" t="s">
        <v>6895</v>
      </c>
      <c r="B1217" s="200">
        <v>532787</v>
      </c>
      <c r="C1217" s="200" t="s">
        <v>6894</v>
      </c>
      <c r="D1217" s="200" t="s">
        <v>867</v>
      </c>
    </row>
    <row r="1218" spans="1:4" x14ac:dyDescent="0.3">
      <c r="A1218" s="200" t="s">
        <v>6893</v>
      </c>
      <c r="B1218" s="200">
        <v>533149</v>
      </c>
      <c r="C1218" s="200" t="s">
        <v>1735</v>
      </c>
      <c r="D1218" s="200" t="s">
        <v>945</v>
      </c>
    </row>
    <row r="1219" spans="1:4" x14ac:dyDescent="0.3">
      <c r="A1219" s="200" t="s">
        <v>6892</v>
      </c>
      <c r="B1219" s="200">
        <v>533704</v>
      </c>
      <c r="C1219" s="200" t="s">
        <v>6891</v>
      </c>
      <c r="D1219" s="200" t="s">
        <v>795</v>
      </c>
    </row>
    <row r="1220" spans="1:4" x14ac:dyDescent="0.3">
      <c r="A1220" s="200" t="s">
        <v>6890</v>
      </c>
      <c r="B1220" s="200">
        <v>500135</v>
      </c>
      <c r="C1220" s="200" t="s">
        <v>6889</v>
      </c>
      <c r="D1220" s="200" t="s">
        <v>1130</v>
      </c>
    </row>
    <row r="1221" spans="1:4" x14ac:dyDescent="0.3">
      <c r="A1221" s="200" t="s">
        <v>6888</v>
      </c>
      <c r="B1221" s="200">
        <v>534927</v>
      </c>
      <c r="C1221" s="200" t="s">
        <v>1735</v>
      </c>
      <c r="D1221" s="200" t="s">
        <v>414</v>
      </c>
    </row>
    <row r="1222" spans="1:4" x14ac:dyDescent="0.3">
      <c r="A1222" s="200" t="s">
        <v>6887</v>
      </c>
      <c r="B1222" s="200">
        <v>500136</v>
      </c>
      <c r="C1222" s="200" t="s">
        <v>6886</v>
      </c>
      <c r="D1222" s="200" t="s">
        <v>681</v>
      </c>
    </row>
    <row r="1223" spans="1:4" x14ac:dyDescent="0.3">
      <c r="A1223" s="200" t="s">
        <v>6885</v>
      </c>
      <c r="B1223" s="200">
        <v>537707</v>
      </c>
      <c r="C1223" s="200" t="s">
        <v>1735</v>
      </c>
      <c r="D1223" s="200" t="s">
        <v>926</v>
      </c>
    </row>
    <row r="1224" spans="1:4" x14ac:dyDescent="0.3">
      <c r="A1224" s="200" t="s">
        <v>6884</v>
      </c>
      <c r="B1224" s="200">
        <v>521137</v>
      </c>
      <c r="C1224" s="200" t="s">
        <v>1735</v>
      </c>
      <c r="D1224" s="200" t="s">
        <v>920</v>
      </c>
    </row>
    <row r="1225" spans="1:4" x14ac:dyDescent="0.3">
      <c r="A1225" s="200" t="s">
        <v>6883</v>
      </c>
      <c r="B1225" s="200">
        <v>530929</v>
      </c>
      <c r="C1225" s="200" t="s">
        <v>1735</v>
      </c>
      <c r="D1225" s="200" t="s">
        <v>1212</v>
      </c>
    </row>
    <row r="1226" spans="1:4" x14ac:dyDescent="0.3">
      <c r="A1226" s="200" t="s">
        <v>6882</v>
      </c>
      <c r="B1226" s="200">
        <v>532823</v>
      </c>
      <c r="C1226" s="200" t="s">
        <v>6881</v>
      </c>
      <c r="D1226" s="200" t="s">
        <v>2397</v>
      </c>
    </row>
    <row r="1227" spans="1:4" x14ac:dyDescent="0.3">
      <c r="A1227" s="200" t="s">
        <v>6880</v>
      </c>
      <c r="B1227" s="200" t="s">
        <v>1735</v>
      </c>
      <c r="C1227" s="200" t="s">
        <v>6879</v>
      </c>
      <c r="D1227" s="200" t="s">
        <v>1733</v>
      </c>
    </row>
    <row r="1228" spans="1:4" x14ac:dyDescent="0.3">
      <c r="A1228" s="200" t="s">
        <v>6878</v>
      </c>
      <c r="B1228" s="200">
        <v>533109</v>
      </c>
      <c r="C1228" s="200" t="s">
        <v>6877</v>
      </c>
      <c r="D1228" s="200" t="s">
        <v>2268</v>
      </c>
    </row>
    <row r="1229" spans="1:4" x14ac:dyDescent="0.3">
      <c r="A1229" s="200" t="s">
        <v>6876</v>
      </c>
      <c r="B1229" s="200">
        <v>521014</v>
      </c>
      <c r="C1229" s="200" t="s">
        <v>1735</v>
      </c>
      <c r="D1229" s="200" t="s">
        <v>920</v>
      </c>
    </row>
    <row r="1230" spans="1:4" x14ac:dyDescent="0.3">
      <c r="A1230" s="200" t="s">
        <v>6875</v>
      </c>
      <c r="B1230" s="200" t="s">
        <v>1735</v>
      </c>
      <c r="C1230" s="200" t="s">
        <v>6874</v>
      </c>
      <c r="D1230" s="200" t="s">
        <v>920</v>
      </c>
    </row>
    <row r="1231" spans="1:4" x14ac:dyDescent="0.3">
      <c r="A1231" s="200" t="s">
        <v>6873</v>
      </c>
      <c r="B1231" s="200">
        <v>542668</v>
      </c>
      <c r="C1231" s="200" t="s">
        <v>6872</v>
      </c>
      <c r="D1231" s="200" t="s">
        <v>1751</v>
      </c>
    </row>
    <row r="1232" spans="1:4" x14ac:dyDescent="0.3">
      <c r="A1232" s="200" t="s">
        <v>6871</v>
      </c>
      <c r="B1232" s="200">
        <v>531508</v>
      </c>
      <c r="C1232" s="200" t="s">
        <v>6869</v>
      </c>
      <c r="D1232" s="200" t="s">
        <v>2379</v>
      </c>
    </row>
    <row r="1233" spans="1:4" x14ac:dyDescent="0.3">
      <c r="A1233" s="200" t="s">
        <v>6870</v>
      </c>
      <c r="B1233" s="200">
        <v>531508</v>
      </c>
      <c r="C1233" s="200" t="s">
        <v>6869</v>
      </c>
      <c r="D1233" s="200" t="s">
        <v>2379</v>
      </c>
    </row>
    <row r="1234" spans="1:4" x14ac:dyDescent="0.3">
      <c r="A1234" s="200" t="s">
        <v>6868</v>
      </c>
      <c r="B1234" s="200">
        <v>508906</v>
      </c>
      <c r="C1234" s="200" t="s">
        <v>6867</v>
      </c>
      <c r="D1234" s="200" t="s">
        <v>687</v>
      </c>
    </row>
    <row r="1235" spans="1:4" x14ac:dyDescent="0.3">
      <c r="A1235" s="200" t="s">
        <v>6866</v>
      </c>
      <c r="B1235" s="200">
        <v>532684</v>
      </c>
      <c r="C1235" s="200" t="s">
        <v>6865</v>
      </c>
      <c r="D1235" s="200" t="s">
        <v>996</v>
      </c>
    </row>
    <row r="1236" spans="1:4" x14ac:dyDescent="0.3">
      <c r="A1236" s="200" t="s">
        <v>6864</v>
      </c>
      <c r="B1236" s="200">
        <v>524790</v>
      </c>
      <c r="C1236" s="200" t="s">
        <v>1735</v>
      </c>
      <c r="D1236" s="200" t="s">
        <v>472</v>
      </c>
    </row>
    <row r="1237" spans="1:4" x14ac:dyDescent="0.3">
      <c r="A1237" s="200" t="s">
        <v>6863</v>
      </c>
      <c r="B1237" s="200">
        <v>514060</v>
      </c>
      <c r="C1237" s="200" t="s">
        <v>1735</v>
      </c>
      <c r="D1237" s="200" t="s">
        <v>920</v>
      </c>
    </row>
    <row r="1238" spans="1:4" x14ac:dyDescent="0.3">
      <c r="A1238" s="200" t="s">
        <v>6862</v>
      </c>
      <c r="B1238" s="200">
        <v>514358</v>
      </c>
      <c r="C1238" s="200" t="s">
        <v>1735</v>
      </c>
      <c r="D1238" s="200" t="s">
        <v>920</v>
      </c>
    </row>
    <row r="1239" spans="1:4" x14ac:dyDescent="0.3">
      <c r="A1239" s="200" t="s">
        <v>6861</v>
      </c>
      <c r="B1239" s="200">
        <v>532511</v>
      </c>
      <c r="C1239" s="200" t="s">
        <v>6860</v>
      </c>
      <c r="D1239" s="200" t="s">
        <v>1007</v>
      </c>
    </row>
    <row r="1240" spans="1:4" x14ac:dyDescent="0.3">
      <c r="A1240" s="200" t="s">
        <v>6859</v>
      </c>
      <c r="B1240" s="200">
        <v>500650</v>
      </c>
      <c r="C1240" s="200" t="s">
        <v>6858</v>
      </c>
      <c r="D1240" s="200" t="s">
        <v>405</v>
      </c>
    </row>
    <row r="1241" spans="1:4" x14ac:dyDescent="0.3">
      <c r="A1241" s="200" t="s">
        <v>6857</v>
      </c>
      <c r="B1241" s="200">
        <v>533090</v>
      </c>
      <c r="C1241" s="200" t="s">
        <v>6856</v>
      </c>
      <c r="D1241" s="200" t="s">
        <v>1803</v>
      </c>
    </row>
    <row r="1242" spans="1:4" x14ac:dyDescent="0.3">
      <c r="A1242" s="200" t="s">
        <v>6855</v>
      </c>
      <c r="B1242" s="200">
        <v>500086</v>
      </c>
      <c r="C1242" s="200" t="s">
        <v>6854</v>
      </c>
      <c r="D1242" s="200" t="s">
        <v>989</v>
      </c>
    </row>
    <row r="1243" spans="1:4" x14ac:dyDescent="0.3">
      <c r="A1243" s="200" t="s">
        <v>6853</v>
      </c>
      <c r="B1243" s="200" t="s">
        <v>1735</v>
      </c>
      <c r="C1243" s="200" t="s">
        <v>6852</v>
      </c>
      <c r="D1243" s="200" t="s">
        <v>989</v>
      </c>
    </row>
    <row r="1244" spans="1:4" x14ac:dyDescent="0.3">
      <c r="A1244" s="200" t="s">
        <v>6851</v>
      </c>
      <c r="B1244" s="200">
        <v>530571</v>
      </c>
      <c r="C1244" s="200" t="s">
        <v>1735</v>
      </c>
      <c r="D1244" s="200" t="s">
        <v>1751</v>
      </c>
    </row>
    <row r="1245" spans="1:4" x14ac:dyDescent="0.3">
      <c r="A1245" s="200" t="s">
        <v>6850</v>
      </c>
      <c r="B1245" s="200">
        <v>526614</v>
      </c>
      <c r="C1245" s="200" t="s">
        <v>1735</v>
      </c>
      <c r="D1245" s="200" t="s">
        <v>996</v>
      </c>
    </row>
    <row r="1246" spans="1:4" x14ac:dyDescent="0.3">
      <c r="A1246" s="200" t="s">
        <v>6849</v>
      </c>
      <c r="B1246" s="200">
        <v>539552</v>
      </c>
      <c r="C1246" s="200" t="s">
        <v>1735</v>
      </c>
      <c r="D1246" s="200" t="s">
        <v>1004</v>
      </c>
    </row>
    <row r="1247" spans="1:4" x14ac:dyDescent="0.3">
      <c r="A1247" s="200" t="s">
        <v>6848</v>
      </c>
      <c r="B1247" s="200">
        <v>532656</v>
      </c>
      <c r="C1247" s="200" t="s">
        <v>1735</v>
      </c>
      <c r="D1247" s="200" t="s">
        <v>1850</v>
      </c>
    </row>
    <row r="1248" spans="1:4" x14ac:dyDescent="0.3">
      <c r="A1248" s="200" t="s">
        <v>6847</v>
      </c>
      <c r="B1248" s="200">
        <v>514474</v>
      </c>
      <c r="C1248" s="200" t="s">
        <v>1735</v>
      </c>
      <c r="D1248" s="200" t="s">
        <v>920</v>
      </c>
    </row>
    <row r="1249" spans="1:4" x14ac:dyDescent="0.3">
      <c r="A1249" s="200" t="s">
        <v>6846</v>
      </c>
      <c r="B1249" s="200">
        <v>530117</v>
      </c>
      <c r="C1249" s="200" t="s">
        <v>6845</v>
      </c>
      <c r="D1249" s="200" t="s">
        <v>405</v>
      </c>
    </row>
    <row r="1250" spans="1:4" x14ac:dyDescent="0.3">
      <c r="A1250" s="200" t="s">
        <v>6844</v>
      </c>
      <c r="B1250" s="200">
        <v>530079</v>
      </c>
      <c r="C1250" s="200" t="s">
        <v>1735</v>
      </c>
      <c r="D1250" s="200" t="s">
        <v>920</v>
      </c>
    </row>
    <row r="1251" spans="1:4" x14ac:dyDescent="0.3">
      <c r="A1251" s="200" t="s">
        <v>6843</v>
      </c>
      <c r="B1251" s="200">
        <v>532666</v>
      </c>
      <c r="C1251" s="200" t="s">
        <v>6842</v>
      </c>
      <c r="D1251" s="200" t="s">
        <v>948</v>
      </c>
    </row>
    <row r="1252" spans="1:4" x14ac:dyDescent="0.3">
      <c r="A1252" s="200" t="s">
        <v>6841</v>
      </c>
      <c r="B1252" s="200">
        <v>531599</v>
      </c>
      <c r="C1252" s="200" t="s">
        <v>6840</v>
      </c>
      <c r="D1252" s="200" t="s">
        <v>472</v>
      </c>
    </row>
    <row r="1253" spans="1:4" x14ac:dyDescent="0.3">
      <c r="A1253" s="200" t="s">
        <v>6839</v>
      </c>
      <c r="B1253" s="200">
        <v>505744</v>
      </c>
      <c r="C1253" s="200" t="s">
        <v>6837</v>
      </c>
      <c r="D1253" s="200" t="s">
        <v>989</v>
      </c>
    </row>
    <row r="1254" spans="1:4" x14ac:dyDescent="0.3">
      <c r="A1254" s="200" t="s">
        <v>6838</v>
      </c>
      <c r="B1254" s="200">
        <v>505744</v>
      </c>
      <c r="C1254" s="200" t="s">
        <v>6837</v>
      </c>
      <c r="D1254" s="200" t="s">
        <v>989</v>
      </c>
    </row>
    <row r="1255" spans="1:4" x14ac:dyDescent="0.3">
      <c r="A1255" s="200" t="s">
        <v>6836</v>
      </c>
      <c r="B1255" s="200" t="s">
        <v>1735</v>
      </c>
      <c r="C1255" s="200" t="s">
        <v>6835</v>
      </c>
      <c r="D1255" s="200" t="s">
        <v>1733</v>
      </c>
    </row>
    <row r="1256" spans="1:4" x14ac:dyDescent="0.3">
      <c r="A1256" s="200" t="s">
        <v>6834</v>
      </c>
      <c r="B1256" s="200">
        <v>526689</v>
      </c>
      <c r="C1256" s="200" t="s">
        <v>1735</v>
      </c>
      <c r="D1256" s="200" t="s">
        <v>934</v>
      </c>
    </row>
    <row r="1257" spans="1:4" x14ac:dyDescent="0.3">
      <c r="A1257" s="200" t="s">
        <v>6833</v>
      </c>
      <c r="B1257" s="200">
        <v>500141</v>
      </c>
      <c r="C1257" s="200" t="s">
        <v>1735</v>
      </c>
      <c r="D1257" s="200" t="s">
        <v>1850</v>
      </c>
    </row>
    <row r="1258" spans="1:4" x14ac:dyDescent="0.3">
      <c r="A1258" s="200" t="s">
        <v>6832</v>
      </c>
      <c r="B1258" s="200">
        <v>590024</v>
      </c>
      <c r="C1258" s="200" t="s">
        <v>6831</v>
      </c>
      <c r="D1258" s="200" t="s">
        <v>417</v>
      </c>
    </row>
    <row r="1259" spans="1:4" x14ac:dyDescent="0.3">
      <c r="A1259" s="200" t="s">
        <v>6830</v>
      </c>
      <c r="B1259" s="200">
        <v>533896</v>
      </c>
      <c r="C1259" s="200" t="s">
        <v>1735</v>
      </c>
      <c r="D1259" s="200" t="s">
        <v>472</v>
      </c>
    </row>
    <row r="1260" spans="1:4" x14ac:dyDescent="0.3">
      <c r="A1260" s="200" t="s">
        <v>6829</v>
      </c>
      <c r="B1260" s="200">
        <v>500142</v>
      </c>
      <c r="C1260" s="200" t="s">
        <v>1735</v>
      </c>
      <c r="D1260" s="200" t="s">
        <v>1004</v>
      </c>
    </row>
    <row r="1261" spans="1:4" x14ac:dyDescent="0.3">
      <c r="A1261" s="200" t="s">
        <v>6828</v>
      </c>
      <c r="B1261" s="200">
        <v>507910</v>
      </c>
      <c r="C1261" s="200" t="s">
        <v>1735</v>
      </c>
      <c r="D1261" s="200" t="s">
        <v>934</v>
      </c>
    </row>
    <row r="1262" spans="1:4" x14ac:dyDescent="0.3">
      <c r="A1262" s="200" t="s">
        <v>6827</v>
      </c>
      <c r="B1262" s="200">
        <v>507910</v>
      </c>
      <c r="C1262" s="200" t="s">
        <v>1735</v>
      </c>
      <c r="D1262" s="200" t="s">
        <v>934</v>
      </c>
    </row>
    <row r="1263" spans="1:4" x14ac:dyDescent="0.3">
      <c r="A1263" s="200" t="s">
        <v>6826</v>
      </c>
      <c r="B1263" s="200">
        <v>532768</v>
      </c>
      <c r="C1263" s="200" t="s">
        <v>6825</v>
      </c>
      <c r="D1263" s="200" t="s">
        <v>989</v>
      </c>
    </row>
    <row r="1264" spans="1:4" x14ac:dyDescent="0.3">
      <c r="A1264" s="200" t="s">
        <v>6824</v>
      </c>
      <c r="B1264" s="200">
        <v>526227</v>
      </c>
      <c r="C1264" s="200" t="s">
        <v>6821</v>
      </c>
      <c r="D1264" s="200" t="s">
        <v>920</v>
      </c>
    </row>
    <row r="1265" spans="1:4" x14ac:dyDescent="0.3">
      <c r="A1265" s="200" t="s">
        <v>6823</v>
      </c>
      <c r="B1265" s="200">
        <v>532022</v>
      </c>
      <c r="C1265" s="200" t="s">
        <v>1735</v>
      </c>
      <c r="D1265" s="200" t="s">
        <v>920</v>
      </c>
    </row>
    <row r="1266" spans="1:4" x14ac:dyDescent="0.3">
      <c r="A1266" s="200" t="s">
        <v>6822</v>
      </c>
      <c r="B1266" s="200">
        <v>526227</v>
      </c>
      <c r="C1266" s="200" t="s">
        <v>6821</v>
      </c>
      <c r="D1266" s="200" t="s">
        <v>920</v>
      </c>
    </row>
    <row r="1267" spans="1:4" x14ac:dyDescent="0.3">
      <c r="A1267" s="200" t="s">
        <v>6820</v>
      </c>
      <c r="B1267" s="200">
        <v>539098</v>
      </c>
      <c r="C1267" s="200" t="s">
        <v>1735</v>
      </c>
      <c r="D1267" s="200" t="s">
        <v>2128</v>
      </c>
    </row>
    <row r="1268" spans="1:4" x14ac:dyDescent="0.3">
      <c r="A1268" s="200" t="s">
        <v>6819</v>
      </c>
      <c r="B1268" s="200">
        <v>541557</v>
      </c>
      <c r="C1268" s="200" t="s">
        <v>6818</v>
      </c>
      <c r="D1268" s="200" t="s">
        <v>405</v>
      </c>
    </row>
    <row r="1269" spans="1:4" x14ac:dyDescent="0.3">
      <c r="A1269" s="200" t="s">
        <v>6817</v>
      </c>
      <c r="B1269" s="200">
        <v>517264</v>
      </c>
      <c r="C1269" s="200" t="s">
        <v>6816</v>
      </c>
      <c r="D1269" s="200" t="s">
        <v>1745</v>
      </c>
    </row>
    <row r="1270" spans="1:4" x14ac:dyDescent="0.3">
      <c r="A1270" s="200" t="s">
        <v>6815</v>
      </c>
      <c r="B1270" s="200">
        <v>533333</v>
      </c>
      <c r="C1270" s="200" t="s">
        <v>6814</v>
      </c>
      <c r="D1270" s="200" t="s">
        <v>405</v>
      </c>
    </row>
    <row r="1271" spans="1:4" x14ac:dyDescent="0.3">
      <c r="A1271" s="200" t="s">
        <v>6813</v>
      </c>
      <c r="B1271" s="200">
        <v>508954</v>
      </c>
      <c r="C1271" s="200" t="s">
        <v>1735</v>
      </c>
      <c r="D1271" s="200" t="s">
        <v>1004</v>
      </c>
    </row>
    <row r="1272" spans="1:4" x14ac:dyDescent="0.3">
      <c r="A1272" s="200" t="s">
        <v>6812</v>
      </c>
      <c r="B1272" s="200">
        <v>500144</v>
      </c>
      <c r="C1272" s="200" t="s">
        <v>6811</v>
      </c>
      <c r="D1272" s="200" t="s">
        <v>958</v>
      </c>
    </row>
    <row r="1273" spans="1:4" x14ac:dyDescent="0.3">
      <c r="A1273" s="200" t="s">
        <v>6810</v>
      </c>
      <c r="B1273" s="200">
        <v>500940</v>
      </c>
      <c r="C1273" s="200" t="s">
        <v>6809</v>
      </c>
      <c r="D1273" s="200" t="s">
        <v>934</v>
      </c>
    </row>
    <row r="1274" spans="1:4" x14ac:dyDescent="0.3">
      <c r="A1274" s="200" t="s">
        <v>6808</v>
      </c>
      <c r="B1274" s="200">
        <v>511122</v>
      </c>
      <c r="C1274" s="200" t="s">
        <v>1735</v>
      </c>
      <c r="D1274" s="200" t="s">
        <v>1004</v>
      </c>
    </row>
    <row r="1275" spans="1:4" x14ac:dyDescent="0.3">
      <c r="A1275" s="200" t="s">
        <v>6807</v>
      </c>
      <c r="B1275" s="200">
        <v>511122</v>
      </c>
      <c r="C1275" s="200" t="s">
        <v>1735</v>
      </c>
      <c r="D1275" s="200" t="s">
        <v>1004</v>
      </c>
    </row>
    <row r="1276" spans="1:4" x14ac:dyDescent="0.3">
      <c r="A1276" s="200" t="s">
        <v>6806</v>
      </c>
      <c r="B1276" s="200">
        <v>532379</v>
      </c>
      <c r="C1276" s="200" t="s">
        <v>1735</v>
      </c>
      <c r="D1276" s="200" t="s">
        <v>1625</v>
      </c>
    </row>
    <row r="1277" spans="1:4" x14ac:dyDescent="0.3">
      <c r="A1277" s="200" t="s">
        <v>6805</v>
      </c>
      <c r="B1277" s="200">
        <v>532809</v>
      </c>
      <c r="C1277" s="200" t="s">
        <v>6804</v>
      </c>
      <c r="D1277" s="200" t="s">
        <v>1803</v>
      </c>
    </row>
    <row r="1278" spans="1:4" x14ac:dyDescent="0.3">
      <c r="A1278" s="200" t="s">
        <v>6803</v>
      </c>
      <c r="B1278" s="200">
        <v>524743</v>
      </c>
      <c r="C1278" s="200" t="s">
        <v>1735</v>
      </c>
      <c r="D1278" s="200" t="s">
        <v>681</v>
      </c>
    </row>
    <row r="1279" spans="1:4" x14ac:dyDescent="0.3">
      <c r="A1279" s="200" t="s">
        <v>6802</v>
      </c>
      <c r="B1279" s="200" t="s">
        <v>1735</v>
      </c>
      <c r="C1279" s="200" t="s">
        <v>6801</v>
      </c>
      <c r="D1279" s="200" t="s">
        <v>1733</v>
      </c>
    </row>
    <row r="1280" spans="1:4" x14ac:dyDescent="0.3">
      <c r="A1280" s="200" t="s">
        <v>6800</v>
      </c>
      <c r="B1280" s="200">
        <v>530885</v>
      </c>
      <c r="C1280" s="200" t="s">
        <v>1735</v>
      </c>
      <c r="D1280" s="200" t="s">
        <v>948</v>
      </c>
    </row>
    <row r="1281" spans="1:4" x14ac:dyDescent="0.3">
      <c r="A1281" s="200" t="s">
        <v>6799</v>
      </c>
      <c r="B1281" s="200">
        <v>536751</v>
      </c>
      <c r="C1281" s="200" t="s">
        <v>1735</v>
      </c>
      <c r="D1281" s="200" t="s">
        <v>945</v>
      </c>
    </row>
    <row r="1282" spans="1:4" x14ac:dyDescent="0.3">
      <c r="A1282" s="200" t="s">
        <v>6798</v>
      </c>
      <c r="B1282" s="200">
        <v>523672</v>
      </c>
      <c r="C1282" s="200" t="s">
        <v>1735</v>
      </c>
      <c r="D1282" s="200" t="s">
        <v>414</v>
      </c>
    </row>
    <row r="1283" spans="1:4" x14ac:dyDescent="0.3">
      <c r="A1283" s="200" t="s">
        <v>6797</v>
      </c>
      <c r="B1283" s="200">
        <v>533638</v>
      </c>
      <c r="C1283" s="200" t="s">
        <v>6796</v>
      </c>
      <c r="D1283" s="200" t="s">
        <v>934</v>
      </c>
    </row>
    <row r="1284" spans="1:4" x14ac:dyDescent="0.3">
      <c r="A1284" s="200" t="s">
        <v>6795</v>
      </c>
      <c r="B1284" s="200">
        <v>540267</v>
      </c>
      <c r="C1284" s="200" t="s">
        <v>1735</v>
      </c>
      <c r="D1284" s="200" t="s">
        <v>1212</v>
      </c>
    </row>
    <row r="1285" spans="1:4" x14ac:dyDescent="0.3">
      <c r="A1285" s="200" t="s">
        <v>6794</v>
      </c>
      <c r="B1285" s="200">
        <v>530705</v>
      </c>
      <c r="C1285" s="200" t="s">
        <v>1735</v>
      </c>
      <c r="D1285" s="200" t="s">
        <v>920</v>
      </c>
    </row>
    <row r="1286" spans="1:4" x14ac:dyDescent="0.3">
      <c r="A1286" s="200" t="s">
        <v>6793</v>
      </c>
      <c r="B1286" s="200">
        <v>532518</v>
      </c>
      <c r="C1286" s="200" t="s">
        <v>1735</v>
      </c>
      <c r="D1286" s="200" t="s">
        <v>1791</v>
      </c>
    </row>
    <row r="1287" spans="1:4" x14ac:dyDescent="0.3">
      <c r="A1287" s="200" t="s">
        <v>6792</v>
      </c>
      <c r="B1287" s="200">
        <v>522017</v>
      </c>
      <c r="C1287" s="200" t="s">
        <v>1735</v>
      </c>
      <c r="D1287" s="200" t="s">
        <v>958</v>
      </c>
    </row>
    <row r="1288" spans="1:4" x14ac:dyDescent="0.3">
      <c r="A1288" s="200" t="s">
        <v>6791</v>
      </c>
      <c r="B1288" s="200">
        <v>534757</v>
      </c>
      <c r="C1288" s="200" t="s">
        <v>1735</v>
      </c>
      <c r="D1288" s="200" t="s">
        <v>1004</v>
      </c>
    </row>
    <row r="1289" spans="1:4" x14ac:dyDescent="0.3">
      <c r="A1289" s="200" t="s">
        <v>6790</v>
      </c>
      <c r="B1289" s="200" t="s">
        <v>1735</v>
      </c>
      <c r="C1289" s="200" t="s">
        <v>726</v>
      </c>
      <c r="D1289" s="200" t="s">
        <v>1733</v>
      </c>
    </row>
    <row r="1290" spans="1:4" x14ac:dyDescent="0.3">
      <c r="A1290" s="200" t="s">
        <v>6789</v>
      </c>
      <c r="B1290" s="200">
        <v>540945</v>
      </c>
      <c r="C1290" s="200" t="s">
        <v>1735</v>
      </c>
      <c r="D1290" s="200" t="s">
        <v>594</v>
      </c>
    </row>
    <row r="1291" spans="1:4" x14ac:dyDescent="0.3">
      <c r="A1291" s="200" t="s">
        <v>6788</v>
      </c>
      <c r="B1291" s="200">
        <v>503831</v>
      </c>
      <c r="C1291" s="200" t="s">
        <v>1735</v>
      </c>
      <c r="D1291" s="200" t="s">
        <v>1811</v>
      </c>
    </row>
    <row r="1292" spans="1:4" x14ac:dyDescent="0.3">
      <c r="A1292" s="200" t="s">
        <v>6787</v>
      </c>
      <c r="B1292" s="200">
        <v>507552</v>
      </c>
      <c r="C1292" s="200" t="s">
        <v>1735</v>
      </c>
      <c r="D1292" s="200" t="s">
        <v>766</v>
      </c>
    </row>
    <row r="1293" spans="1:4" x14ac:dyDescent="0.3">
      <c r="A1293" s="200" t="s">
        <v>6786</v>
      </c>
      <c r="B1293" s="200">
        <v>502865</v>
      </c>
      <c r="C1293" s="200" t="s">
        <v>1735</v>
      </c>
      <c r="D1293" s="200" t="s">
        <v>515</v>
      </c>
    </row>
    <row r="1294" spans="1:4" x14ac:dyDescent="0.3">
      <c r="A1294" s="200" t="s">
        <v>6785</v>
      </c>
      <c r="B1294" s="200">
        <v>500033</v>
      </c>
      <c r="C1294" s="200" t="s">
        <v>1735</v>
      </c>
      <c r="D1294" s="200" t="s">
        <v>5027</v>
      </c>
    </row>
    <row r="1295" spans="1:4" x14ac:dyDescent="0.3">
      <c r="A1295" s="200" t="s">
        <v>6784</v>
      </c>
      <c r="B1295" s="200">
        <v>532843</v>
      </c>
      <c r="C1295" s="200" t="s">
        <v>6783</v>
      </c>
      <c r="D1295" s="200" t="s">
        <v>980</v>
      </c>
    </row>
    <row r="1296" spans="1:4" x14ac:dyDescent="0.3">
      <c r="A1296" s="200" t="s">
        <v>6782</v>
      </c>
      <c r="B1296" s="200">
        <v>523696</v>
      </c>
      <c r="C1296" s="200" t="s">
        <v>1735</v>
      </c>
      <c r="D1296" s="200" t="s">
        <v>1108</v>
      </c>
    </row>
    <row r="1297" spans="1:4" x14ac:dyDescent="0.3">
      <c r="A1297" s="200" t="s">
        <v>6781</v>
      </c>
      <c r="B1297" s="200">
        <v>530213</v>
      </c>
      <c r="C1297" s="200" t="s">
        <v>1735</v>
      </c>
      <c r="D1297" s="200" t="s">
        <v>1212</v>
      </c>
    </row>
    <row r="1298" spans="1:4" x14ac:dyDescent="0.3">
      <c r="A1298" s="200" t="s">
        <v>6780</v>
      </c>
      <c r="B1298" s="200">
        <v>500150</v>
      </c>
      <c r="C1298" s="200" t="s">
        <v>6778</v>
      </c>
      <c r="D1298" s="200" t="s">
        <v>681</v>
      </c>
    </row>
    <row r="1299" spans="1:4" x14ac:dyDescent="0.3">
      <c r="A1299" s="200" t="s">
        <v>6779</v>
      </c>
      <c r="B1299" s="200">
        <v>500150</v>
      </c>
      <c r="C1299" s="200" t="s">
        <v>6778</v>
      </c>
      <c r="D1299" s="200" t="s">
        <v>681</v>
      </c>
    </row>
    <row r="1300" spans="1:4" x14ac:dyDescent="0.3">
      <c r="A1300" s="200" t="s">
        <v>6777</v>
      </c>
      <c r="B1300" s="200">
        <v>513579</v>
      </c>
      <c r="C1300" s="200" t="s">
        <v>1735</v>
      </c>
      <c r="D1300" s="200" t="s">
        <v>5627</v>
      </c>
    </row>
    <row r="1301" spans="1:4" x14ac:dyDescent="0.3">
      <c r="A1301" s="200" t="s">
        <v>6776</v>
      </c>
      <c r="B1301" s="200" t="s">
        <v>1735</v>
      </c>
      <c r="C1301" s="200" t="s">
        <v>6775</v>
      </c>
      <c r="D1301" s="200" t="s">
        <v>1733</v>
      </c>
    </row>
    <row r="1302" spans="1:4" x14ac:dyDescent="0.3">
      <c r="A1302" s="200" t="s">
        <v>6774</v>
      </c>
      <c r="B1302" s="200">
        <v>532403</v>
      </c>
      <c r="C1302" s="200" t="s">
        <v>1735</v>
      </c>
      <c r="D1302" s="200" t="s">
        <v>1625</v>
      </c>
    </row>
    <row r="1303" spans="1:4" x14ac:dyDescent="0.3">
      <c r="A1303" s="200" t="s">
        <v>6773</v>
      </c>
      <c r="B1303" s="200">
        <v>540190</v>
      </c>
      <c r="C1303" s="200" t="s">
        <v>1735</v>
      </c>
      <c r="D1303" s="200" t="s">
        <v>1212</v>
      </c>
    </row>
    <row r="1304" spans="1:4" x14ac:dyDescent="0.3">
      <c r="A1304" s="200" t="s">
        <v>6772</v>
      </c>
      <c r="B1304" s="200">
        <v>539839</v>
      </c>
      <c r="C1304" s="200" t="s">
        <v>1735</v>
      </c>
      <c r="D1304" s="200" t="s">
        <v>1004</v>
      </c>
    </row>
    <row r="1305" spans="1:4" x14ac:dyDescent="0.3">
      <c r="A1305" s="200" t="s">
        <v>6771</v>
      </c>
      <c r="B1305" s="200">
        <v>539032</v>
      </c>
      <c r="C1305" s="200" t="s">
        <v>6770</v>
      </c>
      <c r="D1305" s="200" t="s">
        <v>1839</v>
      </c>
    </row>
    <row r="1306" spans="1:4" x14ac:dyDescent="0.3">
      <c r="A1306" s="200" t="s">
        <v>6769</v>
      </c>
      <c r="B1306" s="200">
        <v>539730</v>
      </c>
      <c r="C1306" s="200" t="s">
        <v>1735</v>
      </c>
      <c r="D1306" s="200" t="s">
        <v>472</v>
      </c>
    </row>
    <row r="1307" spans="1:4" x14ac:dyDescent="0.3">
      <c r="A1307" s="200" t="s">
        <v>6768</v>
      </c>
      <c r="B1307" s="200">
        <v>530077</v>
      </c>
      <c r="C1307" s="200" t="s">
        <v>1735</v>
      </c>
      <c r="D1307" s="200" t="s">
        <v>414</v>
      </c>
    </row>
    <row r="1308" spans="1:4" x14ac:dyDescent="0.3">
      <c r="A1308" s="200" t="s">
        <v>6767</v>
      </c>
      <c r="B1308" s="200">
        <v>508980</v>
      </c>
      <c r="C1308" s="200" t="s">
        <v>1735</v>
      </c>
      <c r="D1308" s="200" t="s">
        <v>1751</v>
      </c>
    </row>
    <row r="1309" spans="1:4" x14ac:dyDescent="0.3">
      <c r="A1309" s="200" t="s">
        <v>6766</v>
      </c>
      <c r="B1309" s="200">
        <v>522195</v>
      </c>
      <c r="C1309" s="200" t="s">
        <v>1735</v>
      </c>
      <c r="D1309" s="200" t="s">
        <v>989</v>
      </c>
    </row>
    <row r="1310" spans="1:4" x14ac:dyDescent="0.3">
      <c r="A1310" s="200" t="s">
        <v>6765</v>
      </c>
      <c r="B1310" s="200">
        <v>521167</v>
      </c>
      <c r="C1310" s="200" t="s">
        <v>6764</v>
      </c>
      <c r="D1310" s="200" t="s">
        <v>2219</v>
      </c>
    </row>
    <row r="1311" spans="1:4" x14ac:dyDescent="0.3">
      <c r="A1311" s="200" t="s">
        <v>6763</v>
      </c>
      <c r="B1311" s="200">
        <v>532042</v>
      </c>
      <c r="C1311" s="200" t="s">
        <v>1735</v>
      </c>
      <c r="D1311" s="200" t="s">
        <v>2339</v>
      </c>
    </row>
    <row r="1312" spans="1:4" x14ac:dyDescent="0.3">
      <c r="A1312" s="200" t="s">
        <v>6762</v>
      </c>
      <c r="B1312" s="200">
        <v>533213</v>
      </c>
      <c r="C1312" s="200" t="s">
        <v>1735</v>
      </c>
      <c r="D1312" s="200" t="s">
        <v>945</v>
      </c>
    </row>
    <row r="1313" spans="1:4" x14ac:dyDescent="0.3">
      <c r="A1313" s="200" t="s">
        <v>6761</v>
      </c>
      <c r="B1313" s="200">
        <v>538568</v>
      </c>
      <c r="C1313" s="200" t="s">
        <v>1735</v>
      </c>
      <c r="D1313" s="200" t="s">
        <v>1212</v>
      </c>
    </row>
    <row r="1314" spans="1:4" x14ac:dyDescent="0.3">
      <c r="A1314" s="200" t="s">
        <v>6760</v>
      </c>
      <c r="B1314" s="200">
        <v>539169</v>
      </c>
      <c r="C1314" s="200" t="s">
        <v>1735</v>
      </c>
      <c r="D1314" s="200" t="s">
        <v>948</v>
      </c>
    </row>
    <row r="1315" spans="1:4" x14ac:dyDescent="0.3">
      <c r="A1315" s="200" t="s">
        <v>6759</v>
      </c>
      <c r="B1315" s="200">
        <v>533400</v>
      </c>
      <c r="C1315" s="200" t="s">
        <v>6758</v>
      </c>
      <c r="D1315" s="200" t="s">
        <v>844</v>
      </c>
    </row>
    <row r="1316" spans="1:4" x14ac:dyDescent="0.3">
      <c r="A1316" s="200" t="s">
        <v>6756</v>
      </c>
      <c r="B1316" s="200">
        <v>523574</v>
      </c>
      <c r="C1316" s="200" t="s">
        <v>6757</v>
      </c>
      <c r="D1316" s="200" t="s">
        <v>1930</v>
      </c>
    </row>
    <row r="1317" spans="1:4" x14ac:dyDescent="0.3">
      <c r="A1317" s="200" t="s">
        <v>6756</v>
      </c>
      <c r="B1317" s="200">
        <v>570002</v>
      </c>
      <c r="C1317" s="200" t="s">
        <v>6755</v>
      </c>
      <c r="D1317" s="200" t="s">
        <v>1930</v>
      </c>
    </row>
    <row r="1318" spans="1:4" x14ac:dyDescent="0.3">
      <c r="A1318" s="200" t="s">
        <v>6754</v>
      </c>
      <c r="B1318" s="200">
        <v>536507</v>
      </c>
      <c r="C1318" s="200" t="s">
        <v>6753</v>
      </c>
      <c r="D1318" s="200" t="s">
        <v>1930</v>
      </c>
    </row>
    <row r="1319" spans="1:4" x14ac:dyDescent="0.3">
      <c r="A1319" s="200" t="s">
        <v>6752</v>
      </c>
      <c r="B1319" s="200">
        <v>533296</v>
      </c>
      <c r="C1319" s="200" t="s">
        <v>6751</v>
      </c>
      <c r="D1319" s="200" t="s">
        <v>1930</v>
      </c>
    </row>
    <row r="1320" spans="1:4" x14ac:dyDescent="0.3">
      <c r="A1320" s="200" t="s">
        <v>6750</v>
      </c>
      <c r="B1320" s="200">
        <v>540064</v>
      </c>
      <c r="C1320" s="200" t="s">
        <v>6749</v>
      </c>
      <c r="D1320" s="200" t="s">
        <v>1930</v>
      </c>
    </row>
    <row r="1321" spans="1:4" x14ac:dyDescent="0.3">
      <c r="A1321" s="200" t="s">
        <v>6748</v>
      </c>
      <c r="B1321" s="200">
        <v>540798</v>
      </c>
      <c r="C1321" s="200" t="s">
        <v>6747</v>
      </c>
      <c r="D1321" s="200" t="s">
        <v>1012</v>
      </c>
    </row>
    <row r="1322" spans="1:4" x14ac:dyDescent="0.3">
      <c r="A1322" s="200" t="s">
        <v>6746</v>
      </c>
      <c r="B1322" s="200">
        <v>523113</v>
      </c>
      <c r="C1322" s="200" t="s">
        <v>1735</v>
      </c>
      <c r="D1322" s="200" t="s">
        <v>1004</v>
      </c>
    </row>
    <row r="1323" spans="1:4" x14ac:dyDescent="0.3">
      <c r="A1323" s="200" t="s">
        <v>6745</v>
      </c>
      <c r="B1323" s="200">
        <v>534063</v>
      </c>
      <c r="C1323" s="200" t="s">
        <v>1735</v>
      </c>
      <c r="D1323" s="200" t="s">
        <v>945</v>
      </c>
    </row>
    <row r="1324" spans="1:4" x14ac:dyDescent="0.3">
      <c r="A1324" s="200" t="s">
        <v>6744</v>
      </c>
      <c r="B1324" s="200">
        <v>504346</v>
      </c>
      <c r="C1324" s="200" t="s">
        <v>1735</v>
      </c>
      <c r="D1324" s="200" t="s">
        <v>945</v>
      </c>
    </row>
    <row r="1325" spans="1:4" x14ac:dyDescent="0.3">
      <c r="A1325" s="200" t="s">
        <v>6743</v>
      </c>
      <c r="B1325" s="200">
        <v>505250</v>
      </c>
      <c r="C1325" s="200" t="s">
        <v>1735</v>
      </c>
      <c r="D1325" s="200" t="s">
        <v>515</v>
      </c>
    </row>
    <row r="1326" spans="1:4" x14ac:dyDescent="0.3">
      <c r="A1326" s="200" t="s">
        <v>6742</v>
      </c>
      <c r="B1326" s="200">
        <v>540614</v>
      </c>
      <c r="C1326" s="200" t="s">
        <v>1735</v>
      </c>
      <c r="D1326" s="200" t="s">
        <v>749</v>
      </c>
    </row>
    <row r="1327" spans="1:4" x14ac:dyDescent="0.3">
      <c r="A1327" s="200" t="s">
        <v>6741</v>
      </c>
      <c r="B1327" s="200">
        <v>531758</v>
      </c>
      <c r="C1327" s="200" t="s">
        <v>1735</v>
      </c>
      <c r="D1327" s="200" t="s">
        <v>1004</v>
      </c>
    </row>
    <row r="1328" spans="1:4" x14ac:dyDescent="0.3">
      <c r="A1328" s="200" t="s">
        <v>6740</v>
      </c>
      <c r="B1328" s="200">
        <v>513059</v>
      </c>
      <c r="C1328" s="200" t="s">
        <v>1735</v>
      </c>
      <c r="D1328" s="200" t="s">
        <v>989</v>
      </c>
    </row>
    <row r="1329" spans="1:4" x14ac:dyDescent="0.3">
      <c r="A1329" s="200" t="s">
        <v>6739</v>
      </c>
      <c r="B1329" s="200">
        <v>542666</v>
      </c>
      <c r="C1329" s="200" t="s">
        <v>6738</v>
      </c>
      <c r="D1329" s="200" t="s">
        <v>5119</v>
      </c>
    </row>
    <row r="1330" spans="1:4" x14ac:dyDescent="0.3">
      <c r="A1330" s="200" t="s">
        <v>6737</v>
      </c>
      <c r="B1330" s="200">
        <v>505714</v>
      </c>
      <c r="C1330" s="200" t="s">
        <v>6735</v>
      </c>
      <c r="D1330" s="200" t="s">
        <v>989</v>
      </c>
    </row>
    <row r="1331" spans="1:4" x14ac:dyDescent="0.3">
      <c r="A1331" s="200" t="s">
        <v>6736</v>
      </c>
      <c r="B1331" s="200">
        <v>505714</v>
      </c>
      <c r="C1331" s="200" t="s">
        <v>6735</v>
      </c>
      <c r="D1331" s="200" t="s">
        <v>989</v>
      </c>
    </row>
    <row r="1332" spans="1:4" x14ac:dyDescent="0.3">
      <c r="A1332" s="200" t="s">
        <v>6734</v>
      </c>
      <c r="B1332" s="200">
        <v>524624</v>
      </c>
      <c r="C1332" s="200" t="s">
        <v>6733</v>
      </c>
      <c r="D1332" s="200" t="s">
        <v>6732</v>
      </c>
    </row>
    <row r="1333" spans="1:4" x14ac:dyDescent="0.3">
      <c r="A1333" s="200" t="s">
        <v>6731</v>
      </c>
      <c r="B1333" s="200">
        <v>531196</v>
      </c>
      <c r="C1333" s="200" t="s">
        <v>1735</v>
      </c>
      <c r="D1333" s="200" t="s">
        <v>1212</v>
      </c>
    </row>
    <row r="1334" spans="1:4" x14ac:dyDescent="0.3">
      <c r="A1334" s="200" t="s">
        <v>6730</v>
      </c>
      <c r="B1334" s="200">
        <v>531196</v>
      </c>
      <c r="C1334" s="200" t="s">
        <v>1735</v>
      </c>
      <c r="D1334" s="200" t="s">
        <v>1212</v>
      </c>
    </row>
    <row r="1335" spans="1:4" x14ac:dyDescent="0.3">
      <c r="A1335" s="200" t="s">
        <v>6729</v>
      </c>
      <c r="B1335" s="200">
        <v>532155</v>
      </c>
      <c r="C1335" s="200" t="s">
        <v>6727</v>
      </c>
      <c r="D1335" s="200" t="s">
        <v>2128</v>
      </c>
    </row>
    <row r="1336" spans="1:4" x14ac:dyDescent="0.3">
      <c r="A1336" s="200" t="s">
        <v>6728</v>
      </c>
      <c r="B1336" s="200">
        <v>532155</v>
      </c>
      <c r="C1336" s="200" t="s">
        <v>6727</v>
      </c>
      <c r="D1336" s="200" t="s">
        <v>2128</v>
      </c>
    </row>
    <row r="1337" spans="1:4" x14ac:dyDescent="0.3">
      <c r="A1337" s="200" t="s">
        <v>6726</v>
      </c>
      <c r="B1337" s="200">
        <v>538609</v>
      </c>
      <c r="C1337" s="200" t="s">
        <v>1735</v>
      </c>
      <c r="D1337" s="200" t="s">
        <v>945</v>
      </c>
    </row>
    <row r="1338" spans="1:4" x14ac:dyDescent="0.3">
      <c r="A1338" s="200" t="s">
        <v>6725</v>
      </c>
      <c r="B1338" s="200">
        <v>505711</v>
      </c>
      <c r="C1338" s="200" t="s">
        <v>1735</v>
      </c>
      <c r="D1338" s="200" t="s">
        <v>989</v>
      </c>
    </row>
    <row r="1339" spans="1:4" x14ac:dyDescent="0.3">
      <c r="A1339" s="200" t="s">
        <v>6724</v>
      </c>
      <c r="B1339" s="200">
        <v>539228</v>
      </c>
      <c r="C1339" s="200" t="s">
        <v>1735</v>
      </c>
      <c r="D1339" s="200" t="s">
        <v>2225</v>
      </c>
    </row>
    <row r="1340" spans="1:4" x14ac:dyDescent="0.3">
      <c r="A1340" s="200" t="s">
        <v>6723</v>
      </c>
      <c r="B1340" s="200">
        <v>538881</v>
      </c>
      <c r="C1340" s="200" t="s">
        <v>1735</v>
      </c>
      <c r="D1340" s="200" t="s">
        <v>1004</v>
      </c>
    </row>
    <row r="1341" spans="1:4" x14ac:dyDescent="0.3">
      <c r="A1341" s="200" t="s">
        <v>6722</v>
      </c>
      <c r="B1341" s="200">
        <v>504697</v>
      </c>
      <c r="C1341" s="200" t="s">
        <v>1735</v>
      </c>
      <c r="D1341" s="200" t="s">
        <v>958</v>
      </c>
    </row>
    <row r="1342" spans="1:4" x14ac:dyDescent="0.3">
      <c r="A1342" s="200" t="s">
        <v>6721</v>
      </c>
      <c r="B1342" s="200">
        <v>531911</v>
      </c>
      <c r="C1342" s="200" t="s">
        <v>1735</v>
      </c>
      <c r="D1342" s="200" t="s">
        <v>515</v>
      </c>
    </row>
    <row r="1343" spans="1:4" x14ac:dyDescent="0.3">
      <c r="A1343" s="200" t="s">
        <v>6720</v>
      </c>
      <c r="B1343" s="200">
        <v>526073</v>
      </c>
      <c r="C1343" s="200" t="s">
        <v>1735</v>
      </c>
      <c r="D1343" s="200" t="s">
        <v>1078</v>
      </c>
    </row>
    <row r="1344" spans="1:4" x14ac:dyDescent="0.3">
      <c r="A1344" s="200" t="s">
        <v>6719</v>
      </c>
      <c r="B1344" s="200">
        <v>506186</v>
      </c>
      <c r="C1344" s="200" t="s">
        <v>1735</v>
      </c>
      <c r="D1344" s="200" t="s">
        <v>1947</v>
      </c>
    </row>
    <row r="1345" spans="1:4" x14ac:dyDescent="0.3">
      <c r="A1345" s="200" t="s">
        <v>6718</v>
      </c>
      <c r="B1345" s="200">
        <v>540935</v>
      </c>
      <c r="C1345" s="200" t="s">
        <v>6717</v>
      </c>
      <c r="D1345" s="200" t="s">
        <v>405</v>
      </c>
    </row>
    <row r="1346" spans="1:4" x14ac:dyDescent="0.3">
      <c r="A1346" s="200" t="s">
        <v>6716</v>
      </c>
      <c r="B1346" s="200">
        <v>533265</v>
      </c>
      <c r="C1346" s="200" t="s">
        <v>6715</v>
      </c>
      <c r="D1346" s="200" t="s">
        <v>1850</v>
      </c>
    </row>
    <row r="1347" spans="1:4" x14ac:dyDescent="0.3">
      <c r="A1347" s="200" t="s">
        <v>6714</v>
      </c>
      <c r="B1347" s="200">
        <v>532726</v>
      </c>
      <c r="C1347" s="200" t="s">
        <v>6713</v>
      </c>
      <c r="D1347" s="200" t="s">
        <v>1850</v>
      </c>
    </row>
    <row r="1348" spans="1:4" x14ac:dyDescent="0.3">
      <c r="A1348" s="200" t="s">
        <v>6712</v>
      </c>
      <c r="B1348" s="200">
        <v>531902</v>
      </c>
      <c r="C1348" s="200" t="s">
        <v>6711</v>
      </c>
      <c r="D1348" s="200" t="s">
        <v>926</v>
      </c>
    </row>
    <row r="1349" spans="1:4" x14ac:dyDescent="0.3">
      <c r="A1349" s="200" t="s">
        <v>6710</v>
      </c>
      <c r="B1349" s="200">
        <v>532959</v>
      </c>
      <c r="C1349" s="200" t="s">
        <v>6709</v>
      </c>
      <c r="D1349" s="200" t="s">
        <v>931</v>
      </c>
    </row>
    <row r="1350" spans="1:4" x14ac:dyDescent="0.3">
      <c r="A1350" s="200" t="s">
        <v>6708</v>
      </c>
      <c r="B1350" s="200">
        <v>513108</v>
      </c>
      <c r="C1350" s="200" t="s">
        <v>6707</v>
      </c>
      <c r="D1350" s="200" t="s">
        <v>423</v>
      </c>
    </row>
    <row r="1351" spans="1:4" x14ac:dyDescent="0.3">
      <c r="A1351" s="200" t="s">
        <v>6706</v>
      </c>
      <c r="B1351" s="200">
        <v>500153</v>
      </c>
      <c r="C1351" s="200" t="s">
        <v>1735</v>
      </c>
      <c r="D1351" s="200" t="s">
        <v>681</v>
      </c>
    </row>
    <row r="1352" spans="1:4" x14ac:dyDescent="0.3">
      <c r="A1352" s="200" t="s">
        <v>6705</v>
      </c>
      <c r="B1352" s="200">
        <v>541703</v>
      </c>
      <c r="C1352" s="200" t="s">
        <v>1735</v>
      </c>
      <c r="D1352" s="200" t="s">
        <v>1252</v>
      </c>
    </row>
    <row r="1353" spans="1:4" x14ac:dyDescent="0.3">
      <c r="A1353" s="200" t="s">
        <v>6704</v>
      </c>
      <c r="B1353" s="200">
        <v>541703</v>
      </c>
      <c r="C1353" s="200" t="s">
        <v>1735</v>
      </c>
      <c r="D1353" s="200" t="s">
        <v>1252</v>
      </c>
    </row>
    <row r="1354" spans="1:4" x14ac:dyDescent="0.3">
      <c r="A1354" s="200" t="s">
        <v>6703</v>
      </c>
      <c r="B1354" s="200">
        <v>504397</v>
      </c>
      <c r="C1354" s="200" t="s">
        <v>1735</v>
      </c>
      <c r="D1354" s="200" t="s">
        <v>1751</v>
      </c>
    </row>
    <row r="1355" spans="1:4" x14ac:dyDescent="0.3">
      <c r="A1355" s="200" t="s">
        <v>6702</v>
      </c>
      <c r="B1355" s="200">
        <v>526367</v>
      </c>
      <c r="C1355" s="200" t="s">
        <v>6701</v>
      </c>
      <c r="D1355" s="200" t="s">
        <v>926</v>
      </c>
    </row>
    <row r="1356" spans="1:4" x14ac:dyDescent="0.3">
      <c r="A1356" s="200" t="s">
        <v>6700</v>
      </c>
      <c r="B1356" s="200">
        <v>514167</v>
      </c>
      <c r="C1356" s="200" t="s">
        <v>6699</v>
      </c>
      <c r="D1356" s="200" t="s">
        <v>1751</v>
      </c>
    </row>
    <row r="1357" spans="1:4" x14ac:dyDescent="0.3">
      <c r="A1357" s="200" t="s">
        <v>6698</v>
      </c>
      <c r="B1357" s="200" t="s">
        <v>1735</v>
      </c>
      <c r="C1357" s="200" t="s">
        <v>6697</v>
      </c>
      <c r="D1357" s="200" t="s">
        <v>1733</v>
      </c>
    </row>
    <row r="1358" spans="1:4" x14ac:dyDescent="0.3">
      <c r="A1358" s="200" t="s">
        <v>6696</v>
      </c>
      <c r="B1358" s="200">
        <v>531813</v>
      </c>
      <c r="C1358" s="200" t="s">
        <v>1735</v>
      </c>
      <c r="D1358" s="200" t="s">
        <v>1655</v>
      </c>
    </row>
    <row r="1359" spans="1:4" x14ac:dyDescent="0.3">
      <c r="A1359" s="200" t="s">
        <v>6695</v>
      </c>
      <c r="B1359" s="200">
        <v>531813</v>
      </c>
      <c r="C1359" s="200" t="s">
        <v>1735</v>
      </c>
      <c r="D1359" s="200" t="s">
        <v>1655</v>
      </c>
    </row>
    <row r="1360" spans="1:4" x14ac:dyDescent="0.3">
      <c r="A1360" s="200" t="s">
        <v>6694</v>
      </c>
      <c r="B1360" s="200">
        <v>539680</v>
      </c>
      <c r="C1360" s="200" t="s">
        <v>1735</v>
      </c>
      <c r="D1360" s="200" t="s">
        <v>472</v>
      </c>
    </row>
    <row r="1361" spans="1:4" x14ac:dyDescent="0.3">
      <c r="A1361" s="200" t="s">
        <v>6693</v>
      </c>
      <c r="B1361" s="200">
        <v>540647</v>
      </c>
      <c r="C1361" s="200" t="s">
        <v>6692</v>
      </c>
      <c r="D1361" s="200" t="s">
        <v>1791</v>
      </c>
    </row>
    <row r="1362" spans="1:4" x14ac:dyDescent="0.3">
      <c r="A1362" s="200" t="s">
        <v>6691</v>
      </c>
      <c r="B1362" s="200">
        <v>521176</v>
      </c>
      <c r="C1362" s="200" t="s">
        <v>6690</v>
      </c>
      <c r="D1362" s="200" t="s">
        <v>920</v>
      </c>
    </row>
    <row r="1363" spans="1:4" x14ac:dyDescent="0.3">
      <c r="A1363" s="200" t="s">
        <v>6689</v>
      </c>
      <c r="B1363" s="200">
        <v>512443</v>
      </c>
      <c r="C1363" s="200" t="s">
        <v>1735</v>
      </c>
      <c r="D1363" s="200" t="s">
        <v>1212</v>
      </c>
    </row>
    <row r="1364" spans="1:4" x14ac:dyDescent="0.3">
      <c r="A1364" s="200" t="s">
        <v>6688</v>
      </c>
      <c r="B1364" s="200">
        <v>539492</v>
      </c>
      <c r="C1364" s="200" t="s">
        <v>1735</v>
      </c>
      <c r="D1364" s="200" t="s">
        <v>1004</v>
      </c>
    </row>
    <row r="1365" spans="1:4" x14ac:dyDescent="0.3">
      <c r="A1365" s="200" t="s">
        <v>6687</v>
      </c>
      <c r="B1365" s="200">
        <v>542011</v>
      </c>
      <c r="C1365" s="200" t="s">
        <v>6686</v>
      </c>
      <c r="D1365" s="200" t="s">
        <v>2133</v>
      </c>
    </row>
    <row r="1366" spans="1:4" x14ac:dyDescent="0.3">
      <c r="A1366" s="200" t="s">
        <v>6685</v>
      </c>
      <c r="B1366" s="200">
        <v>500155</v>
      </c>
      <c r="C1366" s="200" t="s">
        <v>6684</v>
      </c>
      <c r="D1366" s="200" t="s">
        <v>920</v>
      </c>
    </row>
    <row r="1367" spans="1:4" x14ac:dyDescent="0.3">
      <c r="A1367" s="200" t="s">
        <v>6683</v>
      </c>
      <c r="B1367" s="200">
        <v>530615</v>
      </c>
      <c r="C1367" s="200" t="s">
        <v>1735</v>
      </c>
      <c r="D1367" s="200" t="s">
        <v>1850</v>
      </c>
    </row>
    <row r="1368" spans="1:4" x14ac:dyDescent="0.3">
      <c r="A1368" s="200" t="s">
        <v>6682</v>
      </c>
      <c r="B1368" s="200">
        <v>526727</v>
      </c>
      <c r="C1368" s="200" t="s">
        <v>1735</v>
      </c>
      <c r="D1368" s="200" t="s">
        <v>931</v>
      </c>
    </row>
    <row r="1369" spans="1:4" x14ac:dyDescent="0.3">
      <c r="A1369" s="200" t="s">
        <v>6681</v>
      </c>
      <c r="B1369" s="200">
        <v>512493</v>
      </c>
      <c r="C1369" s="200" t="s">
        <v>1735</v>
      </c>
      <c r="D1369" s="200" t="s">
        <v>945</v>
      </c>
    </row>
    <row r="1370" spans="1:4" x14ac:dyDescent="0.3">
      <c r="A1370" s="200" t="s">
        <v>6680</v>
      </c>
      <c r="B1370" s="200">
        <v>530161</v>
      </c>
      <c r="C1370" s="200" t="s">
        <v>1735</v>
      </c>
      <c r="D1370" s="200" t="s">
        <v>1212</v>
      </c>
    </row>
    <row r="1371" spans="1:4" x14ac:dyDescent="0.3">
      <c r="A1371" s="200" t="s">
        <v>6679</v>
      </c>
      <c r="B1371" s="200">
        <v>541276</v>
      </c>
      <c r="C1371" s="200" t="s">
        <v>1735</v>
      </c>
      <c r="D1371" s="200" t="s">
        <v>1212</v>
      </c>
    </row>
    <row r="1372" spans="1:4" x14ac:dyDescent="0.3">
      <c r="A1372" s="200" t="s">
        <v>6678</v>
      </c>
      <c r="B1372" s="200">
        <v>509563</v>
      </c>
      <c r="C1372" s="200" t="s">
        <v>1735</v>
      </c>
      <c r="D1372" s="200" t="s">
        <v>920</v>
      </c>
    </row>
    <row r="1373" spans="1:4" x14ac:dyDescent="0.3">
      <c r="A1373" s="200" t="s">
        <v>6677</v>
      </c>
      <c r="B1373" s="200">
        <v>500655</v>
      </c>
      <c r="C1373" s="200" t="s">
        <v>1735</v>
      </c>
      <c r="D1373" s="200" t="s">
        <v>681</v>
      </c>
    </row>
    <row r="1374" spans="1:4" x14ac:dyDescent="0.3">
      <c r="A1374" s="200" t="s">
        <v>6676</v>
      </c>
      <c r="B1374" s="200">
        <v>514400</v>
      </c>
      <c r="C1374" s="200" t="s">
        <v>1735</v>
      </c>
      <c r="D1374" s="200" t="s">
        <v>1212</v>
      </c>
    </row>
    <row r="1375" spans="1:4" x14ac:dyDescent="0.3">
      <c r="A1375" s="200" t="s">
        <v>6675</v>
      </c>
      <c r="B1375" s="200">
        <v>509557</v>
      </c>
      <c r="C1375" s="200" t="s">
        <v>6674</v>
      </c>
      <c r="D1375" s="200" t="s">
        <v>920</v>
      </c>
    </row>
    <row r="1376" spans="1:4" x14ac:dyDescent="0.3">
      <c r="A1376" s="200" t="s">
        <v>6673</v>
      </c>
      <c r="B1376" s="200">
        <v>532622</v>
      </c>
      <c r="C1376" s="200" t="s">
        <v>6672</v>
      </c>
      <c r="D1376" s="200" t="s">
        <v>1012</v>
      </c>
    </row>
    <row r="1377" spans="1:4" x14ac:dyDescent="0.3">
      <c r="A1377" s="200" t="s">
        <v>6671</v>
      </c>
      <c r="B1377" s="200">
        <v>532345</v>
      </c>
      <c r="C1377" s="200" t="s">
        <v>6670</v>
      </c>
      <c r="D1377" s="200" t="s">
        <v>1012</v>
      </c>
    </row>
    <row r="1378" spans="1:4" x14ac:dyDescent="0.3">
      <c r="A1378" s="200" t="s">
        <v>6669</v>
      </c>
      <c r="B1378" s="200">
        <v>539515</v>
      </c>
      <c r="C1378" s="200" t="s">
        <v>1735</v>
      </c>
      <c r="D1378" s="200" t="s">
        <v>1212</v>
      </c>
    </row>
    <row r="1379" spans="1:4" x14ac:dyDescent="0.3">
      <c r="A1379" s="200" t="s">
        <v>6668</v>
      </c>
      <c r="B1379" s="200">
        <v>540613</v>
      </c>
      <c r="C1379" s="200" t="s">
        <v>1735</v>
      </c>
      <c r="D1379" s="200" t="s">
        <v>1212</v>
      </c>
    </row>
    <row r="1380" spans="1:4" x14ac:dyDescent="0.3">
      <c r="A1380" s="200" t="s">
        <v>6667</v>
      </c>
      <c r="B1380" s="200">
        <v>540936</v>
      </c>
      <c r="C1380" s="200" t="s">
        <v>1735</v>
      </c>
      <c r="D1380" s="200" t="s">
        <v>1212</v>
      </c>
    </row>
    <row r="1381" spans="1:4" x14ac:dyDescent="0.3">
      <c r="A1381" s="200" t="s">
        <v>6666</v>
      </c>
      <c r="B1381" s="200">
        <v>524564</v>
      </c>
      <c r="C1381" s="200" t="s">
        <v>1735</v>
      </c>
      <c r="D1381" s="200" t="s">
        <v>681</v>
      </c>
    </row>
    <row r="1382" spans="1:4" x14ac:dyDescent="0.3">
      <c r="A1382" s="200" t="s">
        <v>6665</v>
      </c>
      <c r="B1382" s="200">
        <v>541546</v>
      </c>
      <c r="C1382" s="200" t="s">
        <v>6664</v>
      </c>
      <c r="D1382" s="200" t="s">
        <v>931</v>
      </c>
    </row>
    <row r="1383" spans="1:4" x14ac:dyDescent="0.3">
      <c r="A1383" s="200" t="s">
        <v>6663</v>
      </c>
      <c r="B1383" s="200">
        <v>532767</v>
      </c>
      <c r="C1383" s="200" t="s">
        <v>6662</v>
      </c>
      <c r="D1383" s="200" t="s">
        <v>931</v>
      </c>
    </row>
    <row r="1384" spans="1:4" x14ac:dyDescent="0.3">
      <c r="A1384" s="200" t="s">
        <v>6661</v>
      </c>
      <c r="B1384" s="200">
        <v>532183</v>
      </c>
      <c r="C1384" s="200" t="s">
        <v>1735</v>
      </c>
      <c r="D1384" s="200" t="s">
        <v>807</v>
      </c>
    </row>
    <row r="1385" spans="1:4" x14ac:dyDescent="0.3">
      <c r="A1385" s="200" t="s">
        <v>6660</v>
      </c>
      <c r="B1385" s="200">
        <v>539009</v>
      </c>
      <c r="C1385" s="200" t="s">
        <v>1735</v>
      </c>
      <c r="D1385" s="200" t="s">
        <v>931</v>
      </c>
    </row>
    <row r="1386" spans="1:4" x14ac:dyDescent="0.3">
      <c r="A1386" s="200" t="s">
        <v>6659</v>
      </c>
      <c r="B1386" s="200">
        <v>538319</v>
      </c>
      <c r="C1386" s="200" t="s">
        <v>1735</v>
      </c>
      <c r="D1386" s="200" t="s">
        <v>945</v>
      </c>
    </row>
    <row r="1387" spans="1:4" x14ac:dyDescent="0.3">
      <c r="A1387" s="200" t="s">
        <v>6658</v>
      </c>
      <c r="B1387" s="200">
        <v>535917</v>
      </c>
      <c r="C1387" s="200" t="s">
        <v>1735</v>
      </c>
      <c r="D1387" s="200" t="s">
        <v>945</v>
      </c>
    </row>
    <row r="1388" spans="1:4" x14ac:dyDescent="0.3">
      <c r="A1388" s="200" t="s">
        <v>6657</v>
      </c>
      <c r="B1388" s="200">
        <v>535431</v>
      </c>
      <c r="C1388" s="200" t="s">
        <v>1735</v>
      </c>
      <c r="D1388" s="200" t="s">
        <v>945</v>
      </c>
    </row>
    <row r="1389" spans="1:4" x14ac:dyDescent="0.3">
      <c r="A1389" s="200" t="s">
        <v>6656</v>
      </c>
      <c r="B1389" s="200">
        <v>530855</v>
      </c>
      <c r="C1389" s="200" t="s">
        <v>1735</v>
      </c>
      <c r="D1389" s="200" t="s">
        <v>1004</v>
      </c>
    </row>
    <row r="1390" spans="1:4" x14ac:dyDescent="0.3">
      <c r="A1390" s="200" t="s">
        <v>6655</v>
      </c>
      <c r="B1390" s="200">
        <v>532309</v>
      </c>
      <c r="C1390" s="200" t="s">
        <v>6653</v>
      </c>
      <c r="D1390" s="200" t="s">
        <v>749</v>
      </c>
    </row>
    <row r="1391" spans="1:4" x14ac:dyDescent="0.3">
      <c r="A1391" s="200" t="s">
        <v>6654</v>
      </c>
      <c r="B1391" s="200">
        <v>532309</v>
      </c>
      <c r="C1391" s="200" t="s">
        <v>6653</v>
      </c>
      <c r="D1391" s="200" t="s">
        <v>749</v>
      </c>
    </row>
    <row r="1392" spans="1:4" x14ac:dyDescent="0.3">
      <c r="A1392" s="200" t="s">
        <v>6652</v>
      </c>
      <c r="B1392" s="200">
        <v>522275</v>
      </c>
      <c r="C1392" s="200" t="s">
        <v>6650</v>
      </c>
      <c r="D1392" s="200" t="s">
        <v>2063</v>
      </c>
    </row>
    <row r="1393" spans="1:4" x14ac:dyDescent="0.3">
      <c r="A1393" s="200" t="s">
        <v>6651</v>
      </c>
      <c r="B1393" s="200">
        <v>522275</v>
      </c>
      <c r="C1393" s="200" t="s">
        <v>6650</v>
      </c>
      <c r="D1393" s="200" t="s">
        <v>2063</v>
      </c>
    </row>
    <row r="1394" spans="1:4" x14ac:dyDescent="0.3">
      <c r="A1394" s="200" t="s">
        <v>6649</v>
      </c>
      <c r="B1394" s="200">
        <v>504028</v>
      </c>
      <c r="C1394" s="200" t="s">
        <v>1735</v>
      </c>
      <c r="D1394" s="200" t="s">
        <v>1078</v>
      </c>
    </row>
    <row r="1395" spans="1:4" x14ac:dyDescent="0.3">
      <c r="A1395" s="200" t="s">
        <v>6648</v>
      </c>
      <c r="B1395" s="200">
        <v>532764</v>
      </c>
      <c r="C1395" s="200" t="s">
        <v>6647</v>
      </c>
      <c r="D1395" s="200" t="s">
        <v>926</v>
      </c>
    </row>
    <row r="1396" spans="1:4" x14ac:dyDescent="0.3">
      <c r="A1396" s="200" t="s">
        <v>6646</v>
      </c>
      <c r="B1396" s="200">
        <v>530389</v>
      </c>
      <c r="C1396" s="200" t="s">
        <v>1735</v>
      </c>
      <c r="D1396" s="200" t="s">
        <v>1791</v>
      </c>
    </row>
    <row r="1397" spans="1:4" x14ac:dyDescent="0.3">
      <c r="A1397" s="200" t="s">
        <v>6645</v>
      </c>
      <c r="B1397" s="200" t="s">
        <v>1735</v>
      </c>
      <c r="C1397" s="200" t="s">
        <v>6644</v>
      </c>
      <c r="D1397" s="200" t="s">
        <v>1733</v>
      </c>
    </row>
    <row r="1398" spans="1:4" x14ac:dyDescent="0.3">
      <c r="A1398" s="200" t="s">
        <v>6643</v>
      </c>
      <c r="B1398" s="200">
        <v>539486</v>
      </c>
      <c r="C1398" s="200" t="s">
        <v>1735</v>
      </c>
      <c r="D1398" s="200" t="s">
        <v>1004</v>
      </c>
    </row>
    <row r="1399" spans="1:4" x14ac:dyDescent="0.3">
      <c r="A1399" s="200" t="s">
        <v>6642</v>
      </c>
      <c r="B1399" s="200">
        <v>521133</v>
      </c>
      <c r="C1399" s="200" t="s">
        <v>1735</v>
      </c>
      <c r="D1399" s="200" t="s">
        <v>920</v>
      </c>
    </row>
    <row r="1400" spans="1:4" x14ac:dyDescent="0.3">
      <c r="A1400" s="200" t="s">
        <v>6641</v>
      </c>
      <c r="B1400" s="200">
        <v>521133</v>
      </c>
      <c r="C1400" s="200" t="s">
        <v>1735</v>
      </c>
      <c r="D1400" s="200" t="s">
        <v>920</v>
      </c>
    </row>
    <row r="1401" spans="1:4" x14ac:dyDescent="0.3">
      <c r="A1401" s="200" t="s">
        <v>6640</v>
      </c>
      <c r="B1401" s="200">
        <v>532318</v>
      </c>
      <c r="C1401" s="200" t="s">
        <v>6639</v>
      </c>
      <c r="D1401" s="200" t="s">
        <v>2070</v>
      </c>
    </row>
    <row r="1402" spans="1:4" x14ac:dyDescent="0.3">
      <c r="A1402" s="200" t="s">
        <v>6638</v>
      </c>
      <c r="B1402" s="200">
        <v>531137</v>
      </c>
      <c r="C1402" s="200" t="s">
        <v>1735</v>
      </c>
      <c r="D1402" s="200" t="s">
        <v>1751</v>
      </c>
    </row>
    <row r="1403" spans="1:4" x14ac:dyDescent="0.3">
      <c r="A1403" s="200" t="s">
        <v>6637</v>
      </c>
      <c r="B1403" s="200">
        <v>541999</v>
      </c>
      <c r="C1403" s="200" t="s">
        <v>1735</v>
      </c>
      <c r="D1403" s="200" t="s">
        <v>414</v>
      </c>
    </row>
    <row r="1404" spans="1:4" x14ac:dyDescent="0.3">
      <c r="A1404" s="200" t="s">
        <v>6636</v>
      </c>
      <c r="B1404" s="200">
        <v>540755</v>
      </c>
      <c r="C1404" s="200" t="s">
        <v>6635</v>
      </c>
      <c r="D1404" s="200" t="s">
        <v>589</v>
      </c>
    </row>
    <row r="1405" spans="1:4" x14ac:dyDescent="0.3">
      <c r="A1405" s="200" t="s">
        <v>6634</v>
      </c>
      <c r="B1405" s="200">
        <v>539407</v>
      </c>
      <c r="C1405" s="200" t="s">
        <v>1735</v>
      </c>
      <c r="D1405" s="200" t="s">
        <v>931</v>
      </c>
    </row>
    <row r="1406" spans="1:4" x14ac:dyDescent="0.3">
      <c r="A1406" s="200" t="s">
        <v>6633</v>
      </c>
      <c r="B1406" s="200">
        <v>514336</v>
      </c>
      <c r="C1406" s="200" t="s">
        <v>1735</v>
      </c>
      <c r="D1406" s="200" t="s">
        <v>1937</v>
      </c>
    </row>
    <row r="1407" spans="1:4" x14ac:dyDescent="0.3">
      <c r="A1407" s="200" t="s">
        <v>6632</v>
      </c>
      <c r="B1407" s="200">
        <v>514336</v>
      </c>
      <c r="C1407" s="200" t="s">
        <v>1735</v>
      </c>
      <c r="D1407" s="200" t="s">
        <v>1937</v>
      </c>
    </row>
    <row r="1408" spans="1:4" x14ac:dyDescent="0.3">
      <c r="A1408" s="200" t="s">
        <v>6631</v>
      </c>
      <c r="B1408" s="200">
        <v>506109</v>
      </c>
      <c r="C1408" s="200" t="s">
        <v>6630</v>
      </c>
      <c r="D1408" s="200" t="s">
        <v>1625</v>
      </c>
    </row>
    <row r="1409" spans="1:4" x14ac:dyDescent="0.3">
      <c r="A1409" s="200" t="s">
        <v>6629</v>
      </c>
      <c r="B1409" s="200">
        <v>531739</v>
      </c>
      <c r="C1409" s="200" t="s">
        <v>1735</v>
      </c>
      <c r="D1409" s="200" t="s">
        <v>472</v>
      </c>
    </row>
    <row r="1410" spans="1:4" x14ac:dyDescent="0.3">
      <c r="A1410" s="200" t="s">
        <v>6628</v>
      </c>
      <c r="B1410" s="200">
        <v>539206</v>
      </c>
      <c r="C1410" s="200" t="s">
        <v>1735</v>
      </c>
      <c r="D1410" s="200" t="s">
        <v>1937</v>
      </c>
    </row>
    <row r="1411" spans="1:4" x14ac:dyDescent="0.3">
      <c r="A1411" s="200" t="s">
        <v>6627</v>
      </c>
      <c r="B1411" s="200">
        <v>538961</v>
      </c>
      <c r="C1411" s="200" t="s">
        <v>6626</v>
      </c>
      <c r="D1411" s="200" t="s">
        <v>1655</v>
      </c>
    </row>
    <row r="1412" spans="1:4" x14ac:dyDescent="0.3">
      <c r="A1412" s="200" t="s">
        <v>6625</v>
      </c>
      <c r="B1412" s="200">
        <v>530343</v>
      </c>
      <c r="C1412" s="200" t="s">
        <v>6624</v>
      </c>
      <c r="D1412" s="200" t="s">
        <v>958</v>
      </c>
    </row>
    <row r="1413" spans="1:4" x14ac:dyDescent="0.3">
      <c r="A1413" s="200" t="s">
        <v>6623</v>
      </c>
      <c r="B1413" s="200">
        <v>532285</v>
      </c>
      <c r="C1413" s="200" t="s">
        <v>6622</v>
      </c>
      <c r="D1413" s="200" t="s">
        <v>945</v>
      </c>
    </row>
    <row r="1414" spans="1:4" x14ac:dyDescent="0.3">
      <c r="A1414" s="200" t="s">
        <v>6621</v>
      </c>
      <c r="B1414" s="200">
        <v>500171</v>
      </c>
      <c r="C1414" s="200" t="s">
        <v>6620</v>
      </c>
      <c r="D1414" s="200" t="s">
        <v>681</v>
      </c>
    </row>
    <row r="1415" spans="1:4" x14ac:dyDescent="0.3">
      <c r="A1415" s="200" t="s">
        <v>6619</v>
      </c>
      <c r="B1415" s="200">
        <v>533048</v>
      </c>
      <c r="C1415" s="200" t="s">
        <v>6618</v>
      </c>
      <c r="D1415" s="200" t="s">
        <v>931</v>
      </c>
    </row>
    <row r="1416" spans="1:4" x14ac:dyDescent="0.3">
      <c r="A1416" s="200" t="s">
        <v>6617</v>
      </c>
      <c r="B1416" s="200">
        <v>511676</v>
      </c>
      <c r="C1416" s="200" t="s">
        <v>6616</v>
      </c>
      <c r="D1416" s="200" t="s">
        <v>2203</v>
      </c>
    </row>
    <row r="1417" spans="1:4" x14ac:dyDescent="0.3">
      <c r="A1417" s="200" t="s">
        <v>6615</v>
      </c>
      <c r="B1417" s="200">
        <v>538788</v>
      </c>
      <c r="C1417" s="200" t="s">
        <v>1735</v>
      </c>
      <c r="D1417" s="200" t="s">
        <v>1004</v>
      </c>
    </row>
    <row r="1418" spans="1:4" x14ac:dyDescent="0.3">
      <c r="A1418" s="200" t="s">
        <v>6614</v>
      </c>
      <c r="B1418" s="200">
        <v>532716</v>
      </c>
      <c r="C1418" s="200" t="s">
        <v>6613</v>
      </c>
      <c r="D1418" s="200" t="s">
        <v>1001</v>
      </c>
    </row>
    <row r="1419" spans="1:4" x14ac:dyDescent="0.3">
      <c r="A1419" s="200" t="s">
        <v>6612</v>
      </c>
      <c r="B1419" s="200">
        <v>507815</v>
      </c>
      <c r="C1419" s="200" t="s">
        <v>6610</v>
      </c>
      <c r="D1419" s="200" t="s">
        <v>1225</v>
      </c>
    </row>
    <row r="1420" spans="1:4" x14ac:dyDescent="0.3">
      <c r="A1420" s="200" t="s">
        <v>6611</v>
      </c>
      <c r="B1420" s="200">
        <v>507815</v>
      </c>
      <c r="C1420" s="200" t="s">
        <v>6610</v>
      </c>
      <c r="D1420" s="200" t="s">
        <v>1225</v>
      </c>
    </row>
    <row r="1421" spans="1:4" x14ac:dyDescent="0.3">
      <c r="A1421" s="200" t="s">
        <v>6609</v>
      </c>
      <c r="B1421" s="200">
        <v>531744</v>
      </c>
      <c r="C1421" s="200" t="s">
        <v>1735</v>
      </c>
      <c r="D1421" s="200" t="s">
        <v>1212</v>
      </c>
    </row>
    <row r="1422" spans="1:4" x14ac:dyDescent="0.3">
      <c r="A1422" s="200" t="s">
        <v>6608</v>
      </c>
      <c r="B1422" s="200">
        <v>590025</v>
      </c>
      <c r="C1422" s="200" t="s">
        <v>6607</v>
      </c>
      <c r="D1422" s="200" t="s">
        <v>920</v>
      </c>
    </row>
    <row r="1423" spans="1:4" x14ac:dyDescent="0.3">
      <c r="A1423" s="200" t="s">
        <v>6606</v>
      </c>
      <c r="B1423" s="200">
        <v>507506</v>
      </c>
      <c r="C1423" s="200" t="s">
        <v>1735</v>
      </c>
      <c r="D1423" s="200" t="s">
        <v>807</v>
      </c>
    </row>
    <row r="1424" spans="1:4" x14ac:dyDescent="0.3">
      <c r="A1424" s="200" t="s">
        <v>6605</v>
      </c>
      <c r="B1424" s="200" t="s">
        <v>1735</v>
      </c>
      <c r="C1424" s="200" t="s">
        <v>6604</v>
      </c>
      <c r="D1424" s="200" t="s">
        <v>1733</v>
      </c>
    </row>
    <row r="1425" spans="1:4" x14ac:dyDescent="0.3">
      <c r="A1425" s="200" t="s">
        <v>6603</v>
      </c>
      <c r="B1425" s="200">
        <v>539013</v>
      </c>
      <c r="C1425" s="200" t="s">
        <v>1735</v>
      </c>
      <c r="D1425" s="200" t="s">
        <v>2063</v>
      </c>
    </row>
    <row r="1426" spans="1:4" x14ac:dyDescent="0.3">
      <c r="A1426" s="200" t="s">
        <v>6602</v>
      </c>
      <c r="B1426" s="200">
        <v>533212</v>
      </c>
      <c r="C1426" s="200" t="s">
        <v>1735</v>
      </c>
      <c r="D1426" s="200" t="s">
        <v>1108</v>
      </c>
    </row>
    <row r="1427" spans="1:4" x14ac:dyDescent="0.3">
      <c r="A1427" s="200" t="s">
        <v>6601</v>
      </c>
      <c r="B1427" s="200" t="s">
        <v>1735</v>
      </c>
      <c r="C1427" s="200" t="s">
        <v>6600</v>
      </c>
      <c r="D1427" s="200" t="s">
        <v>1880</v>
      </c>
    </row>
    <row r="1428" spans="1:4" x14ac:dyDescent="0.3">
      <c r="A1428" s="200" t="s">
        <v>6599</v>
      </c>
      <c r="B1428" s="200">
        <v>531199</v>
      </c>
      <c r="C1428" s="200" t="s">
        <v>1735</v>
      </c>
      <c r="D1428" s="200" t="s">
        <v>1004</v>
      </c>
    </row>
    <row r="1429" spans="1:4" x14ac:dyDescent="0.3">
      <c r="A1429" s="200" t="s">
        <v>6598</v>
      </c>
      <c r="B1429" s="200">
        <v>500676</v>
      </c>
      <c r="C1429" s="200" t="s">
        <v>6597</v>
      </c>
      <c r="D1429" s="200" t="s">
        <v>844</v>
      </c>
    </row>
    <row r="1430" spans="1:4" x14ac:dyDescent="0.3">
      <c r="A1430" s="200" t="s">
        <v>6596</v>
      </c>
      <c r="B1430" s="200">
        <v>500660</v>
      </c>
      <c r="C1430" s="200" t="s">
        <v>6595</v>
      </c>
      <c r="D1430" s="200" t="s">
        <v>472</v>
      </c>
    </row>
    <row r="1431" spans="1:4" x14ac:dyDescent="0.3">
      <c r="A1431" s="200" t="s">
        <v>6594</v>
      </c>
      <c r="B1431" s="200">
        <v>542477</v>
      </c>
      <c r="C1431" s="200" t="s">
        <v>6593</v>
      </c>
      <c r="D1431" s="200" t="s">
        <v>1839</v>
      </c>
    </row>
    <row r="1432" spans="1:4" x14ac:dyDescent="0.3">
      <c r="A1432" s="200" t="s">
        <v>6592</v>
      </c>
      <c r="B1432" s="200">
        <v>532296</v>
      </c>
      <c r="C1432" s="200" t="s">
        <v>6591</v>
      </c>
      <c r="D1432" s="200" t="s">
        <v>472</v>
      </c>
    </row>
    <row r="1433" spans="1:4" x14ac:dyDescent="0.3">
      <c r="A1433" s="200" t="s">
        <v>6590</v>
      </c>
      <c r="B1433" s="200">
        <v>513528</v>
      </c>
      <c r="C1433" s="200" t="s">
        <v>1735</v>
      </c>
      <c r="D1433" s="200" t="s">
        <v>2040</v>
      </c>
    </row>
    <row r="1434" spans="1:4" x14ac:dyDescent="0.3">
      <c r="A1434" s="200" t="s">
        <v>6589</v>
      </c>
      <c r="B1434" s="200">
        <v>530263</v>
      </c>
      <c r="C1434" s="200" t="s">
        <v>1735</v>
      </c>
      <c r="D1434" s="200" t="s">
        <v>1004</v>
      </c>
    </row>
    <row r="1435" spans="1:4" x14ac:dyDescent="0.3">
      <c r="A1435" s="200" t="s">
        <v>6588</v>
      </c>
      <c r="B1435" s="200" t="s">
        <v>1735</v>
      </c>
      <c r="C1435" s="200" t="s">
        <v>6587</v>
      </c>
      <c r="D1435" s="200" t="s">
        <v>1733</v>
      </c>
    </row>
    <row r="1436" spans="1:4" x14ac:dyDescent="0.3">
      <c r="A1436" s="200" t="s">
        <v>6586</v>
      </c>
      <c r="B1436" s="200">
        <v>531463</v>
      </c>
      <c r="C1436" s="200" t="s">
        <v>1735</v>
      </c>
      <c r="D1436" s="200" t="s">
        <v>1751</v>
      </c>
    </row>
    <row r="1437" spans="1:4" x14ac:dyDescent="0.3">
      <c r="A1437" s="200" t="s">
        <v>6585</v>
      </c>
      <c r="B1437" s="200">
        <v>531479</v>
      </c>
      <c r="C1437" s="200" t="s">
        <v>1735</v>
      </c>
      <c r="D1437" s="200" t="s">
        <v>926</v>
      </c>
    </row>
    <row r="1438" spans="1:4" x14ac:dyDescent="0.3">
      <c r="A1438" s="200" t="s">
        <v>6584</v>
      </c>
      <c r="B1438" s="200">
        <v>501848</v>
      </c>
      <c r="C1438" s="200" t="s">
        <v>6583</v>
      </c>
      <c r="D1438" s="200" t="s">
        <v>795</v>
      </c>
    </row>
    <row r="1439" spans="1:4" x14ac:dyDescent="0.3">
      <c r="A1439" s="200" t="s">
        <v>6582</v>
      </c>
      <c r="B1439" s="200">
        <v>532773</v>
      </c>
      <c r="C1439" s="200" t="s">
        <v>6581</v>
      </c>
      <c r="D1439" s="200" t="s">
        <v>2655</v>
      </c>
    </row>
    <row r="1440" spans="1:4" x14ac:dyDescent="0.3">
      <c r="A1440" s="200" t="s">
        <v>6580</v>
      </c>
      <c r="B1440" s="200">
        <v>540654</v>
      </c>
      <c r="C1440" s="200" t="s">
        <v>1735</v>
      </c>
      <c r="D1440" s="200" t="s">
        <v>948</v>
      </c>
    </row>
    <row r="1441" spans="1:4" x14ac:dyDescent="0.3">
      <c r="A1441" s="200" t="s">
        <v>6579</v>
      </c>
      <c r="B1441" s="200">
        <v>540266</v>
      </c>
      <c r="C1441" s="200" t="s">
        <v>1735</v>
      </c>
      <c r="D1441" s="200" t="s">
        <v>1212</v>
      </c>
    </row>
    <row r="1442" spans="1:4" x14ac:dyDescent="0.3">
      <c r="A1442" s="200" t="s">
        <v>6578</v>
      </c>
      <c r="B1442" s="200" t="s">
        <v>1735</v>
      </c>
      <c r="C1442" s="200" t="s">
        <v>6577</v>
      </c>
      <c r="D1442" s="200" t="s">
        <v>1733</v>
      </c>
    </row>
    <row r="1443" spans="1:4" x14ac:dyDescent="0.3">
      <c r="A1443" s="200" t="s">
        <v>6576</v>
      </c>
      <c r="B1443" s="200" t="s">
        <v>1735</v>
      </c>
      <c r="C1443" s="200" t="s">
        <v>6574</v>
      </c>
      <c r="D1443" s="200" t="s">
        <v>1733</v>
      </c>
    </row>
    <row r="1444" spans="1:4" x14ac:dyDescent="0.3">
      <c r="A1444" s="200" t="s">
        <v>6575</v>
      </c>
      <c r="B1444" s="200" t="s">
        <v>1735</v>
      </c>
      <c r="C1444" s="200" t="s">
        <v>6574</v>
      </c>
      <c r="D1444" s="200" t="s">
        <v>1733</v>
      </c>
    </row>
    <row r="1445" spans="1:4" x14ac:dyDescent="0.3">
      <c r="A1445" s="200" t="s">
        <v>6573</v>
      </c>
      <c r="B1445" s="200">
        <v>526025</v>
      </c>
      <c r="C1445" s="200" t="s">
        <v>1735</v>
      </c>
      <c r="D1445" s="200" t="s">
        <v>920</v>
      </c>
    </row>
    <row r="1446" spans="1:4" x14ac:dyDescent="0.3">
      <c r="A1446" s="200" t="s">
        <v>6572</v>
      </c>
      <c r="B1446" s="200">
        <v>531904</v>
      </c>
      <c r="C1446" s="200" t="s">
        <v>6571</v>
      </c>
      <c r="D1446" s="200" t="s">
        <v>1839</v>
      </c>
    </row>
    <row r="1447" spans="1:4" x14ac:dyDescent="0.3">
      <c r="A1447" s="200" t="s">
        <v>6570</v>
      </c>
      <c r="B1447" s="200">
        <v>533104</v>
      </c>
      <c r="C1447" s="200" t="s">
        <v>6569</v>
      </c>
      <c r="D1447" s="200" t="s">
        <v>1829</v>
      </c>
    </row>
    <row r="1448" spans="1:4" x14ac:dyDescent="0.3">
      <c r="A1448" s="200" t="s">
        <v>6568</v>
      </c>
      <c r="B1448" s="200">
        <v>542351</v>
      </c>
      <c r="C1448" s="200" t="s">
        <v>6567</v>
      </c>
      <c r="D1448" s="200" t="s">
        <v>6566</v>
      </c>
    </row>
    <row r="1449" spans="1:4" x14ac:dyDescent="0.3">
      <c r="A1449" s="200" t="s">
        <v>6565</v>
      </c>
      <c r="B1449" s="200">
        <v>507488</v>
      </c>
      <c r="C1449" s="200" t="s">
        <v>6564</v>
      </c>
      <c r="D1449" s="200" t="s">
        <v>1829</v>
      </c>
    </row>
    <row r="1450" spans="1:4" x14ac:dyDescent="0.3">
      <c r="A1450" s="200" t="s">
        <v>6563</v>
      </c>
      <c r="B1450" s="200">
        <v>505255</v>
      </c>
      <c r="C1450" s="200" t="s">
        <v>6562</v>
      </c>
      <c r="D1450" s="200" t="s">
        <v>515</v>
      </c>
    </row>
    <row r="1451" spans="1:4" x14ac:dyDescent="0.3">
      <c r="A1451" s="200" t="s">
        <v>6561</v>
      </c>
      <c r="B1451" s="200">
        <v>532754</v>
      </c>
      <c r="C1451" s="200" t="s">
        <v>6560</v>
      </c>
      <c r="D1451" s="200" t="s">
        <v>2063</v>
      </c>
    </row>
    <row r="1452" spans="1:4" x14ac:dyDescent="0.3">
      <c r="A1452" s="200" t="s">
        <v>6559</v>
      </c>
      <c r="B1452" s="200">
        <v>540124</v>
      </c>
      <c r="C1452" s="200" t="s">
        <v>6558</v>
      </c>
      <c r="D1452" s="200" t="s">
        <v>989</v>
      </c>
    </row>
    <row r="1453" spans="1:4" x14ac:dyDescent="0.3">
      <c r="A1453" s="200" t="s">
        <v>6557</v>
      </c>
      <c r="B1453" s="200">
        <v>509567</v>
      </c>
      <c r="C1453" s="200" t="s">
        <v>6556</v>
      </c>
      <c r="D1453" s="200" t="s">
        <v>3423</v>
      </c>
    </row>
    <row r="1454" spans="1:4" x14ac:dyDescent="0.3">
      <c r="A1454" s="200" t="s">
        <v>6555</v>
      </c>
      <c r="B1454" s="200">
        <v>506480</v>
      </c>
      <c r="C1454" s="200" t="s">
        <v>6554</v>
      </c>
      <c r="D1454" s="200" t="s">
        <v>2423</v>
      </c>
    </row>
    <row r="1455" spans="1:4" x14ac:dyDescent="0.3">
      <c r="A1455" s="200" t="s">
        <v>6553</v>
      </c>
      <c r="B1455" s="200">
        <v>530317</v>
      </c>
      <c r="C1455" s="200" t="s">
        <v>1735</v>
      </c>
      <c r="D1455" s="200" t="s">
        <v>472</v>
      </c>
    </row>
    <row r="1456" spans="1:4" x14ac:dyDescent="0.3">
      <c r="A1456" s="200" t="s">
        <v>6552</v>
      </c>
      <c r="B1456" s="200">
        <v>532734</v>
      </c>
      <c r="C1456" s="200" t="s">
        <v>6551</v>
      </c>
      <c r="D1456" s="200" t="s">
        <v>1850</v>
      </c>
    </row>
    <row r="1457" spans="1:4" x14ac:dyDescent="0.3">
      <c r="A1457" s="200" t="s">
        <v>6550</v>
      </c>
      <c r="B1457" s="200">
        <v>500163</v>
      </c>
      <c r="C1457" s="200" t="s">
        <v>6548</v>
      </c>
      <c r="D1457" s="200" t="s">
        <v>1910</v>
      </c>
    </row>
    <row r="1458" spans="1:4" x14ac:dyDescent="0.3">
      <c r="A1458" s="200" t="s">
        <v>6549</v>
      </c>
      <c r="B1458" s="200">
        <v>500163</v>
      </c>
      <c r="C1458" s="200" t="s">
        <v>6548</v>
      </c>
      <c r="D1458" s="200" t="s">
        <v>1910</v>
      </c>
    </row>
    <row r="1459" spans="1:4" x14ac:dyDescent="0.3">
      <c r="A1459" s="200" t="s">
        <v>6547</v>
      </c>
      <c r="B1459" s="200" t="s">
        <v>1735</v>
      </c>
      <c r="C1459" s="200" t="s">
        <v>6546</v>
      </c>
      <c r="D1459" s="200" t="s">
        <v>1733</v>
      </c>
    </row>
    <row r="1460" spans="1:4" x14ac:dyDescent="0.3">
      <c r="A1460" s="200" t="s">
        <v>6545</v>
      </c>
      <c r="B1460" s="200">
        <v>540743</v>
      </c>
      <c r="C1460" s="200" t="s">
        <v>6544</v>
      </c>
      <c r="D1460" s="200" t="s">
        <v>414</v>
      </c>
    </row>
    <row r="1461" spans="1:4" x14ac:dyDescent="0.3">
      <c r="A1461" s="200" t="s">
        <v>6543</v>
      </c>
      <c r="B1461" s="200">
        <v>532424</v>
      </c>
      <c r="C1461" s="200" t="s">
        <v>6542</v>
      </c>
      <c r="D1461" s="200" t="s">
        <v>1225</v>
      </c>
    </row>
    <row r="1462" spans="1:4" x14ac:dyDescent="0.3">
      <c r="A1462" s="200" t="s">
        <v>6541</v>
      </c>
      <c r="B1462" s="200">
        <v>500164</v>
      </c>
      <c r="C1462" s="200" t="s">
        <v>6540</v>
      </c>
      <c r="D1462" s="200" t="s">
        <v>681</v>
      </c>
    </row>
    <row r="1463" spans="1:4" x14ac:dyDescent="0.3">
      <c r="A1463" s="200" t="s">
        <v>6539</v>
      </c>
      <c r="B1463" s="200">
        <v>533150</v>
      </c>
      <c r="C1463" s="200" t="s">
        <v>6538</v>
      </c>
      <c r="D1463" s="200" t="s">
        <v>926</v>
      </c>
    </row>
    <row r="1464" spans="1:4" x14ac:dyDescent="0.3">
      <c r="A1464" s="200" t="s">
        <v>6537</v>
      </c>
      <c r="B1464" s="200">
        <v>538787</v>
      </c>
      <c r="C1464" s="200" t="s">
        <v>1735</v>
      </c>
      <c r="D1464" s="200" t="s">
        <v>1004</v>
      </c>
    </row>
    <row r="1465" spans="1:4" x14ac:dyDescent="0.3">
      <c r="A1465" s="200" t="s">
        <v>6536</v>
      </c>
      <c r="B1465" s="200">
        <v>533189</v>
      </c>
      <c r="C1465" s="200" t="s">
        <v>6535</v>
      </c>
      <c r="D1465" s="200" t="s">
        <v>1047</v>
      </c>
    </row>
    <row r="1466" spans="1:4" x14ac:dyDescent="0.3">
      <c r="A1466" s="200" t="s">
        <v>6534</v>
      </c>
      <c r="B1466" s="200">
        <v>531600</v>
      </c>
      <c r="C1466" s="200" t="s">
        <v>1735</v>
      </c>
      <c r="D1466" s="200" t="s">
        <v>945</v>
      </c>
    </row>
    <row r="1467" spans="1:4" x14ac:dyDescent="0.3">
      <c r="A1467" s="200" t="s">
        <v>6533</v>
      </c>
      <c r="B1467" s="200">
        <v>532957</v>
      </c>
      <c r="C1467" s="200" t="s">
        <v>1735</v>
      </c>
      <c r="D1467" s="200" t="s">
        <v>920</v>
      </c>
    </row>
    <row r="1468" spans="1:4" x14ac:dyDescent="0.3">
      <c r="A1468" s="200" t="s">
        <v>6532</v>
      </c>
      <c r="B1468" s="200">
        <v>532630</v>
      </c>
      <c r="C1468" s="200" t="s">
        <v>6531</v>
      </c>
      <c r="D1468" s="200" t="s">
        <v>1047</v>
      </c>
    </row>
    <row r="1469" spans="1:4" x14ac:dyDescent="0.3">
      <c r="A1469" s="200" t="s">
        <v>6530</v>
      </c>
      <c r="B1469" s="200">
        <v>539725</v>
      </c>
      <c r="C1469" s="200" t="s">
        <v>6529</v>
      </c>
      <c r="D1469" s="200" t="s">
        <v>1646</v>
      </c>
    </row>
    <row r="1470" spans="1:4" x14ac:dyDescent="0.3">
      <c r="A1470" s="200" t="s">
        <v>6528</v>
      </c>
      <c r="B1470" s="200">
        <v>532980</v>
      </c>
      <c r="C1470" s="200" t="s">
        <v>6527</v>
      </c>
      <c r="D1470" s="200" t="s">
        <v>1646</v>
      </c>
    </row>
    <row r="1471" spans="1:4" x14ac:dyDescent="0.3">
      <c r="A1471" s="200" t="s">
        <v>6526</v>
      </c>
      <c r="B1471" s="200">
        <v>780012</v>
      </c>
      <c r="C1471" s="200" t="s">
        <v>1735</v>
      </c>
      <c r="D1471" s="200" t="s">
        <v>1880</v>
      </c>
    </row>
    <row r="1472" spans="1:4" x14ac:dyDescent="0.3">
      <c r="A1472" s="200" t="s">
        <v>6525</v>
      </c>
      <c r="B1472" s="200">
        <v>538542</v>
      </c>
      <c r="C1472" s="200" t="s">
        <v>1735</v>
      </c>
      <c r="D1472" s="200" t="s">
        <v>844</v>
      </c>
    </row>
    <row r="1473" spans="1:4" x14ac:dyDescent="0.3">
      <c r="A1473" s="200" t="s">
        <v>6524</v>
      </c>
      <c r="B1473" s="200">
        <v>538180</v>
      </c>
      <c r="C1473" s="200" t="s">
        <v>6523</v>
      </c>
      <c r="D1473" s="200" t="s">
        <v>1791</v>
      </c>
    </row>
    <row r="1474" spans="1:4" x14ac:dyDescent="0.3">
      <c r="A1474" s="200" t="s">
        <v>6522</v>
      </c>
      <c r="B1474" s="200">
        <v>505576</v>
      </c>
      <c r="C1474" s="200" t="s">
        <v>1735</v>
      </c>
      <c r="D1474" s="200" t="s">
        <v>1004</v>
      </c>
    </row>
    <row r="1475" spans="1:4" x14ac:dyDescent="0.3">
      <c r="A1475" s="200" t="s">
        <v>6521</v>
      </c>
      <c r="B1475" s="200">
        <v>531928</v>
      </c>
      <c r="C1475" s="200" t="s">
        <v>1735</v>
      </c>
      <c r="D1475" s="200" t="s">
        <v>2397</v>
      </c>
    </row>
    <row r="1476" spans="1:4" x14ac:dyDescent="0.3">
      <c r="A1476" s="200" t="s">
        <v>6520</v>
      </c>
      <c r="B1476" s="200">
        <v>540062</v>
      </c>
      <c r="C1476" s="200" t="s">
        <v>1735</v>
      </c>
      <c r="D1476" s="200" t="s">
        <v>537</v>
      </c>
    </row>
    <row r="1477" spans="1:4" x14ac:dyDescent="0.3">
      <c r="A1477" s="200" t="s">
        <v>6519</v>
      </c>
      <c r="B1477" s="200">
        <v>530579</v>
      </c>
      <c r="C1477" s="200" t="s">
        <v>1735</v>
      </c>
      <c r="D1477" s="200" t="s">
        <v>1004</v>
      </c>
    </row>
    <row r="1478" spans="1:4" x14ac:dyDescent="0.3">
      <c r="A1478" s="200" t="s">
        <v>6518</v>
      </c>
      <c r="B1478" s="200">
        <v>500151</v>
      </c>
      <c r="C1478" s="200" t="s">
        <v>6517</v>
      </c>
      <c r="D1478" s="200" t="s">
        <v>1910</v>
      </c>
    </row>
    <row r="1479" spans="1:4" x14ac:dyDescent="0.3">
      <c r="A1479" s="200" t="s">
        <v>6516</v>
      </c>
      <c r="B1479" s="200">
        <v>526729</v>
      </c>
      <c r="C1479" s="200" t="s">
        <v>6515</v>
      </c>
      <c r="D1479" s="200" t="s">
        <v>1047</v>
      </c>
    </row>
    <row r="1480" spans="1:4" x14ac:dyDescent="0.3">
      <c r="A1480" s="200" t="s">
        <v>6514</v>
      </c>
      <c r="B1480" s="200" t="s">
        <v>1735</v>
      </c>
      <c r="C1480" s="200" t="s">
        <v>6513</v>
      </c>
      <c r="D1480" s="200" t="s">
        <v>1733</v>
      </c>
    </row>
    <row r="1481" spans="1:4" x14ac:dyDescent="0.3">
      <c r="A1481" s="200" t="s">
        <v>6512</v>
      </c>
      <c r="B1481" s="200">
        <v>531439</v>
      </c>
      <c r="C1481" s="200" t="s">
        <v>6511</v>
      </c>
      <c r="D1481" s="200" t="s">
        <v>948</v>
      </c>
    </row>
    <row r="1482" spans="1:4" x14ac:dyDescent="0.3">
      <c r="A1482" s="200" t="s">
        <v>6510</v>
      </c>
      <c r="B1482" s="200">
        <v>531360</v>
      </c>
      <c r="C1482" s="200" t="s">
        <v>1735</v>
      </c>
      <c r="D1482" s="200" t="s">
        <v>1751</v>
      </c>
    </row>
    <row r="1483" spans="1:4" x14ac:dyDescent="0.3">
      <c r="A1483" s="200" t="s">
        <v>6509</v>
      </c>
      <c r="B1483" s="200">
        <v>513309</v>
      </c>
      <c r="C1483" s="200" t="s">
        <v>1735</v>
      </c>
      <c r="D1483" s="200" t="s">
        <v>2173</v>
      </c>
    </row>
    <row r="1484" spans="1:4" x14ac:dyDescent="0.3">
      <c r="A1484" s="200" t="s">
        <v>6508</v>
      </c>
      <c r="B1484" s="200">
        <v>523676</v>
      </c>
      <c r="C1484" s="200" t="s">
        <v>1735</v>
      </c>
      <c r="D1484" s="200" t="s">
        <v>1047</v>
      </c>
    </row>
    <row r="1485" spans="1:4" x14ac:dyDescent="0.3">
      <c r="A1485" s="200" t="s">
        <v>6507</v>
      </c>
      <c r="B1485" s="200">
        <v>530655</v>
      </c>
      <c r="C1485" s="200" t="s">
        <v>6505</v>
      </c>
      <c r="D1485" s="200" t="s">
        <v>423</v>
      </c>
    </row>
    <row r="1486" spans="1:4" x14ac:dyDescent="0.3">
      <c r="A1486" s="200" t="s">
        <v>6506</v>
      </c>
      <c r="B1486" s="200">
        <v>530655</v>
      </c>
      <c r="C1486" s="200" t="s">
        <v>6505</v>
      </c>
      <c r="D1486" s="200" t="s">
        <v>423</v>
      </c>
    </row>
    <row r="1487" spans="1:4" x14ac:dyDescent="0.3">
      <c r="A1487" s="200" t="s">
        <v>6504</v>
      </c>
      <c r="B1487" s="200">
        <v>500166</v>
      </c>
      <c r="C1487" s="200" t="s">
        <v>1735</v>
      </c>
      <c r="D1487" s="200" t="s">
        <v>1083</v>
      </c>
    </row>
    <row r="1488" spans="1:4" x14ac:dyDescent="0.3">
      <c r="A1488" s="200" t="s">
        <v>6503</v>
      </c>
      <c r="B1488" s="200">
        <v>500168</v>
      </c>
      <c r="C1488" s="200" t="s">
        <v>1735</v>
      </c>
      <c r="D1488" s="200" t="s">
        <v>1093</v>
      </c>
    </row>
    <row r="1489" spans="1:4" x14ac:dyDescent="0.3">
      <c r="A1489" s="200" t="s">
        <v>6502</v>
      </c>
      <c r="B1489" s="200">
        <v>500168</v>
      </c>
      <c r="C1489" s="200" t="s">
        <v>1735</v>
      </c>
      <c r="D1489" s="200" t="s">
        <v>1093</v>
      </c>
    </row>
    <row r="1490" spans="1:4" x14ac:dyDescent="0.3">
      <c r="A1490" s="200" t="s">
        <v>6501</v>
      </c>
      <c r="B1490" s="200">
        <v>531913</v>
      </c>
      <c r="C1490" s="200" t="s">
        <v>1735</v>
      </c>
      <c r="D1490" s="200" t="s">
        <v>423</v>
      </c>
    </row>
    <row r="1491" spans="1:4" x14ac:dyDescent="0.3">
      <c r="A1491" s="200" t="s">
        <v>6500</v>
      </c>
      <c r="B1491" s="200">
        <v>526717</v>
      </c>
      <c r="C1491" s="200" t="s">
        <v>1735</v>
      </c>
      <c r="D1491" s="200" t="s">
        <v>1130</v>
      </c>
    </row>
    <row r="1492" spans="1:4" x14ac:dyDescent="0.3">
      <c r="A1492" s="200" t="s">
        <v>6499</v>
      </c>
      <c r="B1492" s="200">
        <v>531608</v>
      </c>
      <c r="C1492" s="200" t="s">
        <v>1735</v>
      </c>
      <c r="D1492" s="200" t="s">
        <v>505</v>
      </c>
    </row>
    <row r="1493" spans="1:4" x14ac:dyDescent="0.3">
      <c r="A1493" s="200" t="s">
        <v>6498</v>
      </c>
      <c r="B1493" s="200">
        <v>531111</v>
      </c>
      <c r="C1493" s="200" t="s">
        <v>1735</v>
      </c>
      <c r="D1493" s="200" t="s">
        <v>505</v>
      </c>
    </row>
    <row r="1494" spans="1:4" x14ac:dyDescent="0.3">
      <c r="A1494" s="200" t="s">
        <v>6497</v>
      </c>
      <c r="B1494" s="200">
        <v>531111</v>
      </c>
      <c r="C1494" s="200" t="s">
        <v>1735</v>
      </c>
      <c r="D1494" s="200" t="s">
        <v>505</v>
      </c>
    </row>
    <row r="1495" spans="1:4" x14ac:dyDescent="0.3">
      <c r="A1495" s="200" t="s">
        <v>6496</v>
      </c>
      <c r="B1495" s="200">
        <v>509148</v>
      </c>
      <c r="C1495" s="200" t="s">
        <v>1735</v>
      </c>
      <c r="D1495" s="200" t="s">
        <v>1093</v>
      </c>
    </row>
    <row r="1496" spans="1:4" x14ac:dyDescent="0.3">
      <c r="A1496" s="200" t="s">
        <v>6495</v>
      </c>
      <c r="B1496" s="200">
        <v>530709</v>
      </c>
      <c r="C1496" s="200" t="s">
        <v>1735</v>
      </c>
      <c r="D1496" s="200" t="s">
        <v>1004</v>
      </c>
    </row>
    <row r="1497" spans="1:4" x14ac:dyDescent="0.3">
      <c r="A1497" s="200" t="s">
        <v>6494</v>
      </c>
      <c r="B1497" s="200">
        <v>530663</v>
      </c>
      <c r="C1497" s="200" t="s">
        <v>1735</v>
      </c>
      <c r="D1497" s="200" t="s">
        <v>945</v>
      </c>
    </row>
    <row r="1498" spans="1:4" x14ac:dyDescent="0.3">
      <c r="A1498" s="200" t="s">
        <v>6493</v>
      </c>
      <c r="B1498" s="200">
        <v>532543</v>
      </c>
      <c r="C1498" s="200" t="s">
        <v>6492</v>
      </c>
      <c r="D1498" s="200" t="s">
        <v>2423</v>
      </c>
    </row>
    <row r="1499" spans="1:4" x14ac:dyDescent="0.3">
      <c r="A1499" s="200" t="s">
        <v>6491</v>
      </c>
      <c r="B1499" s="200">
        <v>533761</v>
      </c>
      <c r="C1499" s="200" t="s">
        <v>6490</v>
      </c>
      <c r="D1499" s="200" t="s">
        <v>931</v>
      </c>
    </row>
    <row r="1500" spans="1:4" x14ac:dyDescent="0.3">
      <c r="A1500" s="200" t="s">
        <v>6489</v>
      </c>
      <c r="B1500" s="200">
        <v>780002</v>
      </c>
      <c r="C1500" s="200" t="s">
        <v>1735</v>
      </c>
      <c r="D1500" s="200" t="s">
        <v>1880</v>
      </c>
    </row>
    <row r="1501" spans="1:4" x14ac:dyDescent="0.3">
      <c r="A1501" s="200" t="s">
        <v>6488</v>
      </c>
      <c r="B1501" s="200">
        <v>590126</v>
      </c>
      <c r="C1501" s="200" t="s">
        <v>1735</v>
      </c>
      <c r="D1501" s="200" t="s">
        <v>1241</v>
      </c>
    </row>
    <row r="1502" spans="1:4" x14ac:dyDescent="0.3">
      <c r="A1502" s="200" t="s">
        <v>6487</v>
      </c>
      <c r="B1502" s="200">
        <v>539235</v>
      </c>
      <c r="C1502" s="200" t="s">
        <v>1735</v>
      </c>
      <c r="D1502" s="200" t="s">
        <v>1083</v>
      </c>
    </row>
    <row r="1503" spans="1:4" x14ac:dyDescent="0.3">
      <c r="A1503" s="200" t="s">
        <v>6486</v>
      </c>
      <c r="B1503" s="200">
        <v>532482</v>
      </c>
      <c r="C1503" s="200" t="s">
        <v>6484</v>
      </c>
      <c r="D1503" s="200" t="s">
        <v>472</v>
      </c>
    </row>
    <row r="1504" spans="1:4" x14ac:dyDescent="0.3">
      <c r="A1504" s="200" t="s">
        <v>6485</v>
      </c>
      <c r="B1504" s="200">
        <v>532482</v>
      </c>
      <c r="C1504" s="200" t="s">
        <v>6484</v>
      </c>
      <c r="D1504" s="200" t="s">
        <v>472</v>
      </c>
    </row>
    <row r="1505" spans="1:4" x14ac:dyDescent="0.3">
      <c r="A1505" s="200" t="s">
        <v>6483</v>
      </c>
      <c r="B1505" s="200">
        <v>509488</v>
      </c>
      <c r="C1505" s="200" t="s">
        <v>6481</v>
      </c>
      <c r="D1505" s="200" t="s">
        <v>1078</v>
      </c>
    </row>
    <row r="1506" spans="1:4" x14ac:dyDescent="0.3">
      <c r="A1506" s="200" t="s">
        <v>6482</v>
      </c>
      <c r="B1506" s="200">
        <v>509488</v>
      </c>
      <c r="C1506" s="200" t="s">
        <v>6481</v>
      </c>
      <c r="D1506" s="200" t="s">
        <v>1078</v>
      </c>
    </row>
    <row r="1507" spans="1:4" x14ac:dyDescent="0.3">
      <c r="A1507" s="200" t="s">
        <v>6480</v>
      </c>
      <c r="B1507" s="200">
        <v>500300</v>
      </c>
      <c r="C1507" s="200" t="s">
        <v>6479</v>
      </c>
      <c r="D1507" s="200" t="s">
        <v>687</v>
      </c>
    </row>
    <row r="1508" spans="1:4" x14ac:dyDescent="0.3">
      <c r="A1508" s="200" t="s">
        <v>6478</v>
      </c>
      <c r="B1508" s="200">
        <v>526751</v>
      </c>
      <c r="C1508" s="200" t="s">
        <v>1735</v>
      </c>
      <c r="D1508" s="200" t="s">
        <v>1655</v>
      </c>
    </row>
    <row r="1509" spans="1:4" x14ac:dyDescent="0.3">
      <c r="A1509" s="200" t="s">
        <v>6477</v>
      </c>
      <c r="B1509" s="200">
        <v>505710</v>
      </c>
      <c r="C1509" s="200" t="s">
        <v>1735</v>
      </c>
      <c r="D1509" s="200" t="s">
        <v>681</v>
      </c>
    </row>
    <row r="1510" spans="1:4" x14ac:dyDescent="0.3">
      <c r="A1510" s="200" t="s">
        <v>6476</v>
      </c>
      <c r="B1510" s="200">
        <v>505710</v>
      </c>
      <c r="C1510" s="200" t="s">
        <v>1735</v>
      </c>
      <c r="D1510" s="200" t="s">
        <v>681</v>
      </c>
    </row>
    <row r="1511" spans="1:4" x14ac:dyDescent="0.3">
      <c r="A1511" s="200" t="s">
        <v>6475</v>
      </c>
      <c r="B1511" s="200">
        <v>509546</v>
      </c>
      <c r="C1511" s="200" t="s">
        <v>1735</v>
      </c>
      <c r="D1511" s="200" t="s">
        <v>1811</v>
      </c>
    </row>
    <row r="1512" spans="1:4" x14ac:dyDescent="0.3">
      <c r="A1512" s="200" t="s">
        <v>6474</v>
      </c>
      <c r="B1512" s="200">
        <v>533282</v>
      </c>
      <c r="C1512" s="200" t="s">
        <v>6472</v>
      </c>
      <c r="D1512" s="200" t="s">
        <v>2901</v>
      </c>
    </row>
    <row r="1513" spans="1:4" x14ac:dyDescent="0.3">
      <c r="A1513" s="200" t="s">
        <v>6473</v>
      </c>
      <c r="B1513" s="200">
        <v>533282</v>
      </c>
      <c r="C1513" s="200" t="s">
        <v>6472</v>
      </c>
      <c r="D1513" s="200" t="s">
        <v>2901</v>
      </c>
    </row>
    <row r="1514" spans="1:4" x14ac:dyDescent="0.3">
      <c r="A1514" s="200" t="s">
        <v>6471</v>
      </c>
      <c r="B1514" s="200">
        <v>532015</v>
      </c>
      <c r="C1514" s="200" t="s">
        <v>1735</v>
      </c>
      <c r="D1514" s="200" t="s">
        <v>920</v>
      </c>
    </row>
    <row r="1515" spans="1:4" x14ac:dyDescent="0.3">
      <c r="A1515" s="200" t="s">
        <v>6470</v>
      </c>
      <c r="B1515" s="200">
        <v>532015</v>
      </c>
      <c r="C1515" s="200" t="s">
        <v>1735</v>
      </c>
      <c r="D1515" s="200" t="s">
        <v>920</v>
      </c>
    </row>
    <row r="1516" spans="1:4" x14ac:dyDescent="0.3">
      <c r="A1516" s="200" t="s">
        <v>6469</v>
      </c>
      <c r="B1516" s="200">
        <v>501455</v>
      </c>
      <c r="C1516" s="200" t="s">
        <v>6468</v>
      </c>
      <c r="D1516" s="200" t="s">
        <v>515</v>
      </c>
    </row>
    <row r="1517" spans="1:4" x14ac:dyDescent="0.3">
      <c r="A1517" s="200" t="s">
        <v>6467</v>
      </c>
      <c r="B1517" s="200">
        <v>531737</v>
      </c>
      <c r="C1517" s="200" t="s">
        <v>1735</v>
      </c>
      <c r="D1517" s="200" t="s">
        <v>1751</v>
      </c>
    </row>
    <row r="1518" spans="1:4" x14ac:dyDescent="0.3">
      <c r="A1518" s="200" t="s">
        <v>6466</v>
      </c>
      <c r="B1518" s="200">
        <v>538979</v>
      </c>
      <c r="C1518" s="200" t="s">
        <v>6465</v>
      </c>
      <c r="D1518" s="200" t="s">
        <v>2397</v>
      </c>
    </row>
    <row r="1519" spans="1:4" x14ac:dyDescent="0.3">
      <c r="A1519" s="200" t="s">
        <v>6464</v>
      </c>
      <c r="B1519" s="200">
        <v>526797</v>
      </c>
      <c r="C1519" s="200" t="s">
        <v>6463</v>
      </c>
      <c r="D1519" s="200" t="s">
        <v>955</v>
      </c>
    </row>
    <row r="1520" spans="1:4" x14ac:dyDescent="0.3">
      <c r="A1520" s="200" t="s">
        <v>6462</v>
      </c>
      <c r="B1520" s="200" t="s">
        <v>1735</v>
      </c>
      <c r="C1520" s="200" t="s">
        <v>6461</v>
      </c>
      <c r="D1520" s="200" t="s">
        <v>1733</v>
      </c>
    </row>
    <row r="1521" spans="1:4" x14ac:dyDescent="0.3">
      <c r="A1521" s="200" t="s">
        <v>6460</v>
      </c>
      <c r="B1521" s="200">
        <v>508918</v>
      </c>
      <c r="C1521" s="200" t="s">
        <v>1735</v>
      </c>
      <c r="D1521" s="200" t="s">
        <v>537</v>
      </c>
    </row>
    <row r="1522" spans="1:4" x14ac:dyDescent="0.3">
      <c r="A1522" s="200" t="s">
        <v>6459</v>
      </c>
      <c r="B1522" s="200">
        <v>506076</v>
      </c>
      <c r="C1522" s="200" t="s">
        <v>6458</v>
      </c>
      <c r="D1522" s="200" t="s">
        <v>996</v>
      </c>
    </row>
    <row r="1523" spans="1:4" x14ac:dyDescent="0.3">
      <c r="A1523" s="200" t="s">
        <v>6457</v>
      </c>
      <c r="B1523" s="200">
        <v>531449</v>
      </c>
      <c r="C1523" s="200" t="s">
        <v>1735</v>
      </c>
      <c r="D1523" s="200" t="s">
        <v>414</v>
      </c>
    </row>
    <row r="1524" spans="1:4" x14ac:dyDescent="0.3">
      <c r="A1524" s="200" t="s">
        <v>6456</v>
      </c>
      <c r="B1524" s="200">
        <v>501314</v>
      </c>
      <c r="C1524" s="200" t="s">
        <v>1735</v>
      </c>
      <c r="D1524" s="200" t="s">
        <v>1212</v>
      </c>
    </row>
    <row r="1525" spans="1:4" x14ac:dyDescent="0.3">
      <c r="A1525" s="200" t="s">
        <v>6455</v>
      </c>
      <c r="B1525" s="200">
        <v>539522</v>
      </c>
      <c r="C1525" s="200" t="s">
        <v>1735</v>
      </c>
      <c r="D1525" s="200" t="s">
        <v>6453</v>
      </c>
    </row>
    <row r="1526" spans="1:4" x14ac:dyDescent="0.3">
      <c r="A1526" s="200" t="s">
        <v>6454</v>
      </c>
      <c r="B1526" s="200">
        <v>539522</v>
      </c>
      <c r="C1526" s="200" t="s">
        <v>1735</v>
      </c>
      <c r="D1526" s="200" t="s">
        <v>6453</v>
      </c>
    </row>
    <row r="1527" spans="1:4" x14ac:dyDescent="0.3">
      <c r="A1527" s="200" t="s">
        <v>6452</v>
      </c>
      <c r="B1527" s="200">
        <v>509152</v>
      </c>
      <c r="C1527" s="200" t="s">
        <v>6451</v>
      </c>
      <c r="D1527" s="200" t="s">
        <v>1093</v>
      </c>
    </row>
    <row r="1528" spans="1:4" x14ac:dyDescent="0.3">
      <c r="A1528" s="200" t="s">
        <v>6450</v>
      </c>
      <c r="B1528" s="200">
        <v>511288</v>
      </c>
      <c r="C1528" s="200" t="s">
        <v>6449</v>
      </c>
      <c r="D1528" s="200" t="s">
        <v>2203</v>
      </c>
    </row>
    <row r="1529" spans="1:4" x14ac:dyDescent="0.3">
      <c r="A1529" s="200" t="s">
        <v>6448</v>
      </c>
      <c r="B1529" s="200">
        <v>511543</v>
      </c>
      <c r="C1529" s="200" t="s">
        <v>1735</v>
      </c>
      <c r="D1529" s="200" t="s">
        <v>1004</v>
      </c>
    </row>
    <row r="1530" spans="1:4" x14ac:dyDescent="0.3">
      <c r="A1530" s="200" t="s">
        <v>6447</v>
      </c>
      <c r="B1530" s="200">
        <v>530605</v>
      </c>
      <c r="C1530" s="200" t="s">
        <v>1735</v>
      </c>
      <c r="D1530" s="200" t="s">
        <v>920</v>
      </c>
    </row>
    <row r="1531" spans="1:4" x14ac:dyDescent="0.3">
      <c r="A1531" s="200" t="s">
        <v>6446</v>
      </c>
      <c r="B1531" s="200">
        <v>530469</v>
      </c>
      <c r="C1531" s="200" t="s">
        <v>1735</v>
      </c>
      <c r="D1531" s="200" t="s">
        <v>1004</v>
      </c>
    </row>
    <row r="1532" spans="1:4" x14ac:dyDescent="0.3">
      <c r="A1532" s="200" t="s">
        <v>6445</v>
      </c>
      <c r="B1532" s="200">
        <v>532951</v>
      </c>
      <c r="C1532" s="200" t="s">
        <v>6444</v>
      </c>
      <c r="D1532" s="200" t="s">
        <v>948</v>
      </c>
    </row>
    <row r="1533" spans="1:4" x14ac:dyDescent="0.3">
      <c r="A1533" s="200" t="s">
        <v>6443</v>
      </c>
      <c r="B1533" s="200">
        <v>532139</v>
      </c>
      <c r="C1533" s="200" t="s">
        <v>1735</v>
      </c>
      <c r="D1533" s="200" t="s">
        <v>1803</v>
      </c>
    </row>
    <row r="1534" spans="1:4" x14ac:dyDescent="0.3">
      <c r="A1534" s="200" t="s">
        <v>6442</v>
      </c>
      <c r="B1534" s="200">
        <v>532775</v>
      </c>
      <c r="C1534" s="200" t="s">
        <v>6441</v>
      </c>
      <c r="D1534" s="200" t="s">
        <v>1797</v>
      </c>
    </row>
    <row r="1535" spans="1:4" x14ac:dyDescent="0.3">
      <c r="A1535" s="200" t="s">
        <v>6440</v>
      </c>
      <c r="B1535" s="200">
        <v>500160</v>
      </c>
      <c r="C1535" s="200" t="s">
        <v>6439</v>
      </c>
      <c r="D1535" s="200" t="s">
        <v>812</v>
      </c>
    </row>
    <row r="1536" spans="1:4" x14ac:dyDescent="0.3">
      <c r="A1536" s="200" t="s">
        <v>6438</v>
      </c>
      <c r="B1536" s="200">
        <v>500170</v>
      </c>
      <c r="C1536" s="200" t="s">
        <v>6437</v>
      </c>
      <c r="D1536" s="200" t="s">
        <v>920</v>
      </c>
    </row>
    <row r="1537" spans="1:4" x14ac:dyDescent="0.3">
      <c r="A1537" s="200" t="s">
        <v>6436</v>
      </c>
      <c r="B1537" s="200">
        <v>532744</v>
      </c>
      <c r="C1537" s="200" t="s">
        <v>6435</v>
      </c>
      <c r="D1537" s="200" t="s">
        <v>920</v>
      </c>
    </row>
    <row r="1538" spans="1:4" x14ac:dyDescent="0.3">
      <c r="A1538" s="200" t="s">
        <v>6434</v>
      </c>
      <c r="B1538" s="200">
        <v>540602</v>
      </c>
      <c r="C1538" s="200" t="s">
        <v>6433</v>
      </c>
      <c r="D1538" s="200" t="s">
        <v>812</v>
      </c>
    </row>
    <row r="1539" spans="1:4" x14ac:dyDescent="0.3">
      <c r="A1539" s="200" t="s">
        <v>6432</v>
      </c>
      <c r="B1539" s="200">
        <v>539479</v>
      </c>
      <c r="C1539" s="200" t="s">
        <v>1735</v>
      </c>
      <c r="D1539" s="200" t="s">
        <v>515</v>
      </c>
    </row>
    <row r="1540" spans="1:4" x14ac:dyDescent="0.3">
      <c r="A1540" s="200" t="s">
        <v>6431</v>
      </c>
      <c r="B1540" s="200">
        <v>509079</v>
      </c>
      <c r="C1540" s="200" t="s">
        <v>6430</v>
      </c>
      <c r="D1540" s="200" t="s">
        <v>472</v>
      </c>
    </row>
    <row r="1541" spans="1:4" x14ac:dyDescent="0.3">
      <c r="A1541" s="200" t="s">
        <v>6429</v>
      </c>
      <c r="B1541" s="200">
        <v>530001</v>
      </c>
      <c r="C1541" s="200" t="s">
        <v>6428</v>
      </c>
      <c r="D1541" s="200" t="s">
        <v>681</v>
      </c>
    </row>
    <row r="1542" spans="1:4" x14ac:dyDescent="0.3">
      <c r="A1542" s="200" t="s">
        <v>6427</v>
      </c>
      <c r="B1542" s="200">
        <v>524226</v>
      </c>
      <c r="C1542" s="200" t="s">
        <v>6426</v>
      </c>
      <c r="D1542" s="200" t="s">
        <v>414</v>
      </c>
    </row>
    <row r="1543" spans="1:4" x14ac:dyDescent="0.3">
      <c r="A1543" s="200" t="s">
        <v>6425</v>
      </c>
      <c r="B1543" s="200">
        <v>522217</v>
      </c>
      <c r="C1543" s="200" t="s">
        <v>6424</v>
      </c>
      <c r="D1543" s="200" t="s">
        <v>2133</v>
      </c>
    </row>
    <row r="1544" spans="1:4" x14ac:dyDescent="0.3">
      <c r="A1544" s="200" t="s">
        <v>6423</v>
      </c>
      <c r="B1544" s="200">
        <v>523768</v>
      </c>
      <c r="C1544" s="200" t="s">
        <v>1735</v>
      </c>
      <c r="D1544" s="200" t="s">
        <v>2040</v>
      </c>
    </row>
    <row r="1545" spans="1:4" x14ac:dyDescent="0.3">
      <c r="A1545" s="200" t="s">
        <v>6422</v>
      </c>
      <c r="B1545" s="200">
        <v>513507</v>
      </c>
      <c r="C1545" s="200" t="s">
        <v>1735</v>
      </c>
      <c r="D1545" s="200" t="s">
        <v>423</v>
      </c>
    </row>
    <row r="1546" spans="1:4" x14ac:dyDescent="0.3">
      <c r="A1546" s="200" t="s">
        <v>6421</v>
      </c>
      <c r="B1546" s="200">
        <v>514386</v>
      </c>
      <c r="C1546" s="200" t="s">
        <v>1735</v>
      </c>
      <c r="D1546" s="200" t="s">
        <v>920</v>
      </c>
    </row>
    <row r="1547" spans="1:4" x14ac:dyDescent="0.3">
      <c r="A1547" s="200" t="s">
        <v>6420</v>
      </c>
      <c r="B1547" s="200">
        <v>526965</v>
      </c>
      <c r="C1547" s="200" t="s">
        <v>1735</v>
      </c>
      <c r="D1547" s="200" t="s">
        <v>1130</v>
      </c>
    </row>
    <row r="1548" spans="1:4" x14ac:dyDescent="0.3">
      <c r="A1548" s="200" t="s">
        <v>6419</v>
      </c>
      <c r="B1548" s="200">
        <v>511441</v>
      </c>
      <c r="C1548" s="200" t="s">
        <v>1735</v>
      </c>
      <c r="D1548" s="200" t="s">
        <v>945</v>
      </c>
    </row>
    <row r="1549" spans="1:4" x14ac:dyDescent="0.3">
      <c r="A1549" s="200" t="s">
        <v>6418</v>
      </c>
      <c r="B1549" s="200">
        <v>500173</v>
      </c>
      <c r="C1549" s="200" t="s">
        <v>6417</v>
      </c>
      <c r="D1549" s="200" t="s">
        <v>3776</v>
      </c>
    </row>
    <row r="1550" spans="1:4" x14ac:dyDescent="0.3">
      <c r="A1550" s="200" t="s">
        <v>6416</v>
      </c>
      <c r="B1550" s="200">
        <v>531410</v>
      </c>
      <c r="C1550" s="200" t="s">
        <v>1735</v>
      </c>
      <c r="D1550" s="200" t="s">
        <v>2173</v>
      </c>
    </row>
    <row r="1551" spans="1:4" x14ac:dyDescent="0.3">
      <c r="A1551" s="200" t="s">
        <v>6415</v>
      </c>
      <c r="B1551" s="200">
        <v>539336</v>
      </c>
      <c r="C1551" s="200" t="s">
        <v>6414</v>
      </c>
      <c r="D1551" s="200" t="s">
        <v>3733</v>
      </c>
    </row>
    <row r="1552" spans="1:4" x14ac:dyDescent="0.3">
      <c r="A1552" s="200" t="s">
        <v>6413</v>
      </c>
      <c r="B1552" s="200">
        <v>507960</v>
      </c>
      <c r="C1552" s="200" t="s">
        <v>1735</v>
      </c>
      <c r="D1552" s="200" t="s">
        <v>1811</v>
      </c>
    </row>
    <row r="1553" spans="1:4" x14ac:dyDescent="0.3">
      <c r="A1553" s="200" t="s">
        <v>6412</v>
      </c>
      <c r="B1553" s="200">
        <v>540938</v>
      </c>
      <c r="C1553" s="200" t="s">
        <v>1735</v>
      </c>
      <c r="D1553" s="200" t="s">
        <v>920</v>
      </c>
    </row>
    <row r="1554" spans="1:4" x14ac:dyDescent="0.3">
      <c r="A1554" s="200" t="s">
        <v>6411</v>
      </c>
      <c r="B1554" s="200">
        <v>517300</v>
      </c>
      <c r="C1554" s="200" t="s">
        <v>6410</v>
      </c>
      <c r="D1554" s="200" t="s">
        <v>2063</v>
      </c>
    </row>
    <row r="1555" spans="1:4" x14ac:dyDescent="0.3">
      <c r="A1555" s="200" t="s">
        <v>6409</v>
      </c>
      <c r="B1555" s="200">
        <v>517372</v>
      </c>
      <c r="C1555" s="200" t="s">
        <v>1735</v>
      </c>
      <c r="D1555" s="200" t="s">
        <v>996</v>
      </c>
    </row>
    <row r="1556" spans="1:4" x14ac:dyDescent="0.3">
      <c r="A1556" s="200" t="s">
        <v>6408</v>
      </c>
      <c r="B1556" s="200">
        <v>531341</v>
      </c>
      <c r="C1556" s="200" t="s">
        <v>1735</v>
      </c>
      <c r="D1556" s="200" t="s">
        <v>1004</v>
      </c>
    </row>
    <row r="1557" spans="1:4" x14ac:dyDescent="0.3">
      <c r="A1557" s="200" t="s">
        <v>6407</v>
      </c>
      <c r="B1557" s="200">
        <v>500174</v>
      </c>
      <c r="C1557" s="200" t="s">
        <v>6406</v>
      </c>
      <c r="D1557" s="200" t="s">
        <v>1004</v>
      </c>
    </row>
    <row r="1558" spans="1:4" x14ac:dyDescent="0.3">
      <c r="A1558" s="200" t="s">
        <v>6405</v>
      </c>
      <c r="B1558" s="200">
        <v>524754</v>
      </c>
      <c r="C1558" s="200" t="s">
        <v>1735</v>
      </c>
      <c r="D1558" s="200" t="s">
        <v>3243</v>
      </c>
    </row>
    <row r="1559" spans="1:4" x14ac:dyDescent="0.3">
      <c r="A1559" s="200" t="s">
        <v>6404</v>
      </c>
      <c r="B1559" s="200">
        <v>531881</v>
      </c>
      <c r="C1559" s="200" t="s">
        <v>1735</v>
      </c>
      <c r="D1559" s="200" t="s">
        <v>1212</v>
      </c>
    </row>
    <row r="1560" spans="1:4" x14ac:dyDescent="0.3">
      <c r="A1560" s="200" t="s">
        <v>6403</v>
      </c>
      <c r="B1560" s="200">
        <v>532181</v>
      </c>
      <c r="C1560" s="200" t="s">
        <v>6402</v>
      </c>
      <c r="D1560" s="200" t="s">
        <v>5627</v>
      </c>
    </row>
    <row r="1561" spans="1:4" x14ac:dyDescent="0.3">
      <c r="A1561" s="200" t="s">
        <v>6401</v>
      </c>
      <c r="B1561" s="200">
        <v>500670</v>
      </c>
      <c r="C1561" s="200" t="s">
        <v>6400</v>
      </c>
      <c r="D1561" s="200" t="s">
        <v>417</v>
      </c>
    </row>
    <row r="1562" spans="1:4" x14ac:dyDescent="0.3">
      <c r="A1562" s="200" t="s">
        <v>6399</v>
      </c>
      <c r="B1562" s="200">
        <v>513536</v>
      </c>
      <c r="C1562" s="200" t="s">
        <v>1735</v>
      </c>
      <c r="D1562" s="200" t="s">
        <v>3382</v>
      </c>
    </row>
    <row r="1563" spans="1:4" x14ac:dyDescent="0.3">
      <c r="A1563" s="200" t="s">
        <v>6398</v>
      </c>
      <c r="B1563" s="200">
        <v>506858</v>
      </c>
      <c r="C1563" s="200" t="s">
        <v>1735</v>
      </c>
      <c r="D1563" s="200" t="s">
        <v>1982</v>
      </c>
    </row>
    <row r="1564" spans="1:4" x14ac:dyDescent="0.3">
      <c r="A1564" s="200" t="s">
        <v>6397</v>
      </c>
      <c r="B1564" s="200">
        <v>533248</v>
      </c>
      <c r="C1564" s="200" t="s">
        <v>6396</v>
      </c>
      <c r="D1564" s="200" t="s">
        <v>1928</v>
      </c>
    </row>
    <row r="1565" spans="1:4" x14ac:dyDescent="0.3">
      <c r="A1565" s="200" t="s">
        <v>6395</v>
      </c>
      <c r="B1565" s="200">
        <v>517288</v>
      </c>
      <c r="C1565" s="200" t="s">
        <v>1735</v>
      </c>
      <c r="D1565" s="200" t="s">
        <v>958</v>
      </c>
    </row>
    <row r="1566" spans="1:4" x14ac:dyDescent="0.3">
      <c r="A1566" s="200" t="s">
        <v>6394</v>
      </c>
      <c r="B1566" s="200">
        <v>523836</v>
      </c>
      <c r="C1566" s="200" t="s">
        <v>6393</v>
      </c>
      <c r="D1566" s="200" t="s">
        <v>1130</v>
      </c>
    </row>
    <row r="1567" spans="1:4" x14ac:dyDescent="0.3">
      <c r="A1567" s="200" t="s">
        <v>6392</v>
      </c>
      <c r="B1567" s="200">
        <v>518029</v>
      </c>
      <c r="C1567" s="200" t="s">
        <v>6391</v>
      </c>
      <c r="D1567" s="200" t="s">
        <v>687</v>
      </c>
    </row>
    <row r="1568" spans="1:4" x14ac:dyDescent="0.3">
      <c r="A1568" s="200" t="s">
        <v>6390</v>
      </c>
      <c r="B1568" s="200">
        <v>500690</v>
      </c>
      <c r="C1568" s="200" t="s">
        <v>6389</v>
      </c>
      <c r="D1568" s="200" t="s">
        <v>417</v>
      </c>
    </row>
    <row r="1569" spans="1:4" x14ac:dyDescent="0.3">
      <c r="A1569" s="200" t="s">
        <v>6388</v>
      </c>
      <c r="B1569" s="200">
        <v>532160</v>
      </c>
      <c r="C1569" s="200" t="s">
        <v>1735</v>
      </c>
      <c r="D1569" s="200" t="s">
        <v>2363</v>
      </c>
    </row>
    <row r="1570" spans="1:4" x14ac:dyDescent="0.3">
      <c r="A1570" s="200" t="s">
        <v>6387</v>
      </c>
      <c r="B1570" s="200">
        <v>532702</v>
      </c>
      <c r="C1570" s="200" t="s">
        <v>6386</v>
      </c>
      <c r="D1570" s="200" t="s">
        <v>2128</v>
      </c>
    </row>
    <row r="1571" spans="1:4" x14ac:dyDescent="0.3">
      <c r="A1571" s="200" t="s">
        <v>6385</v>
      </c>
      <c r="B1571" s="200">
        <v>524314</v>
      </c>
      <c r="C1571" s="200" t="s">
        <v>1735</v>
      </c>
      <c r="D1571" s="200" t="s">
        <v>472</v>
      </c>
    </row>
    <row r="1572" spans="1:4" x14ac:dyDescent="0.3">
      <c r="A1572" s="200" t="s">
        <v>6384</v>
      </c>
      <c r="B1572" s="200">
        <v>506879</v>
      </c>
      <c r="C1572" s="200" t="s">
        <v>1735</v>
      </c>
      <c r="D1572" s="200" t="s">
        <v>472</v>
      </c>
    </row>
    <row r="1573" spans="1:4" x14ac:dyDescent="0.3">
      <c r="A1573" s="200" t="s">
        <v>6383</v>
      </c>
      <c r="B1573" s="200">
        <v>513337</v>
      </c>
      <c r="C1573" s="200" t="s">
        <v>1735</v>
      </c>
      <c r="D1573" s="200" t="s">
        <v>934</v>
      </c>
    </row>
    <row r="1574" spans="1:4" x14ac:dyDescent="0.3">
      <c r="A1574" s="200" t="s">
        <v>6382</v>
      </c>
      <c r="B1574" s="200">
        <v>506640</v>
      </c>
      <c r="C1574" s="200" t="s">
        <v>1735</v>
      </c>
      <c r="D1574" s="200" t="s">
        <v>681</v>
      </c>
    </row>
    <row r="1575" spans="1:4" x14ac:dyDescent="0.3">
      <c r="A1575" s="200" t="s">
        <v>6381</v>
      </c>
      <c r="B1575" s="200">
        <v>506640</v>
      </c>
      <c r="C1575" s="200" t="s">
        <v>1735</v>
      </c>
      <c r="D1575" s="200" t="s">
        <v>681</v>
      </c>
    </row>
    <row r="1576" spans="1:4" x14ac:dyDescent="0.3">
      <c r="A1576" s="200" t="s">
        <v>6380</v>
      </c>
      <c r="B1576" s="200">
        <v>538567</v>
      </c>
      <c r="C1576" s="200" t="s">
        <v>6378</v>
      </c>
      <c r="D1576" s="200" t="s">
        <v>2423</v>
      </c>
    </row>
    <row r="1577" spans="1:4" x14ac:dyDescent="0.3">
      <c r="A1577" s="200" t="s">
        <v>6379</v>
      </c>
      <c r="B1577" s="200">
        <v>538567</v>
      </c>
      <c r="C1577" s="200" t="s">
        <v>6378</v>
      </c>
      <c r="D1577" s="200" t="s">
        <v>2423</v>
      </c>
    </row>
    <row r="1578" spans="1:4" x14ac:dyDescent="0.3">
      <c r="A1578" s="200" t="s">
        <v>6377</v>
      </c>
      <c r="B1578" s="200">
        <v>532425</v>
      </c>
      <c r="C1578" s="200" t="s">
        <v>1735</v>
      </c>
      <c r="D1578" s="200" t="s">
        <v>681</v>
      </c>
    </row>
    <row r="1579" spans="1:4" x14ac:dyDescent="0.3">
      <c r="A1579" s="200" t="s">
        <v>6376</v>
      </c>
      <c r="B1579" s="200">
        <v>532457</v>
      </c>
      <c r="C1579" s="200" t="s">
        <v>6375</v>
      </c>
      <c r="D1579" s="200" t="s">
        <v>681</v>
      </c>
    </row>
    <row r="1580" spans="1:4" x14ac:dyDescent="0.3">
      <c r="A1580" s="200" t="s">
        <v>6374</v>
      </c>
      <c r="B1580" s="200">
        <v>523277</v>
      </c>
      <c r="C1580" s="200" t="s">
        <v>1735</v>
      </c>
      <c r="D1580" s="200" t="s">
        <v>1947</v>
      </c>
    </row>
    <row r="1581" spans="1:4" x14ac:dyDescent="0.3">
      <c r="A1581" s="200" t="s">
        <v>6373</v>
      </c>
      <c r="B1581" s="200">
        <v>532708</v>
      </c>
      <c r="C1581" s="200" t="s">
        <v>6372</v>
      </c>
      <c r="D1581" s="200" t="s">
        <v>2063</v>
      </c>
    </row>
    <row r="1582" spans="1:4" x14ac:dyDescent="0.3">
      <c r="A1582" s="200" t="s">
        <v>6371</v>
      </c>
      <c r="B1582" s="200">
        <v>530141</v>
      </c>
      <c r="C1582" s="200" t="s">
        <v>1735</v>
      </c>
      <c r="D1582" s="200" t="s">
        <v>926</v>
      </c>
    </row>
    <row r="1583" spans="1:4" x14ac:dyDescent="0.3">
      <c r="A1583" s="200" t="s">
        <v>6370</v>
      </c>
      <c r="B1583" s="200">
        <v>533275</v>
      </c>
      <c r="C1583" s="200" t="s">
        <v>6369</v>
      </c>
      <c r="D1583" s="200" t="s">
        <v>1850</v>
      </c>
    </row>
    <row r="1584" spans="1:4" x14ac:dyDescent="0.3">
      <c r="A1584" s="200" t="s">
        <v>6368</v>
      </c>
      <c r="B1584" s="200">
        <v>541019</v>
      </c>
      <c r="C1584" s="200" t="s">
        <v>6367</v>
      </c>
      <c r="D1584" s="200" t="s">
        <v>931</v>
      </c>
    </row>
    <row r="1585" spans="1:4" x14ac:dyDescent="0.3">
      <c r="A1585" s="200" t="s">
        <v>6366</v>
      </c>
      <c r="B1585" s="200">
        <v>539337</v>
      </c>
      <c r="C1585" s="200" t="s">
        <v>1735</v>
      </c>
      <c r="D1585" s="200" t="s">
        <v>1130</v>
      </c>
    </row>
    <row r="1586" spans="1:4" x14ac:dyDescent="0.3">
      <c r="A1586" s="200" t="s">
        <v>6365</v>
      </c>
      <c r="B1586" s="200">
        <v>502873</v>
      </c>
      <c r="C1586" s="200" t="s">
        <v>1735</v>
      </c>
      <c r="D1586" s="200" t="s">
        <v>920</v>
      </c>
    </row>
    <row r="1587" spans="1:4" x14ac:dyDescent="0.3">
      <c r="A1587" s="200" t="s">
        <v>6364</v>
      </c>
      <c r="B1587" s="200">
        <v>532145</v>
      </c>
      <c r="C1587" s="200" t="s">
        <v>1735</v>
      </c>
      <c r="D1587" s="200" t="s">
        <v>1811</v>
      </c>
    </row>
    <row r="1588" spans="1:4" x14ac:dyDescent="0.3">
      <c r="A1588" s="200" t="s">
        <v>6363</v>
      </c>
      <c r="B1588" s="200">
        <v>532145</v>
      </c>
      <c r="C1588" s="200" t="s">
        <v>1735</v>
      </c>
      <c r="D1588" s="200" t="s">
        <v>1811</v>
      </c>
    </row>
    <row r="1589" spans="1:4" x14ac:dyDescent="0.3">
      <c r="A1589" s="200" t="s">
        <v>6362</v>
      </c>
      <c r="B1589" s="200">
        <v>539854</v>
      </c>
      <c r="C1589" s="200" t="s">
        <v>1735</v>
      </c>
      <c r="D1589" s="200" t="s">
        <v>414</v>
      </c>
    </row>
    <row r="1590" spans="1:4" x14ac:dyDescent="0.3">
      <c r="A1590" s="200" t="s">
        <v>6361</v>
      </c>
      <c r="B1590" s="200">
        <v>515147</v>
      </c>
      <c r="C1590" s="200" t="s">
        <v>1735</v>
      </c>
      <c r="D1590" s="200" t="s">
        <v>1130</v>
      </c>
    </row>
    <row r="1591" spans="1:4" x14ac:dyDescent="0.3">
      <c r="A1591" s="200" t="s">
        <v>6360</v>
      </c>
      <c r="B1591" s="200">
        <v>509597</v>
      </c>
      <c r="C1591" s="200" t="s">
        <v>1735</v>
      </c>
      <c r="D1591" s="200" t="s">
        <v>405</v>
      </c>
    </row>
    <row r="1592" spans="1:4" x14ac:dyDescent="0.3">
      <c r="A1592" s="200" t="s">
        <v>6359</v>
      </c>
      <c r="B1592" s="200">
        <v>531971</v>
      </c>
      <c r="C1592" s="200" t="s">
        <v>1735</v>
      </c>
      <c r="D1592" s="200" t="s">
        <v>920</v>
      </c>
    </row>
    <row r="1593" spans="1:4" x14ac:dyDescent="0.3">
      <c r="A1593" s="200" t="s">
        <v>6358</v>
      </c>
      <c r="B1593" s="200">
        <v>538081</v>
      </c>
      <c r="C1593" s="200" t="s">
        <v>1735</v>
      </c>
      <c r="D1593" s="200" t="s">
        <v>920</v>
      </c>
    </row>
    <row r="1594" spans="1:4" x14ac:dyDescent="0.3">
      <c r="A1594" s="200" t="s">
        <v>6357</v>
      </c>
      <c r="B1594" s="200">
        <v>512604</v>
      </c>
      <c r="C1594" s="200" t="s">
        <v>1735</v>
      </c>
      <c r="D1594" s="200" t="s">
        <v>1047</v>
      </c>
    </row>
    <row r="1595" spans="1:4" x14ac:dyDescent="0.3">
      <c r="A1595" s="200" t="s">
        <v>6356</v>
      </c>
      <c r="B1595" s="200">
        <v>542682</v>
      </c>
      <c r="C1595" s="200" t="s">
        <v>6355</v>
      </c>
      <c r="D1595" s="200" t="s">
        <v>515</v>
      </c>
    </row>
    <row r="1596" spans="1:4" x14ac:dyDescent="0.3">
      <c r="A1596" s="200" t="s">
        <v>6354</v>
      </c>
      <c r="B1596" s="200">
        <v>590043</v>
      </c>
      <c r="C1596" s="200" t="s">
        <v>6353</v>
      </c>
      <c r="D1596" s="200" t="s">
        <v>989</v>
      </c>
    </row>
    <row r="1597" spans="1:4" x14ac:dyDescent="0.3">
      <c r="A1597" s="200" t="s">
        <v>6352</v>
      </c>
      <c r="B1597" s="200">
        <v>506024</v>
      </c>
      <c r="C1597" s="200" t="s">
        <v>1735</v>
      </c>
      <c r="D1597" s="200" t="s">
        <v>1850</v>
      </c>
    </row>
    <row r="1598" spans="1:4" x14ac:dyDescent="0.3">
      <c r="A1598" s="200" t="s">
        <v>6351</v>
      </c>
      <c r="B1598" s="200">
        <v>526931</v>
      </c>
      <c r="C1598" s="200" t="s">
        <v>1735</v>
      </c>
      <c r="D1598" s="200" t="s">
        <v>1078</v>
      </c>
    </row>
    <row r="1599" spans="1:4" x14ac:dyDescent="0.3">
      <c r="A1599" s="200" t="s">
        <v>6350</v>
      </c>
      <c r="B1599" s="200">
        <v>530055</v>
      </c>
      <c r="C1599" s="200" t="s">
        <v>1735</v>
      </c>
      <c r="D1599" s="200" t="s">
        <v>1751</v>
      </c>
    </row>
    <row r="1600" spans="1:4" x14ac:dyDescent="0.3">
      <c r="A1600" s="200" t="s">
        <v>6349</v>
      </c>
      <c r="B1600" s="200">
        <v>500467</v>
      </c>
      <c r="C1600" s="200" t="s">
        <v>6348</v>
      </c>
      <c r="D1600" s="200" t="s">
        <v>1093</v>
      </c>
    </row>
    <row r="1601" spans="1:4" x14ac:dyDescent="0.3">
      <c r="A1601" s="200" t="s">
        <v>6347</v>
      </c>
      <c r="B1601" s="200">
        <v>532855</v>
      </c>
      <c r="C1601" s="200" t="s">
        <v>1735</v>
      </c>
      <c r="D1601" s="200" t="s">
        <v>1791</v>
      </c>
    </row>
    <row r="1602" spans="1:4" x14ac:dyDescent="0.3">
      <c r="A1602" s="200" t="s">
        <v>6346</v>
      </c>
      <c r="B1602" s="200">
        <v>530927</v>
      </c>
      <c r="C1602" s="200" t="s">
        <v>1735</v>
      </c>
      <c r="D1602" s="200" t="s">
        <v>2363</v>
      </c>
    </row>
    <row r="1603" spans="1:4" x14ac:dyDescent="0.3">
      <c r="A1603" s="200" t="s">
        <v>6345</v>
      </c>
      <c r="B1603" s="200">
        <v>524080</v>
      </c>
      <c r="C1603" s="200" t="s">
        <v>1735</v>
      </c>
      <c r="D1603" s="200" t="s">
        <v>681</v>
      </c>
    </row>
    <row r="1604" spans="1:4" x14ac:dyDescent="0.3">
      <c r="A1604" s="200" t="s">
        <v>6344</v>
      </c>
      <c r="B1604" s="200">
        <v>780014</v>
      </c>
      <c r="C1604" s="200" t="s">
        <v>1735</v>
      </c>
      <c r="D1604" s="200" t="s">
        <v>1880</v>
      </c>
    </row>
    <row r="1605" spans="1:4" x14ac:dyDescent="0.3">
      <c r="A1605" s="200" t="s">
        <v>6343</v>
      </c>
      <c r="B1605" s="200">
        <v>531387</v>
      </c>
      <c r="C1605" s="200" t="s">
        <v>1735</v>
      </c>
      <c r="D1605" s="200" t="s">
        <v>1004</v>
      </c>
    </row>
    <row r="1606" spans="1:4" x14ac:dyDescent="0.3">
      <c r="A1606" s="200" t="s">
        <v>6342</v>
      </c>
      <c r="B1606" s="200">
        <v>509073</v>
      </c>
      <c r="C1606" s="200" t="s">
        <v>6341</v>
      </c>
      <c r="D1606" s="200" t="s">
        <v>6340</v>
      </c>
    </row>
    <row r="1607" spans="1:4" x14ac:dyDescent="0.3">
      <c r="A1607" s="200" t="s">
        <v>6339</v>
      </c>
      <c r="B1607" s="200">
        <v>533162</v>
      </c>
      <c r="C1607" s="200" t="s">
        <v>6338</v>
      </c>
      <c r="D1607" s="200" t="s">
        <v>1762</v>
      </c>
    </row>
    <row r="1608" spans="1:4" x14ac:dyDescent="0.3">
      <c r="A1608" s="200" t="s">
        <v>6337</v>
      </c>
      <c r="B1608" s="200">
        <v>531531</v>
      </c>
      <c r="C1608" s="200" t="s">
        <v>6336</v>
      </c>
      <c r="D1608" s="200" t="s">
        <v>844</v>
      </c>
    </row>
    <row r="1609" spans="1:4" x14ac:dyDescent="0.3">
      <c r="A1609" s="200" t="s">
        <v>6335</v>
      </c>
      <c r="B1609" s="200">
        <v>517354</v>
      </c>
      <c r="C1609" s="200" t="s">
        <v>6333</v>
      </c>
      <c r="D1609" s="200" t="s">
        <v>958</v>
      </c>
    </row>
    <row r="1610" spans="1:4" x14ac:dyDescent="0.3">
      <c r="A1610" s="200" t="s">
        <v>6334</v>
      </c>
      <c r="B1610" s="200">
        <v>517354</v>
      </c>
      <c r="C1610" s="200" t="s">
        <v>6333</v>
      </c>
      <c r="D1610" s="200" t="s">
        <v>958</v>
      </c>
    </row>
    <row r="1611" spans="1:4" x14ac:dyDescent="0.3">
      <c r="A1611" s="200" t="s">
        <v>6332</v>
      </c>
      <c r="B1611" s="200">
        <v>539176</v>
      </c>
      <c r="C1611" s="200" t="s">
        <v>1735</v>
      </c>
      <c r="D1611" s="200" t="s">
        <v>515</v>
      </c>
    </row>
    <row r="1612" spans="1:4" x14ac:dyDescent="0.3">
      <c r="A1612" s="200" t="s">
        <v>6331</v>
      </c>
      <c r="B1612" s="200">
        <v>508486</v>
      </c>
      <c r="C1612" s="200" t="s">
        <v>1735</v>
      </c>
      <c r="D1612" s="200" t="s">
        <v>505</v>
      </c>
    </row>
    <row r="1613" spans="1:4" x14ac:dyDescent="0.3">
      <c r="A1613" s="200" t="s">
        <v>6330</v>
      </c>
      <c r="B1613" s="200">
        <v>532467</v>
      </c>
      <c r="C1613" s="200" t="s">
        <v>1735</v>
      </c>
      <c r="D1613" s="200" t="s">
        <v>1947</v>
      </c>
    </row>
    <row r="1614" spans="1:4" x14ac:dyDescent="0.3">
      <c r="A1614" s="200" t="s">
        <v>6329</v>
      </c>
      <c r="B1614" s="200">
        <v>532334</v>
      </c>
      <c r="C1614" s="200" t="s">
        <v>1735</v>
      </c>
      <c r="D1614" s="200" t="s">
        <v>926</v>
      </c>
    </row>
    <row r="1615" spans="1:4" x14ac:dyDescent="0.3">
      <c r="A1615" s="200" t="s">
        <v>6328</v>
      </c>
      <c r="B1615" s="200">
        <v>508956</v>
      </c>
      <c r="C1615" s="200" t="s">
        <v>1735</v>
      </c>
      <c r="D1615" s="200" t="s">
        <v>1004</v>
      </c>
    </row>
    <row r="1616" spans="1:4" x14ac:dyDescent="0.3">
      <c r="A1616" s="200" t="s">
        <v>6327</v>
      </c>
      <c r="B1616" s="200">
        <v>532333</v>
      </c>
      <c r="C1616" s="200" t="s">
        <v>1735</v>
      </c>
      <c r="D1616" s="200" t="s">
        <v>945</v>
      </c>
    </row>
    <row r="1617" spans="1:4" x14ac:dyDescent="0.3">
      <c r="A1617" s="200" t="s">
        <v>6326</v>
      </c>
      <c r="B1617" s="200">
        <v>532216</v>
      </c>
      <c r="C1617" s="200" t="s">
        <v>6325</v>
      </c>
      <c r="D1617" s="200" t="s">
        <v>1004</v>
      </c>
    </row>
    <row r="1618" spans="1:4" x14ac:dyDescent="0.3">
      <c r="A1618" s="200" t="s">
        <v>6324</v>
      </c>
      <c r="B1618" s="200">
        <v>517271</v>
      </c>
      <c r="C1618" s="200" t="s">
        <v>6323</v>
      </c>
      <c r="D1618" s="200" t="s">
        <v>958</v>
      </c>
    </row>
    <row r="1619" spans="1:4" x14ac:dyDescent="0.3">
      <c r="A1619" s="200" t="s">
        <v>6322</v>
      </c>
      <c r="B1619" s="200">
        <v>539224</v>
      </c>
      <c r="C1619" s="200" t="s">
        <v>1735</v>
      </c>
      <c r="D1619" s="200" t="s">
        <v>1001</v>
      </c>
    </row>
    <row r="1620" spans="1:4" x14ac:dyDescent="0.3">
      <c r="A1620" s="200" t="s">
        <v>6321</v>
      </c>
      <c r="B1620" s="200">
        <v>500179</v>
      </c>
      <c r="C1620" s="200" t="s">
        <v>6320</v>
      </c>
      <c r="D1620" s="200" t="s">
        <v>1680</v>
      </c>
    </row>
    <row r="1621" spans="1:4" x14ac:dyDescent="0.3">
      <c r="A1621" s="200" t="s">
        <v>6319</v>
      </c>
      <c r="B1621" s="200">
        <v>532281</v>
      </c>
      <c r="C1621" s="200" t="s">
        <v>6318</v>
      </c>
      <c r="D1621" s="200" t="s">
        <v>948</v>
      </c>
    </row>
    <row r="1622" spans="1:4" x14ac:dyDescent="0.3">
      <c r="A1622" s="200" t="s">
        <v>6317</v>
      </c>
      <c r="B1622" s="200">
        <v>541729</v>
      </c>
      <c r="C1622" s="200" t="s">
        <v>6316</v>
      </c>
      <c r="D1622" s="200" t="s">
        <v>937</v>
      </c>
    </row>
    <row r="1623" spans="1:4" x14ac:dyDescent="0.3">
      <c r="A1623" s="200" t="s">
        <v>6315</v>
      </c>
      <c r="B1623" s="200">
        <v>500180</v>
      </c>
      <c r="C1623" s="200" t="s">
        <v>6314</v>
      </c>
      <c r="D1623" s="200" t="s">
        <v>923</v>
      </c>
    </row>
    <row r="1624" spans="1:4" x14ac:dyDescent="0.3">
      <c r="A1624" s="200" t="s">
        <v>6313</v>
      </c>
      <c r="B1624" s="200">
        <v>533230</v>
      </c>
      <c r="C1624" s="200" t="s">
        <v>6312</v>
      </c>
      <c r="D1624" s="200" t="s">
        <v>945</v>
      </c>
    </row>
    <row r="1625" spans="1:4" x14ac:dyDescent="0.3">
      <c r="A1625" s="200" t="s">
        <v>6311</v>
      </c>
      <c r="B1625" s="200">
        <v>540777</v>
      </c>
      <c r="C1625" s="200" t="s">
        <v>6310</v>
      </c>
      <c r="D1625" s="200" t="s">
        <v>429</v>
      </c>
    </row>
    <row r="1626" spans="1:4" x14ac:dyDescent="0.3">
      <c r="A1626" s="200" t="s">
        <v>6309</v>
      </c>
      <c r="B1626" s="200">
        <v>539787</v>
      </c>
      <c r="C1626" s="200" t="s">
        <v>6308</v>
      </c>
      <c r="D1626" s="200" t="s">
        <v>980</v>
      </c>
    </row>
    <row r="1627" spans="1:4" x14ac:dyDescent="0.3">
      <c r="A1627" s="200" t="s">
        <v>6307</v>
      </c>
      <c r="B1627" s="200">
        <v>503689</v>
      </c>
      <c r="C1627" s="200" t="s">
        <v>1735</v>
      </c>
      <c r="D1627" s="200" t="s">
        <v>1751</v>
      </c>
    </row>
    <row r="1628" spans="1:4" x14ac:dyDescent="0.3">
      <c r="A1628" s="200" t="s">
        <v>6306</v>
      </c>
      <c r="B1628" s="200" t="s">
        <v>1735</v>
      </c>
      <c r="C1628" s="200" t="s">
        <v>6305</v>
      </c>
      <c r="D1628" s="200" t="s">
        <v>1733</v>
      </c>
    </row>
    <row r="1629" spans="1:4" x14ac:dyDescent="0.3">
      <c r="A1629" s="200" t="s">
        <v>6304</v>
      </c>
      <c r="B1629" s="200">
        <v>526967</v>
      </c>
      <c r="C1629" s="200" t="s">
        <v>1735</v>
      </c>
      <c r="D1629" s="200" t="s">
        <v>1850</v>
      </c>
    </row>
    <row r="1630" spans="1:4" x14ac:dyDescent="0.3">
      <c r="A1630" s="200" t="s">
        <v>6303</v>
      </c>
      <c r="B1630" s="200">
        <v>509631</v>
      </c>
      <c r="C1630" s="200" t="s">
        <v>6302</v>
      </c>
      <c r="D1630" s="200" t="s">
        <v>1078</v>
      </c>
    </row>
    <row r="1631" spans="1:4" x14ac:dyDescent="0.3">
      <c r="A1631" s="200" t="s">
        <v>6301</v>
      </c>
      <c r="B1631" s="200">
        <v>500292</v>
      </c>
      <c r="C1631" s="200" t="s">
        <v>6299</v>
      </c>
      <c r="D1631" s="200" t="s">
        <v>687</v>
      </c>
    </row>
    <row r="1632" spans="1:4" x14ac:dyDescent="0.3">
      <c r="A1632" s="200" t="s">
        <v>6300</v>
      </c>
      <c r="B1632" s="200">
        <v>500292</v>
      </c>
      <c r="C1632" s="200" t="s">
        <v>6299</v>
      </c>
      <c r="D1632" s="200" t="s">
        <v>687</v>
      </c>
    </row>
    <row r="1633" spans="1:4" x14ac:dyDescent="0.3">
      <c r="A1633" s="200" t="s">
        <v>6298</v>
      </c>
      <c r="B1633" s="200">
        <v>539174</v>
      </c>
      <c r="C1633" s="200" t="s">
        <v>6297</v>
      </c>
      <c r="D1633" s="200" t="s">
        <v>1004</v>
      </c>
    </row>
    <row r="1634" spans="1:4" x14ac:dyDescent="0.3">
      <c r="A1634" s="200" t="s">
        <v>6296</v>
      </c>
      <c r="B1634" s="200">
        <v>505520</v>
      </c>
      <c r="C1634" s="200" t="s">
        <v>1735</v>
      </c>
      <c r="D1634" s="200" t="s">
        <v>1751</v>
      </c>
    </row>
    <row r="1635" spans="1:4" x14ac:dyDescent="0.3">
      <c r="A1635" s="200" t="s">
        <v>6295</v>
      </c>
      <c r="B1635" s="200">
        <v>531178</v>
      </c>
      <c r="C1635" s="200" t="s">
        <v>1735</v>
      </c>
      <c r="D1635" s="200" t="s">
        <v>1212</v>
      </c>
    </row>
    <row r="1636" spans="1:4" x14ac:dyDescent="0.3">
      <c r="A1636" s="200" t="s">
        <v>6294</v>
      </c>
      <c r="B1636" s="200">
        <v>524590</v>
      </c>
      <c r="C1636" s="200" t="s">
        <v>1735</v>
      </c>
      <c r="D1636" s="200" t="s">
        <v>1212</v>
      </c>
    </row>
    <row r="1637" spans="1:4" x14ac:dyDescent="0.3">
      <c r="A1637" s="200" t="s">
        <v>6293</v>
      </c>
      <c r="B1637" s="200">
        <v>505720</v>
      </c>
      <c r="C1637" s="200" t="s">
        <v>6292</v>
      </c>
      <c r="D1637" s="200" t="s">
        <v>515</v>
      </c>
    </row>
    <row r="1638" spans="1:4" x14ac:dyDescent="0.3">
      <c r="A1638" s="200" t="s">
        <v>6291</v>
      </c>
      <c r="B1638" s="200">
        <v>519552</v>
      </c>
      <c r="C1638" s="200" t="s">
        <v>6290</v>
      </c>
      <c r="D1638" s="200" t="s">
        <v>844</v>
      </c>
    </row>
    <row r="1639" spans="1:4" x14ac:dyDescent="0.3">
      <c r="A1639" s="200" t="s">
        <v>6289</v>
      </c>
      <c r="B1639" s="200">
        <v>500182</v>
      </c>
      <c r="C1639" s="200" t="s">
        <v>6288</v>
      </c>
      <c r="D1639" s="200" t="s">
        <v>2265</v>
      </c>
    </row>
    <row r="1640" spans="1:4" x14ac:dyDescent="0.3">
      <c r="A1640" s="200" t="s">
        <v>6287</v>
      </c>
      <c r="B1640" s="200">
        <v>524669</v>
      </c>
      <c r="C1640" s="200" t="s">
        <v>6286</v>
      </c>
      <c r="D1640" s="200" t="s">
        <v>472</v>
      </c>
    </row>
    <row r="1641" spans="1:4" x14ac:dyDescent="0.3">
      <c r="A1641" s="200" t="s">
        <v>6285</v>
      </c>
      <c r="B1641" s="200">
        <v>534328</v>
      </c>
      <c r="C1641" s="200" t="s">
        <v>6284</v>
      </c>
      <c r="D1641" s="200" t="s">
        <v>1212</v>
      </c>
    </row>
    <row r="1642" spans="1:4" x14ac:dyDescent="0.3">
      <c r="A1642" s="200" t="s">
        <v>6283</v>
      </c>
      <c r="B1642" s="200">
        <v>532129</v>
      </c>
      <c r="C1642" s="200" t="s">
        <v>6282</v>
      </c>
      <c r="D1642" s="200" t="s">
        <v>948</v>
      </c>
    </row>
    <row r="1643" spans="1:4" x14ac:dyDescent="0.3">
      <c r="A1643" s="200" t="s">
        <v>6281</v>
      </c>
      <c r="B1643" s="200">
        <v>504176</v>
      </c>
      <c r="C1643" s="200" t="s">
        <v>1735</v>
      </c>
      <c r="D1643" s="200" t="s">
        <v>2379</v>
      </c>
    </row>
    <row r="1644" spans="1:4" x14ac:dyDescent="0.3">
      <c r="A1644" s="200" t="s">
        <v>6280</v>
      </c>
      <c r="B1644" s="200">
        <v>504176</v>
      </c>
      <c r="C1644" s="200" t="s">
        <v>1735</v>
      </c>
      <c r="D1644" s="200" t="s">
        <v>2379</v>
      </c>
    </row>
    <row r="1645" spans="1:4" x14ac:dyDescent="0.3">
      <c r="A1645" s="200" t="s">
        <v>6279</v>
      </c>
      <c r="B1645" s="200">
        <v>517080</v>
      </c>
      <c r="C1645" s="200" t="s">
        <v>6278</v>
      </c>
      <c r="D1645" s="200" t="s">
        <v>931</v>
      </c>
    </row>
    <row r="1646" spans="1:4" x14ac:dyDescent="0.3">
      <c r="A1646" s="200" t="s">
        <v>6277</v>
      </c>
      <c r="B1646" s="200">
        <v>531301</v>
      </c>
      <c r="C1646" s="200" t="s">
        <v>1735</v>
      </c>
      <c r="D1646" s="200" t="s">
        <v>920</v>
      </c>
    </row>
    <row r="1647" spans="1:4" x14ac:dyDescent="0.3">
      <c r="A1647" s="200" t="s">
        <v>6276</v>
      </c>
      <c r="B1647" s="200">
        <v>524735</v>
      </c>
      <c r="C1647" s="200" t="s">
        <v>6275</v>
      </c>
      <c r="D1647" s="200" t="s">
        <v>472</v>
      </c>
    </row>
    <row r="1648" spans="1:4" x14ac:dyDescent="0.3">
      <c r="A1648" s="200" t="s">
        <v>6274</v>
      </c>
      <c r="B1648" s="200">
        <v>542332</v>
      </c>
      <c r="C1648" s="200" t="s">
        <v>6273</v>
      </c>
      <c r="D1648" s="200" t="s">
        <v>945</v>
      </c>
    </row>
    <row r="1649" spans="1:4" x14ac:dyDescent="0.3">
      <c r="A1649" s="200" t="s">
        <v>6272</v>
      </c>
      <c r="B1649" s="200">
        <v>509675</v>
      </c>
      <c r="C1649" s="200" t="s">
        <v>6271</v>
      </c>
      <c r="D1649" s="200" t="s">
        <v>687</v>
      </c>
    </row>
    <row r="1650" spans="1:4" x14ac:dyDescent="0.3">
      <c r="A1650" s="200" t="s">
        <v>6270</v>
      </c>
      <c r="B1650" s="200">
        <v>532847</v>
      </c>
      <c r="C1650" s="200" t="s">
        <v>6269</v>
      </c>
      <c r="D1650" s="200" t="s">
        <v>996</v>
      </c>
    </row>
    <row r="1651" spans="1:4" x14ac:dyDescent="0.3">
      <c r="A1651" s="200" t="s">
        <v>6268</v>
      </c>
      <c r="B1651" s="200">
        <v>505712</v>
      </c>
      <c r="C1651" s="200" t="s">
        <v>1735</v>
      </c>
      <c r="D1651" s="200" t="s">
        <v>989</v>
      </c>
    </row>
    <row r="1652" spans="1:4" x14ac:dyDescent="0.3">
      <c r="A1652" s="200" t="s">
        <v>6267</v>
      </c>
      <c r="B1652" s="200">
        <v>514010</v>
      </c>
      <c r="C1652" s="200" t="s">
        <v>1735</v>
      </c>
      <c r="D1652" s="200" t="s">
        <v>920</v>
      </c>
    </row>
    <row r="1653" spans="1:4" x14ac:dyDescent="0.3">
      <c r="A1653" s="200" t="s">
        <v>6266</v>
      </c>
      <c r="B1653" s="200">
        <v>500183</v>
      </c>
      <c r="C1653" s="200" t="s">
        <v>6265</v>
      </c>
      <c r="D1653" s="200" t="s">
        <v>1990</v>
      </c>
    </row>
    <row r="1654" spans="1:4" x14ac:dyDescent="0.3">
      <c r="A1654" s="200" t="s">
        <v>6264</v>
      </c>
      <c r="B1654" s="200">
        <v>500184</v>
      </c>
      <c r="C1654" s="200" t="s">
        <v>6263</v>
      </c>
      <c r="D1654" s="200" t="s">
        <v>405</v>
      </c>
    </row>
    <row r="1655" spans="1:4" x14ac:dyDescent="0.3">
      <c r="A1655" s="200" t="s">
        <v>6262</v>
      </c>
      <c r="B1655" s="200">
        <v>526899</v>
      </c>
      <c r="C1655" s="200" t="s">
        <v>1735</v>
      </c>
      <c r="D1655" s="200" t="s">
        <v>414</v>
      </c>
    </row>
    <row r="1656" spans="1:4" x14ac:dyDescent="0.3">
      <c r="A1656" s="200" t="s">
        <v>6261</v>
      </c>
      <c r="B1656" s="200">
        <v>513723</v>
      </c>
      <c r="C1656" s="200" t="s">
        <v>1735</v>
      </c>
      <c r="D1656" s="200" t="s">
        <v>2040</v>
      </c>
    </row>
    <row r="1657" spans="1:4" x14ac:dyDescent="0.3">
      <c r="A1657" s="200" t="s">
        <v>6260</v>
      </c>
      <c r="B1657" s="200">
        <v>511169</v>
      </c>
      <c r="C1657" s="200" t="s">
        <v>1735</v>
      </c>
      <c r="D1657" s="200" t="s">
        <v>1004</v>
      </c>
    </row>
    <row r="1658" spans="1:4" x14ac:dyDescent="0.3">
      <c r="A1658" s="200" t="s">
        <v>6259</v>
      </c>
      <c r="B1658" s="200">
        <v>514043</v>
      </c>
      <c r="C1658" s="200" t="s">
        <v>6258</v>
      </c>
      <c r="D1658" s="200" t="s">
        <v>920</v>
      </c>
    </row>
    <row r="1659" spans="1:4" x14ac:dyDescent="0.3">
      <c r="A1659" s="200" t="s">
        <v>6257</v>
      </c>
      <c r="B1659" s="200">
        <v>531979</v>
      </c>
      <c r="C1659" s="200" t="s">
        <v>1735</v>
      </c>
      <c r="D1659" s="200" t="s">
        <v>2173</v>
      </c>
    </row>
    <row r="1660" spans="1:4" x14ac:dyDescent="0.3">
      <c r="A1660" s="200" t="s">
        <v>6256</v>
      </c>
      <c r="B1660" s="200">
        <v>538652</v>
      </c>
      <c r="C1660" s="200" t="s">
        <v>1735</v>
      </c>
      <c r="D1660" s="200" t="s">
        <v>1212</v>
      </c>
    </row>
    <row r="1661" spans="1:4" x14ac:dyDescent="0.3">
      <c r="A1661" s="200" t="s">
        <v>6255</v>
      </c>
      <c r="B1661" s="200">
        <v>504036</v>
      </c>
      <c r="C1661" s="200" t="s">
        <v>6254</v>
      </c>
      <c r="D1661" s="200" t="s">
        <v>1745</v>
      </c>
    </row>
    <row r="1662" spans="1:4" x14ac:dyDescent="0.3">
      <c r="A1662" s="200" t="s">
        <v>6253</v>
      </c>
      <c r="B1662" s="200">
        <v>539114</v>
      </c>
      <c r="C1662" s="200" t="s">
        <v>1735</v>
      </c>
      <c r="D1662" s="200" t="s">
        <v>1004</v>
      </c>
    </row>
    <row r="1663" spans="1:4" x14ac:dyDescent="0.3">
      <c r="A1663" s="200" t="s">
        <v>6252</v>
      </c>
      <c r="B1663" s="200">
        <v>503881</v>
      </c>
      <c r="C1663" s="200" t="s">
        <v>6251</v>
      </c>
      <c r="D1663" s="200" t="s">
        <v>920</v>
      </c>
    </row>
    <row r="1664" spans="1:4" x14ac:dyDescent="0.3">
      <c r="A1664" s="200" t="s">
        <v>6250</v>
      </c>
      <c r="B1664" s="200">
        <v>500440</v>
      </c>
      <c r="C1664" s="200" t="s">
        <v>6249</v>
      </c>
      <c r="D1664" s="200" t="s">
        <v>2173</v>
      </c>
    </row>
    <row r="1665" spans="1:4" x14ac:dyDescent="0.3">
      <c r="A1665" s="200" t="s">
        <v>6248</v>
      </c>
      <c r="B1665" s="200" t="s">
        <v>1735</v>
      </c>
      <c r="C1665" s="200" t="s">
        <v>6247</v>
      </c>
      <c r="D1665" s="200" t="s">
        <v>1733</v>
      </c>
    </row>
    <row r="1666" spans="1:4" x14ac:dyDescent="0.3">
      <c r="A1666" s="200" t="s">
        <v>6246</v>
      </c>
      <c r="B1666" s="200">
        <v>509895</v>
      </c>
      <c r="C1666" s="200" t="s">
        <v>1735</v>
      </c>
      <c r="D1666" s="200" t="s">
        <v>920</v>
      </c>
    </row>
    <row r="1667" spans="1:4" x14ac:dyDescent="0.3">
      <c r="A1667" s="200" t="s">
        <v>6245</v>
      </c>
      <c r="B1667" s="200">
        <v>532859</v>
      </c>
      <c r="C1667" s="200" t="s">
        <v>6244</v>
      </c>
      <c r="D1667" s="200" t="s">
        <v>1803</v>
      </c>
    </row>
    <row r="1668" spans="1:4" x14ac:dyDescent="0.3">
      <c r="A1668" s="200" t="s">
        <v>6243</v>
      </c>
      <c r="B1668" s="200">
        <v>500189</v>
      </c>
      <c r="C1668" s="200" t="s">
        <v>6242</v>
      </c>
      <c r="D1668" s="200" t="s">
        <v>1762</v>
      </c>
    </row>
    <row r="1669" spans="1:4" x14ac:dyDescent="0.3">
      <c r="A1669" s="200" t="s">
        <v>6241</v>
      </c>
      <c r="B1669" s="200">
        <v>514428</v>
      </c>
      <c r="C1669" s="200" t="s">
        <v>1735</v>
      </c>
      <c r="D1669" s="200" t="s">
        <v>934</v>
      </c>
    </row>
    <row r="1670" spans="1:4" x14ac:dyDescent="0.3">
      <c r="A1670" s="200" t="s">
        <v>6240</v>
      </c>
      <c r="B1670" s="200">
        <v>541154</v>
      </c>
      <c r="C1670" s="200" t="s">
        <v>6239</v>
      </c>
      <c r="D1670" s="200" t="s">
        <v>2629</v>
      </c>
    </row>
    <row r="1671" spans="1:4" x14ac:dyDescent="0.3">
      <c r="A1671" s="200" t="s">
        <v>6238</v>
      </c>
      <c r="B1671" s="200">
        <v>531918</v>
      </c>
      <c r="C1671" s="200" t="s">
        <v>1735</v>
      </c>
      <c r="D1671" s="200" t="s">
        <v>1212</v>
      </c>
    </row>
    <row r="1672" spans="1:4" x14ac:dyDescent="0.3">
      <c r="A1672" s="200" t="s">
        <v>6237</v>
      </c>
      <c r="B1672" s="200">
        <v>532041</v>
      </c>
      <c r="C1672" s="200" t="s">
        <v>6236</v>
      </c>
      <c r="D1672" s="200" t="s">
        <v>1625</v>
      </c>
    </row>
    <row r="1673" spans="1:4" x14ac:dyDescent="0.3">
      <c r="A1673" s="200" t="s">
        <v>6235</v>
      </c>
      <c r="B1673" s="200">
        <v>509635</v>
      </c>
      <c r="C1673" s="200" t="s">
        <v>6234</v>
      </c>
      <c r="D1673" s="200" t="s">
        <v>989</v>
      </c>
    </row>
    <row r="1674" spans="1:4" x14ac:dyDescent="0.3">
      <c r="A1674" s="200" t="s">
        <v>6233</v>
      </c>
      <c r="B1674" s="200">
        <v>500185</v>
      </c>
      <c r="C1674" s="200" t="s">
        <v>6232</v>
      </c>
      <c r="D1674" s="200" t="s">
        <v>931</v>
      </c>
    </row>
    <row r="1675" spans="1:4" x14ac:dyDescent="0.3">
      <c r="A1675" s="200" t="s">
        <v>6231</v>
      </c>
      <c r="B1675" s="200">
        <v>513599</v>
      </c>
      <c r="C1675" s="200" t="s">
        <v>6230</v>
      </c>
      <c r="D1675" s="200" t="s">
        <v>3344</v>
      </c>
    </row>
    <row r="1676" spans="1:4" x14ac:dyDescent="0.3">
      <c r="A1676" s="200" t="s">
        <v>6229</v>
      </c>
      <c r="B1676" s="200">
        <v>505725</v>
      </c>
      <c r="C1676" s="200" t="s">
        <v>6228</v>
      </c>
      <c r="D1676" s="200" t="s">
        <v>1078</v>
      </c>
    </row>
    <row r="1677" spans="1:4" x14ac:dyDescent="0.3">
      <c r="A1677" s="200" t="s">
        <v>6227</v>
      </c>
      <c r="B1677" s="200">
        <v>524013</v>
      </c>
      <c r="C1677" s="200" t="s">
        <v>1735</v>
      </c>
      <c r="D1677" s="200" t="s">
        <v>1982</v>
      </c>
    </row>
    <row r="1678" spans="1:4" x14ac:dyDescent="0.3">
      <c r="A1678" s="200" t="s">
        <v>6226</v>
      </c>
      <c r="B1678" s="200">
        <v>519126</v>
      </c>
      <c r="C1678" s="200" t="s">
        <v>1735</v>
      </c>
      <c r="D1678" s="200" t="s">
        <v>844</v>
      </c>
    </row>
    <row r="1679" spans="1:4" x14ac:dyDescent="0.3">
      <c r="A1679" s="200" t="s">
        <v>6225</v>
      </c>
      <c r="B1679" s="200">
        <v>505893</v>
      </c>
      <c r="C1679" s="200" t="s">
        <v>1735</v>
      </c>
      <c r="D1679" s="200" t="s">
        <v>989</v>
      </c>
    </row>
    <row r="1680" spans="1:4" x14ac:dyDescent="0.3">
      <c r="A1680" s="200" t="s">
        <v>6224</v>
      </c>
      <c r="B1680" s="200">
        <v>509650</v>
      </c>
      <c r="C1680" s="200" t="s">
        <v>1735</v>
      </c>
      <c r="D1680" s="200" t="s">
        <v>2203</v>
      </c>
    </row>
    <row r="1681" spans="1:4" x14ac:dyDescent="0.3">
      <c r="A1681" s="200" t="s">
        <v>6223</v>
      </c>
      <c r="B1681" s="200">
        <v>533217</v>
      </c>
      <c r="C1681" s="200" t="s">
        <v>6222</v>
      </c>
      <c r="D1681" s="200" t="s">
        <v>2467</v>
      </c>
    </row>
    <row r="1682" spans="1:4" x14ac:dyDescent="0.3">
      <c r="A1682" s="200" t="s">
        <v>6221</v>
      </c>
      <c r="B1682" s="200">
        <v>500500</v>
      </c>
      <c r="C1682" s="200" t="s">
        <v>6220</v>
      </c>
      <c r="D1682" s="200" t="s">
        <v>5027</v>
      </c>
    </row>
    <row r="1683" spans="1:4" x14ac:dyDescent="0.3">
      <c r="A1683" s="200" t="s">
        <v>6219</v>
      </c>
      <c r="B1683" s="200">
        <v>500186</v>
      </c>
      <c r="C1683" s="200" t="s">
        <v>6218</v>
      </c>
      <c r="D1683" s="200" t="s">
        <v>3382</v>
      </c>
    </row>
    <row r="1684" spans="1:4" x14ac:dyDescent="0.3">
      <c r="A1684" s="200" t="s">
        <v>6217</v>
      </c>
      <c r="B1684" s="200">
        <v>500449</v>
      </c>
      <c r="C1684" s="200" t="s">
        <v>1735</v>
      </c>
      <c r="D1684" s="200" t="s">
        <v>681</v>
      </c>
    </row>
    <row r="1685" spans="1:4" x14ac:dyDescent="0.3">
      <c r="A1685" s="200" t="s">
        <v>6216</v>
      </c>
      <c r="B1685" s="200">
        <v>500104</v>
      </c>
      <c r="C1685" s="200" t="s">
        <v>6215</v>
      </c>
      <c r="D1685" s="200" t="s">
        <v>3423</v>
      </c>
    </row>
    <row r="1686" spans="1:4" x14ac:dyDescent="0.3">
      <c r="A1686" s="200" t="s">
        <v>6214</v>
      </c>
      <c r="B1686" s="200">
        <v>530315</v>
      </c>
      <c r="C1686" s="200" t="s">
        <v>1735</v>
      </c>
      <c r="D1686" s="200" t="s">
        <v>1130</v>
      </c>
    </row>
    <row r="1687" spans="1:4" x14ac:dyDescent="0.3">
      <c r="A1687" s="200" t="s">
        <v>6213</v>
      </c>
      <c r="B1687" s="200">
        <v>500696</v>
      </c>
      <c r="C1687" s="200" t="s">
        <v>6212</v>
      </c>
      <c r="D1687" s="200" t="s">
        <v>1225</v>
      </c>
    </row>
    <row r="1688" spans="1:4" x14ac:dyDescent="0.3">
      <c r="A1688" s="200" t="s">
        <v>6211</v>
      </c>
      <c r="B1688" s="200">
        <v>504713</v>
      </c>
      <c r="C1688" s="200" t="s">
        <v>1735</v>
      </c>
      <c r="D1688" s="200" t="s">
        <v>996</v>
      </c>
    </row>
    <row r="1689" spans="1:4" x14ac:dyDescent="0.3">
      <c r="A1689" s="200" t="s">
        <v>6210</v>
      </c>
      <c r="B1689" s="200">
        <v>500188</v>
      </c>
      <c r="C1689" s="200" t="s">
        <v>6209</v>
      </c>
      <c r="D1689" s="200" t="s">
        <v>2067</v>
      </c>
    </row>
    <row r="1690" spans="1:4" x14ac:dyDescent="0.3">
      <c r="A1690" s="200" t="s">
        <v>6208</v>
      </c>
      <c r="B1690" s="200">
        <v>515145</v>
      </c>
      <c r="C1690" s="200" t="s">
        <v>6207</v>
      </c>
      <c r="D1690" s="200" t="s">
        <v>1130</v>
      </c>
    </row>
    <row r="1691" spans="1:4" x14ac:dyDescent="0.3">
      <c r="A1691" s="200" t="s">
        <v>6206</v>
      </c>
      <c r="B1691" s="200">
        <v>513039</v>
      </c>
      <c r="C1691" s="200" t="s">
        <v>1735</v>
      </c>
      <c r="D1691" s="200" t="s">
        <v>515</v>
      </c>
    </row>
    <row r="1692" spans="1:4" x14ac:dyDescent="0.3">
      <c r="A1692" s="200" t="s">
        <v>6205</v>
      </c>
      <c r="B1692" s="200">
        <v>539984</v>
      </c>
      <c r="C1692" s="200" t="s">
        <v>1735</v>
      </c>
      <c r="D1692" s="200" t="s">
        <v>1745</v>
      </c>
    </row>
    <row r="1693" spans="1:4" x14ac:dyDescent="0.3">
      <c r="A1693" s="200" t="s">
        <v>6204</v>
      </c>
      <c r="B1693" s="200">
        <v>530853</v>
      </c>
      <c r="C1693" s="200" t="s">
        <v>1735</v>
      </c>
      <c r="D1693" s="200" t="s">
        <v>867</v>
      </c>
    </row>
    <row r="1694" spans="1:4" x14ac:dyDescent="0.3">
      <c r="A1694" s="200" t="s">
        <v>6203</v>
      </c>
      <c r="B1694" s="200">
        <v>531743</v>
      </c>
      <c r="C1694" s="200" t="s">
        <v>1735</v>
      </c>
      <c r="D1694" s="200" t="s">
        <v>1212</v>
      </c>
    </row>
    <row r="1695" spans="1:4" x14ac:dyDescent="0.3">
      <c r="A1695" s="200" t="s">
        <v>6202</v>
      </c>
      <c r="B1695" s="200">
        <v>590018</v>
      </c>
      <c r="C1695" s="200" t="s">
        <v>6201</v>
      </c>
      <c r="D1695" s="200" t="s">
        <v>1850</v>
      </c>
    </row>
    <row r="1696" spans="1:4" x14ac:dyDescent="0.3">
      <c r="A1696" s="200" t="s">
        <v>6200</v>
      </c>
      <c r="B1696" s="200">
        <v>521068</v>
      </c>
      <c r="C1696" s="200" t="s">
        <v>1735</v>
      </c>
      <c r="D1696" s="200" t="s">
        <v>920</v>
      </c>
    </row>
    <row r="1697" spans="1:4" x14ac:dyDescent="0.3">
      <c r="A1697" s="200" t="s">
        <v>6199</v>
      </c>
      <c r="B1697" s="200">
        <v>532359</v>
      </c>
      <c r="C1697" s="200" t="s">
        <v>1735</v>
      </c>
      <c r="D1697" s="200" t="s">
        <v>1625</v>
      </c>
    </row>
    <row r="1698" spans="1:4" x14ac:dyDescent="0.3">
      <c r="A1698" s="200" t="s">
        <v>6198</v>
      </c>
      <c r="B1698" s="200">
        <v>526217</v>
      </c>
      <c r="C1698" s="200" t="s">
        <v>6197</v>
      </c>
      <c r="D1698" s="200" t="s">
        <v>1130</v>
      </c>
    </row>
    <row r="1699" spans="1:4" x14ac:dyDescent="0.3">
      <c r="A1699" s="200" t="s">
        <v>6196</v>
      </c>
      <c r="B1699" s="200" t="s">
        <v>1735</v>
      </c>
      <c r="C1699" s="200" t="s">
        <v>592</v>
      </c>
      <c r="D1699" s="200" t="s">
        <v>1880</v>
      </c>
    </row>
    <row r="1700" spans="1:4" x14ac:dyDescent="0.3">
      <c r="A1700" s="200" t="s">
        <v>6195</v>
      </c>
      <c r="B1700" s="200">
        <v>541627</v>
      </c>
      <c r="C1700" s="200" t="s">
        <v>6194</v>
      </c>
      <c r="D1700" s="200" t="s">
        <v>6193</v>
      </c>
    </row>
    <row r="1701" spans="1:4" x14ac:dyDescent="0.3">
      <c r="A1701" s="200" t="s">
        <v>6192</v>
      </c>
      <c r="B1701" s="200">
        <v>531661</v>
      </c>
      <c r="C1701" s="200" t="s">
        <v>1735</v>
      </c>
      <c r="D1701" s="200" t="s">
        <v>515</v>
      </c>
    </row>
    <row r="1702" spans="1:4" x14ac:dyDescent="0.3">
      <c r="A1702" s="200" t="s">
        <v>6191</v>
      </c>
      <c r="B1702" s="200">
        <v>500191</v>
      </c>
      <c r="C1702" s="200" t="s">
        <v>6190</v>
      </c>
      <c r="D1702" s="200" t="s">
        <v>2133</v>
      </c>
    </row>
    <row r="1703" spans="1:4" x14ac:dyDescent="0.3">
      <c r="A1703" s="200" t="s">
        <v>6189</v>
      </c>
      <c r="B1703" s="200">
        <v>522064</v>
      </c>
      <c r="C1703" s="200" t="s">
        <v>6188</v>
      </c>
      <c r="D1703" s="200" t="s">
        <v>515</v>
      </c>
    </row>
    <row r="1704" spans="1:4" x14ac:dyDescent="0.3">
      <c r="A1704" s="200" t="s">
        <v>6187</v>
      </c>
      <c r="B1704" s="200">
        <v>517174</v>
      </c>
      <c r="C1704" s="200" t="s">
        <v>6185</v>
      </c>
      <c r="D1704" s="200" t="s">
        <v>958</v>
      </c>
    </row>
    <row r="1705" spans="1:4" x14ac:dyDescent="0.3">
      <c r="A1705" s="200" t="s">
        <v>6186</v>
      </c>
      <c r="B1705" s="200">
        <v>517174</v>
      </c>
      <c r="C1705" s="200" t="s">
        <v>6185</v>
      </c>
      <c r="D1705" s="200" t="s">
        <v>958</v>
      </c>
    </row>
    <row r="1706" spans="1:4" x14ac:dyDescent="0.3">
      <c r="A1706" s="200" t="s">
        <v>6184</v>
      </c>
      <c r="B1706" s="200">
        <v>500193</v>
      </c>
      <c r="C1706" s="200" t="s">
        <v>6183</v>
      </c>
      <c r="D1706" s="200" t="s">
        <v>1811</v>
      </c>
    </row>
    <row r="1707" spans="1:4" x14ac:dyDescent="0.3">
      <c r="A1707" s="200" t="s">
        <v>6182</v>
      </c>
      <c r="B1707" s="200">
        <v>526683</v>
      </c>
      <c r="C1707" s="200" t="s">
        <v>6181</v>
      </c>
      <c r="D1707" s="200" t="s">
        <v>1811</v>
      </c>
    </row>
    <row r="1708" spans="1:4" x14ac:dyDescent="0.3">
      <c r="A1708" s="200" t="s">
        <v>6180</v>
      </c>
      <c r="B1708" s="200">
        <v>540530</v>
      </c>
      <c r="C1708" s="200" t="s">
        <v>6179</v>
      </c>
      <c r="D1708" s="200" t="s">
        <v>2203</v>
      </c>
    </row>
    <row r="1709" spans="1:4" x14ac:dyDescent="0.3">
      <c r="A1709" s="200" t="s">
        <v>6178</v>
      </c>
      <c r="B1709" s="200">
        <v>532873</v>
      </c>
      <c r="C1709" s="200" t="s">
        <v>6177</v>
      </c>
      <c r="D1709" s="200" t="s">
        <v>926</v>
      </c>
    </row>
    <row r="1710" spans="1:4" x14ac:dyDescent="0.3">
      <c r="A1710" s="200" t="s">
        <v>6176</v>
      </c>
      <c r="B1710" s="200">
        <v>500010</v>
      </c>
      <c r="C1710" s="200" t="s">
        <v>6175</v>
      </c>
      <c r="D1710" s="200" t="s">
        <v>2203</v>
      </c>
    </row>
    <row r="1711" spans="1:4" x14ac:dyDescent="0.3">
      <c r="A1711" s="200" t="s">
        <v>6174</v>
      </c>
      <c r="B1711" s="200">
        <v>532761</v>
      </c>
      <c r="C1711" s="200" t="s">
        <v>6173</v>
      </c>
      <c r="D1711" s="200" t="s">
        <v>1803</v>
      </c>
    </row>
    <row r="1712" spans="1:4" x14ac:dyDescent="0.3">
      <c r="A1712" s="200" t="s">
        <v>6172</v>
      </c>
      <c r="B1712" s="200">
        <v>526761</v>
      </c>
      <c r="C1712" s="200" t="s">
        <v>1735</v>
      </c>
      <c r="D1712" s="200" t="s">
        <v>1811</v>
      </c>
    </row>
    <row r="1713" spans="1:4" x14ac:dyDescent="0.3">
      <c r="A1713" s="200" t="s">
        <v>6171</v>
      </c>
      <c r="B1713" s="200">
        <v>535217</v>
      </c>
      <c r="C1713" s="200" t="s">
        <v>1735</v>
      </c>
      <c r="D1713" s="200" t="s">
        <v>414</v>
      </c>
    </row>
    <row r="1714" spans="1:4" x14ac:dyDescent="0.3">
      <c r="A1714" s="200" t="s">
        <v>6170</v>
      </c>
      <c r="B1714" s="200">
        <v>540136</v>
      </c>
      <c r="C1714" s="200" t="s">
        <v>6169</v>
      </c>
      <c r="D1714" s="200" t="s">
        <v>749</v>
      </c>
    </row>
    <row r="1715" spans="1:4" x14ac:dyDescent="0.3">
      <c r="A1715" s="200" t="s">
        <v>6168</v>
      </c>
      <c r="B1715" s="200">
        <v>531724</v>
      </c>
      <c r="C1715" s="200" t="s">
        <v>1735</v>
      </c>
      <c r="D1715" s="200" t="s">
        <v>1751</v>
      </c>
    </row>
    <row r="1716" spans="1:4" x14ac:dyDescent="0.3">
      <c r="A1716" s="200" t="s">
        <v>6167</v>
      </c>
      <c r="B1716" s="200">
        <v>500187</v>
      </c>
      <c r="C1716" s="200" t="s">
        <v>6166</v>
      </c>
      <c r="D1716" s="200" t="s">
        <v>1130</v>
      </c>
    </row>
    <row r="1717" spans="1:4" x14ac:dyDescent="0.3">
      <c r="A1717" s="200" t="s">
        <v>6165</v>
      </c>
      <c r="B1717" s="200">
        <v>532662</v>
      </c>
      <c r="C1717" s="200" t="s">
        <v>6164</v>
      </c>
      <c r="D1717" s="200" t="s">
        <v>2467</v>
      </c>
    </row>
    <row r="1718" spans="1:4" x14ac:dyDescent="0.3">
      <c r="A1718" s="200" t="s">
        <v>6163</v>
      </c>
      <c r="B1718" s="200">
        <v>532799</v>
      </c>
      <c r="C1718" s="200" t="s">
        <v>6162</v>
      </c>
      <c r="D1718" s="200" t="s">
        <v>926</v>
      </c>
    </row>
    <row r="1719" spans="1:4" x14ac:dyDescent="0.3">
      <c r="A1719" s="200" t="s">
        <v>6161</v>
      </c>
      <c r="B1719" s="200">
        <v>509820</v>
      </c>
      <c r="C1719" s="200" t="s">
        <v>6160</v>
      </c>
      <c r="D1719" s="200" t="s">
        <v>1130</v>
      </c>
    </row>
    <row r="1720" spans="1:4" x14ac:dyDescent="0.3">
      <c r="A1720" s="200" t="s">
        <v>6159</v>
      </c>
      <c r="B1720" s="200">
        <v>542592</v>
      </c>
      <c r="C1720" s="200" t="s">
        <v>6158</v>
      </c>
      <c r="D1720" s="200" t="s">
        <v>537</v>
      </c>
    </row>
    <row r="1721" spans="1:4" x14ac:dyDescent="0.3">
      <c r="A1721" s="200" t="s">
        <v>6157</v>
      </c>
      <c r="B1721" s="200" t="s">
        <v>1735</v>
      </c>
      <c r="C1721" s="200" t="s">
        <v>6156</v>
      </c>
      <c r="D1721" s="200" t="s">
        <v>1733</v>
      </c>
    </row>
    <row r="1722" spans="1:4" x14ac:dyDescent="0.3">
      <c r="A1722" s="200" t="s">
        <v>6155</v>
      </c>
      <c r="B1722" s="200">
        <v>539724</v>
      </c>
      <c r="C1722" s="200" t="s">
        <v>1735</v>
      </c>
      <c r="D1722" s="200" t="s">
        <v>948</v>
      </c>
    </row>
    <row r="1723" spans="1:4" x14ac:dyDescent="0.3">
      <c r="A1723" s="200" t="s">
        <v>6154</v>
      </c>
      <c r="B1723" s="200">
        <v>519463</v>
      </c>
      <c r="C1723" s="200" t="s">
        <v>1735</v>
      </c>
      <c r="D1723" s="200" t="s">
        <v>414</v>
      </c>
    </row>
    <row r="1724" spans="1:4" x14ac:dyDescent="0.3">
      <c r="A1724" s="200" t="s">
        <v>6153</v>
      </c>
      <c r="B1724" s="200" t="s">
        <v>1735</v>
      </c>
      <c r="C1724" s="200" t="s">
        <v>6152</v>
      </c>
      <c r="D1724" s="200" t="s">
        <v>1733</v>
      </c>
    </row>
    <row r="1725" spans="1:4" x14ac:dyDescent="0.3">
      <c r="A1725" s="200" t="s">
        <v>6151</v>
      </c>
      <c r="B1725" s="200">
        <v>532174</v>
      </c>
      <c r="C1725" s="200" t="s">
        <v>6150</v>
      </c>
      <c r="D1725" s="200" t="s">
        <v>923</v>
      </c>
    </row>
    <row r="1726" spans="1:4" x14ac:dyDescent="0.3">
      <c r="A1726" s="200" t="s">
        <v>6149</v>
      </c>
      <c r="B1726" s="200">
        <v>540716</v>
      </c>
      <c r="C1726" s="200" t="s">
        <v>6148</v>
      </c>
      <c r="D1726" s="200" t="s">
        <v>589</v>
      </c>
    </row>
    <row r="1727" spans="1:4" x14ac:dyDescent="0.3">
      <c r="A1727" s="200" t="s">
        <v>6147</v>
      </c>
      <c r="B1727" s="200">
        <v>533244</v>
      </c>
      <c r="C1727" s="200" t="s">
        <v>6146</v>
      </c>
      <c r="D1727" s="200" t="s">
        <v>945</v>
      </c>
    </row>
    <row r="1728" spans="1:4" x14ac:dyDescent="0.3">
      <c r="A1728" s="200" t="s">
        <v>6145</v>
      </c>
      <c r="B1728" s="200">
        <v>540133</v>
      </c>
      <c r="C1728" s="200" t="s">
        <v>6144</v>
      </c>
      <c r="D1728" s="200" t="s">
        <v>429</v>
      </c>
    </row>
    <row r="1729" spans="1:4" x14ac:dyDescent="0.3">
      <c r="A1729" s="200" t="s">
        <v>6143</v>
      </c>
      <c r="B1729" s="200">
        <v>555555</v>
      </c>
      <c r="C1729" s="200" t="s">
        <v>6142</v>
      </c>
      <c r="D1729" s="200" t="s">
        <v>945</v>
      </c>
    </row>
    <row r="1730" spans="1:4" x14ac:dyDescent="0.3">
      <c r="A1730" s="200" t="s">
        <v>6141</v>
      </c>
      <c r="B1730" s="200">
        <v>541179</v>
      </c>
      <c r="C1730" s="200" t="s">
        <v>6140</v>
      </c>
      <c r="D1730" s="200" t="s">
        <v>945</v>
      </c>
    </row>
    <row r="1731" spans="1:4" x14ac:dyDescent="0.3">
      <c r="A1731" s="200" t="s">
        <v>6139</v>
      </c>
      <c r="B1731" s="200">
        <v>532835</v>
      </c>
      <c r="C1731" s="200" t="s">
        <v>6138</v>
      </c>
      <c r="D1731" s="200" t="s">
        <v>945</v>
      </c>
    </row>
    <row r="1732" spans="1:4" x14ac:dyDescent="0.3">
      <c r="A1732" s="200" t="s">
        <v>6137</v>
      </c>
      <c r="B1732" s="200">
        <v>531524</v>
      </c>
      <c r="C1732" s="200" t="s">
        <v>6135</v>
      </c>
      <c r="D1732" s="200" t="s">
        <v>958</v>
      </c>
    </row>
    <row r="1733" spans="1:4" x14ac:dyDescent="0.3">
      <c r="A1733" s="200" t="s">
        <v>6136</v>
      </c>
      <c r="B1733" s="200">
        <v>531524</v>
      </c>
      <c r="C1733" s="200" t="s">
        <v>6135</v>
      </c>
      <c r="D1733" s="200" t="s">
        <v>958</v>
      </c>
    </row>
    <row r="1734" spans="1:4" x14ac:dyDescent="0.3">
      <c r="A1734" s="200" t="s">
        <v>6134</v>
      </c>
      <c r="B1734" s="200">
        <v>500116</v>
      </c>
      <c r="C1734" s="200" t="s">
        <v>6133</v>
      </c>
      <c r="D1734" s="200" t="s">
        <v>923</v>
      </c>
    </row>
    <row r="1735" spans="1:4" x14ac:dyDescent="0.3">
      <c r="A1735" s="200" t="s">
        <v>6132</v>
      </c>
      <c r="B1735" s="200">
        <v>539437</v>
      </c>
      <c r="C1735" s="200" t="s">
        <v>6131</v>
      </c>
      <c r="D1735" s="200" t="s">
        <v>923</v>
      </c>
    </row>
    <row r="1736" spans="1:4" x14ac:dyDescent="0.3">
      <c r="A1736" s="200" t="s">
        <v>6130</v>
      </c>
      <c r="B1736" s="200" t="s">
        <v>1735</v>
      </c>
      <c r="C1736" s="200" t="s">
        <v>6129</v>
      </c>
      <c r="D1736" s="200" t="s">
        <v>923</v>
      </c>
    </row>
    <row r="1737" spans="1:4" x14ac:dyDescent="0.3">
      <c r="A1737" s="200" t="s">
        <v>6128</v>
      </c>
      <c r="B1737" s="200">
        <v>532659</v>
      </c>
      <c r="C1737" s="200" t="s">
        <v>6127</v>
      </c>
      <c r="D1737" s="200" t="s">
        <v>1004</v>
      </c>
    </row>
    <row r="1738" spans="1:4" x14ac:dyDescent="0.3">
      <c r="A1738" s="200" t="s">
        <v>6126</v>
      </c>
      <c r="B1738" s="200">
        <v>507438</v>
      </c>
      <c r="C1738" s="200" t="s">
        <v>6125</v>
      </c>
      <c r="D1738" s="200" t="s">
        <v>1829</v>
      </c>
    </row>
    <row r="1739" spans="1:4" x14ac:dyDescent="0.3">
      <c r="A1739" s="200" t="s">
        <v>6124</v>
      </c>
      <c r="B1739" s="200">
        <v>505726</v>
      </c>
      <c r="C1739" s="200" t="s">
        <v>6123</v>
      </c>
      <c r="D1739" s="200" t="s">
        <v>485</v>
      </c>
    </row>
    <row r="1740" spans="1:4" x14ac:dyDescent="0.3">
      <c r="A1740" s="200" t="s">
        <v>6122</v>
      </c>
      <c r="B1740" s="200">
        <v>500106</v>
      </c>
      <c r="C1740" s="200" t="s">
        <v>6121</v>
      </c>
      <c r="D1740" s="200" t="s">
        <v>2363</v>
      </c>
    </row>
    <row r="1741" spans="1:4" x14ac:dyDescent="0.3">
      <c r="A1741" s="200" t="s">
        <v>6120</v>
      </c>
      <c r="B1741" s="200">
        <v>540774</v>
      </c>
      <c r="C1741" s="200" t="s">
        <v>6119</v>
      </c>
      <c r="D1741" s="200" t="s">
        <v>1078</v>
      </c>
    </row>
    <row r="1742" spans="1:4" x14ac:dyDescent="0.3">
      <c r="A1742" s="200" t="s">
        <v>6118</v>
      </c>
      <c r="B1742" s="200">
        <v>540377</v>
      </c>
      <c r="C1742" s="200" t="s">
        <v>1735</v>
      </c>
      <c r="D1742" s="200" t="s">
        <v>1212</v>
      </c>
    </row>
    <row r="1743" spans="1:4" x14ac:dyDescent="0.3">
      <c r="A1743" s="200" t="s">
        <v>6117</v>
      </c>
      <c r="B1743" s="200">
        <v>522289</v>
      </c>
      <c r="C1743" s="200" t="s">
        <v>1735</v>
      </c>
      <c r="D1743" s="200" t="s">
        <v>1212</v>
      </c>
    </row>
    <row r="1744" spans="1:4" x14ac:dyDescent="0.3">
      <c r="A1744" s="200" t="s">
        <v>6116</v>
      </c>
      <c r="B1744" s="200">
        <v>500199</v>
      </c>
      <c r="C1744" s="200" t="s">
        <v>6115</v>
      </c>
      <c r="D1744" s="200" t="s">
        <v>681</v>
      </c>
    </row>
    <row r="1745" spans="1:4" x14ac:dyDescent="0.3">
      <c r="A1745" s="200" t="s">
        <v>6114</v>
      </c>
      <c r="B1745" s="200">
        <v>517380</v>
      </c>
      <c r="C1745" s="200" t="s">
        <v>6112</v>
      </c>
      <c r="D1745" s="200" t="s">
        <v>989</v>
      </c>
    </row>
    <row r="1746" spans="1:4" x14ac:dyDescent="0.3">
      <c r="A1746" s="200" t="s">
        <v>6113</v>
      </c>
      <c r="B1746" s="200">
        <v>517380</v>
      </c>
      <c r="C1746" s="200" t="s">
        <v>6112</v>
      </c>
      <c r="D1746" s="200" t="s">
        <v>989</v>
      </c>
    </row>
    <row r="1747" spans="1:4" x14ac:dyDescent="0.3">
      <c r="A1747" s="200" t="s">
        <v>6111</v>
      </c>
      <c r="B1747" s="200">
        <v>539449</v>
      </c>
      <c r="C1747" s="200" t="s">
        <v>1735</v>
      </c>
      <c r="D1747" s="200" t="s">
        <v>1212</v>
      </c>
    </row>
    <row r="1748" spans="1:4" x14ac:dyDescent="0.3">
      <c r="A1748" s="200" t="s">
        <v>6110</v>
      </c>
      <c r="B1748" s="200">
        <v>532636</v>
      </c>
      <c r="C1748" s="200" t="s">
        <v>6109</v>
      </c>
      <c r="D1748" s="200" t="s">
        <v>945</v>
      </c>
    </row>
    <row r="1749" spans="1:4" x14ac:dyDescent="0.3">
      <c r="A1749" s="200" t="s">
        <v>6108</v>
      </c>
      <c r="B1749" s="200">
        <v>531968</v>
      </c>
      <c r="C1749" s="200" t="s">
        <v>6107</v>
      </c>
      <c r="D1749" s="200" t="s">
        <v>926</v>
      </c>
    </row>
    <row r="1750" spans="1:4" x14ac:dyDescent="0.3">
      <c r="A1750" s="200" t="s">
        <v>6106</v>
      </c>
      <c r="B1750" s="200">
        <v>514238</v>
      </c>
      <c r="C1750" s="200" t="s">
        <v>1735</v>
      </c>
      <c r="D1750" s="200" t="s">
        <v>945</v>
      </c>
    </row>
    <row r="1751" spans="1:4" x14ac:dyDescent="0.3">
      <c r="A1751" s="200" t="s">
        <v>6105</v>
      </c>
      <c r="B1751" s="200">
        <v>532414</v>
      </c>
      <c r="C1751" s="200" t="s">
        <v>1735</v>
      </c>
      <c r="D1751" s="200" t="s">
        <v>1625</v>
      </c>
    </row>
    <row r="1752" spans="1:4" x14ac:dyDescent="0.3">
      <c r="A1752" s="200" t="s">
        <v>6104</v>
      </c>
      <c r="B1752" s="200">
        <v>532907</v>
      </c>
      <c r="C1752" s="200" t="s">
        <v>6103</v>
      </c>
      <c r="D1752" s="200" t="s">
        <v>931</v>
      </c>
    </row>
    <row r="1753" spans="1:4" x14ac:dyDescent="0.3">
      <c r="A1753" s="200" t="s">
        <v>6102</v>
      </c>
      <c r="B1753" s="200">
        <v>511208</v>
      </c>
      <c r="C1753" s="200" t="s">
        <v>6101</v>
      </c>
      <c r="D1753" s="200" t="s">
        <v>937</v>
      </c>
    </row>
    <row r="1754" spans="1:4" x14ac:dyDescent="0.3">
      <c r="A1754" s="200" t="s">
        <v>6100</v>
      </c>
      <c r="B1754" s="200">
        <v>533177</v>
      </c>
      <c r="C1754" s="200" t="s">
        <v>6099</v>
      </c>
      <c r="D1754" s="200" t="s">
        <v>3570</v>
      </c>
    </row>
    <row r="1755" spans="1:4" x14ac:dyDescent="0.3">
      <c r="A1755" s="200" t="s">
        <v>6098</v>
      </c>
      <c r="B1755" s="200">
        <v>511628</v>
      </c>
      <c r="C1755" s="200" t="s">
        <v>1735</v>
      </c>
      <c r="D1755" s="200" t="s">
        <v>1004</v>
      </c>
    </row>
    <row r="1756" spans="1:4" x14ac:dyDescent="0.3">
      <c r="A1756" s="200" t="s">
        <v>6097</v>
      </c>
      <c r="B1756" s="200">
        <v>505539</v>
      </c>
      <c r="C1756" s="200" t="s">
        <v>1735</v>
      </c>
      <c r="D1756" s="200" t="s">
        <v>1751</v>
      </c>
    </row>
    <row r="1757" spans="1:4" x14ac:dyDescent="0.3">
      <c r="A1757" s="200" t="s">
        <v>6096</v>
      </c>
      <c r="B1757" s="200">
        <v>513295</v>
      </c>
      <c r="C1757" s="200" t="s">
        <v>1735</v>
      </c>
      <c r="D1757" s="200" t="s">
        <v>1850</v>
      </c>
    </row>
    <row r="1758" spans="1:4" x14ac:dyDescent="0.3">
      <c r="A1758" s="200" t="s">
        <v>6095</v>
      </c>
      <c r="B1758" s="200">
        <v>517571</v>
      </c>
      <c r="C1758" s="200" t="s">
        <v>6094</v>
      </c>
      <c r="D1758" s="200" t="s">
        <v>749</v>
      </c>
    </row>
    <row r="1759" spans="1:4" x14ac:dyDescent="0.3">
      <c r="A1759" s="200" t="s">
        <v>6093</v>
      </c>
      <c r="B1759" s="200">
        <v>532614</v>
      </c>
      <c r="C1759" s="200" t="s">
        <v>6092</v>
      </c>
      <c r="D1759" s="200" t="s">
        <v>1850</v>
      </c>
    </row>
    <row r="1760" spans="1:4" x14ac:dyDescent="0.3">
      <c r="A1760" s="200" t="s">
        <v>6091</v>
      </c>
      <c r="B1760" s="200">
        <v>531129</v>
      </c>
      <c r="C1760" s="200" t="s">
        <v>1735</v>
      </c>
      <c r="D1760" s="200" t="s">
        <v>2040</v>
      </c>
    </row>
    <row r="1761" spans="1:4" x14ac:dyDescent="0.3">
      <c r="A1761" s="200" t="s">
        <v>6090</v>
      </c>
      <c r="B1761" s="200">
        <v>531672</v>
      </c>
      <c r="C1761" s="200" t="s">
        <v>1735</v>
      </c>
      <c r="D1761" s="200" t="s">
        <v>945</v>
      </c>
    </row>
    <row r="1762" spans="1:4" x14ac:dyDescent="0.3">
      <c r="A1762" s="200" t="s">
        <v>6089</v>
      </c>
      <c r="B1762" s="200">
        <v>517370</v>
      </c>
      <c r="C1762" s="200" t="s">
        <v>1735</v>
      </c>
      <c r="D1762" s="200" t="s">
        <v>958</v>
      </c>
    </row>
    <row r="1763" spans="1:4" x14ac:dyDescent="0.3">
      <c r="A1763" s="200" t="s">
        <v>6088</v>
      </c>
      <c r="B1763" s="200">
        <v>538541</v>
      </c>
      <c r="C1763" s="200" t="s">
        <v>1735</v>
      </c>
      <c r="D1763" s="200" t="s">
        <v>1212</v>
      </c>
    </row>
    <row r="1764" spans="1:4" x14ac:dyDescent="0.3">
      <c r="A1764" s="200" t="s">
        <v>6087</v>
      </c>
      <c r="B1764" s="200">
        <v>531594</v>
      </c>
      <c r="C1764" s="200" t="s">
        <v>1735</v>
      </c>
      <c r="D1764" s="200" t="s">
        <v>515</v>
      </c>
    </row>
    <row r="1765" spans="1:4" x14ac:dyDescent="0.3">
      <c r="A1765" s="200" t="s">
        <v>6086</v>
      </c>
      <c r="B1765" s="200">
        <v>523465</v>
      </c>
      <c r="C1765" s="200" t="s">
        <v>1735</v>
      </c>
      <c r="D1765" s="200" t="s">
        <v>2203</v>
      </c>
    </row>
    <row r="1766" spans="1:4" x14ac:dyDescent="0.3">
      <c r="A1766" s="200" t="s">
        <v>6085</v>
      </c>
      <c r="B1766" s="200">
        <v>536709</v>
      </c>
      <c r="C1766" s="200" t="s">
        <v>1735</v>
      </c>
      <c r="D1766" s="200" t="s">
        <v>2063</v>
      </c>
    </row>
    <row r="1767" spans="1:4" x14ac:dyDescent="0.3">
      <c r="A1767" s="200" t="s">
        <v>6084</v>
      </c>
      <c r="B1767" s="200">
        <v>509162</v>
      </c>
      <c r="C1767" s="200" t="s">
        <v>1735</v>
      </c>
      <c r="D1767" s="200" t="s">
        <v>1093</v>
      </c>
    </row>
    <row r="1768" spans="1:4" x14ac:dyDescent="0.3">
      <c r="A1768" s="200" t="s">
        <v>6083</v>
      </c>
      <c r="B1768" s="200">
        <v>517077</v>
      </c>
      <c r="C1768" s="200" t="s">
        <v>1735</v>
      </c>
      <c r="D1768" s="200" t="s">
        <v>1212</v>
      </c>
    </row>
    <row r="1769" spans="1:4" x14ac:dyDescent="0.3">
      <c r="A1769" s="200" t="s">
        <v>6082</v>
      </c>
      <c r="B1769" s="200">
        <v>511473</v>
      </c>
      <c r="C1769" s="200" t="s">
        <v>6081</v>
      </c>
      <c r="D1769" s="200" t="s">
        <v>945</v>
      </c>
    </row>
    <row r="1770" spans="1:4" x14ac:dyDescent="0.3">
      <c r="A1770" s="200" t="s">
        <v>6080</v>
      </c>
      <c r="B1770" s="200">
        <v>531505</v>
      </c>
      <c r="C1770" s="200" t="s">
        <v>1735</v>
      </c>
      <c r="D1770" s="200" t="s">
        <v>1004</v>
      </c>
    </row>
    <row r="1771" spans="1:4" x14ac:dyDescent="0.3">
      <c r="A1771" s="200" t="s">
        <v>6079</v>
      </c>
      <c r="B1771" s="200">
        <v>511355</v>
      </c>
      <c r="C1771" s="200" t="s">
        <v>1735</v>
      </c>
      <c r="D1771" s="200" t="s">
        <v>1004</v>
      </c>
    </row>
    <row r="1772" spans="1:4" x14ac:dyDescent="0.3">
      <c r="A1772" s="200" t="s">
        <v>6078</v>
      </c>
      <c r="B1772" s="200">
        <v>535667</v>
      </c>
      <c r="C1772" s="200" t="s">
        <v>1735</v>
      </c>
      <c r="D1772" s="200" t="s">
        <v>1004</v>
      </c>
    </row>
    <row r="1773" spans="1:4" x14ac:dyDescent="0.3">
      <c r="A1773" s="200" t="s">
        <v>6077</v>
      </c>
      <c r="B1773" s="200">
        <v>531253</v>
      </c>
      <c r="C1773" s="200" t="s">
        <v>1735</v>
      </c>
      <c r="D1773" s="200" t="s">
        <v>405</v>
      </c>
    </row>
    <row r="1774" spans="1:4" x14ac:dyDescent="0.3">
      <c r="A1774" s="200" t="s">
        <v>6076</v>
      </c>
      <c r="B1774" s="200">
        <v>500201</v>
      </c>
      <c r="C1774" s="200" t="s">
        <v>6075</v>
      </c>
      <c r="D1774" s="200" t="s">
        <v>681</v>
      </c>
    </row>
    <row r="1775" spans="1:4" x14ac:dyDescent="0.3">
      <c r="A1775" s="200" t="s">
        <v>6074</v>
      </c>
      <c r="B1775" s="200">
        <v>540152</v>
      </c>
      <c r="C1775" s="200" t="s">
        <v>1735</v>
      </c>
      <c r="D1775" s="200" t="s">
        <v>926</v>
      </c>
    </row>
    <row r="1776" spans="1:4" x14ac:dyDescent="0.3">
      <c r="A1776" s="200" t="s">
        <v>6073</v>
      </c>
      <c r="B1776" s="200">
        <v>540565</v>
      </c>
      <c r="C1776" s="200" t="s">
        <v>6072</v>
      </c>
      <c r="D1776" s="200" t="s">
        <v>1791</v>
      </c>
    </row>
    <row r="1777" spans="1:4" x14ac:dyDescent="0.3">
      <c r="A1777" s="200" t="s">
        <v>6071</v>
      </c>
      <c r="B1777" s="200">
        <v>530979</v>
      </c>
      <c r="C1777" s="200" t="s">
        <v>1735</v>
      </c>
      <c r="D1777" s="200" t="s">
        <v>2203</v>
      </c>
    </row>
    <row r="1778" spans="1:4" x14ac:dyDescent="0.3">
      <c r="A1778" s="200" t="s">
        <v>6070</v>
      </c>
      <c r="B1778" s="200">
        <v>531343</v>
      </c>
      <c r="C1778" s="200" t="s">
        <v>1735</v>
      </c>
      <c r="D1778" s="200" t="s">
        <v>1751</v>
      </c>
    </row>
    <row r="1779" spans="1:4" x14ac:dyDescent="0.3">
      <c r="A1779" s="200" t="s">
        <v>6069</v>
      </c>
      <c r="B1779" s="200">
        <v>590065</v>
      </c>
      <c r="C1779" s="200" t="s">
        <v>6068</v>
      </c>
      <c r="D1779" s="200" t="s">
        <v>1212</v>
      </c>
    </row>
    <row r="1780" spans="1:4" x14ac:dyDescent="0.3">
      <c r="A1780" s="200" t="s">
        <v>6067</v>
      </c>
      <c r="B1780" s="200">
        <v>532240</v>
      </c>
      <c r="C1780" s="200" t="s">
        <v>6066</v>
      </c>
      <c r="D1780" s="200" t="s">
        <v>989</v>
      </c>
    </row>
    <row r="1781" spans="1:4" x14ac:dyDescent="0.3">
      <c r="A1781" s="200" t="s">
        <v>6065</v>
      </c>
      <c r="B1781" s="200">
        <v>513361</v>
      </c>
      <c r="C1781" s="200" t="s">
        <v>1735</v>
      </c>
      <c r="D1781" s="200" t="s">
        <v>1850</v>
      </c>
    </row>
    <row r="1782" spans="1:4" x14ac:dyDescent="0.3">
      <c r="A1782" s="200" t="s">
        <v>6064</v>
      </c>
      <c r="B1782" s="200">
        <v>532189</v>
      </c>
      <c r="C1782" s="200" t="s">
        <v>6063</v>
      </c>
      <c r="D1782" s="200" t="s">
        <v>1811</v>
      </c>
    </row>
    <row r="1783" spans="1:4" x14ac:dyDescent="0.3">
      <c r="A1783" s="200" t="s">
        <v>6062</v>
      </c>
      <c r="B1783" s="200">
        <v>535789</v>
      </c>
      <c r="C1783" s="200" t="s">
        <v>6061</v>
      </c>
      <c r="D1783" s="200" t="s">
        <v>2203</v>
      </c>
    </row>
    <row r="1784" spans="1:4" x14ac:dyDescent="0.3">
      <c r="A1784" s="200" t="s">
        <v>6060</v>
      </c>
      <c r="B1784" s="200">
        <v>533520</v>
      </c>
      <c r="C1784" s="200" t="s">
        <v>6059</v>
      </c>
      <c r="D1784" s="200" t="s">
        <v>1212</v>
      </c>
    </row>
    <row r="1785" spans="1:4" x14ac:dyDescent="0.3">
      <c r="A1785" s="200" t="s">
        <v>6058</v>
      </c>
      <c r="B1785" s="200">
        <v>532832</v>
      </c>
      <c r="C1785" s="200" t="s">
        <v>6057</v>
      </c>
      <c r="D1785" s="200" t="s">
        <v>926</v>
      </c>
    </row>
    <row r="1786" spans="1:4" x14ac:dyDescent="0.3">
      <c r="A1786" s="200" t="s">
        <v>6056</v>
      </c>
      <c r="B1786" s="200">
        <v>532960</v>
      </c>
      <c r="C1786" s="200" t="s">
        <v>6055</v>
      </c>
      <c r="D1786" s="200" t="s">
        <v>945</v>
      </c>
    </row>
    <row r="1787" spans="1:4" x14ac:dyDescent="0.3">
      <c r="A1787" s="200" t="s">
        <v>6054</v>
      </c>
      <c r="B1787" s="200">
        <v>514165</v>
      </c>
      <c r="C1787" s="200" t="s">
        <v>1735</v>
      </c>
      <c r="D1787" s="200" t="s">
        <v>1982</v>
      </c>
    </row>
    <row r="1788" spans="1:4" x14ac:dyDescent="0.3">
      <c r="A1788" s="200" t="s">
        <v>6053</v>
      </c>
      <c r="B1788" s="200">
        <v>532814</v>
      </c>
      <c r="C1788" s="200" t="s">
        <v>6052</v>
      </c>
      <c r="D1788" s="200" t="s">
        <v>923</v>
      </c>
    </row>
    <row r="1789" spans="1:4" x14ac:dyDescent="0.3">
      <c r="A1789" s="200" t="s">
        <v>6051</v>
      </c>
      <c r="B1789" s="200">
        <v>504731</v>
      </c>
      <c r="C1789" s="200" t="s">
        <v>1735</v>
      </c>
      <c r="D1789" s="200" t="s">
        <v>1850</v>
      </c>
    </row>
    <row r="1790" spans="1:4" x14ac:dyDescent="0.3">
      <c r="A1790" s="200" t="s">
        <v>6050</v>
      </c>
      <c r="B1790" s="200">
        <v>509692</v>
      </c>
      <c r="C1790" s="200" t="s">
        <v>6049</v>
      </c>
      <c r="D1790" s="200" t="s">
        <v>920</v>
      </c>
    </row>
    <row r="1791" spans="1:4" x14ac:dyDescent="0.3">
      <c r="A1791" s="200" t="s">
        <v>6048</v>
      </c>
      <c r="B1791" s="200">
        <v>540750</v>
      </c>
      <c r="C1791" s="200" t="s">
        <v>6047</v>
      </c>
      <c r="D1791" s="200" t="s">
        <v>2063</v>
      </c>
    </row>
    <row r="1792" spans="1:4" x14ac:dyDescent="0.3">
      <c r="A1792" s="200" t="s">
        <v>6046</v>
      </c>
      <c r="B1792" s="200">
        <v>524614</v>
      </c>
      <c r="C1792" s="200" t="s">
        <v>1735</v>
      </c>
      <c r="D1792" s="200" t="s">
        <v>766</v>
      </c>
    </row>
    <row r="1793" spans="1:4" x14ac:dyDescent="0.3">
      <c r="A1793" s="200" t="s">
        <v>6045</v>
      </c>
      <c r="B1793" s="200">
        <v>504741</v>
      </c>
      <c r="C1793" s="200" t="s">
        <v>6044</v>
      </c>
      <c r="D1793" s="200" t="s">
        <v>687</v>
      </c>
    </row>
    <row r="1794" spans="1:4" x14ac:dyDescent="0.3">
      <c r="A1794" s="200" t="s">
        <v>6043</v>
      </c>
      <c r="B1794" s="200">
        <v>509051</v>
      </c>
      <c r="C1794" s="200" t="s">
        <v>1735</v>
      </c>
      <c r="D1794" s="200" t="s">
        <v>1625</v>
      </c>
    </row>
    <row r="1795" spans="1:4" x14ac:dyDescent="0.3">
      <c r="A1795" s="200" t="s">
        <v>6042</v>
      </c>
      <c r="B1795" s="200">
        <v>504746</v>
      </c>
      <c r="C1795" s="200" t="s">
        <v>1735</v>
      </c>
      <c r="D1795" s="200" t="s">
        <v>996</v>
      </c>
    </row>
    <row r="1796" spans="1:4" x14ac:dyDescent="0.3">
      <c r="A1796" s="200" t="s">
        <v>6041</v>
      </c>
      <c r="B1796" s="200">
        <v>533047</v>
      </c>
      <c r="C1796" s="200" t="s">
        <v>6040</v>
      </c>
      <c r="D1796" s="200" t="s">
        <v>1850</v>
      </c>
    </row>
    <row r="1797" spans="1:4" x14ac:dyDescent="0.3">
      <c r="A1797" s="200" t="s">
        <v>6039</v>
      </c>
      <c r="B1797" s="200">
        <v>530965</v>
      </c>
      <c r="C1797" s="200" t="s">
        <v>6038</v>
      </c>
      <c r="D1797" s="200" t="s">
        <v>2423</v>
      </c>
    </row>
    <row r="1798" spans="1:4" x14ac:dyDescent="0.3">
      <c r="A1798" s="200" t="s">
        <v>6037</v>
      </c>
      <c r="B1798" s="200">
        <v>532388</v>
      </c>
      <c r="C1798" s="200" t="s">
        <v>6036</v>
      </c>
      <c r="D1798" s="200" t="s">
        <v>923</v>
      </c>
    </row>
    <row r="1799" spans="1:4" x14ac:dyDescent="0.3">
      <c r="A1799" s="200" t="s">
        <v>6035</v>
      </c>
      <c r="B1799" s="200">
        <v>500319</v>
      </c>
      <c r="C1799" s="200" t="s">
        <v>1735</v>
      </c>
      <c r="D1799" s="200" t="s">
        <v>807</v>
      </c>
    </row>
    <row r="1800" spans="1:4" x14ac:dyDescent="0.3">
      <c r="A1800" s="200" t="s">
        <v>6034</v>
      </c>
      <c r="B1800" s="200">
        <v>533329</v>
      </c>
      <c r="C1800" s="200" t="s">
        <v>6033</v>
      </c>
      <c r="D1800" s="200" t="s">
        <v>1047</v>
      </c>
    </row>
    <row r="1801" spans="1:4" x14ac:dyDescent="0.3">
      <c r="A1801" s="200" t="s">
        <v>6032</v>
      </c>
      <c r="B1801" s="200">
        <v>523586</v>
      </c>
      <c r="C1801" s="200" t="s">
        <v>1735</v>
      </c>
      <c r="D1801" s="200" t="s">
        <v>405</v>
      </c>
    </row>
    <row r="1802" spans="1:4" x14ac:dyDescent="0.3">
      <c r="A1802" s="200" t="s">
        <v>6031</v>
      </c>
      <c r="B1802" s="200">
        <v>501700</v>
      </c>
      <c r="C1802" s="200" t="s">
        <v>1735</v>
      </c>
      <c r="D1802" s="200" t="s">
        <v>1004</v>
      </c>
    </row>
    <row r="1803" spans="1:4" x14ac:dyDescent="0.3">
      <c r="A1803" s="200" t="s">
        <v>6030</v>
      </c>
      <c r="B1803" s="200">
        <v>532745</v>
      </c>
      <c r="C1803" s="200" t="s">
        <v>1735</v>
      </c>
      <c r="D1803" s="200" t="s">
        <v>945</v>
      </c>
    </row>
    <row r="1804" spans="1:4" x14ac:dyDescent="0.3">
      <c r="A1804" s="200" t="s">
        <v>6029</v>
      </c>
      <c r="B1804" s="200">
        <v>524648</v>
      </c>
      <c r="C1804" s="200" t="s">
        <v>1735</v>
      </c>
      <c r="D1804" s="200" t="s">
        <v>681</v>
      </c>
    </row>
    <row r="1805" spans="1:4" x14ac:dyDescent="0.3">
      <c r="A1805" s="200" t="s">
        <v>6028</v>
      </c>
      <c r="B1805" s="200">
        <v>530747</v>
      </c>
      <c r="C1805" s="200" t="s">
        <v>1735</v>
      </c>
      <c r="D1805" s="200" t="s">
        <v>1004</v>
      </c>
    </row>
    <row r="1806" spans="1:4" x14ac:dyDescent="0.3">
      <c r="A1806" s="200" t="s">
        <v>6027</v>
      </c>
      <c r="B1806" s="200">
        <v>524342</v>
      </c>
      <c r="C1806" s="200" t="s">
        <v>1735</v>
      </c>
      <c r="D1806" s="200" t="s">
        <v>681</v>
      </c>
    </row>
    <row r="1807" spans="1:4" x14ac:dyDescent="0.3">
      <c r="A1807" s="200" t="s">
        <v>6026</v>
      </c>
      <c r="B1807" s="200">
        <v>538838</v>
      </c>
      <c r="C1807" s="200" t="s">
        <v>1735</v>
      </c>
      <c r="D1807" s="200" t="s">
        <v>920</v>
      </c>
    </row>
    <row r="1808" spans="1:4" x14ac:dyDescent="0.3">
      <c r="A1808" s="200" t="s">
        <v>6025</v>
      </c>
      <c r="B1808" s="200">
        <v>521016</v>
      </c>
      <c r="C1808" s="200" t="s">
        <v>6024</v>
      </c>
      <c r="D1808" s="200" t="s">
        <v>920</v>
      </c>
    </row>
    <row r="1809" spans="1:4" x14ac:dyDescent="0.3">
      <c r="A1809" s="200" t="s">
        <v>6023</v>
      </c>
      <c r="B1809" s="200">
        <v>526887</v>
      </c>
      <c r="C1809" s="200" t="s">
        <v>1735</v>
      </c>
      <c r="D1809" s="200" t="s">
        <v>1004</v>
      </c>
    </row>
    <row r="1810" spans="1:4" x14ac:dyDescent="0.3">
      <c r="A1810" s="200" t="s">
        <v>6022</v>
      </c>
      <c r="B1810" s="200">
        <v>524458</v>
      </c>
      <c r="C1810" s="200" t="s">
        <v>1735</v>
      </c>
      <c r="D1810" s="200" t="s">
        <v>405</v>
      </c>
    </row>
    <row r="1811" spans="1:4" x14ac:dyDescent="0.3">
      <c r="A1811" s="200" t="s">
        <v>6021</v>
      </c>
      <c r="B1811" s="200">
        <v>506945</v>
      </c>
      <c r="C1811" s="200" t="s">
        <v>1735</v>
      </c>
      <c r="D1811" s="200" t="s">
        <v>405</v>
      </c>
    </row>
    <row r="1812" spans="1:4" x14ac:dyDescent="0.3">
      <c r="A1812" s="200" t="s">
        <v>6020</v>
      </c>
      <c r="B1812" s="200">
        <v>531565</v>
      </c>
      <c r="C1812" s="200" t="s">
        <v>1735</v>
      </c>
      <c r="D1812" s="200" t="s">
        <v>926</v>
      </c>
    </row>
    <row r="1813" spans="1:4" x14ac:dyDescent="0.3">
      <c r="A1813" s="200" t="s">
        <v>6019</v>
      </c>
      <c r="B1813" s="200">
        <v>500207</v>
      </c>
      <c r="C1813" s="200" t="s">
        <v>6017</v>
      </c>
      <c r="D1813" s="200" t="s">
        <v>920</v>
      </c>
    </row>
    <row r="1814" spans="1:4" x14ac:dyDescent="0.3">
      <c r="A1814" s="200" t="s">
        <v>6018</v>
      </c>
      <c r="B1814" s="200">
        <v>500207</v>
      </c>
      <c r="C1814" s="200" t="s">
        <v>6017</v>
      </c>
      <c r="D1814" s="200" t="s">
        <v>920</v>
      </c>
    </row>
    <row r="1815" spans="1:4" x14ac:dyDescent="0.3">
      <c r="A1815" s="200" t="s">
        <v>6016</v>
      </c>
      <c r="B1815" s="200">
        <v>532717</v>
      </c>
      <c r="C1815" s="200" t="s">
        <v>6015</v>
      </c>
      <c r="D1815" s="200" t="s">
        <v>749</v>
      </c>
    </row>
    <row r="1816" spans="1:4" x14ac:dyDescent="0.3">
      <c r="A1816" s="200" t="s">
        <v>6014</v>
      </c>
      <c r="B1816" s="200">
        <v>533676</v>
      </c>
      <c r="C1816" s="200" t="s">
        <v>6013</v>
      </c>
      <c r="D1816" s="200" t="s">
        <v>945</v>
      </c>
    </row>
    <row r="1817" spans="1:4" x14ac:dyDescent="0.3">
      <c r="A1817" s="200" t="s">
        <v>6012</v>
      </c>
      <c r="B1817" s="200">
        <v>541304</v>
      </c>
      <c r="C1817" s="200" t="s">
        <v>1735</v>
      </c>
      <c r="D1817" s="200" t="s">
        <v>414</v>
      </c>
    </row>
    <row r="1818" spans="1:4" x14ac:dyDescent="0.3">
      <c r="A1818" s="200" t="s">
        <v>6011</v>
      </c>
      <c r="B1818" s="200">
        <v>532100</v>
      </c>
      <c r="C1818" s="200" t="s">
        <v>1735</v>
      </c>
      <c r="D1818" s="200" t="s">
        <v>1625</v>
      </c>
    </row>
    <row r="1819" spans="1:4" x14ac:dyDescent="0.3">
      <c r="A1819" s="200" t="s">
        <v>6010</v>
      </c>
      <c r="B1819" s="200">
        <v>532612</v>
      </c>
      <c r="C1819" s="200" t="s">
        <v>6009</v>
      </c>
      <c r="D1819" s="200" t="s">
        <v>472</v>
      </c>
    </row>
    <row r="1820" spans="1:4" x14ac:dyDescent="0.3">
      <c r="A1820" s="200" t="s">
        <v>6008</v>
      </c>
      <c r="B1820" s="200">
        <v>539433</v>
      </c>
      <c r="C1820" s="200" t="s">
        <v>1735</v>
      </c>
      <c r="D1820" s="200" t="s">
        <v>980</v>
      </c>
    </row>
    <row r="1821" spans="1:4" x14ac:dyDescent="0.3">
      <c r="A1821" s="200" t="s">
        <v>6007</v>
      </c>
      <c r="B1821" s="200">
        <v>504092</v>
      </c>
      <c r="C1821" s="200" t="s">
        <v>1735</v>
      </c>
      <c r="D1821" s="200" t="s">
        <v>405</v>
      </c>
    </row>
    <row r="1822" spans="1:4" x14ac:dyDescent="0.3">
      <c r="A1822" s="200" t="s">
        <v>6006</v>
      </c>
      <c r="B1822" s="200">
        <v>504058</v>
      </c>
      <c r="C1822" s="200" t="s">
        <v>6005</v>
      </c>
      <c r="D1822" s="200" t="s">
        <v>2379</v>
      </c>
    </row>
    <row r="1823" spans="1:4" x14ac:dyDescent="0.3">
      <c r="A1823" s="200" t="s">
        <v>6004</v>
      </c>
      <c r="B1823" s="200">
        <v>533257</v>
      </c>
      <c r="C1823" s="200" t="s">
        <v>6003</v>
      </c>
      <c r="D1823" s="200" t="s">
        <v>958</v>
      </c>
    </row>
    <row r="1824" spans="1:4" x14ac:dyDescent="0.3">
      <c r="A1824" s="200" t="s">
        <v>6002</v>
      </c>
      <c r="B1824" s="200">
        <v>541336</v>
      </c>
      <c r="C1824" s="200" t="s">
        <v>6001</v>
      </c>
      <c r="D1824" s="200" t="s">
        <v>1004</v>
      </c>
    </row>
    <row r="1825" spans="1:4" x14ac:dyDescent="0.3">
      <c r="A1825" s="200" t="s">
        <v>6000</v>
      </c>
      <c r="B1825" s="200">
        <v>521005</v>
      </c>
      <c r="C1825" s="200" t="s">
        <v>1735</v>
      </c>
      <c r="D1825" s="200" t="s">
        <v>920</v>
      </c>
    </row>
    <row r="1826" spans="1:4" x14ac:dyDescent="0.3">
      <c r="A1826" s="200" t="s">
        <v>5999</v>
      </c>
      <c r="B1826" s="200">
        <v>532894</v>
      </c>
      <c r="C1826" s="200" t="s">
        <v>5998</v>
      </c>
      <c r="D1826" s="200" t="s">
        <v>2063</v>
      </c>
    </row>
    <row r="1827" spans="1:4" x14ac:dyDescent="0.3">
      <c r="A1827" s="200" t="s">
        <v>5997</v>
      </c>
      <c r="B1827" s="200">
        <v>539175</v>
      </c>
      <c r="C1827" s="200" t="s">
        <v>1735</v>
      </c>
      <c r="D1827" s="200" t="s">
        <v>417</v>
      </c>
    </row>
    <row r="1828" spans="1:4" x14ac:dyDescent="0.3">
      <c r="A1828" s="200" t="s">
        <v>5996</v>
      </c>
      <c r="B1828" s="200">
        <v>532514</v>
      </c>
      <c r="C1828" s="200" t="s">
        <v>5995</v>
      </c>
      <c r="D1828" s="200" t="s">
        <v>2128</v>
      </c>
    </row>
    <row r="1829" spans="1:4" x14ac:dyDescent="0.3">
      <c r="A1829" s="200" t="s">
        <v>5994</v>
      </c>
      <c r="B1829" s="200">
        <v>532150</v>
      </c>
      <c r="C1829" s="200" t="s">
        <v>5993</v>
      </c>
      <c r="D1829" s="200" t="s">
        <v>980</v>
      </c>
    </row>
    <row r="1830" spans="1:4" x14ac:dyDescent="0.3">
      <c r="A1830" s="200" t="s">
        <v>5992</v>
      </c>
      <c r="B1830" s="200">
        <v>526445</v>
      </c>
      <c r="C1830" s="200" t="s">
        <v>5991</v>
      </c>
      <c r="D1830" s="200" t="s">
        <v>414</v>
      </c>
    </row>
    <row r="1831" spans="1:4" x14ac:dyDescent="0.3">
      <c r="A1831" s="200" t="s">
        <v>5990</v>
      </c>
      <c r="B1831" s="200">
        <v>522165</v>
      </c>
      <c r="C1831" s="200" t="s">
        <v>1735</v>
      </c>
      <c r="D1831" s="200" t="s">
        <v>1850</v>
      </c>
    </row>
    <row r="1832" spans="1:4" x14ac:dyDescent="0.3">
      <c r="A1832" s="200" t="s">
        <v>5989</v>
      </c>
      <c r="B1832" s="200">
        <v>503639</v>
      </c>
      <c r="C1832" s="200" t="s">
        <v>1735</v>
      </c>
      <c r="D1832" s="200" t="s">
        <v>1751</v>
      </c>
    </row>
    <row r="1833" spans="1:4" x14ac:dyDescent="0.3">
      <c r="A1833" s="200" t="s">
        <v>5988</v>
      </c>
      <c r="B1833" s="200">
        <v>532305</v>
      </c>
      <c r="C1833" s="200" t="s">
        <v>5987</v>
      </c>
      <c r="D1833" s="200" t="s">
        <v>472</v>
      </c>
    </row>
    <row r="1834" spans="1:4" x14ac:dyDescent="0.3">
      <c r="A1834" s="200" t="s">
        <v>5986</v>
      </c>
      <c r="B1834" s="200">
        <v>524652</v>
      </c>
      <c r="C1834" s="200" t="s">
        <v>5985</v>
      </c>
      <c r="D1834" s="200" t="s">
        <v>472</v>
      </c>
    </row>
    <row r="1835" spans="1:4" x14ac:dyDescent="0.3">
      <c r="A1835" s="200" t="s">
        <v>5984</v>
      </c>
      <c r="B1835" s="200">
        <v>532001</v>
      </c>
      <c r="C1835" s="200" t="s">
        <v>1735</v>
      </c>
      <c r="D1835" s="200" t="s">
        <v>1850</v>
      </c>
    </row>
    <row r="1836" spans="1:4" x14ac:dyDescent="0.3">
      <c r="A1836" s="200" t="s">
        <v>5983</v>
      </c>
      <c r="B1836" s="200">
        <v>531841</v>
      </c>
      <c r="C1836" s="200" t="s">
        <v>1735</v>
      </c>
      <c r="D1836" s="200" t="s">
        <v>1004</v>
      </c>
    </row>
    <row r="1837" spans="1:4" x14ac:dyDescent="0.3">
      <c r="A1837" s="200" t="s">
        <v>5982</v>
      </c>
      <c r="B1837" s="200">
        <v>532187</v>
      </c>
      <c r="C1837" s="200" t="s">
        <v>5981</v>
      </c>
      <c r="D1837" s="200" t="s">
        <v>923</v>
      </c>
    </row>
    <row r="1838" spans="1:4" x14ac:dyDescent="0.3">
      <c r="A1838" s="200" t="s">
        <v>5980</v>
      </c>
      <c r="B1838" s="200">
        <v>501298</v>
      </c>
      <c r="C1838" s="200" t="s">
        <v>1735</v>
      </c>
      <c r="D1838" s="200" t="s">
        <v>1791</v>
      </c>
    </row>
    <row r="1839" spans="1:4" x14ac:dyDescent="0.3">
      <c r="A1839" s="200" t="s">
        <v>5979</v>
      </c>
      <c r="B1839" s="200">
        <v>501295</v>
      </c>
      <c r="C1839" s="200" t="s">
        <v>5978</v>
      </c>
      <c r="D1839" s="200" t="s">
        <v>1004</v>
      </c>
    </row>
    <row r="1840" spans="1:4" x14ac:dyDescent="0.3">
      <c r="A1840" s="200" t="s">
        <v>5977</v>
      </c>
      <c r="B1840" s="200">
        <v>506222</v>
      </c>
      <c r="C1840" s="200" t="s">
        <v>5975</v>
      </c>
      <c r="D1840" s="200" t="s">
        <v>405</v>
      </c>
    </row>
    <row r="1841" spans="1:4" x14ac:dyDescent="0.3">
      <c r="A1841" s="200" t="s">
        <v>5976</v>
      </c>
      <c r="B1841" s="200">
        <v>506222</v>
      </c>
      <c r="C1841" s="200" t="s">
        <v>5975</v>
      </c>
      <c r="D1841" s="200" t="s">
        <v>405</v>
      </c>
    </row>
    <row r="1842" spans="1:4" x14ac:dyDescent="0.3">
      <c r="A1842" s="200" t="s">
        <v>5974</v>
      </c>
      <c r="B1842" s="200">
        <v>512025</v>
      </c>
      <c r="C1842" s="200" t="s">
        <v>1735</v>
      </c>
      <c r="D1842" s="200" t="s">
        <v>1751</v>
      </c>
    </row>
    <row r="1843" spans="1:4" x14ac:dyDescent="0.3">
      <c r="A1843" s="200" t="s">
        <v>5973</v>
      </c>
      <c r="B1843" s="200">
        <v>539807</v>
      </c>
      <c r="C1843" s="200" t="s">
        <v>5972</v>
      </c>
      <c r="D1843" s="200" t="s">
        <v>961</v>
      </c>
    </row>
    <row r="1844" spans="1:4" x14ac:dyDescent="0.3">
      <c r="A1844" s="200" t="s">
        <v>5971</v>
      </c>
      <c r="B1844" s="200">
        <v>533154</v>
      </c>
      <c r="C1844" s="200" t="s">
        <v>5969</v>
      </c>
      <c r="D1844" s="200" t="s">
        <v>948</v>
      </c>
    </row>
    <row r="1845" spans="1:4" x14ac:dyDescent="0.3">
      <c r="A1845" s="200" t="s">
        <v>5970</v>
      </c>
      <c r="B1845" s="200">
        <v>533154</v>
      </c>
      <c r="C1845" s="200" t="s">
        <v>5969</v>
      </c>
      <c r="D1845" s="200" t="s">
        <v>948</v>
      </c>
    </row>
    <row r="1846" spans="1:4" x14ac:dyDescent="0.3">
      <c r="A1846" s="200" t="s">
        <v>5968</v>
      </c>
      <c r="B1846" s="200">
        <v>541083</v>
      </c>
      <c r="C1846" s="200" t="s">
        <v>1735</v>
      </c>
      <c r="D1846" s="200" t="s">
        <v>505</v>
      </c>
    </row>
    <row r="1847" spans="1:4" x14ac:dyDescent="0.3">
      <c r="A1847" s="200" t="s">
        <v>5967</v>
      </c>
      <c r="B1847" s="200">
        <v>532777</v>
      </c>
      <c r="C1847" s="200" t="s">
        <v>5965</v>
      </c>
      <c r="D1847" s="200" t="s">
        <v>4450</v>
      </c>
    </row>
    <row r="1848" spans="1:4" x14ac:dyDescent="0.3">
      <c r="A1848" s="200" t="s">
        <v>5966</v>
      </c>
      <c r="B1848" s="200">
        <v>532777</v>
      </c>
      <c r="C1848" s="200" t="s">
        <v>5965</v>
      </c>
      <c r="D1848" s="200" t="s">
        <v>4450</v>
      </c>
    </row>
    <row r="1849" spans="1:4" x14ac:dyDescent="0.3">
      <c r="A1849" s="200" t="s">
        <v>5964</v>
      </c>
      <c r="B1849" s="200" t="s">
        <v>1735</v>
      </c>
      <c r="C1849" s="200" t="s">
        <v>5963</v>
      </c>
      <c r="D1849" s="200" t="s">
        <v>1733</v>
      </c>
    </row>
    <row r="1850" spans="1:4" x14ac:dyDescent="0.3">
      <c r="A1850" s="200" t="s">
        <v>5962</v>
      </c>
      <c r="B1850" s="200">
        <v>504810</v>
      </c>
      <c r="C1850" s="200" t="s">
        <v>1735</v>
      </c>
      <c r="D1850" s="200" t="s">
        <v>1803</v>
      </c>
    </row>
    <row r="1851" spans="1:4" x14ac:dyDescent="0.3">
      <c r="A1851" s="200" t="s">
        <v>5961</v>
      </c>
      <c r="B1851" s="200">
        <v>504810</v>
      </c>
      <c r="C1851" s="200" t="s">
        <v>1735</v>
      </c>
      <c r="D1851" s="200" t="s">
        <v>1803</v>
      </c>
    </row>
    <row r="1852" spans="1:4" x14ac:dyDescent="0.3">
      <c r="A1852" s="200" t="s">
        <v>5960</v>
      </c>
      <c r="B1852" s="200">
        <v>500209</v>
      </c>
      <c r="C1852" s="200" t="s">
        <v>5959</v>
      </c>
      <c r="D1852" s="200" t="s">
        <v>948</v>
      </c>
    </row>
    <row r="1853" spans="1:4" x14ac:dyDescent="0.3">
      <c r="A1853" s="200" t="s">
        <v>5958</v>
      </c>
      <c r="B1853" s="200">
        <v>530777</v>
      </c>
      <c r="C1853" s="200" t="s">
        <v>1735</v>
      </c>
      <c r="D1853" s="200" t="s">
        <v>934</v>
      </c>
    </row>
    <row r="1854" spans="1:4" x14ac:dyDescent="0.3">
      <c r="A1854" s="200" t="s">
        <v>5957</v>
      </c>
      <c r="B1854" s="200">
        <v>537985</v>
      </c>
      <c r="C1854" s="200" t="s">
        <v>1735</v>
      </c>
      <c r="D1854" s="200" t="s">
        <v>1625</v>
      </c>
    </row>
    <row r="1855" spans="1:4" x14ac:dyDescent="0.3">
      <c r="A1855" s="200" t="s">
        <v>5956</v>
      </c>
      <c r="B1855" s="200">
        <v>500210</v>
      </c>
      <c r="C1855" s="200" t="s">
        <v>5954</v>
      </c>
      <c r="D1855" s="200" t="s">
        <v>515</v>
      </c>
    </row>
    <row r="1856" spans="1:4" x14ac:dyDescent="0.3">
      <c r="A1856" s="200" t="s">
        <v>5955</v>
      </c>
      <c r="B1856" s="200">
        <v>500210</v>
      </c>
      <c r="C1856" s="200" t="s">
        <v>5954</v>
      </c>
      <c r="D1856" s="200" t="s">
        <v>515</v>
      </c>
    </row>
    <row r="1857" spans="1:4" x14ac:dyDescent="0.3">
      <c r="A1857" s="200" t="s">
        <v>5953</v>
      </c>
      <c r="B1857" s="200">
        <v>530787</v>
      </c>
      <c r="C1857" s="200" t="s">
        <v>1735</v>
      </c>
      <c r="D1857" s="200" t="s">
        <v>2225</v>
      </c>
    </row>
    <row r="1858" spans="1:4" x14ac:dyDescent="0.3">
      <c r="A1858" s="200" t="s">
        <v>5952</v>
      </c>
      <c r="B1858" s="200">
        <v>531929</v>
      </c>
      <c r="C1858" s="200" t="s">
        <v>5951</v>
      </c>
      <c r="D1858" s="200" t="s">
        <v>934</v>
      </c>
    </row>
    <row r="1859" spans="1:4" x14ac:dyDescent="0.3">
      <c r="A1859" s="200" t="s">
        <v>5950</v>
      </c>
      <c r="B1859" s="200" t="s">
        <v>1735</v>
      </c>
      <c r="C1859" s="200" t="s">
        <v>5949</v>
      </c>
      <c r="D1859" s="200" t="s">
        <v>1733</v>
      </c>
    </row>
    <row r="1860" spans="1:4" x14ac:dyDescent="0.3">
      <c r="A1860" s="200" t="s">
        <v>5948</v>
      </c>
      <c r="B1860" s="200">
        <v>533315</v>
      </c>
      <c r="C1860" s="200" t="s">
        <v>1735</v>
      </c>
      <c r="D1860" s="200" t="s">
        <v>972</v>
      </c>
    </row>
    <row r="1861" spans="1:4" x14ac:dyDescent="0.3">
      <c r="A1861" s="200" t="s">
        <v>5947</v>
      </c>
      <c r="B1861" s="200">
        <v>517433</v>
      </c>
      <c r="C1861" s="200" t="s">
        <v>1735</v>
      </c>
      <c r="D1861" s="200" t="s">
        <v>948</v>
      </c>
    </row>
    <row r="1862" spans="1:4" x14ac:dyDescent="0.3">
      <c r="A1862" s="200" t="s">
        <v>5946</v>
      </c>
      <c r="B1862" s="200">
        <v>541983</v>
      </c>
      <c r="C1862" s="200" t="s">
        <v>1735</v>
      </c>
      <c r="D1862" s="200" t="s">
        <v>2553</v>
      </c>
    </row>
    <row r="1863" spans="1:4" x14ac:dyDescent="0.3">
      <c r="A1863" s="200" t="s">
        <v>5945</v>
      </c>
      <c r="B1863" s="200">
        <v>541983</v>
      </c>
      <c r="C1863" s="200" t="s">
        <v>1735</v>
      </c>
      <c r="D1863" s="200" t="s">
        <v>2553</v>
      </c>
    </row>
    <row r="1864" spans="1:4" x14ac:dyDescent="0.3">
      <c r="A1864" s="200" t="s">
        <v>5944</v>
      </c>
      <c r="B1864" s="200">
        <v>523840</v>
      </c>
      <c r="C1864" s="200" t="s">
        <v>1735</v>
      </c>
      <c r="D1864" s="200" t="s">
        <v>1130</v>
      </c>
    </row>
    <row r="1865" spans="1:4" x14ac:dyDescent="0.3">
      <c r="A1865" s="200" t="s">
        <v>5943</v>
      </c>
      <c r="B1865" s="200" t="s">
        <v>1735</v>
      </c>
      <c r="C1865" s="200" t="s">
        <v>5942</v>
      </c>
      <c r="D1865" s="200" t="s">
        <v>1733</v>
      </c>
    </row>
    <row r="1866" spans="1:4" x14ac:dyDescent="0.3">
      <c r="A1866" s="200" t="s">
        <v>5941</v>
      </c>
      <c r="B1866" s="200">
        <v>541353</v>
      </c>
      <c r="C1866" s="200" t="s">
        <v>1735</v>
      </c>
      <c r="D1866" s="200" t="s">
        <v>931</v>
      </c>
    </row>
    <row r="1867" spans="1:4" x14ac:dyDescent="0.3">
      <c r="A1867" s="200" t="s">
        <v>5940</v>
      </c>
      <c r="B1867" s="200">
        <v>532706</v>
      </c>
      <c r="C1867" s="200" t="s">
        <v>5939</v>
      </c>
      <c r="D1867" s="200" t="s">
        <v>1252</v>
      </c>
    </row>
    <row r="1868" spans="1:4" x14ac:dyDescent="0.3">
      <c r="A1868" s="200" t="s">
        <v>5938</v>
      </c>
      <c r="B1868" s="200">
        <v>539083</v>
      </c>
      <c r="C1868" s="200" t="s">
        <v>5937</v>
      </c>
      <c r="D1868" s="200" t="s">
        <v>749</v>
      </c>
    </row>
    <row r="1869" spans="1:4" x14ac:dyDescent="0.3">
      <c r="A1869" s="200" t="s">
        <v>5936</v>
      </c>
      <c r="B1869" s="200">
        <v>532851</v>
      </c>
      <c r="C1869" s="200" t="s">
        <v>5934</v>
      </c>
      <c r="D1869" s="200" t="s">
        <v>1007</v>
      </c>
    </row>
    <row r="1870" spans="1:4" x14ac:dyDescent="0.3">
      <c r="A1870" s="200" t="s">
        <v>5935</v>
      </c>
      <c r="B1870" s="200">
        <v>532851</v>
      </c>
      <c r="C1870" s="200" t="s">
        <v>5934</v>
      </c>
      <c r="D1870" s="200" t="s">
        <v>1007</v>
      </c>
    </row>
    <row r="1871" spans="1:4" x14ac:dyDescent="0.3">
      <c r="A1871" s="200" t="s">
        <v>5933</v>
      </c>
      <c r="B1871" s="200">
        <v>500211</v>
      </c>
      <c r="C1871" s="200" t="s">
        <v>1735</v>
      </c>
      <c r="D1871" s="200" t="s">
        <v>1078</v>
      </c>
    </row>
    <row r="1872" spans="1:4" x14ac:dyDescent="0.3">
      <c r="A1872" s="200" t="s">
        <v>5932</v>
      </c>
      <c r="B1872" s="200">
        <v>532774</v>
      </c>
      <c r="C1872" s="200" t="s">
        <v>5931</v>
      </c>
      <c r="D1872" s="200" t="s">
        <v>948</v>
      </c>
    </row>
    <row r="1873" spans="1:4" x14ac:dyDescent="0.3">
      <c r="A1873" s="200" t="s">
        <v>5930</v>
      </c>
      <c r="B1873" s="200">
        <v>526871</v>
      </c>
      <c r="C1873" s="200" t="s">
        <v>1735</v>
      </c>
      <c r="D1873" s="200" t="s">
        <v>945</v>
      </c>
    </row>
    <row r="1874" spans="1:4" x14ac:dyDescent="0.3">
      <c r="A1874" s="200" t="s">
        <v>5929</v>
      </c>
      <c r="B1874" s="200">
        <v>531314</v>
      </c>
      <c r="C1874" s="200" t="s">
        <v>5928</v>
      </c>
      <c r="D1874" s="200" t="s">
        <v>1004</v>
      </c>
    </row>
    <row r="1875" spans="1:4" x14ac:dyDescent="0.3">
      <c r="A1875" s="200" t="s">
        <v>5927</v>
      </c>
      <c r="B1875" s="200">
        <v>505358</v>
      </c>
      <c r="C1875" s="200" t="s">
        <v>1735</v>
      </c>
      <c r="D1875" s="200" t="s">
        <v>515</v>
      </c>
    </row>
    <row r="1876" spans="1:4" x14ac:dyDescent="0.3">
      <c r="A1876" s="200" t="s">
        <v>5926</v>
      </c>
      <c r="B1876" s="200">
        <v>505358</v>
      </c>
      <c r="C1876" s="200" t="s">
        <v>1735</v>
      </c>
      <c r="D1876" s="200" t="s">
        <v>515</v>
      </c>
    </row>
    <row r="1877" spans="1:4" x14ac:dyDescent="0.3">
      <c r="A1877" s="200" t="s">
        <v>5925</v>
      </c>
      <c r="B1877" s="200">
        <v>535958</v>
      </c>
      <c r="C1877" s="200" t="s">
        <v>5924</v>
      </c>
      <c r="D1877" s="200" t="s">
        <v>1047</v>
      </c>
    </row>
    <row r="1878" spans="1:4" x14ac:dyDescent="0.3">
      <c r="A1878" s="200" t="s">
        <v>5923</v>
      </c>
      <c r="B1878" s="200">
        <v>517423</v>
      </c>
      <c r="C1878" s="200" t="s">
        <v>1735</v>
      </c>
      <c r="D1878" s="200" t="s">
        <v>958</v>
      </c>
    </row>
    <row r="1879" spans="1:4" x14ac:dyDescent="0.3">
      <c r="A1879" s="200" t="s">
        <v>5922</v>
      </c>
      <c r="B1879" s="200">
        <v>536868</v>
      </c>
      <c r="C1879" s="200" t="s">
        <v>1735</v>
      </c>
      <c r="D1879" s="200" t="s">
        <v>948</v>
      </c>
    </row>
    <row r="1880" spans="1:4" x14ac:dyDescent="0.3">
      <c r="A1880" s="200" t="s">
        <v>5921</v>
      </c>
      <c r="B1880" s="200">
        <v>539149</v>
      </c>
      <c r="C1880" s="200" t="s">
        <v>1735</v>
      </c>
      <c r="D1880" s="200" t="s">
        <v>594</v>
      </c>
    </row>
    <row r="1881" spans="1:4" x14ac:dyDescent="0.3">
      <c r="A1881" s="200" t="s">
        <v>5920</v>
      </c>
      <c r="B1881" s="200">
        <v>500212</v>
      </c>
      <c r="C1881" s="200" t="s">
        <v>1735</v>
      </c>
      <c r="D1881" s="200" t="s">
        <v>1004</v>
      </c>
    </row>
    <row r="1882" spans="1:4" x14ac:dyDescent="0.3">
      <c r="A1882" s="200" t="s">
        <v>5919</v>
      </c>
      <c r="B1882" s="200">
        <v>519606</v>
      </c>
      <c r="C1882" s="200" t="s">
        <v>1735</v>
      </c>
      <c r="D1882" s="200" t="s">
        <v>1646</v>
      </c>
    </row>
    <row r="1883" spans="1:4" x14ac:dyDescent="0.3">
      <c r="A1883" s="200" t="s">
        <v>5918</v>
      </c>
      <c r="B1883" s="200">
        <v>531889</v>
      </c>
      <c r="C1883" s="200" t="s">
        <v>1735</v>
      </c>
      <c r="D1883" s="200" t="s">
        <v>1745</v>
      </c>
    </row>
    <row r="1884" spans="1:4" x14ac:dyDescent="0.3">
      <c r="A1884" s="200" t="s">
        <v>5917</v>
      </c>
      <c r="B1884" s="200">
        <v>530921</v>
      </c>
      <c r="C1884" s="200" t="s">
        <v>1735</v>
      </c>
      <c r="D1884" s="200" t="s">
        <v>934</v>
      </c>
    </row>
    <row r="1885" spans="1:4" x14ac:dyDescent="0.3">
      <c r="A1885" s="200" t="s">
        <v>5916</v>
      </c>
      <c r="B1885" s="200">
        <v>538835</v>
      </c>
      <c r="C1885" s="200" t="s">
        <v>5915</v>
      </c>
      <c r="D1885" s="200" t="s">
        <v>1625</v>
      </c>
    </row>
    <row r="1886" spans="1:4" x14ac:dyDescent="0.3">
      <c r="A1886" s="200" t="s">
        <v>5914</v>
      </c>
      <c r="B1886" s="200">
        <v>534732</v>
      </c>
      <c r="C1886" s="200" t="s">
        <v>1735</v>
      </c>
      <c r="D1886" s="200" t="s">
        <v>945</v>
      </c>
    </row>
    <row r="1887" spans="1:4" x14ac:dyDescent="0.3">
      <c r="A1887" s="200" t="s">
        <v>5913</v>
      </c>
      <c r="B1887" s="200">
        <v>506134</v>
      </c>
      <c r="C1887" s="200" t="s">
        <v>1735</v>
      </c>
      <c r="D1887" s="200" t="s">
        <v>934</v>
      </c>
    </row>
    <row r="1888" spans="1:4" x14ac:dyDescent="0.3">
      <c r="A1888" s="200" t="s">
        <v>5912</v>
      </c>
      <c r="B1888" s="200">
        <v>532326</v>
      </c>
      <c r="C1888" s="200" t="s">
        <v>5911</v>
      </c>
      <c r="D1888" s="200" t="s">
        <v>1625</v>
      </c>
    </row>
    <row r="1889" spans="1:4" x14ac:dyDescent="0.3">
      <c r="A1889" s="200" t="s">
        <v>5910</v>
      </c>
      <c r="B1889" s="200">
        <v>511391</v>
      </c>
      <c r="C1889" s="200" t="s">
        <v>1735</v>
      </c>
      <c r="D1889" s="200" t="s">
        <v>1004</v>
      </c>
    </row>
    <row r="1890" spans="1:4" x14ac:dyDescent="0.3">
      <c r="A1890" s="200" t="s">
        <v>5909</v>
      </c>
      <c r="B1890" s="200">
        <v>530259</v>
      </c>
      <c r="C1890" s="200" t="s">
        <v>1735</v>
      </c>
      <c r="D1890" s="200" t="s">
        <v>2339</v>
      </c>
    </row>
    <row r="1891" spans="1:4" x14ac:dyDescent="0.3">
      <c r="A1891" s="200" t="s">
        <v>5908</v>
      </c>
      <c r="B1891" s="200">
        <v>539692</v>
      </c>
      <c r="C1891" s="200" t="s">
        <v>1735</v>
      </c>
      <c r="D1891" s="200" t="s">
        <v>1004</v>
      </c>
    </row>
    <row r="1892" spans="1:4" x14ac:dyDescent="0.3">
      <c r="A1892" s="200" t="s">
        <v>5907</v>
      </c>
      <c r="B1892" s="200">
        <v>539448</v>
      </c>
      <c r="C1892" s="200" t="s">
        <v>5906</v>
      </c>
      <c r="D1892" s="200" t="s">
        <v>2655</v>
      </c>
    </row>
    <row r="1893" spans="1:4" x14ac:dyDescent="0.3">
      <c r="A1893" s="200" t="s">
        <v>5905</v>
      </c>
      <c r="B1893" s="200">
        <v>526512</v>
      </c>
      <c r="C1893" s="200" t="s">
        <v>1735</v>
      </c>
      <c r="D1893" s="200" t="s">
        <v>3382</v>
      </c>
    </row>
    <row r="1894" spans="1:4" x14ac:dyDescent="0.3">
      <c r="A1894" s="200" t="s">
        <v>5904</v>
      </c>
      <c r="B1894" s="200">
        <v>505737</v>
      </c>
      <c r="C1894" s="200" t="s">
        <v>1735</v>
      </c>
      <c r="D1894" s="200" t="s">
        <v>515</v>
      </c>
    </row>
    <row r="1895" spans="1:4" x14ac:dyDescent="0.3">
      <c r="A1895" s="200" t="s">
        <v>5903</v>
      </c>
      <c r="B1895" s="200">
        <v>505737</v>
      </c>
      <c r="C1895" s="200" t="s">
        <v>1735</v>
      </c>
      <c r="D1895" s="200" t="s">
        <v>515</v>
      </c>
    </row>
    <row r="1896" spans="1:4" x14ac:dyDescent="0.3">
      <c r="A1896" s="200" t="s">
        <v>5902</v>
      </c>
      <c r="B1896" s="200" t="s">
        <v>1735</v>
      </c>
      <c r="C1896" s="200" t="s">
        <v>5901</v>
      </c>
      <c r="D1896" s="200" t="s">
        <v>1880</v>
      </c>
    </row>
    <row r="1897" spans="1:4" x14ac:dyDescent="0.3">
      <c r="A1897" s="200" t="s">
        <v>5900</v>
      </c>
      <c r="B1897" s="200">
        <v>509709</v>
      </c>
      <c r="C1897" s="200" t="s">
        <v>1735</v>
      </c>
      <c r="D1897" s="200" t="s">
        <v>934</v>
      </c>
    </row>
    <row r="1898" spans="1:4" x14ac:dyDescent="0.3">
      <c r="A1898" s="200" t="s">
        <v>5899</v>
      </c>
      <c r="B1898" s="200">
        <v>517044</v>
      </c>
      <c r="C1898" s="200" t="s">
        <v>1735</v>
      </c>
      <c r="D1898" s="200" t="s">
        <v>594</v>
      </c>
    </row>
    <row r="1899" spans="1:4" x14ac:dyDescent="0.3">
      <c r="A1899" s="200" t="s">
        <v>5898</v>
      </c>
      <c r="B1899" s="200">
        <v>530781</v>
      </c>
      <c r="C1899" s="200" t="s">
        <v>1735</v>
      </c>
      <c r="D1899" s="200" t="s">
        <v>2203</v>
      </c>
    </row>
    <row r="1900" spans="1:4" x14ac:dyDescent="0.3">
      <c r="A1900" s="200" t="s">
        <v>5897</v>
      </c>
      <c r="B1900" s="200">
        <v>502330</v>
      </c>
      <c r="C1900" s="200" t="s">
        <v>5896</v>
      </c>
      <c r="D1900" s="200" t="s">
        <v>1655</v>
      </c>
    </row>
    <row r="1901" spans="1:4" x14ac:dyDescent="0.3">
      <c r="A1901" s="200" t="s">
        <v>5895</v>
      </c>
      <c r="B1901" s="200">
        <v>500213</v>
      </c>
      <c r="C1901" s="200" t="s">
        <v>1735</v>
      </c>
      <c r="D1901" s="200" t="s">
        <v>1175</v>
      </c>
    </row>
    <row r="1902" spans="1:4" x14ac:dyDescent="0.3">
      <c r="A1902" s="200" t="s">
        <v>5894</v>
      </c>
      <c r="B1902" s="200">
        <v>532072</v>
      </c>
      <c r="C1902" s="200" t="s">
        <v>1735</v>
      </c>
      <c r="D1902" s="200" t="s">
        <v>1947</v>
      </c>
    </row>
    <row r="1903" spans="1:4" x14ac:dyDescent="0.3">
      <c r="A1903" s="200" t="s">
        <v>5893</v>
      </c>
      <c r="B1903" s="200">
        <v>533181</v>
      </c>
      <c r="C1903" s="200" t="s">
        <v>5892</v>
      </c>
      <c r="D1903" s="200" t="s">
        <v>4450</v>
      </c>
    </row>
    <row r="1904" spans="1:4" x14ac:dyDescent="0.3">
      <c r="A1904" s="200" t="s">
        <v>5891</v>
      </c>
      <c r="B1904" s="200">
        <v>533506</v>
      </c>
      <c r="C1904" s="200" t="s">
        <v>5890</v>
      </c>
      <c r="D1904" s="200" t="s">
        <v>945</v>
      </c>
    </row>
    <row r="1905" spans="1:4" x14ac:dyDescent="0.3">
      <c r="A1905" s="200" t="s">
        <v>5889</v>
      </c>
      <c r="B1905" s="200">
        <v>533172</v>
      </c>
      <c r="C1905" s="200" t="s">
        <v>5888</v>
      </c>
      <c r="D1905" s="200" t="s">
        <v>945</v>
      </c>
    </row>
    <row r="1906" spans="1:4" x14ac:dyDescent="0.3">
      <c r="A1906" s="200" t="s">
        <v>5887</v>
      </c>
      <c r="B1906" s="200">
        <v>504786</v>
      </c>
      <c r="C1906" s="200" t="s">
        <v>1735</v>
      </c>
      <c r="D1906" s="200" t="s">
        <v>996</v>
      </c>
    </row>
    <row r="1907" spans="1:4" x14ac:dyDescent="0.3">
      <c r="A1907" s="200" t="s">
        <v>5886</v>
      </c>
      <c r="B1907" s="200">
        <v>523844</v>
      </c>
      <c r="C1907" s="200" t="s">
        <v>1735</v>
      </c>
      <c r="D1907" s="200" t="s">
        <v>1230</v>
      </c>
    </row>
    <row r="1908" spans="1:4" x14ac:dyDescent="0.3">
      <c r="A1908" s="200" t="s">
        <v>5885</v>
      </c>
      <c r="B1908" s="200">
        <v>523752</v>
      </c>
      <c r="C1908" s="200" t="s">
        <v>1735</v>
      </c>
      <c r="D1908" s="200" t="s">
        <v>515</v>
      </c>
    </row>
    <row r="1909" spans="1:4" x14ac:dyDescent="0.3">
      <c r="A1909" s="200" t="s">
        <v>5884</v>
      </c>
      <c r="B1909" s="200">
        <v>524164</v>
      </c>
      <c r="C1909" s="200" t="s">
        <v>5883</v>
      </c>
      <c r="D1909" s="200" t="s">
        <v>472</v>
      </c>
    </row>
    <row r="1910" spans="1:4" x14ac:dyDescent="0.3">
      <c r="A1910" s="200" t="s">
        <v>5882</v>
      </c>
      <c r="B1910" s="200">
        <v>500214</v>
      </c>
      <c r="C1910" s="200" t="s">
        <v>1735</v>
      </c>
      <c r="D1910" s="200" t="s">
        <v>515</v>
      </c>
    </row>
    <row r="1911" spans="1:4" x14ac:dyDescent="0.3">
      <c r="A1911" s="200" t="s">
        <v>5881</v>
      </c>
      <c r="B1911" s="200">
        <v>500214</v>
      </c>
      <c r="C1911" s="200" t="s">
        <v>1735</v>
      </c>
      <c r="D1911" s="200" t="s">
        <v>515</v>
      </c>
    </row>
    <row r="1912" spans="1:4" x14ac:dyDescent="0.3">
      <c r="A1912" s="200" t="s">
        <v>5880</v>
      </c>
      <c r="B1912" s="200">
        <v>523638</v>
      </c>
      <c r="C1912" s="200" t="s">
        <v>1735</v>
      </c>
      <c r="D1912" s="200" t="s">
        <v>989</v>
      </c>
    </row>
    <row r="1913" spans="1:4" x14ac:dyDescent="0.3">
      <c r="A1913" s="200" t="s">
        <v>5879</v>
      </c>
      <c r="B1913" s="200">
        <v>524494</v>
      </c>
      <c r="C1913" s="200" t="s">
        <v>5878</v>
      </c>
      <c r="D1913" s="200" t="s">
        <v>472</v>
      </c>
    </row>
    <row r="1914" spans="1:4" x14ac:dyDescent="0.3">
      <c r="A1914" s="200" t="s">
        <v>5877</v>
      </c>
      <c r="B1914" s="200">
        <v>512405</v>
      </c>
      <c r="C1914" s="200" t="s">
        <v>1735</v>
      </c>
      <c r="D1914" s="200" t="s">
        <v>961</v>
      </c>
    </row>
    <row r="1915" spans="1:4" x14ac:dyDescent="0.3">
      <c r="A1915" s="200" t="s">
        <v>5876</v>
      </c>
      <c r="B1915" s="200">
        <v>512405</v>
      </c>
      <c r="C1915" s="200" t="s">
        <v>1735</v>
      </c>
      <c r="D1915" s="200" t="s">
        <v>961</v>
      </c>
    </row>
    <row r="1916" spans="1:4" x14ac:dyDescent="0.3">
      <c r="A1916" s="200" t="s">
        <v>5875</v>
      </c>
      <c r="B1916" s="200">
        <v>532947</v>
      </c>
      <c r="C1916" s="200" t="s">
        <v>5874</v>
      </c>
      <c r="D1916" s="200" t="s">
        <v>3570</v>
      </c>
    </row>
    <row r="1917" spans="1:4" x14ac:dyDescent="0.3">
      <c r="A1917" s="200" t="s">
        <v>5873</v>
      </c>
      <c r="B1917" s="200">
        <v>540526</v>
      </c>
      <c r="C1917" s="200" t="s">
        <v>5872</v>
      </c>
      <c r="D1917" s="200" t="s">
        <v>1791</v>
      </c>
    </row>
    <row r="1918" spans="1:4" x14ac:dyDescent="0.3">
      <c r="A1918" s="200" t="s">
        <v>5871</v>
      </c>
      <c r="B1918" s="200">
        <v>541956</v>
      </c>
      <c r="C1918" s="200" t="s">
        <v>5870</v>
      </c>
      <c r="D1918" s="200" t="s">
        <v>931</v>
      </c>
    </row>
    <row r="1919" spans="1:4" x14ac:dyDescent="0.3">
      <c r="A1919" s="200" t="s">
        <v>5869</v>
      </c>
      <c r="B1919" s="200">
        <v>540735</v>
      </c>
      <c r="C1919" s="200" t="s">
        <v>1735</v>
      </c>
      <c r="D1919" s="200" t="s">
        <v>1625</v>
      </c>
    </row>
    <row r="1920" spans="1:4" x14ac:dyDescent="0.3">
      <c r="A1920" s="200" t="s">
        <v>5868</v>
      </c>
      <c r="B1920" s="200" t="s">
        <v>1735</v>
      </c>
      <c r="C1920" s="200" t="s">
        <v>5867</v>
      </c>
      <c r="D1920" s="200" t="s">
        <v>1733</v>
      </c>
    </row>
    <row r="1921" spans="1:4" x14ac:dyDescent="0.3">
      <c r="A1921" s="200" t="s">
        <v>5866</v>
      </c>
      <c r="B1921" s="200">
        <v>531337</v>
      </c>
      <c r="C1921" s="200" t="s">
        <v>1735</v>
      </c>
      <c r="D1921" s="200" t="s">
        <v>945</v>
      </c>
    </row>
    <row r="1922" spans="1:4" x14ac:dyDescent="0.3">
      <c r="A1922" s="200" t="s">
        <v>5865</v>
      </c>
      <c r="B1922" s="200">
        <v>526859</v>
      </c>
      <c r="C1922" s="200" t="s">
        <v>1735</v>
      </c>
      <c r="D1922" s="200" t="s">
        <v>1004</v>
      </c>
    </row>
    <row r="1923" spans="1:4" x14ac:dyDescent="0.3">
      <c r="A1923" s="200" t="s">
        <v>5864</v>
      </c>
      <c r="B1923" s="200">
        <v>533033</v>
      </c>
      <c r="C1923" s="200" t="s">
        <v>1735</v>
      </c>
      <c r="D1923" s="200" t="s">
        <v>515</v>
      </c>
    </row>
    <row r="1924" spans="1:4" x14ac:dyDescent="0.3">
      <c r="A1924" s="200" t="s">
        <v>5863</v>
      </c>
      <c r="B1924" s="200">
        <v>540134</v>
      </c>
      <c r="C1924" s="200" t="s">
        <v>1735</v>
      </c>
      <c r="D1924" s="200" t="s">
        <v>931</v>
      </c>
    </row>
    <row r="1925" spans="1:4" x14ac:dyDescent="0.3">
      <c r="A1925" s="200" t="s">
        <v>5862</v>
      </c>
      <c r="B1925" s="200">
        <v>531109</v>
      </c>
      <c r="C1925" s="200" t="s">
        <v>1735</v>
      </c>
      <c r="D1925" s="200" t="s">
        <v>405</v>
      </c>
    </row>
    <row r="1926" spans="1:4" x14ac:dyDescent="0.3">
      <c r="A1926" s="200" t="s">
        <v>5861</v>
      </c>
      <c r="B1926" s="200">
        <v>524400</v>
      </c>
      <c r="C1926" s="200" t="s">
        <v>1735</v>
      </c>
      <c r="D1926" s="200" t="s">
        <v>472</v>
      </c>
    </row>
    <row r="1927" spans="1:4" x14ac:dyDescent="0.3">
      <c r="A1927" s="200" t="s">
        <v>5860</v>
      </c>
      <c r="B1927" s="200">
        <v>506161</v>
      </c>
      <c r="C1927" s="200" t="s">
        <v>1735</v>
      </c>
      <c r="D1927" s="200" t="s">
        <v>1004</v>
      </c>
    </row>
    <row r="1928" spans="1:4" x14ac:dyDescent="0.3">
      <c r="A1928" s="200" t="s">
        <v>5859</v>
      </c>
      <c r="B1928" s="200">
        <v>511609</v>
      </c>
      <c r="C1928" s="200" t="s">
        <v>1735</v>
      </c>
      <c r="D1928" s="200" t="s">
        <v>1004</v>
      </c>
    </row>
    <row r="1929" spans="1:4" x14ac:dyDescent="0.3">
      <c r="A1929" s="200" t="s">
        <v>5858</v>
      </c>
      <c r="B1929" s="200">
        <v>532479</v>
      </c>
      <c r="C1929" s="200" t="s">
        <v>5857</v>
      </c>
      <c r="D1929" s="200" t="s">
        <v>1850</v>
      </c>
    </row>
    <row r="1930" spans="1:4" x14ac:dyDescent="0.3">
      <c r="A1930" s="200" t="s">
        <v>5856</v>
      </c>
      <c r="B1930" s="200">
        <v>508807</v>
      </c>
      <c r="C1930" s="200" t="s">
        <v>1735</v>
      </c>
      <c r="D1930" s="200" t="s">
        <v>989</v>
      </c>
    </row>
    <row r="1931" spans="1:4" x14ac:dyDescent="0.3">
      <c r="A1931" s="200" t="s">
        <v>5855</v>
      </c>
      <c r="B1931" s="200">
        <v>524622</v>
      </c>
      <c r="C1931" s="200" t="s">
        <v>1735</v>
      </c>
      <c r="D1931" s="200" t="s">
        <v>4450</v>
      </c>
    </row>
    <row r="1932" spans="1:4" x14ac:dyDescent="0.3">
      <c r="A1932" s="200" t="s">
        <v>5854</v>
      </c>
      <c r="B1932" s="200">
        <v>500875</v>
      </c>
      <c r="C1932" s="200" t="s">
        <v>5853</v>
      </c>
      <c r="D1932" s="200" t="s">
        <v>1910</v>
      </c>
    </row>
    <row r="1933" spans="1:4" x14ac:dyDescent="0.3">
      <c r="A1933" s="200" t="s">
        <v>5852</v>
      </c>
      <c r="B1933" s="200">
        <v>509496</v>
      </c>
      <c r="C1933" s="200" t="s">
        <v>5850</v>
      </c>
      <c r="D1933" s="200" t="s">
        <v>931</v>
      </c>
    </row>
    <row r="1934" spans="1:4" x14ac:dyDescent="0.3">
      <c r="A1934" s="200" t="s">
        <v>5851</v>
      </c>
      <c r="B1934" s="200">
        <v>509496</v>
      </c>
      <c r="C1934" s="200" t="s">
        <v>5850</v>
      </c>
      <c r="D1934" s="200" t="s">
        <v>931</v>
      </c>
    </row>
    <row r="1935" spans="1:4" x14ac:dyDescent="0.3">
      <c r="A1935" s="200" t="s">
        <v>5849</v>
      </c>
      <c r="B1935" s="200">
        <v>523610</v>
      </c>
      <c r="C1935" s="200" t="s">
        <v>5848</v>
      </c>
      <c r="D1935" s="200" t="s">
        <v>1797</v>
      </c>
    </row>
    <row r="1936" spans="1:4" x14ac:dyDescent="0.3">
      <c r="A1936" s="200" t="s">
        <v>5847</v>
      </c>
      <c r="B1936" s="200">
        <v>522183</v>
      </c>
      <c r="C1936" s="200" t="s">
        <v>1735</v>
      </c>
      <c r="D1936" s="200" t="s">
        <v>515</v>
      </c>
    </row>
    <row r="1937" spans="1:4" x14ac:dyDescent="0.3">
      <c r="A1937" s="200" t="s">
        <v>5846</v>
      </c>
      <c r="B1937" s="200">
        <v>507580</v>
      </c>
      <c r="C1937" s="200" t="s">
        <v>5845</v>
      </c>
      <c r="D1937" s="200" t="s">
        <v>681</v>
      </c>
    </row>
    <row r="1938" spans="1:4" x14ac:dyDescent="0.3">
      <c r="A1938" s="200" t="s">
        <v>5844</v>
      </c>
      <c r="B1938" s="200">
        <v>530773</v>
      </c>
      <c r="C1938" s="200" t="s">
        <v>5843</v>
      </c>
      <c r="D1938" s="200" t="s">
        <v>931</v>
      </c>
    </row>
    <row r="1939" spans="1:4" x14ac:dyDescent="0.3">
      <c r="A1939" s="200" t="s">
        <v>5842</v>
      </c>
      <c r="B1939" s="200">
        <v>522245</v>
      </c>
      <c r="C1939" s="200" t="s">
        <v>1735</v>
      </c>
      <c r="D1939" s="200" t="s">
        <v>1078</v>
      </c>
    </row>
    <row r="1940" spans="1:4" x14ac:dyDescent="0.3">
      <c r="A1940" s="200" t="s">
        <v>5841</v>
      </c>
      <c r="B1940" s="200">
        <v>532341</v>
      </c>
      <c r="C1940" s="200" t="s">
        <v>5840</v>
      </c>
      <c r="D1940" s="200" t="s">
        <v>948</v>
      </c>
    </row>
    <row r="1941" spans="1:4" x14ac:dyDescent="0.3">
      <c r="A1941" s="200" t="s">
        <v>5839</v>
      </c>
      <c r="B1941" s="200">
        <v>538539</v>
      </c>
      <c r="C1941" s="200" t="s">
        <v>1735</v>
      </c>
      <c r="D1941" s="200" t="s">
        <v>1791</v>
      </c>
    </row>
    <row r="1942" spans="1:4" x14ac:dyDescent="0.3">
      <c r="A1942" s="200" t="s">
        <v>5838</v>
      </c>
      <c r="B1942" s="200">
        <v>530049</v>
      </c>
      <c r="C1942" s="200" t="s">
        <v>1735</v>
      </c>
      <c r="D1942" s="200" t="s">
        <v>920</v>
      </c>
    </row>
    <row r="1943" spans="1:4" x14ac:dyDescent="0.3">
      <c r="A1943" s="200" t="s">
        <v>5837</v>
      </c>
      <c r="B1943" s="200">
        <v>523062</v>
      </c>
      <c r="C1943" s="200" t="s">
        <v>1735</v>
      </c>
      <c r="D1943" s="200" t="s">
        <v>1004</v>
      </c>
    </row>
    <row r="1944" spans="1:4" x14ac:dyDescent="0.3">
      <c r="A1944" s="200" t="s">
        <v>5836</v>
      </c>
      <c r="B1944" s="200">
        <v>532940</v>
      </c>
      <c r="C1944" s="200" t="s">
        <v>5835</v>
      </c>
      <c r="D1944" s="200" t="s">
        <v>931</v>
      </c>
    </row>
    <row r="1945" spans="1:4" x14ac:dyDescent="0.3">
      <c r="A1945" s="200" t="s">
        <v>5834</v>
      </c>
      <c r="B1945" s="200">
        <v>506522</v>
      </c>
      <c r="C1945" s="200" t="s">
        <v>1735</v>
      </c>
      <c r="D1945" s="200" t="s">
        <v>1225</v>
      </c>
    </row>
    <row r="1946" spans="1:4" x14ac:dyDescent="0.3">
      <c r="A1946" s="200" t="s">
        <v>5833</v>
      </c>
      <c r="B1946" s="200">
        <v>506522</v>
      </c>
      <c r="C1946" s="200" t="s">
        <v>1735</v>
      </c>
      <c r="D1946" s="200" t="s">
        <v>1225</v>
      </c>
    </row>
    <row r="1947" spans="1:4" x14ac:dyDescent="0.3">
      <c r="A1947" s="200" t="s">
        <v>5832</v>
      </c>
      <c r="B1947" s="200">
        <v>530915</v>
      </c>
      <c r="C1947" s="200" t="s">
        <v>1735</v>
      </c>
      <c r="D1947" s="200" t="s">
        <v>1646</v>
      </c>
    </row>
    <row r="1948" spans="1:4" x14ac:dyDescent="0.3">
      <c r="A1948" s="200" t="s">
        <v>5831</v>
      </c>
      <c r="B1948" s="200">
        <v>538422</v>
      </c>
      <c r="C1948" s="200" t="s">
        <v>1735</v>
      </c>
      <c r="D1948" s="200" t="s">
        <v>1791</v>
      </c>
    </row>
    <row r="1949" spans="1:4" x14ac:dyDescent="0.3">
      <c r="A1949" s="200" t="s">
        <v>5830</v>
      </c>
      <c r="B1949" s="200">
        <v>530711</v>
      </c>
      <c r="C1949" s="200" t="s">
        <v>1735</v>
      </c>
      <c r="D1949" s="200" t="s">
        <v>989</v>
      </c>
    </row>
    <row r="1950" spans="1:4" x14ac:dyDescent="0.3">
      <c r="A1950" s="200" t="s">
        <v>5829</v>
      </c>
      <c r="B1950" s="200">
        <v>507155</v>
      </c>
      <c r="C1950" s="200" t="s">
        <v>1735</v>
      </c>
      <c r="D1950" s="200" t="s">
        <v>1829</v>
      </c>
    </row>
    <row r="1951" spans="1:4" x14ac:dyDescent="0.3">
      <c r="A1951" s="200" t="s">
        <v>5828</v>
      </c>
      <c r="B1951" s="200">
        <v>532825</v>
      </c>
      <c r="C1951" s="200" t="s">
        <v>1735</v>
      </c>
      <c r="D1951" s="200" t="s">
        <v>920</v>
      </c>
    </row>
    <row r="1952" spans="1:4" x14ac:dyDescent="0.3">
      <c r="A1952" s="200" t="s">
        <v>5827</v>
      </c>
      <c r="B1952" s="200">
        <v>532705</v>
      </c>
      <c r="C1952" s="200" t="s">
        <v>5826</v>
      </c>
      <c r="D1952" s="200" t="s">
        <v>2467</v>
      </c>
    </row>
    <row r="1953" spans="1:4" x14ac:dyDescent="0.3">
      <c r="A1953" s="200" t="s">
        <v>5825</v>
      </c>
      <c r="B1953" s="200">
        <v>520139</v>
      </c>
      <c r="C1953" s="200" t="s">
        <v>1735</v>
      </c>
      <c r="D1953" s="200" t="s">
        <v>2655</v>
      </c>
    </row>
    <row r="1954" spans="1:4" x14ac:dyDescent="0.3">
      <c r="A1954" s="200" t="s">
        <v>5824</v>
      </c>
      <c r="B1954" s="200">
        <v>530601</v>
      </c>
      <c r="C1954" s="200" t="s">
        <v>1735</v>
      </c>
      <c r="D1954" s="200" t="s">
        <v>1004</v>
      </c>
    </row>
    <row r="1955" spans="1:4" x14ac:dyDescent="0.3">
      <c r="A1955" s="200" t="s">
        <v>5823</v>
      </c>
      <c r="B1955" s="200">
        <v>507789</v>
      </c>
      <c r="C1955" s="200" t="s">
        <v>5822</v>
      </c>
      <c r="D1955" s="200" t="s">
        <v>472</v>
      </c>
    </row>
    <row r="1956" spans="1:4" x14ac:dyDescent="0.3">
      <c r="A1956" s="200" t="s">
        <v>5821</v>
      </c>
      <c r="B1956" s="200">
        <v>532976</v>
      </c>
      <c r="C1956" s="200" t="s">
        <v>5820</v>
      </c>
      <c r="D1956" s="200" t="s">
        <v>1850</v>
      </c>
    </row>
    <row r="1957" spans="1:4" x14ac:dyDescent="0.3">
      <c r="A1957" s="200" t="s">
        <v>5819</v>
      </c>
      <c r="B1957" s="200">
        <v>512237</v>
      </c>
      <c r="C1957" s="200" t="s">
        <v>5818</v>
      </c>
      <c r="D1957" s="200" t="s">
        <v>1850</v>
      </c>
    </row>
    <row r="1958" spans="1:4" x14ac:dyDescent="0.3">
      <c r="A1958" s="200" t="s">
        <v>5817</v>
      </c>
      <c r="B1958" s="200">
        <v>523467</v>
      </c>
      <c r="C1958" s="200" t="s">
        <v>1735</v>
      </c>
      <c r="D1958" s="200" t="s">
        <v>2040</v>
      </c>
    </row>
    <row r="1959" spans="1:4" x14ac:dyDescent="0.3">
      <c r="A1959" s="200" t="s">
        <v>5816</v>
      </c>
      <c r="B1959" s="200">
        <v>531339</v>
      </c>
      <c r="C1959" s="200" t="s">
        <v>5815</v>
      </c>
      <c r="D1959" s="200" t="s">
        <v>931</v>
      </c>
    </row>
    <row r="1960" spans="1:4" x14ac:dyDescent="0.3">
      <c r="A1960" s="200" t="s">
        <v>5814</v>
      </c>
      <c r="B1960" s="200">
        <v>514312</v>
      </c>
      <c r="C1960" s="200" t="s">
        <v>1735</v>
      </c>
      <c r="D1960" s="200" t="s">
        <v>920</v>
      </c>
    </row>
    <row r="1961" spans="1:4" x14ac:dyDescent="0.3">
      <c r="A1961" s="200" t="s">
        <v>5812</v>
      </c>
      <c r="B1961" s="200">
        <v>500219</v>
      </c>
      <c r="C1961" s="200" t="s">
        <v>5813</v>
      </c>
      <c r="D1961" s="200" t="s">
        <v>934</v>
      </c>
    </row>
    <row r="1962" spans="1:4" x14ac:dyDescent="0.3">
      <c r="A1962" s="200" t="s">
        <v>5812</v>
      </c>
      <c r="B1962" s="200">
        <v>570004</v>
      </c>
      <c r="C1962" s="200" t="s">
        <v>5811</v>
      </c>
      <c r="D1962" s="200" t="s">
        <v>934</v>
      </c>
    </row>
    <row r="1963" spans="1:4" x14ac:dyDescent="0.3">
      <c r="A1963" s="200" t="s">
        <v>5810</v>
      </c>
      <c r="B1963" s="200">
        <v>539119</v>
      </c>
      <c r="C1963" s="200" t="s">
        <v>1735</v>
      </c>
      <c r="D1963" s="200" t="s">
        <v>2040</v>
      </c>
    </row>
    <row r="1964" spans="1:4" x14ac:dyDescent="0.3">
      <c r="A1964" s="200" t="s">
        <v>5809</v>
      </c>
      <c r="B1964" s="200">
        <v>532033</v>
      </c>
      <c r="C1964" s="200" t="s">
        <v>5808</v>
      </c>
      <c r="D1964" s="200" t="s">
        <v>1762</v>
      </c>
    </row>
    <row r="1965" spans="1:4" x14ac:dyDescent="0.3">
      <c r="A1965" s="200" t="s">
        <v>5807</v>
      </c>
      <c r="B1965" s="200">
        <v>526865</v>
      </c>
      <c r="C1965" s="200" t="s">
        <v>1735</v>
      </c>
      <c r="D1965" s="200" t="s">
        <v>1212</v>
      </c>
    </row>
    <row r="1966" spans="1:4" x14ac:dyDescent="0.3">
      <c r="A1966" s="200" t="s">
        <v>5806</v>
      </c>
      <c r="B1966" s="200">
        <v>526865</v>
      </c>
      <c r="C1966" s="200" t="s">
        <v>1735</v>
      </c>
      <c r="D1966" s="200" t="s">
        <v>1212</v>
      </c>
    </row>
    <row r="1967" spans="1:4" x14ac:dyDescent="0.3">
      <c r="A1967" s="200" t="s">
        <v>5805</v>
      </c>
      <c r="B1967" s="200">
        <v>505212</v>
      </c>
      <c r="C1967" s="200" t="s">
        <v>1735</v>
      </c>
      <c r="D1967" s="200" t="s">
        <v>989</v>
      </c>
    </row>
    <row r="1968" spans="1:4" x14ac:dyDescent="0.3">
      <c r="A1968" s="200" t="s">
        <v>5804</v>
      </c>
      <c r="B1968" s="200">
        <v>505840</v>
      </c>
      <c r="C1968" s="200" t="s">
        <v>1735</v>
      </c>
      <c r="D1968" s="200" t="s">
        <v>485</v>
      </c>
    </row>
    <row r="1969" spans="1:4" x14ac:dyDescent="0.3">
      <c r="A1969" s="200" t="s">
        <v>5803</v>
      </c>
      <c r="B1969" s="200">
        <v>532532</v>
      </c>
      <c r="C1969" s="200" t="s">
        <v>5802</v>
      </c>
      <c r="D1969" s="200" t="s">
        <v>931</v>
      </c>
    </row>
    <row r="1970" spans="1:4" x14ac:dyDescent="0.3">
      <c r="A1970" s="200" t="s">
        <v>5801</v>
      </c>
      <c r="B1970" s="200">
        <v>532627</v>
      </c>
      <c r="C1970" s="200" t="s">
        <v>5800</v>
      </c>
      <c r="D1970" s="200" t="s">
        <v>2063</v>
      </c>
    </row>
    <row r="1971" spans="1:4" x14ac:dyDescent="0.3">
      <c r="A1971" s="200" t="s">
        <v>5799</v>
      </c>
      <c r="B1971" s="200">
        <v>780001</v>
      </c>
      <c r="C1971" s="200" t="s">
        <v>1735</v>
      </c>
      <c r="D1971" s="200" t="s">
        <v>1880</v>
      </c>
    </row>
    <row r="1972" spans="1:4" x14ac:dyDescent="0.3">
      <c r="A1972" s="200" t="s">
        <v>5798</v>
      </c>
      <c r="B1972" s="200" t="s">
        <v>1735</v>
      </c>
      <c r="C1972" s="200" t="s">
        <v>5797</v>
      </c>
      <c r="D1972" s="200" t="s">
        <v>1733</v>
      </c>
    </row>
    <row r="1973" spans="1:4" x14ac:dyDescent="0.3">
      <c r="A1973" s="200" t="s">
        <v>5796</v>
      </c>
      <c r="B1973" s="200" t="s">
        <v>1735</v>
      </c>
      <c r="C1973" s="200" t="s">
        <v>5794</v>
      </c>
      <c r="D1973" s="200" t="s">
        <v>1733</v>
      </c>
    </row>
    <row r="1974" spans="1:4" x14ac:dyDescent="0.3">
      <c r="A1974" s="200" t="s">
        <v>5795</v>
      </c>
      <c r="B1974" s="200" t="s">
        <v>1735</v>
      </c>
      <c r="C1974" s="200" t="s">
        <v>5794</v>
      </c>
      <c r="D1974" s="200" t="s">
        <v>1733</v>
      </c>
    </row>
    <row r="1975" spans="1:4" x14ac:dyDescent="0.3">
      <c r="A1975" s="200" t="s">
        <v>5793</v>
      </c>
      <c r="B1975" s="200">
        <v>538564</v>
      </c>
      <c r="C1975" s="200" t="s">
        <v>1735</v>
      </c>
      <c r="D1975" s="200" t="s">
        <v>1083</v>
      </c>
    </row>
    <row r="1976" spans="1:4" x14ac:dyDescent="0.3">
      <c r="A1976" s="200" t="s">
        <v>5792</v>
      </c>
      <c r="B1976" s="200">
        <v>520051</v>
      </c>
      <c r="C1976" s="200" t="s">
        <v>5791</v>
      </c>
      <c r="D1976" s="200" t="s">
        <v>989</v>
      </c>
    </row>
    <row r="1977" spans="1:4" x14ac:dyDescent="0.3">
      <c r="A1977" s="200" t="s">
        <v>5790</v>
      </c>
      <c r="B1977" s="200">
        <v>502901</v>
      </c>
      <c r="C1977" s="200" t="s">
        <v>1735</v>
      </c>
      <c r="D1977" s="200" t="s">
        <v>920</v>
      </c>
    </row>
    <row r="1978" spans="1:4" x14ac:dyDescent="0.3">
      <c r="A1978" s="200" t="s">
        <v>5789</v>
      </c>
      <c r="B1978" s="200">
        <v>500220</v>
      </c>
      <c r="C1978" s="200" t="s">
        <v>1735</v>
      </c>
      <c r="D1978" s="200" t="s">
        <v>920</v>
      </c>
    </row>
    <row r="1979" spans="1:4" x14ac:dyDescent="0.3">
      <c r="A1979" s="200" t="s">
        <v>5788</v>
      </c>
      <c r="B1979" s="200">
        <v>540394</v>
      </c>
      <c r="C1979" s="200" t="s">
        <v>1735</v>
      </c>
      <c r="D1979" s="200" t="s">
        <v>1212</v>
      </c>
    </row>
    <row r="1980" spans="1:4" x14ac:dyDescent="0.3">
      <c r="A1980" s="200" t="s">
        <v>5787</v>
      </c>
      <c r="B1980" s="200" t="s">
        <v>1735</v>
      </c>
      <c r="C1980" s="200" t="s">
        <v>5786</v>
      </c>
      <c r="D1980" s="200" t="s">
        <v>1733</v>
      </c>
    </row>
    <row r="1981" spans="1:4" x14ac:dyDescent="0.3">
      <c r="A1981" s="200" t="s">
        <v>5785</v>
      </c>
      <c r="B1981" s="200">
        <v>514318</v>
      </c>
      <c r="C1981" s="200" t="s">
        <v>1735</v>
      </c>
      <c r="D1981" s="200" t="s">
        <v>920</v>
      </c>
    </row>
    <row r="1982" spans="1:4" x14ac:dyDescent="0.3">
      <c r="A1982" s="200" t="s">
        <v>5784</v>
      </c>
      <c r="B1982" s="200">
        <v>526001</v>
      </c>
      <c r="C1982" s="200" t="s">
        <v>1735</v>
      </c>
      <c r="D1982" s="200" t="s">
        <v>1130</v>
      </c>
    </row>
    <row r="1983" spans="1:4" x14ac:dyDescent="0.3">
      <c r="A1983" s="200" t="s">
        <v>5783</v>
      </c>
      <c r="B1983" s="200">
        <v>520066</v>
      </c>
      <c r="C1983" s="200" t="s">
        <v>5782</v>
      </c>
      <c r="D1983" s="200" t="s">
        <v>989</v>
      </c>
    </row>
    <row r="1984" spans="1:4" x14ac:dyDescent="0.3">
      <c r="A1984" s="200" t="s">
        <v>5781</v>
      </c>
      <c r="B1984" s="200">
        <v>509715</v>
      </c>
      <c r="C1984" s="200" t="s">
        <v>1735</v>
      </c>
      <c r="D1984" s="200" t="s">
        <v>1083</v>
      </c>
    </row>
    <row r="1985" spans="1:4" x14ac:dyDescent="0.3">
      <c r="A1985" s="200" t="s">
        <v>5780</v>
      </c>
      <c r="B1985" s="200">
        <v>513252</v>
      </c>
      <c r="C1985" s="200" t="s">
        <v>1735</v>
      </c>
      <c r="D1985" s="200" t="s">
        <v>989</v>
      </c>
    </row>
    <row r="1986" spans="1:4" x14ac:dyDescent="0.3">
      <c r="A1986" s="200" t="s">
        <v>5779</v>
      </c>
      <c r="B1986" s="200">
        <v>524330</v>
      </c>
      <c r="C1986" s="200" t="s">
        <v>5778</v>
      </c>
      <c r="D1986" s="200" t="s">
        <v>405</v>
      </c>
    </row>
    <row r="1987" spans="1:4" x14ac:dyDescent="0.3">
      <c r="A1987" s="200" t="s">
        <v>5777</v>
      </c>
      <c r="B1987" s="200">
        <v>522285</v>
      </c>
      <c r="C1987" s="200" t="s">
        <v>5776</v>
      </c>
      <c r="D1987" s="200" t="s">
        <v>1850</v>
      </c>
    </row>
    <row r="1988" spans="1:4" x14ac:dyDescent="0.3">
      <c r="A1988" s="200" t="s">
        <v>5775</v>
      </c>
      <c r="B1988" s="200">
        <v>539005</v>
      </c>
      <c r="C1988" s="200" t="s">
        <v>1735</v>
      </c>
      <c r="D1988" s="200" t="s">
        <v>1751</v>
      </c>
    </row>
    <row r="1989" spans="1:4" x14ac:dyDescent="0.3">
      <c r="A1989" s="200" t="s">
        <v>5774</v>
      </c>
      <c r="B1989" s="200">
        <v>531323</v>
      </c>
      <c r="C1989" s="200" t="s">
        <v>1735</v>
      </c>
      <c r="D1989" s="200" t="s">
        <v>920</v>
      </c>
    </row>
    <row r="1990" spans="1:4" x14ac:dyDescent="0.3">
      <c r="A1990" s="200" t="s">
        <v>5773</v>
      </c>
      <c r="B1990" s="200">
        <v>512233</v>
      </c>
      <c r="C1990" s="200" t="s">
        <v>1735</v>
      </c>
      <c r="D1990" s="200" t="s">
        <v>920</v>
      </c>
    </row>
    <row r="1991" spans="1:4" x14ac:dyDescent="0.3">
      <c r="A1991" s="200" t="s">
        <v>5772</v>
      </c>
      <c r="B1991" s="200">
        <v>500306</v>
      </c>
      <c r="C1991" s="200" t="s">
        <v>1735</v>
      </c>
      <c r="D1991" s="200" t="s">
        <v>1004</v>
      </c>
    </row>
    <row r="1992" spans="1:4" x14ac:dyDescent="0.3">
      <c r="A1992" s="200" t="s">
        <v>5771</v>
      </c>
      <c r="B1992" s="200">
        <v>533207</v>
      </c>
      <c r="C1992" s="200" t="s">
        <v>5770</v>
      </c>
      <c r="D1992" s="200" t="s">
        <v>3570</v>
      </c>
    </row>
    <row r="1993" spans="1:4" x14ac:dyDescent="0.3">
      <c r="A1993" s="200" t="s">
        <v>5769</v>
      </c>
      <c r="B1993" s="200">
        <v>506520</v>
      </c>
      <c r="C1993" s="200" t="s">
        <v>1735</v>
      </c>
      <c r="D1993" s="200" t="s">
        <v>681</v>
      </c>
    </row>
    <row r="1994" spans="1:4" x14ac:dyDescent="0.3">
      <c r="A1994" s="200" t="s">
        <v>5768</v>
      </c>
      <c r="B1994" s="200" t="s">
        <v>1735</v>
      </c>
      <c r="C1994" s="200" t="s">
        <v>5767</v>
      </c>
      <c r="D1994" s="200" t="s">
        <v>1880</v>
      </c>
    </row>
    <row r="1995" spans="1:4" x14ac:dyDescent="0.3">
      <c r="A1995" s="200" t="s">
        <v>5766</v>
      </c>
      <c r="B1995" s="200">
        <v>506910</v>
      </c>
      <c r="C1995" s="200" t="s">
        <v>1735</v>
      </c>
      <c r="D1995" s="200" t="s">
        <v>405</v>
      </c>
    </row>
    <row r="1996" spans="1:4" x14ac:dyDescent="0.3">
      <c r="A1996" s="200" t="s">
        <v>5765</v>
      </c>
      <c r="B1996" s="200">
        <v>506910</v>
      </c>
      <c r="C1996" s="200" t="s">
        <v>1735</v>
      </c>
      <c r="D1996" s="200" t="s">
        <v>405</v>
      </c>
    </row>
    <row r="1997" spans="1:4" x14ac:dyDescent="0.3">
      <c r="A1997" s="200" t="s">
        <v>5764</v>
      </c>
      <c r="B1997" s="200">
        <v>506943</v>
      </c>
      <c r="C1997" s="200" t="s">
        <v>5763</v>
      </c>
      <c r="D1997" s="200" t="s">
        <v>472</v>
      </c>
    </row>
    <row r="1998" spans="1:4" x14ac:dyDescent="0.3">
      <c r="A1998" s="200" t="s">
        <v>5762</v>
      </c>
      <c r="B1998" s="200">
        <v>514034</v>
      </c>
      <c r="C1998" s="200" t="s">
        <v>5761</v>
      </c>
      <c r="D1998" s="200" t="s">
        <v>1982</v>
      </c>
    </row>
    <row r="1999" spans="1:4" x14ac:dyDescent="0.3">
      <c r="A1999" s="200" t="s">
        <v>5760</v>
      </c>
      <c r="B1999" s="200">
        <v>532605</v>
      </c>
      <c r="C1999" s="200" t="s">
        <v>5759</v>
      </c>
      <c r="D1999" s="200" t="s">
        <v>989</v>
      </c>
    </row>
    <row r="2000" spans="1:4" x14ac:dyDescent="0.3">
      <c r="A2000" s="200" t="s">
        <v>5758</v>
      </c>
      <c r="B2000" s="200">
        <v>500223</v>
      </c>
      <c r="C2000" s="200" t="s">
        <v>1735</v>
      </c>
      <c r="D2000" s="200" t="s">
        <v>920</v>
      </c>
    </row>
    <row r="2001" spans="1:4" x14ac:dyDescent="0.3">
      <c r="A2001" s="200" t="s">
        <v>5757</v>
      </c>
      <c r="B2001" s="200">
        <v>524592</v>
      </c>
      <c r="C2001" s="200" t="s">
        <v>1735</v>
      </c>
      <c r="D2001" s="200" t="s">
        <v>405</v>
      </c>
    </row>
    <row r="2002" spans="1:4" x14ac:dyDescent="0.3">
      <c r="A2002" s="200" t="s">
        <v>5756</v>
      </c>
      <c r="B2002" s="200">
        <v>538837</v>
      </c>
      <c r="C2002" s="200" t="s">
        <v>1735</v>
      </c>
      <c r="D2002" s="200" t="s">
        <v>961</v>
      </c>
    </row>
    <row r="2003" spans="1:4" x14ac:dyDescent="0.3">
      <c r="A2003" s="200" t="s">
        <v>5755</v>
      </c>
      <c r="B2003" s="200">
        <v>524731</v>
      </c>
      <c r="C2003" s="200" t="s">
        <v>1735</v>
      </c>
      <c r="D2003" s="200" t="s">
        <v>472</v>
      </c>
    </row>
    <row r="2004" spans="1:4" x14ac:dyDescent="0.3">
      <c r="A2004" s="200" t="s">
        <v>5754</v>
      </c>
      <c r="B2004" s="200">
        <v>532617</v>
      </c>
      <c r="C2004" s="200" t="s">
        <v>5752</v>
      </c>
      <c r="D2004" s="200" t="s">
        <v>2655</v>
      </c>
    </row>
    <row r="2005" spans="1:4" x14ac:dyDescent="0.3">
      <c r="A2005" s="200" t="s">
        <v>5753</v>
      </c>
      <c r="B2005" s="200">
        <v>532617</v>
      </c>
      <c r="C2005" s="200" t="s">
        <v>5752</v>
      </c>
      <c r="D2005" s="200" t="s">
        <v>2655</v>
      </c>
    </row>
    <row r="2006" spans="1:4" x14ac:dyDescent="0.3">
      <c r="A2006" s="200" t="s">
        <v>5751</v>
      </c>
      <c r="B2006" s="200" t="s">
        <v>1735</v>
      </c>
      <c r="C2006" s="200" t="s">
        <v>573</v>
      </c>
      <c r="D2006" s="200" t="s">
        <v>1733</v>
      </c>
    </row>
    <row r="2007" spans="1:4" x14ac:dyDescent="0.3">
      <c r="A2007" s="200" t="s">
        <v>5750</v>
      </c>
      <c r="B2007" s="200">
        <v>538794</v>
      </c>
      <c r="C2007" s="200" t="s">
        <v>1735</v>
      </c>
      <c r="D2007" s="200" t="s">
        <v>926</v>
      </c>
    </row>
    <row r="2008" spans="1:4" x14ac:dyDescent="0.3">
      <c r="A2008" s="200" t="s">
        <v>5749</v>
      </c>
      <c r="B2008" s="200" t="s">
        <v>1735</v>
      </c>
      <c r="C2008" s="200" t="s">
        <v>5748</v>
      </c>
      <c r="D2008" s="200" t="s">
        <v>1733</v>
      </c>
    </row>
    <row r="2009" spans="1:4" x14ac:dyDescent="0.3">
      <c r="A2009" s="200" t="s">
        <v>5747</v>
      </c>
      <c r="B2009" s="200">
        <v>517063</v>
      </c>
      <c r="C2009" s="200" t="s">
        <v>1735</v>
      </c>
      <c r="D2009" s="200" t="s">
        <v>4568</v>
      </c>
    </row>
    <row r="2010" spans="1:4" x14ac:dyDescent="0.3">
      <c r="A2010" s="200" t="s">
        <v>5746</v>
      </c>
      <c r="B2010" s="200">
        <v>540850</v>
      </c>
      <c r="C2010" s="200" t="s">
        <v>1735</v>
      </c>
      <c r="D2010" s="200" t="s">
        <v>844</v>
      </c>
    </row>
    <row r="2011" spans="1:4" x14ac:dyDescent="0.3">
      <c r="A2011" s="200" t="s">
        <v>5745</v>
      </c>
      <c r="B2011" s="200">
        <v>531550</v>
      </c>
      <c r="C2011" s="200" t="s">
        <v>1735</v>
      </c>
      <c r="D2011" s="200" t="s">
        <v>945</v>
      </c>
    </row>
    <row r="2012" spans="1:4" x14ac:dyDescent="0.3">
      <c r="A2012" s="200" t="s">
        <v>5744</v>
      </c>
      <c r="B2012" s="200">
        <v>532771</v>
      </c>
      <c r="C2012" s="200" t="s">
        <v>5743</v>
      </c>
      <c r="D2012" s="200" t="s">
        <v>1225</v>
      </c>
    </row>
    <row r="2013" spans="1:4" x14ac:dyDescent="0.3">
      <c r="A2013" s="200" t="s">
        <v>5742</v>
      </c>
      <c r="B2013" s="200">
        <v>540651</v>
      </c>
      <c r="C2013" s="200" t="s">
        <v>1735</v>
      </c>
      <c r="D2013" s="200" t="s">
        <v>958</v>
      </c>
    </row>
    <row r="2014" spans="1:4" x14ac:dyDescent="0.3">
      <c r="A2014" s="200" t="s">
        <v>5741</v>
      </c>
      <c r="B2014" s="200">
        <v>780019</v>
      </c>
      <c r="C2014" s="200" t="s">
        <v>1735</v>
      </c>
      <c r="D2014" s="200" t="s">
        <v>1880</v>
      </c>
    </row>
    <row r="2015" spans="1:4" x14ac:dyDescent="0.3">
      <c r="A2015" s="200" t="s">
        <v>5740</v>
      </c>
      <c r="B2015" s="200">
        <v>511618</v>
      </c>
      <c r="C2015" s="200" t="s">
        <v>5739</v>
      </c>
      <c r="D2015" s="200" t="s">
        <v>1212</v>
      </c>
    </row>
    <row r="2016" spans="1:4" x14ac:dyDescent="0.3">
      <c r="A2016" s="200" t="s">
        <v>5738</v>
      </c>
      <c r="B2016" s="200">
        <v>542653</v>
      </c>
      <c r="C2016" s="200" t="s">
        <v>5737</v>
      </c>
      <c r="D2016" s="200" t="s">
        <v>2219</v>
      </c>
    </row>
    <row r="2017" spans="1:4" x14ac:dyDescent="0.3">
      <c r="A2017" s="200" t="s">
        <v>5736</v>
      </c>
      <c r="B2017" s="200">
        <v>530405</v>
      </c>
      <c r="C2017" s="200" t="s">
        <v>1735</v>
      </c>
      <c r="D2017" s="200" t="s">
        <v>945</v>
      </c>
    </row>
    <row r="2018" spans="1:4" x14ac:dyDescent="0.3">
      <c r="A2018" s="200" t="s">
        <v>5735</v>
      </c>
      <c r="B2018" s="200">
        <v>533103</v>
      </c>
      <c r="C2018" s="200" t="s">
        <v>5734</v>
      </c>
      <c r="D2018" s="200" t="s">
        <v>920</v>
      </c>
    </row>
    <row r="2019" spans="1:4" x14ac:dyDescent="0.3">
      <c r="A2019" s="200" t="s">
        <v>5733</v>
      </c>
      <c r="B2019" s="200">
        <v>511034</v>
      </c>
      <c r="C2019" s="200" t="s">
        <v>5732</v>
      </c>
      <c r="D2019" s="200" t="s">
        <v>3382</v>
      </c>
    </row>
    <row r="2020" spans="1:4" x14ac:dyDescent="0.3">
      <c r="A2020" s="200" t="s">
        <v>5731</v>
      </c>
      <c r="B2020" s="200">
        <v>507981</v>
      </c>
      <c r="C2020" s="200" t="s">
        <v>1735</v>
      </c>
      <c r="D2020" s="200" t="s">
        <v>1811</v>
      </c>
    </row>
    <row r="2021" spans="1:4" x14ac:dyDescent="0.3">
      <c r="A2021" s="200" t="s">
        <v>5730</v>
      </c>
      <c r="B2021" s="200">
        <v>539947</v>
      </c>
      <c r="C2021" s="200" t="s">
        <v>1735</v>
      </c>
      <c r="D2021" s="200" t="s">
        <v>1791</v>
      </c>
    </row>
    <row r="2022" spans="1:4" x14ac:dyDescent="0.3">
      <c r="A2022" s="200" t="s">
        <v>5729</v>
      </c>
      <c r="B2022" s="200">
        <v>532624</v>
      </c>
      <c r="C2022" s="200" t="s">
        <v>5728</v>
      </c>
      <c r="D2022" s="200" t="s">
        <v>1090</v>
      </c>
    </row>
    <row r="2023" spans="1:4" x14ac:dyDescent="0.3">
      <c r="A2023" s="200" t="s">
        <v>5727</v>
      </c>
      <c r="B2023" s="200">
        <v>500227</v>
      </c>
      <c r="C2023" s="200" t="s">
        <v>5726</v>
      </c>
      <c r="D2023" s="200" t="s">
        <v>681</v>
      </c>
    </row>
    <row r="2024" spans="1:4" x14ac:dyDescent="0.3">
      <c r="A2024" s="200" t="s">
        <v>5725</v>
      </c>
      <c r="B2024" s="200">
        <v>536773</v>
      </c>
      <c r="C2024" s="200" t="s">
        <v>5724</v>
      </c>
      <c r="D2024" s="200" t="s">
        <v>945</v>
      </c>
    </row>
    <row r="2025" spans="1:4" x14ac:dyDescent="0.3">
      <c r="A2025" s="200" t="s">
        <v>5723</v>
      </c>
      <c r="B2025" s="200">
        <v>500378</v>
      </c>
      <c r="C2025" s="200" t="s">
        <v>5722</v>
      </c>
      <c r="D2025" s="200" t="s">
        <v>931</v>
      </c>
    </row>
    <row r="2026" spans="1:4" x14ac:dyDescent="0.3">
      <c r="A2026" s="200" t="s">
        <v>5721</v>
      </c>
      <c r="B2026" s="200">
        <v>539597</v>
      </c>
      <c r="C2026" s="200" t="s">
        <v>5720</v>
      </c>
      <c r="D2026" s="200" t="s">
        <v>423</v>
      </c>
    </row>
    <row r="2027" spans="1:4" x14ac:dyDescent="0.3">
      <c r="A2027" s="200" t="s">
        <v>5719</v>
      </c>
      <c r="B2027" s="200">
        <v>532508</v>
      </c>
      <c r="C2027" s="200" t="s">
        <v>5718</v>
      </c>
      <c r="D2027" s="200" t="s">
        <v>1850</v>
      </c>
    </row>
    <row r="2028" spans="1:4" x14ac:dyDescent="0.3">
      <c r="A2028" s="200" t="s">
        <v>5717</v>
      </c>
      <c r="B2028" s="200">
        <v>532286</v>
      </c>
      <c r="C2028" s="200" t="s">
        <v>5716</v>
      </c>
      <c r="D2028" s="200" t="s">
        <v>1850</v>
      </c>
    </row>
    <row r="2029" spans="1:4" x14ac:dyDescent="0.3">
      <c r="A2029" s="200" t="s">
        <v>5715</v>
      </c>
      <c r="B2029" s="200">
        <v>531543</v>
      </c>
      <c r="C2029" s="200" t="s">
        <v>5714</v>
      </c>
      <c r="D2029" s="200" t="s">
        <v>920</v>
      </c>
    </row>
    <row r="2030" spans="1:4" x14ac:dyDescent="0.3">
      <c r="A2030" s="200" t="s">
        <v>5713</v>
      </c>
      <c r="B2030" s="200">
        <v>540311</v>
      </c>
      <c r="C2030" s="200" t="s">
        <v>5712</v>
      </c>
      <c r="D2030" s="200" t="s">
        <v>975</v>
      </c>
    </row>
    <row r="2031" spans="1:4" x14ac:dyDescent="0.3">
      <c r="A2031" s="200" t="s">
        <v>5711</v>
      </c>
      <c r="B2031" s="200">
        <v>539225</v>
      </c>
      <c r="C2031" s="200" t="s">
        <v>1735</v>
      </c>
      <c r="D2031" s="200" t="s">
        <v>2128</v>
      </c>
    </row>
    <row r="2032" spans="1:4" x14ac:dyDescent="0.3">
      <c r="A2032" s="200" t="s">
        <v>5710</v>
      </c>
      <c r="B2032" s="200">
        <v>536493</v>
      </c>
      <c r="C2032" s="200" t="s">
        <v>1735</v>
      </c>
      <c r="D2032" s="200" t="s">
        <v>414</v>
      </c>
    </row>
    <row r="2033" spans="1:4" x14ac:dyDescent="0.3">
      <c r="A2033" s="200" t="s">
        <v>5709</v>
      </c>
      <c r="B2033" s="200">
        <v>532644</v>
      </c>
      <c r="C2033" s="200" t="s">
        <v>5708</v>
      </c>
      <c r="D2033" s="200" t="s">
        <v>687</v>
      </c>
    </row>
    <row r="2034" spans="1:4" x14ac:dyDescent="0.3">
      <c r="A2034" s="200" t="s">
        <v>5707</v>
      </c>
      <c r="B2034" s="200">
        <v>500380</v>
      </c>
      <c r="C2034" s="200" t="s">
        <v>5706</v>
      </c>
      <c r="D2034" s="200" t="s">
        <v>687</v>
      </c>
    </row>
    <row r="2035" spans="1:4" x14ac:dyDescent="0.3">
      <c r="A2035" s="200" t="s">
        <v>5705</v>
      </c>
      <c r="B2035" s="200">
        <v>532162</v>
      </c>
      <c r="C2035" s="200" t="s">
        <v>5704</v>
      </c>
      <c r="D2035" s="200" t="s">
        <v>1655</v>
      </c>
    </row>
    <row r="2036" spans="1:4" x14ac:dyDescent="0.3">
      <c r="A2036" s="200" t="s">
        <v>5703</v>
      </c>
      <c r="B2036" s="200">
        <v>530007</v>
      </c>
      <c r="C2036" s="200" t="s">
        <v>5702</v>
      </c>
      <c r="D2036" s="200" t="s">
        <v>1093</v>
      </c>
    </row>
    <row r="2037" spans="1:4" x14ac:dyDescent="0.3">
      <c r="A2037" s="200" t="s">
        <v>5701</v>
      </c>
      <c r="B2037" s="200">
        <v>538765</v>
      </c>
      <c r="C2037" s="200" t="s">
        <v>1735</v>
      </c>
      <c r="D2037" s="200" t="s">
        <v>4450</v>
      </c>
    </row>
    <row r="2038" spans="1:4" x14ac:dyDescent="0.3">
      <c r="A2038" s="200" t="s">
        <v>5700</v>
      </c>
      <c r="B2038" s="200">
        <v>523405</v>
      </c>
      <c r="C2038" s="200" t="s">
        <v>5699</v>
      </c>
      <c r="D2038" s="200" t="s">
        <v>972</v>
      </c>
    </row>
    <row r="2039" spans="1:4" x14ac:dyDescent="0.3">
      <c r="A2039" s="200" t="s">
        <v>5698</v>
      </c>
      <c r="B2039" s="200">
        <v>522263</v>
      </c>
      <c r="C2039" s="200" t="s">
        <v>5696</v>
      </c>
      <c r="D2039" s="200" t="s">
        <v>931</v>
      </c>
    </row>
    <row r="2040" spans="1:4" x14ac:dyDescent="0.3">
      <c r="A2040" s="200" t="s">
        <v>5697</v>
      </c>
      <c r="B2040" s="200">
        <v>522263</v>
      </c>
      <c r="C2040" s="200" t="s">
        <v>5696</v>
      </c>
      <c r="D2040" s="200" t="s">
        <v>931</v>
      </c>
    </row>
    <row r="2041" spans="1:4" x14ac:dyDescent="0.3">
      <c r="A2041" s="200" t="s">
        <v>5695</v>
      </c>
      <c r="B2041" s="200">
        <v>511092</v>
      </c>
      <c r="C2041" s="200" t="s">
        <v>1735</v>
      </c>
      <c r="D2041" s="200" t="s">
        <v>1947</v>
      </c>
    </row>
    <row r="2042" spans="1:4" x14ac:dyDescent="0.3">
      <c r="A2042" s="200" t="s">
        <v>5694</v>
      </c>
      <c r="B2042" s="200">
        <v>523712</v>
      </c>
      <c r="C2042" s="200" t="s">
        <v>1735</v>
      </c>
      <c r="D2042" s="200" t="s">
        <v>934</v>
      </c>
    </row>
    <row r="2043" spans="1:4" x14ac:dyDescent="0.3">
      <c r="A2043" s="200" t="s">
        <v>5693</v>
      </c>
      <c r="B2043" s="200">
        <v>513691</v>
      </c>
      <c r="C2043" s="200" t="s">
        <v>5692</v>
      </c>
      <c r="D2043" s="200" t="s">
        <v>989</v>
      </c>
    </row>
    <row r="2044" spans="1:4" x14ac:dyDescent="0.3">
      <c r="A2044" s="200" t="s">
        <v>5691</v>
      </c>
      <c r="B2044" s="200" t="s">
        <v>1735</v>
      </c>
      <c r="C2044" s="200" t="s">
        <v>5690</v>
      </c>
      <c r="D2044" s="200" t="s">
        <v>1880</v>
      </c>
    </row>
    <row r="2045" spans="1:4" x14ac:dyDescent="0.3">
      <c r="A2045" s="200" t="s">
        <v>5689</v>
      </c>
      <c r="B2045" s="200">
        <v>523398</v>
      </c>
      <c r="C2045" s="200" t="s">
        <v>5687</v>
      </c>
      <c r="D2045" s="200" t="s">
        <v>633</v>
      </c>
    </row>
    <row r="2046" spans="1:4" x14ac:dyDescent="0.3">
      <c r="A2046" s="200" t="s">
        <v>5688</v>
      </c>
      <c r="B2046" s="200">
        <v>523398</v>
      </c>
      <c r="C2046" s="200" t="s">
        <v>5687</v>
      </c>
      <c r="D2046" s="200" t="s">
        <v>633</v>
      </c>
    </row>
    <row r="2047" spans="1:4" x14ac:dyDescent="0.3">
      <c r="A2047" s="200" t="s">
        <v>5686</v>
      </c>
      <c r="B2047" s="200">
        <v>531861</v>
      </c>
      <c r="C2047" s="200" t="s">
        <v>1735</v>
      </c>
      <c r="D2047" s="200" t="s">
        <v>945</v>
      </c>
    </row>
    <row r="2048" spans="1:4" x14ac:dyDescent="0.3">
      <c r="A2048" s="200" t="s">
        <v>5685</v>
      </c>
      <c r="B2048" s="200">
        <v>534659</v>
      </c>
      <c r="C2048" s="200" t="s">
        <v>1735</v>
      </c>
      <c r="D2048" s="200" t="s">
        <v>948</v>
      </c>
    </row>
    <row r="2049" spans="1:4" x14ac:dyDescent="0.3">
      <c r="A2049" s="200" t="s">
        <v>5684</v>
      </c>
      <c r="B2049" s="200">
        <v>542446</v>
      </c>
      <c r="C2049" s="200" t="s">
        <v>5683</v>
      </c>
      <c r="D2049" s="200" t="s">
        <v>594</v>
      </c>
    </row>
    <row r="2050" spans="1:4" x14ac:dyDescent="0.3">
      <c r="A2050" s="200" t="s">
        <v>5682</v>
      </c>
      <c r="B2050" s="200">
        <v>538092</v>
      </c>
      <c r="C2050" s="200" t="s">
        <v>1735</v>
      </c>
      <c r="D2050" s="200" t="s">
        <v>1083</v>
      </c>
    </row>
    <row r="2051" spans="1:4" x14ac:dyDescent="0.3">
      <c r="A2051" s="200" t="s">
        <v>5681</v>
      </c>
      <c r="B2051" s="200">
        <v>505750</v>
      </c>
      <c r="C2051" s="200" t="s">
        <v>1735</v>
      </c>
      <c r="D2051" s="200" t="s">
        <v>515</v>
      </c>
    </row>
    <row r="2052" spans="1:4" x14ac:dyDescent="0.3">
      <c r="A2052" s="200" t="s">
        <v>5680</v>
      </c>
      <c r="B2052" s="200">
        <v>508929</v>
      </c>
      <c r="C2052" s="200" t="s">
        <v>1735</v>
      </c>
      <c r="D2052" s="200" t="s">
        <v>926</v>
      </c>
    </row>
    <row r="2053" spans="1:4" x14ac:dyDescent="0.3">
      <c r="A2053" s="200" t="s">
        <v>5679</v>
      </c>
      <c r="B2053" s="200">
        <v>530985</v>
      </c>
      <c r="C2053" s="200" t="s">
        <v>1735</v>
      </c>
      <c r="D2053" s="200" t="s">
        <v>1004</v>
      </c>
    </row>
    <row r="2054" spans="1:4" x14ac:dyDescent="0.3">
      <c r="A2054" s="200" t="s">
        <v>5678</v>
      </c>
      <c r="B2054" s="200">
        <v>506016</v>
      </c>
      <c r="C2054" s="200" t="s">
        <v>1735</v>
      </c>
      <c r="D2054" s="200" t="s">
        <v>931</v>
      </c>
    </row>
    <row r="2055" spans="1:4" x14ac:dyDescent="0.3">
      <c r="A2055" s="200" t="s">
        <v>5677</v>
      </c>
      <c r="B2055" s="200">
        <v>504080</v>
      </c>
      <c r="C2055" s="200" t="s">
        <v>1735</v>
      </c>
      <c r="D2055" s="200" t="s">
        <v>958</v>
      </c>
    </row>
    <row r="2056" spans="1:4" x14ac:dyDescent="0.3">
      <c r="A2056" s="200" t="s">
        <v>5676</v>
      </c>
      <c r="B2056" s="200">
        <v>533148</v>
      </c>
      <c r="C2056" s="200" t="s">
        <v>5675</v>
      </c>
      <c r="D2056" s="200" t="s">
        <v>2063</v>
      </c>
    </row>
    <row r="2057" spans="1:4" x14ac:dyDescent="0.3">
      <c r="A2057" s="200" t="s">
        <v>5674</v>
      </c>
      <c r="B2057" s="200">
        <v>532642</v>
      </c>
      <c r="C2057" s="200" t="s">
        <v>5673</v>
      </c>
      <c r="D2057" s="200" t="s">
        <v>972</v>
      </c>
    </row>
    <row r="2058" spans="1:4" x14ac:dyDescent="0.3">
      <c r="A2058" s="200" t="s">
        <v>5672</v>
      </c>
      <c r="B2058" s="200">
        <v>500228</v>
      </c>
      <c r="C2058" s="200" t="s">
        <v>5671</v>
      </c>
      <c r="D2058" s="200" t="s">
        <v>1850</v>
      </c>
    </row>
    <row r="2059" spans="1:4" x14ac:dyDescent="0.3">
      <c r="A2059" s="200" t="s">
        <v>5670</v>
      </c>
      <c r="B2059" s="200">
        <v>520057</v>
      </c>
      <c r="C2059" s="200" t="s">
        <v>5669</v>
      </c>
      <c r="D2059" s="200" t="s">
        <v>989</v>
      </c>
    </row>
    <row r="2060" spans="1:4" x14ac:dyDescent="0.3">
      <c r="A2060" s="200" t="s">
        <v>5668</v>
      </c>
      <c r="B2060" s="200">
        <v>520057</v>
      </c>
      <c r="C2060" s="200" t="s">
        <v>5667</v>
      </c>
      <c r="D2060" s="200" t="s">
        <v>989</v>
      </c>
    </row>
    <row r="2061" spans="1:4" x14ac:dyDescent="0.3">
      <c r="A2061" s="200" t="s">
        <v>5666</v>
      </c>
      <c r="B2061" s="200">
        <v>534600</v>
      </c>
      <c r="C2061" s="200" t="s">
        <v>1735</v>
      </c>
      <c r="D2061" s="200" t="s">
        <v>423</v>
      </c>
    </row>
    <row r="2062" spans="1:4" x14ac:dyDescent="0.3">
      <c r="A2062" s="200" t="s">
        <v>5665</v>
      </c>
      <c r="B2062" s="200">
        <v>533155</v>
      </c>
      <c r="C2062" s="200" t="s">
        <v>5664</v>
      </c>
      <c r="D2062" s="200" t="s">
        <v>607</v>
      </c>
    </row>
    <row r="2063" spans="1:4" x14ac:dyDescent="0.3">
      <c r="A2063" s="200" t="s">
        <v>5663</v>
      </c>
      <c r="B2063" s="200">
        <v>533320</v>
      </c>
      <c r="C2063" s="200" t="s">
        <v>5662</v>
      </c>
      <c r="D2063" s="200" t="s">
        <v>1007</v>
      </c>
    </row>
    <row r="2064" spans="1:4" x14ac:dyDescent="0.3">
      <c r="A2064" s="200" t="s">
        <v>5661</v>
      </c>
      <c r="B2064" s="200">
        <v>530019</v>
      </c>
      <c r="C2064" s="200" t="s">
        <v>5660</v>
      </c>
      <c r="D2064" s="200" t="s">
        <v>472</v>
      </c>
    </row>
    <row r="2065" spans="1:4" x14ac:dyDescent="0.3">
      <c r="A2065" s="200" t="s">
        <v>5659</v>
      </c>
      <c r="B2065" s="200" t="s">
        <v>1735</v>
      </c>
      <c r="C2065" s="200" t="s">
        <v>5658</v>
      </c>
      <c r="D2065" s="200" t="s">
        <v>1880</v>
      </c>
    </row>
    <row r="2066" spans="1:4" x14ac:dyDescent="0.3">
      <c r="A2066" s="200" t="s">
        <v>5657</v>
      </c>
      <c r="B2066" s="200">
        <v>516078</v>
      </c>
      <c r="C2066" s="200" t="s">
        <v>1735</v>
      </c>
      <c r="D2066" s="200" t="s">
        <v>1130</v>
      </c>
    </row>
    <row r="2067" spans="1:4" x14ac:dyDescent="0.3">
      <c r="A2067" s="200" t="s">
        <v>5656</v>
      </c>
      <c r="B2067" s="200">
        <v>511060</v>
      </c>
      <c r="C2067" s="200" t="s">
        <v>1735</v>
      </c>
      <c r="D2067" s="200" t="s">
        <v>1751</v>
      </c>
    </row>
    <row r="2068" spans="1:4" x14ac:dyDescent="0.3">
      <c r="A2068" s="200" t="s">
        <v>5655</v>
      </c>
      <c r="B2068" s="200">
        <v>539216</v>
      </c>
      <c r="C2068" s="200" t="s">
        <v>1735</v>
      </c>
      <c r="D2068" s="200" t="s">
        <v>920</v>
      </c>
    </row>
    <row r="2069" spans="1:4" x14ac:dyDescent="0.3">
      <c r="A2069" s="200" t="s">
        <v>5654</v>
      </c>
      <c r="B2069" s="200">
        <v>507987</v>
      </c>
      <c r="C2069" s="200" t="s">
        <v>1735</v>
      </c>
      <c r="D2069" s="200" t="s">
        <v>1004</v>
      </c>
    </row>
    <row r="2070" spans="1:4" x14ac:dyDescent="0.3">
      <c r="A2070" s="200" t="s">
        <v>5653</v>
      </c>
      <c r="B2070" s="200">
        <v>534623</v>
      </c>
      <c r="C2070" s="200" t="s">
        <v>1735</v>
      </c>
      <c r="D2070" s="200" t="s">
        <v>4450</v>
      </c>
    </row>
    <row r="2071" spans="1:4" x14ac:dyDescent="0.3">
      <c r="A2071" s="200" t="s">
        <v>5652</v>
      </c>
      <c r="B2071" s="200">
        <v>535648</v>
      </c>
      <c r="C2071" s="200" t="s">
        <v>5651</v>
      </c>
      <c r="D2071" s="200" t="s">
        <v>2467</v>
      </c>
    </row>
    <row r="2072" spans="1:4" x14ac:dyDescent="0.3">
      <c r="A2072" s="200" t="s">
        <v>5650</v>
      </c>
      <c r="B2072" s="200">
        <v>531035</v>
      </c>
      <c r="C2072" s="200" t="s">
        <v>1735</v>
      </c>
      <c r="D2072" s="200" t="s">
        <v>2265</v>
      </c>
    </row>
    <row r="2073" spans="1:4" x14ac:dyDescent="0.3">
      <c r="A2073" s="200" t="s">
        <v>5649</v>
      </c>
      <c r="B2073" s="200">
        <v>519248</v>
      </c>
      <c r="C2073" s="200" t="s">
        <v>5648</v>
      </c>
      <c r="D2073" s="200" t="s">
        <v>1646</v>
      </c>
    </row>
    <row r="2074" spans="1:4" x14ac:dyDescent="0.3">
      <c r="A2074" s="200" t="s">
        <v>5647</v>
      </c>
      <c r="B2074" s="200">
        <v>542544</v>
      </c>
      <c r="C2074" s="200" t="s">
        <v>5646</v>
      </c>
      <c r="D2074" s="200" t="s">
        <v>945</v>
      </c>
    </row>
    <row r="2075" spans="1:4" x14ac:dyDescent="0.3">
      <c r="A2075" s="200" t="s">
        <v>5645</v>
      </c>
      <c r="B2075" s="200">
        <v>532926</v>
      </c>
      <c r="C2075" s="200" t="s">
        <v>5644</v>
      </c>
      <c r="D2075" s="200" t="s">
        <v>867</v>
      </c>
    </row>
    <row r="2076" spans="1:4" x14ac:dyDescent="0.3">
      <c r="A2076" s="200" t="s">
        <v>5643</v>
      </c>
      <c r="B2076" s="200">
        <v>504076</v>
      </c>
      <c r="C2076" s="200" t="s">
        <v>1735</v>
      </c>
      <c r="D2076" s="200" t="s">
        <v>749</v>
      </c>
    </row>
    <row r="2077" spans="1:4" x14ac:dyDescent="0.3">
      <c r="A2077" s="200" t="s">
        <v>5642</v>
      </c>
      <c r="B2077" s="200">
        <v>514448</v>
      </c>
      <c r="C2077" s="200" t="s">
        <v>1735</v>
      </c>
      <c r="D2077" s="200" t="s">
        <v>405</v>
      </c>
    </row>
    <row r="2078" spans="1:4" x14ac:dyDescent="0.3">
      <c r="A2078" s="200" t="s">
        <v>5641</v>
      </c>
      <c r="B2078" s="200">
        <v>513250</v>
      </c>
      <c r="C2078" s="200" t="s">
        <v>5640</v>
      </c>
      <c r="D2078" s="200" t="s">
        <v>749</v>
      </c>
    </row>
    <row r="2079" spans="1:4" x14ac:dyDescent="0.3">
      <c r="A2079" s="200" t="s">
        <v>5639</v>
      </c>
      <c r="B2079" s="200">
        <v>539246</v>
      </c>
      <c r="C2079" s="200" t="s">
        <v>1735</v>
      </c>
      <c r="D2079" s="200" t="s">
        <v>1212</v>
      </c>
    </row>
    <row r="2080" spans="1:4" x14ac:dyDescent="0.3">
      <c r="A2080" s="200" t="s">
        <v>5638</v>
      </c>
      <c r="B2080" s="200">
        <v>532673</v>
      </c>
      <c r="C2080" s="200" t="s">
        <v>5637</v>
      </c>
      <c r="D2080" s="200" t="s">
        <v>807</v>
      </c>
    </row>
    <row r="2081" spans="1:4" x14ac:dyDescent="0.3">
      <c r="A2081" s="200" t="s">
        <v>5636</v>
      </c>
      <c r="B2081" s="200">
        <v>539686</v>
      </c>
      <c r="C2081" s="200" t="s">
        <v>1735</v>
      </c>
      <c r="D2081" s="200" t="s">
        <v>2063</v>
      </c>
    </row>
    <row r="2082" spans="1:4" x14ac:dyDescent="0.3">
      <c r="A2082" s="200" t="s">
        <v>5635</v>
      </c>
      <c r="B2082" s="200">
        <v>532889</v>
      </c>
      <c r="C2082" s="200" t="s">
        <v>5634</v>
      </c>
      <c r="D2082" s="200" t="s">
        <v>920</v>
      </c>
    </row>
    <row r="2083" spans="1:4" x14ac:dyDescent="0.3">
      <c r="A2083" s="200" t="s">
        <v>5633</v>
      </c>
      <c r="B2083" s="200">
        <v>511728</v>
      </c>
      <c r="C2083" s="200" t="s">
        <v>1735</v>
      </c>
      <c r="D2083" s="200" t="s">
        <v>1004</v>
      </c>
    </row>
    <row r="2084" spans="1:4" x14ac:dyDescent="0.3">
      <c r="A2084" s="200" t="s">
        <v>5632</v>
      </c>
      <c r="B2084" s="200">
        <v>514360</v>
      </c>
      <c r="C2084" s="200" t="s">
        <v>1735</v>
      </c>
      <c r="D2084" s="200" t="s">
        <v>931</v>
      </c>
    </row>
    <row r="2085" spans="1:4" x14ac:dyDescent="0.3">
      <c r="A2085" s="200" t="s">
        <v>5631</v>
      </c>
      <c r="B2085" s="200">
        <v>542323</v>
      </c>
      <c r="C2085" s="200" t="s">
        <v>5630</v>
      </c>
      <c r="D2085" s="200" t="s">
        <v>2063</v>
      </c>
    </row>
    <row r="2086" spans="1:4" x14ac:dyDescent="0.3">
      <c r="A2086" s="200" t="s">
        <v>5629</v>
      </c>
      <c r="B2086" s="200">
        <v>540756</v>
      </c>
      <c r="C2086" s="200" t="s">
        <v>1735</v>
      </c>
      <c r="D2086" s="200" t="s">
        <v>2553</v>
      </c>
    </row>
    <row r="2087" spans="1:4" x14ac:dyDescent="0.3">
      <c r="A2087" s="200" t="s">
        <v>5628</v>
      </c>
      <c r="B2087" s="200">
        <v>539393</v>
      </c>
      <c r="C2087" s="200" t="s">
        <v>1735</v>
      </c>
      <c r="D2087" s="200" t="s">
        <v>5627</v>
      </c>
    </row>
    <row r="2088" spans="1:4" x14ac:dyDescent="0.3">
      <c r="A2088" s="200" t="s">
        <v>5626</v>
      </c>
      <c r="B2088" s="200">
        <v>524322</v>
      </c>
      <c r="C2088" s="200" t="s">
        <v>1735</v>
      </c>
      <c r="D2088" s="200" t="s">
        <v>472</v>
      </c>
    </row>
    <row r="2089" spans="1:4" x14ac:dyDescent="0.3">
      <c r="A2089" s="200" t="s">
        <v>5625</v>
      </c>
      <c r="B2089" s="200">
        <v>524109</v>
      </c>
      <c r="C2089" s="200" t="s">
        <v>5624</v>
      </c>
      <c r="D2089" s="200" t="s">
        <v>515</v>
      </c>
    </row>
    <row r="2090" spans="1:4" x14ac:dyDescent="0.3">
      <c r="A2090" s="200" t="s">
        <v>5623</v>
      </c>
      <c r="B2090" s="200">
        <v>524675</v>
      </c>
      <c r="C2090" s="200" t="s">
        <v>1735</v>
      </c>
      <c r="D2090" s="200" t="s">
        <v>1212</v>
      </c>
    </row>
    <row r="2091" spans="1:4" x14ac:dyDescent="0.3">
      <c r="A2091" s="200" t="s">
        <v>5622</v>
      </c>
      <c r="B2091" s="200">
        <v>531778</v>
      </c>
      <c r="C2091" s="200" t="s">
        <v>1735</v>
      </c>
      <c r="D2091" s="200" t="s">
        <v>2479</v>
      </c>
    </row>
    <row r="2092" spans="1:4" x14ac:dyDescent="0.3">
      <c r="A2092" s="200" t="s">
        <v>5621</v>
      </c>
      <c r="B2092" s="200">
        <v>504840</v>
      </c>
      <c r="C2092" s="200" t="s">
        <v>1735</v>
      </c>
      <c r="D2092" s="200" t="s">
        <v>1130</v>
      </c>
    </row>
    <row r="2093" spans="1:4" x14ac:dyDescent="0.3">
      <c r="A2093" s="200" t="s">
        <v>5620</v>
      </c>
      <c r="B2093" s="200">
        <v>531780</v>
      </c>
      <c r="C2093" s="200" t="s">
        <v>1735</v>
      </c>
      <c r="D2093" s="200" t="s">
        <v>1212</v>
      </c>
    </row>
    <row r="2094" spans="1:4" x14ac:dyDescent="0.3">
      <c r="A2094" s="200" t="s">
        <v>5619</v>
      </c>
      <c r="B2094" s="200">
        <v>500233</v>
      </c>
      <c r="C2094" s="200" t="s">
        <v>5618</v>
      </c>
      <c r="D2094" s="200" t="s">
        <v>2397</v>
      </c>
    </row>
    <row r="2095" spans="1:4" x14ac:dyDescent="0.3">
      <c r="A2095" s="200" t="s">
        <v>5617</v>
      </c>
      <c r="B2095" s="200">
        <v>500234</v>
      </c>
      <c r="C2095" s="200" t="s">
        <v>5616</v>
      </c>
      <c r="D2095" s="200" t="s">
        <v>687</v>
      </c>
    </row>
    <row r="2096" spans="1:4" x14ac:dyDescent="0.3">
      <c r="A2096" s="200" t="s">
        <v>5615</v>
      </c>
      <c r="B2096" s="200">
        <v>521054</v>
      </c>
      <c r="C2096" s="200" t="s">
        <v>1735</v>
      </c>
      <c r="D2096" s="200" t="s">
        <v>920</v>
      </c>
    </row>
    <row r="2097" spans="1:4" x14ac:dyDescent="0.3">
      <c r="A2097" s="200" t="s">
        <v>5614</v>
      </c>
      <c r="B2097" s="200">
        <v>530201</v>
      </c>
      <c r="C2097" s="200" t="s">
        <v>1735</v>
      </c>
      <c r="D2097" s="200" t="s">
        <v>920</v>
      </c>
    </row>
    <row r="2098" spans="1:4" x14ac:dyDescent="0.3">
      <c r="A2098" s="200" t="s">
        <v>5613</v>
      </c>
      <c r="B2098" s="200">
        <v>539014</v>
      </c>
      <c r="C2098" s="200" t="s">
        <v>1735</v>
      </c>
      <c r="D2098" s="200" t="s">
        <v>1212</v>
      </c>
    </row>
    <row r="2099" spans="1:4" x14ac:dyDescent="0.3">
      <c r="A2099" s="200" t="s">
        <v>5612</v>
      </c>
      <c r="B2099" s="200">
        <v>522287</v>
      </c>
      <c r="C2099" s="200" t="s">
        <v>5611</v>
      </c>
      <c r="D2099" s="200" t="s">
        <v>749</v>
      </c>
    </row>
    <row r="2100" spans="1:4" x14ac:dyDescent="0.3">
      <c r="A2100" s="200" t="s">
        <v>5610</v>
      </c>
      <c r="B2100" s="200" t="s">
        <v>1735</v>
      </c>
      <c r="C2100" s="200" t="s">
        <v>5609</v>
      </c>
      <c r="D2100" s="200" t="s">
        <v>1880</v>
      </c>
    </row>
    <row r="2101" spans="1:4" x14ac:dyDescent="0.3">
      <c r="A2101" s="200" t="s">
        <v>5608</v>
      </c>
      <c r="B2101" s="200">
        <v>513509</v>
      </c>
      <c r="C2101" s="200" t="s">
        <v>5607</v>
      </c>
      <c r="D2101" s="200" t="s">
        <v>989</v>
      </c>
    </row>
    <row r="2102" spans="1:4" x14ac:dyDescent="0.3">
      <c r="A2102" s="200" t="s">
        <v>5606</v>
      </c>
      <c r="B2102" s="200">
        <v>533302</v>
      </c>
      <c r="C2102" s="200" t="s">
        <v>5605</v>
      </c>
      <c r="D2102" s="200" t="s">
        <v>1791</v>
      </c>
    </row>
    <row r="2103" spans="1:4" x14ac:dyDescent="0.3">
      <c r="A2103" s="200" t="s">
        <v>5604</v>
      </c>
      <c r="B2103" s="200">
        <v>500235</v>
      </c>
      <c r="C2103" s="200" t="s">
        <v>5603</v>
      </c>
      <c r="D2103" s="200" t="s">
        <v>1850</v>
      </c>
    </row>
    <row r="2104" spans="1:4" x14ac:dyDescent="0.3">
      <c r="A2104" s="200" t="s">
        <v>5602</v>
      </c>
      <c r="B2104" s="200">
        <v>532468</v>
      </c>
      <c r="C2104" s="200" t="s">
        <v>1735</v>
      </c>
      <c r="D2104" s="200" t="s">
        <v>972</v>
      </c>
    </row>
    <row r="2105" spans="1:4" x14ac:dyDescent="0.3">
      <c r="A2105" s="200" t="s">
        <v>5601</v>
      </c>
      <c r="B2105" s="200">
        <v>514322</v>
      </c>
      <c r="C2105" s="200" t="s">
        <v>1735</v>
      </c>
      <c r="D2105" s="200" t="s">
        <v>920</v>
      </c>
    </row>
    <row r="2106" spans="1:4" x14ac:dyDescent="0.3">
      <c r="A2106" s="200" t="s">
        <v>5600</v>
      </c>
      <c r="B2106" s="200">
        <v>511131</v>
      </c>
      <c r="C2106" s="200" t="s">
        <v>1735</v>
      </c>
      <c r="D2106" s="200" t="s">
        <v>926</v>
      </c>
    </row>
    <row r="2107" spans="1:4" x14ac:dyDescent="0.3">
      <c r="A2107" s="200" t="s">
        <v>5599</v>
      </c>
      <c r="B2107" s="200">
        <v>526668</v>
      </c>
      <c r="C2107" s="200" t="s">
        <v>5598</v>
      </c>
      <c r="D2107" s="200" t="s">
        <v>1811</v>
      </c>
    </row>
    <row r="2108" spans="1:4" x14ac:dyDescent="0.3">
      <c r="A2108" s="200" t="s">
        <v>5597</v>
      </c>
      <c r="B2108" s="200">
        <v>532741</v>
      </c>
      <c r="C2108" s="200" t="s">
        <v>5596</v>
      </c>
      <c r="D2108" s="200" t="s">
        <v>1850</v>
      </c>
    </row>
    <row r="2109" spans="1:4" x14ac:dyDescent="0.3">
      <c r="A2109" s="200" t="s">
        <v>5595</v>
      </c>
      <c r="B2109" s="200">
        <v>524604</v>
      </c>
      <c r="C2109" s="200" t="s">
        <v>1735</v>
      </c>
      <c r="D2109" s="200" t="s">
        <v>472</v>
      </c>
    </row>
    <row r="2110" spans="1:4" x14ac:dyDescent="0.3">
      <c r="A2110" s="200" t="s">
        <v>5594</v>
      </c>
      <c r="B2110" s="200">
        <v>780003</v>
      </c>
      <c r="C2110" s="200" t="s">
        <v>1735</v>
      </c>
      <c r="D2110" s="200" t="s">
        <v>1880</v>
      </c>
    </row>
    <row r="2111" spans="1:4" x14ac:dyDescent="0.3">
      <c r="A2111" s="200" t="s">
        <v>5593</v>
      </c>
      <c r="B2111" s="200">
        <v>506184</v>
      </c>
      <c r="C2111" s="200" t="s">
        <v>5592</v>
      </c>
      <c r="D2111" s="200" t="s">
        <v>1047</v>
      </c>
    </row>
    <row r="2112" spans="1:4" x14ac:dyDescent="0.3">
      <c r="A2112" s="200" t="s">
        <v>5591</v>
      </c>
      <c r="B2112" s="200">
        <v>538896</v>
      </c>
      <c r="C2112" s="200" t="s">
        <v>1735</v>
      </c>
      <c r="D2112" s="200" t="s">
        <v>681</v>
      </c>
    </row>
    <row r="2113" spans="1:4" x14ac:dyDescent="0.3">
      <c r="A2113" s="200" t="s">
        <v>5590</v>
      </c>
      <c r="B2113" s="200">
        <v>541005</v>
      </c>
      <c r="C2113" s="200" t="s">
        <v>1735</v>
      </c>
      <c r="D2113" s="200" t="s">
        <v>1083</v>
      </c>
    </row>
    <row r="2114" spans="1:4" x14ac:dyDescent="0.3">
      <c r="A2114" s="200" t="s">
        <v>5589</v>
      </c>
      <c r="B2114" s="200">
        <v>521242</v>
      </c>
      <c r="C2114" s="200" t="s">
        <v>1735</v>
      </c>
      <c r="D2114" s="200" t="s">
        <v>920</v>
      </c>
    </row>
    <row r="2115" spans="1:4" x14ac:dyDescent="0.3">
      <c r="A2115" s="200" t="s">
        <v>5588</v>
      </c>
      <c r="B2115" s="200">
        <v>500236</v>
      </c>
      <c r="C2115" s="200" t="s">
        <v>5587</v>
      </c>
      <c r="D2115" s="200" t="s">
        <v>1839</v>
      </c>
    </row>
    <row r="2116" spans="1:4" x14ac:dyDescent="0.3">
      <c r="A2116" s="200" t="s">
        <v>5586</v>
      </c>
      <c r="B2116" s="200">
        <v>513456</v>
      </c>
      <c r="C2116" s="200" t="s">
        <v>1735</v>
      </c>
      <c r="D2116" s="200" t="s">
        <v>423</v>
      </c>
    </row>
    <row r="2117" spans="1:4" x14ac:dyDescent="0.3">
      <c r="A2117" s="200" t="s">
        <v>5585</v>
      </c>
      <c r="B2117" s="200">
        <v>506525</v>
      </c>
      <c r="C2117" s="200" t="s">
        <v>5584</v>
      </c>
      <c r="D2117" s="200" t="s">
        <v>681</v>
      </c>
    </row>
    <row r="2118" spans="1:4" x14ac:dyDescent="0.3">
      <c r="A2118" s="200" t="s">
        <v>5583</v>
      </c>
      <c r="B2118" s="200">
        <v>507779</v>
      </c>
      <c r="C2118" s="200" t="s">
        <v>1735</v>
      </c>
      <c r="D2118" s="200" t="s">
        <v>1130</v>
      </c>
    </row>
    <row r="2119" spans="1:4" x14ac:dyDescent="0.3">
      <c r="A2119" s="200" t="s">
        <v>5582</v>
      </c>
      <c r="B2119" s="200">
        <v>500165</v>
      </c>
      <c r="C2119" s="200" t="s">
        <v>5581</v>
      </c>
      <c r="D2119" s="200" t="s">
        <v>2397</v>
      </c>
    </row>
    <row r="2120" spans="1:4" x14ac:dyDescent="0.3">
      <c r="A2120" s="200" t="s">
        <v>5580</v>
      </c>
      <c r="B2120" s="200">
        <v>540515</v>
      </c>
      <c r="C2120" s="200" t="s">
        <v>1735</v>
      </c>
      <c r="D2120" s="200" t="s">
        <v>945</v>
      </c>
    </row>
    <row r="2121" spans="1:4" x14ac:dyDescent="0.3">
      <c r="A2121" s="200" t="s">
        <v>5579</v>
      </c>
      <c r="B2121" s="200">
        <v>512399</v>
      </c>
      <c r="C2121" s="200" t="s">
        <v>1735</v>
      </c>
      <c r="D2121" s="200" t="s">
        <v>945</v>
      </c>
    </row>
    <row r="2122" spans="1:4" x14ac:dyDescent="0.3">
      <c r="A2122" s="200" t="s">
        <v>5578</v>
      </c>
      <c r="B2122" s="200">
        <v>512036</v>
      </c>
      <c r="C2122" s="200" t="s">
        <v>1735</v>
      </c>
      <c r="D2122" s="200" t="s">
        <v>920</v>
      </c>
    </row>
    <row r="2123" spans="1:4" x14ac:dyDescent="0.3">
      <c r="A2123" s="200" t="s">
        <v>5577</v>
      </c>
      <c r="B2123" s="200">
        <v>539679</v>
      </c>
      <c r="C2123" s="200" t="s">
        <v>1735</v>
      </c>
      <c r="D2123" s="200" t="s">
        <v>1004</v>
      </c>
    </row>
    <row r="2124" spans="1:4" x14ac:dyDescent="0.3">
      <c r="A2124" s="200" t="s">
        <v>5576</v>
      </c>
      <c r="B2124" s="200" t="s">
        <v>1735</v>
      </c>
      <c r="C2124" s="200" t="s">
        <v>5575</v>
      </c>
      <c r="D2124" s="200" t="s">
        <v>1733</v>
      </c>
    </row>
    <row r="2125" spans="1:4" x14ac:dyDescent="0.3">
      <c r="A2125" s="200" t="s">
        <v>5574</v>
      </c>
      <c r="B2125" s="200">
        <v>526115</v>
      </c>
      <c r="C2125" s="200" t="s">
        <v>1735</v>
      </c>
      <c r="D2125" s="200" t="s">
        <v>1047</v>
      </c>
    </row>
    <row r="2126" spans="1:4" x14ac:dyDescent="0.3">
      <c r="A2126" s="200" t="s">
        <v>5573</v>
      </c>
      <c r="B2126" s="200">
        <v>541161</v>
      </c>
      <c r="C2126" s="200" t="s">
        <v>5572</v>
      </c>
      <c r="D2126" s="200" t="s">
        <v>926</v>
      </c>
    </row>
    <row r="2127" spans="1:4" x14ac:dyDescent="0.3">
      <c r="A2127" s="200" t="s">
        <v>5571</v>
      </c>
      <c r="B2127" s="200">
        <v>533451</v>
      </c>
      <c r="C2127" s="200" t="s">
        <v>5570</v>
      </c>
      <c r="D2127" s="200" t="s">
        <v>2063</v>
      </c>
    </row>
    <row r="2128" spans="1:4" x14ac:dyDescent="0.3">
      <c r="A2128" s="200" t="s">
        <v>5569</v>
      </c>
      <c r="B2128" s="200">
        <v>538928</v>
      </c>
      <c r="C2128" s="200" t="s">
        <v>1735</v>
      </c>
      <c r="D2128" s="200" t="s">
        <v>1004</v>
      </c>
    </row>
    <row r="2129" spans="1:4" x14ac:dyDescent="0.3">
      <c r="A2129" s="200" t="s">
        <v>5568</v>
      </c>
      <c r="B2129" s="200">
        <v>537784</v>
      </c>
      <c r="C2129" s="200" t="s">
        <v>1735</v>
      </c>
      <c r="D2129" s="200" t="s">
        <v>1751</v>
      </c>
    </row>
    <row r="2130" spans="1:4" x14ac:dyDescent="0.3">
      <c r="A2130" s="200" t="s">
        <v>5567</v>
      </c>
      <c r="B2130" s="200">
        <v>590003</v>
      </c>
      <c r="C2130" s="200" t="s">
        <v>5566</v>
      </c>
      <c r="D2130" s="200" t="s">
        <v>923</v>
      </c>
    </row>
    <row r="2131" spans="1:4" x14ac:dyDescent="0.3">
      <c r="A2131" s="200" t="s">
        <v>5565</v>
      </c>
      <c r="B2131" s="200">
        <v>531687</v>
      </c>
      <c r="C2131" s="200" t="s">
        <v>5564</v>
      </c>
      <c r="D2131" s="200" t="s">
        <v>414</v>
      </c>
    </row>
    <row r="2132" spans="1:4" x14ac:dyDescent="0.3">
      <c r="A2132" s="200" t="s">
        <v>5563</v>
      </c>
      <c r="B2132" s="200">
        <v>539533</v>
      </c>
      <c r="C2132" s="200" t="s">
        <v>1735</v>
      </c>
      <c r="D2132" s="200" t="s">
        <v>945</v>
      </c>
    </row>
    <row r="2133" spans="1:4" x14ac:dyDescent="0.3">
      <c r="A2133" s="200" t="s">
        <v>5562</v>
      </c>
      <c r="B2133" s="200">
        <v>502933</v>
      </c>
      <c r="C2133" s="200" t="s">
        <v>1735</v>
      </c>
      <c r="D2133" s="200" t="s">
        <v>920</v>
      </c>
    </row>
    <row r="2134" spans="1:4" x14ac:dyDescent="0.3">
      <c r="A2134" s="200" t="s">
        <v>5561</v>
      </c>
      <c r="B2134" s="200">
        <v>532925</v>
      </c>
      <c r="C2134" s="200" t="s">
        <v>5560</v>
      </c>
      <c r="D2134" s="200" t="s">
        <v>931</v>
      </c>
    </row>
    <row r="2135" spans="1:4" x14ac:dyDescent="0.3">
      <c r="A2135" s="200" t="s">
        <v>5559</v>
      </c>
      <c r="B2135" s="200">
        <v>532899</v>
      </c>
      <c r="C2135" s="200" t="s">
        <v>5558</v>
      </c>
      <c r="D2135" s="200" t="s">
        <v>414</v>
      </c>
    </row>
    <row r="2136" spans="1:4" x14ac:dyDescent="0.3">
      <c r="A2136" s="200" t="s">
        <v>5557</v>
      </c>
      <c r="B2136" s="200">
        <v>524444</v>
      </c>
      <c r="C2136" s="200" t="s">
        <v>1735</v>
      </c>
      <c r="D2136" s="200" t="s">
        <v>1646</v>
      </c>
    </row>
    <row r="2137" spans="1:4" x14ac:dyDescent="0.3">
      <c r="A2137" s="200" t="s">
        <v>5556</v>
      </c>
      <c r="B2137" s="200">
        <v>535136</v>
      </c>
      <c r="C2137" s="200" t="s">
        <v>1735</v>
      </c>
      <c r="D2137" s="200" t="s">
        <v>920</v>
      </c>
    </row>
    <row r="2138" spans="1:4" x14ac:dyDescent="0.3">
      <c r="A2138" s="200" t="s">
        <v>5555</v>
      </c>
      <c r="B2138" s="200">
        <v>590041</v>
      </c>
      <c r="C2138" s="200" t="s">
        <v>5554</v>
      </c>
      <c r="D2138" s="200" t="s">
        <v>1797</v>
      </c>
    </row>
    <row r="2139" spans="1:4" x14ac:dyDescent="0.3">
      <c r="A2139" s="200" t="s">
        <v>5553</v>
      </c>
      <c r="B2139" s="200">
        <v>530255</v>
      </c>
      <c r="C2139" s="200" t="s">
        <v>1735</v>
      </c>
      <c r="D2139" s="200" t="s">
        <v>1655</v>
      </c>
    </row>
    <row r="2140" spans="1:4" x14ac:dyDescent="0.3">
      <c r="A2140" s="200" t="s">
        <v>5552</v>
      </c>
      <c r="B2140" s="200">
        <v>539276</v>
      </c>
      <c r="C2140" s="200" t="s">
        <v>5551</v>
      </c>
      <c r="D2140" s="200" t="s">
        <v>2553</v>
      </c>
    </row>
    <row r="2141" spans="1:4" x14ac:dyDescent="0.3">
      <c r="A2141" s="200" t="s">
        <v>5550</v>
      </c>
      <c r="B2141" s="200">
        <v>504084</v>
      </c>
      <c r="C2141" s="200" t="s">
        <v>1735</v>
      </c>
      <c r="D2141" s="200" t="s">
        <v>958</v>
      </c>
    </row>
    <row r="2142" spans="1:4" x14ac:dyDescent="0.3">
      <c r="A2142" s="200" t="s">
        <v>5549</v>
      </c>
      <c r="B2142" s="200">
        <v>539562</v>
      </c>
      <c r="C2142" s="200" t="s">
        <v>1735</v>
      </c>
      <c r="D2142" s="200" t="s">
        <v>945</v>
      </c>
    </row>
    <row r="2143" spans="1:4" x14ac:dyDescent="0.3">
      <c r="A2143" s="200" t="s">
        <v>5548</v>
      </c>
      <c r="B2143" s="200">
        <v>530357</v>
      </c>
      <c r="C2143" s="200" t="s">
        <v>1735</v>
      </c>
      <c r="D2143" s="200" t="s">
        <v>945</v>
      </c>
    </row>
    <row r="2144" spans="1:4" x14ac:dyDescent="0.3">
      <c r="A2144" s="200" t="s">
        <v>5547</v>
      </c>
      <c r="B2144" s="200">
        <v>530357</v>
      </c>
      <c r="C2144" s="200" t="s">
        <v>1735</v>
      </c>
      <c r="D2144" s="200" t="s">
        <v>945</v>
      </c>
    </row>
    <row r="2145" spans="1:4" x14ac:dyDescent="0.3">
      <c r="A2145" s="200" t="s">
        <v>5546</v>
      </c>
      <c r="B2145" s="200">
        <v>526067</v>
      </c>
      <c r="C2145" s="200" t="s">
        <v>1735</v>
      </c>
      <c r="D2145" s="200" t="s">
        <v>1130</v>
      </c>
    </row>
    <row r="2146" spans="1:4" x14ac:dyDescent="0.3">
      <c r="A2146" s="200" t="s">
        <v>5545</v>
      </c>
      <c r="B2146" s="200">
        <v>531784</v>
      </c>
      <c r="C2146" s="200" t="s">
        <v>1735</v>
      </c>
      <c r="D2146" s="200" t="s">
        <v>931</v>
      </c>
    </row>
    <row r="2147" spans="1:4" x14ac:dyDescent="0.3">
      <c r="A2147" s="200" t="s">
        <v>5544</v>
      </c>
      <c r="B2147" s="200">
        <v>590066</v>
      </c>
      <c r="C2147" s="200" t="s">
        <v>5543</v>
      </c>
      <c r="D2147" s="200" t="s">
        <v>687</v>
      </c>
    </row>
    <row r="2148" spans="1:4" x14ac:dyDescent="0.3">
      <c r="A2148" s="200" t="s">
        <v>5542</v>
      </c>
      <c r="B2148" s="200">
        <v>533192</v>
      </c>
      <c r="C2148" s="200" t="s">
        <v>5541</v>
      </c>
      <c r="D2148" s="200" t="s">
        <v>807</v>
      </c>
    </row>
    <row r="2149" spans="1:4" x14ac:dyDescent="0.3">
      <c r="A2149" s="200" t="s">
        <v>5540</v>
      </c>
      <c r="B2149" s="200">
        <v>540385</v>
      </c>
      <c r="C2149" s="200" t="s">
        <v>1735</v>
      </c>
      <c r="D2149" s="200" t="s">
        <v>945</v>
      </c>
    </row>
    <row r="2150" spans="1:4" x14ac:dyDescent="0.3">
      <c r="A2150" s="200" t="s">
        <v>5539</v>
      </c>
      <c r="B2150" s="200">
        <v>532054</v>
      </c>
      <c r="C2150" s="200" t="s">
        <v>5538</v>
      </c>
      <c r="D2150" s="200" t="s">
        <v>1047</v>
      </c>
    </row>
    <row r="2151" spans="1:4" x14ac:dyDescent="0.3">
      <c r="A2151" s="200" t="s">
        <v>5537</v>
      </c>
      <c r="B2151" s="200">
        <v>532714</v>
      </c>
      <c r="C2151" s="200" t="s">
        <v>5536</v>
      </c>
      <c r="D2151" s="200" t="s">
        <v>749</v>
      </c>
    </row>
    <row r="2152" spans="1:4" x14ac:dyDescent="0.3">
      <c r="A2152" s="200" t="s">
        <v>5535</v>
      </c>
      <c r="B2152" s="200">
        <v>508993</v>
      </c>
      <c r="C2152" s="200" t="s">
        <v>1735</v>
      </c>
      <c r="D2152" s="200" t="s">
        <v>926</v>
      </c>
    </row>
    <row r="2153" spans="1:4" x14ac:dyDescent="0.3">
      <c r="A2153" s="200" t="s">
        <v>5534</v>
      </c>
      <c r="B2153" s="200">
        <v>518011</v>
      </c>
      <c r="C2153" s="200" t="s">
        <v>1735</v>
      </c>
      <c r="D2153" s="200" t="s">
        <v>687</v>
      </c>
    </row>
    <row r="2154" spans="1:4" x14ac:dyDescent="0.3">
      <c r="A2154" s="200" t="s">
        <v>5533</v>
      </c>
      <c r="B2154" s="200" t="s">
        <v>1735</v>
      </c>
      <c r="C2154" s="200" t="s">
        <v>5532</v>
      </c>
      <c r="D2154" s="200" t="s">
        <v>1733</v>
      </c>
    </row>
    <row r="2155" spans="1:4" x14ac:dyDescent="0.3">
      <c r="A2155" s="200" t="s">
        <v>5531</v>
      </c>
      <c r="B2155" s="200">
        <v>517569</v>
      </c>
      <c r="C2155" s="200" t="s">
        <v>5530</v>
      </c>
      <c r="D2155" s="200" t="s">
        <v>958</v>
      </c>
    </row>
    <row r="2156" spans="1:4" x14ac:dyDescent="0.3">
      <c r="A2156" s="200" t="s">
        <v>5529</v>
      </c>
      <c r="B2156" s="200">
        <v>519602</v>
      </c>
      <c r="C2156" s="200" t="s">
        <v>5528</v>
      </c>
      <c r="D2156" s="200" t="s">
        <v>1625</v>
      </c>
    </row>
    <row r="2157" spans="1:4" x14ac:dyDescent="0.3">
      <c r="A2157" s="200" t="s">
        <v>5527</v>
      </c>
      <c r="B2157" s="200">
        <v>506528</v>
      </c>
      <c r="C2157" s="200" t="s">
        <v>1735</v>
      </c>
      <c r="D2157" s="200" t="s">
        <v>405</v>
      </c>
    </row>
    <row r="2158" spans="1:4" x14ac:dyDescent="0.3">
      <c r="A2158" s="200" t="s">
        <v>5526</v>
      </c>
      <c r="B2158" s="200">
        <v>531163</v>
      </c>
      <c r="C2158" s="200" t="s">
        <v>5525</v>
      </c>
      <c r="D2158" s="200" t="s">
        <v>405</v>
      </c>
    </row>
    <row r="2159" spans="1:4" x14ac:dyDescent="0.3">
      <c r="A2159" s="200" t="s">
        <v>5524</v>
      </c>
      <c r="B2159" s="200">
        <v>506530</v>
      </c>
      <c r="C2159" s="200" t="s">
        <v>1735</v>
      </c>
      <c r="D2159" s="200" t="s">
        <v>1130</v>
      </c>
    </row>
    <row r="2160" spans="1:4" x14ac:dyDescent="0.3">
      <c r="A2160" s="200" t="s">
        <v>5523</v>
      </c>
      <c r="B2160" s="200">
        <v>505890</v>
      </c>
      <c r="C2160" s="200" t="s">
        <v>1735</v>
      </c>
      <c r="D2160" s="200" t="s">
        <v>515</v>
      </c>
    </row>
    <row r="2161" spans="1:4" x14ac:dyDescent="0.3">
      <c r="A2161" s="200" t="s">
        <v>5522</v>
      </c>
      <c r="B2161" s="200">
        <v>505890</v>
      </c>
      <c r="C2161" s="200" t="s">
        <v>1735</v>
      </c>
      <c r="D2161" s="200" t="s">
        <v>515</v>
      </c>
    </row>
    <row r="2162" spans="1:4" x14ac:dyDescent="0.3">
      <c r="A2162" s="200" t="s">
        <v>5521</v>
      </c>
      <c r="B2162" s="200">
        <v>540953</v>
      </c>
      <c r="C2162" s="200" t="s">
        <v>1735</v>
      </c>
      <c r="D2162" s="200" t="s">
        <v>1047</v>
      </c>
    </row>
    <row r="2163" spans="1:4" x14ac:dyDescent="0.3">
      <c r="A2163" s="200" t="s">
        <v>5520</v>
      </c>
      <c r="B2163" s="200">
        <v>530163</v>
      </c>
      <c r="C2163" s="200" t="s">
        <v>1735</v>
      </c>
      <c r="D2163" s="200" t="s">
        <v>472</v>
      </c>
    </row>
    <row r="2164" spans="1:4" x14ac:dyDescent="0.3">
      <c r="A2164" s="200" t="s">
        <v>5519</v>
      </c>
      <c r="B2164" s="200">
        <v>532686</v>
      </c>
      <c r="C2164" s="200" t="s">
        <v>5517</v>
      </c>
      <c r="D2164" s="200" t="s">
        <v>975</v>
      </c>
    </row>
    <row r="2165" spans="1:4" x14ac:dyDescent="0.3">
      <c r="A2165" s="200" t="s">
        <v>5518</v>
      </c>
      <c r="B2165" s="200">
        <v>532686</v>
      </c>
      <c r="C2165" s="200" t="s">
        <v>5517</v>
      </c>
      <c r="D2165" s="200" t="s">
        <v>975</v>
      </c>
    </row>
    <row r="2166" spans="1:4" x14ac:dyDescent="0.3">
      <c r="A2166" s="200" t="s">
        <v>5516</v>
      </c>
      <c r="B2166" s="200">
        <v>507180</v>
      </c>
      <c r="C2166" s="200" t="s">
        <v>5515</v>
      </c>
      <c r="D2166" s="200" t="s">
        <v>807</v>
      </c>
    </row>
    <row r="2167" spans="1:4" x14ac:dyDescent="0.3">
      <c r="A2167" s="200" t="s">
        <v>5514</v>
      </c>
      <c r="B2167" s="200">
        <v>524174</v>
      </c>
      <c r="C2167" s="200" t="s">
        <v>1735</v>
      </c>
      <c r="D2167" s="200" t="s">
        <v>681</v>
      </c>
    </row>
    <row r="2168" spans="1:4" x14ac:dyDescent="0.3">
      <c r="A2168" s="200" t="s">
        <v>5513</v>
      </c>
      <c r="B2168" s="200">
        <v>533289</v>
      </c>
      <c r="C2168" s="200" t="s">
        <v>5512</v>
      </c>
      <c r="D2168" s="200" t="s">
        <v>1012</v>
      </c>
    </row>
    <row r="2169" spans="1:4" x14ac:dyDescent="0.3">
      <c r="A2169" s="200" t="s">
        <v>5511</v>
      </c>
      <c r="B2169" s="200">
        <v>502937</v>
      </c>
      <c r="C2169" s="200" t="s">
        <v>5510</v>
      </c>
      <c r="D2169" s="200" t="s">
        <v>1001</v>
      </c>
    </row>
    <row r="2170" spans="1:4" x14ac:dyDescent="0.3">
      <c r="A2170" s="200" t="s">
        <v>5509</v>
      </c>
      <c r="B2170" s="200">
        <v>532732</v>
      </c>
      <c r="C2170" s="200" t="s">
        <v>5508</v>
      </c>
      <c r="D2170" s="200" t="s">
        <v>1047</v>
      </c>
    </row>
    <row r="2171" spans="1:4" x14ac:dyDescent="0.3">
      <c r="A2171" s="200" t="s">
        <v>5507</v>
      </c>
      <c r="B2171" s="200">
        <v>507948</v>
      </c>
      <c r="C2171" s="200" t="s">
        <v>1735</v>
      </c>
      <c r="D2171" s="200" t="s">
        <v>1004</v>
      </c>
    </row>
    <row r="2172" spans="1:4" x14ac:dyDescent="0.3">
      <c r="A2172" s="200" t="s">
        <v>5506</v>
      </c>
      <c r="B2172" s="200">
        <v>512597</v>
      </c>
      <c r="C2172" s="200" t="s">
        <v>5505</v>
      </c>
      <c r="D2172" s="200" t="s">
        <v>1004</v>
      </c>
    </row>
    <row r="2173" spans="1:4" x14ac:dyDescent="0.3">
      <c r="A2173" s="200" t="s">
        <v>5504</v>
      </c>
      <c r="B2173" s="200" t="s">
        <v>1735</v>
      </c>
      <c r="C2173" s="200" t="s">
        <v>5503</v>
      </c>
      <c r="D2173" s="200" t="s">
        <v>1004</v>
      </c>
    </row>
    <row r="2174" spans="1:4" x14ac:dyDescent="0.3">
      <c r="A2174" s="200" t="s">
        <v>5502</v>
      </c>
      <c r="B2174" s="200">
        <v>500239</v>
      </c>
      <c r="C2174" s="200" t="s">
        <v>1735</v>
      </c>
      <c r="D2174" s="200" t="s">
        <v>920</v>
      </c>
    </row>
    <row r="2175" spans="1:4" x14ac:dyDescent="0.3">
      <c r="A2175" s="200" t="s">
        <v>5501</v>
      </c>
      <c r="B2175" s="200">
        <v>531609</v>
      </c>
      <c r="C2175" s="200" t="s">
        <v>1735</v>
      </c>
      <c r="D2175" s="200" t="s">
        <v>1130</v>
      </c>
    </row>
    <row r="2176" spans="1:4" x14ac:dyDescent="0.3">
      <c r="A2176" s="200" t="s">
        <v>5500</v>
      </c>
      <c r="B2176" s="200">
        <v>540775</v>
      </c>
      <c r="C2176" s="200" t="s">
        <v>5498</v>
      </c>
      <c r="D2176" s="200" t="s">
        <v>437</v>
      </c>
    </row>
    <row r="2177" spans="1:4" x14ac:dyDescent="0.3">
      <c r="A2177" s="200" t="s">
        <v>5499</v>
      </c>
      <c r="B2177" s="200">
        <v>540775</v>
      </c>
      <c r="C2177" s="200" t="s">
        <v>5498</v>
      </c>
      <c r="D2177" s="200" t="s">
        <v>437</v>
      </c>
    </row>
    <row r="2178" spans="1:4" x14ac:dyDescent="0.3">
      <c r="A2178" s="200" t="s">
        <v>5497</v>
      </c>
      <c r="B2178" s="200">
        <v>590068</v>
      </c>
      <c r="C2178" s="200" t="s">
        <v>5492</v>
      </c>
      <c r="D2178" s="200" t="s">
        <v>1212</v>
      </c>
    </row>
    <row r="2179" spans="1:4" x14ac:dyDescent="0.3">
      <c r="A2179" s="200" t="s">
        <v>5496</v>
      </c>
      <c r="B2179" s="200">
        <v>507794</v>
      </c>
      <c r="C2179" s="200" t="s">
        <v>1735</v>
      </c>
      <c r="D2179" s="200" t="s">
        <v>417</v>
      </c>
    </row>
    <row r="2180" spans="1:4" x14ac:dyDescent="0.3">
      <c r="A2180" s="200" t="s">
        <v>5495</v>
      </c>
      <c r="B2180" s="200">
        <v>504269</v>
      </c>
      <c r="C2180" s="200" t="s">
        <v>5494</v>
      </c>
      <c r="D2180" s="200" t="s">
        <v>485</v>
      </c>
    </row>
    <row r="2181" spans="1:4" x14ac:dyDescent="0.3">
      <c r="A2181" s="200" t="s">
        <v>5493</v>
      </c>
      <c r="B2181" s="200">
        <v>590068</v>
      </c>
      <c r="C2181" s="200" t="s">
        <v>5492</v>
      </c>
      <c r="D2181" s="200" t="s">
        <v>1212</v>
      </c>
    </row>
    <row r="2182" spans="1:4" x14ac:dyDescent="0.3">
      <c r="A2182" s="200" t="s">
        <v>5491</v>
      </c>
      <c r="B2182" s="200">
        <v>519064</v>
      </c>
      <c r="C2182" s="200" t="s">
        <v>1735</v>
      </c>
      <c r="D2182" s="200" t="s">
        <v>414</v>
      </c>
    </row>
    <row r="2183" spans="1:4" x14ac:dyDescent="0.3">
      <c r="A2183" s="200" t="s">
        <v>5490</v>
      </c>
      <c r="B2183" s="200">
        <v>531892</v>
      </c>
      <c r="C2183" s="200" t="s">
        <v>5489</v>
      </c>
      <c r="D2183" s="200" t="s">
        <v>945</v>
      </c>
    </row>
    <row r="2184" spans="1:4" x14ac:dyDescent="0.3">
      <c r="A2184" s="200" t="s">
        <v>5488</v>
      </c>
      <c r="B2184" s="200">
        <v>506178</v>
      </c>
      <c r="C2184" s="200" t="s">
        <v>1735</v>
      </c>
      <c r="D2184" s="200" t="s">
        <v>1212</v>
      </c>
    </row>
    <row r="2185" spans="1:4" x14ac:dyDescent="0.3">
      <c r="A2185" s="200" t="s">
        <v>5487</v>
      </c>
      <c r="B2185" s="200">
        <v>521127</v>
      </c>
      <c r="C2185" s="200" t="s">
        <v>1735</v>
      </c>
      <c r="D2185" s="200" t="s">
        <v>920</v>
      </c>
    </row>
    <row r="2186" spans="1:4" x14ac:dyDescent="0.3">
      <c r="A2186" s="200" t="s">
        <v>5486</v>
      </c>
      <c r="B2186" s="200">
        <v>539788</v>
      </c>
      <c r="C2186" s="200" t="s">
        <v>1735</v>
      </c>
      <c r="D2186" s="200" t="s">
        <v>820</v>
      </c>
    </row>
    <row r="2187" spans="1:4" x14ac:dyDescent="0.3">
      <c r="A2187" s="200" t="s">
        <v>5485</v>
      </c>
      <c r="B2187" s="200">
        <v>507435</v>
      </c>
      <c r="C2187" s="200" t="s">
        <v>1735</v>
      </c>
      <c r="D2187" s="200" t="s">
        <v>1829</v>
      </c>
    </row>
    <row r="2188" spans="1:4" x14ac:dyDescent="0.3">
      <c r="A2188" s="200" t="s">
        <v>5484</v>
      </c>
      <c r="B2188" s="200">
        <v>507435</v>
      </c>
      <c r="C2188" s="200" t="s">
        <v>1735</v>
      </c>
      <c r="D2188" s="200" t="s">
        <v>1829</v>
      </c>
    </row>
    <row r="2189" spans="1:4" x14ac:dyDescent="0.3">
      <c r="A2189" s="200" t="s">
        <v>5483</v>
      </c>
      <c r="B2189" s="200">
        <v>535730</v>
      </c>
      <c r="C2189" s="200" t="s">
        <v>1735</v>
      </c>
      <c r="D2189" s="200" t="s">
        <v>920</v>
      </c>
    </row>
    <row r="2190" spans="1:4" x14ac:dyDescent="0.3">
      <c r="A2190" s="200" t="s">
        <v>5482</v>
      </c>
      <c r="B2190" s="200">
        <v>531692</v>
      </c>
      <c r="C2190" s="200" t="s">
        <v>1735</v>
      </c>
      <c r="D2190" s="200" t="s">
        <v>1811</v>
      </c>
    </row>
    <row r="2191" spans="1:4" x14ac:dyDescent="0.3">
      <c r="A2191" s="200" t="s">
        <v>5481</v>
      </c>
      <c r="B2191" s="200">
        <v>513693</v>
      </c>
      <c r="C2191" s="200" t="s">
        <v>1735</v>
      </c>
      <c r="D2191" s="200" t="s">
        <v>1850</v>
      </c>
    </row>
    <row r="2192" spans="1:4" x14ac:dyDescent="0.3">
      <c r="A2192" s="200" t="s">
        <v>5480</v>
      </c>
      <c r="B2192" s="200">
        <v>540812</v>
      </c>
      <c r="C2192" s="200" t="s">
        <v>1735</v>
      </c>
      <c r="D2192" s="200" t="s">
        <v>980</v>
      </c>
    </row>
    <row r="2193" spans="1:4" x14ac:dyDescent="0.3">
      <c r="A2193" s="200" t="s">
        <v>5479</v>
      </c>
      <c r="B2193" s="200">
        <v>507946</v>
      </c>
      <c r="C2193" s="200" t="s">
        <v>1735</v>
      </c>
      <c r="D2193" s="200" t="s">
        <v>1212</v>
      </c>
    </row>
    <row r="2194" spans="1:4" x14ac:dyDescent="0.3">
      <c r="A2194" s="200" t="s">
        <v>5478</v>
      </c>
      <c r="B2194" s="200">
        <v>507946</v>
      </c>
      <c r="C2194" s="200" t="s">
        <v>1735</v>
      </c>
      <c r="D2194" s="200" t="s">
        <v>1212</v>
      </c>
    </row>
    <row r="2195" spans="1:4" x14ac:dyDescent="0.3">
      <c r="A2195" s="200" t="s">
        <v>5477</v>
      </c>
      <c r="B2195" s="200">
        <v>535566</v>
      </c>
      <c r="C2195" s="200" t="s">
        <v>1735</v>
      </c>
      <c r="D2195" s="200" t="s">
        <v>1004</v>
      </c>
    </row>
    <row r="2196" spans="1:4" x14ac:dyDescent="0.3">
      <c r="A2196" s="200" t="s">
        <v>5476</v>
      </c>
      <c r="B2196" s="200">
        <v>524699</v>
      </c>
      <c r="C2196" s="200" t="s">
        <v>1735</v>
      </c>
      <c r="D2196" s="200" t="s">
        <v>681</v>
      </c>
    </row>
    <row r="2197" spans="1:4" x14ac:dyDescent="0.3">
      <c r="A2197" s="200" t="s">
        <v>5475</v>
      </c>
      <c r="B2197" s="200">
        <v>522101</v>
      </c>
      <c r="C2197" s="200" t="s">
        <v>1735</v>
      </c>
      <c r="D2197" s="200" t="s">
        <v>515</v>
      </c>
    </row>
    <row r="2198" spans="1:4" x14ac:dyDescent="0.3">
      <c r="A2198" s="200" t="s">
        <v>5474</v>
      </c>
      <c r="B2198" s="200">
        <v>523218</v>
      </c>
      <c r="C2198" s="200" t="s">
        <v>5473</v>
      </c>
      <c r="D2198" s="200" t="s">
        <v>1745</v>
      </c>
    </row>
    <row r="2199" spans="1:4" x14ac:dyDescent="0.3">
      <c r="A2199" s="200" t="s">
        <v>5472</v>
      </c>
      <c r="B2199" s="200">
        <v>524500</v>
      </c>
      <c r="C2199" s="200" t="s">
        <v>5470</v>
      </c>
      <c r="D2199" s="200" t="s">
        <v>472</v>
      </c>
    </row>
    <row r="2200" spans="1:4" x14ac:dyDescent="0.3">
      <c r="A2200" s="200" t="s">
        <v>5471</v>
      </c>
      <c r="B2200" s="200">
        <v>524500</v>
      </c>
      <c r="C2200" s="200" t="s">
        <v>5470</v>
      </c>
      <c r="D2200" s="200" t="s">
        <v>472</v>
      </c>
    </row>
    <row r="2201" spans="1:4" x14ac:dyDescent="0.3">
      <c r="A2201" s="200" t="s">
        <v>5469</v>
      </c>
      <c r="B2201" s="200">
        <v>532067</v>
      </c>
      <c r="C2201" s="200" t="s">
        <v>1735</v>
      </c>
      <c r="D2201" s="200" t="s">
        <v>1007</v>
      </c>
    </row>
    <row r="2202" spans="1:4" x14ac:dyDescent="0.3">
      <c r="A2202" s="200" t="s">
        <v>5468</v>
      </c>
      <c r="B2202" s="200">
        <v>532067</v>
      </c>
      <c r="C2202" s="200" t="s">
        <v>1735</v>
      </c>
      <c r="D2202" s="200" t="s">
        <v>1007</v>
      </c>
    </row>
    <row r="2203" spans="1:4" x14ac:dyDescent="0.3">
      <c r="A2203" s="200" t="s">
        <v>5467</v>
      </c>
      <c r="B2203" s="200">
        <v>530313</v>
      </c>
      <c r="C2203" s="200" t="s">
        <v>5466</v>
      </c>
      <c r="D2203" s="200" t="s">
        <v>472</v>
      </c>
    </row>
    <row r="2204" spans="1:4" x14ac:dyDescent="0.3">
      <c r="A2204" s="200" t="s">
        <v>5465</v>
      </c>
      <c r="B2204" s="200">
        <v>500240</v>
      </c>
      <c r="C2204" s="200" t="s">
        <v>1735</v>
      </c>
      <c r="D2204" s="200" t="s">
        <v>2265</v>
      </c>
    </row>
    <row r="2205" spans="1:4" x14ac:dyDescent="0.3">
      <c r="A2205" s="200" t="s">
        <v>5464</v>
      </c>
      <c r="B2205" s="200">
        <v>531274</v>
      </c>
      <c r="C2205" s="200" t="s">
        <v>1735</v>
      </c>
      <c r="D2205" s="200" t="s">
        <v>1004</v>
      </c>
    </row>
    <row r="2206" spans="1:4" x14ac:dyDescent="0.3">
      <c r="A2206" s="200" t="s">
        <v>5463</v>
      </c>
      <c r="B2206" s="200">
        <v>524019</v>
      </c>
      <c r="C2206" s="200" t="s">
        <v>5461</v>
      </c>
      <c r="D2206" s="200" t="s">
        <v>934</v>
      </c>
    </row>
    <row r="2207" spans="1:4" x14ac:dyDescent="0.3">
      <c r="A2207" s="200" t="s">
        <v>5462</v>
      </c>
      <c r="B2207" s="200">
        <v>524019</v>
      </c>
      <c r="C2207" s="200" t="s">
        <v>5461</v>
      </c>
      <c r="D2207" s="200" t="s">
        <v>934</v>
      </c>
    </row>
    <row r="2208" spans="1:4" x14ac:dyDescent="0.3">
      <c r="A2208" s="200" t="s">
        <v>5460</v>
      </c>
      <c r="B2208" s="200">
        <v>530215</v>
      </c>
      <c r="C2208" s="200" t="s">
        <v>1735</v>
      </c>
      <c r="D2208" s="200" t="s">
        <v>926</v>
      </c>
    </row>
    <row r="2209" spans="1:4" x14ac:dyDescent="0.3">
      <c r="A2209" s="200" t="s">
        <v>5459</v>
      </c>
      <c r="B2209" s="200">
        <v>512329</v>
      </c>
      <c r="C2209" s="200" t="s">
        <v>1735</v>
      </c>
      <c r="D2209" s="200" t="s">
        <v>1751</v>
      </c>
    </row>
    <row r="2210" spans="1:4" x14ac:dyDescent="0.3">
      <c r="A2210" s="200" t="s">
        <v>5458</v>
      </c>
      <c r="B2210" s="200">
        <v>540680</v>
      </c>
      <c r="C2210" s="200" t="s">
        <v>5457</v>
      </c>
      <c r="D2210" s="200" t="s">
        <v>1850</v>
      </c>
    </row>
    <row r="2211" spans="1:4" x14ac:dyDescent="0.3">
      <c r="A2211" s="200" t="s">
        <v>5456</v>
      </c>
      <c r="B2211" s="200">
        <v>531413</v>
      </c>
      <c r="C2211" s="200" t="s">
        <v>1735</v>
      </c>
      <c r="D2211" s="200" t="s">
        <v>2225</v>
      </c>
    </row>
    <row r="2212" spans="1:4" x14ac:dyDescent="0.3">
      <c r="A2212" s="200" t="s">
        <v>5455</v>
      </c>
      <c r="B2212" s="200">
        <v>537750</v>
      </c>
      <c r="C2212" s="200" t="s">
        <v>1735</v>
      </c>
      <c r="D2212" s="200" t="s">
        <v>1791</v>
      </c>
    </row>
    <row r="2213" spans="1:4" x14ac:dyDescent="0.3">
      <c r="A2213" s="200" t="s">
        <v>5454</v>
      </c>
      <c r="B2213" s="200">
        <v>532967</v>
      </c>
      <c r="C2213" s="200" t="s">
        <v>5453</v>
      </c>
      <c r="D2213" s="200" t="s">
        <v>405</v>
      </c>
    </row>
    <row r="2214" spans="1:4" x14ac:dyDescent="0.3">
      <c r="A2214" s="200" t="s">
        <v>5452</v>
      </c>
      <c r="B2214" s="200">
        <v>500241</v>
      </c>
      <c r="C2214" s="200" t="s">
        <v>5451</v>
      </c>
      <c r="D2214" s="200" t="s">
        <v>515</v>
      </c>
    </row>
    <row r="2215" spans="1:4" x14ac:dyDescent="0.3">
      <c r="A2215" s="200" t="s">
        <v>5450</v>
      </c>
      <c r="B2215" s="200">
        <v>533193</v>
      </c>
      <c r="C2215" s="200" t="s">
        <v>5449</v>
      </c>
      <c r="D2215" s="200" t="s">
        <v>958</v>
      </c>
    </row>
    <row r="2216" spans="1:4" x14ac:dyDescent="0.3">
      <c r="A2216" s="200" t="s">
        <v>5448</v>
      </c>
      <c r="B2216" s="200">
        <v>500245</v>
      </c>
      <c r="C2216" s="200" t="s">
        <v>1735</v>
      </c>
      <c r="D2216" s="200" t="s">
        <v>1850</v>
      </c>
    </row>
    <row r="2217" spans="1:4" x14ac:dyDescent="0.3">
      <c r="A2217" s="200" t="s">
        <v>5447</v>
      </c>
      <c r="B2217" s="200">
        <v>500243</v>
      </c>
      <c r="C2217" s="200" t="s">
        <v>5446</v>
      </c>
      <c r="D2217" s="200" t="s">
        <v>515</v>
      </c>
    </row>
    <row r="2218" spans="1:4" x14ac:dyDescent="0.3">
      <c r="A2218" s="200" t="s">
        <v>5445</v>
      </c>
      <c r="B2218" s="200">
        <v>533293</v>
      </c>
      <c r="C2218" s="200" t="s">
        <v>5444</v>
      </c>
      <c r="D2218" s="200" t="s">
        <v>989</v>
      </c>
    </row>
    <row r="2219" spans="1:4" x14ac:dyDescent="0.3">
      <c r="A2219" s="200" t="s">
        <v>5443</v>
      </c>
      <c r="B2219" s="200">
        <v>505283</v>
      </c>
      <c r="C2219" s="200" t="s">
        <v>1735</v>
      </c>
      <c r="D2219" s="200" t="s">
        <v>515</v>
      </c>
    </row>
    <row r="2220" spans="1:4" x14ac:dyDescent="0.3">
      <c r="A2220" s="200" t="s">
        <v>5442</v>
      </c>
      <c r="B2220" s="200">
        <v>530145</v>
      </c>
      <c r="C2220" s="200" t="s">
        <v>1735</v>
      </c>
      <c r="D2220" s="200" t="s">
        <v>934</v>
      </c>
    </row>
    <row r="2221" spans="1:4" x14ac:dyDescent="0.3">
      <c r="A2221" s="200" t="s">
        <v>5441</v>
      </c>
      <c r="B2221" s="200">
        <v>521248</v>
      </c>
      <c r="C2221" s="200" t="s">
        <v>5440</v>
      </c>
      <c r="D2221" s="200" t="s">
        <v>1047</v>
      </c>
    </row>
    <row r="2222" spans="1:4" x14ac:dyDescent="0.3">
      <c r="A2222" s="200" t="s">
        <v>5439</v>
      </c>
      <c r="B2222" s="200">
        <v>532304</v>
      </c>
      <c r="C2222" s="200" t="s">
        <v>1735</v>
      </c>
      <c r="D2222" s="200" t="s">
        <v>945</v>
      </c>
    </row>
    <row r="2223" spans="1:4" x14ac:dyDescent="0.3">
      <c r="A2223" s="200" t="s">
        <v>5438</v>
      </c>
      <c r="B2223" s="200">
        <v>532304</v>
      </c>
      <c r="C2223" s="200" t="s">
        <v>1735</v>
      </c>
      <c r="D2223" s="200" t="s">
        <v>945</v>
      </c>
    </row>
    <row r="2224" spans="1:4" x14ac:dyDescent="0.3">
      <c r="A2224" s="200" t="s">
        <v>5437</v>
      </c>
      <c r="B2224" s="200">
        <v>530235</v>
      </c>
      <c r="C2224" s="200" t="s">
        <v>1735</v>
      </c>
      <c r="D2224" s="200" t="s">
        <v>1004</v>
      </c>
    </row>
    <row r="2225" spans="1:4" x14ac:dyDescent="0.3">
      <c r="A2225" s="200" t="s">
        <v>5436</v>
      </c>
      <c r="B2225" s="200">
        <v>526409</v>
      </c>
      <c r="C2225" s="200" t="s">
        <v>1735</v>
      </c>
      <c r="D2225" s="200" t="s">
        <v>934</v>
      </c>
    </row>
    <row r="2226" spans="1:4" x14ac:dyDescent="0.3">
      <c r="A2226" s="200" t="s">
        <v>5435</v>
      </c>
      <c r="B2226" s="200">
        <v>526409</v>
      </c>
      <c r="C2226" s="200" t="s">
        <v>1735</v>
      </c>
      <c r="D2226" s="200" t="s">
        <v>934</v>
      </c>
    </row>
    <row r="2227" spans="1:4" x14ac:dyDescent="0.3">
      <c r="A2227" s="200" t="s">
        <v>5434</v>
      </c>
      <c r="B2227" s="200">
        <v>523652</v>
      </c>
      <c r="C2227" s="200" t="s">
        <v>1735</v>
      </c>
      <c r="D2227" s="200" t="s">
        <v>934</v>
      </c>
    </row>
    <row r="2228" spans="1:4" x14ac:dyDescent="0.3">
      <c r="A2228" s="200" t="s">
        <v>5433</v>
      </c>
      <c r="B2228" s="200">
        <v>521238</v>
      </c>
      <c r="C2228" s="200" t="s">
        <v>1735</v>
      </c>
      <c r="D2228" s="200" t="s">
        <v>1680</v>
      </c>
    </row>
    <row r="2229" spans="1:4" x14ac:dyDescent="0.3">
      <c r="A2229" s="200" t="s">
        <v>5432</v>
      </c>
      <c r="B2229" s="200" t="s">
        <v>1735</v>
      </c>
      <c r="C2229" s="200" t="s">
        <v>5431</v>
      </c>
      <c r="D2229" s="200" t="s">
        <v>1733</v>
      </c>
    </row>
    <row r="2230" spans="1:4" x14ac:dyDescent="0.3">
      <c r="A2230" s="200" t="s">
        <v>5430</v>
      </c>
      <c r="B2230" s="200">
        <v>530771</v>
      </c>
      <c r="C2230" s="200" t="s">
        <v>1735</v>
      </c>
      <c r="D2230" s="200" t="s">
        <v>1004</v>
      </c>
    </row>
    <row r="2231" spans="1:4" x14ac:dyDescent="0.3">
      <c r="A2231" s="200" t="s">
        <v>5429</v>
      </c>
      <c r="B2231" s="200">
        <v>514221</v>
      </c>
      <c r="C2231" s="200" t="s">
        <v>1735</v>
      </c>
      <c r="D2231" s="200" t="s">
        <v>920</v>
      </c>
    </row>
    <row r="2232" spans="1:4" x14ac:dyDescent="0.3">
      <c r="A2232" s="200" t="s">
        <v>5428</v>
      </c>
      <c r="B2232" s="200">
        <v>517170</v>
      </c>
      <c r="C2232" s="200" t="s">
        <v>5427</v>
      </c>
      <c r="D2232" s="200" t="s">
        <v>958</v>
      </c>
    </row>
    <row r="2233" spans="1:4" x14ac:dyDescent="0.3">
      <c r="A2233" s="200" t="s">
        <v>5426</v>
      </c>
      <c r="B2233" s="200">
        <v>524520</v>
      </c>
      <c r="C2233" s="200" t="s">
        <v>1735</v>
      </c>
      <c r="D2233" s="200" t="s">
        <v>1108</v>
      </c>
    </row>
    <row r="2234" spans="1:4" x14ac:dyDescent="0.3">
      <c r="A2234" s="200" t="s">
        <v>5425</v>
      </c>
      <c r="B2234" s="200">
        <v>524520</v>
      </c>
      <c r="C2234" s="200" t="s">
        <v>1735</v>
      </c>
      <c r="D2234" s="200" t="s">
        <v>1108</v>
      </c>
    </row>
    <row r="2235" spans="1:4" x14ac:dyDescent="0.3">
      <c r="A2235" s="200" t="s">
        <v>5424</v>
      </c>
      <c r="B2235" s="200">
        <v>531578</v>
      </c>
      <c r="C2235" s="200" t="s">
        <v>1735</v>
      </c>
      <c r="D2235" s="200" t="s">
        <v>926</v>
      </c>
    </row>
    <row r="2236" spans="1:4" x14ac:dyDescent="0.3">
      <c r="A2236" s="200" t="s">
        <v>5423</v>
      </c>
      <c r="B2236" s="200">
        <v>519415</v>
      </c>
      <c r="C2236" s="200" t="s">
        <v>1735</v>
      </c>
      <c r="D2236" s="200" t="s">
        <v>844</v>
      </c>
    </row>
    <row r="2237" spans="1:4" x14ac:dyDescent="0.3">
      <c r="A2237" s="200" t="s">
        <v>5422</v>
      </c>
      <c r="B2237" s="200">
        <v>540468</v>
      </c>
      <c r="C2237" s="200" t="s">
        <v>1735</v>
      </c>
      <c r="D2237" s="200" t="s">
        <v>3243</v>
      </c>
    </row>
    <row r="2238" spans="1:4" x14ac:dyDescent="0.3">
      <c r="A2238" s="200" t="s">
        <v>5421</v>
      </c>
      <c r="B2238" s="200">
        <v>532942</v>
      </c>
      <c r="C2238" s="200" t="s">
        <v>5420</v>
      </c>
      <c r="D2238" s="200" t="s">
        <v>931</v>
      </c>
    </row>
    <row r="2239" spans="1:4" x14ac:dyDescent="0.3">
      <c r="A2239" s="200" t="s">
        <v>5419</v>
      </c>
      <c r="B2239" s="200">
        <v>512559</v>
      </c>
      <c r="C2239" s="200" t="s">
        <v>5418</v>
      </c>
      <c r="D2239" s="200" t="s">
        <v>414</v>
      </c>
    </row>
    <row r="2240" spans="1:4" x14ac:dyDescent="0.3">
      <c r="A2240" s="200" t="s">
        <v>5417</v>
      </c>
      <c r="B2240" s="200">
        <v>523207</v>
      </c>
      <c r="C2240" s="200" t="s">
        <v>5416</v>
      </c>
      <c r="D2240" s="200" t="s">
        <v>2379</v>
      </c>
    </row>
    <row r="2241" spans="1:4" x14ac:dyDescent="0.3">
      <c r="A2241" s="200" t="s">
        <v>5415</v>
      </c>
      <c r="B2241" s="200">
        <v>532924</v>
      </c>
      <c r="C2241" s="200" t="s">
        <v>5414</v>
      </c>
      <c r="D2241" s="200" t="s">
        <v>926</v>
      </c>
    </row>
    <row r="2242" spans="1:4" x14ac:dyDescent="0.3">
      <c r="A2242" s="200" t="s">
        <v>5413</v>
      </c>
      <c r="B2242" s="200">
        <v>539910</v>
      </c>
      <c r="C2242" s="200" t="s">
        <v>1735</v>
      </c>
      <c r="D2242" s="200" t="s">
        <v>1947</v>
      </c>
    </row>
    <row r="2243" spans="1:4" x14ac:dyDescent="0.3">
      <c r="A2243" s="200" t="s">
        <v>5412</v>
      </c>
      <c r="B2243" s="200">
        <v>514128</v>
      </c>
      <c r="C2243" s="200" t="s">
        <v>1735</v>
      </c>
      <c r="D2243" s="200" t="s">
        <v>920</v>
      </c>
    </row>
    <row r="2244" spans="1:4" x14ac:dyDescent="0.3">
      <c r="A2244" s="200" t="s">
        <v>5411</v>
      </c>
      <c r="B2244" s="200">
        <v>524280</v>
      </c>
      <c r="C2244" s="200" t="s">
        <v>5410</v>
      </c>
      <c r="D2244" s="200" t="s">
        <v>472</v>
      </c>
    </row>
    <row r="2245" spans="1:4" x14ac:dyDescent="0.3">
      <c r="A2245" s="200" t="s">
        <v>5409</v>
      </c>
      <c r="B2245" s="200">
        <v>500247</v>
      </c>
      <c r="C2245" s="200" t="s">
        <v>5408</v>
      </c>
      <c r="D2245" s="200" t="s">
        <v>923</v>
      </c>
    </row>
    <row r="2246" spans="1:4" x14ac:dyDescent="0.3">
      <c r="A2246" s="200" t="s">
        <v>5407</v>
      </c>
      <c r="B2246" s="200">
        <v>590097</v>
      </c>
      <c r="C2246" s="200" t="s">
        <v>5406</v>
      </c>
      <c r="D2246" s="200" t="s">
        <v>945</v>
      </c>
    </row>
    <row r="2247" spans="1:4" x14ac:dyDescent="0.3">
      <c r="A2247" s="200" t="s">
        <v>5405</v>
      </c>
      <c r="B2247" s="200">
        <v>590107</v>
      </c>
      <c r="C2247" s="200" t="s">
        <v>5404</v>
      </c>
      <c r="D2247" s="200" t="s">
        <v>945</v>
      </c>
    </row>
    <row r="2248" spans="1:4" x14ac:dyDescent="0.3">
      <c r="A2248" s="200" t="s">
        <v>5403</v>
      </c>
      <c r="B2248" s="200">
        <v>532985</v>
      </c>
      <c r="C2248" s="200" t="s">
        <v>5402</v>
      </c>
      <c r="D2248" s="200" t="s">
        <v>945</v>
      </c>
    </row>
    <row r="2249" spans="1:4" x14ac:dyDescent="0.3">
      <c r="A2249" s="200" t="s">
        <v>5401</v>
      </c>
      <c r="B2249" s="200">
        <v>507474</v>
      </c>
      <c r="C2249" s="200" t="s">
        <v>1735</v>
      </c>
      <c r="D2249" s="200" t="s">
        <v>766</v>
      </c>
    </row>
    <row r="2250" spans="1:4" x14ac:dyDescent="0.3">
      <c r="A2250" s="200" t="s">
        <v>5400</v>
      </c>
      <c r="B2250" s="200" t="s">
        <v>1735</v>
      </c>
      <c r="C2250" s="200" t="s">
        <v>5399</v>
      </c>
      <c r="D2250" s="200" t="s">
        <v>1880</v>
      </c>
    </row>
    <row r="2251" spans="1:4" x14ac:dyDescent="0.3">
      <c r="A2251" s="200" t="s">
        <v>5398</v>
      </c>
      <c r="B2251" s="200">
        <v>530299</v>
      </c>
      <c r="C2251" s="200" t="s">
        <v>5397</v>
      </c>
      <c r="D2251" s="200" t="s">
        <v>1212</v>
      </c>
    </row>
    <row r="2252" spans="1:4" x14ac:dyDescent="0.3">
      <c r="A2252" s="200" t="s">
        <v>5396</v>
      </c>
      <c r="B2252" s="200" t="s">
        <v>1735</v>
      </c>
      <c r="C2252" s="200" t="s">
        <v>5395</v>
      </c>
      <c r="D2252" s="200" t="s">
        <v>1880</v>
      </c>
    </row>
    <row r="2253" spans="1:4" x14ac:dyDescent="0.3">
      <c r="A2253" s="200" t="s">
        <v>5394</v>
      </c>
      <c r="B2253" s="200">
        <v>511138</v>
      </c>
      <c r="C2253" s="200" t="s">
        <v>1735</v>
      </c>
      <c r="D2253" s="200" t="s">
        <v>1004</v>
      </c>
    </row>
    <row r="2254" spans="1:4" x14ac:dyDescent="0.3">
      <c r="A2254" s="200" t="s">
        <v>5393</v>
      </c>
      <c r="B2254" s="200">
        <v>539599</v>
      </c>
      <c r="C2254" s="200" t="s">
        <v>1735</v>
      </c>
      <c r="D2254" s="200" t="s">
        <v>820</v>
      </c>
    </row>
    <row r="2255" spans="1:4" x14ac:dyDescent="0.3">
      <c r="A2255" s="200" t="s">
        <v>5392</v>
      </c>
      <c r="B2255" s="200">
        <v>523323</v>
      </c>
      <c r="C2255" s="200" t="s">
        <v>1735</v>
      </c>
      <c r="D2255" s="200" t="s">
        <v>1108</v>
      </c>
    </row>
    <row r="2256" spans="1:4" x14ac:dyDescent="0.3">
      <c r="A2256" s="200" t="s">
        <v>5391</v>
      </c>
      <c r="B2256" s="200">
        <v>505585</v>
      </c>
      <c r="C2256" s="200" t="s">
        <v>1735</v>
      </c>
      <c r="D2256" s="200" t="s">
        <v>1751</v>
      </c>
    </row>
    <row r="2257" spans="1:4" x14ac:dyDescent="0.3">
      <c r="A2257" s="200" t="s">
        <v>5390</v>
      </c>
      <c r="B2257" s="200">
        <v>507598</v>
      </c>
      <c r="C2257" s="200" t="s">
        <v>1735</v>
      </c>
      <c r="D2257" s="200" t="s">
        <v>766</v>
      </c>
    </row>
    <row r="2258" spans="1:4" x14ac:dyDescent="0.3">
      <c r="A2258" s="200" t="s">
        <v>5389</v>
      </c>
      <c r="B2258" s="200">
        <v>532400</v>
      </c>
      <c r="C2258" s="200" t="s">
        <v>5388</v>
      </c>
      <c r="D2258" s="200" t="s">
        <v>948</v>
      </c>
    </row>
    <row r="2259" spans="1:4" x14ac:dyDescent="0.3">
      <c r="A2259" s="200" t="s">
        <v>5387</v>
      </c>
      <c r="B2259" s="200">
        <v>542651</v>
      </c>
      <c r="C2259" s="200" t="s">
        <v>5386</v>
      </c>
      <c r="D2259" s="200" t="s">
        <v>3710</v>
      </c>
    </row>
    <row r="2260" spans="1:4" x14ac:dyDescent="0.3">
      <c r="A2260" s="200" t="s">
        <v>5385</v>
      </c>
      <c r="B2260" s="200">
        <v>542459</v>
      </c>
      <c r="C2260" s="200" t="s">
        <v>5384</v>
      </c>
      <c r="D2260" s="200" t="s">
        <v>3710</v>
      </c>
    </row>
    <row r="2261" spans="1:4" x14ac:dyDescent="0.3">
      <c r="A2261" s="200" t="s">
        <v>5383</v>
      </c>
      <c r="B2261" s="200">
        <v>501261</v>
      </c>
      <c r="C2261" s="200" t="s">
        <v>1735</v>
      </c>
      <c r="D2261" s="200" t="s">
        <v>945</v>
      </c>
    </row>
    <row r="2262" spans="1:4" x14ac:dyDescent="0.3">
      <c r="A2262" s="200" t="s">
        <v>5382</v>
      </c>
      <c r="B2262" s="200">
        <v>530813</v>
      </c>
      <c r="C2262" s="200" t="s">
        <v>5381</v>
      </c>
      <c r="D2262" s="200" t="s">
        <v>844</v>
      </c>
    </row>
    <row r="2263" spans="1:4" x14ac:dyDescent="0.3">
      <c r="A2263" s="200" t="s">
        <v>5380</v>
      </c>
      <c r="B2263" s="200">
        <v>524518</v>
      </c>
      <c r="C2263" s="200" t="s">
        <v>5379</v>
      </c>
      <c r="D2263" s="200" t="s">
        <v>472</v>
      </c>
    </row>
    <row r="2264" spans="1:4" x14ac:dyDescent="0.3">
      <c r="A2264" s="200" t="s">
        <v>5378</v>
      </c>
      <c r="B2264" s="200">
        <v>530139</v>
      </c>
      <c r="C2264" s="200" t="s">
        <v>1735</v>
      </c>
      <c r="D2264" s="200" t="s">
        <v>1004</v>
      </c>
    </row>
    <row r="2265" spans="1:4" x14ac:dyDescent="0.3">
      <c r="A2265" s="200" t="s">
        <v>5377</v>
      </c>
      <c r="B2265" s="200">
        <v>531328</v>
      </c>
      <c r="C2265" s="200" t="s">
        <v>1735</v>
      </c>
      <c r="D2265" s="200" t="s">
        <v>3243</v>
      </c>
    </row>
    <row r="2266" spans="1:4" x14ac:dyDescent="0.3">
      <c r="A2266" s="200" t="s">
        <v>5376</v>
      </c>
      <c r="B2266" s="200">
        <v>533482</v>
      </c>
      <c r="C2266" s="200" t="s">
        <v>5375</v>
      </c>
      <c r="D2266" s="200" t="s">
        <v>931</v>
      </c>
    </row>
    <row r="2267" spans="1:4" x14ac:dyDescent="0.3">
      <c r="A2267" s="200" t="s">
        <v>5374</v>
      </c>
      <c r="B2267" s="200" t="s">
        <v>1735</v>
      </c>
      <c r="C2267" s="200" t="s">
        <v>5373</v>
      </c>
      <c r="D2267" s="200" t="s">
        <v>1733</v>
      </c>
    </row>
    <row r="2268" spans="1:4" x14ac:dyDescent="0.3">
      <c r="A2268" s="200" t="s">
        <v>5372</v>
      </c>
      <c r="B2268" s="200">
        <v>539384</v>
      </c>
      <c r="C2268" s="200" t="s">
        <v>1735</v>
      </c>
      <c r="D2268" s="200" t="s">
        <v>1004</v>
      </c>
    </row>
    <row r="2269" spans="1:4" x14ac:dyDescent="0.3">
      <c r="A2269" s="200" t="s">
        <v>5371</v>
      </c>
      <c r="B2269" s="200">
        <v>504392</v>
      </c>
      <c r="C2269" s="200" t="s">
        <v>1735</v>
      </c>
      <c r="D2269" s="200" t="s">
        <v>945</v>
      </c>
    </row>
    <row r="2270" spans="1:4" x14ac:dyDescent="0.3">
      <c r="A2270" s="200" t="s">
        <v>5370</v>
      </c>
      <c r="B2270" s="200">
        <v>526423</v>
      </c>
      <c r="C2270" s="200" t="s">
        <v>1735</v>
      </c>
      <c r="D2270" s="200" t="s">
        <v>934</v>
      </c>
    </row>
    <row r="2271" spans="1:4" x14ac:dyDescent="0.3">
      <c r="A2271" s="200" t="s">
        <v>5369</v>
      </c>
      <c r="B2271" s="200">
        <v>526423</v>
      </c>
      <c r="C2271" s="200" t="s">
        <v>1735</v>
      </c>
      <c r="D2271" s="200" t="s">
        <v>934</v>
      </c>
    </row>
    <row r="2272" spans="1:4" x14ac:dyDescent="0.3">
      <c r="A2272" s="200" t="s">
        <v>5368</v>
      </c>
      <c r="B2272" s="200">
        <v>533210</v>
      </c>
      <c r="C2272" s="200" t="s">
        <v>1735</v>
      </c>
      <c r="D2272" s="200" t="s">
        <v>1646</v>
      </c>
    </row>
    <row r="2273" spans="1:4" x14ac:dyDescent="0.3">
      <c r="A2273" s="200" t="s">
        <v>5367</v>
      </c>
      <c r="B2273" s="200" t="s">
        <v>1735</v>
      </c>
      <c r="C2273" s="200" t="s">
        <v>5366</v>
      </c>
      <c r="D2273" s="200" t="s">
        <v>1733</v>
      </c>
    </row>
    <row r="2274" spans="1:4" x14ac:dyDescent="0.3">
      <c r="A2274" s="200" t="s">
        <v>5365</v>
      </c>
      <c r="B2274" s="200">
        <v>523550</v>
      </c>
      <c r="C2274" s="200" t="s">
        <v>1735</v>
      </c>
      <c r="D2274" s="200" t="s">
        <v>1001</v>
      </c>
    </row>
    <row r="2275" spans="1:4" x14ac:dyDescent="0.3">
      <c r="A2275" s="200" t="s">
        <v>5364</v>
      </c>
      <c r="B2275" s="200">
        <v>500249</v>
      </c>
      <c r="C2275" s="200" t="s">
        <v>5363</v>
      </c>
      <c r="D2275" s="200" t="s">
        <v>515</v>
      </c>
    </row>
    <row r="2276" spans="1:4" x14ac:dyDescent="0.3">
      <c r="A2276" s="200" t="s">
        <v>5362</v>
      </c>
      <c r="B2276" s="200">
        <v>519421</v>
      </c>
      <c r="C2276" s="200" t="s">
        <v>1735</v>
      </c>
      <c r="D2276" s="200" t="s">
        <v>844</v>
      </c>
    </row>
    <row r="2277" spans="1:4" x14ac:dyDescent="0.3">
      <c r="A2277" s="200" t="s">
        <v>5361</v>
      </c>
      <c r="B2277" s="200" t="s">
        <v>1735</v>
      </c>
      <c r="C2277" s="200" t="s">
        <v>5360</v>
      </c>
      <c r="D2277" s="200" t="s">
        <v>1733</v>
      </c>
    </row>
    <row r="2278" spans="1:4" x14ac:dyDescent="0.3">
      <c r="A2278" s="200" t="s">
        <v>5359</v>
      </c>
      <c r="B2278" s="200">
        <v>503626</v>
      </c>
      <c r="C2278" s="200" t="s">
        <v>1735</v>
      </c>
      <c r="D2278" s="200" t="s">
        <v>945</v>
      </c>
    </row>
    <row r="2279" spans="1:4" x14ac:dyDescent="0.3">
      <c r="A2279" s="200" t="s">
        <v>5358</v>
      </c>
      <c r="B2279" s="200">
        <v>532997</v>
      </c>
      <c r="C2279" s="200" t="s">
        <v>5357</v>
      </c>
      <c r="D2279" s="200" t="s">
        <v>2063</v>
      </c>
    </row>
    <row r="2280" spans="1:4" x14ac:dyDescent="0.3">
      <c r="A2280" s="200" t="s">
        <v>5356</v>
      </c>
      <c r="B2280" s="200">
        <v>530149</v>
      </c>
      <c r="C2280" s="200" t="s">
        <v>1735</v>
      </c>
      <c r="D2280" s="200" t="s">
        <v>920</v>
      </c>
    </row>
    <row r="2281" spans="1:4" x14ac:dyDescent="0.3">
      <c r="A2281" s="200" t="s">
        <v>5355</v>
      </c>
      <c r="B2281" s="200">
        <v>532081</v>
      </c>
      <c r="C2281" s="200" t="s">
        <v>5354</v>
      </c>
      <c r="D2281" s="200" t="s">
        <v>1947</v>
      </c>
    </row>
    <row r="2282" spans="1:4" x14ac:dyDescent="0.3">
      <c r="A2282" s="200" t="s">
        <v>5353</v>
      </c>
      <c r="B2282" s="200">
        <v>532937</v>
      </c>
      <c r="C2282" s="200" t="s">
        <v>1735</v>
      </c>
      <c r="D2282" s="200" t="s">
        <v>1655</v>
      </c>
    </row>
    <row r="2283" spans="1:4" x14ac:dyDescent="0.3">
      <c r="A2283" s="200" t="s">
        <v>5352</v>
      </c>
      <c r="B2283" s="200">
        <v>539408</v>
      </c>
      <c r="C2283" s="200" t="s">
        <v>1735</v>
      </c>
      <c r="D2283" s="200" t="s">
        <v>1004</v>
      </c>
    </row>
    <row r="2284" spans="1:4" x14ac:dyDescent="0.3">
      <c r="A2284" s="200" t="s">
        <v>5351</v>
      </c>
      <c r="B2284" s="200">
        <v>505299</v>
      </c>
      <c r="C2284" s="200" t="s">
        <v>1735</v>
      </c>
      <c r="D2284" s="200" t="s">
        <v>515</v>
      </c>
    </row>
    <row r="2285" spans="1:4" x14ac:dyDescent="0.3">
      <c r="A2285" s="200" t="s">
        <v>5350</v>
      </c>
      <c r="B2285" s="200">
        <v>513703</v>
      </c>
      <c r="C2285" s="200" t="s">
        <v>1735</v>
      </c>
      <c r="D2285" s="200" t="s">
        <v>920</v>
      </c>
    </row>
    <row r="2286" spans="1:4" x14ac:dyDescent="0.3">
      <c r="A2286" s="200" t="s">
        <v>5349</v>
      </c>
      <c r="B2286" s="200">
        <v>523594</v>
      </c>
      <c r="C2286" s="200" t="s">
        <v>1735</v>
      </c>
      <c r="D2286" s="200" t="s">
        <v>934</v>
      </c>
    </row>
    <row r="2287" spans="1:4" x14ac:dyDescent="0.3">
      <c r="A2287" s="200" t="s">
        <v>5348</v>
      </c>
      <c r="B2287" s="200">
        <v>511048</v>
      </c>
      <c r="C2287" s="200" t="s">
        <v>1735</v>
      </c>
      <c r="D2287" s="200" t="s">
        <v>1212</v>
      </c>
    </row>
    <row r="2288" spans="1:4" x14ac:dyDescent="0.3">
      <c r="A2288" s="200" t="s">
        <v>5347</v>
      </c>
      <c r="B2288" s="200">
        <v>514240</v>
      </c>
      <c r="C2288" s="200" t="s">
        <v>1735</v>
      </c>
      <c r="D2288" s="200" t="s">
        <v>920</v>
      </c>
    </row>
    <row r="2289" spans="1:4" x14ac:dyDescent="0.3">
      <c r="A2289" s="200" t="s">
        <v>5346</v>
      </c>
      <c r="B2289" s="200">
        <v>536170</v>
      </c>
      <c r="C2289" s="200" t="s">
        <v>1735</v>
      </c>
      <c r="D2289" s="200" t="s">
        <v>1212</v>
      </c>
    </row>
    <row r="2290" spans="1:4" x14ac:dyDescent="0.3">
      <c r="A2290" s="200" t="s">
        <v>5345</v>
      </c>
      <c r="B2290" s="200">
        <v>530421</v>
      </c>
      <c r="C2290" s="200" t="s">
        <v>1735</v>
      </c>
      <c r="D2290" s="200" t="s">
        <v>681</v>
      </c>
    </row>
    <row r="2291" spans="1:4" x14ac:dyDescent="0.3">
      <c r="A2291" s="200" t="s">
        <v>5344</v>
      </c>
      <c r="B2291" s="200">
        <v>531206</v>
      </c>
      <c r="C2291" s="200" t="s">
        <v>1735</v>
      </c>
      <c r="D2291" s="200" t="s">
        <v>1004</v>
      </c>
    </row>
    <row r="2292" spans="1:4" x14ac:dyDescent="0.3">
      <c r="A2292" s="200" t="s">
        <v>5343</v>
      </c>
      <c r="B2292" s="200">
        <v>531882</v>
      </c>
      <c r="C2292" s="200" t="s">
        <v>5342</v>
      </c>
      <c r="D2292" s="200" t="s">
        <v>844</v>
      </c>
    </row>
    <row r="2293" spans="1:4" x14ac:dyDescent="0.3">
      <c r="A2293" s="200" t="s">
        <v>5341</v>
      </c>
      <c r="B2293" s="200">
        <v>539997</v>
      </c>
      <c r="C2293" s="200" t="s">
        <v>1735</v>
      </c>
      <c r="D2293" s="200" t="s">
        <v>472</v>
      </c>
    </row>
    <row r="2294" spans="1:4" x14ac:dyDescent="0.3">
      <c r="A2294" s="200" t="s">
        <v>5340</v>
      </c>
      <c r="B2294" s="200">
        <v>537669</v>
      </c>
      <c r="C2294" s="200" t="s">
        <v>1735</v>
      </c>
      <c r="D2294" s="200" t="s">
        <v>2133</v>
      </c>
    </row>
    <row r="2295" spans="1:4" x14ac:dyDescent="0.3">
      <c r="A2295" s="200" t="s">
        <v>5339</v>
      </c>
      <c r="B2295" s="200">
        <v>533519</v>
      </c>
      <c r="C2295" s="200" t="s">
        <v>5338</v>
      </c>
      <c r="D2295" s="200" t="s">
        <v>972</v>
      </c>
    </row>
    <row r="2296" spans="1:4" x14ac:dyDescent="0.3">
      <c r="A2296" s="200" t="s">
        <v>5337</v>
      </c>
      <c r="B2296" s="200">
        <v>540115</v>
      </c>
      <c r="C2296" s="200" t="s">
        <v>5336</v>
      </c>
      <c r="D2296" s="200" t="s">
        <v>961</v>
      </c>
    </row>
    <row r="2297" spans="1:4" x14ac:dyDescent="0.3">
      <c r="A2297" s="200" t="s">
        <v>5335</v>
      </c>
      <c r="B2297" s="200">
        <v>526947</v>
      </c>
      <c r="C2297" s="200" t="s">
        <v>5334</v>
      </c>
      <c r="D2297" s="200" t="s">
        <v>505</v>
      </c>
    </row>
    <row r="2298" spans="1:4" x14ac:dyDescent="0.3">
      <c r="A2298" s="200" t="s">
        <v>5333</v>
      </c>
      <c r="B2298" s="200">
        <v>505693</v>
      </c>
      <c r="C2298" s="200" t="s">
        <v>5332</v>
      </c>
      <c r="D2298" s="200" t="s">
        <v>1078</v>
      </c>
    </row>
    <row r="2299" spans="1:4" x14ac:dyDescent="0.3">
      <c r="A2299" s="200" t="s">
        <v>5331</v>
      </c>
      <c r="B2299" s="200">
        <v>524202</v>
      </c>
      <c r="C2299" s="200" t="s">
        <v>1735</v>
      </c>
      <c r="D2299" s="200" t="s">
        <v>766</v>
      </c>
    </row>
    <row r="2300" spans="1:4" x14ac:dyDescent="0.3">
      <c r="A2300" s="200" t="s">
        <v>5330</v>
      </c>
      <c r="B2300" s="200">
        <v>524202</v>
      </c>
      <c r="C2300" s="200" t="s">
        <v>1735</v>
      </c>
      <c r="D2300" s="200" t="s">
        <v>766</v>
      </c>
    </row>
    <row r="2301" spans="1:4" x14ac:dyDescent="0.3">
      <c r="A2301" s="200" t="s">
        <v>5329</v>
      </c>
      <c r="B2301" s="200">
        <v>540026</v>
      </c>
      <c r="C2301" s="200" t="s">
        <v>1735</v>
      </c>
      <c r="D2301" s="200" t="s">
        <v>926</v>
      </c>
    </row>
    <row r="2302" spans="1:4" x14ac:dyDescent="0.3">
      <c r="A2302" s="200" t="s">
        <v>5328</v>
      </c>
      <c r="B2302" s="200">
        <v>530577</v>
      </c>
      <c r="C2302" s="200" t="s">
        <v>1735</v>
      </c>
      <c r="D2302" s="200" t="s">
        <v>1004</v>
      </c>
    </row>
    <row r="2303" spans="1:4" x14ac:dyDescent="0.3">
      <c r="A2303" s="200" t="s">
        <v>5327</v>
      </c>
      <c r="B2303" s="200">
        <v>524522</v>
      </c>
      <c r="C2303" s="200" t="s">
        <v>1735</v>
      </c>
      <c r="D2303" s="200" t="s">
        <v>681</v>
      </c>
    </row>
    <row r="2304" spans="1:4" x14ac:dyDescent="0.3">
      <c r="A2304" s="200" t="s">
        <v>5326</v>
      </c>
      <c r="B2304" s="200" t="s">
        <v>1735</v>
      </c>
      <c r="C2304" s="200" t="s">
        <v>5325</v>
      </c>
      <c r="D2304" s="200" t="s">
        <v>1733</v>
      </c>
    </row>
    <row r="2305" spans="1:4" x14ac:dyDescent="0.3">
      <c r="A2305" s="200" t="s">
        <v>5324</v>
      </c>
      <c r="B2305" s="200">
        <v>531842</v>
      </c>
      <c r="C2305" s="200" t="s">
        <v>1735</v>
      </c>
      <c r="D2305" s="200" t="s">
        <v>1212</v>
      </c>
    </row>
    <row r="2306" spans="1:4" x14ac:dyDescent="0.3">
      <c r="A2306" s="200" t="s">
        <v>5323</v>
      </c>
      <c r="B2306" s="200">
        <v>535387</v>
      </c>
      <c r="C2306" s="200" t="s">
        <v>1735</v>
      </c>
      <c r="D2306" s="200" t="s">
        <v>920</v>
      </c>
    </row>
    <row r="2307" spans="1:4" x14ac:dyDescent="0.3">
      <c r="A2307" s="200" t="s">
        <v>5322</v>
      </c>
      <c r="B2307" s="200">
        <v>535387</v>
      </c>
      <c r="C2307" s="200" t="s">
        <v>1735</v>
      </c>
      <c r="D2307" s="200" t="s">
        <v>920</v>
      </c>
    </row>
    <row r="2308" spans="1:4" x14ac:dyDescent="0.3">
      <c r="A2308" s="200" t="s">
        <v>5321</v>
      </c>
      <c r="B2308" s="200">
        <v>505302</v>
      </c>
      <c r="C2308" s="200" t="s">
        <v>1735</v>
      </c>
      <c r="D2308" s="200" t="s">
        <v>515</v>
      </c>
    </row>
    <row r="2309" spans="1:4" x14ac:dyDescent="0.3">
      <c r="A2309" s="200" t="s">
        <v>5320</v>
      </c>
      <c r="B2309" s="200">
        <v>504258</v>
      </c>
      <c r="C2309" s="200" t="s">
        <v>1735</v>
      </c>
      <c r="D2309" s="200" t="s">
        <v>958</v>
      </c>
    </row>
    <row r="2310" spans="1:4" x14ac:dyDescent="0.3">
      <c r="A2310" s="200" t="s">
        <v>5319</v>
      </c>
      <c r="B2310" s="200" t="s">
        <v>1735</v>
      </c>
      <c r="C2310" s="200" t="s">
        <v>5318</v>
      </c>
      <c r="D2310" s="200" t="s">
        <v>1880</v>
      </c>
    </row>
    <row r="2311" spans="1:4" x14ac:dyDescent="0.3">
      <c r="A2311" s="200" t="s">
        <v>5317</v>
      </c>
      <c r="B2311" s="200">
        <v>500252</v>
      </c>
      <c r="C2311" s="200" t="s">
        <v>5316</v>
      </c>
      <c r="D2311" s="200" t="s">
        <v>515</v>
      </c>
    </row>
    <row r="2312" spans="1:4" x14ac:dyDescent="0.3">
      <c r="A2312" s="200" t="s">
        <v>5315</v>
      </c>
      <c r="B2312" s="200">
        <v>502958</v>
      </c>
      <c r="C2312" s="200" t="s">
        <v>1735</v>
      </c>
      <c r="D2312" s="200" t="s">
        <v>920</v>
      </c>
    </row>
    <row r="2313" spans="1:4" x14ac:dyDescent="0.3">
      <c r="A2313" s="200" t="s">
        <v>5314</v>
      </c>
      <c r="B2313" s="200">
        <v>506079</v>
      </c>
      <c r="C2313" s="200" t="s">
        <v>5313</v>
      </c>
      <c r="D2313" s="200" t="s">
        <v>423</v>
      </c>
    </row>
    <row r="2314" spans="1:4" x14ac:dyDescent="0.3">
      <c r="A2314" s="200" t="s">
        <v>5312</v>
      </c>
      <c r="B2314" s="200">
        <v>534690</v>
      </c>
      <c r="C2314" s="200" t="s">
        <v>5311</v>
      </c>
      <c r="D2314" s="200" t="s">
        <v>923</v>
      </c>
    </row>
    <row r="2315" spans="1:4" x14ac:dyDescent="0.3">
      <c r="A2315" s="200" t="s">
        <v>5310</v>
      </c>
      <c r="B2315" s="200">
        <v>590075</v>
      </c>
      <c r="C2315" s="200" t="s">
        <v>5309</v>
      </c>
      <c r="D2315" s="200" t="s">
        <v>920</v>
      </c>
    </row>
    <row r="2316" spans="1:4" x14ac:dyDescent="0.3">
      <c r="A2316" s="200" t="s">
        <v>5308</v>
      </c>
      <c r="B2316" s="200">
        <v>539841</v>
      </c>
      <c r="C2316" s="200" t="s">
        <v>1735</v>
      </c>
      <c r="D2316" s="200" t="s">
        <v>1012</v>
      </c>
    </row>
    <row r="2317" spans="1:4" x14ac:dyDescent="0.3">
      <c r="A2317" s="200" t="s">
        <v>5307</v>
      </c>
      <c r="B2317" s="200">
        <v>509048</v>
      </c>
      <c r="C2317" s="200" t="s">
        <v>1735</v>
      </c>
      <c r="D2317" s="200" t="s">
        <v>926</v>
      </c>
    </row>
    <row r="2318" spans="1:4" x14ac:dyDescent="0.3">
      <c r="A2318" s="200" t="s">
        <v>5306</v>
      </c>
      <c r="B2318" s="200">
        <v>532275</v>
      </c>
      <c r="C2318" s="200" t="s">
        <v>1735</v>
      </c>
      <c r="D2318" s="200" t="s">
        <v>1004</v>
      </c>
    </row>
    <row r="2319" spans="1:4" x14ac:dyDescent="0.3">
      <c r="A2319" s="200" t="s">
        <v>5305</v>
      </c>
      <c r="B2319" s="200">
        <v>533012</v>
      </c>
      <c r="C2319" s="200" t="s">
        <v>5304</v>
      </c>
      <c r="D2319" s="200" t="s">
        <v>926</v>
      </c>
    </row>
    <row r="2320" spans="1:4" x14ac:dyDescent="0.3">
      <c r="A2320" s="200" t="s">
        <v>5303</v>
      </c>
      <c r="B2320" s="200">
        <v>540005</v>
      </c>
      <c r="C2320" s="200" t="s">
        <v>5302</v>
      </c>
      <c r="D2320" s="200" t="s">
        <v>948</v>
      </c>
    </row>
    <row r="2321" spans="1:4" x14ac:dyDescent="0.3">
      <c r="A2321" s="200" t="s">
        <v>5301</v>
      </c>
      <c r="B2321" s="200">
        <v>500510</v>
      </c>
      <c r="C2321" s="200" t="s">
        <v>5300</v>
      </c>
      <c r="D2321" s="200" t="s">
        <v>931</v>
      </c>
    </row>
    <row r="2322" spans="1:4" x14ac:dyDescent="0.3">
      <c r="A2322" s="200" t="s">
        <v>5299</v>
      </c>
      <c r="B2322" s="200">
        <v>540702</v>
      </c>
      <c r="C2322" s="200" t="s">
        <v>5298</v>
      </c>
      <c r="D2322" s="200" t="s">
        <v>1108</v>
      </c>
    </row>
    <row r="2323" spans="1:4" x14ac:dyDescent="0.3">
      <c r="A2323" s="200" t="s">
        <v>5297</v>
      </c>
      <c r="B2323" s="200">
        <v>531164</v>
      </c>
      <c r="C2323" s="200" t="s">
        <v>1735</v>
      </c>
      <c r="D2323" s="200" t="s">
        <v>1047</v>
      </c>
    </row>
    <row r="2324" spans="1:4" x14ac:dyDescent="0.3">
      <c r="A2324" s="200" t="s">
        <v>5296</v>
      </c>
      <c r="B2324" s="200">
        <v>539909</v>
      </c>
      <c r="C2324" s="200" t="s">
        <v>1735</v>
      </c>
      <c r="D2324" s="200" t="s">
        <v>1004</v>
      </c>
    </row>
    <row r="2325" spans="1:4" x14ac:dyDescent="0.3">
      <c r="A2325" s="200" t="s">
        <v>5295</v>
      </c>
      <c r="B2325" s="200" t="s">
        <v>1735</v>
      </c>
      <c r="C2325" s="200" t="s">
        <v>5294</v>
      </c>
      <c r="D2325" s="200" t="s">
        <v>1733</v>
      </c>
    </row>
    <row r="2326" spans="1:4" x14ac:dyDescent="0.3">
      <c r="A2326" s="200" t="s">
        <v>5293</v>
      </c>
      <c r="B2326" s="200">
        <v>540222</v>
      </c>
      <c r="C2326" s="200" t="s">
        <v>5292</v>
      </c>
      <c r="D2326" s="200" t="s">
        <v>472</v>
      </c>
    </row>
    <row r="2327" spans="1:4" x14ac:dyDescent="0.3">
      <c r="A2327" s="200" t="s">
        <v>5291</v>
      </c>
      <c r="B2327" s="200">
        <v>532829</v>
      </c>
      <c r="C2327" s="200" t="s">
        <v>1735</v>
      </c>
      <c r="D2327" s="200" t="s">
        <v>437</v>
      </c>
    </row>
    <row r="2328" spans="1:4" x14ac:dyDescent="0.3">
      <c r="A2328" s="200" t="s">
        <v>5290</v>
      </c>
      <c r="B2328" s="200" t="s">
        <v>1735</v>
      </c>
      <c r="C2328" s="200" t="s">
        <v>5289</v>
      </c>
      <c r="D2328" s="200" t="s">
        <v>1733</v>
      </c>
    </row>
    <row r="2329" spans="1:4" x14ac:dyDescent="0.3">
      <c r="A2329" s="200" t="s">
        <v>5288</v>
      </c>
      <c r="B2329" s="200">
        <v>531288</v>
      </c>
      <c r="C2329" s="200" t="s">
        <v>1735</v>
      </c>
      <c r="D2329" s="200" t="s">
        <v>1004</v>
      </c>
    </row>
    <row r="2330" spans="1:4" x14ac:dyDescent="0.3">
      <c r="A2330" s="200" t="s">
        <v>5287</v>
      </c>
      <c r="B2330" s="200">
        <v>540360</v>
      </c>
      <c r="C2330" s="200" t="s">
        <v>1735</v>
      </c>
      <c r="D2330" s="200" t="s">
        <v>945</v>
      </c>
    </row>
    <row r="2331" spans="1:4" x14ac:dyDescent="0.3">
      <c r="A2331" s="200" t="s">
        <v>5286</v>
      </c>
      <c r="B2331" s="200">
        <v>508306</v>
      </c>
      <c r="C2331" s="200" t="s">
        <v>1735</v>
      </c>
      <c r="D2331" s="200" t="s">
        <v>1083</v>
      </c>
    </row>
    <row r="2332" spans="1:4" x14ac:dyDescent="0.3">
      <c r="A2332" s="200" t="s">
        <v>5285</v>
      </c>
      <c r="B2332" s="200">
        <v>517415</v>
      </c>
      <c r="C2332" s="200" t="s">
        <v>1735</v>
      </c>
      <c r="D2332" s="200" t="s">
        <v>1803</v>
      </c>
    </row>
    <row r="2333" spans="1:4" x14ac:dyDescent="0.3">
      <c r="A2333" s="200" t="s">
        <v>5284</v>
      </c>
      <c r="B2333" s="200">
        <v>517518</v>
      </c>
      <c r="C2333" s="200" t="s">
        <v>5283</v>
      </c>
      <c r="D2333" s="200" t="s">
        <v>515</v>
      </c>
    </row>
    <row r="2334" spans="1:4" x14ac:dyDescent="0.3">
      <c r="A2334" s="200" t="s">
        <v>5282</v>
      </c>
      <c r="B2334" s="200">
        <v>509046</v>
      </c>
      <c r="C2334" s="200" t="s">
        <v>1735</v>
      </c>
      <c r="D2334" s="200" t="s">
        <v>1751</v>
      </c>
    </row>
    <row r="2335" spans="1:4" x14ac:dyDescent="0.3">
      <c r="A2335" s="200" t="s">
        <v>5281</v>
      </c>
      <c r="B2335" s="200">
        <v>780021</v>
      </c>
      <c r="C2335" s="200" t="s">
        <v>1735</v>
      </c>
      <c r="D2335" s="200" t="s">
        <v>1880</v>
      </c>
    </row>
    <row r="2336" spans="1:4" x14ac:dyDescent="0.3">
      <c r="A2336" s="200" t="s">
        <v>5280</v>
      </c>
      <c r="B2336" s="200">
        <v>541233</v>
      </c>
      <c r="C2336" s="200" t="s">
        <v>5279</v>
      </c>
      <c r="D2336" s="200" t="s">
        <v>1811</v>
      </c>
    </row>
    <row r="2337" spans="1:4" x14ac:dyDescent="0.3">
      <c r="A2337" s="200" t="s">
        <v>5278</v>
      </c>
      <c r="B2337" s="200">
        <v>533602</v>
      </c>
      <c r="C2337" s="200" t="s">
        <v>1735</v>
      </c>
      <c r="D2337" s="200" t="s">
        <v>1791</v>
      </c>
    </row>
    <row r="2338" spans="1:4" x14ac:dyDescent="0.3">
      <c r="A2338" s="200" t="s">
        <v>5277</v>
      </c>
      <c r="B2338" s="200">
        <v>541196</v>
      </c>
      <c r="C2338" s="200" t="s">
        <v>1735</v>
      </c>
      <c r="D2338" s="200" t="s">
        <v>594</v>
      </c>
    </row>
    <row r="2339" spans="1:4" x14ac:dyDescent="0.3">
      <c r="A2339" s="200" t="s">
        <v>5276</v>
      </c>
      <c r="B2339" s="200" t="s">
        <v>1735</v>
      </c>
      <c r="C2339" s="200" t="s">
        <v>5274</v>
      </c>
      <c r="D2339" s="200" t="s">
        <v>1733</v>
      </c>
    </row>
    <row r="2340" spans="1:4" x14ac:dyDescent="0.3">
      <c r="A2340" s="200" t="s">
        <v>5275</v>
      </c>
      <c r="B2340" s="200" t="s">
        <v>1735</v>
      </c>
      <c r="C2340" s="200" t="s">
        <v>5274</v>
      </c>
      <c r="D2340" s="200" t="s">
        <v>1733</v>
      </c>
    </row>
    <row r="2341" spans="1:4" x14ac:dyDescent="0.3">
      <c r="A2341" s="200" t="s">
        <v>5273</v>
      </c>
      <c r="B2341" s="200">
        <v>500250</v>
      </c>
      <c r="C2341" s="200" t="s">
        <v>5272</v>
      </c>
      <c r="D2341" s="200" t="s">
        <v>989</v>
      </c>
    </row>
    <row r="2342" spans="1:4" x14ac:dyDescent="0.3">
      <c r="A2342" s="200" t="s">
        <v>5271</v>
      </c>
      <c r="B2342" s="200">
        <v>533007</v>
      </c>
      <c r="C2342" s="200" t="s">
        <v>5270</v>
      </c>
      <c r="D2342" s="200" t="s">
        <v>996</v>
      </c>
    </row>
    <row r="2343" spans="1:4" x14ac:dyDescent="0.3">
      <c r="A2343" s="200" t="s">
        <v>5269</v>
      </c>
      <c r="B2343" s="200" t="s">
        <v>1735</v>
      </c>
      <c r="C2343" s="200" t="s">
        <v>5268</v>
      </c>
      <c r="D2343" s="200" t="s">
        <v>1733</v>
      </c>
    </row>
    <row r="2344" spans="1:4" x14ac:dyDescent="0.3">
      <c r="A2344" s="200" t="s">
        <v>5267</v>
      </c>
      <c r="B2344" s="200">
        <v>526596</v>
      </c>
      <c r="C2344" s="200" t="s">
        <v>5266</v>
      </c>
      <c r="D2344" s="200" t="s">
        <v>437</v>
      </c>
    </row>
    <row r="2345" spans="1:4" x14ac:dyDescent="0.3">
      <c r="A2345" s="200" t="s">
        <v>5265</v>
      </c>
      <c r="B2345" s="200">
        <v>511593</v>
      </c>
      <c r="C2345" s="200" t="s">
        <v>1735</v>
      </c>
      <c r="D2345" s="200" t="s">
        <v>1004</v>
      </c>
    </row>
    <row r="2346" spans="1:4" x14ac:dyDescent="0.3">
      <c r="A2346" s="200" t="s">
        <v>5264</v>
      </c>
      <c r="B2346" s="200">
        <v>531027</v>
      </c>
      <c r="C2346" s="200" t="s">
        <v>1735</v>
      </c>
      <c r="D2346" s="200" t="s">
        <v>945</v>
      </c>
    </row>
    <row r="2347" spans="1:4" x14ac:dyDescent="0.3">
      <c r="A2347" s="200" t="s">
        <v>5263</v>
      </c>
      <c r="B2347" s="200">
        <v>500253</v>
      </c>
      <c r="C2347" s="200" t="s">
        <v>5262</v>
      </c>
      <c r="D2347" s="200" t="s">
        <v>2203</v>
      </c>
    </row>
    <row r="2348" spans="1:4" x14ac:dyDescent="0.3">
      <c r="A2348" s="200" t="s">
        <v>5261</v>
      </c>
      <c r="B2348" s="200">
        <v>539927</v>
      </c>
      <c r="C2348" s="200" t="s">
        <v>1735</v>
      </c>
      <c r="D2348" s="200" t="s">
        <v>594</v>
      </c>
    </row>
    <row r="2349" spans="1:4" x14ac:dyDescent="0.3">
      <c r="A2349" s="200" t="s">
        <v>5260</v>
      </c>
      <c r="B2349" s="200">
        <v>507759</v>
      </c>
      <c r="C2349" s="200" t="s">
        <v>1735</v>
      </c>
      <c r="D2349" s="200" t="s">
        <v>681</v>
      </c>
    </row>
    <row r="2350" spans="1:4" x14ac:dyDescent="0.3">
      <c r="A2350" s="200" t="s">
        <v>5259</v>
      </c>
      <c r="B2350" s="200">
        <v>517463</v>
      </c>
      <c r="C2350" s="200" t="s">
        <v>5258</v>
      </c>
      <c r="D2350" s="200" t="s">
        <v>1745</v>
      </c>
    </row>
    <row r="2351" spans="1:4" x14ac:dyDescent="0.3">
      <c r="A2351" s="200" t="s">
        <v>5257</v>
      </c>
      <c r="B2351" s="200">
        <v>531241</v>
      </c>
      <c r="C2351" s="200" t="s">
        <v>5256</v>
      </c>
      <c r="D2351" s="200" t="s">
        <v>2379</v>
      </c>
    </row>
    <row r="2352" spans="1:4" x14ac:dyDescent="0.3">
      <c r="A2352" s="200" t="s">
        <v>5255</v>
      </c>
      <c r="B2352" s="200">
        <v>531633</v>
      </c>
      <c r="C2352" s="200" t="s">
        <v>5254</v>
      </c>
      <c r="D2352" s="200" t="s">
        <v>472</v>
      </c>
    </row>
    <row r="2353" spans="1:4" x14ac:dyDescent="0.3">
      <c r="A2353" s="200" t="s">
        <v>5253</v>
      </c>
      <c r="B2353" s="200">
        <v>523457</v>
      </c>
      <c r="C2353" s="200" t="s">
        <v>5252</v>
      </c>
      <c r="D2353" s="200" t="s">
        <v>3776</v>
      </c>
    </row>
    <row r="2354" spans="1:4" x14ac:dyDescent="0.3">
      <c r="A2354" s="200" t="s">
        <v>5251</v>
      </c>
      <c r="B2354" s="200">
        <v>523457</v>
      </c>
      <c r="C2354" s="200" t="s">
        <v>5250</v>
      </c>
      <c r="D2354" s="200" t="s">
        <v>3776</v>
      </c>
    </row>
    <row r="2355" spans="1:4" x14ac:dyDescent="0.3">
      <c r="A2355" s="200" t="s">
        <v>5249</v>
      </c>
      <c r="B2355" s="200">
        <v>524748</v>
      </c>
      <c r="C2355" s="200" t="s">
        <v>1735</v>
      </c>
      <c r="D2355" s="200" t="s">
        <v>681</v>
      </c>
    </row>
    <row r="2356" spans="1:4" x14ac:dyDescent="0.3">
      <c r="A2356" s="200" t="s">
        <v>5248</v>
      </c>
      <c r="B2356" s="200">
        <v>526604</v>
      </c>
      <c r="C2356" s="200" t="s">
        <v>1735</v>
      </c>
      <c r="D2356" s="200" t="s">
        <v>515</v>
      </c>
    </row>
    <row r="2357" spans="1:4" x14ac:dyDescent="0.3">
      <c r="A2357" s="200" t="s">
        <v>5247</v>
      </c>
      <c r="B2357" s="200">
        <v>507912</v>
      </c>
      <c r="C2357" s="200" t="s">
        <v>1735</v>
      </c>
      <c r="D2357" s="200" t="s">
        <v>945</v>
      </c>
    </row>
    <row r="2358" spans="1:4" x14ac:dyDescent="0.3">
      <c r="A2358" s="200" t="s">
        <v>5246</v>
      </c>
      <c r="B2358" s="200">
        <v>540192</v>
      </c>
      <c r="C2358" s="200" t="s">
        <v>1735</v>
      </c>
      <c r="D2358" s="200" t="s">
        <v>945</v>
      </c>
    </row>
    <row r="2359" spans="1:4" x14ac:dyDescent="0.3">
      <c r="A2359" s="200" t="s">
        <v>5245</v>
      </c>
      <c r="B2359" s="200">
        <v>512455</v>
      </c>
      <c r="C2359" s="200" t="s">
        <v>1735</v>
      </c>
      <c r="D2359" s="200" t="s">
        <v>1850</v>
      </c>
    </row>
    <row r="2360" spans="1:4" x14ac:dyDescent="0.3">
      <c r="A2360" s="200" t="s">
        <v>5244</v>
      </c>
      <c r="B2360" s="200">
        <v>539992</v>
      </c>
      <c r="C2360" s="200" t="s">
        <v>5243</v>
      </c>
      <c r="D2360" s="200" t="s">
        <v>515</v>
      </c>
    </row>
    <row r="2361" spans="1:4" x14ac:dyDescent="0.3">
      <c r="A2361" s="200" t="s">
        <v>5242</v>
      </c>
      <c r="B2361" s="200">
        <v>590082</v>
      </c>
      <c r="C2361" s="200" t="s">
        <v>1735</v>
      </c>
      <c r="D2361" s="200" t="s">
        <v>945</v>
      </c>
    </row>
    <row r="2362" spans="1:4" x14ac:dyDescent="0.3">
      <c r="A2362" s="200" t="s">
        <v>5241</v>
      </c>
      <c r="B2362" s="200">
        <v>532740</v>
      </c>
      <c r="C2362" s="200" t="s">
        <v>5240</v>
      </c>
      <c r="D2362" s="200" t="s">
        <v>515</v>
      </c>
    </row>
    <row r="2363" spans="1:4" x14ac:dyDescent="0.3">
      <c r="A2363" s="200" t="s">
        <v>5239</v>
      </c>
      <c r="B2363" s="200">
        <v>526568</v>
      </c>
      <c r="C2363" s="200" t="s">
        <v>1735</v>
      </c>
      <c r="D2363" s="200" t="s">
        <v>1083</v>
      </c>
    </row>
    <row r="2364" spans="1:4" x14ac:dyDescent="0.3">
      <c r="A2364" s="200" t="s">
        <v>5238</v>
      </c>
      <c r="B2364" s="200">
        <v>534422</v>
      </c>
      <c r="C2364" s="200" t="s">
        <v>1735</v>
      </c>
      <c r="D2364" s="200" t="s">
        <v>980</v>
      </c>
    </row>
    <row r="2365" spans="1:4" x14ac:dyDescent="0.3">
      <c r="A2365" s="200" t="s">
        <v>5237</v>
      </c>
      <c r="B2365" s="200">
        <v>500284</v>
      </c>
      <c r="C2365" s="200" t="s">
        <v>1735</v>
      </c>
      <c r="D2365" s="200" t="s">
        <v>681</v>
      </c>
    </row>
    <row r="2366" spans="1:4" x14ac:dyDescent="0.3">
      <c r="A2366" s="200" t="s">
        <v>5236</v>
      </c>
      <c r="B2366" s="200">
        <v>530065</v>
      </c>
      <c r="C2366" s="200" t="s">
        <v>1735</v>
      </c>
      <c r="D2366" s="200" t="s">
        <v>1811</v>
      </c>
    </row>
    <row r="2367" spans="1:4" x14ac:dyDescent="0.3">
      <c r="A2367" s="200" t="s">
        <v>5235</v>
      </c>
      <c r="B2367" s="200">
        <v>540952</v>
      </c>
      <c r="C2367" s="200" t="s">
        <v>1735</v>
      </c>
      <c r="D2367" s="200" t="s">
        <v>1047</v>
      </c>
    </row>
    <row r="2368" spans="1:4" x14ac:dyDescent="0.3">
      <c r="A2368" s="200" t="s">
        <v>5234</v>
      </c>
      <c r="B2368" s="200">
        <v>523475</v>
      </c>
      <c r="C2368" s="200" t="s">
        <v>1735</v>
      </c>
      <c r="D2368" s="200" t="s">
        <v>844</v>
      </c>
    </row>
    <row r="2369" spans="1:4" x14ac:dyDescent="0.3">
      <c r="A2369" s="200" t="s">
        <v>5233</v>
      </c>
      <c r="B2369" s="200">
        <v>532998</v>
      </c>
      <c r="C2369" s="200" t="s">
        <v>5232</v>
      </c>
      <c r="D2369" s="200" t="s">
        <v>980</v>
      </c>
    </row>
    <row r="2370" spans="1:4" x14ac:dyDescent="0.3">
      <c r="A2370" s="200" t="s">
        <v>5231</v>
      </c>
      <c r="B2370" s="200">
        <v>533343</v>
      </c>
      <c r="C2370" s="200" t="s">
        <v>5230</v>
      </c>
      <c r="D2370" s="200" t="s">
        <v>1047</v>
      </c>
    </row>
    <row r="2371" spans="1:4" x14ac:dyDescent="0.3">
      <c r="A2371" s="200" t="s">
        <v>5229</v>
      </c>
      <c r="B2371" s="200">
        <v>539227</v>
      </c>
      <c r="C2371" s="200" t="s">
        <v>1735</v>
      </c>
      <c r="D2371" s="200" t="s">
        <v>515</v>
      </c>
    </row>
    <row r="2372" spans="1:4" x14ac:dyDescent="0.3">
      <c r="A2372" s="200" t="s">
        <v>5228</v>
      </c>
      <c r="B2372" s="200">
        <v>514036</v>
      </c>
      <c r="C2372" s="200" t="s">
        <v>1735</v>
      </c>
      <c r="D2372" s="200" t="s">
        <v>920</v>
      </c>
    </row>
    <row r="2373" spans="1:4" x14ac:dyDescent="0.3">
      <c r="A2373" s="200" t="s">
        <v>5227</v>
      </c>
      <c r="B2373" s="200">
        <v>532783</v>
      </c>
      <c r="C2373" s="200" t="s">
        <v>5226</v>
      </c>
      <c r="D2373" s="200" t="s">
        <v>844</v>
      </c>
    </row>
    <row r="2374" spans="1:4" x14ac:dyDescent="0.3">
      <c r="A2374" s="200" t="s">
        <v>5225</v>
      </c>
      <c r="B2374" s="200">
        <v>526179</v>
      </c>
      <c r="C2374" s="200" t="s">
        <v>1735</v>
      </c>
      <c r="D2374" s="200" t="s">
        <v>5224</v>
      </c>
    </row>
    <row r="2375" spans="1:4" x14ac:dyDescent="0.3">
      <c r="A2375" s="200" t="s">
        <v>5223</v>
      </c>
      <c r="B2375" s="200">
        <v>512048</v>
      </c>
      <c r="C2375" s="200" t="s">
        <v>1735</v>
      </c>
      <c r="D2375" s="200" t="s">
        <v>926</v>
      </c>
    </row>
    <row r="2376" spans="1:4" x14ac:dyDescent="0.3">
      <c r="A2376" s="200" t="s">
        <v>5222</v>
      </c>
      <c r="B2376" s="200">
        <v>532796</v>
      </c>
      <c r="C2376" s="200" t="s">
        <v>5221</v>
      </c>
      <c r="D2376" s="200" t="s">
        <v>989</v>
      </c>
    </row>
    <row r="2377" spans="1:4" x14ac:dyDescent="0.3">
      <c r="A2377" s="200" t="s">
        <v>5220</v>
      </c>
      <c r="B2377" s="200">
        <v>517206</v>
      </c>
      <c r="C2377" s="200" t="s">
        <v>5219</v>
      </c>
      <c r="D2377" s="200" t="s">
        <v>989</v>
      </c>
    </row>
    <row r="2378" spans="1:4" x14ac:dyDescent="0.3">
      <c r="A2378" s="200" t="s">
        <v>5218</v>
      </c>
      <c r="B2378" s="200">
        <v>500257</v>
      </c>
      <c r="C2378" s="200" t="s">
        <v>5217</v>
      </c>
      <c r="D2378" s="200" t="s">
        <v>472</v>
      </c>
    </row>
    <row r="2379" spans="1:4" x14ac:dyDescent="0.3">
      <c r="A2379" s="200" t="s">
        <v>5216</v>
      </c>
      <c r="B2379" s="200">
        <v>539542</v>
      </c>
      <c r="C2379" s="200" t="s">
        <v>5215</v>
      </c>
      <c r="D2379" s="200" t="s">
        <v>1047</v>
      </c>
    </row>
    <row r="2380" spans="1:4" x14ac:dyDescent="0.3">
      <c r="A2380" s="200" t="s">
        <v>5214</v>
      </c>
      <c r="B2380" s="200">
        <v>531402</v>
      </c>
      <c r="C2380" s="200" t="s">
        <v>1735</v>
      </c>
      <c r="D2380" s="200" t="s">
        <v>1212</v>
      </c>
    </row>
    <row r="2381" spans="1:4" x14ac:dyDescent="0.3">
      <c r="A2381" s="200" t="s">
        <v>5213</v>
      </c>
      <c r="B2381" s="200">
        <v>500259</v>
      </c>
      <c r="C2381" s="200" t="s">
        <v>5212</v>
      </c>
      <c r="D2381" s="200" t="s">
        <v>472</v>
      </c>
    </row>
    <row r="2382" spans="1:4" x14ac:dyDescent="0.3">
      <c r="A2382" s="200" t="s">
        <v>5211</v>
      </c>
      <c r="B2382" s="200">
        <v>530689</v>
      </c>
      <c r="C2382" s="200" t="s">
        <v>1735</v>
      </c>
      <c r="D2382" s="200" t="s">
        <v>1225</v>
      </c>
    </row>
    <row r="2383" spans="1:4" x14ac:dyDescent="0.3">
      <c r="A2383" s="200" t="s">
        <v>5210</v>
      </c>
      <c r="B2383" s="200">
        <v>505320</v>
      </c>
      <c r="C2383" s="200" t="s">
        <v>1735</v>
      </c>
      <c r="D2383" s="200" t="s">
        <v>515</v>
      </c>
    </row>
    <row r="2384" spans="1:4" x14ac:dyDescent="0.3">
      <c r="A2384" s="200" t="s">
        <v>5209</v>
      </c>
      <c r="B2384" s="200">
        <v>534532</v>
      </c>
      <c r="C2384" s="200" t="s">
        <v>5208</v>
      </c>
      <c r="D2384" s="200" t="s">
        <v>1047</v>
      </c>
    </row>
    <row r="2385" spans="1:4" x14ac:dyDescent="0.3">
      <c r="A2385" s="200" t="s">
        <v>5207</v>
      </c>
      <c r="B2385" s="200">
        <v>526935</v>
      </c>
      <c r="C2385" s="200" t="s">
        <v>1735</v>
      </c>
      <c r="D2385" s="200" t="s">
        <v>945</v>
      </c>
    </row>
    <row r="2386" spans="1:4" x14ac:dyDescent="0.3">
      <c r="A2386" s="200" t="s">
        <v>5206</v>
      </c>
      <c r="B2386" s="200">
        <v>538890</v>
      </c>
      <c r="C2386" s="200" t="s">
        <v>1735</v>
      </c>
      <c r="D2386" s="200" t="s">
        <v>920</v>
      </c>
    </row>
    <row r="2387" spans="1:4" x14ac:dyDescent="0.3">
      <c r="A2387" s="200" t="s">
        <v>5205</v>
      </c>
      <c r="B2387" s="200">
        <v>538890</v>
      </c>
      <c r="C2387" s="200" t="s">
        <v>1735</v>
      </c>
      <c r="D2387" s="200" t="s">
        <v>920</v>
      </c>
    </row>
    <row r="2388" spans="1:4" x14ac:dyDescent="0.3">
      <c r="A2388" s="200" t="s">
        <v>5204</v>
      </c>
      <c r="B2388" s="200" t="s">
        <v>1735</v>
      </c>
      <c r="C2388" s="200" t="s">
        <v>5203</v>
      </c>
      <c r="D2388" s="200" t="s">
        <v>1733</v>
      </c>
    </row>
    <row r="2389" spans="1:4" x14ac:dyDescent="0.3">
      <c r="A2389" s="200" t="s">
        <v>5202</v>
      </c>
      <c r="B2389" s="200">
        <v>506543</v>
      </c>
      <c r="C2389" s="200" t="s">
        <v>1735</v>
      </c>
      <c r="D2389" s="200" t="s">
        <v>417</v>
      </c>
    </row>
    <row r="2390" spans="1:4" x14ac:dyDescent="0.3">
      <c r="A2390" s="200" t="s">
        <v>5201</v>
      </c>
      <c r="B2390" s="200">
        <v>532906</v>
      </c>
      <c r="C2390" s="200" t="s">
        <v>5200</v>
      </c>
      <c r="D2390" s="200" t="s">
        <v>931</v>
      </c>
    </row>
    <row r="2391" spans="1:4" x14ac:dyDescent="0.3">
      <c r="A2391" s="200" t="s">
        <v>5199</v>
      </c>
      <c r="B2391" s="200">
        <v>507836</v>
      </c>
      <c r="C2391" s="200" t="s">
        <v>1735</v>
      </c>
      <c r="D2391" s="200" t="s">
        <v>1811</v>
      </c>
    </row>
    <row r="2392" spans="1:4" x14ac:dyDescent="0.3">
      <c r="A2392" s="200" t="s">
        <v>5198</v>
      </c>
      <c r="B2392" s="200">
        <v>507836</v>
      </c>
      <c r="C2392" s="200" t="s">
        <v>1735</v>
      </c>
      <c r="D2392" s="200" t="s">
        <v>1811</v>
      </c>
    </row>
    <row r="2393" spans="1:4" x14ac:dyDescent="0.3">
      <c r="A2393" s="200" t="s">
        <v>5197</v>
      </c>
      <c r="B2393" s="200">
        <v>541973</v>
      </c>
      <c r="C2393" s="200" t="s">
        <v>1735</v>
      </c>
      <c r="D2393" s="200" t="s">
        <v>1811</v>
      </c>
    </row>
    <row r="2394" spans="1:4" x14ac:dyDescent="0.3">
      <c r="A2394" s="200" t="s">
        <v>5196</v>
      </c>
      <c r="B2394" s="200">
        <v>523248</v>
      </c>
      <c r="C2394" s="200" t="s">
        <v>1735</v>
      </c>
      <c r="D2394" s="200" t="s">
        <v>934</v>
      </c>
    </row>
    <row r="2395" spans="1:4" x14ac:dyDescent="0.3">
      <c r="A2395" s="200" t="s">
        <v>5195</v>
      </c>
      <c r="B2395" s="200">
        <v>501471</v>
      </c>
      <c r="C2395" s="200" t="s">
        <v>1735</v>
      </c>
      <c r="D2395" s="200" t="s">
        <v>1212</v>
      </c>
    </row>
    <row r="2396" spans="1:4" x14ac:dyDescent="0.3">
      <c r="A2396" s="200" t="s">
        <v>5194</v>
      </c>
      <c r="B2396" s="200" t="s">
        <v>1735</v>
      </c>
      <c r="C2396" s="200" t="s">
        <v>5193</v>
      </c>
      <c r="D2396" s="200" t="s">
        <v>1733</v>
      </c>
    </row>
    <row r="2397" spans="1:4" x14ac:dyDescent="0.3">
      <c r="A2397" s="200" t="s">
        <v>5192</v>
      </c>
      <c r="B2397" s="200">
        <v>512600</v>
      </c>
      <c r="C2397" s="200" t="s">
        <v>1735</v>
      </c>
      <c r="D2397" s="200" t="s">
        <v>1212</v>
      </c>
    </row>
    <row r="2398" spans="1:4" x14ac:dyDescent="0.3">
      <c r="A2398" s="200" t="s">
        <v>5191</v>
      </c>
      <c r="B2398" s="200" t="s">
        <v>1735</v>
      </c>
      <c r="C2398" s="200" t="s">
        <v>5190</v>
      </c>
      <c r="D2398" s="200" t="s">
        <v>1733</v>
      </c>
    </row>
    <row r="2399" spans="1:4" x14ac:dyDescent="0.3">
      <c r="A2399" s="200" t="s">
        <v>5189</v>
      </c>
      <c r="B2399" s="200">
        <v>539894</v>
      </c>
      <c r="C2399" s="200" t="s">
        <v>1735</v>
      </c>
      <c r="D2399" s="200" t="s">
        <v>931</v>
      </c>
    </row>
    <row r="2400" spans="1:4" x14ac:dyDescent="0.3">
      <c r="A2400" s="200" t="s">
        <v>5188</v>
      </c>
      <c r="B2400" s="200">
        <v>515093</v>
      </c>
      <c r="C2400" s="200" t="s">
        <v>5187</v>
      </c>
      <c r="D2400" s="200" t="s">
        <v>2040</v>
      </c>
    </row>
    <row r="2401" spans="1:4" x14ac:dyDescent="0.3">
      <c r="A2401" s="200" t="s">
        <v>5186</v>
      </c>
      <c r="B2401" s="200">
        <v>780009</v>
      </c>
      <c r="C2401" s="200" t="s">
        <v>1735</v>
      </c>
      <c r="D2401" s="200" t="s">
        <v>1880</v>
      </c>
    </row>
    <row r="2402" spans="1:4" x14ac:dyDescent="0.3">
      <c r="A2402" s="200" t="s">
        <v>5185</v>
      </c>
      <c r="B2402" s="200">
        <v>531497</v>
      </c>
      <c r="C2402" s="200" t="s">
        <v>5184</v>
      </c>
      <c r="D2402" s="200" t="s">
        <v>931</v>
      </c>
    </row>
    <row r="2403" spans="1:4" x14ac:dyDescent="0.3">
      <c r="A2403" s="200" t="s">
        <v>5183</v>
      </c>
      <c r="B2403" s="200">
        <v>519279</v>
      </c>
      <c r="C2403" s="200" t="s">
        <v>1735</v>
      </c>
      <c r="D2403" s="200" t="s">
        <v>414</v>
      </c>
    </row>
    <row r="2404" spans="1:4" x14ac:dyDescent="0.3">
      <c r="A2404" s="200" t="s">
        <v>5182</v>
      </c>
      <c r="B2404" s="200">
        <v>515059</v>
      </c>
      <c r="C2404" s="200" t="s">
        <v>1735</v>
      </c>
      <c r="D2404" s="200" t="s">
        <v>1646</v>
      </c>
    </row>
    <row r="2405" spans="1:4" x14ac:dyDescent="0.3">
      <c r="A2405" s="200" t="s">
        <v>5181</v>
      </c>
      <c r="B2405" s="200">
        <v>511000</v>
      </c>
      <c r="C2405" s="200" t="s">
        <v>1735</v>
      </c>
      <c r="D2405" s="200" t="s">
        <v>1004</v>
      </c>
    </row>
    <row r="2406" spans="1:4" x14ac:dyDescent="0.3">
      <c r="A2406" s="200" t="s">
        <v>5180</v>
      </c>
      <c r="B2406" s="200">
        <v>531910</v>
      </c>
      <c r="C2406" s="200" t="s">
        <v>1735</v>
      </c>
      <c r="D2406" s="200" t="s">
        <v>472</v>
      </c>
    </row>
    <row r="2407" spans="1:4" x14ac:dyDescent="0.3">
      <c r="A2407" s="200" t="s">
        <v>5179</v>
      </c>
      <c r="B2407" s="200" t="s">
        <v>1735</v>
      </c>
      <c r="C2407" s="200" t="s">
        <v>5178</v>
      </c>
      <c r="D2407" s="200" t="s">
        <v>1733</v>
      </c>
    </row>
    <row r="2408" spans="1:4" x14ac:dyDescent="0.3">
      <c r="A2408" s="200" t="s">
        <v>5177</v>
      </c>
      <c r="B2408" s="200" t="s">
        <v>1735</v>
      </c>
      <c r="C2408" s="200" t="s">
        <v>5176</v>
      </c>
      <c r="D2408" s="200" t="s">
        <v>1733</v>
      </c>
    </row>
    <row r="2409" spans="1:4" x14ac:dyDescent="0.3">
      <c r="A2409" s="200" t="s">
        <v>5175</v>
      </c>
      <c r="B2409" s="200">
        <v>590134</v>
      </c>
      <c r="C2409" s="200" t="s">
        <v>5174</v>
      </c>
      <c r="D2409" s="200" t="s">
        <v>417</v>
      </c>
    </row>
    <row r="2410" spans="1:4" x14ac:dyDescent="0.3">
      <c r="A2410" s="200" t="s">
        <v>5173</v>
      </c>
      <c r="B2410" s="200">
        <v>538401</v>
      </c>
      <c r="C2410" s="200" t="s">
        <v>1735</v>
      </c>
      <c r="D2410" s="200" t="s">
        <v>1745</v>
      </c>
    </row>
    <row r="2411" spans="1:4" x14ac:dyDescent="0.3">
      <c r="A2411" s="200" t="s">
        <v>5172</v>
      </c>
      <c r="B2411" s="200">
        <v>500264</v>
      </c>
      <c r="C2411" s="200" t="s">
        <v>1735</v>
      </c>
      <c r="D2411" s="200" t="s">
        <v>920</v>
      </c>
    </row>
    <row r="2412" spans="1:4" x14ac:dyDescent="0.3">
      <c r="A2412" s="200" t="s">
        <v>5171</v>
      </c>
      <c r="B2412" s="200">
        <v>540650</v>
      </c>
      <c r="C2412" s="200" t="s">
        <v>5170</v>
      </c>
      <c r="D2412" s="200" t="s">
        <v>807</v>
      </c>
    </row>
    <row r="2413" spans="1:4" x14ac:dyDescent="0.3">
      <c r="A2413" s="200" t="s">
        <v>5169</v>
      </c>
      <c r="B2413" s="200">
        <v>524000</v>
      </c>
      <c r="C2413" s="200" t="s">
        <v>5168</v>
      </c>
      <c r="D2413" s="200" t="s">
        <v>1004</v>
      </c>
    </row>
    <row r="2414" spans="1:4" x14ac:dyDescent="0.3">
      <c r="A2414" s="200" t="s">
        <v>5167</v>
      </c>
      <c r="B2414" s="200">
        <v>517449</v>
      </c>
      <c r="C2414" s="200" t="s">
        <v>1735</v>
      </c>
      <c r="D2414" s="200" t="s">
        <v>996</v>
      </c>
    </row>
    <row r="2415" spans="1:4" x14ac:dyDescent="0.3">
      <c r="A2415" s="200" t="s">
        <v>5166</v>
      </c>
      <c r="B2415" s="200">
        <v>512377</v>
      </c>
      <c r="C2415" s="200" t="s">
        <v>1735</v>
      </c>
      <c r="D2415" s="200" t="s">
        <v>1751</v>
      </c>
    </row>
    <row r="2416" spans="1:4" x14ac:dyDescent="0.3">
      <c r="A2416" s="200" t="s">
        <v>5165</v>
      </c>
      <c r="B2416" s="200">
        <v>532896</v>
      </c>
      <c r="C2416" s="200" t="s">
        <v>5164</v>
      </c>
      <c r="D2416" s="200" t="s">
        <v>1655</v>
      </c>
    </row>
    <row r="2417" spans="1:4" x14ac:dyDescent="0.3">
      <c r="A2417" s="200" t="s">
        <v>5163</v>
      </c>
      <c r="B2417" s="200">
        <v>523384</v>
      </c>
      <c r="C2417" s="200" t="s">
        <v>5162</v>
      </c>
      <c r="D2417" s="200" t="s">
        <v>1004</v>
      </c>
    </row>
    <row r="2418" spans="1:4" x14ac:dyDescent="0.3">
      <c r="A2418" s="200" t="s">
        <v>5161</v>
      </c>
      <c r="B2418" s="200">
        <v>519612</v>
      </c>
      <c r="C2418" s="200" t="s">
        <v>1735</v>
      </c>
      <c r="D2418" s="200" t="s">
        <v>844</v>
      </c>
    </row>
    <row r="2419" spans="1:4" x14ac:dyDescent="0.3">
      <c r="A2419" s="200" t="s">
        <v>5160</v>
      </c>
      <c r="B2419" s="200">
        <v>514450</v>
      </c>
      <c r="C2419" s="200" t="s">
        <v>1735</v>
      </c>
      <c r="D2419" s="200" t="s">
        <v>996</v>
      </c>
    </row>
    <row r="2420" spans="1:4" x14ac:dyDescent="0.3">
      <c r="A2420" s="200" t="s">
        <v>5159</v>
      </c>
      <c r="B2420" s="200">
        <v>513460</v>
      </c>
      <c r="C2420" s="200" t="s">
        <v>1735</v>
      </c>
      <c r="D2420" s="200" t="s">
        <v>423</v>
      </c>
    </row>
    <row r="2421" spans="1:4" x14ac:dyDescent="0.3">
      <c r="A2421" s="200" t="s">
        <v>5158</v>
      </c>
      <c r="B2421" s="200">
        <v>513554</v>
      </c>
      <c r="C2421" s="200" t="s">
        <v>5157</v>
      </c>
      <c r="D2421" s="200" t="s">
        <v>423</v>
      </c>
    </row>
    <row r="2422" spans="1:4" x14ac:dyDescent="0.3">
      <c r="A2422" s="200" t="s">
        <v>5156</v>
      </c>
      <c r="B2422" s="200">
        <v>531515</v>
      </c>
      <c r="C2422" s="200" t="s">
        <v>1735</v>
      </c>
      <c r="D2422" s="200" t="s">
        <v>1212</v>
      </c>
    </row>
    <row r="2423" spans="1:4" x14ac:dyDescent="0.3">
      <c r="A2423" s="200" t="s">
        <v>5155</v>
      </c>
      <c r="B2423" s="200">
        <v>539957</v>
      </c>
      <c r="C2423" s="200" t="s">
        <v>5154</v>
      </c>
      <c r="D2423" s="200" t="s">
        <v>2128</v>
      </c>
    </row>
    <row r="2424" spans="1:4" x14ac:dyDescent="0.3">
      <c r="A2424" s="200" t="s">
        <v>5153</v>
      </c>
      <c r="B2424" s="200">
        <v>500108</v>
      </c>
      <c r="C2424" s="200" t="s">
        <v>5152</v>
      </c>
      <c r="D2424" s="200" t="s">
        <v>1924</v>
      </c>
    </row>
    <row r="2425" spans="1:4" x14ac:dyDescent="0.3">
      <c r="A2425" s="200" t="s">
        <v>5151</v>
      </c>
      <c r="B2425" s="200">
        <v>530441</v>
      </c>
      <c r="C2425" s="200" t="s">
        <v>1735</v>
      </c>
      <c r="D2425" s="200" t="s">
        <v>1751</v>
      </c>
    </row>
    <row r="2426" spans="1:4" x14ac:dyDescent="0.3">
      <c r="A2426" s="200" t="s">
        <v>5150</v>
      </c>
      <c r="B2426" s="200">
        <v>530441</v>
      </c>
      <c r="C2426" s="200" t="s">
        <v>1735</v>
      </c>
      <c r="D2426" s="200" t="s">
        <v>1751</v>
      </c>
    </row>
    <row r="2427" spans="1:4" x14ac:dyDescent="0.3">
      <c r="A2427" s="200" t="s">
        <v>5149</v>
      </c>
      <c r="B2427" s="200">
        <v>505523</v>
      </c>
      <c r="C2427" s="200" t="s">
        <v>1735</v>
      </c>
      <c r="D2427" s="200" t="s">
        <v>1212</v>
      </c>
    </row>
    <row r="2428" spans="1:4" x14ac:dyDescent="0.3">
      <c r="A2428" s="200" t="s">
        <v>5148</v>
      </c>
      <c r="B2428" s="200">
        <v>500266</v>
      </c>
      <c r="C2428" s="200" t="s">
        <v>5147</v>
      </c>
      <c r="D2428" s="200" t="s">
        <v>1791</v>
      </c>
    </row>
    <row r="2429" spans="1:4" x14ac:dyDescent="0.3">
      <c r="A2429" s="200" t="s">
        <v>5146</v>
      </c>
      <c r="B2429" s="200">
        <v>500265</v>
      </c>
      <c r="C2429" s="200" t="s">
        <v>5145</v>
      </c>
      <c r="D2429" s="200" t="s">
        <v>931</v>
      </c>
    </row>
    <row r="2430" spans="1:4" x14ac:dyDescent="0.3">
      <c r="A2430" s="200" t="s">
        <v>5144</v>
      </c>
      <c r="B2430" s="200">
        <v>526795</v>
      </c>
      <c r="C2430" s="200" t="s">
        <v>1735</v>
      </c>
      <c r="D2430" s="200" t="s">
        <v>2339</v>
      </c>
    </row>
    <row r="2431" spans="1:4" x14ac:dyDescent="0.3">
      <c r="A2431" s="200" t="s">
        <v>5143</v>
      </c>
      <c r="B2431" s="200">
        <v>512337</v>
      </c>
      <c r="C2431" s="200" t="s">
        <v>1735</v>
      </c>
      <c r="D2431" s="200" t="s">
        <v>1212</v>
      </c>
    </row>
    <row r="2432" spans="1:4" x14ac:dyDescent="0.3">
      <c r="A2432" s="200" t="s">
        <v>5142</v>
      </c>
      <c r="B2432" s="200">
        <v>539383</v>
      </c>
      <c r="C2432" s="200" t="s">
        <v>1735</v>
      </c>
      <c r="D2432" s="200" t="s">
        <v>948</v>
      </c>
    </row>
    <row r="2433" spans="1:4" x14ac:dyDescent="0.3">
      <c r="A2433" s="200" t="s">
        <v>5141</v>
      </c>
      <c r="B2433" s="200">
        <v>531648</v>
      </c>
      <c r="C2433" s="200" t="s">
        <v>1735</v>
      </c>
      <c r="D2433" s="200" t="s">
        <v>3344</v>
      </c>
    </row>
    <row r="2434" spans="1:4" x14ac:dyDescent="0.3">
      <c r="A2434" s="200" t="s">
        <v>5140</v>
      </c>
      <c r="B2434" s="200">
        <v>542677</v>
      </c>
      <c r="C2434" s="200" t="s">
        <v>5139</v>
      </c>
      <c r="D2434" s="200" t="s">
        <v>926</v>
      </c>
    </row>
    <row r="2435" spans="1:4" x14ac:dyDescent="0.3">
      <c r="A2435" s="200" t="s">
        <v>5138</v>
      </c>
      <c r="B2435" s="200" t="s">
        <v>1735</v>
      </c>
      <c r="C2435" s="200" t="s">
        <v>5137</v>
      </c>
      <c r="D2435" s="200" t="s">
        <v>1733</v>
      </c>
    </row>
    <row r="2436" spans="1:4" x14ac:dyDescent="0.3">
      <c r="A2436" s="200" t="s">
        <v>5136</v>
      </c>
      <c r="B2436" s="200" t="s">
        <v>1735</v>
      </c>
      <c r="C2436" s="200" t="s">
        <v>5135</v>
      </c>
      <c r="D2436" s="200" t="s">
        <v>1733</v>
      </c>
    </row>
    <row r="2437" spans="1:4" x14ac:dyDescent="0.3">
      <c r="A2437" s="200" t="s">
        <v>5134</v>
      </c>
      <c r="B2437" s="200">
        <v>532720</v>
      </c>
      <c r="C2437" s="200" t="s">
        <v>5133</v>
      </c>
      <c r="D2437" s="200" t="s">
        <v>1004</v>
      </c>
    </row>
    <row r="2438" spans="1:4" x14ac:dyDescent="0.3">
      <c r="A2438" s="200" t="s">
        <v>5132</v>
      </c>
      <c r="B2438" s="200">
        <v>500520</v>
      </c>
      <c r="C2438" s="200" t="s">
        <v>5131</v>
      </c>
      <c r="D2438" s="200" t="s">
        <v>5027</v>
      </c>
    </row>
    <row r="2439" spans="1:4" x14ac:dyDescent="0.3">
      <c r="A2439" s="200" t="s">
        <v>5130</v>
      </c>
      <c r="B2439" s="200">
        <v>532756</v>
      </c>
      <c r="C2439" s="200" t="s">
        <v>5129</v>
      </c>
      <c r="D2439" s="200" t="s">
        <v>996</v>
      </c>
    </row>
    <row r="2440" spans="1:4" x14ac:dyDescent="0.3">
      <c r="A2440" s="200" t="s">
        <v>5128</v>
      </c>
      <c r="B2440" s="200">
        <v>533088</v>
      </c>
      <c r="C2440" s="200" t="s">
        <v>5126</v>
      </c>
      <c r="D2440" s="200" t="s">
        <v>1811</v>
      </c>
    </row>
    <row r="2441" spans="1:4" x14ac:dyDescent="0.3">
      <c r="A2441" s="200" t="s">
        <v>5127</v>
      </c>
      <c r="B2441" s="200">
        <v>533088</v>
      </c>
      <c r="C2441" s="200" t="s">
        <v>5126</v>
      </c>
      <c r="D2441" s="200" t="s">
        <v>1811</v>
      </c>
    </row>
    <row r="2442" spans="1:4" x14ac:dyDescent="0.3">
      <c r="A2442" s="200" t="s">
        <v>5125</v>
      </c>
      <c r="B2442" s="200">
        <v>532313</v>
      </c>
      <c r="C2442" s="200" t="s">
        <v>5124</v>
      </c>
      <c r="D2442" s="200" t="s">
        <v>926</v>
      </c>
    </row>
    <row r="2443" spans="1:4" x14ac:dyDescent="0.3">
      <c r="A2443" s="200" t="s">
        <v>5123</v>
      </c>
      <c r="B2443" s="200">
        <v>540768</v>
      </c>
      <c r="C2443" s="200" t="s">
        <v>5122</v>
      </c>
      <c r="D2443" s="200" t="s">
        <v>1012</v>
      </c>
    </row>
    <row r="2444" spans="1:4" x14ac:dyDescent="0.3">
      <c r="A2444" s="200" t="s">
        <v>5121</v>
      </c>
      <c r="B2444" s="200">
        <v>542503</v>
      </c>
      <c r="C2444" s="200" t="s">
        <v>5120</v>
      </c>
      <c r="D2444" s="200" t="s">
        <v>5119</v>
      </c>
    </row>
    <row r="2445" spans="1:4" x14ac:dyDescent="0.3">
      <c r="A2445" s="200" t="s">
        <v>5118</v>
      </c>
      <c r="B2445" s="200">
        <v>590078</v>
      </c>
      <c r="C2445" s="200" t="s">
        <v>5117</v>
      </c>
      <c r="D2445" s="200" t="s">
        <v>1850</v>
      </c>
    </row>
    <row r="2446" spans="1:4" x14ac:dyDescent="0.3">
      <c r="A2446" s="200" t="s">
        <v>5116</v>
      </c>
      <c r="B2446" s="200">
        <v>513430</v>
      </c>
      <c r="C2446" s="200" t="s">
        <v>1735</v>
      </c>
      <c r="D2446" s="200" t="s">
        <v>2173</v>
      </c>
    </row>
    <row r="2447" spans="1:4" x14ac:dyDescent="0.3">
      <c r="A2447" s="200" t="s">
        <v>5115</v>
      </c>
      <c r="B2447" s="200">
        <v>539289</v>
      </c>
      <c r="C2447" s="200" t="s">
        <v>5114</v>
      </c>
      <c r="D2447" s="200" t="s">
        <v>948</v>
      </c>
    </row>
    <row r="2448" spans="1:4" x14ac:dyDescent="0.3">
      <c r="A2448" s="200" t="s">
        <v>5113</v>
      </c>
      <c r="B2448" s="200">
        <v>500267</v>
      </c>
      <c r="C2448" s="200" t="s">
        <v>1735</v>
      </c>
      <c r="D2448" s="200" t="s">
        <v>2265</v>
      </c>
    </row>
    <row r="2449" spans="1:4" x14ac:dyDescent="0.3">
      <c r="A2449" s="200" t="s">
        <v>5112</v>
      </c>
      <c r="B2449" s="200">
        <v>539229</v>
      </c>
      <c r="C2449" s="200" t="s">
        <v>1735</v>
      </c>
      <c r="D2449" s="200" t="s">
        <v>1001</v>
      </c>
    </row>
    <row r="2450" spans="1:4" x14ac:dyDescent="0.3">
      <c r="A2450" s="200" t="s">
        <v>5111</v>
      </c>
      <c r="B2450" s="200">
        <v>506919</v>
      </c>
      <c r="C2450" s="200" t="s">
        <v>1735</v>
      </c>
      <c r="D2450" s="200" t="s">
        <v>472</v>
      </c>
    </row>
    <row r="2451" spans="1:4" x14ac:dyDescent="0.3">
      <c r="A2451" s="200" t="s">
        <v>5110</v>
      </c>
      <c r="B2451" s="200">
        <v>539400</v>
      </c>
      <c r="C2451" s="200" t="s">
        <v>1735</v>
      </c>
      <c r="D2451" s="200" t="s">
        <v>1047</v>
      </c>
    </row>
    <row r="2452" spans="1:4" x14ac:dyDescent="0.3">
      <c r="A2452" s="200" t="s">
        <v>5109</v>
      </c>
      <c r="B2452" s="200">
        <v>539400</v>
      </c>
      <c r="C2452" s="200" t="s">
        <v>1735</v>
      </c>
      <c r="D2452" s="200" t="s">
        <v>1047</v>
      </c>
    </row>
    <row r="2453" spans="1:4" x14ac:dyDescent="0.3">
      <c r="A2453" s="200" t="s">
        <v>5108</v>
      </c>
      <c r="B2453" s="200">
        <v>532728</v>
      </c>
      <c r="C2453" s="200" t="s">
        <v>5107</v>
      </c>
      <c r="D2453" s="200" t="s">
        <v>1655</v>
      </c>
    </row>
    <row r="2454" spans="1:4" x14ac:dyDescent="0.3">
      <c r="A2454" s="200" t="s">
        <v>5106</v>
      </c>
      <c r="B2454" s="200">
        <v>513269</v>
      </c>
      <c r="C2454" s="200" t="s">
        <v>5104</v>
      </c>
      <c r="D2454" s="200" t="s">
        <v>931</v>
      </c>
    </row>
    <row r="2455" spans="1:4" x14ac:dyDescent="0.3">
      <c r="A2455" s="200" t="s">
        <v>5105</v>
      </c>
      <c r="B2455" s="200">
        <v>513269</v>
      </c>
      <c r="C2455" s="200" t="s">
        <v>5104</v>
      </c>
      <c r="D2455" s="200" t="s">
        <v>931</v>
      </c>
    </row>
    <row r="2456" spans="1:4" x14ac:dyDescent="0.3">
      <c r="A2456" s="200" t="s">
        <v>5103</v>
      </c>
      <c r="B2456" s="200">
        <v>533169</v>
      </c>
      <c r="C2456" s="200" t="s">
        <v>5102</v>
      </c>
      <c r="D2456" s="200" t="s">
        <v>931</v>
      </c>
    </row>
    <row r="2457" spans="1:4" x14ac:dyDescent="0.3">
      <c r="A2457" s="200" t="s">
        <v>5101</v>
      </c>
      <c r="B2457" s="200">
        <v>539045</v>
      </c>
      <c r="C2457" s="200" t="s">
        <v>5100</v>
      </c>
      <c r="D2457" s="200" t="s">
        <v>2173</v>
      </c>
    </row>
    <row r="2458" spans="1:4" x14ac:dyDescent="0.3">
      <c r="A2458" s="200" t="s">
        <v>5099</v>
      </c>
      <c r="B2458" s="200">
        <v>539046</v>
      </c>
      <c r="C2458" s="200" t="s">
        <v>5098</v>
      </c>
      <c r="D2458" s="200" t="s">
        <v>1850</v>
      </c>
    </row>
    <row r="2459" spans="1:4" x14ac:dyDescent="0.3">
      <c r="A2459" s="200" t="s">
        <v>5097</v>
      </c>
      <c r="B2459" s="200">
        <v>532932</v>
      </c>
      <c r="C2459" s="200" t="s">
        <v>5096</v>
      </c>
      <c r="D2459" s="200" t="s">
        <v>1130</v>
      </c>
    </row>
    <row r="2460" spans="1:4" x14ac:dyDescent="0.3">
      <c r="A2460" s="200" t="s">
        <v>5095</v>
      </c>
      <c r="B2460" s="200">
        <v>539044</v>
      </c>
      <c r="C2460" s="200" t="s">
        <v>5094</v>
      </c>
      <c r="D2460" s="200" t="s">
        <v>1850</v>
      </c>
    </row>
    <row r="2461" spans="1:4" x14ac:dyDescent="0.3">
      <c r="A2461" s="200" t="s">
        <v>5093</v>
      </c>
      <c r="B2461" s="200">
        <v>500268</v>
      </c>
      <c r="C2461" s="200" t="s">
        <v>5092</v>
      </c>
      <c r="D2461" s="200" t="s">
        <v>879</v>
      </c>
    </row>
    <row r="2462" spans="1:4" x14ac:dyDescent="0.3">
      <c r="A2462" s="200" t="s">
        <v>5091</v>
      </c>
      <c r="B2462" s="200">
        <v>531213</v>
      </c>
      <c r="C2462" s="200" t="s">
        <v>5090</v>
      </c>
      <c r="D2462" s="200" t="s">
        <v>1004</v>
      </c>
    </row>
    <row r="2463" spans="1:4" x14ac:dyDescent="0.3">
      <c r="A2463" s="200" t="s">
        <v>5089</v>
      </c>
      <c r="B2463" s="200">
        <v>540402</v>
      </c>
      <c r="C2463" s="200" t="s">
        <v>1735</v>
      </c>
      <c r="D2463" s="200" t="s">
        <v>926</v>
      </c>
    </row>
    <row r="2464" spans="1:4" x14ac:dyDescent="0.3">
      <c r="A2464" s="200" t="s">
        <v>5088</v>
      </c>
      <c r="B2464" s="200" t="s">
        <v>1735</v>
      </c>
      <c r="C2464" s="200" t="s">
        <v>5087</v>
      </c>
      <c r="D2464" s="200" t="s">
        <v>1733</v>
      </c>
    </row>
    <row r="2465" spans="1:4" x14ac:dyDescent="0.3">
      <c r="A2465" s="200" t="s">
        <v>5086</v>
      </c>
      <c r="B2465" s="200">
        <v>533204</v>
      </c>
      <c r="C2465" s="200" t="s">
        <v>5085</v>
      </c>
      <c r="D2465" s="200" t="s">
        <v>920</v>
      </c>
    </row>
    <row r="2466" spans="1:4" x14ac:dyDescent="0.3">
      <c r="A2466" s="200" t="s">
        <v>5084</v>
      </c>
      <c r="B2466" s="200">
        <v>505850</v>
      </c>
      <c r="C2466" s="200" t="s">
        <v>5083</v>
      </c>
      <c r="D2466" s="200" t="s">
        <v>1004</v>
      </c>
    </row>
    <row r="2467" spans="1:4" x14ac:dyDescent="0.3">
      <c r="A2467" s="200" t="s">
        <v>5082</v>
      </c>
      <c r="B2467" s="200">
        <v>502157</v>
      </c>
      <c r="C2467" s="200" t="s">
        <v>5081</v>
      </c>
      <c r="D2467" s="200" t="s">
        <v>687</v>
      </c>
    </row>
    <row r="2468" spans="1:4" x14ac:dyDescent="0.3">
      <c r="A2468" s="200" t="s">
        <v>5080</v>
      </c>
      <c r="B2468" s="200">
        <v>532637</v>
      </c>
      <c r="C2468" s="200" t="s">
        <v>5079</v>
      </c>
      <c r="D2468" s="200" t="s">
        <v>472</v>
      </c>
    </row>
    <row r="2469" spans="1:4" x14ac:dyDescent="0.3">
      <c r="A2469" s="200" t="s">
        <v>5078</v>
      </c>
      <c r="B2469" s="200">
        <v>537800</v>
      </c>
      <c r="C2469" s="200" t="s">
        <v>1735</v>
      </c>
      <c r="D2469" s="200" t="s">
        <v>1004</v>
      </c>
    </row>
    <row r="2470" spans="1:4" x14ac:dyDescent="0.3">
      <c r="A2470" s="200" t="s">
        <v>5077</v>
      </c>
      <c r="B2470" s="200">
        <v>514418</v>
      </c>
      <c r="C2470" s="200" t="s">
        <v>1735</v>
      </c>
      <c r="D2470" s="200" t="s">
        <v>681</v>
      </c>
    </row>
    <row r="2471" spans="1:4" x14ac:dyDescent="0.3">
      <c r="A2471" s="200" t="s">
        <v>5076</v>
      </c>
      <c r="B2471" s="200">
        <v>539275</v>
      </c>
      <c r="C2471" s="200" t="s">
        <v>1735</v>
      </c>
      <c r="D2471" s="200" t="s">
        <v>414</v>
      </c>
    </row>
    <row r="2472" spans="1:4" x14ac:dyDescent="0.3">
      <c r="A2472" s="200" t="s">
        <v>5075</v>
      </c>
      <c r="B2472" s="200">
        <v>516007</v>
      </c>
      <c r="C2472" s="200" t="s">
        <v>5074</v>
      </c>
      <c r="D2472" s="200" t="s">
        <v>955</v>
      </c>
    </row>
    <row r="2473" spans="1:4" x14ac:dyDescent="0.3">
      <c r="A2473" s="200" t="s">
        <v>5073</v>
      </c>
      <c r="B2473" s="200">
        <v>530011</v>
      </c>
      <c r="C2473" s="200" t="s">
        <v>5072</v>
      </c>
      <c r="D2473" s="200" t="s">
        <v>417</v>
      </c>
    </row>
    <row r="2474" spans="1:4" x14ac:dyDescent="0.3">
      <c r="A2474" s="200" t="s">
        <v>5071</v>
      </c>
      <c r="B2474" s="200">
        <v>500109</v>
      </c>
      <c r="C2474" s="200" t="s">
        <v>5070</v>
      </c>
      <c r="D2474" s="200" t="s">
        <v>3423</v>
      </c>
    </row>
    <row r="2475" spans="1:4" x14ac:dyDescent="0.3">
      <c r="A2475" s="200" t="s">
        <v>5069</v>
      </c>
      <c r="B2475" s="200">
        <v>530243</v>
      </c>
      <c r="C2475" s="200" t="s">
        <v>1735</v>
      </c>
      <c r="D2475" s="200" t="s">
        <v>1625</v>
      </c>
    </row>
    <row r="2476" spans="1:4" x14ac:dyDescent="0.3">
      <c r="A2476" s="200" t="s">
        <v>5068</v>
      </c>
      <c r="B2476" s="200">
        <v>507938</v>
      </c>
      <c r="C2476" s="200" t="s">
        <v>1735</v>
      </c>
      <c r="D2476" s="200" t="s">
        <v>1004</v>
      </c>
    </row>
    <row r="2477" spans="1:4" x14ac:dyDescent="0.3">
      <c r="A2477" s="200" t="s">
        <v>5067</v>
      </c>
      <c r="B2477" s="200">
        <v>533078</v>
      </c>
      <c r="C2477" s="200" t="s">
        <v>1735</v>
      </c>
      <c r="D2477" s="200" t="s">
        <v>926</v>
      </c>
    </row>
    <row r="2478" spans="1:4" x14ac:dyDescent="0.3">
      <c r="A2478" s="200" t="s">
        <v>5066</v>
      </c>
      <c r="B2478" s="200">
        <v>540396</v>
      </c>
      <c r="C2478" s="200" t="s">
        <v>1735</v>
      </c>
      <c r="D2478" s="200" t="s">
        <v>920</v>
      </c>
    </row>
    <row r="2479" spans="1:4" x14ac:dyDescent="0.3">
      <c r="A2479" s="200" t="s">
        <v>5065</v>
      </c>
      <c r="B2479" s="200">
        <v>540396</v>
      </c>
      <c r="C2479" s="200" t="s">
        <v>1735</v>
      </c>
      <c r="D2479" s="200" t="s">
        <v>920</v>
      </c>
    </row>
    <row r="2480" spans="1:4" x14ac:dyDescent="0.3">
      <c r="A2480" s="200" t="s">
        <v>5064</v>
      </c>
      <c r="B2480" s="200">
        <v>541974</v>
      </c>
      <c r="C2480" s="200" t="s">
        <v>1735</v>
      </c>
      <c r="D2480" s="200" t="s">
        <v>1646</v>
      </c>
    </row>
    <row r="2481" spans="1:4" x14ac:dyDescent="0.3">
      <c r="A2481" s="200" t="s">
        <v>5063</v>
      </c>
      <c r="B2481" s="200">
        <v>539207</v>
      </c>
      <c r="C2481" s="200" t="s">
        <v>5062</v>
      </c>
      <c r="D2481" s="200" t="s">
        <v>1115</v>
      </c>
    </row>
    <row r="2482" spans="1:4" x14ac:dyDescent="0.3">
      <c r="A2482" s="200" t="s">
        <v>5061</v>
      </c>
      <c r="B2482" s="200">
        <v>530537</v>
      </c>
      <c r="C2482" s="200" t="s">
        <v>1735</v>
      </c>
      <c r="D2482" s="200" t="s">
        <v>2203</v>
      </c>
    </row>
    <row r="2483" spans="1:4" x14ac:dyDescent="0.3">
      <c r="A2483" s="200" t="s">
        <v>5060</v>
      </c>
      <c r="B2483" s="200">
        <v>511758</v>
      </c>
      <c r="C2483" s="200" t="s">
        <v>1735</v>
      </c>
      <c r="D2483" s="200" t="s">
        <v>1004</v>
      </c>
    </row>
    <row r="2484" spans="1:4" x14ac:dyDescent="0.3">
      <c r="A2484" s="200" t="s">
        <v>5059</v>
      </c>
      <c r="B2484" s="200">
        <v>512303</v>
      </c>
      <c r="C2484" s="200" t="s">
        <v>1735</v>
      </c>
      <c r="D2484" s="200" t="s">
        <v>1751</v>
      </c>
    </row>
    <row r="2485" spans="1:4" x14ac:dyDescent="0.3">
      <c r="A2485" s="200" t="s">
        <v>5058</v>
      </c>
      <c r="B2485" s="200">
        <v>505324</v>
      </c>
      <c r="C2485" s="200" t="s">
        <v>5056</v>
      </c>
      <c r="D2485" s="200" t="s">
        <v>515</v>
      </c>
    </row>
    <row r="2486" spans="1:4" x14ac:dyDescent="0.3">
      <c r="A2486" s="200" t="s">
        <v>5057</v>
      </c>
      <c r="B2486" s="200">
        <v>505324</v>
      </c>
      <c r="C2486" s="200" t="s">
        <v>5056</v>
      </c>
      <c r="D2486" s="200" t="s">
        <v>515</v>
      </c>
    </row>
    <row r="2487" spans="1:4" x14ac:dyDescent="0.3">
      <c r="A2487" s="200" t="s">
        <v>5055</v>
      </c>
      <c r="B2487" s="200">
        <v>538970</v>
      </c>
      <c r="C2487" s="200" t="s">
        <v>1735</v>
      </c>
      <c r="D2487" s="200" t="s">
        <v>926</v>
      </c>
    </row>
    <row r="2488" spans="1:4" x14ac:dyDescent="0.3">
      <c r="A2488" s="200" t="s">
        <v>5054</v>
      </c>
      <c r="B2488" s="200">
        <v>521018</v>
      </c>
      <c r="C2488" s="200" t="s">
        <v>5053</v>
      </c>
      <c r="D2488" s="200" t="s">
        <v>920</v>
      </c>
    </row>
    <row r="2489" spans="1:4" x14ac:dyDescent="0.3">
      <c r="A2489" s="200" t="s">
        <v>5052</v>
      </c>
      <c r="B2489" s="200">
        <v>503101</v>
      </c>
      <c r="C2489" s="200" t="s">
        <v>5051</v>
      </c>
      <c r="D2489" s="200" t="s">
        <v>926</v>
      </c>
    </row>
    <row r="2490" spans="1:4" x14ac:dyDescent="0.3">
      <c r="A2490" s="200" t="s">
        <v>5050</v>
      </c>
      <c r="B2490" s="200">
        <v>502250</v>
      </c>
      <c r="C2490" s="200" t="s">
        <v>1735</v>
      </c>
      <c r="D2490" s="200" t="s">
        <v>2040</v>
      </c>
    </row>
    <row r="2491" spans="1:4" x14ac:dyDescent="0.3">
      <c r="A2491" s="200" t="s">
        <v>5049</v>
      </c>
      <c r="B2491" s="200">
        <v>513544</v>
      </c>
      <c r="C2491" s="200" t="s">
        <v>1735</v>
      </c>
      <c r="D2491" s="200" t="s">
        <v>3344</v>
      </c>
    </row>
    <row r="2492" spans="1:4" x14ac:dyDescent="0.3">
      <c r="A2492" s="200" t="s">
        <v>5048</v>
      </c>
      <c r="B2492" s="200">
        <v>530543</v>
      </c>
      <c r="C2492" s="200" t="s">
        <v>1735</v>
      </c>
      <c r="D2492" s="200" t="s">
        <v>926</v>
      </c>
    </row>
    <row r="2493" spans="1:4" x14ac:dyDescent="0.3">
      <c r="A2493" s="200" t="s">
        <v>5047</v>
      </c>
      <c r="B2493" s="200">
        <v>540254</v>
      </c>
      <c r="C2493" s="200" t="s">
        <v>1735</v>
      </c>
      <c r="D2493" s="200" t="s">
        <v>1004</v>
      </c>
    </row>
    <row r="2494" spans="1:4" x14ac:dyDescent="0.3">
      <c r="A2494" s="200" t="s">
        <v>5046</v>
      </c>
      <c r="B2494" s="200">
        <v>500206</v>
      </c>
      <c r="C2494" s="200" t="s">
        <v>1735</v>
      </c>
      <c r="D2494" s="200" t="s">
        <v>1004</v>
      </c>
    </row>
    <row r="2495" spans="1:4" x14ac:dyDescent="0.3">
      <c r="A2495" s="200" t="s">
        <v>5045</v>
      </c>
      <c r="B2495" s="200">
        <v>531642</v>
      </c>
      <c r="C2495" s="200" t="s">
        <v>5044</v>
      </c>
      <c r="D2495" s="200" t="s">
        <v>1225</v>
      </c>
    </row>
    <row r="2496" spans="1:4" x14ac:dyDescent="0.3">
      <c r="A2496" s="200" t="s">
        <v>5043</v>
      </c>
      <c r="B2496" s="200" t="s">
        <v>1735</v>
      </c>
      <c r="C2496" s="200" t="s">
        <v>5041</v>
      </c>
      <c r="D2496" s="200" t="s">
        <v>1733</v>
      </c>
    </row>
    <row r="2497" spans="1:4" x14ac:dyDescent="0.3">
      <c r="A2497" s="200" t="s">
        <v>5042</v>
      </c>
      <c r="B2497" s="200" t="s">
        <v>1735</v>
      </c>
      <c r="C2497" s="200" t="s">
        <v>5041</v>
      </c>
      <c r="D2497" s="200" t="s">
        <v>1733</v>
      </c>
    </row>
    <row r="2498" spans="1:4" x14ac:dyDescent="0.3">
      <c r="A2498" s="200" t="s">
        <v>5040</v>
      </c>
      <c r="B2498" s="200">
        <v>531503</v>
      </c>
      <c r="C2498" s="200" t="s">
        <v>1735</v>
      </c>
      <c r="D2498" s="200" t="s">
        <v>920</v>
      </c>
    </row>
    <row r="2499" spans="1:4" x14ac:dyDescent="0.3">
      <c r="A2499" s="200" t="s">
        <v>5039</v>
      </c>
      <c r="B2499" s="200">
        <v>526891</v>
      </c>
      <c r="C2499" s="200" t="s">
        <v>1735</v>
      </c>
      <c r="D2499" s="200" t="s">
        <v>945</v>
      </c>
    </row>
    <row r="2500" spans="1:4" x14ac:dyDescent="0.3">
      <c r="A2500" s="200" t="s">
        <v>5038</v>
      </c>
      <c r="B2500" s="200">
        <v>524404</v>
      </c>
      <c r="C2500" s="200" t="s">
        <v>5037</v>
      </c>
      <c r="D2500" s="200" t="s">
        <v>472</v>
      </c>
    </row>
    <row r="2501" spans="1:4" x14ac:dyDescent="0.3">
      <c r="A2501" s="200" t="s">
        <v>5036</v>
      </c>
      <c r="B2501" s="200" t="s">
        <v>1735</v>
      </c>
      <c r="C2501" s="200" t="s">
        <v>5035</v>
      </c>
      <c r="D2501" s="200" t="s">
        <v>1733</v>
      </c>
    </row>
    <row r="2502" spans="1:4" x14ac:dyDescent="0.3">
      <c r="A2502" s="200" t="s">
        <v>5034</v>
      </c>
      <c r="B2502" s="200">
        <v>517467</v>
      </c>
      <c r="C2502" s="200" t="s">
        <v>1735</v>
      </c>
      <c r="D2502" s="200" t="s">
        <v>958</v>
      </c>
    </row>
    <row r="2503" spans="1:4" x14ac:dyDescent="0.3">
      <c r="A2503" s="200" t="s">
        <v>5033</v>
      </c>
      <c r="B2503" s="200">
        <v>523566</v>
      </c>
      <c r="C2503" s="200" t="s">
        <v>1735</v>
      </c>
      <c r="D2503" s="200" t="s">
        <v>926</v>
      </c>
    </row>
    <row r="2504" spans="1:4" x14ac:dyDescent="0.3">
      <c r="A2504" s="200" t="s">
        <v>5032</v>
      </c>
      <c r="B2504" s="200">
        <v>531540</v>
      </c>
      <c r="C2504" s="200" t="s">
        <v>1735</v>
      </c>
      <c r="D2504" s="200" t="s">
        <v>931</v>
      </c>
    </row>
    <row r="2505" spans="1:4" x14ac:dyDescent="0.3">
      <c r="A2505" s="200" t="s">
        <v>5031</v>
      </c>
      <c r="B2505" s="200">
        <v>531319</v>
      </c>
      <c r="C2505" s="200" t="s">
        <v>1735</v>
      </c>
      <c r="D2505" s="200" t="s">
        <v>1004</v>
      </c>
    </row>
    <row r="2506" spans="1:4" x14ac:dyDescent="0.3">
      <c r="A2506" s="200" t="s">
        <v>5030</v>
      </c>
      <c r="B2506" s="200">
        <v>532500</v>
      </c>
      <c r="C2506" s="200" t="s">
        <v>5028</v>
      </c>
      <c r="D2506" s="200" t="s">
        <v>5027</v>
      </c>
    </row>
    <row r="2507" spans="1:4" x14ac:dyDescent="0.3">
      <c r="A2507" s="200" t="s">
        <v>5029</v>
      </c>
      <c r="B2507" s="200">
        <v>532500</v>
      </c>
      <c r="C2507" s="200" t="s">
        <v>5028</v>
      </c>
      <c r="D2507" s="200" t="s">
        <v>5027</v>
      </c>
    </row>
    <row r="2508" spans="1:4" x14ac:dyDescent="0.3">
      <c r="A2508" s="200" t="s">
        <v>5026</v>
      </c>
      <c r="B2508" s="200" t="s">
        <v>1735</v>
      </c>
      <c r="C2508" s="200" t="s">
        <v>5025</v>
      </c>
      <c r="D2508" s="200" t="s">
        <v>1733</v>
      </c>
    </row>
    <row r="2509" spans="1:4" x14ac:dyDescent="0.3">
      <c r="A2509" s="200" t="s">
        <v>5024</v>
      </c>
      <c r="B2509" s="200">
        <v>540749</v>
      </c>
      <c r="C2509" s="200" t="s">
        <v>5023</v>
      </c>
      <c r="D2509" s="200" t="s">
        <v>1004</v>
      </c>
    </row>
    <row r="2510" spans="1:4" x14ac:dyDescent="0.3">
      <c r="A2510" s="200" t="s">
        <v>5022</v>
      </c>
      <c r="B2510" s="200" t="s">
        <v>1735</v>
      </c>
      <c r="C2510" s="200" t="s">
        <v>5021</v>
      </c>
      <c r="D2510" s="200" t="s">
        <v>1880</v>
      </c>
    </row>
    <row r="2511" spans="1:4" x14ac:dyDescent="0.3">
      <c r="A2511" s="200" t="s">
        <v>5020</v>
      </c>
      <c r="B2511" s="200">
        <v>523704</v>
      </c>
      <c r="C2511" s="200" t="s">
        <v>5019</v>
      </c>
      <c r="D2511" s="200" t="s">
        <v>1625</v>
      </c>
    </row>
    <row r="2512" spans="1:4" x14ac:dyDescent="0.3">
      <c r="A2512" s="200" t="s">
        <v>5018</v>
      </c>
      <c r="B2512" s="200">
        <v>506867</v>
      </c>
      <c r="C2512" s="200" t="s">
        <v>1735</v>
      </c>
      <c r="D2512" s="200" t="s">
        <v>920</v>
      </c>
    </row>
    <row r="2513" spans="1:4" x14ac:dyDescent="0.3">
      <c r="A2513" s="200" t="s">
        <v>5017</v>
      </c>
      <c r="B2513" s="200">
        <v>511768</v>
      </c>
      <c r="C2513" s="200" t="s">
        <v>1735</v>
      </c>
      <c r="D2513" s="200" t="s">
        <v>1004</v>
      </c>
    </row>
    <row r="2514" spans="1:4" x14ac:dyDescent="0.3">
      <c r="A2514" s="200" t="s">
        <v>5016</v>
      </c>
      <c r="B2514" s="200">
        <v>511688</v>
      </c>
      <c r="C2514" s="200" t="s">
        <v>1735</v>
      </c>
      <c r="D2514" s="200" t="s">
        <v>1004</v>
      </c>
    </row>
    <row r="2515" spans="1:4" x14ac:dyDescent="0.3">
      <c r="A2515" s="200" t="s">
        <v>5015</v>
      </c>
      <c r="B2515" s="200">
        <v>540704</v>
      </c>
      <c r="C2515" s="200" t="s">
        <v>5014</v>
      </c>
      <c r="D2515" s="200" t="s">
        <v>961</v>
      </c>
    </row>
    <row r="2516" spans="1:4" x14ac:dyDescent="0.3">
      <c r="A2516" s="200" t="s">
        <v>5013</v>
      </c>
      <c r="B2516" s="200">
        <v>539219</v>
      </c>
      <c r="C2516" s="200" t="s">
        <v>1735</v>
      </c>
      <c r="D2516" s="200" t="s">
        <v>996</v>
      </c>
    </row>
    <row r="2517" spans="1:4" x14ac:dyDescent="0.3">
      <c r="A2517" s="200" t="s">
        <v>5012</v>
      </c>
      <c r="B2517" s="200">
        <v>500248</v>
      </c>
      <c r="C2517" s="200" t="s">
        <v>1735</v>
      </c>
      <c r="D2517" s="200" t="s">
        <v>934</v>
      </c>
    </row>
    <row r="2518" spans="1:4" x14ac:dyDescent="0.3">
      <c r="A2518" s="200" t="s">
        <v>5011</v>
      </c>
      <c r="B2518" s="200">
        <v>523371</v>
      </c>
      <c r="C2518" s="200" t="s">
        <v>5010</v>
      </c>
      <c r="D2518" s="200" t="s">
        <v>807</v>
      </c>
    </row>
    <row r="2519" spans="1:4" x14ac:dyDescent="0.3">
      <c r="A2519" s="200" t="s">
        <v>5009</v>
      </c>
      <c r="B2519" s="200">
        <v>539981</v>
      </c>
      <c r="C2519" s="200" t="s">
        <v>5008</v>
      </c>
      <c r="D2519" s="200" t="s">
        <v>972</v>
      </c>
    </row>
    <row r="2520" spans="1:4" x14ac:dyDescent="0.3">
      <c r="A2520" s="200" t="s">
        <v>5007</v>
      </c>
      <c r="B2520" s="200">
        <v>534563</v>
      </c>
      <c r="C2520" s="200" t="s">
        <v>5006</v>
      </c>
      <c r="D2520" s="200" t="s">
        <v>515</v>
      </c>
    </row>
    <row r="2521" spans="1:4" x14ac:dyDescent="0.3">
      <c r="A2521" s="200" t="s">
        <v>5005</v>
      </c>
      <c r="B2521" s="200">
        <v>500271</v>
      </c>
      <c r="C2521" s="200" t="s">
        <v>5004</v>
      </c>
      <c r="D2521" s="200" t="s">
        <v>429</v>
      </c>
    </row>
    <row r="2522" spans="1:4" x14ac:dyDescent="0.3">
      <c r="A2522" s="200" t="s">
        <v>5003</v>
      </c>
      <c r="B2522" s="200">
        <v>539981</v>
      </c>
      <c r="C2522" s="200" t="s">
        <v>973</v>
      </c>
      <c r="D2522" s="200" t="s">
        <v>972</v>
      </c>
    </row>
    <row r="2523" spans="1:4" x14ac:dyDescent="0.3">
      <c r="A2523" s="200" t="s">
        <v>5002</v>
      </c>
      <c r="B2523" s="200">
        <v>539940</v>
      </c>
      <c r="C2523" s="200" t="s">
        <v>5001</v>
      </c>
      <c r="D2523" s="200" t="s">
        <v>972</v>
      </c>
    </row>
    <row r="2524" spans="1:4" x14ac:dyDescent="0.3">
      <c r="A2524" s="200" t="s">
        <v>5000</v>
      </c>
      <c r="B2524" s="200">
        <v>534338</v>
      </c>
      <c r="C2524" s="200" t="s">
        <v>1735</v>
      </c>
      <c r="D2524" s="200" t="s">
        <v>926</v>
      </c>
    </row>
    <row r="2525" spans="1:4" x14ac:dyDescent="0.3">
      <c r="A2525" s="200" t="s">
        <v>4999</v>
      </c>
      <c r="B2525" s="200">
        <v>526538</v>
      </c>
      <c r="C2525" s="200" t="s">
        <v>1735</v>
      </c>
      <c r="D2525" s="200" t="s">
        <v>472</v>
      </c>
    </row>
    <row r="2526" spans="1:4" x14ac:dyDescent="0.3">
      <c r="A2526" s="200" t="s">
        <v>4998</v>
      </c>
      <c r="B2526" s="200">
        <v>540401</v>
      </c>
      <c r="C2526" s="200" t="s">
        <v>1735</v>
      </c>
      <c r="D2526" s="200" t="s">
        <v>1212</v>
      </c>
    </row>
    <row r="2527" spans="1:4" x14ac:dyDescent="0.3">
      <c r="A2527" s="200" t="s">
        <v>4997</v>
      </c>
      <c r="B2527" s="200">
        <v>539519</v>
      </c>
      <c r="C2527" s="200" t="s">
        <v>1735</v>
      </c>
      <c r="D2527" s="200" t="s">
        <v>820</v>
      </c>
    </row>
    <row r="2528" spans="1:4" x14ac:dyDescent="0.3">
      <c r="A2528" s="200" t="s">
        <v>4996</v>
      </c>
      <c r="B2528" s="200">
        <v>531221</v>
      </c>
      <c r="C2528" s="200" t="s">
        <v>1735</v>
      </c>
      <c r="D2528" s="200" t="s">
        <v>2040</v>
      </c>
    </row>
    <row r="2529" spans="1:4" x14ac:dyDescent="0.3">
      <c r="A2529" s="200" t="s">
        <v>4995</v>
      </c>
      <c r="B2529" s="200">
        <v>531680</v>
      </c>
      <c r="C2529" s="200" t="s">
        <v>1735</v>
      </c>
      <c r="D2529" s="200" t="s">
        <v>1047</v>
      </c>
    </row>
    <row r="2530" spans="1:4" x14ac:dyDescent="0.3">
      <c r="A2530" s="200" t="s">
        <v>4994</v>
      </c>
      <c r="B2530" s="200">
        <v>522249</v>
      </c>
      <c r="C2530" s="200" t="s">
        <v>4993</v>
      </c>
      <c r="D2530" s="200" t="s">
        <v>920</v>
      </c>
    </row>
    <row r="2531" spans="1:4" x14ac:dyDescent="0.3">
      <c r="A2531" s="200" t="s">
        <v>4992</v>
      </c>
      <c r="B2531" s="200">
        <v>523792</v>
      </c>
      <c r="C2531" s="200" t="s">
        <v>4991</v>
      </c>
      <c r="D2531" s="200" t="s">
        <v>515</v>
      </c>
    </row>
    <row r="2532" spans="1:4" x14ac:dyDescent="0.3">
      <c r="A2532" s="200" t="s">
        <v>4990</v>
      </c>
      <c r="B2532" s="200">
        <v>533152</v>
      </c>
      <c r="C2532" s="200" t="s">
        <v>4989</v>
      </c>
      <c r="D2532" s="200" t="s">
        <v>931</v>
      </c>
    </row>
    <row r="2533" spans="1:4" x14ac:dyDescent="0.3">
      <c r="A2533" s="200" t="s">
        <v>4988</v>
      </c>
      <c r="B2533" s="200">
        <v>532852</v>
      </c>
      <c r="C2533" s="200" t="s">
        <v>4987</v>
      </c>
      <c r="D2533" s="200" t="s">
        <v>1791</v>
      </c>
    </row>
    <row r="2534" spans="1:4" x14ac:dyDescent="0.3">
      <c r="A2534" s="200" t="s">
        <v>4986</v>
      </c>
      <c r="B2534" s="200">
        <v>532654</v>
      </c>
      <c r="C2534" s="200" t="s">
        <v>4984</v>
      </c>
      <c r="D2534" s="200" t="s">
        <v>1083</v>
      </c>
    </row>
    <row r="2535" spans="1:4" x14ac:dyDescent="0.3">
      <c r="A2535" s="200" t="s">
        <v>4985</v>
      </c>
      <c r="B2535" s="200">
        <v>532654</v>
      </c>
      <c r="C2535" s="200" t="s">
        <v>4984</v>
      </c>
      <c r="D2535" s="200" t="s">
        <v>1083</v>
      </c>
    </row>
    <row r="2536" spans="1:4" x14ac:dyDescent="0.3">
      <c r="A2536" s="200" t="s">
        <v>4983</v>
      </c>
      <c r="B2536" s="200">
        <v>532629</v>
      </c>
      <c r="C2536" s="200" t="s">
        <v>4982</v>
      </c>
      <c r="D2536" s="200" t="s">
        <v>931</v>
      </c>
    </row>
    <row r="2537" spans="1:4" x14ac:dyDescent="0.3">
      <c r="A2537" s="200" t="s">
        <v>4981</v>
      </c>
      <c r="B2537" s="200">
        <v>512267</v>
      </c>
      <c r="C2537" s="200" t="s">
        <v>1735</v>
      </c>
      <c r="D2537" s="200" t="s">
        <v>1947</v>
      </c>
    </row>
    <row r="2538" spans="1:4" x14ac:dyDescent="0.3">
      <c r="A2538" s="200" t="s">
        <v>4980</v>
      </c>
      <c r="B2538" s="200">
        <v>531146</v>
      </c>
      <c r="C2538" s="200" t="s">
        <v>1735</v>
      </c>
      <c r="D2538" s="200" t="s">
        <v>472</v>
      </c>
    </row>
    <row r="2539" spans="1:4" x14ac:dyDescent="0.3">
      <c r="A2539" s="200" t="s">
        <v>4979</v>
      </c>
      <c r="B2539" s="200">
        <v>523144</v>
      </c>
      <c r="C2539" s="200" t="s">
        <v>1735</v>
      </c>
      <c r="D2539" s="200" t="s">
        <v>472</v>
      </c>
    </row>
    <row r="2540" spans="1:4" x14ac:dyDescent="0.3">
      <c r="A2540" s="200" t="s">
        <v>4978</v>
      </c>
      <c r="B2540" s="200">
        <v>539938</v>
      </c>
      <c r="C2540" s="200" t="s">
        <v>4977</v>
      </c>
      <c r="D2540" s="200" t="s">
        <v>945</v>
      </c>
    </row>
    <row r="2541" spans="1:4" x14ac:dyDescent="0.3">
      <c r="A2541" s="200" t="s">
        <v>4976</v>
      </c>
      <c r="B2541" s="200">
        <v>540937</v>
      </c>
      <c r="C2541" s="200" t="s">
        <v>1735</v>
      </c>
      <c r="D2541" s="200" t="s">
        <v>472</v>
      </c>
    </row>
    <row r="2542" spans="1:4" x14ac:dyDescent="0.3">
      <c r="A2542" s="200" t="s">
        <v>4975</v>
      </c>
      <c r="B2542" s="200">
        <v>526301</v>
      </c>
      <c r="C2542" s="200" t="s">
        <v>1735</v>
      </c>
      <c r="D2542" s="200" t="s">
        <v>1108</v>
      </c>
    </row>
    <row r="2543" spans="1:4" x14ac:dyDescent="0.3">
      <c r="A2543" s="200" t="s">
        <v>4974</v>
      </c>
      <c r="B2543" s="200">
        <v>538834</v>
      </c>
      <c r="C2543" s="200" t="s">
        <v>1735</v>
      </c>
      <c r="D2543" s="200" t="s">
        <v>1004</v>
      </c>
    </row>
    <row r="2544" spans="1:4" x14ac:dyDescent="0.3">
      <c r="A2544" s="200" t="s">
        <v>4973</v>
      </c>
      <c r="B2544" s="200">
        <v>512505</v>
      </c>
      <c r="C2544" s="200" t="s">
        <v>1735</v>
      </c>
      <c r="D2544" s="200" t="s">
        <v>423</v>
      </c>
    </row>
    <row r="2545" spans="1:4" x14ac:dyDescent="0.3">
      <c r="A2545" s="200" t="s">
        <v>4972</v>
      </c>
      <c r="B2545" s="200">
        <v>540519</v>
      </c>
      <c r="C2545" s="200" t="s">
        <v>1735</v>
      </c>
      <c r="D2545" s="200" t="s">
        <v>515</v>
      </c>
    </row>
    <row r="2546" spans="1:4" x14ac:dyDescent="0.3">
      <c r="A2546" s="200" t="s">
        <v>4971</v>
      </c>
      <c r="B2546" s="200">
        <v>511276</v>
      </c>
      <c r="C2546" s="200" t="s">
        <v>1735</v>
      </c>
      <c r="D2546" s="200" t="s">
        <v>414</v>
      </c>
    </row>
    <row r="2547" spans="1:4" x14ac:dyDescent="0.3">
      <c r="A2547" s="200" t="s">
        <v>4970</v>
      </c>
      <c r="B2547" s="200">
        <v>531176</v>
      </c>
      <c r="C2547" s="200" t="s">
        <v>1735</v>
      </c>
      <c r="D2547" s="200" t="s">
        <v>1004</v>
      </c>
    </row>
    <row r="2548" spans="1:4" x14ac:dyDescent="0.3">
      <c r="A2548" s="200" t="s">
        <v>4969</v>
      </c>
      <c r="B2548" s="200">
        <v>531417</v>
      </c>
      <c r="C2548" s="200" t="s">
        <v>1735</v>
      </c>
      <c r="D2548" s="200" t="s">
        <v>1004</v>
      </c>
    </row>
    <row r="2549" spans="1:4" x14ac:dyDescent="0.3">
      <c r="A2549" s="200" t="s">
        <v>4968</v>
      </c>
      <c r="B2549" s="200">
        <v>532105</v>
      </c>
      <c r="C2549" s="200" t="s">
        <v>1735</v>
      </c>
      <c r="D2549" s="200" t="s">
        <v>1751</v>
      </c>
    </row>
    <row r="2550" spans="1:4" x14ac:dyDescent="0.3">
      <c r="A2550" s="200" t="s">
        <v>4967</v>
      </c>
      <c r="B2550" s="200">
        <v>532105</v>
      </c>
      <c r="C2550" s="200" t="s">
        <v>1735</v>
      </c>
      <c r="D2550" s="200" t="s">
        <v>1751</v>
      </c>
    </row>
    <row r="2551" spans="1:4" x14ac:dyDescent="0.3">
      <c r="A2551" s="200" t="s">
        <v>4966</v>
      </c>
      <c r="B2551" s="200">
        <v>539767</v>
      </c>
      <c r="C2551" s="200" t="s">
        <v>1735</v>
      </c>
      <c r="D2551" s="200" t="s">
        <v>926</v>
      </c>
    </row>
    <row r="2552" spans="1:4" x14ac:dyDescent="0.3">
      <c r="A2552" s="200" t="s">
        <v>4965</v>
      </c>
      <c r="B2552" s="200">
        <v>532408</v>
      </c>
      <c r="C2552" s="200" t="s">
        <v>4964</v>
      </c>
      <c r="D2552" s="200" t="s">
        <v>1625</v>
      </c>
    </row>
    <row r="2553" spans="1:4" x14ac:dyDescent="0.3">
      <c r="A2553" s="200" t="s">
        <v>4963</v>
      </c>
      <c r="B2553" s="200">
        <v>541352</v>
      </c>
      <c r="C2553" s="200" t="s">
        <v>1735</v>
      </c>
      <c r="D2553" s="200" t="s">
        <v>766</v>
      </c>
    </row>
    <row r="2554" spans="1:4" x14ac:dyDescent="0.3">
      <c r="A2554" s="200" t="s">
        <v>4962</v>
      </c>
      <c r="B2554" s="200">
        <v>532865</v>
      </c>
      <c r="C2554" s="200" t="s">
        <v>4961</v>
      </c>
      <c r="D2554" s="200" t="s">
        <v>405</v>
      </c>
    </row>
    <row r="2555" spans="1:4" x14ac:dyDescent="0.3">
      <c r="A2555" s="200" t="s">
        <v>4960</v>
      </c>
      <c r="B2555" s="200">
        <v>511367</v>
      </c>
      <c r="C2555" s="200" t="s">
        <v>1735</v>
      </c>
      <c r="D2555" s="200" t="s">
        <v>1004</v>
      </c>
    </row>
    <row r="2556" spans="1:4" x14ac:dyDescent="0.3">
      <c r="A2556" s="200" t="s">
        <v>4959</v>
      </c>
      <c r="B2556" s="200">
        <v>511367</v>
      </c>
      <c r="C2556" s="200" t="s">
        <v>1735</v>
      </c>
      <c r="D2556" s="200" t="s">
        <v>1004</v>
      </c>
    </row>
    <row r="2557" spans="1:4" x14ac:dyDescent="0.3">
      <c r="A2557" s="200" t="s">
        <v>4958</v>
      </c>
      <c r="B2557" s="200">
        <v>539012</v>
      </c>
      <c r="C2557" s="200" t="s">
        <v>1735</v>
      </c>
      <c r="D2557" s="200" t="s">
        <v>961</v>
      </c>
    </row>
    <row r="2558" spans="1:4" x14ac:dyDescent="0.3">
      <c r="A2558" s="200" t="s">
        <v>4957</v>
      </c>
      <c r="B2558" s="200">
        <v>540730</v>
      </c>
      <c r="C2558" s="200" t="s">
        <v>1735</v>
      </c>
      <c r="D2558" s="200" t="s">
        <v>1212</v>
      </c>
    </row>
    <row r="2559" spans="1:4" x14ac:dyDescent="0.3">
      <c r="A2559" s="200" t="s">
        <v>4956</v>
      </c>
      <c r="B2559" s="200">
        <v>511740</v>
      </c>
      <c r="C2559" s="200" t="s">
        <v>1735</v>
      </c>
      <c r="D2559" s="200" t="s">
        <v>2203</v>
      </c>
    </row>
    <row r="2560" spans="1:4" x14ac:dyDescent="0.3">
      <c r="A2560" s="200" t="s">
        <v>4955</v>
      </c>
      <c r="B2560" s="200">
        <v>511377</v>
      </c>
      <c r="C2560" s="200" t="s">
        <v>1735</v>
      </c>
      <c r="D2560" s="200" t="s">
        <v>1004</v>
      </c>
    </row>
    <row r="2561" spans="1:4" x14ac:dyDescent="0.3">
      <c r="A2561" s="200" t="s">
        <v>4954</v>
      </c>
      <c r="B2561" s="200">
        <v>511738</v>
      </c>
      <c r="C2561" s="200" t="s">
        <v>1735</v>
      </c>
      <c r="D2561" s="200" t="s">
        <v>945</v>
      </c>
    </row>
    <row r="2562" spans="1:4" x14ac:dyDescent="0.3">
      <c r="A2562" s="200" t="s">
        <v>4953</v>
      </c>
      <c r="B2562" s="200">
        <v>532307</v>
      </c>
      <c r="C2562" s="200" t="s">
        <v>4952</v>
      </c>
      <c r="D2562" s="200" t="s">
        <v>1625</v>
      </c>
    </row>
    <row r="2563" spans="1:4" x14ac:dyDescent="0.3">
      <c r="A2563" s="200" t="s">
        <v>4951</v>
      </c>
      <c r="B2563" s="200">
        <v>531127</v>
      </c>
      <c r="C2563" s="200" t="s">
        <v>1735</v>
      </c>
      <c r="D2563" s="200" t="s">
        <v>1004</v>
      </c>
    </row>
    <row r="2564" spans="1:4" x14ac:dyDescent="0.3">
      <c r="A2564" s="200" t="s">
        <v>4950</v>
      </c>
      <c r="B2564" s="200">
        <v>523828</v>
      </c>
      <c r="C2564" s="200" t="s">
        <v>4949</v>
      </c>
      <c r="D2564" s="200" t="s">
        <v>989</v>
      </c>
    </row>
    <row r="2565" spans="1:4" x14ac:dyDescent="0.3">
      <c r="A2565" s="200" t="s">
        <v>4948</v>
      </c>
      <c r="B2565" s="200">
        <v>531727</v>
      </c>
      <c r="C2565" s="200" t="s">
        <v>1735</v>
      </c>
      <c r="D2565" s="200" t="s">
        <v>989</v>
      </c>
    </row>
    <row r="2566" spans="1:4" x14ac:dyDescent="0.3">
      <c r="A2566" s="200" t="s">
        <v>4947</v>
      </c>
      <c r="B2566" s="200">
        <v>539126</v>
      </c>
      <c r="C2566" s="200" t="s">
        <v>4946</v>
      </c>
      <c r="D2566" s="200" t="s">
        <v>3570</v>
      </c>
    </row>
    <row r="2567" spans="1:4" x14ac:dyDescent="0.3">
      <c r="A2567" s="200" t="s">
        <v>4945</v>
      </c>
      <c r="B2567" s="200">
        <v>538942</v>
      </c>
      <c r="C2567" s="200" t="s">
        <v>1735</v>
      </c>
      <c r="D2567" s="200" t="s">
        <v>1751</v>
      </c>
    </row>
    <row r="2568" spans="1:4" x14ac:dyDescent="0.3">
      <c r="A2568" s="200" t="s">
        <v>4944</v>
      </c>
      <c r="B2568" s="200">
        <v>526235</v>
      </c>
      <c r="C2568" s="200" t="s">
        <v>4943</v>
      </c>
      <c r="D2568" s="200" t="s">
        <v>1001</v>
      </c>
    </row>
    <row r="2569" spans="1:4" x14ac:dyDescent="0.3">
      <c r="A2569" s="200" t="s">
        <v>4942</v>
      </c>
      <c r="B2569" s="200">
        <v>500126</v>
      </c>
      <c r="C2569" s="200" t="s">
        <v>4941</v>
      </c>
      <c r="D2569" s="200" t="s">
        <v>472</v>
      </c>
    </row>
    <row r="2570" spans="1:4" x14ac:dyDescent="0.3">
      <c r="A2570" s="200" t="s">
        <v>4940</v>
      </c>
      <c r="B2570" s="200">
        <v>538964</v>
      </c>
      <c r="C2570" s="200" t="s">
        <v>1735</v>
      </c>
      <c r="D2570" s="200" t="s">
        <v>472</v>
      </c>
    </row>
    <row r="2571" spans="1:4" x14ac:dyDescent="0.3">
      <c r="A2571" s="200" t="s">
        <v>4939</v>
      </c>
      <c r="B2571" s="200">
        <v>531357</v>
      </c>
      <c r="C2571" s="200" t="s">
        <v>1735</v>
      </c>
      <c r="D2571" s="200" t="s">
        <v>1212</v>
      </c>
    </row>
    <row r="2572" spans="1:4" x14ac:dyDescent="0.3">
      <c r="A2572" s="200" t="s">
        <v>4938</v>
      </c>
      <c r="B2572" s="200">
        <v>512415</v>
      </c>
      <c r="C2572" s="200" t="s">
        <v>1735</v>
      </c>
      <c r="D2572" s="200" t="s">
        <v>1751</v>
      </c>
    </row>
    <row r="2573" spans="1:4" x14ac:dyDescent="0.3">
      <c r="A2573" s="200" t="s">
        <v>4937</v>
      </c>
      <c r="B2573" s="200">
        <v>500274</v>
      </c>
      <c r="C2573" s="200" t="s">
        <v>1735</v>
      </c>
      <c r="D2573" s="200" t="s">
        <v>472</v>
      </c>
    </row>
    <row r="2574" spans="1:4" x14ac:dyDescent="0.3">
      <c r="A2574" s="200" t="s">
        <v>4936</v>
      </c>
      <c r="B2574" s="200">
        <v>531810</v>
      </c>
      <c r="C2574" s="200" t="s">
        <v>1735</v>
      </c>
      <c r="D2574" s="200" t="s">
        <v>423</v>
      </c>
    </row>
    <row r="2575" spans="1:4" x14ac:dyDescent="0.3">
      <c r="A2575" s="200" t="s">
        <v>4935</v>
      </c>
      <c r="B2575" s="200">
        <v>531810</v>
      </c>
      <c r="C2575" s="200" t="s">
        <v>1735</v>
      </c>
      <c r="D2575" s="200" t="s">
        <v>423</v>
      </c>
    </row>
    <row r="2576" spans="1:4" x14ac:dyDescent="0.3">
      <c r="A2576" s="200" t="s">
        <v>4934</v>
      </c>
      <c r="B2576" s="200">
        <v>513335</v>
      </c>
      <c r="C2576" s="200" t="s">
        <v>4933</v>
      </c>
      <c r="D2576" s="200" t="s">
        <v>996</v>
      </c>
    </row>
    <row r="2577" spans="1:4" x14ac:dyDescent="0.3">
      <c r="A2577" s="200" t="s">
        <v>4932</v>
      </c>
      <c r="B2577" s="200">
        <v>532990</v>
      </c>
      <c r="C2577" s="200" t="s">
        <v>4931</v>
      </c>
      <c r="D2577" s="200" t="s">
        <v>1850</v>
      </c>
    </row>
    <row r="2578" spans="1:4" x14ac:dyDescent="0.3">
      <c r="A2578" s="200" t="s">
        <v>4930</v>
      </c>
      <c r="B2578" s="200">
        <v>500159</v>
      </c>
      <c r="C2578" s="200" t="s">
        <v>1735</v>
      </c>
      <c r="D2578" s="200" t="s">
        <v>1655</v>
      </c>
    </row>
    <row r="2579" spans="1:4" x14ac:dyDescent="0.3">
      <c r="A2579" s="200" t="s">
        <v>4929</v>
      </c>
      <c r="B2579" s="200">
        <v>542650</v>
      </c>
      <c r="C2579" s="200" t="s">
        <v>4928</v>
      </c>
      <c r="D2579" s="200" t="s">
        <v>1108</v>
      </c>
    </row>
    <row r="2580" spans="1:4" x14ac:dyDescent="0.3">
      <c r="A2580" s="200" t="s">
        <v>4927</v>
      </c>
      <c r="B2580" s="200">
        <v>540150</v>
      </c>
      <c r="C2580" s="200" t="s">
        <v>1735</v>
      </c>
      <c r="D2580" s="200" t="s">
        <v>931</v>
      </c>
    </row>
    <row r="2581" spans="1:4" x14ac:dyDescent="0.3">
      <c r="A2581" s="200" t="s">
        <v>4926</v>
      </c>
      <c r="B2581" s="200">
        <v>513496</v>
      </c>
      <c r="C2581" s="200" t="s">
        <v>1735</v>
      </c>
      <c r="D2581" s="200" t="s">
        <v>2067</v>
      </c>
    </row>
    <row r="2582" spans="1:4" x14ac:dyDescent="0.3">
      <c r="A2582" s="200" t="s">
        <v>4925</v>
      </c>
      <c r="B2582" s="200">
        <v>531613</v>
      </c>
      <c r="C2582" s="200" t="s">
        <v>4924</v>
      </c>
      <c r="D2582" s="200" t="s">
        <v>2219</v>
      </c>
    </row>
    <row r="2583" spans="1:4" x14ac:dyDescent="0.3">
      <c r="A2583" s="200" t="s">
        <v>4923</v>
      </c>
      <c r="B2583" s="200">
        <v>526622</v>
      </c>
      <c r="C2583" s="200" t="s">
        <v>1735</v>
      </c>
      <c r="D2583" s="200" t="s">
        <v>1012</v>
      </c>
    </row>
    <row r="2584" spans="1:4" x14ac:dyDescent="0.3">
      <c r="A2584" s="200" t="s">
        <v>4922</v>
      </c>
      <c r="B2584" s="200">
        <v>526622</v>
      </c>
      <c r="C2584" s="200" t="s">
        <v>1735</v>
      </c>
      <c r="D2584" s="200" t="s">
        <v>1012</v>
      </c>
    </row>
    <row r="2585" spans="1:4" x14ac:dyDescent="0.3">
      <c r="A2585" s="200" t="s">
        <v>4921</v>
      </c>
      <c r="B2585" s="200">
        <v>513721</v>
      </c>
      <c r="C2585" s="200" t="s">
        <v>1735</v>
      </c>
      <c r="D2585" s="200" t="s">
        <v>1850</v>
      </c>
    </row>
    <row r="2586" spans="1:4" x14ac:dyDescent="0.3">
      <c r="A2586" s="200" t="s">
        <v>4920</v>
      </c>
      <c r="B2586" s="200">
        <v>532850</v>
      </c>
      <c r="C2586" s="200" t="s">
        <v>4919</v>
      </c>
      <c r="D2586" s="200" t="s">
        <v>1745</v>
      </c>
    </row>
    <row r="2587" spans="1:4" x14ac:dyDescent="0.3">
      <c r="A2587" s="200" t="s">
        <v>4918</v>
      </c>
      <c r="B2587" s="200">
        <v>523343</v>
      </c>
      <c r="C2587" s="200" t="s">
        <v>1735</v>
      </c>
      <c r="D2587" s="200" t="s">
        <v>1004</v>
      </c>
    </row>
    <row r="2588" spans="1:4" x14ac:dyDescent="0.3">
      <c r="A2588" s="200" t="s">
        <v>4917</v>
      </c>
      <c r="B2588" s="200">
        <v>523343</v>
      </c>
      <c r="C2588" s="200" t="s">
        <v>1735</v>
      </c>
      <c r="D2588" s="200" t="s">
        <v>1004</v>
      </c>
    </row>
    <row r="2589" spans="1:4" x14ac:dyDescent="0.3">
      <c r="A2589" s="200" t="s">
        <v>4916</v>
      </c>
      <c r="B2589" s="200">
        <v>526251</v>
      </c>
      <c r="C2589" s="200" t="s">
        <v>1735</v>
      </c>
      <c r="D2589" s="200" t="s">
        <v>945</v>
      </c>
    </row>
    <row r="2590" spans="1:4" x14ac:dyDescent="0.3">
      <c r="A2590" s="200" t="s">
        <v>4915</v>
      </c>
      <c r="B2590" s="200">
        <v>500277</v>
      </c>
      <c r="C2590" s="200" t="s">
        <v>1735</v>
      </c>
      <c r="D2590" s="200" t="s">
        <v>920</v>
      </c>
    </row>
    <row r="2591" spans="1:4" x14ac:dyDescent="0.3">
      <c r="A2591" s="200" t="s">
        <v>4914</v>
      </c>
      <c r="B2591" s="200">
        <v>531192</v>
      </c>
      <c r="C2591" s="200" t="s">
        <v>1735</v>
      </c>
      <c r="D2591" s="200" t="s">
        <v>1004</v>
      </c>
    </row>
    <row r="2592" spans="1:4" x14ac:dyDescent="0.3">
      <c r="A2592" s="200" t="s">
        <v>4913</v>
      </c>
      <c r="B2592" s="200">
        <v>540744</v>
      </c>
      <c r="C2592" s="200" t="s">
        <v>1735</v>
      </c>
      <c r="D2592" s="200" t="s">
        <v>1850</v>
      </c>
    </row>
    <row r="2593" spans="1:4" x14ac:dyDescent="0.3">
      <c r="A2593" s="200" t="s">
        <v>4912</v>
      </c>
      <c r="B2593" s="200">
        <v>533310</v>
      </c>
      <c r="C2593" s="200" t="s">
        <v>4911</v>
      </c>
      <c r="D2593" s="200" t="s">
        <v>4910</v>
      </c>
    </row>
    <row r="2594" spans="1:4" x14ac:dyDescent="0.3">
      <c r="A2594" s="200" t="s">
        <v>4909</v>
      </c>
      <c r="B2594" s="200">
        <v>526570</v>
      </c>
      <c r="C2594" s="200" t="s">
        <v>1735</v>
      </c>
      <c r="D2594" s="200" t="s">
        <v>2040</v>
      </c>
    </row>
    <row r="2595" spans="1:4" x14ac:dyDescent="0.3">
      <c r="A2595" s="200" t="s">
        <v>4908</v>
      </c>
      <c r="B2595" s="200">
        <v>538895</v>
      </c>
      <c r="C2595" s="200" t="s">
        <v>1735</v>
      </c>
      <c r="D2595" s="200" t="s">
        <v>1212</v>
      </c>
    </row>
    <row r="2596" spans="1:4" x14ac:dyDescent="0.3">
      <c r="A2596" s="200" t="s">
        <v>4907</v>
      </c>
      <c r="B2596" s="200">
        <v>541337</v>
      </c>
      <c r="C2596" s="200" t="s">
        <v>1735</v>
      </c>
      <c r="D2596" s="200" t="s">
        <v>2397</v>
      </c>
    </row>
    <row r="2597" spans="1:4" x14ac:dyDescent="0.3">
      <c r="A2597" s="200" t="s">
        <v>4906</v>
      </c>
      <c r="B2597" s="200">
        <v>531338</v>
      </c>
      <c r="C2597" s="200" t="s">
        <v>1735</v>
      </c>
      <c r="D2597" s="200" t="s">
        <v>2040</v>
      </c>
    </row>
    <row r="2598" spans="1:4" x14ac:dyDescent="0.3">
      <c r="A2598" s="200" t="s">
        <v>4905</v>
      </c>
      <c r="B2598" s="200">
        <v>511018</v>
      </c>
      <c r="C2598" s="200" t="s">
        <v>1735</v>
      </c>
      <c r="D2598" s="200" t="s">
        <v>1751</v>
      </c>
    </row>
    <row r="2599" spans="1:4" x14ac:dyDescent="0.3">
      <c r="A2599" s="200" t="s">
        <v>4904</v>
      </c>
      <c r="B2599" s="200">
        <v>507621</v>
      </c>
      <c r="C2599" s="200" t="s">
        <v>1735</v>
      </c>
      <c r="D2599" s="200" t="s">
        <v>844</v>
      </c>
    </row>
    <row r="2600" spans="1:4" x14ac:dyDescent="0.3">
      <c r="A2600" s="200" t="s">
        <v>4903</v>
      </c>
      <c r="B2600" s="200">
        <v>511187</v>
      </c>
      <c r="C2600" s="200" t="s">
        <v>1735</v>
      </c>
      <c r="D2600" s="200" t="s">
        <v>1751</v>
      </c>
    </row>
    <row r="2601" spans="1:4" x14ac:dyDescent="0.3">
      <c r="A2601" s="200" t="s">
        <v>4902</v>
      </c>
      <c r="B2601" s="200" t="s">
        <v>1735</v>
      </c>
      <c r="C2601" s="200" t="s">
        <v>4901</v>
      </c>
      <c r="D2601" s="200" t="s">
        <v>1733</v>
      </c>
    </row>
    <row r="2602" spans="1:4" x14ac:dyDescent="0.3">
      <c r="A2602" s="200" t="s">
        <v>4900</v>
      </c>
      <c r="B2602" s="200">
        <v>531456</v>
      </c>
      <c r="C2602" s="200" t="s">
        <v>1735</v>
      </c>
      <c r="D2602" s="200" t="s">
        <v>920</v>
      </c>
    </row>
    <row r="2603" spans="1:4" x14ac:dyDescent="0.3">
      <c r="A2603" s="200" t="s">
        <v>4899</v>
      </c>
      <c r="B2603" s="200">
        <v>538962</v>
      </c>
      <c r="C2603" s="200" t="s">
        <v>4898</v>
      </c>
      <c r="D2603" s="200" t="s">
        <v>989</v>
      </c>
    </row>
    <row r="2604" spans="1:4" x14ac:dyDescent="0.3">
      <c r="A2604" s="200" t="s">
        <v>4897</v>
      </c>
      <c r="B2604" s="200">
        <v>539303</v>
      </c>
      <c r="C2604" s="200" t="s">
        <v>1735</v>
      </c>
      <c r="D2604" s="200" t="s">
        <v>1004</v>
      </c>
    </row>
    <row r="2605" spans="1:4" x14ac:dyDescent="0.3">
      <c r="A2605" s="200" t="s">
        <v>4896</v>
      </c>
      <c r="B2605" s="200">
        <v>532539</v>
      </c>
      <c r="C2605" s="200" t="s">
        <v>4895</v>
      </c>
      <c r="D2605" s="200" t="s">
        <v>989</v>
      </c>
    </row>
    <row r="2606" spans="1:4" x14ac:dyDescent="0.3">
      <c r="A2606" s="200" t="s">
        <v>4894</v>
      </c>
      <c r="B2606" s="200">
        <v>517344</v>
      </c>
      <c r="C2606" s="200" t="s">
        <v>4892</v>
      </c>
      <c r="D2606" s="200" t="s">
        <v>1625</v>
      </c>
    </row>
    <row r="2607" spans="1:4" x14ac:dyDescent="0.3">
      <c r="A2607" s="200" t="s">
        <v>4893</v>
      </c>
      <c r="B2607" s="200">
        <v>517344</v>
      </c>
      <c r="C2607" s="200" t="s">
        <v>4892</v>
      </c>
      <c r="D2607" s="200" t="s">
        <v>1625</v>
      </c>
    </row>
    <row r="2608" spans="1:4" x14ac:dyDescent="0.3">
      <c r="A2608" s="200" t="s">
        <v>4891</v>
      </c>
      <c r="B2608" s="200">
        <v>532819</v>
      </c>
      <c r="C2608" s="200" t="s">
        <v>4890</v>
      </c>
      <c r="D2608" s="200" t="s">
        <v>948</v>
      </c>
    </row>
    <row r="2609" spans="1:4" x14ac:dyDescent="0.3">
      <c r="A2609" s="200" t="s">
        <v>4889</v>
      </c>
      <c r="B2609" s="200">
        <v>523373</v>
      </c>
      <c r="C2609" s="200" t="s">
        <v>1735</v>
      </c>
      <c r="D2609" s="200" t="s">
        <v>1047</v>
      </c>
    </row>
    <row r="2610" spans="1:4" x14ac:dyDescent="0.3">
      <c r="A2610" s="200" t="s">
        <v>4888</v>
      </c>
      <c r="B2610" s="200">
        <v>523373</v>
      </c>
      <c r="C2610" s="200" t="s">
        <v>1735</v>
      </c>
      <c r="D2610" s="200" t="s">
        <v>1047</v>
      </c>
    </row>
    <row r="2611" spans="1:4" x14ac:dyDescent="0.3">
      <c r="A2611" s="200" t="s">
        <v>4887</v>
      </c>
      <c r="B2611" s="200">
        <v>532164</v>
      </c>
      <c r="C2611" s="200" t="s">
        <v>1735</v>
      </c>
      <c r="D2611" s="200" t="s">
        <v>1004</v>
      </c>
    </row>
    <row r="2612" spans="1:4" x14ac:dyDescent="0.3">
      <c r="A2612" s="200" t="s">
        <v>4886</v>
      </c>
      <c r="B2612" s="200">
        <v>505797</v>
      </c>
      <c r="C2612" s="200" t="s">
        <v>1735</v>
      </c>
      <c r="D2612" s="200" t="s">
        <v>1078</v>
      </c>
    </row>
    <row r="2613" spans="1:4" x14ac:dyDescent="0.3">
      <c r="A2613" s="200" t="s">
        <v>4885</v>
      </c>
      <c r="B2613" s="200">
        <v>500279</v>
      </c>
      <c r="C2613" s="200" t="s">
        <v>4884</v>
      </c>
      <c r="D2613" s="200" t="s">
        <v>633</v>
      </c>
    </row>
    <row r="2614" spans="1:4" x14ac:dyDescent="0.3">
      <c r="A2614" s="200" t="s">
        <v>4883</v>
      </c>
      <c r="B2614" s="200">
        <v>505336</v>
      </c>
      <c r="C2614" s="200" t="s">
        <v>1735</v>
      </c>
      <c r="D2614" s="200" t="s">
        <v>515</v>
      </c>
    </row>
    <row r="2615" spans="1:4" x14ac:dyDescent="0.3">
      <c r="A2615" s="200" t="s">
        <v>4882</v>
      </c>
      <c r="B2615" s="200">
        <v>505336</v>
      </c>
      <c r="C2615" s="200" t="s">
        <v>1735</v>
      </c>
      <c r="D2615" s="200" t="s">
        <v>515</v>
      </c>
    </row>
    <row r="2616" spans="1:4" x14ac:dyDescent="0.3">
      <c r="A2616" s="200" t="s">
        <v>4881</v>
      </c>
      <c r="B2616" s="200">
        <v>526642</v>
      </c>
      <c r="C2616" s="200" t="s">
        <v>4880</v>
      </c>
      <c r="D2616" s="200" t="s">
        <v>437</v>
      </c>
    </row>
    <row r="2617" spans="1:4" x14ac:dyDescent="0.3">
      <c r="A2617" s="200" t="s">
        <v>4879</v>
      </c>
      <c r="B2617" s="200">
        <v>539220</v>
      </c>
      <c r="C2617" s="200" t="s">
        <v>1735</v>
      </c>
      <c r="D2617" s="200" t="s">
        <v>1047</v>
      </c>
    </row>
    <row r="2618" spans="1:4" x14ac:dyDescent="0.3">
      <c r="A2618" s="200" t="s">
        <v>4878</v>
      </c>
      <c r="B2618" s="200">
        <v>541195</v>
      </c>
      <c r="C2618" s="200" t="s">
        <v>4877</v>
      </c>
      <c r="D2618" s="200" t="s">
        <v>423</v>
      </c>
    </row>
    <row r="2619" spans="1:4" x14ac:dyDescent="0.3">
      <c r="A2619" s="200" t="s">
        <v>4876</v>
      </c>
      <c r="B2619" s="200">
        <v>539594</v>
      </c>
      <c r="C2619" s="200" t="s">
        <v>1735</v>
      </c>
      <c r="D2619" s="200" t="s">
        <v>414</v>
      </c>
    </row>
    <row r="2620" spans="1:4" x14ac:dyDescent="0.3">
      <c r="A2620" s="200" t="s">
        <v>4875</v>
      </c>
      <c r="B2620" s="200" t="s">
        <v>1735</v>
      </c>
      <c r="C2620" s="200" t="s">
        <v>4874</v>
      </c>
      <c r="D2620" s="200" t="s">
        <v>1733</v>
      </c>
    </row>
    <row r="2621" spans="1:4" x14ac:dyDescent="0.3">
      <c r="A2621" s="200" t="s">
        <v>4873</v>
      </c>
      <c r="B2621" s="200">
        <v>523782</v>
      </c>
      <c r="C2621" s="200" t="s">
        <v>1735</v>
      </c>
      <c r="D2621" s="200" t="s">
        <v>1212</v>
      </c>
    </row>
    <row r="2622" spans="1:4" x14ac:dyDescent="0.3">
      <c r="A2622" s="200" t="s">
        <v>4872</v>
      </c>
      <c r="B2622" s="200">
        <v>523782</v>
      </c>
      <c r="C2622" s="200" t="s">
        <v>1735</v>
      </c>
      <c r="D2622" s="200" t="s">
        <v>1212</v>
      </c>
    </row>
    <row r="2623" spans="1:4" x14ac:dyDescent="0.3">
      <c r="A2623" s="200" t="s">
        <v>4871</v>
      </c>
      <c r="B2623" s="200">
        <v>540078</v>
      </c>
      <c r="C2623" s="200" t="s">
        <v>1735</v>
      </c>
      <c r="D2623" s="200" t="s">
        <v>1130</v>
      </c>
    </row>
    <row r="2624" spans="1:4" x14ac:dyDescent="0.3">
      <c r="A2624" s="200" t="s">
        <v>4870</v>
      </c>
      <c r="B2624" s="200" t="s">
        <v>1735</v>
      </c>
      <c r="C2624" s="200" t="s">
        <v>4869</v>
      </c>
      <c r="D2624" s="200" t="s">
        <v>1733</v>
      </c>
    </row>
    <row r="2625" spans="1:4" x14ac:dyDescent="0.3">
      <c r="A2625" s="200" t="s">
        <v>4868</v>
      </c>
      <c r="B2625" s="200">
        <v>522036</v>
      </c>
      <c r="C2625" s="200" t="s">
        <v>4867</v>
      </c>
      <c r="D2625" s="200" t="s">
        <v>1078</v>
      </c>
    </row>
    <row r="2626" spans="1:4" x14ac:dyDescent="0.3">
      <c r="A2626" s="200" t="s">
        <v>4866</v>
      </c>
      <c r="B2626" s="200">
        <v>522241</v>
      </c>
      <c r="C2626" s="200" t="s">
        <v>4865</v>
      </c>
      <c r="D2626" s="200" t="s">
        <v>996</v>
      </c>
    </row>
    <row r="2627" spans="1:4" x14ac:dyDescent="0.3">
      <c r="A2627" s="200" t="s">
        <v>4864</v>
      </c>
      <c r="B2627" s="200">
        <v>509196</v>
      </c>
      <c r="C2627" s="200" t="s">
        <v>4863</v>
      </c>
      <c r="D2627" s="200" t="s">
        <v>4862</v>
      </c>
    </row>
    <row r="2628" spans="1:4" x14ac:dyDescent="0.3">
      <c r="A2628" s="200" t="s">
        <v>4861</v>
      </c>
      <c r="B2628" s="200" t="s">
        <v>1735</v>
      </c>
      <c r="C2628" s="200" t="s">
        <v>4860</v>
      </c>
      <c r="D2628" s="200" t="s">
        <v>1733</v>
      </c>
    </row>
    <row r="2629" spans="1:4" x14ac:dyDescent="0.3">
      <c r="A2629" s="200" t="s">
        <v>4859</v>
      </c>
      <c r="B2629" s="200">
        <v>513377</v>
      </c>
      <c r="C2629" s="200" t="s">
        <v>4858</v>
      </c>
      <c r="D2629" s="200" t="s">
        <v>1212</v>
      </c>
    </row>
    <row r="2630" spans="1:4" x14ac:dyDescent="0.3">
      <c r="A2630" s="200" t="s">
        <v>4857</v>
      </c>
      <c r="B2630" s="200">
        <v>503772</v>
      </c>
      <c r="C2630" s="200" t="s">
        <v>1735</v>
      </c>
      <c r="D2630" s="200" t="s">
        <v>1212</v>
      </c>
    </row>
    <row r="2631" spans="1:4" x14ac:dyDescent="0.3">
      <c r="A2631" s="200" t="s">
        <v>4856</v>
      </c>
      <c r="B2631" s="200">
        <v>503015</v>
      </c>
      <c r="C2631" s="200" t="s">
        <v>1735</v>
      </c>
      <c r="D2631" s="200" t="s">
        <v>1212</v>
      </c>
    </row>
    <row r="2632" spans="1:4" x14ac:dyDescent="0.3">
      <c r="A2632" s="200" t="s">
        <v>4855</v>
      </c>
      <c r="B2632" s="200">
        <v>539762</v>
      </c>
      <c r="C2632" s="200" t="s">
        <v>1735</v>
      </c>
      <c r="D2632" s="200" t="s">
        <v>414</v>
      </c>
    </row>
    <row r="2633" spans="1:4" x14ac:dyDescent="0.3">
      <c r="A2633" s="200" t="s">
        <v>4854</v>
      </c>
      <c r="B2633" s="200">
        <v>519287</v>
      </c>
      <c r="C2633" s="200" t="s">
        <v>1735</v>
      </c>
      <c r="D2633" s="200" t="s">
        <v>844</v>
      </c>
    </row>
    <row r="2634" spans="1:4" x14ac:dyDescent="0.3">
      <c r="A2634" s="200" t="s">
        <v>4853</v>
      </c>
      <c r="B2634" s="200">
        <v>503015</v>
      </c>
      <c r="C2634" s="200" t="s">
        <v>1735</v>
      </c>
      <c r="D2634" s="200" t="s">
        <v>1212</v>
      </c>
    </row>
    <row r="2635" spans="1:4" x14ac:dyDescent="0.3">
      <c r="A2635" s="200" t="s">
        <v>4852</v>
      </c>
      <c r="B2635" s="200">
        <v>509760</v>
      </c>
      <c r="C2635" s="200" t="s">
        <v>1735</v>
      </c>
      <c r="D2635" s="200" t="s">
        <v>945</v>
      </c>
    </row>
    <row r="2636" spans="1:4" x14ac:dyDescent="0.3">
      <c r="A2636" s="200" t="s">
        <v>4851</v>
      </c>
      <c r="B2636" s="200">
        <v>513303</v>
      </c>
      <c r="C2636" s="200" t="s">
        <v>4850</v>
      </c>
      <c r="D2636" s="200" t="s">
        <v>2885</v>
      </c>
    </row>
    <row r="2637" spans="1:4" x14ac:dyDescent="0.3">
      <c r="A2637" s="200" t="s">
        <v>4849</v>
      </c>
      <c r="B2637" s="200">
        <v>537092</v>
      </c>
      <c r="C2637" s="200" t="s">
        <v>1735</v>
      </c>
      <c r="D2637" s="200" t="s">
        <v>945</v>
      </c>
    </row>
    <row r="2638" spans="1:4" x14ac:dyDescent="0.3">
      <c r="A2638" s="200" t="s">
        <v>4848</v>
      </c>
      <c r="B2638" s="200">
        <v>519003</v>
      </c>
      <c r="C2638" s="200" t="s">
        <v>1735</v>
      </c>
      <c r="D2638" s="200" t="s">
        <v>414</v>
      </c>
    </row>
    <row r="2639" spans="1:4" x14ac:dyDescent="0.3">
      <c r="A2639" s="200" t="s">
        <v>4847</v>
      </c>
      <c r="B2639" s="200">
        <v>500890</v>
      </c>
      <c r="C2639" s="200" t="s">
        <v>4846</v>
      </c>
      <c r="D2639" s="200" t="s">
        <v>1093</v>
      </c>
    </row>
    <row r="2640" spans="1:4" x14ac:dyDescent="0.3">
      <c r="A2640" s="200" t="s">
        <v>4845</v>
      </c>
      <c r="B2640" s="200">
        <v>503776</v>
      </c>
      <c r="C2640" s="200" t="s">
        <v>1735</v>
      </c>
      <c r="D2640" s="200" t="s">
        <v>1007</v>
      </c>
    </row>
    <row r="2641" spans="1:4" x14ac:dyDescent="0.3">
      <c r="A2641" s="200" t="s">
        <v>4844</v>
      </c>
      <c r="B2641" s="200">
        <v>506261</v>
      </c>
      <c r="C2641" s="200" t="s">
        <v>1735</v>
      </c>
      <c r="D2641" s="200" t="s">
        <v>958</v>
      </c>
    </row>
    <row r="2642" spans="1:4" x14ac:dyDescent="0.3">
      <c r="A2642" s="200" t="s">
        <v>4843</v>
      </c>
      <c r="B2642" s="200" t="s">
        <v>1735</v>
      </c>
      <c r="C2642" s="200" t="s">
        <v>4842</v>
      </c>
      <c r="D2642" s="200" t="s">
        <v>1733</v>
      </c>
    </row>
    <row r="2643" spans="1:4" x14ac:dyDescent="0.3">
      <c r="A2643" s="200" t="s">
        <v>4841</v>
      </c>
      <c r="B2643" s="200">
        <v>531453</v>
      </c>
      <c r="C2643" s="200" t="s">
        <v>4840</v>
      </c>
      <c r="D2643" s="200" t="s">
        <v>920</v>
      </c>
    </row>
    <row r="2644" spans="1:4" x14ac:dyDescent="0.3">
      <c r="A2644" s="200" t="s">
        <v>4839</v>
      </c>
      <c r="B2644" s="200">
        <v>530169</v>
      </c>
      <c r="C2644" s="200" t="s">
        <v>1735</v>
      </c>
      <c r="D2644" s="200" t="s">
        <v>1655</v>
      </c>
    </row>
    <row r="2645" spans="1:4" x14ac:dyDescent="0.3">
      <c r="A2645" s="200" t="s">
        <v>4838</v>
      </c>
      <c r="B2645" s="200">
        <v>532140</v>
      </c>
      <c r="C2645" s="200" t="s">
        <v>1735</v>
      </c>
      <c r="D2645" s="200" t="s">
        <v>920</v>
      </c>
    </row>
    <row r="2646" spans="1:4" x14ac:dyDescent="0.3">
      <c r="A2646" s="200" t="s">
        <v>4837</v>
      </c>
      <c r="B2646" s="200">
        <v>530047</v>
      </c>
      <c r="C2646" s="200" t="s">
        <v>4836</v>
      </c>
      <c r="D2646" s="200" t="s">
        <v>920</v>
      </c>
    </row>
    <row r="2647" spans="1:4" x14ac:dyDescent="0.3">
      <c r="A2647" s="200" t="s">
        <v>4835</v>
      </c>
      <c r="B2647" s="200">
        <v>533286</v>
      </c>
      <c r="C2647" s="200" t="s">
        <v>4834</v>
      </c>
      <c r="D2647" s="200" t="s">
        <v>2479</v>
      </c>
    </row>
    <row r="2648" spans="1:4" x14ac:dyDescent="0.3">
      <c r="A2648" s="200" t="s">
        <v>4833</v>
      </c>
      <c r="B2648" s="200" t="s">
        <v>1735</v>
      </c>
      <c r="C2648" s="200" t="s">
        <v>4832</v>
      </c>
      <c r="D2648" s="200" t="s">
        <v>1733</v>
      </c>
    </row>
    <row r="2649" spans="1:4" x14ac:dyDescent="0.3">
      <c r="A2649" s="200" t="s">
        <v>4831</v>
      </c>
      <c r="B2649" s="200">
        <v>533080</v>
      </c>
      <c r="C2649" s="200" t="s">
        <v>4830</v>
      </c>
      <c r="D2649" s="200" t="s">
        <v>1130</v>
      </c>
    </row>
    <row r="2650" spans="1:4" x14ac:dyDescent="0.3">
      <c r="A2650" s="200" t="s">
        <v>4829</v>
      </c>
      <c r="B2650" s="200">
        <v>526263</v>
      </c>
      <c r="C2650" s="200" t="s">
        <v>4828</v>
      </c>
      <c r="D2650" s="200" t="s">
        <v>1803</v>
      </c>
    </row>
    <row r="2651" spans="1:4" x14ac:dyDescent="0.3">
      <c r="A2651" s="200" t="s">
        <v>4827</v>
      </c>
      <c r="B2651" s="200">
        <v>511551</v>
      </c>
      <c r="C2651" s="200" t="s">
        <v>1735</v>
      </c>
      <c r="D2651" s="200" t="s">
        <v>945</v>
      </c>
    </row>
    <row r="2652" spans="1:4" x14ac:dyDescent="0.3">
      <c r="A2652" s="200" t="s">
        <v>4826</v>
      </c>
      <c r="B2652" s="200">
        <v>535910</v>
      </c>
      <c r="C2652" s="200" t="s">
        <v>1735</v>
      </c>
      <c r="D2652" s="200" t="s">
        <v>1004</v>
      </c>
    </row>
    <row r="2653" spans="1:4" x14ac:dyDescent="0.3">
      <c r="A2653" s="200" t="s">
        <v>4825</v>
      </c>
      <c r="B2653" s="200">
        <v>532078</v>
      </c>
      <c r="C2653" s="200" t="s">
        <v>1735</v>
      </c>
      <c r="D2653" s="200" t="s">
        <v>1850</v>
      </c>
    </row>
    <row r="2654" spans="1:4" x14ac:dyDescent="0.3">
      <c r="A2654" s="200" t="s">
        <v>4824</v>
      </c>
      <c r="B2654" s="200">
        <v>513446</v>
      </c>
      <c r="C2654" s="200" t="s">
        <v>4823</v>
      </c>
      <c r="D2654" s="200" t="s">
        <v>1850</v>
      </c>
    </row>
    <row r="2655" spans="1:4" x14ac:dyDescent="0.3">
      <c r="A2655" s="200" t="s">
        <v>4822</v>
      </c>
      <c r="B2655" s="200">
        <v>532723</v>
      </c>
      <c r="C2655" s="200" t="s">
        <v>1735</v>
      </c>
      <c r="D2655" s="200" t="s">
        <v>926</v>
      </c>
    </row>
    <row r="2656" spans="1:4" x14ac:dyDescent="0.3">
      <c r="A2656" s="200" t="s">
        <v>4821</v>
      </c>
      <c r="B2656" s="200">
        <v>505343</v>
      </c>
      <c r="C2656" s="200" t="s">
        <v>1735</v>
      </c>
      <c r="D2656" s="200" t="s">
        <v>1751</v>
      </c>
    </row>
    <row r="2657" spans="1:4" x14ac:dyDescent="0.3">
      <c r="A2657" s="200" t="s">
        <v>4820</v>
      </c>
      <c r="B2657" s="200">
        <v>505343</v>
      </c>
      <c r="C2657" s="200" t="s">
        <v>1735</v>
      </c>
      <c r="D2657" s="200" t="s">
        <v>1751</v>
      </c>
    </row>
    <row r="2658" spans="1:4" x14ac:dyDescent="0.3">
      <c r="A2658" s="200" t="s">
        <v>4819</v>
      </c>
      <c r="B2658" s="200">
        <v>524084</v>
      </c>
      <c r="C2658" s="200" t="s">
        <v>4817</v>
      </c>
      <c r="D2658" s="200" t="s">
        <v>1007</v>
      </c>
    </row>
    <row r="2659" spans="1:4" x14ac:dyDescent="0.3">
      <c r="A2659" s="200" t="s">
        <v>4818</v>
      </c>
      <c r="B2659" s="200">
        <v>524084</v>
      </c>
      <c r="C2659" s="200" t="s">
        <v>4817</v>
      </c>
      <c r="D2659" s="200" t="s">
        <v>1007</v>
      </c>
    </row>
    <row r="2660" spans="1:4" x14ac:dyDescent="0.3">
      <c r="A2660" s="200" t="s">
        <v>4816</v>
      </c>
      <c r="B2660" s="200">
        <v>538836</v>
      </c>
      <c r="C2660" s="200" t="s">
        <v>4815</v>
      </c>
      <c r="D2660" s="200" t="s">
        <v>1047</v>
      </c>
    </row>
    <row r="2661" spans="1:4" x14ac:dyDescent="0.3">
      <c r="A2661" s="200" t="s">
        <v>4814</v>
      </c>
      <c r="B2661" s="200">
        <v>530167</v>
      </c>
      <c r="C2661" s="200" t="s">
        <v>1735</v>
      </c>
      <c r="D2661" s="200" t="s">
        <v>1004</v>
      </c>
    </row>
    <row r="2662" spans="1:4" x14ac:dyDescent="0.3">
      <c r="A2662" s="200" t="s">
        <v>4813</v>
      </c>
      <c r="B2662" s="200">
        <v>539199</v>
      </c>
      <c r="C2662" s="200" t="s">
        <v>1735</v>
      </c>
      <c r="D2662" s="200" t="s">
        <v>945</v>
      </c>
    </row>
    <row r="2663" spans="1:4" x14ac:dyDescent="0.3">
      <c r="A2663" s="200" t="s">
        <v>4812</v>
      </c>
      <c r="B2663" s="200">
        <v>532621</v>
      </c>
      <c r="C2663" s="200" t="s">
        <v>4811</v>
      </c>
      <c r="D2663" s="200" t="s">
        <v>920</v>
      </c>
    </row>
    <row r="2664" spans="1:4" x14ac:dyDescent="0.3">
      <c r="A2664" s="200" t="s">
        <v>4810</v>
      </c>
      <c r="B2664" s="200">
        <v>511549</v>
      </c>
      <c r="C2664" s="200" t="s">
        <v>1735</v>
      </c>
      <c r="D2664" s="200" t="s">
        <v>1004</v>
      </c>
    </row>
    <row r="2665" spans="1:4" x14ac:dyDescent="0.3">
      <c r="A2665" s="200" t="s">
        <v>4809</v>
      </c>
      <c r="B2665" s="200">
        <v>500288</v>
      </c>
      <c r="C2665" s="200" t="s">
        <v>4808</v>
      </c>
      <c r="D2665" s="200" t="s">
        <v>472</v>
      </c>
    </row>
    <row r="2666" spans="1:4" x14ac:dyDescent="0.3">
      <c r="A2666" s="200" t="s">
        <v>4807</v>
      </c>
      <c r="B2666" s="200">
        <v>526237</v>
      </c>
      <c r="C2666" s="200" t="s">
        <v>1735</v>
      </c>
      <c r="D2666" s="200" t="s">
        <v>1004</v>
      </c>
    </row>
    <row r="2667" spans="1:4" x14ac:dyDescent="0.3">
      <c r="A2667" s="200" t="s">
        <v>4806</v>
      </c>
      <c r="B2667" s="200">
        <v>523160</v>
      </c>
      <c r="C2667" s="200" t="s">
        <v>1735</v>
      </c>
      <c r="D2667" s="200" t="s">
        <v>1078</v>
      </c>
    </row>
    <row r="2668" spans="1:4" x14ac:dyDescent="0.3">
      <c r="A2668" s="200" t="s">
        <v>4805</v>
      </c>
      <c r="B2668" s="200">
        <v>523160</v>
      </c>
      <c r="C2668" s="200" t="s">
        <v>1735</v>
      </c>
      <c r="D2668" s="200" t="s">
        <v>1078</v>
      </c>
    </row>
    <row r="2669" spans="1:4" x14ac:dyDescent="0.3">
      <c r="A2669" s="200" t="s">
        <v>4804</v>
      </c>
      <c r="B2669" s="200">
        <v>513305</v>
      </c>
      <c r="C2669" s="200" t="s">
        <v>4803</v>
      </c>
      <c r="D2669" s="200" t="s">
        <v>1751</v>
      </c>
    </row>
    <row r="2670" spans="1:4" x14ac:dyDescent="0.3">
      <c r="A2670" s="200" t="s">
        <v>4802</v>
      </c>
      <c r="B2670" s="200">
        <v>532407</v>
      </c>
      <c r="C2670" s="200" t="s">
        <v>1735</v>
      </c>
      <c r="D2670" s="200" t="s">
        <v>1625</v>
      </c>
    </row>
    <row r="2671" spans="1:4" x14ac:dyDescent="0.3">
      <c r="A2671" s="200" t="s">
        <v>4801</v>
      </c>
      <c r="B2671" s="200" t="s">
        <v>1735</v>
      </c>
      <c r="C2671" s="200" t="s">
        <v>4800</v>
      </c>
      <c r="D2671" s="200" t="s">
        <v>1880</v>
      </c>
    </row>
    <row r="2672" spans="1:4" x14ac:dyDescent="0.3">
      <c r="A2672" s="200" t="s">
        <v>4799</v>
      </c>
      <c r="B2672" s="200">
        <v>517334</v>
      </c>
      <c r="C2672" s="200" t="s">
        <v>4798</v>
      </c>
      <c r="D2672" s="200" t="s">
        <v>989</v>
      </c>
    </row>
    <row r="2673" spans="1:4" x14ac:dyDescent="0.3">
      <c r="A2673" s="200" t="s">
        <v>4797</v>
      </c>
      <c r="B2673" s="200">
        <v>532892</v>
      </c>
      <c r="C2673" s="200" t="s">
        <v>4796</v>
      </c>
      <c r="D2673" s="200" t="s">
        <v>1004</v>
      </c>
    </row>
    <row r="2674" spans="1:4" x14ac:dyDescent="0.3">
      <c r="A2674" s="200" t="s">
        <v>4795</v>
      </c>
      <c r="B2674" s="200">
        <v>590115</v>
      </c>
      <c r="C2674" s="200" t="s">
        <v>4794</v>
      </c>
      <c r="D2674" s="200" t="s">
        <v>945</v>
      </c>
    </row>
    <row r="2675" spans="1:4" x14ac:dyDescent="0.3">
      <c r="A2675" s="200" t="s">
        <v>4793</v>
      </c>
      <c r="B2675" s="200">
        <v>533385</v>
      </c>
      <c r="C2675" s="200" t="s">
        <v>4792</v>
      </c>
      <c r="D2675" s="200" t="s">
        <v>945</v>
      </c>
    </row>
    <row r="2676" spans="1:4" x14ac:dyDescent="0.3">
      <c r="A2676" s="200" t="s">
        <v>4791</v>
      </c>
      <c r="B2676" s="200">
        <v>507522</v>
      </c>
      <c r="C2676" s="200" t="s">
        <v>1735</v>
      </c>
      <c r="D2676" s="200" t="s">
        <v>1829</v>
      </c>
    </row>
    <row r="2677" spans="1:4" x14ac:dyDescent="0.3">
      <c r="A2677" s="200" t="s">
        <v>4790</v>
      </c>
      <c r="B2677" s="200">
        <v>526299</v>
      </c>
      <c r="C2677" s="200" t="s">
        <v>4789</v>
      </c>
      <c r="D2677" s="200" t="s">
        <v>948</v>
      </c>
    </row>
    <row r="2678" spans="1:4" x14ac:dyDescent="0.3">
      <c r="A2678" s="200" t="s">
        <v>4788</v>
      </c>
      <c r="B2678" s="200">
        <v>500450</v>
      </c>
      <c r="C2678" s="200" t="s">
        <v>1735</v>
      </c>
      <c r="D2678" s="200" t="s">
        <v>945</v>
      </c>
    </row>
    <row r="2679" spans="1:4" x14ac:dyDescent="0.3">
      <c r="A2679" s="200" t="s">
        <v>4787</v>
      </c>
      <c r="B2679" s="200">
        <v>526143</v>
      </c>
      <c r="C2679" s="200" t="s">
        <v>1735</v>
      </c>
      <c r="D2679" s="200" t="s">
        <v>1130</v>
      </c>
    </row>
    <row r="2680" spans="1:4" x14ac:dyDescent="0.3">
      <c r="A2680" s="200" t="s">
        <v>4786</v>
      </c>
      <c r="B2680" s="200">
        <v>532440</v>
      </c>
      <c r="C2680" s="200" t="s">
        <v>4785</v>
      </c>
      <c r="D2680" s="200" t="s">
        <v>2225</v>
      </c>
    </row>
    <row r="2681" spans="1:4" x14ac:dyDescent="0.3">
      <c r="A2681" s="200" t="s">
        <v>4784</v>
      </c>
      <c r="B2681" s="200">
        <v>540809</v>
      </c>
      <c r="C2681" s="200" t="s">
        <v>1735</v>
      </c>
      <c r="D2681" s="200" t="s">
        <v>1212</v>
      </c>
    </row>
    <row r="2682" spans="1:4" x14ac:dyDescent="0.3">
      <c r="A2682" s="200" t="s">
        <v>4783</v>
      </c>
      <c r="B2682" s="200">
        <v>500290</v>
      </c>
      <c r="C2682" s="200" t="s">
        <v>4782</v>
      </c>
      <c r="D2682" s="200" t="s">
        <v>1093</v>
      </c>
    </row>
    <row r="2683" spans="1:4" x14ac:dyDescent="0.3">
      <c r="A2683" s="200" t="s">
        <v>4781</v>
      </c>
      <c r="B2683" s="200">
        <v>532376</v>
      </c>
      <c r="C2683" s="200" t="s">
        <v>4780</v>
      </c>
      <c r="D2683" s="200" t="s">
        <v>1797</v>
      </c>
    </row>
    <row r="2684" spans="1:4" x14ac:dyDescent="0.3">
      <c r="A2684" s="200" t="s">
        <v>4779</v>
      </c>
      <c r="B2684" s="200">
        <v>512065</v>
      </c>
      <c r="C2684" s="200" t="s">
        <v>1735</v>
      </c>
      <c r="D2684" s="200" t="s">
        <v>1004</v>
      </c>
    </row>
    <row r="2685" spans="1:4" x14ac:dyDescent="0.3">
      <c r="A2685" s="200" t="s">
        <v>4778</v>
      </c>
      <c r="B2685" s="200">
        <v>532650</v>
      </c>
      <c r="C2685" s="200" t="s">
        <v>4777</v>
      </c>
      <c r="D2685" s="200" t="s">
        <v>423</v>
      </c>
    </row>
    <row r="2686" spans="1:4" x14ac:dyDescent="0.3">
      <c r="A2686" s="200" t="s">
        <v>4776</v>
      </c>
      <c r="B2686" s="200">
        <v>508922</v>
      </c>
      <c r="C2686" s="200" t="s">
        <v>1735</v>
      </c>
      <c r="D2686" s="200" t="s">
        <v>505</v>
      </c>
    </row>
    <row r="2687" spans="1:4" x14ac:dyDescent="0.3">
      <c r="A2687" s="200" t="s">
        <v>4775</v>
      </c>
      <c r="B2687" s="200">
        <v>508922</v>
      </c>
      <c r="C2687" s="200" t="s">
        <v>1735</v>
      </c>
      <c r="D2687" s="200" t="s">
        <v>505</v>
      </c>
    </row>
    <row r="2688" spans="1:4" x14ac:dyDescent="0.3">
      <c r="A2688" s="200" t="s">
        <v>4774</v>
      </c>
      <c r="B2688" s="200" t="s">
        <v>1735</v>
      </c>
      <c r="C2688" s="200" t="s">
        <v>4773</v>
      </c>
      <c r="D2688" s="200" t="s">
        <v>505</v>
      </c>
    </row>
    <row r="2689" spans="1:4" x14ac:dyDescent="0.3">
      <c r="A2689" s="200" t="s">
        <v>4772</v>
      </c>
      <c r="B2689" s="200">
        <v>542597</v>
      </c>
      <c r="C2689" s="200" t="s">
        <v>4771</v>
      </c>
      <c r="D2689" s="200" t="s">
        <v>1839</v>
      </c>
    </row>
    <row r="2690" spans="1:4" x14ac:dyDescent="0.3">
      <c r="A2690" s="200" t="s">
        <v>4770</v>
      </c>
      <c r="B2690" s="200">
        <v>534312</v>
      </c>
      <c r="C2690" s="200" t="s">
        <v>4769</v>
      </c>
      <c r="D2690" s="200" t="s">
        <v>537</v>
      </c>
    </row>
    <row r="2691" spans="1:4" x14ac:dyDescent="0.3">
      <c r="A2691" s="200" t="s">
        <v>4768</v>
      </c>
      <c r="B2691" s="200">
        <v>531919</v>
      </c>
      <c r="C2691" s="200" t="s">
        <v>1735</v>
      </c>
      <c r="D2691" s="200" t="s">
        <v>1791</v>
      </c>
    </row>
    <row r="2692" spans="1:4" x14ac:dyDescent="0.3">
      <c r="A2692" s="200" t="s">
        <v>4767</v>
      </c>
      <c r="B2692" s="200">
        <v>539819</v>
      </c>
      <c r="C2692" s="200" t="s">
        <v>1735</v>
      </c>
      <c r="D2692" s="200" t="s">
        <v>945</v>
      </c>
    </row>
    <row r="2693" spans="1:4" x14ac:dyDescent="0.3">
      <c r="A2693" s="200" t="s">
        <v>4766</v>
      </c>
      <c r="B2693" s="200">
        <v>538743</v>
      </c>
      <c r="C2693" s="200" t="s">
        <v>1735</v>
      </c>
      <c r="D2693" s="200" t="s">
        <v>948</v>
      </c>
    </row>
    <row r="2694" spans="1:4" x14ac:dyDescent="0.3">
      <c r="A2694" s="200" t="s">
        <v>4765</v>
      </c>
      <c r="B2694" s="200">
        <v>532097</v>
      </c>
      <c r="C2694" s="200" t="s">
        <v>4764</v>
      </c>
      <c r="D2694" s="200" t="s">
        <v>931</v>
      </c>
    </row>
    <row r="2695" spans="1:4" x14ac:dyDescent="0.3">
      <c r="A2695" s="200" t="s">
        <v>4763</v>
      </c>
      <c r="B2695" s="200">
        <v>500460</v>
      </c>
      <c r="C2695" s="200" t="s">
        <v>4762</v>
      </c>
      <c r="D2695" s="200" t="s">
        <v>1850</v>
      </c>
    </row>
    <row r="2696" spans="1:4" x14ac:dyDescent="0.3">
      <c r="A2696" s="200" t="s">
        <v>4761</v>
      </c>
      <c r="B2696" s="200">
        <v>523832</v>
      </c>
      <c r="C2696" s="200" t="s">
        <v>4760</v>
      </c>
      <c r="D2696" s="200" t="s">
        <v>4759</v>
      </c>
    </row>
    <row r="2697" spans="1:4" x14ac:dyDescent="0.3">
      <c r="A2697" s="200" t="s">
        <v>4758</v>
      </c>
      <c r="B2697" s="200">
        <v>530341</v>
      </c>
      <c r="C2697" s="200" t="s">
        <v>1735</v>
      </c>
      <c r="D2697" s="200" t="s">
        <v>945</v>
      </c>
    </row>
    <row r="2698" spans="1:4" x14ac:dyDescent="0.3">
      <c r="A2698" s="200" t="s">
        <v>4757</v>
      </c>
      <c r="B2698" s="200">
        <v>535204</v>
      </c>
      <c r="C2698" s="200" t="s">
        <v>1735</v>
      </c>
      <c r="D2698" s="200" t="s">
        <v>1212</v>
      </c>
    </row>
    <row r="2699" spans="1:4" x14ac:dyDescent="0.3">
      <c r="A2699" s="200" t="s">
        <v>4756</v>
      </c>
      <c r="B2699" s="200">
        <v>532357</v>
      </c>
      <c r="C2699" s="200" t="s">
        <v>4755</v>
      </c>
      <c r="D2699" s="200" t="s">
        <v>1947</v>
      </c>
    </row>
    <row r="2700" spans="1:4" x14ac:dyDescent="0.3">
      <c r="A2700" s="200" t="s">
        <v>4754</v>
      </c>
      <c r="B2700" s="200">
        <v>501477</v>
      </c>
      <c r="C2700" s="200" t="s">
        <v>1735</v>
      </c>
      <c r="D2700" s="200" t="s">
        <v>1212</v>
      </c>
    </row>
    <row r="2701" spans="1:4" x14ac:dyDescent="0.3">
      <c r="A2701" s="200" t="s">
        <v>4753</v>
      </c>
      <c r="B2701" s="200">
        <v>501477</v>
      </c>
      <c r="C2701" s="200" t="s">
        <v>1735</v>
      </c>
      <c r="D2701" s="200" t="s">
        <v>1212</v>
      </c>
    </row>
    <row r="2702" spans="1:4" x14ac:dyDescent="0.3">
      <c r="A2702" s="200" t="s">
        <v>4752</v>
      </c>
      <c r="B2702" s="200">
        <v>534091</v>
      </c>
      <c r="C2702" s="200" t="s">
        <v>4750</v>
      </c>
      <c r="D2702" s="200" t="s">
        <v>1791</v>
      </c>
    </row>
    <row r="2703" spans="1:4" x14ac:dyDescent="0.3">
      <c r="A2703" s="200" t="s">
        <v>4751</v>
      </c>
      <c r="B2703" s="200">
        <v>534091</v>
      </c>
      <c r="C2703" s="200" t="s">
        <v>4750</v>
      </c>
      <c r="D2703" s="200" t="s">
        <v>1791</v>
      </c>
    </row>
    <row r="2704" spans="1:4" x14ac:dyDescent="0.3">
      <c r="A2704" s="200" t="s">
        <v>4749</v>
      </c>
      <c r="B2704" s="200">
        <v>526169</v>
      </c>
      <c r="C2704" s="200" t="s">
        <v>1735</v>
      </c>
      <c r="D2704" s="200" t="s">
        <v>1093</v>
      </c>
    </row>
    <row r="2705" spans="1:4" x14ac:dyDescent="0.3">
      <c r="A2705" s="200" t="s">
        <v>4748</v>
      </c>
      <c r="B2705" s="200">
        <v>526169</v>
      </c>
      <c r="C2705" s="200" t="s">
        <v>1735</v>
      </c>
      <c r="D2705" s="200" t="s">
        <v>1093</v>
      </c>
    </row>
    <row r="2706" spans="1:4" x14ac:dyDescent="0.3">
      <c r="A2706" s="200" t="s">
        <v>4747</v>
      </c>
      <c r="B2706" s="200">
        <v>505594</v>
      </c>
      <c r="C2706" s="200" t="s">
        <v>1735</v>
      </c>
      <c r="D2706" s="200" t="s">
        <v>1751</v>
      </c>
    </row>
    <row r="2707" spans="1:4" x14ac:dyDescent="0.3">
      <c r="A2707" s="200" t="s">
        <v>4746</v>
      </c>
      <c r="B2707" s="200">
        <v>504356</v>
      </c>
      <c r="C2707" s="200" t="s">
        <v>1735</v>
      </c>
      <c r="D2707" s="200" t="s">
        <v>1751</v>
      </c>
    </row>
    <row r="2708" spans="1:4" x14ac:dyDescent="0.3">
      <c r="A2708" s="200" t="s">
        <v>4745</v>
      </c>
      <c r="B2708" s="200">
        <v>520059</v>
      </c>
      <c r="C2708" s="200" t="s">
        <v>4744</v>
      </c>
      <c r="D2708" s="200" t="s">
        <v>989</v>
      </c>
    </row>
    <row r="2709" spans="1:4" x14ac:dyDescent="0.3">
      <c r="A2709" s="200" t="s">
        <v>4743</v>
      </c>
      <c r="B2709" s="200">
        <v>520043</v>
      </c>
      <c r="C2709" s="200" t="s">
        <v>4742</v>
      </c>
      <c r="D2709" s="200" t="s">
        <v>989</v>
      </c>
    </row>
    <row r="2710" spans="1:4" x14ac:dyDescent="0.3">
      <c r="A2710" s="200" t="s">
        <v>4741</v>
      </c>
      <c r="B2710" s="200">
        <v>511200</v>
      </c>
      <c r="C2710" s="200" t="s">
        <v>1735</v>
      </c>
      <c r="D2710" s="200" t="s">
        <v>1751</v>
      </c>
    </row>
    <row r="2711" spans="1:4" x14ac:dyDescent="0.3">
      <c r="A2711" s="200" t="s">
        <v>4740</v>
      </c>
      <c r="B2711" s="200">
        <v>511401</v>
      </c>
      <c r="C2711" s="200" t="s">
        <v>4739</v>
      </c>
      <c r="D2711" s="200" t="s">
        <v>945</v>
      </c>
    </row>
    <row r="2712" spans="1:4" x14ac:dyDescent="0.3">
      <c r="A2712" s="200" t="s">
        <v>4738</v>
      </c>
      <c r="B2712" s="200">
        <v>531821</v>
      </c>
      <c r="C2712" s="200" t="s">
        <v>1735</v>
      </c>
      <c r="D2712" s="200" t="s">
        <v>945</v>
      </c>
    </row>
    <row r="2713" spans="1:4" x14ac:dyDescent="0.3">
      <c r="A2713" s="200" t="s">
        <v>4737</v>
      </c>
      <c r="B2713" s="200">
        <v>515037</v>
      </c>
      <c r="C2713" s="200" t="s">
        <v>4736</v>
      </c>
      <c r="D2713" s="200" t="s">
        <v>2397</v>
      </c>
    </row>
    <row r="2714" spans="1:4" x14ac:dyDescent="0.3">
      <c r="A2714" s="200" t="s">
        <v>4735</v>
      </c>
      <c r="B2714" s="200">
        <v>540366</v>
      </c>
      <c r="C2714" s="200" t="s">
        <v>4734</v>
      </c>
      <c r="D2714" s="200" t="s">
        <v>1762</v>
      </c>
    </row>
    <row r="2715" spans="1:4" x14ac:dyDescent="0.3">
      <c r="A2715" s="200" t="s">
        <v>4733</v>
      </c>
      <c r="B2715" s="200">
        <v>511766</v>
      </c>
      <c r="C2715" s="200" t="s">
        <v>4732</v>
      </c>
      <c r="D2715" s="200" t="s">
        <v>1004</v>
      </c>
    </row>
    <row r="2716" spans="1:4" x14ac:dyDescent="0.3">
      <c r="A2716" s="200" t="s">
        <v>4731</v>
      </c>
      <c r="B2716" s="200">
        <v>533398</v>
      </c>
      <c r="C2716" s="200" t="s">
        <v>4730</v>
      </c>
      <c r="D2716" s="200" t="s">
        <v>1004</v>
      </c>
    </row>
    <row r="2717" spans="1:4" x14ac:dyDescent="0.3">
      <c r="A2717" s="200" t="s">
        <v>4729</v>
      </c>
      <c r="B2717" s="200">
        <v>532991</v>
      </c>
      <c r="C2717" s="200" t="s">
        <v>4728</v>
      </c>
      <c r="D2717" s="200" t="s">
        <v>926</v>
      </c>
    </row>
    <row r="2718" spans="1:4" x14ac:dyDescent="0.3">
      <c r="A2718" s="200" t="s">
        <v>4727</v>
      </c>
      <c r="B2718" s="200">
        <v>538862</v>
      </c>
      <c r="C2718" s="200" t="s">
        <v>1735</v>
      </c>
      <c r="D2718" s="200" t="s">
        <v>945</v>
      </c>
    </row>
    <row r="2719" spans="1:4" x14ac:dyDescent="0.3">
      <c r="A2719" s="200" t="s">
        <v>4726</v>
      </c>
      <c r="B2719" s="200">
        <v>506734</v>
      </c>
      <c r="C2719" s="200" t="s">
        <v>1735</v>
      </c>
      <c r="D2719" s="200" t="s">
        <v>681</v>
      </c>
    </row>
    <row r="2720" spans="1:4" x14ac:dyDescent="0.3">
      <c r="A2720" s="200" t="s">
        <v>4725</v>
      </c>
      <c r="B2720" s="200">
        <v>535205</v>
      </c>
      <c r="C2720" s="200" t="s">
        <v>1735</v>
      </c>
      <c r="D2720" s="200" t="s">
        <v>1212</v>
      </c>
    </row>
    <row r="2721" spans="1:4" x14ac:dyDescent="0.3">
      <c r="A2721" s="200" t="s">
        <v>4724</v>
      </c>
      <c r="B2721" s="200" t="s">
        <v>1735</v>
      </c>
      <c r="C2721" s="200" t="s">
        <v>4723</v>
      </c>
      <c r="D2721" s="200" t="s">
        <v>1880</v>
      </c>
    </row>
    <row r="2722" spans="1:4" x14ac:dyDescent="0.3">
      <c r="A2722" s="200" t="s">
        <v>4722</v>
      </c>
      <c r="B2722" s="200">
        <v>512024</v>
      </c>
      <c r="C2722" s="200" t="s">
        <v>1735</v>
      </c>
      <c r="D2722" s="200" t="s">
        <v>3344</v>
      </c>
    </row>
    <row r="2723" spans="1:4" x14ac:dyDescent="0.3">
      <c r="A2723" s="200" t="s">
        <v>4721</v>
      </c>
      <c r="B2723" s="200">
        <v>530897</v>
      </c>
      <c r="C2723" s="200" t="s">
        <v>1735</v>
      </c>
      <c r="D2723" s="200" t="s">
        <v>1108</v>
      </c>
    </row>
    <row r="2724" spans="1:4" x14ac:dyDescent="0.3">
      <c r="A2724" s="200" t="s">
        <v>4720</v>
      </c>
      <c r="B2724" s="200">
        <v>516082</v>
      </c>
      <c r="C2724" s="200" t="s">
        <v>4719</v>
      </c>
      <c r="D2724" s="200" t="s">
        <v>1655</v>
      </c>
    </row>
    <row r="2725" spans="1:4" x14ac:dyDescent="0.3">
      <c r="A2725" s="200" t="s">
        <v>4718</v>
      </c>
      <c r="B2725" s="200">
        <v>532623</v>
      </c>
      <c r="C2725" s="200" t="s">
        <v>1735</v>
      </c>
      <c r="D2725" s="200" t="s">
        <v>1212</v>
      </c>
    </row>
    <row r="2726" spans="1:4" x14ac:dyDescent="0.3">
      <c r="A2726" s="200" t="s">
        <v>4717</v>
      </c>
      <c r="B2726" s="200">
        <v>512279</v>
      </c>
      <c r="C2726" s="200" t="s">
        <v>1735</v>
      </c>
      <c r="D2726" s="200" t="s">
        <v>1751</v>
      </c>
    </row>
    <row r="2727" spans="1:4" x14ac:dyDescent="0.3">
      <c r="A2727" s="200" t="s">
        <v>4716</v>
      </c>
      <c r="B2727" s="200">
        <v>524709</v>
      </c>
      <c r="C2727" s="200" t="s">
        <v>4715</v>
      </c>
      <c r="D2727" s="200" t="s">
        <v>1007</v>
      </c>
    </row>
    <row r="2728" spans="1:4" x14ac:dyDescent="0.3">
      <c r="A2728" s="200" t="s">
        <v>4714</v>
      </c>
      <c r="B2728" s="200" t="s">
        <v>1735</v>
      </c>
      <c r="C2728" s="200" t="s">
        <v>4713</v>
      </c>
      <c r="D2728" s="200" t="s">
        <v>1880</v>
      </c>
    </row>
    <row r="2729" spans="1:4" x14ac:dyDescent="0.3">
      <c r="A2729" s="200" t="s">
        <v>4712</v>
      </c>
      <c r="B2729" s="200">
        <v>531832</v>
      </c>
      <c r="C2729" s="200" t="s">
        <v>1735</v>
      </c>
      <c r="D2729" s="200" t="s">
        <v>414</v>
      </c>
    </row>
    <row r="2730" spans="1:4" x14ac:dyDescent="0.3">
      <c r="A2730" s="200" t="s">
        <v>4711</v>
      </c>
      <c r="B2730" s="200">
        <v>539917</v>
      </c>
      <c r="C2730" s="200" t="s">
        <v>4710</v>
      </c>
      <c r="D2730" s="200" t="s">
        <v>417</v>
      </c>
    </row>
    <row r="2731" spans="1:4" x14ac:dyDescent="0.3">
      <c r="A2731" s="200" t="s">
        <v>4709</v>
      </c>
      <c r="B2731" s="200">
        <v>534184</v>
      </c>
      <c r="C2731" s="200" t="s">
        <v>4708</v>
      </c>
      <c r="D2731" s="200" t="s">
        <v>3382</v>
      </c>
    </row>
    <row r="2732" spans="1:4" x14ac:dyDescent="0.3">
      <c r="A2732" s="200" t="s">
        <v>4707</v>
      </c>
      <c r="B2732" s="200">
        <v>532362</v>
      </c>
      <c r="C2732" s="200" t="s">
        <v>1735</v>
      </c>
      <c r="D2732" s="200" t="s">
        <v>1850</v>
      </c>
    </row>
    <row r="2733" spans="1:4" x14ac:dyDescent="0.3">
      <c r="A2733" s="200" t="s">
        <v>4706</v>
      </c>
      <c r="B2733" s="200">
        <v>532895</v>
      </c>
      <c r="C2733" s="200" t="s">
        <v>4705</v>
      </c>
      <c r="D2733" s="200" t="s">
        <v>1791</v>
      </c>
    </row>
    <row r="2734" spans="1:4" x14ac:dyDescent="0.3">
      <c r="A2734" s="200" t="s">
        <v>4704</v>
      </c>
      <c r="B2734" s="200">
        <v>521109</v>
      </c>
      <c r="C2734" s="200" t="s">
        <v>4703</v>
      </c>
      <c r="D2734" s="200" t="s">
        <v>920</v>
      </c>
    </row>
    <row r="2735" spans="1:4" x14ac:dyDescent="0.3">
      <c r="A2735" s="200" t="s">
        <v>4702</v>
      </c>
      <c r="B2735" s="200">
        <v>532952</v>
      </c>
      <c r="C2735" s="200" t="s">
        <v>4701</v>
      </c>
      <c r="D2735" s="200" t="s">
        <v>1791</v>
      </c>
    </row>
    <row r="2736" spans="1:4" x14ac:dyDescent="0.3">
      <c r="A2736" s="200" t="s">
        <v>4700</v>
      </c>
      <c r="B2736" s="200">
        <v>519136</v>
      </c>
      <c r="C2736" s="200" t="s">
        <v>4699</v>
      </c>
      <c r="D2736" s="200" t="s">
        <v>920</v>
      </c>
    </row>
    <row r="2737" spans="1:4" x14ac:dyDescent="0.3">
      <c r="A2737" s="200" t="s">
        <v>4698</v>
      </c>
      <c r="B2737" s="200">
        <v>523391</v>
      </c>
      <c r="C2737" s="200" t="s">
        <v>4697</v>
      </c>
      <c r="D2737" s="200" t="s">
        <v>920</v>
      </c>
    </row>
    <row r="2738" spans="1:4" x14ac:dyDescent="0.3">
      <c r="A2738" s="200" t="s">
        <v>4696</v>
      </c>
      <c r="B2738" s="200">
        <v>500296</v>
      </c>
      <c r="C2738" s="200" t="s">
        <v>4695</v>
      </c>
      <c r="D2738" s="200" t="s">
        <v>920</v>
      </c>
    </row>
    <row r="2739" spans="1:4" x14ac:dyDescent="0.3">
      <c r="A2739" s="200" t="s">
        <v>4694</v>
      </c>
      <c r="B2739" s="200">
        <v>541418</v>
      </c>
      <c r="C2739" s="200" t="s">
        <v>1735</v>
      </c>
      <c r="D2739" s="200" t="s">
        <v>844</v>
      </c>
    </row>
    <row r="2740" spans="1:4" x14ac:dyDescent="0.3">
      <c r="A2740" s="200" t="s">
        <v>4693</v>
      </c>
      <c r="B2740" s="200">
        <v>531212</v>
      </c>
      <c r="C2740" s="200" t="s">
        <v>1735</v>
      </c>
      <c r="D2740" s="200" t="s">
        <v>1004</v>
      </c>
    </row>
    <row r="2741" spans="1:4" x14ac:dyDescent="0.3">
      <c r="A2741" s="200" t="s">
        <v>4692</v>
      </c>
      <c r="B2741" s="200">
        <v>532256</v>
      </c>
      <c r="C2741" s="200" t="s">
        <v>4691</v>
      </c>
      <c r="D2741" s="200" t="s">
        <v>1004</v>
      </c>
    </row>
    <row r="2742" spans="1:4" x14ac:dyDescent="0.3">
      <c r="A2742" s="200" t="s">
        <v>4690</v>
      </c>
      <c r="B2742" s="200">
        <v>538395</v>
      </c>
      <c r="C2742" s="200" t="s">
        <v>1735</v>
      </c>
      <c r="D2742" s="200" t="s">
        <v>945</v>
      </c>
    </row>
    <row r="2743" spans="1:4" x14ac:dyDescent="0.3">
      <c r="A2743" s="200" t="s">
        <v>4689</v>
      </c>
      <c r="B2743" s="200">
        <v>532641</v>
      </c>
      <c r="C2743" s="200" t="s">
        <v>4688</v>
      </c>
      <c r="D2743" s="200" t="s">
        <v>920</v>
      </c>
    </row>
    <row r="2744" spans="1:4" x14ac:dyDescent="0.3">
      <c r="A2744" s="200" t="s">
        <v>4687</v>
      </c>
      <c r="B2744" s="200" t="s">
        <v>1735</v>
      </c>
      <c r="C2744" s="200" t="s">
        <v>4686</v>
      </c>
      <c r="D2744" s="200" t="s">
        <v>1733</v>
      </c>
    </row>
    <row r="2745" spans="1:4" x14ac:dyDescent="0.3">
      <c r="A2745" s="200" t="s">
        <v>4685</v>
      </c>
      <c r="B2745" s="200">
        <v>539551</v>
      </c>
      <c r="C2745" s="200" t="s">
        <v>4684</v>
      </c>
      <c r="D2745" s="200" t="s">
        <v>980</v>
      </c>
    </row>
    <row r="2746" spans="1:4" x14ac:dyDescent="0.3">
      <c r="A2746" s="200" t="s">
        <v>4683</v>
      </c>
      <c r="B2746" s="200">
        <v>540080</v>
      </c>
      <c r="C2746" s="200" t="s">
        <v>1735</v>
      </c>
      <c r="D2746" s="200" t="s">
        <v>1850</v>
      </c>
    </row>
    <row r="2747" spans="1:4" x14ac:dyDescent="0.3">
      <c r="A2747" s="200" t="s">
        <v>4682</v>
      </c>
      <c r="B2747" s="200">
        <v>519455</v>
      </c>
      <c r="C2747" s="200" t="s">
        <v>1735</v>
      </c>
      <c r="D2747" s="200" t="s">
        <v>1047</v>
      </c>
    </row>
    <row r="2748" spans="1:4" x14ac:dyDescent="0.3">
      <c r="A2748" s="200" t="s">
        <v>4681</v>
      </c>
      <c r="B2748" s="200">
        <v>540204</v>
      </c>
      <c r="C2748" s="200" t="s">
        <v>4680</v>
      </c>
      <c r="D2748" s="200" t="s">
        <v>594</v>
      </c>
    </row>
    <row r="2749" spans="1:4" x14ac:dyDescent="0.3">
      <c r="A2749" s="200" t="s">
        <v>4679</v>
      </c>
      <c r="B2749" s="200">
        <v>531416</v>
      </c>
      <c r="C2749" s="200" t="s">
        <v>1735</v>
      </c>
      <c r="D2749" s="200" t="s">
        <v>926</v>
      </c>
    </row>
    <row r="2750" spans="1:4" x14ac:dyDescent="0.3">
      <c r="A2750" s="200" t="s">
        <v>4678</v>
      </c>
      <c r="B2750" s="200" t="s">
        <v>1735</v>
      </c>
      <c r="C2750" s="200" t="s">
        <v>4677</v>
      </c>
      <c r="D2750" s="200" t="s">
        <v>1733</v>
      </c>
    </row>
    <row r="2751" spans="1:4" x14ac:dyDescent="0.3">
      <c r="A2751" s="200" t="s">
        <v>4676</v>
      </c>
      <c r="B2751" s="200">
        <v>526739</v>
      </c>
      <c r="C2751" s="200" t="s">
        <v>1735</v>
      </c>
      <c r="D2751" s="200" t="s">
        <v>405</v>
      </c>
    </row>
    <row r="2752" spans="1:4" x14ac:dyDescent="0.3">
      <c r="A2752" s="200" t="s">
        <v>4675</v>
      </c>
      <c r="B2752" s="200">
        <v>517431</v>
      </c>
      <c r="C2752" s="200" t="s">
        <v>4674</v>
      </c>
      <c r="D2752" s="200" t="s">
        <v>934</v>
      </c>
    </row>
    <row r="2753" spans="1:4" x14ac:dyDescent="0.3">
      <c r="A2753" s="200" t="s">
        <v>4673</v>
      </c>
      <c r="B2753" s="200">
        <v>539595</v>
      </c>
      <c r="C2753" s="200" t="s">
        <v>1735</v>
      </c>
      <c r="D2753" s="200" t="s">
        <v>945</v>
      </c>
    </row>
    <row r="2754" spans="1:4" x14ac:dyDescent="0.3">
      <c r="A2754" s="200" t="s">
        <v>4672</v>
      </c>
      <c r="B2754" s="200">
        <v>524816</v>
      </c>
      <c r="C2754" s="200" t="s">
        <v>4671</v>
      </c>
      <c r="D2754" s="200" t="s">
        <v>472</v>
      </c>
    </row>
    <row r="2755" spans="1:4" x14ac:dyDescent="0.3">
      <c r="A2755" s="200" t="s">
        <v>4670</v>
      </c>
      <c r="B2755" s="200">
        <v>537291</v>
      </c>
      <c r="C2755" s="200" t="s">
        <v>4668</v>
      </c>
      <c r="D2755" s="200" t="s">
        <v>414</v>
      </c>
    </row>
    <row r="2756" spans="1:4" x14ac:dyDescent="0.3">
      <c r="A2756" s="200" t="s">
        <v>4669</v>
      </c>
      <c r="B2756" s="200">
        <v>537291</v>
      </c>
      <c r="C2756" s="200" t="s">
        <v>4668</v>
      </c>
      <c r="D2756" s="200" t="s">
        <v>414</v>
      </c>
    </row>
    <row r="2757" spans="1:4" x14ac:dyDescent="0.3">
      <c r="A2757" s="200" t="s">
        <v>4667</v>
      </c>
      <c r="B2757" s="200">
        <v>502407</v>
      </c>
      <c r="C2757" s="200" t="s">
        <v>1735</v>
      </c>
      <c r="D2757" s="200" t="s">
        <v>1655</v>
      </c>
    </row>
    <row r="2758" spans="1:4" x14ac:dyDescent="0.3">
      <c r="A2758" s="200" t="s">
        <v>4666</v>
      </c>
      <c r="B2758" s="200">
        <v>532234</v>
      </c>
      <c r="C2758" s="200" t="s">
        <v>4665</v>
      </c>
      <c r="D2758" s="200" t="s">
        <v>2173</v>
      </c>
    </row>
    <row r="2759" spans="1:4" x14ac:dyDescent="0.3">
      <c r="A2759" s="200" t="s">
        <v>4664</v>
      </c>
      <c r="B2759" s="200">
        <v>523630</v>
      </c>
      <c r="C2759" s="200" t="s">
        <v>4663</v>
      </c>
      <c r="D2759" s="200" t="s">
        <v>417</v>
      </c>
    </row>
    <row r="2760" spans="1:4" x14ac:dyDescent="0.3">
      <c r="A2760" s="200" t="s">
        <v>4662</v>
      </c>
      <c r="B2760" s="200">
        <v>531289</v>
      </c>
      <c r="C2760" s="200" t="s">
        <v>1735</v>
      </c>
      <c r="D2760" s="200" t="s">
        <v>423</v>
      </c>
    </row>
    <row r="2761" spans="1:4" x14ac:dyDescent="0.3">
      <c r="A2761" s="200" t="s">
        <v>4661</v>
      </c>
      <c r="B2761" s="200">
        <v>531651</v>
      </c>
      <c r="C2761" s="200" t="s">
        <v>1735</v>
      </c>
      <c r="D2761" s="200" t="s">
        <v>1850</v>
      </c>
    </row>
    <row r="2762" spans="1:4" x14ac:dyDescent="0.3">
      <c r="A2762" s="200" t="s">
        <v>4660</v>
      </c>
      <c r="B2762" s="200">
        <v>507813</v>
      </c>
      <c r="C2762" s="200" t="s">
        <v>1735</v>
      </c>
      <c r="D2762" s="200" t="s">
        <v>3776</v>
      </c>
    </row>
    <row r="2763" spans="1:4" x14ac:dyDescent="0.3">
      <c r="A2763" s="200" t="s">
        <v>4659</v>
      </c>
      <c r="B2763" s="200">
        <v>500298</v>
      </c>
      <c r="C2763" s="200" t="s">
        <v>1735</v>
      </c>
      <c r="D2763" s="200" t="s">
        <v>681</v>
      </c>
    </row>
    <row r="2764" spans="1:4" x14ac:dyDescent="0.3">
      <c r="A2764" s="200" t="s">
        <v>4658</v>
      </c>
      <c r="B2764" s="200">
        <v>526616</v>
      </c>
      <c r="C2764" s="200" t="s">
        <v>1735</v>
      </c>
      <c r="D2764" s="200" t="s">
        <v>934</v>
      </c>
    </row>
    <row r="2765" spans="1:4" x14ac:dyDescent="0.3">
      <c r="A2765" s="200" t="s">
        <v>4657</v>
      </c>
      <c r="B2765" s="200">
        <v>531287</v>
      </c>
      <c r="C2765" s="200" t="s">
        <v>1735</v>
      </c>
      <c r="D2765" s="200" t="s">
        <v>934</v>
      </c>
    </row>
    <row r="2766" spans="1:4" x14ac:dyDescent="0.3">
      <c r="A2766" s="200" t="s">
        <v>4656</v>
      </c>
      <c r="B2766" s="200">
        <v>516062</v>
      </c>
      <c r="C2766" s="200" t="s">
        <v>1735</v>
      </c>
      <c r="D2766" s="200" t="s">
        <v>955</v>
      </c>
    </row>
    <row r="2767" spans="1:4" x14ac:dyDescent="0.3">
      <c r="A2767" s="200" t="s">
        <v>4655</v>
      </c>
      <c r="B2767" s="200">
        <v>504882</v>
      </c>
      <c r="C2767" s="200" t="s">
        <v>1735</v>
      </c>
      <c r="D2767" s="200" t="s">
        <v>926</v>
      </c>
    </row>
    <row r="2768" spans="1:4" x14ac:dyDescent="0.3">
      <c r="A2768" s="200" t="s">
        <v>4654</v>
      </c>
      <c r="B2768" s="200">
        <v>504882</v>
      </c>
      <c r="C2768" s="200" t="s">
        <v>1735</v>
      </c>
      <c r="D2768" s="200" t="s">
        <v>926</v>
      </c>
    </row>
    <row r="2769" spans="1:4" x14ac:dyDescent="0.3">
      <c r="A2769" s="200" t="s">
        <v>4653</v>
      </c>
      <c r="B2769" s="200">
        <v>513179</v>
      </c>
      <c r="C2769" s="200" t="s">
        <v>4652</v>
      </c>
      <c r="D2769" s="200" t="s">
        <v>1850</v>
      </c>
    </row>
    <row r="2770" spans="1:4" x14ac:dyDescent="0.3">
      <c r="A2770" s="200" t="s">
        <v>4651</v>
      </c>
      <c r="B2770" s="200">
        <v>530119</v>
      </c>
      <c r="C2770" s="200" t="s">
        <v>1735</v>
      </c>
      <c r="D2770" s="200" t="s">
        <v>1646</v>
      </c>
    </row>
    <row r="2771" spans="1:4" x14ac:dyDescent="0.3">
      <c r="A2771" s="200" t="s">
        <v>4650</v>
      </c>
      <c r="B2771" s="200">
        <v>531834</v>
      </c>
      <c r="C2771" s="200" t="s">
        <v>1735</v>
      </c>
      <c r="D2771" s="200" t="s">
        <v>414</v>
      </c>
    </row>
    <row r="2772" spans="1:4" x14ac:dyDescent="0.3">
      <c r="A2772" s="200" t="s">
        <v>4649</v>
      </c>
      <c r="B2772" s="200">
        <v>524654</v>
      </c>
      <c r="C2772" s="200" t="s">
        <v>1735</v>
      </c>
      <c r="D2772" s="200" t="s">
        <v>472</v>
      </c>
    </row>
    <row r="2773" spans="1:4" x14ac:dyDescent="0.3">
      <c r="A2773" s="200" t="s">
        <v>4648</v>
      </c>
      <c r="B2773" s="200">
        <v>538926</v>
      </c>
      <c r="C2773" s="200" t="s">
        <v>1735</v>
      </c>
      <c r="D2773" s="200" t="s">
        <v>414</v>
      </c>
    </row>
    <row r="2774" spans="1:4" x14ac:dyDescent="0.3">
      <c r="A2774" s="200" t="s">
        <v>4647</v>
      </c>
      <c r="B2774" s="200">
        <v>513023</v>
      </c>
      <c r="C2774" s="200" t="s">
        <v>4646</v>
      </c>
      <c r="D2774" s="200" t="s">
        <v>2063</v>
      </c>
    </row>
    <row r="2775" spans="1:4" x14ac:dyDescent="0.3">
      <c r="A2775" s="200" t="s">
        <v>4645</v>
      </c>
      <c r="B2775" s="200">
        <v>539521</v>
      </c>
      <c r="C2775" s="200" t="s">
        <v>1735</v>
      </c>
      <c r="D2775" s="200" t="s">
        <v>945</v>
      </c>
    </row>
    <row r="2776" spans="1:4" x14ac:dyDescent="0.3">
      <c r="A2776" s="200" t="s">
        <v>4644</v>
      </c>
      <c r="B2776" s="200">
        <v>532504</v>
      </c>
      <c r="C2776" s="200" t="s">
        <v>4643</v>
      </c>
      <c r="D2776" s="200" t="s">
        <v>681</v>
      </c>
    </row>
    <row r="2777" spans="1:4" x14ac:dyDescent="0.3">
      <c r="A2777" s="200" t="s">
        <v>4642</v>
      </c>
      <c r="B2777" s="200">
        <v>531494</v>
      </c>
      <c r="C2777" s="200" t="s">
        <v>1735</v>
      </c>
      <c r="D2777" s="200" t="s">
        <v>926</v>
      </c>
    </row>
    <row r="2778" spans="1:4" x14ac:dyDescent="0.3">
      <c r="A2778" s="200" t="s">
        <v>4641</v>
      </c>
      <c r="B2778" s="200">
        <v>539332</v>
      </c>
      <c r="C2778" s="200" t="s">
        <v>4640</v>
      </c>
      <c r="D2778" s="200" t="s">
        <v>975</v>
      </c>
    </row>
    <row r="2779" spans="1:4" x14ac:dyDescent="0.3">
      <c r="A2779" s="200" t="s">
        <v>4639</v>
      </c>
      <c r="B2779" s="200">
        <v>539525</v>
      </c>
      <c r="C2779" s="200" t="s">
        <v>1735</v>
      </c>
      <c r="D2779" s="200" t="s">
        <v>820</v>
      </c>
    </row>
    <row r="2780" spans="1:4" x14ac:dyDescent="0.3">
      <c r="A2780" s="200" t="s">
        <v>4638</v>
      </c>
      <c r="B2780" s="200">
        <v>508989</v>
      </c>
      <c r="C2780" s="200" t="s">
        <v>4637</v>
      </c>
      <c r="D2780" s="200" t="s">
        <v>2467</v>
      </c>
    </row>
    <row r="2781" spans="1:4" x14ac:dyDescent="0.3">
      <c r="A2781" s="200" t="s">
        <v>4636</v>
      </c>
      <c r="B2781" s="200">
        <v>538668</v>
      </c>
      <c r="C2781" s="200" t="s">
        <v>1735</v>
      </c>
      <c r="D2781" s="200" t="s">
        <v>1004</v>
      </c>
    </row>
    <row r="2782" spans="1:4" x14ac:dyDescent="0.3">
      <c r="A2782" s="200" t="s">
        <v>4635</v>
      </c>
      <c r="B2782" s="200">
        <v>523242</v>
      </c>
      <c r="C2782" s="200" t="s">
        <v>1735</v>
      </c>
      <c r="D2782" s="200" t="s">
        <v>437</v>
      </c>
    </row>
    <row r="2783" spans="1:4" x14ac:dyDescent="0.3">
      <c r="A2783" s="200" t="s">
        <v>4634</v>
      </c>
      <c r="B2783" s="200">
        <v>534309</v>
      </c>
      <c r="C2783" s="200" t="s">
        <v>4632</v>
      </c>
      <c r="D2783" s="200" t="s">
        <v>931</v>
      </c>
    </row>
    <row r="2784" spans="1:4" x14ac:dyDescent="0.3">
      <c r="A2784" s="200" t="s">
        <v>4633</v>
      </c>
      <c r="B2784" s="200">
        <v>534309</v>
      </c>
      <c r="C2784" s="200" t="s">
        <v>4632</v>
      </c>
      <c r="D2784" s="200" t="s">
        <v>931</v>
      </c>
    </row>
    <row r="2785" spans="1:4" x14ac:dyDescent="0.3">
      <c r="A2785" s="200" t="s">
        <v>4631</v>
      </c>
      <c r="B2785" s="200">
        <v>519506</v>
      </c>
      <c r="C2785" s="200" t="s">
        <v>1735</v>
      </c>
      <c r="D2785" s="200" t="s">
        <v>844</v>
      </c>
    </row>
    <row r="2786" spans="1:4" x14ac:dyDescent="0.3">
      <c r="A2786" s="200" t="s">
        <v>4630</v>
      </c>
      <c r="B2786" s="200">
        <v>531452</v>
      </c>
      <c r="C2786" s="200" t="s">
        <v>1735</v>
      </c>
      <c r="D2786" s="200" t="s">
        <v>1004</v>
      </c>
    </row>
    <row r="2787" spans="1:4" x14ac:dyDescent="0.3">
      <c r="A2787" s="200" t="s">
        <v>4629</v>
      </c>
      <c r="B2787" s="200">
        <v>500294</v>
      </c>
      <c r="C2787" s="200" t="s">
        <v>4628</v>
      </c>
      <c r="D2787" s="200" t="s">
        <v>931</v>
      </c>
    </row>
    <row r="2788" spans="1:4" x14ac:dyDescent="0.3">
      <c r="A2788" s="200" t="s">
        <v>4627</v>
      </c>
      <c r="B2788" s="200">
        <v>502168</v>
      </c>
      <c r="C2788" s="200" t="s">
        <v>4626</v>
      </c>
      <c r="D2788" s="200" t="s">
        <v>687</v>
      </c>
    </row>
    <row r="2789" spans="1:4" x14ac:dyDescent="0.3">
      <c r="A2789" s="200" t="s">
        <v>4625</v>
      </c>
      <c r="B2789" s="200">
        <v>530557</v>
      </c>
      <c r="C2789" s="200" t="s">
        <v>1735</v>
      </c>
      <c r="D2789" s="200" t="s">
        <v>945</v>
      </c>
    </row>
    <row r="2790" spans="1:4" x14ac:dyDescent="0.3">
      <c r="A2790" s="200" t="s">
        <v>4624</v>
      </c>
      <c r="B2790" s="200">
        <v>511535</v>
      </c>
      <c r="C2790" s="200" t="s">
        <v>1735</v>
      </c>
      <c r="D2790" s="200" t="s">
        <v>945</v>
      </c>
    </row>
    <row r="2791" spans="1:4" x14ac:dyDescent="0.3">
      <c r="A2791" s="200" t="s">
        <v>4623</v>
      </c>
      <c r="B2791" s="200">
        <v>532649</v>
      </c>
      <c r="C2791" s="200" t="s">
        <v>4622</v>
      </c>
      <c r="D2791" s="200" t="s">
        <v>472</v>
      </c>
    </row>
    <row r="2792" spans="1:4" x14ac:dyDescent="0.3">
      <c r="A2792" s="200" t="s">
        <v>4621</v>
      </c>
      <c r="B2792" s="200">
        <v>508670</v>
      </c>
      <c r="C2792" s="200" t="s">
        <v>1735</v>
      </c>
      <c r="D2792" s="200" t="s">
        <v>1083</v>
      </c>
    </row>
    <row r="2793" spans="1:4" x14ac:dyDescent="0.3">
      <c r="A2793" s="200" t="s">
        <v>4620</v>
      </c>
      <c r="B2793" s="200">
        <v>531049</v>
      </c>
      <c r="C2793" s="200" t="s">
        <v>1735</v>
      </c>
      <c r="D2793" s="200" t="s">
        <v>2040</v>
      </c>
    </row>
    <row r="2794" spans="1:4" x14ac:dyDescent="0.3">
      <c r="A2794" s="200" t="s">
        <v>4619</v>
      </c>
      <c r="B2794" s="200">
        <v>539409</v>
      </c>
      <c r="C2794" s="200" t="s">
        <v>1735</v>
      </c>
      <c r="D2794" s="200" t="s">
        <v>1212</v>
      </c>
    </row>
    <row r="2795" spans="1:4" x14ac:dyDescent="0.3">
      <c r="A2795" s="200" t="s">
        <v>4618</v>
      </c>
      <c r="B2795" s="200">
        <v>537838</v>
      </c>
      <c r="C2795" s="200" t="s">
        <v>1735</v>
      </c>
      <c r="D2795" s="200" t="s">
        <v>1212</v>
      </c>
    </row>
    <row r="2796" spans="1:4" x14ac:dyDescent="0.3">
      <c r="A2796" s="200" t="s">
        <v>4617</v>
      </c>
      <c r="B2796" s="200">
        <v>519560</v>
      </c>
      <c r="C2796" s="200" t="s">
        <v>1735</v>
      </c>
      <c r="D2796" s="200" t="s">
        <v>414</v>
      </c>
    </row>
    <row r="2797" spans="1:4" x14ac:dyDescent="0.3">
      <c r="A2797" s="200" t="s">
        <v>4616</v>
      </c>
      <c r="B2797" s="200">
        <v>539016</v>
      </c>
      <c r="C2797" s="200" t="s">
        <v>1735</v>
      </c>
      <c r="D2797" s="200" t="s">
        <v>1004</v>
      </c>
    </row>
    <row r="2798" spans="1:4" x14ac:dyDescent="0.3">
      <c r="A2798" s="200" t="s">
        <v>4615</v>
      </c>
      <c r="B2798" s="200">
        <v>532864</v>
      </c>
      <c r="C2798" s="200" t="s">
        <v>4614</v>
      </c>
      <c r="D2798" s="200" t="s">
        <v>996</v>
      </c>
    </row>
    <row r="2799" spans="1:4" x14ac:dyDescent="0.3">
      <c r="A2799" s="200" t="s">
        <v>4613</v>
      </c>
      <c r="B2799" s="200">
        <v>504112</v>
      </c>
      <c r="C2799" s="200" t="s">
        <v>4612</v>
      </c>
      <c r="D2799" s="200" t="s">
        <v>2070</v>
      </c>
    </row>
    <row r="2800" spans="1:4" x14ac:dyDescent="0.3">
      <c r="A2800" s="200" t="s">
        <v>4611</v>
      </c>
      <c r="B2800" s="200">
        <v>514332</v>
      </c>
      <c r="C2800" s="200" t="s">
        <v>1735</v>
      </c>
      <c r="D2800" s="200" t="s">
        <v>926</v>
      </c>
    </row>
    <row r="2801" spans="1:4" x14ac:dyDescent="0.3">
      <c r="A2801" s="200" t="s">
        <v>4610</v>
      </c>
      <c r="B2801" s="200">
        <v>526195</v>
      </c>
      <c r="C2801" s="200" t="s">
        <v>1735</v>
      </c>
      <c r="D2801" s="200" t="s">
        <v>1047</v>
      </c>
    </row>
    <row r="2802" spans="1:4" x14ac:dyDescent="0.3">
      <c r="A2802" s="200" t="s">
        <v>4609</v>
      </c>
      <c r="B2802" s="200">
        <v>526195</v>
      </c>
      <c r="C2802" s="200" t="s">
        <v>1735</v>
      </c>
      <c r="D2802" s="200" t="s">
        <v>1047</v>
      </c>
    </row>
    <row r="2803" spans="1:4" x14ac:dyDescent="0.3">
      <c r="A2803" s="200" t="s">
        <v>4608</v>
      </c>
      <c r="B2803" s="200">
        <v>542665</v>
      </c>
      <c r="C2803" s="200" t="s">
        <v>4607</v>
      </c>
      <c r="D2803" s="200" t="s">
        <v>405</v>
      </c>
    </row>
    <row r="2804" spans="1:4" x14ac:dyDescent="0.3">
      <c r="A2804" s="200" t="s">
        <v>4606</v>
      </c>
      <c r="B2804" s="200">
        <v>512522</v>
      </c>
      <c r="C2804" s="200" t="s">
        <v>1735</v>
      </c>
      <c r="D2804" s="200" t="s">
        <v>1212</v>
      </c>
    </row>
    <row r="2805" spans="1:4" x14ac:dyDescent="0.3">
      <c r="A2805" s="200" t="s">
        <v>4605</v>
      </c>
      <c r="B2805" s="200">
        <v>505355</v>
      </c>
      <c r="C2805" s="200" t="s">
        <v>4604</v>
      </c>
      <c r="D2805" s="200" t="s">
        <v>1751</v>
      </c>
    </row>
    <row r="2806" spans="1:4" x14ac:dyDescent="0.3">
      <c r="A2806" s="200" t="s">
        <v>4603</v>
      </c>
      <c r="B2806" s="200">
        <v>500790</v>
      </c>
      <c r="C2806" s="200" t="s">
        <v>4601</v>
      </c>
      <c r="D2806" s="200" t="s">
        <v>844</v>
      </c>
    </row>
    <row r="2807" spans="1:4" x14ac:dyDescent="0.3">
      <c r="A2807" s="200" t="s">
        <v>4602</v>
      </c>
      <c r="B2807" s="200">
        <v>500790</v>
      </c>
      <c r="C2807" s="200" t="s">
        <v>4601</v>
      </c>
      <c r="D2807" s="200" t="s">
        <v>844</v>
      </c>
    </row>
    <row r="2808" spans="1:4" x14ac:dyDescent="0.3">
      <c r="A2808" s="200" t="s">
        <v>4600</v>
      </c>
      <c r="B2808" s="200">
        <v>509040</v>
      </c>
      <c r="C2808" s="200" t="s">
        <v>1735</v>
      </c>
      <c r="D2808" s="200" t="s">
        <v>1625</v>
      </c>
    </row>
    <row r="2809" spans="1:4" x14ac:dyDescent="0.3">
      <c r="A2809" s="200" t="s">
        <v>4599</v>
      </c>
      <c r="B2809" s="200">
        <v>509040</v>
      </c>
      <c r="C2809" s="200" t="s">
        <v>1735</v>
      </c>
      <c r="D2809" s="200" t="s">
        <v>1625</v>
      </c>
    </row>
    <row r="2810" spans="1:4" x14ac:dyDescent="0.3">
      <c r="A2810" s="200" t="s">
        <v>4598</v>
      </c>
      <c r="B2810" s="200">
        <v>542117</v>
      </c>
      <c r="C2810" s="200" t="s">
        <v>1735</v>
      </c>
      <c r="D2810" s="200" t="s">
        <v>1880</v>
      </c>
    </row>
    <row r="2811" spans="1:4" x14ac:dyDescent="0.3">
      <c r="A2811" s="200" t="s">
        <v>4597</v>
      </c>
      <c r="B2811" s="200">
        <v>511658</v>
      </c>
      <c r="C2811" s="200" t="s">
        <v>1735</v>
      </c>
      <c r="D2811" s="200" t="s">
        <v>1625</v>
      </c>
    </row>
    <row r="2812" spans="1:4" x14ac:dyDescent="0.3">
      <c r="A2812" s="200" t="s">
        <v>4596</v>
      </c>
      <c r="B2812" s="200">
        <v>523558</v>
      </c>
      <c r="C2812" s="200" t="s">
        <v>1735</v>
      </c>
      <c r="D2812" s="200" t="s">
        <v>1745</v>
      </c>
    </row>
    <row r="2813" spans="1:4" x14ac:dyDescent="0.3">
      <c r="A2813" s="200" t="s">
        <v>4595</v>
      </c>
      <c r="B2813" s="200">
        <v>532798</v>
      </c>
      <c r="C2813" s="200" t="s">
        <v>4594</v>
      </c>
      <c r="D2813" s="200" t="s">
        <v>972</v>
      </c>
    </row>
    <row r="2814" spans="1:4" x14ac:dyDescent="0.3">
      <c r="A2814" s="200" t="s">
        <v>4593</v>
      </c>
      <c r="B2814" s="200">
        <v>532887</v>
      </c>
      <c r="C2814" s="200" t="s">
        <v>4592</v>
      </c>
      <c r="D2814" s="200" t="s">
        <v>749</v>
      </c>
    </row>
    <row r="2815" spans="1:4" x14ac:dyDescent="0.3">
      <c r="A2815" s="200" t="s">
        <v>4591</v>
      </c>
      <c r="B2815" s="200">
        <v>524558</v>
      </c>
      <c r="C2815" s="200" t="s">
        <v>4590</v>
      </c>
      <c r="D2815" s="200" t="s">
        <v>472</v>
      </c>
    </row>
    <row r="2816" spans="1:4" x14ac:dyDescent="0.3">
      <c r="A2816" s="200" t="s">
        <v>4589</v>
      </c>
      <c r="B2816" s="200">
        <v>532529</v>
      </c>
      <c r="C2816" s="200" t="s">
        <v>4588</v>
      </c>
      <c r="D2816" s="200" t="s">
        <v>1762</v>
      </c>
    </row>
    <row r="2817" spans="1:4" x14ac:dyDescent="0.3">
      <c r="A2817" s="200" t="s">
        <v>4587</v>
      </c>
      <c r="B2817" s="200">
        <v>540243</v>
      </c>
      <c r="C2817" s="200" t="s">
        <v>1735</v>
      </c>
      <c r="D2817" s="200" t="s">
        <v>1212</v>
      </c>
    </row>
    <row r="2818" spans="1:4" x14ac:dyDescent="0.3">
      <c r="A2818" s="200" t="s">
        <v>4586</v>
      </c>
      <c r="B2818" s="200">
        <v>508867</v>
      </c>
      <c r="C2818" s="200" t="s">
        <v>1735</v>
      </c>
      <c r="D2818" s="200" t="s">
        <v>1625</v>
      </c>
    </row>
    <row r="2819" spans="1:4" x14ac:dyDescent="0.3">
      <c r="A2819" s="200" t="s">
        <v>4585</v>
      </c>
      <c r="B2819" s="200">
        <v>501479</v>
      </c>
      <c r="C2819" s="200" t="s">
        <v>1735</v>
      </c>
      <c r="D2819" s="200" t="s">
        <v>1212</v>
      </c>
    </row>
    <row r="2820" spans="1:4" x14ac:dyDescent="0.3">
      <c r="A2820" s="200" t="s">
        <v>4584</v>
      </c>
      <c r="B2820" s="200">
        <v>536644</v>
      </c>
      <c r="C2820" s="200" t="s">
        <v>1735</v>
      </c>
      <c r="D2820" s="200" t="s">
        <v>1212</v>
      </c>
    </row>
    <row r="2821" spans="1:4" x14ac:dyDescent="0.3">
      <c r="A2821" s="200" t="s">
        <v>4583</v>
      </c>
      <c r="B2821" s="200">
        <v>540900</v>
      </c>
      <c r="C2821" s="200" t="s">
        <v>4582</v>
      </c>
      <c r="D2821" s="200" t="s">
        <v>948</v>
      </c>
    </row>
    <row r="2822" spans="1:4" x14ac:dyDescent="0.3">
      <c r="A2822" s="200" t="s">
        <v>4581</v>
      </c>
      <c r="B2822" s="200">
        <v>532416</v>
      </c>
      <c r="C2822" s="200" t="s">
        <v>4580</v>
      </c>
      <c r="D2822" s="200" t="s">
        <v>2467</v>
      </c>
    </row>
    <row r="2823" spans="1:4" x14ac:dyDescent="0.3">
      <c r="A2823" s="200" t="s">
        <v>4579</v>
      </c>
      <c r="B2823" s="200">
        <v>538874</v>
      </c>
      <c r="C2823" s="200" t="s">
        <v>1735</v>
      </c>
      <c r="D2823" s="200" t="s">
        <v>945</v>
      </c>
    </row>
    <row r="2824" spans="1:4" x14ac:dyDescent="0.3">
      <c r="A2824" s="200" t="s">
        <v>4578</v>
      </c>
      <c r="B2824" s="200">
        <v>524774</v>
      </c>
      <c r="C2824" s="200" t="s">
        <v>1735</v>
      </c>
      <c r="D2824" s="200" t="s">
        <v>472</v>
      </c>
    </row>
    <row r="2825" spans="1:4" x14ac:dyDescent="0.3">
      <c r="A2825" s="200" t="s">
        <v>4577</v>
      </c>
      <c r="B2825" s="200">
        <v>517554</v>
      </c>
      <c r="C2825" s="200" t="s">
        <v>1735</v>
      </c>
      <c r="D2825" s="200" t="s">
        <v>766</v>
      </c>
    </row>
    <row r="2826" spans="1:4" x14ac:dyDescent="0.3">
      <c r="A2826" s="200" t="s">
        <v>4576</v>
      </c>
      <c r="B2826" s="200">
        <v>533098</v>
      </c>
      <c r="C2826" s="200" t="s">
        <v>4575</v>
      </c>
      <c r="D2826" s="200" t="s">
        <v>2063</v>
      </c>
    </row>
    <row r="2827" spans="1:4" x14ac:dyDescent="0.3">
      <c r="A2827" s="200" t="s">
        <v>4574</v>
      </c>
      <c r="B2827" s="200">
        <v>526721</v>
      </c>
      <c r="C2827" s="200" t="s">
        <v>1735</v>
      </c>
      <c r="D2827" s="200" t="s">
        <v>1813</v>
      </c>
    </row>
    <row r="2828" spans="1:4" x14ac:dyDescent="0.3">
      <c r="A2828" s="200" t="s">
        <v>4573</v>
      </c>
      <c r="B2828" s="200">
        <v>523209</v>
      </c>
      <c r="C2828" s="200" t="s">
        <v>1735</v>
      </c>
      <c r="D2828" s="200" t="s">
        <v>1004</v>
      </c>
    </row>
    <row r="2829" spans="1:4" x14ac:dyDescent="0.3">
      <c r="A2829" s="200" t="s">
        <v>4572</v>
      </c>
      <c r="B2829" s="200">
        <v>512103</v>
      </c>
      <c r="C2829" s="200" t="s">
        <v>1735</v>
      </c>
      <c r="D2829" s="200" t="s">
        <v>2040</v>
      </c>
    </row>
    <row r="2830" spans="1:4" x14ac:dyDescent="0.3">
      <c r="A2830" s="200" t="s">
        <v>4571</v>
      </c>
      <c r="B2830" s="200">
        <v>531083</v>
      </c>
      <c r="C2830" s="200" t="s">
        <v>1735</v>
      </c>
      <c r="D2830" s="200" t="s">
        <v>1625</v>
      </c>
    </row>
    <row r="2831" spans="1:4" x14ac:dyDescent="0.3">
      <c r="A2831" s="200" t="s">
        <v>4570</v>
      </c>
      <c r="B2831" s="200">
        <v>500304</v>
      </c>
      <c r="C2831" s="200" t="s">
        <v>4569</v>
      </c>
      <c r="D2831" s="200" t="s">
        <v>4568</v>
      </c>
    </row>
    <row r="2832" spans="1:4" x14ac:dyDescent="0.3">
      <c r="A2832" s="200" t="s">
        <v>4567</v>
      </c>
      <c r="B2832" s="200">
        <v>532541</v>
      </c>
      <c r="C2832" s="200" t="s">
        <v>4566</v>
      </c>
      <c r="D2832" s="200" t="s">
        <v>948</v>
      </c>
    </row>
    <row r="2833" spans="1:4" x14ac:dyDescent="0.3">
      <c r="A2833" s="200" t="s">
        <v>4565</v>
      </c>
      <c r="B2833" s="200">
        <v>526159</v>
      </c>
      <c r="C2833" s="200" t="s">
        <v>1735</v>
      </c>
      <c r="D2833" s="200" t="s">
        <v>1212</v>
      </c>
    </row>
    <row r="2834" spans="1:4" x14ac:dyDescent="0.3">
      <c r="A2834" s="200" t="s">
        <v>4564</v>
      </c>
      <c r="B2834" s="200">
        <v>531272</v>
      </c>
      <c r="C2834" s="200" t="s">
        <v>1735</v>
      </c>
      <c r="D2834" s="200" t="s">
        <v>1004</v>
      </c>
    </row>
    <row r="2835" spans="1:4" x14ac:dyDescent="0.3">
      <c r="A2835" s="200" t="s">
        <v>4563</v>
      </c>
      <c r="B2835" s="200">
        <v>530377</v>
      </c>
      <c r="C2835" s="200" t="s">
        <v>4562</v>
      </c>
      <c r="D2835" s="200" t="s">
        <v>926</v>
      </c>
    </row>
    <row r="2836" spans="1:4" x14ac:dyDescent="0.3">
      <c r="A2836" s="200" t="s">
        <v>4561</v>
      </c>
      <c r="B2836" s="200">
        <v>542231</v>
      </c>
      <c r="C2836" s="200" t="s">
        <v>4560</v>
      </c>
      <c r="D2836" s="200" t="s">
        <v>926</v>
      </c>
    </row>
    <row r="2837" spans="1:4" x14ac:dyDescent="0.3">
      <c r="A2837" s="200" t="s">
        <v>4559</v>
      </c>
      <c r="B2837" s="200">
        <v>502294</v>
      </c>
      <c r="C2837" s="200" t="s">
        <v>1735</v>
      </c>
      <c r="D2837" s="200" t="s">
        <v>2040</v>
      </c>
    </row>
    <row r="2838" spans="1:4" x14ac:dyDescent="0.3">
      <c r="A2838" s="200" t="s">
        <v>4558</v>
      </c>
      <c r="B2838" s="200">
        <v>530129</v>
      </c>
      <c r="C2838" s="200" t="s">
        <v>1735</v>
      </c>
      <c r="D2838" s="200" t="s">
        <v>423</v>
      </c>
    </row>
    <row r="2839" spans="1:4" x14ac:dyDescent="0.3">
      <c r="A2839" s="200" t="s">
        <v>4557</v>
      </c>
      <c r="B2839" s="200">
        <v>523385</v>
      </c>
      <c r="C2839" s="200" t="s">
        <v>4556</v>
      </c>
      <c r="D2839" s="200" t="s">
        <v>934</v>
      </c>
    </row>
    <row r="2840" spans="1:4" x14ac:dyDescent="0.3">
      <c r="A2840" s="200" t="s">
        <v>4555</v>
      </c>
      <c r="B2840" s="200">
        <v>512004</v>
      </c>
      <c r="C2840" s="200" t="s">
        <v>1735</v>
      </c>
      <c r="D2840" s="200" t="s">
        <v>1751</v>
      </c>
    </row>
    <row r="2841" spans="1:4" x14ac:dyDescent="0.3">
      <c r="A2841" s="200" t="s">
        <v>4554</v>
      </c>
      <c r="B2841" s="200">
        <v>531598</v>
      </c>
      <c r="C2841" s="200" t="s">
        <v>1735</v>
      </c>
      <c r="D2841" s="200" t="s">
        <v>844</v>
      </c>
    </row>
    <row r="2842" spans="1:4" x14ac:dyDescent="0.3">
      <c r="A2842" s="200" t="s">
        <v>4553</v>
      </c>
      <c r="B2842" s="200">
        <v>530971</v>
      </c>
      <c r="C2842" s="200" t="s">
        <v>1735</v>
      </c>
      <c r="D2842" s="200" t="s">
        <v>1212</v>
      </c>
    </row>
    <row r="2843" spans="1:4" x14ac:dyDescent="0.3">
      <c r="A2843" s="200" t="s">
        <v>4552</v>
      </c>
      <c r="B2843" s="200">
        <v>511714</v>
      </c>
      <c r="C2843" s="200" t="s">
        <v>1735</v>
      </c>
      <c r="D2843" s="200" t="s">
        <v>926</v>
      </c>
    </row>
    <row r="2844" spans="1:4" x14ac:dyDescent="0.3">
      <c r="A2844" s="200" t="s">
        <v>4551</v>
      </c>
      <c r="B2844" s="200">
        <v>539843</v>
      </c>
      <c r="C2844" s="200" t="s">
        <v>1735</v>
      </c>
      <c r="D2844" s="200" t="s">
        <v>948</v>
      </c>
    </row>
    <row r="2845" spans="1:4" x14ac:dyDescent="0.3">
      <c r="A2845" s="200" t="s">
        <v>4550</v>
      </c>
      <c r="B2845" s="200">
        <v>532986</v>
      </c>
      <c r="C2845" s="200" t="s">
        <v>1735</v>
      </c>
      <c r="D2845" s="200" t="s">
        <v>931</v>
      </c>
    </row>
    <row r="2846" spans="1:4" x14ac:dyDescent="0.3">
      <c r="A2846" s="200" t="s">
        <v>4549</v>
      </c>
      <c r="B2846" s="200" t="s">
        <v>1735</v>
      </c>
      <c r="C2846" s="200" t="s">
        <v>4548</v>
      </c>
      <c r="D2846" s="200" t="s">
        <v>1880</v>
      </c>
    </row>
    <row r="2847" spans="1:4" x14ac:dyDescent="0.3">
      <c r="A2847" s="200" t="s">
        <v>4547</v>
      </c>
      <c r="B2847" s="200">
        <v>512425</v>
      </c>
      <c r="C2847" s="200" t="s">
        <v>1735</v>
      </c>
      <c r="D2847" s="200" t="s">
        <v>1212</v>
      </c>
    </row>
    <row r="2848" spans="1:4" x14ac:dyDescent="0.3">
      <c r="A2848" s="200" t="s">
        <v>4546</v>
      </c>
      <c r="B2848" s="200">
        <v>500307</v>
      </c>
      <c r="C2848" s="200" t="s">
        <v>1735</v>
      </c>
      <c r="D2848" s="200" t="s">
        <v>1751</v>
      </c>
    </row>
    <row r="2849" spans="1:4" x14ac:dyDescent="0.3">
      <c r="A2849" s="200" t="s">
        <v>4545</v>
      </c>
      <c r="B2849" s="200">
        <v>539311</v>
      </c>
      <c r="C2849" s="200" t="s">
        <v>1735</v>
      </c>
      <c r="D2849" s="200" t="s">
        <v>945</v>
      </c>
    </row>
    <row r="2850" spans="1:4" x14ac:dyDescent="0.3">
      <c r="A2850" s="200" t="s">
        <v>4544</v>
      </c>
      <c r="B2850" s="200">
        <v>539311</v>
      </c>
      <c r="C2850" s="200" t="s">
        <v>1735</v>
      </c>
      <c r="D2850" s="200" t="s">
        <v>945</v>
      </c>
    </row>
    <row r="2851" spans="1:4" x14ac:dyDescent="0.3">
      <c r="A2851" s="200" t="s">
        <v>4543</v>
      </c>
      <c r="B2851" s="200">
        <v>532722</v>
      </c>
      <c r="C2851" s="200" t="s">
        <v>4542</v>
      </c>
      <c r="D2851" s="200" t="s">
        <v>2397</v>
      </c>
    </row>
    <row r="2852" spans="1:4" x14ac:dyDescent="0.3">
      <c r="A2852" s="200" t="s">
        <v>4541</v>
      </c>
      <c r="B2852" s="200">
        <v>533202</v>
      </c>
      <c r="C2852" s="200" t="s">
        <v>4540</v>
      </c>
      <c r="D2852" s="200" t="s">
        <v>926</v>
      </c>
    </row>
    <row r="2853" spans="1:4" x14ac:dyDescent="0.3">
      <c r="A2853" s="200" t="s">
        <v>4539</v>
      </c>
      <c r="B2853" s="200">
        <v>508875</v>
      </c>
      <c r="C2853" s="200" t="s">
        <v>1735</v>
      </c>
      <c r="D2853" s="200" t="s">
        <v>1751</v>
      </c>
    </row>
    <row r="2854" spans="1:4" x14ac:dyDescent="0.3">
      <c r="A2854" s="200" t="s">
        <v>4538</v>
      </c>
      <c r="B2854" s="200">
        <v>532854</v>
      </c>
      <c r="C2854" s="200" t="s">
        <v>4537</v>
      </c>
      <c r="D2854" s="200" t="s">
        <v>515</v>
      </c>
    </row>
    <row r="2855" spans="1:4" x14ac:dyDescent="0.3">
      <c r="A2855" s="200" t="s">
        <v>4536</v>
      </c>
      <c r="B2855" s="200">
        <v>532698</v>
      </c>
      <c r="C2855" s="200" t="s">
        <v>4535</v>
      </c>
      <c r="D2855" s="200" t="s">
        <v>920</v>
      </c>
    </row>
    <row r="2856" spans="1:4" x14ac:dyDescent="0.3">
      <c r="A2856" s="200" t="s">
        <v>4534</v>
      </c>
      <c r="B2856" s="200" t="s">
        <v>1735</v>
      </c>
      <c r="C2856" s="200" t="s">
        <v>4533</v>
      </c>
      <c r="D2856" s="200" t="s">
        <v>1733</v>
      </c>
    </row>
    <row r="2857" spans="1:4" x14ac:dyDescent="0.3">
      <c r="A2857" s="200" t="s">
        <v>4532</v>
      </c>
      <c r="B2857" s="200">
        <v>506532</v>
      </c>
      <c r="C2857" s="200" t="s">
        <v>1735</v>
      </c>
      <c r="D2857" s="200" t="s">
        <v>405</v>
      </c>
    </row>
    <row r="2858" spans="1:4" x14ac:dyDescent="0.3">
      <c r="A2858" s="200" t="s">
        <v>4531</v>
      </c>
      <c r="B2858" s="200">
        <v>506532</v>
      </c>
      <c r="C2858" s="200" t="s">
        <v>1735</v>
      </c>
      <c r="D2858" s="200" t="s">
        <v>405</v>
      </c>
    </row>
    <row r="2859" spans="1:4" x14ac:dyDescent="0.3">
      <c r="A2859" s="200" t="s">
        <v>4530</v>
      </c>
      <c r="B2859" s="200">
        <v>512381</v>
      </c>
      <c r="C2859" s="200" t="s">
        <v>1735</v>
      </c>
      <c r="D2859" s="200" t="s">
        <v>1212</v>
      </c>
    </row>
    <row r="2860" spans="1:4" x14ac:dyDescent="0.3">
      <c r="A2860" s="200" t="s">
        <v>4529</v>
      </c>
      <c r="B2860" s="200">
        <v>512245</v>
      </c>
      <c r="C2860" s="200" t="s">
        <v>1735</v>
      </c>
      <c r="D2860" s="200" t="s">
        <v>1751</v>
      </c>
    </row>
    <row r="2861" spans="1:4" x14ac:dyDescent="0.3">
      <c r="A2861" s="200" t="s">
        <v>4528</v>
      </c>
      <c r="B2861" s="200">
        <v>538772</v>
      </c>
      <c r="C2861" s="200" t="s">
        <v>1735</v>
      </c>
      <c r="D2861" s="200" t="s">
        <v>1004</v>
      </c>
    </row>
    <row r="2862" spans="1:4" x14ac:dyDescent="0.3">
      <c r="A2862" s="200" t="s">
        <v>4527</v>
      </c>
      <c r="B2862" s="200">
        <v>519494</v>
      </c>
      <c r="C2862" s="200" t="s">
        <v>4526</v>
      </c>
      <c r="D2862" s="200" t="s">
        <v>1646</v>
      </c>
    </row>
    <row r="2863" spans="1:4" x14ac:dyDescent="0.3">
      <c r="A2863" s="200" t="s">
        <v>4525</v>
      </c>
      <c r="B2863" s="200">
        <v>513683</v>
      </c>
      <c r="C2863" s="200" t="s">
        <v>4524</v>
      </c>
      <c r="D2863" s="200" t="s">
        <v>2063</v>
      </c>
    </row>
    <row r="2864" spans="1:4" x14ac:dyDescent="0.3">
      <c r="A2864" s="200" t="s">
        <v>4523</v>
      </c>
      <c r="B2864" s="200">
        <v>513683</v>
      </c>
      <c r="C2864" s="200" t="s">
        <v>4522</v>
      </c>
      <c r="D2864" s="200" t="s">
        <v>2063</v>
      </c>
    </row>
    <row r="2865" spans="1:4" x14ac:dyDescent="0.3">
      <c r="A2865" s="200" t="s">
        <v>4521</v>
      </c>
      <c r="B2865" s="200">
        <v>526371</v>
      </c>
      <c r="C2865" s="200" t="s">
        <v>4520</v>
      </c>
      <c r="D2865" s="200" t="s">
        <v>2479</v>
      </c>
    </row>
    <row r="2866" spans="1:4" x14ac:dyDescent="0.3">
      <c r="A2866" s="200" t="s">
        <v>4519</v>
      </c>
      <c r="B2866" s="200">
        <v>500730</v>
      </c>
      <c r="C2866" s="200" t="s">
        <v>4518</v>
      </c>
      <c r="D2866" s="200" t="s">
        <v>405</v>
      </c>
    </row>
    <row r="2867" spans="1:4" x14ac:dyDescent="0.3">
      <c r="A2867" s="200" t="s">
        <v>4517</v>
      </c>
      <c r="B2867" s="200">
        <v>532481</v>
      </c>
      <c r="C2867" s="200" t="s">
        <v>4516</v>
      </c>
      <c r="D2867" s="200" t="s">
        <v>3570</v>
      </c>
    </row>
    <row r="2868" spans="1:4" x14ac:dyDescent="0.3">
      <c r="A2868" s="200" t="s">
        <v>4515</v>
      </c>
      <c r="B2868" s="200" t="s">
        <v>1735</v>
      </c>
      <c r="C2868" s="200" t="s">
        <v>4514</v>
      </c>
      <c r="D2868" s="200" t="s">
        <v>1880</v>
      </c>
    </row>
    <row r="2869" spans="1:4" x14ac:dyDescent="0.3">
      <c r="A2869" s="200" t="s">
        <v>4513</v>
      </c>
      <c r="B2869" s="200">
        <v>524414</v>
      </c>
      <c r="C2869" s="200" t="s">
        <v>1735</v>
      </c>
      <c r="D2869" s="200" t="s">
        <v>1212</v>
      </c>
    </row>
    <row r="2870" spans="1:4" x14ac:dyDescent="0.3">
      <c r="A2870" s="200" t="s">
        <v>4512</v>
      </c>
      <c r="B2870" s="200">
        <v>534615</v>
      </c>
      <c r="C2870" s="200" t="s">
        <v>4511</v>
      </c>
      <c r="D2870" s="200" t="s">
        <v>1012</v>
      </c>
    </row>
    <row r="2871" spans="1:4" x14ac:dyDescent="0.3">
      <c r="A2871" s="200" t="s">
        <v>4510</v>
      </c>
      <c r="B2871" s="200">
        <v>542628</v>
      </c>
      <c r="C2871" s="200" t="s">
        <v>4509</v>
      </c>
      <c r="D2871" s="200" t="s">
        <v>1839</v>
      </c>
    </row>
    <row r="2872" spans="1:4" x14ac:dyDescent="0.3">
      <c r="A2872" s="200" t="s">
        <v>4508</v>
      </c>
      <c r="B2872" s="200">
        <v>539110</v>
      </c>
      <c r="C2872" s="200" t="s">
        <v>1735</v>
      </c>
      <c r="D2872" s="200" t="s">
        <v>1004</v>
      </c>
    </row>
    <row r="2873" spans="1:4" x14ac:dyDescent="0.3">
      <c r="A2873" s="200" t="s">
        <v>4507</v>
      </c>
      <c r="B2873" s="200">
        <v>540698</v>
      </c>
      <c r="C2873" s="200" t="s">
        <v>1735</v>
      </c>
      <c r="D2873" s="200" t="s">
        <v>1212</v>
      </c>
    </row>
    <row r="2874" spans="1:4" x14ac:dyDescent="0.3">
      <c r="A2874" s="200" t="s">
        <v>4506</v>
      </c>
      <c r="B2874" s="200">
        <v>531465</v>
      </c>
      <c r="C2874" s="200" t="s">
        <v>1735</v>
      </c>
      <c r="D2874" s="200" t="s">
        <v>1212</v>
      </c>
    </row>
    <row r="2875" spans="1:4" x14ac:dyDescent="0.3">
      <c r="A2875" s="200" t="s">
        <v>4505</v>
      </c>
      <c r="B2875" s="200">
        <v>513566</v>
      </c>
      <c r="C2875" s="200" t="s">
        <v>1735</v>
      </c>
      <c r="D2875" s="200" t="s">
        <v>1850</v>
      </c>
    </row>
    <row r="2876" spans="1:4" x14ac:dyDescent="0.3">
      <c r="A2876" s="200" t="s">
        <v>4504</v>
      </c>
      <c r="B2876" s="200">
        <v>530733</v>
      </c>
      <c r="C2876" s="200" t="s">
        <v>1735</v>
      </c>
      <c r="D2876" s="200" t="s">
        <v>2467</v>
      </c>
    </row>
    <row r="2877" spans="1:4" x14ac:dyDescent="0.3">
      <c r="A2877" s="200" t="s">
        <v>4503</v>
      </c>
      <c r="B2877" s="200">
        <v>530733</v>
      </c>
      <c r="C2877" s="200" t="s">
        <v>1735</v>
      </c>
      <c r="D2877" s="200" t="s">
        <v>2467</v>
      </c>
    </row>
    <row r="2878" spans="1:4" x14ac:dyDescent="0.3">
      <c r="A2878" s="200" t="s">
        <v>4502</v>
      </c>
      <c r="B2878" s="200">
        <v>500672</v>
      </c>
      <c r="C2878" s="200" t="s">
        <v>1735</v>
      </c>
      <c r="D2878" s="200" t="s">
        <v>472</v>
      </c>
    </row>
    <row r="2879" spans="1:4" x14ac:dyDescent="0.3">
      <c r="A2879" s="200" t="s">
        <v>4501</v>
      </c>
      <c r="B2879" s="200">
        <v>500672</v>
      </c>
      <c r="C2879" s="200" t="s">
        <v>1735</v>
      </c>
      <c r="D2879" s="200" t="s">
        <v>472</v>
      </c>
    </row>
    <row r="2880" spans="1:4" x14ac:dyDescent="0.3">
      <c r="A2880" s="200" t="s">
        <v>4500</v>
      </c>
      <c r="B2880" s="200">
        <v>530127</v>
      </c>
      <c r="C2880" s="200" t="s">
        <v>1735</v>
      </c>
      <c r="D2880" s="200" t="s">
        <v>945</v>
      </c>
    </row>
    <row r="2881" spans="1:4" x14ac:dyDescent="0.3">
      <c r="A2881" s="200" t="s">
        <v>4499</v>
      </c>
      <c r="B2881" s="200">
        <v>530367</v>
      </c>
      <c r="C2881" s="200" t="s">
        <v>4498</v>
      </c>
      <c r="D2881" s="200" t="s">
        <v>515</v>
      </c>
    </row>
    <row r="2882" spans="1:4" x14ac:dyDescent="0.3">
      <c r="A2882" s="200" t="s">
        <v>4497</v>
      </c>
      <c r="B2882" s="200">
        <v>535458</v>
      </c>
      <c r="C2882" s="200" t="s">
        <v>4496</v>
      </c>
      <c r="D2882" s="200" t="s">
        <v>1078</v>
      </c>
    </row>
    <row r="2883" spans="1:4" x14ac:dyDescent="0.3">
      <c r="A2883" s="200" t="s">
        <v>4495</v>
      </c>
      <c r="B2883" s="200">
        <v>526723</v>
      </c>
      <c r="C2883" s="200" t="s">
        <v>1735</v>
      </c>
      <c r="D2883" s="200" t="s">
        <v>1910</v>
      </c>
    </row>
    <row r="2884" spans="1:4" x14ac:dyDescent="0.3">
      <c r="A2884" s="200" t="s">
        <v>4494</v>
      </c>
      <c r="B2884" s="200">
        <v>532555</v>
      </c>
      <c r="C2884" s="200" t="s">
        <v>4493</v>
      </c>
      <c r="D2884" s="200" t="s">
        <v>2063</v>
      </c>
    </row>
    <row r="2885" spans="1:4" x14ac:dyDescent="0.3">
      <c r="A2885" s="200" t="s">
        <v>4492</v>
      </c>
      <c r="B2885" s="200">
        <v>533015</v>
      </c>
      <c r="C2885" s="200" t="s">
        <v>4490</v>
      </c>
      <c r="D2885" s="200" t="s">
        <v>812</v>
      </c>
    </row>
    <row r="2886" spans="1:4" x14ac:dyDescent="0.3">
      <c r="A2886" s="200" t="s">
        <v>4491</v>
      </c>
      <c r="B2886" s="200">
        <v>533015</v>
      </c>
      <c r="C2886" s="200" t="s">
        <v>4490</v>
      </c>
      <c r="D2886" s="200" t="s">
        <v>812</v>
      </c>
    </row>
    <row r="2887" spans="1:4" x14ac:dyDescent="0.3">
      <c r="A2887" s="200" t="s">
        <v>4489</v>
      </c>
      <c r="B2887" s="200">
        <v>531209</v>
      </c>
      <c r="C2887" s="200" t="s">
        <v>4488</v>
      </c>
      <c r="D2887" s="200" t="s">
        <v>1625</v>
      </c>
    </row>
    <row r="2888" spans="1:4" x14ac:dyDescent="0.3">
      <c r="A2888" s="200" t="s">
        <v>4487</v>
      </c>
      <c r="B2888" s="200">
        <v>531304</v>
      </c>
      <c r="C2888" s="200" t="s">
        <v>1735</v>
      </c>
      <c r="D2888" s="200" t="s">
        <v>920</v>
      </c>
    </row>
    <row r="2889" spans="1:4" x14ac:dyDescent="0.3">
      <c r="A2889" s="200" t="s">
        <v>4486</v>
      </c>
      <c r="B2889" s="200">
        <v>524764</v>
      </c>
      <c r="C2889" s="200" t="s">
        <v>1735</v>
      </c>
      <c r="D2889" s="200" t="s">
        <v>681</v>
      </c>
    </row>
    <row r="2890" spans="1:4" x14ac:dyDescent="0.3">
      <c r="A2890" s="200" t="s">
        <v>4485</v>
      </c>
      <c r="B2890" s="200">
        <v>524764</v>
      </c>
      <c r="C2890" s="200" t="s">
        <v>1735</v>
      </c>
      <c r="D2890" s="200" t="s">
        <v>681</v>
      </c>
    </row>
    <row r="2891" spans="1:4" x14ac:dyDescent="0.3">
      <c r="A2891" s="200" t="s">
        <v>4484</v>
      </c>
      <c r="B2891" s="200">
        <v>530219</v>
      </c>
      <c r="C2891" s="200" t="s">
        <v>1735</v>
      </c>
      <c r="D2891" s="200" t="s">
        <v>1047</v>
      </c>
    </row>
    <row r="2892" spans="1:4" x14ac:dyDescent="0.3">
      <c r="A2892" s="200" t="s">
        <v>4483</v>
      </c>
      <c r="B2892" s="200">
        <v>531819</v>
      </c>
      <c r="C2892" s="200" t="s">
        <v>1735</v>
      </c>
      <c r="D2892" s="200" t="s">
        <v>1212</v>
      </c>
    </row>
    <row r="2893" spans="1:4" x14ac:dyDescent="0.3">
      <c r="A2893" s="200" t="s">
        <v>4482</v>
      </c>
      <c r="B2893" s="200">
        <v>531819</v>
      </c>
      <c r="C2893" s="200" t="s">
        <v>1735</v>
      </c>
      <c r="D2893" s="200" t="s">
        <v>1212</v>
      </c>
    </row>
    <row r="2894" spans="1:4" x14ac:dyDescent="0.3">
      <c r="A2894" s="200" t="s">
        <v>4481</v>
      </c>
      <c r="B2894" s="200">
        <v>504378</v>
      </c>
      <c r="C2894" s="200" t="s">
        <v>1735</v>
      </c>
      <c r="D2894" s="200" t="s">
        <v>1212</v>
      </c>
    </row>
    <row r="2895" spans="1:4" x14ac:dyDescent="0.3">
      <c r="A2895" s="200" t="s">
        <v>4480</v>
      </c>
      <c r="B2895" s="200">
        <v>539116</v>
      </c>
      <c r="C2895" s="200" t="s">
        <v>1735</v>
      </c>
      <c r="D2895" s="200" t="s">
        <v>1212</v>
      </c>
    </row>
    <row r="2896" spans="1:4" x14ac:dyDescent="0.3">
      <c r="A2896" s="200" t="s">
        <v>4479</v>
      </c>
      <c r="B2896" s="200">
        <v>512489</v>
      </c>
      <c r="C2896" s="200" t="s">
        <v>1735</v>
      </c>
      <c r="D2896" s="200" t="s">
        <v>1004</v>
      </c>
    </row>
    <row r="2897" spans="1:4" x14ac:dyDescent="0.3">
      <c r="A2897" s="200" t="s">
        <v>4478</v>
      </c>
      <c r="B2897" s="200">
        <v>538547</v>
      </c>
      <c r="C2897" s="200" t="s">
        <v>1735</v>
      </c>
      <c r="D2897" s="200" t="s">
        <v>1646</v>
      </c>
    </row>
    <row r="2898" spans="1:4" x14ac:dyDescent="0.3">
      <c r="A2898" s="200" t="s">
        <v>4477</v>
      </c>
      <c r="B2898" s="200">
        <v>533273</v>
      </c>
      <c r="C2898" s="200" t="s">
        <v>4476</v>
      </c>
      <c r="D2898" s="200" t="s">
        <v>926</v>
      </c>
    </row>
    <row r="2899" spans="1:4" x14ac:dyDescent="0.3">
      <c r="A2899" s="200" t="s">
        <v>4475</v>
      </c>
      <c r="B2899" s="200">
        <v>535657</v>
      </c>
      <c r="C2899" s="200" t="s">
        <v>1735</v>
      </c>
      <c r="D2899" s="200" t="s">
        <v>948</v>
      </c>
    </row>
    <row r="2900" spans="1:4" x14ac:dyDescent="0.3">
      <c r="A2900" s="200" t="s">
        <v>4474</v>
      </c>
      <c r="B2900" s="200">
        <v>519491</v>
      </c>
      <c r="C2900" s="200" t="s">
        <v>1735</v>
      </c>
      <c r="D2900" s="200" t="s">
        <v>1130</v>
      </c>
    </row>
    <row r="2901" spans="1:4" x14ac:dyDescent="0.3">
      <c r="A2901" s="200" t="s">
        <v>4473</v>
      </c>
      <c r="B2901" s="200">
        <v>519491</v>
      </c>
      <c r="C2901" s="200" t="s">
        <v>1735</v>
      </c>
      <c r="D2901" s="200" t="s">
        <v>1130</v>
      </c>
    </row>
    <row r="2902" spans="1:4" x14ac:dyDescent="0.3">
      <c r="A2902" s="200" t="s">
        <v>4472</v>
      </c>
      <c r="B2902" s="200">
        <v>538019</v>
      </c>
      <c r="C2902" s="200" t="s">
        <v>1735</v>
      </c>
      <c r="D2902" s="200" t="s">
        <v>766</v>
      </c>
    </row>
    <row r="2903" spans="1:4" x14ac:dyDescent="0.3">
      <c r="A2903" s="200" t="s">
        <v>4471</v>
      </c>
      <c r="B2903" s="200">
        <v>540405</v>
      </c>
      <c r="C2903" s="200" t="s">
        <v>1735</v>
      </c>
      <c r="D2903" s="200" t="s">
        <v>766</v>
      </c>
    </row>
    <row r="2904" spans="1:4" x14ac:dyDescent="0.3">
      <c r="A2904" s="200" t="s">
        <v>4470</v>
      </c>
      <c r="B2904" s="200">
        <v>533008</v>
      </c>
      <c r="C2904" s="200" t="s">
        <v>4469</v>
      </c>
      <c r="D2904" s="200" t="s">
        <v>1850</v>
      </c>
    </row>
    <row r="2905" spans="1:4" x14ac:dyDescent="0.3">
      <c r="A2905" s="200" t="s">
        <v>4468</v>
      </c>
      <c r="B2905" s="200">
        <v>538894</v>
      </c>
      <c r="C2905" s="200" t="s">
        <v>1735</v>
      </c>
      <c r="D2905" s="200" t="s">
        <v>945</v>
      </c>
    </row>
    <row r="2906" spans="1:4" x14ac:dyDescent="0.3">
      <c r="A2906" s="200" t="s">
        <v>4467</v>
      </c>
      <c r="B2906" s="200">
        <v>540416</v>
      </c>
      <c r="C2906" s="200" t="s">
        <v>1735</v>
      </c>
      <c r="D2906" s="200" t="s">
        <v>961</v>
      </c>
    </row>
    <row r="2907" spans="1:4" x14ac:dyDescent="0.3">
      <c r="A2907" s="200" t="s">
        <v>4466</v>
      </c>
      <c r="B2907" s="200">
        <v>531996</v>
      </c>
      <c r="C2907" s="200" t="s">
        <v>1735</v>
      </c>
      <c r="D2907" s="200" t="s">
        <v>1004</v>
      </c>
    </row>
    <row r="2908" spans="1:4" x14ac:dyDescent="0.3">
      <c r="A2908" s="200" t="s">
        <v>4465</v>
      </c>
      <c r="B2908" s="200">
        <v>530175</v>
      </c>
      <c r="C2908" s="200" t="s">
        <v>1735</v>
      </c>
      <c r="D2908" s="200" t="s">
        <v>1625</v>
      </c>
    </row>
    <row r="2909" spans="1:4" x14ac:dyDescent="0.3">
      <c r="A2909" s="200" t="s">
        <v>4464</v>
      </c>
      <c r="B2909" s="200">
        <v>539570</v>
      </c>
      <c r="C2909" s="200" t="s">
        <v>1735</v>
      </c>
      <c r="D2909" s="200" t="s">
        <v>948</v>
      </c>
    </row>
    <row r="2910" spans="1:4" x14ac:dyDescent="0.3">
      <c r="A2910" s="200" t="s">
        <v>4463</v>
      </c>
      <c r="B2910" s="200">
        <v>500312</v>
      </c>
      <c r="C2910" s="200" t="s">
        <v>4462</v>
      </c>
      <c r="D2910" s="200" t="s">
        <v>3382</v>
      </c>
    </row>
    <row r="2911" spans="1:4" x14ac:dyDescent="0.3">
      <c r="A2911" s="200" t="s">
        <v>4461</v>
      </c>
      <c r="B2911" s="200">
        <v>533106</v>
      </c>
      <c r="C2911" s="200" t="s">
        <v>4456</v>
      </c>
      <c r="D2911" s="200" t="s">
        <v>3382</v>
      </c>
    </row>
    <row r="2912" spans="1:4" x14ac:dyDescent="0.3">
      <c r="A2912" s="200" t="s">
        <v>4460</v>
      </c>
      <c r="B2912" s="200">
        <v>500313</v>
      </c>
      <c r="C2912" s="200" t="s">
        <v>4459</v>
      </c>
      <c r="D2912" s="200" t="s">
        <v>4458</v>
      </c>
    </row>
    <row r="2913" spans="1:4" x14ac:dyDescent="0.3">
      <c r="A2913" s="200" t="s">
        <v>4457</v>
      </c>
      <c r="B2913" s="200">
        <v>533106</v>
      </c>
      <c r="C2913" s="200" t="s">
        <v>4456</v>
      </c>
      <c r="D2913" s="200" t="s">
        <v>3382</v>
      </c>
    </row>
    <row r="2914" spans="1:4" x14ac:dyDescent="0.3">
      <c r="A2914" s="200" t="s">
        <v>4455</v>
      </c>
      <c r="B2914" s="200">
        <v>526415</v>
      </c>
      <c r="C2914" s="200" t="s">
        <v>1735</v>
      </c>
      <c r="D2914" s="200" t="s">
        <v>4448</v>
      </c>
    </row>
    <row r="2915" spans="1:4" x14ac:dyDescent="0.3">
      <c r="A2915" s="200" t="s">
        <v>4454</v>
      </c>
      <c r="B2915" s="200">
        <v>526415</v>
      </c>
      <c r="C2915" s="200" t="s">
        <v>1735</v>
      </c>
      <c r="D2915" s="200" t="s">
        <v>4448</v>
      </c>
    </row>
    <row r="2916" spans="1:4" x14ac:dyDescent="0.3">
      <c r="A2916" s="200" t="s">
        <v>4453</v>
      </c>
      <c r="B2916" s="200">
        <v>532439</v>
      </c>
      <c r="C2916" s="200" t="s">
        <v>4452</v>
      </c>
      <c r="D2916" s="200" t="s">
        <v>515</v>
      </c>
    </row>
    <row r="2917" spans="1:4" x14ac:dyDescent="0.3">
      <c r="A2917" s="200" t="s">
        <v>4451</v>
      </c>
      <c r="B2917" s="200">
        <v>521105</v>
      </c>
      <c r="C2917" s="200" t="s">
        <v>1735</v>
      </c>
      <c r="D2917" s="200" t="s">
        <v>4450</v>
      </c>
    </row>
    <row r="2918" spans="1:4" x14ac:dyDescent="0.3">
      <c r="A2918" s="200" t="s">
        <v>4449</v>
      </c>
      <c r="B2918" s="200">
        <v>534190</v>
      </c>
      <c r="C2918" s="200" t="s">
        <v>1735</v>
      </c>
      <c r="D2918" s="200" t="s">
        <v>4448</v>
      </c>
    </row>
    <row r="2919" spans="1:4" x14ac:dyDescent="0.3">
      <c r="A2919" s="200" t="s">
        <v>4447</v>
      </c>
      <c r="B2919" s="200">
        <v>507609</v>
      </c>
      <c r="C2919" s="200" t="s">
        <v>1735</v>
      </c>
      <c r="D2919" s="200" t="s">
        <v>414</v>
      </c>
    </row>
    <row r="2920" spans="1:4" x14ac:dyDescent="0.3">
      <c r="A2920" s="200" t="s">
        <v>4446</v>
      </c>
      <c r="B2920" s="200">
        <v>531092</v>
      </c>
      <c r="C2920" s="200" t="s">
        <v>4445</v>
      </c>
      <c r="D2920" s="200" t="s">
        <v>931</v>
      </c>
    </row>
    <row r="2921" spans="1:4" x14ac:dyDescent="0.3">
      <c r="A2921" s="200" t="s">
        <v>4444</v>
      </c>
      <c r="B2921" s="200">
        <v>538537</v>
      </c>
      <c r="C2921" s="200" t="s">
        <v>1735</v>
      </c>
      <c r="D2921" s="200" t="s">
        <v>1212</v>
      </c>
    </row>
    <row r="2922" spans="1:4" x14ac:dyDescent="0.3">
      <c r="A2922" s="200" t="s">
        <v>4443</v>
      </c>
      <c r="B2922" s="200">
        <v>520021</v>
      </c>
      <c r="C2922" s="200" t="s">
        <v>4442</v>
      </c>
      <c r="D2922" s="200" t="s">
        <v>989</v>
      </c>
    </row>
    <row r="2923" spans="1:4" x14ac:dyDescent="0.3">
      <c r="A2923" s="200" t="s">
        <v>4441</v>
      </c>
      <c r="B2923" s="200">
        <v>532880</v>
      </c>
      <c r="C2923" s="200" t="s">
        <v>4440</v>
      </c>
      <c r="D2923" s="200" t="s">
        <v>926</v>
      </c>
    </row>
    <row r="2924" spans="1:4" x14ac:dyDescent="0.3">
      <c r="A2924" s="200" t="s">
        <v>4439</v>
      </c>
      <c r="B2924" s="200" t="s">
        <v>1735</v>
      </c>
      <c r="C2924" s="200" t="s">
        <v>4437</v>
      </c>
      <c r="D2924" s="200" t="s">
        <v>1733</v>
      </c>
    </row>
    <row r="2925" spans="1:4" x14ac:dyDescent="0.3">
      <c r="A2925" s="200" t="s">
        <v>4438</v>
      </c>
      <c r="B2925" s="200" t="s">
        <v>1735</v>
      </c>
      <c r="C2925" s="200" t="s">
        <v>4437</v>
      </c>
      <c r="D2925" s="200" t="s">
        <v>1733</v>
      </c>
    </row>
    <row r="2926" spans="1:4" x14ac:dyDescent="0.3">
      <c r="A2926" s="200" t="s">
        <v>4436</v>
      </c>
      <c r="B2926" s="200">
        <v>531496</v>
      </c>
      <c r="C2926" s="200" t="s">
        <v>1735</v>
      </c>
      <c r="D2926" s="200" t="s">
        <v>920</v>
      </c>
    </row>
    <row r="2927" spans="1:4" x14ac:dyDescent="0.3">
      <c r="A2927" s="200" t="s">
        <v>4435</v>
      </c>
      <c r="B2927" s="200">
        <v>532167</v>
      </c>
      <c r="C2927" s="200" t="s">
        <v>1735</v>
      </c>
      <c r="D2927" s="200" t="s">
        <v>681</v>
      </c>
    </row>
    <row r="2928" spans="1:4" x14ac:dyDescent="0.3">
      <c r="A2928" s="200" t="s">
        <v>4434</v>
      </c>
      <c r="B2928" s="200">
        <v>533317</v>
      </c>
      <c r="C2928" s="200" t="s">
        <v>4433</v>
      </c>
      <c r="D2928" s="200" t="s">
        <v>405</v>
      </c>
    </row>
    <row r="2929" spans="1:4" x14ac:dyDescent="0.3">
      <c r="A2929" s="200" t="s">
        <v>4432</v>
      </c>
      <c r="B2929" s="200">
        <v>532340</v>
      </c>
      <c r="C2929" s="200" t="s">
        <v>1735</v>
      </c>
      <c r="D2929" s="200" t="s">
        <v>1625</v>
      </c>
    </row>
    <row r="2930" spans="1:4" x14ac:dyDescent="0.3">
      <c r="A2930" s="200" t="s">
        <v>4431</v>
      </c>
      <c r="B2930" s="200">
        <v>514324</v>
      </c>
      <c r="C2930" s="200" t="s">
        <v>1735</v>
      </c>
      <c r="D2930" s="200" t="s">
        <v>920</v>
      </c>
    </row>
    <row r="2931" spans="1:4" x14ac:dyDescent="0.3">
      <c r="A2931" s="200" t="s">
        <v>4430</v>
      </c>
      <c r="B2931" s="200">
        <v>514324</v>
      </c>
      <c r="C2931" s="200" t="s">
        <v>1735</v>
      </c>
      <c r="D2931" s="200" t="s">
        <v>920</v>
      </c>
    </row>
    <row r="2932" spans="1:4" x14ac:dyDescent="0.3">
      <c r="A2932" s="200" t="s">
        <v>4429</v>
      </c>
      <c r="B2932" s="200" t="s">
        <v>1735</v>
      </c>
      <c r="C2932" s="200" t="s">
        <v>4428</v>
      </c>
      <c r="D2932" s="200" t="s">
        <v>1733</v>
      </c>
    </row>
    <row r="2933" spans="1:4" x14ac:dyDescent="0.3">
      <c r="A2933" s="200" t="s">
        <v>4427</v>
      </c>
      <c r="B2933" s="200">
        <v>533632</v>
      </c>
      <c r="C2933" s="200" t="s">
        <v>4426</v>
      </c>
      <c r="D2933" s="200" t="s">
        <v>1791</v>
      </c>
    </row>
    <row r="2934" spans="1:4" x14ac:dyDescent="0.3">
      <c r="A2934" s="200" t="s">
        <v>4425</v>
      </c>
      <c r="B2934" s="200">
        <v>530805</v>
      </c>
      <c r="C2934" s="200" t="s">
        <v>1735</v>
      </c>
      <c r="D2934" s="200" t="s">
        <v>594</v>
      </c>
    </row>
    <row r="2935" spans="1:4" x14ac:dyDescent="0.3">
      <c r="A2935" s="200" t="s">
        <v>4424</v>
      </c>
      <c r="B2935" s="200">
        <v>535647</v>
      </c>
      <c r="C2935" s="200" t="s">
        <v>1735</v>
      </c>
      <c r="D2935" s="200" t="s">
        <v>1947</v>
      </c>
    </row>
    <row r="2936" spans="1:4" x14ac:dyDescent="0.3">
      <c r="A2936" s="200" t="s">
        <v>4423</v>
      </c>
      <c r="B2936" s="200">
        <v>532944</v>
      </c>
      <c r="C2936" s="200" t="s">
        <v>4422</v>
      </c>
      <c r="D2936" s="200" t="s">
        <v>812</v>
      </c>
    </row>
    <row r="2937" spans="1:4" x14ac:dyDescent="0.3">
      <c r="A2937" s="200" t="s">
        <v>4421</v>
      </c>
      <c r="B2937" s="200">
        <v>540386</v>
      </c>
      <c r="C2937" s="200" t="s">
        <v>1735</v>
      </c>
      <c r="D2937" s="200" t="s">
        <v>945</v>
      </c>
    </row>
    <row r="2938" spans="1:4" x14ac:dyDescent="0.3">
      <c r="A2938" s="200" t="s">
        <v>4420</v>
      </c>
      <c r="B2938" s="200">
        <v>517536</v>
      </c>
      <c r="C2938" s="200" t="s">
        <v>4419</v>
      </c>
      <c r="D2938" s="200" t="s">
        <v>948</v>
      </c>
    </row>
    <row r="2939" spans="1:4" x14ac:dyDescent="0.3">
      <c r="A2939" s="200" t="s">
        <v>4418</v>
      </c>
      <c r="B2939" s="200" t="s">
        <v>1735</v>
      </c>
      <c r="C2939" s="200" t="s">
        <v>4417</v>
      </c>
      <c r="D2939" s="200" t="s">
        <v>1733</v>
      </c>
    </row>
    <row r="2940" spans="1:4" x14ac:dyDescent="0.3">
      <c r="A2940" s="200" t="s">
        <v>4416</v>
      </c>
      <c r="B2940" s="200">
        <v>530135</v>
      </c>
      <c r="C2940" s="200" t="s">
        <v>4415</v>
      </c>
      <c r="D2940" s="200" t="s">
        <v>820</v>
      </c>
    </row>
    <row r="2941" spans="1:4" x14ac:dyDescent="0.3">
      <c r="A2941" s="200" t="s">
        <v>4414</v>
      </c>
      <c r="B2941" s="200">
        <v>531254</v>
      </c>
      <c r="C2941" s="200" t="s">
        <v>1735</v>
      </c>
      <c r="D2941" s="200" t="s">
        <v>1004</v>
      </c>
    </row>
    <row r="2942" spans="1:4" x14ac:dyDescent="0.3">
      <c r="A2942" s="200" t="s">
        <v>4413</v>
      </c>
      <c r="B2942" s="200">
        <v>532391</v>
      </c>
      <c r="C2942" s="200" t="s">
        <v>4411</v>
      </c>
      <c r="D2942" s="200" t="s">
        <v>1230</v>
      </c>
    </row>
    <row r="2943" spans="1:4" x14ac:dyDescent="0.3">
      <c r="A2943" s="200" t="s">
        <v>4412</v>
      </c>
      <c r="B2943" s="200">
        <v>532391</v>
      </c>
      <c r="C2943" s="200" t="s">
        <v>4411</v>
      </c>
      <c r="D2943" s="200" t="s">
        <v>1230</v>
      </c>
    </row>
    <row r="2944" spans="1:4" x14ac:dyDescent="0.3">
      <c r="A2944" s="200" t="s">
        <v>4410</v>
      </c>
      <c r="B2944" s="200">
        <v>539598</v>
      </c>
      <c r="C2944" s="200" t="s">
        <v>1735</v>
      </c>
      <c r="D2944" s="200" t="s">
        <v>1004</v>
      </c>
    </row>
    <row r="2945" spans="1:4" x14ac:dyDescent="0.3">
      <c r="A2945" s="200" t="s">
        <v>4409</v>
      </c>
      <c r="B2945" s="200">
        <v>532466</v>
      </c>
      <c r="C2945" s="200" t="s">
        <v>4408</v>
      </c>
      <c r="D2945" s="200" t="s">
        <v>948</v>
      </c>
    </row>
    <row r="2946" spans="1:4" x14ac:dyDescent="0.3">
      <c r="A2946" s="200" t="s">
        <v>4407</v>
      </c>
      <c r="B2946" s="200">
        <v>512626</v>
      </c>
      <c r="C2946" s="200" t="s">
        <v>4406</v>
      </c>
      <c r="D2946" s="200" t="s">
        <v>920</v>
      </c>
    </row>
    <row r="2947" spans="1:4" x14ac:dyDescent="0.3">
      <c r="A2947" s="200" t="s">
        <v>4405</v>
      </c>
      <c r="B2947" s="200">
        <v>524372</v>
      </c>
      <c r="C2947" s="200" t="s">
        <v>4404</v>
      </c>
      <c r="D2947" s="200" t="s">
        <v>472</v>
      </c>
    </row>
    <row r="2948" spans="1:4" x14ac:dyDescent="0.3">
      <c r="A2948" s="200" t="s">
        <v>4403</v>
      </c>
      <c r="B2948" s="200">
        <v>531157</v>
      </c>
      <c r="C2948" s="200" t="s">
        <v>1735</v>
      </c>
      <c r="D2948" s="200" t="s">
        <v>405</v>
      </c>
    </row>
    <row r="2949" spans="1:4" x14ac:dyDescent="0.3">
      <c r="A2949" s="200" t="s">
        <v>4402</v>
      </c>
      <c r="B2949" s="200">
        <v>513121</v>
      </c>
      <c r="C2949" s="200" t="s">
        <v>4401</v>
      </c>
      <c r="D2949" s="200" t="s">
        <v>405</v>
      </c>
    </row>
    <row r="2950" spans="1:4" x14ac:dyDescent="0.3">
      <c r="A2950" s="200" t="s">
        <v>4400</v>
      </c>
      <c r="B2950" s="200">
        <v>504879</v>
      </c>
      <c r="C2950" s="200" t="s">
        <v>4399</v>
      </c>
      <c r="D2950" s="200" t="s">
        <v>996</v>
      </c>
    </row>
    <row r="2951" spans="1:4" x14ac:dyDescent="0.3">
      <c r="A2951" s="200" t="s">
        <v>4398</v>
      </c>
      <c r="B2951" s="200">
        <v>530365</v>
      </c>
      <c r="C2951" s="200" t="s">
        <v>4397</v>
      </c>
      <c r="D2951" s="200" t="s">
        <v>2397</v>
      </c>
    </row>
    <row r="2952" spans="1:4" x14ac:dyDescent="0.3">
      <c r="A2952" s="200" t="s">
        <v>4396</v>
      </c>
      <c r="B2952" s="200">
        <v>507690</v>
      </c>
      <c r="C2952" s="200" t="s">
        <v>1735</v>
      </c>
      <c r="D2952" s="200" t="s">
        <v>1115</v>
      </c>
    </row>
    <row r="2953" spans="1:4" x14ac:dyDescent="0.3">
      <c r="A2953" s="200" t="s">
        <v>4395</v>
      </c>
      <c r="B2953" s="200">
        <v>535754</v>
      </c>
      <c r="C2953" s="200" t="s">
        <v>4394</v>
      </c>
      <c r="D2953" s="200" t="s">
        <v>687</v>
      </c>
    </row>
    <row r="2954" spans="1:4" x14ac:dyDescent="0.3">
      <c r="A2954" s="200" t="s">
        <v>4393</v>
      </c>
      <c r="B2954" s="200">
        <v>541301</v>
      </c>
      <c r="C2954" s="200" t="s">
        <v>4392</v>
      </c>
      <c r="D2954" s="200" t="s">
        <v>633</v>
      </c>
    </row>
    <row r="2955" spans="1:4" x14ac:dyDescent="0.3">
      <c r="A2955" s="200" t="s">
        <v>4391</v>
      </c>
      <c r="B2955" s="200">
        <v>533263</v>
      </c>
      <c r="C2955" s="200" t="s">
        <v>4390</v>
      </c>
      <c r="D2955" s="200" t="s">
        <v>2063</v>
      </c>
    </row>
    <row r="2956" spans="1:4" x14ac:dyDescent="0.3">
      <c r="A2956" s="200" t="s">
        <v>4389</v>
      </c>
      <c r="B2956" s="200">
        <v>502420</v>
      </c>
      <c r="C2956" s="200" t="s">
        <v>4388</v>
      </c>
      <c r="D2956" s="200" t="s">
        <v>1655</v>
      </c>
    </row>
    <row r="2957" spans="1:4" x14ac:dyDescent="0.3">
      <c r="A2957" s="200" t="s">
        <v>4387</v>
      </c>
      <c r="B2957" s="200">
        <v>526325</v>
      </c>
      <c r="C2957" s="200" t="s">
        <v>4386</v>
      </c>
      <c r="D2957" s="200" t="s">
        <v>1130</v>
      </c>
    </row>
    <row r="2958" spans="1:4" x14ac:dyDescent="0.3">
      <c r="A2958" s="200" t="s">
        <v>4385</v>
      </c>
      <c r="B2958" s="200">
        <v>534076</v>
      </c>
      <c r="C2958" s="200" t="s">
        <v>4384</v>
      </c>
      <c r="D2958" s="200" t="s">
        <v>1078</v>
      </c>
    </row>
    <row r="2959" spans="1:4" x14ac:dyDescent="0.3">
      <c r="A2959" s="200" t="s">
        <v>4383</v>
      </c>
      <c r="B2959" s="200">
        <v>531512</v>
      </c>
      <c r="C2959" s="200" t="s">
        <v>1735</v>
      </c>
      <c r="D2959" s="200" t="s">
        <v>1947</v>
      </c>
    </row>
    <row r="2960" spans="1:4" x14ac:dyDescent="0.3">
      <c r="A2960" s="200" t="s">
        <v>4382</v>
      </c>
      <c r="B2960" s="200">
        <v>500078</v>
      </c>
      <c r="C2960" s="200" t="s">
        <v>1735</v>
      </c>
      <c r="D2960" s="200" t="s">
        <v>681</v>
      </c>
    </row>
    <row r="2961" spans="1:4" x14ac:dyDescent="0.3">
      <c r="A2961" s="200" t="s">
        <v>4381</v>
      </c>
      <c r="B2961" s="200">
        <v>500315</v>
      </c>
      <c r="C2961" s="200" t="s">
        <v>4380</v>
      </c>
      <c r="D2961" s="200" t="s">
        <v>923</v>
      </c>
    </row>
    <row r="2962" spans="1:4" x14ac:dyDescent="0.3">
      <c r="A2962" s="200" t="s">
        <v>4379</v>
      </c>
      <c r="B2962" s="200">
        <v>506579</v>
      </c>
      <c r="C2962" s="200" t="s">
        <v>4378</v>
      </c>
      <c r="D2962" s="200" t="s">
        <v>681</v>
      </c>
    </row>
    <row r="2963" spans="1:4" x14ac:dyDescent="0.3">
      <c r="A2963" s="200" t="s">
        <v>4377</v>
      </c>
      <c r="B2963" s="200">
        <v>500314</v>
      </c>
      <c r="C2963" s="200" t="s">
        <v>4376</v>
      </c>
      <c r="D2963" s="200" t="s">
        <v>1811</v>
      </c>
    </row>
    <row r="2964" spans="1:4" x14ac:dyDescent="0.3">
      <c r="A2964" s="200" t="s">
        <v>4375</v>
      </c>
      <c r="B2964" s="200">
        <v>532817</v>
      </c>
      <c r="C2964" s="200" t="s">
        <v>4374</v>
      </c>
      <c r="D2964" s="200" t="s">
        <v>2040</v>
      </c>
    </row>
    <row r="2965" spans="1:4" x14ac:dyDescent="0.3">
      <c r="A2965" s="200" t="s">
        <v>4373</v>
      </c>
      <c r="B2965" s="200">
        <v>531859</v>
      </c>
      <c r="C2965" s="200" t="s">
        <v>1735</v>
      </c>
      <c r="D2965" s="200" t="s">
        <v>996</v>
      </c>
    </row>
    <row r="2966" spans="1:4" x14ac:dyDescent="0.3">
      <c r="A2966" s="200" t="s">
        <v>4372</v>
      </c>
      <c r="B2966" s="200">
        <v>541206</v>
      </c>
      <c r="C2966" s="200" t="s">
        <v>1735</v>
      </c>
      <c r="D2966" s="200" t="s">
        <v>1012</v>
      </c>
    </row>
    <row r="2967" spans="1:4" x14ac:dyDescent="0.3">
      <c r="A2967" s="200" t="s">
        <v>4371</v>
      </c>
      <c r="B2967" s="200">
        <v>531626</v>
      </c>
      <c r="C2967" s="200" t="s">
        <v>1735</v>
      </c>
      <c r="D2967" s="200" t="s">
        <v>1047</v>
      </c>
    </row>
    <row r="2968" spans="1:4" x14ac:dyDescent="0.3">
      <c r="A2968" s="200" t="s">
        <v>4370</v>
      </c>
      <c r="B2968" s="200">
        <v>531626</v>
      </c>
      <c r="C2968" s="200" t="s">
        <v>1735</v>
      </c>
      <c r="D2968" s="200" t="s">
        <v>1047</v>
      </c>
    </row>
    <row r="2969" spans="1:4" x14ac:dyDescent="0.3">
      <c r="A2969" s="200" t="s">
        <v>4369</v>
      </c>
      <c r="B2969" s="200">
        <v>539015</v>
      </c>
      <c r="C2969" s="200" t="s">
        <v>4368</v>
      </c>
      <c r="D2969" s="200" t="s">
        <v>1762</v>
      </c>
    </row>
    <row r="2970" spans="1:4" x14ac:dyDescent="0.3">
      <c r="A2970" s="200" t="s">
        <v>4367</v>
      </c>
      <c r="B2970" s="200">
        <v>539287</v>
      </c>
      <c r="C2970" s="200" t="s">
        <v>4366</v>
      </c>
      <c r="D2970" s="200" t="s">
        <v>472</v>
      </c>
    </row>
    <row r="2971" spans="1:4" x14ac:dyDescent="0.3">
      <c r="A2971" s="200" t="s">
        <v>4365</v>
      </c>
      <c r="B2971" s="200">
        <v>530173</v>
      </c>
      <c r="C2971" s="200" t="s">
        <v>1735</v>
      </c>
      <c r="D2971" s="200" t="s">
        <v>1047</v>
      </c>
    </row>
    <row r="2972" spans="1:4" x14ac:dyDescent="0.3">
      <c r="A2972" s="200" t="s">
        <v>4364</v>
      </c>
      <c r="B2972" s="200">
        <v>501179</v>
      </c>
      <c r="C2972" s="200" t="s">
        <v>1735</v>
      </c>
      <c r="D2972" s="200" t="s">
        <v>1791</v>
      </c>
    </row>
    <row r="2973" spans="1:4" x14ac:dyDescent="0.3">
      <c r="A2973" s="200" t="s">
        <v>4363</v>
      </c>
      <c r="B2973" s="200">
        <v>509782</v>
      </c>
      <c r="C2973" s="200" t="s">
        <v>1735</v>
      </c>
      <c r="D2973" s="200" t="s">
        <v>1751</v>
      </c>
    </row>
    <row r="2974" spans="1:4" x14ac:dyDescent="0.3">
      <c r="A2974" s="200" t="s">
        <v>4362</v>
      </c>
      <c r="B2974" s="200">
        <v>540198</v>
      </c>
      <c r="C2974" s="200" t="s">
        <v>1735</v>
      </c>
      <c r="D2974" s="200" t="s">
        <v>920</v>
      </c>
    </row>
    <row r="2975" spans="1:4" x14ac:dyDescent="0.3">
      <c r="A2975" s="200" t="s">
        <v>4361</v>
      </c>
      <c r="B2975" s="200">
        <v>500317</v>
      </c>
      <c r="C2975" s="200" t="s">
        <v>4360</v>
      </c>
      <c r="D2975" s="200" t="s">
        <v>1791</v>
      </c>
    </row>
    <row r="2976" spans="1:4" x14ac:dyDescent="0.3">
      <c r="A2976" s="200" t="s">
        <v>4359</v>
      </c>
      <c r="B2976" s="200">
        <v>539290</v>
      </c>
      <c r="C2976" s="200" t="s">
        <v>4358</v>
      </c>
      <c r="D2976" s="200" t="s">
        <v>1791</v>
      </c>
    </row>
    <row r="2977" spans="1:4" x14ac:dyDescent="0.3">
      <c r="A2977" s="200" t="s">
        <v>4357</v>
      </c>
      <c r="B2977" s="200">
        <v>509099</v>
      </c>
      <c r="C2977" s="200" t="s">
        <v>1735</v>
      </c>
      <c r="D2977" s="200" t="s">
        <v>1751</v>
      </c>
    </row>
    <row r="2978" spans="1:4" x14ac:dyDescent="0.3">
      <c r="A2978" s="200" t="s">
        <v>4356</v>
      </c>
      <c r="B2978" s="200">
        <v>531065</v>
      </c>
      <c r="C2978" s="200" t="s">
        <v>1735</v>
      </c>
      <c r="D2978" s="200" t="s">
        <v>807</v>
      </c>
    </row>
    <row r="2979" spans="1:4" x14ac:dyDescent="0.3">
      <c r="A2979" s="200" t="s">
        <v>4355</v>
      </c>
      <c r="B2979" s="200">
        <v>514460</v>
      </c>
      <c r="C2979" s="200" t="s">
        <v>1735</v>
      </c>
      <c r="D2979" s="200" t="s">
        <v>1212</v>
      </c>
    </row>
    <row r="2980" spans="1:4" x14ac:dyDescent="0.3">
      <c r="A2980" s="200" t="s">
        <v>4354</v>
      </c>
      <c r="B2980" s="200">
        <v>523151</v>
      </c>
      <c r="C2980" s="200" t="s">
        <v>1735</v>
      </c>
      <c r="D2980" s="200" t="s">
        <v>594</v>
      </c>
    </row>
    <row r="2981" spans="1:4" x14ac:dyDescent="0.3">
      <c r="A2981" s="200" t="s">
        <v>4353</v>
      </c>
      <c r="B2981" s="200">
        <v>514330</v>
      </c>
      <c r="C2981" s="200" t="s">
        <v>1735</v>
      </c>
      <c r="D2981" s="200" t="s">
        <v>920</v>
      </c>
    </row>
    <row r="2982" spans="1:4" x14ac:dyDescent="0.3">
      <c r="A2982" s="200" t="s">
        <v>4352</v>
      </c>
      <c r="B2982" s="200">
        <v>530741</v>
      </c>
      <c r="C2982" s="200" t="s">
        <v>1735</v>
      </c>
      <c r="D2982" s="200" t="s">
        <v>766</v>
      </c>
    </row>
    <row r="2983" spans="1:4" x14ac:dyDescent="0.3">
      <c r="A2983" s="200" t="s">
        <v>4351</v>
      </c>
      <c r="B2983" s="200">
        <v>539291</v>
      </c>
      <c r="C2983" s="200" t="s">
        <v>1735</v>
      </c>
      <c r="D2983" s="200" t="s">
        <v>414</v>
      </c>
    </row>
    <row r="2984" spans="1:4" x14ac:dyDescent="0.3">
      <c r="A2984" s="200" t="s">
        <v>4350</v>
      </c>
      <c r="B2984" s="200">
        <v>539352</v>
      </c>
      <c r="C2984" s="200" t="s">
        <v>1735</v>
      </c>
      <c r="D2984" s="200" t="s">
        <v>1947</v>
      </c>
    </row>
    <row r="2985" spans="1:4" x14ac:dyDescent="0.3">
      <c r="A2985" s="200" t="s">
        <v>4349</v>
      </c>
      <c r="B2985" s="200">
        <v>513403</v>
      </c>
      <c r="C2985" s="200" t="s">
        <v>1735</v>
      </c>
      <c r="D2985" s="200" t="s">
        <v>1850</v>
      </c>
    </row>
    <row r="2986" spans="1:4" x14ac:dyDescent="0.3">
      <c r="A2986" s="200" t="s">
        <v>4348</v>
      </c>
      <c r="B2986" s="200">
        <v>523862</v>
      </c>
      <c r="C2986" s="200" t="s">
        <v>1735</v>
      </c>
      <c r="D2986" s="200" t="s">
        <v>1004</v>
      </c>
    </row>
    <row r="2987" spans="1:4" x14ac:dyDescent="0.3">
      <c r="A2987" s="200" t="s">
        <v>4347</v>
      </c>
      <c r="B2987" s="200">
        <v>523483</v>
      </c>
      <c r="C2987" s="200" t="s">
        <v>1735</v>
      </c>
      <c r="D2987" s="200" t="s">
        <v>2040</v>
      </c>
    </row>
    <row r="2988" spans="1:4" x14ac:dyDescent="0.3">
      <c r="A2988" s="200" t="s">
        <v>4346</v>
      </c>
      <c r="B2988" s="200">
        <v>538963</v>
      </c>
      <c r="C2988" s="200" t="s">
        <v>1735</v>
      </c>
      <c r="D2988" s="200" t="s">
        <v>423</v>
      </c>
    </row>
    <row r="2989" spans="1:4" x14ac:dyDescent="0.3">
      <c r="A2989" s="200" t="s">
        <v>4345</v>
      </c>
      <c r="B2989" s="200">
        <v>531395</v>
      </c>
      <c r="C2989" s="200" t="s">
        <v>1735</v>
      </c>
      <c r="D2989" s="200" t="s">
        <v>920</v>
      </c>
    </row>
    <row r="2990" spans="1:4" x14ac:dyDescent="0.3">
      <c r="A2990" s="200" t="s">
        <v>4344</v>
      </c>
      <c r="B2990" s="200">
        <v>532350</v>
      </c>
      <c r="C2990" s="200" t="s">
        <v>1735</v>
      </c>
      <c r="D2990" s="200" t="s">
        <v>1947</v>
      </c>
    </row>
    <row r="2991" spans="1:4" x14ac:dyDescent="0.3">
      <c r="A2991" s="200" t="s">
        <v>4343</v>
      </c>
      <c r="B2991" s="200">
        <v>526905</v>
      </c>
      <c r="C2991" s="200" t="s">
        <v>1735</v>
      </c>
      <c r="D2991" s="200" t="s">
        <v>681</v>
      </c>
    </row>
    <row r="2992" spans="1:4" x14ac:dyDescent="0.3">
      <c r="A2992" s="200" t="s">
        <v>4342</v>
      </c>
      <c r="B2992" s="200">
        <v>517230</v>
      </c>
      <c r="C2992" s="200" t="s">
        <v>4341</v>
      </c>
      <c r="D2992" s="200" t="s">
        <v>1212</v>
      </c>
    </row>
    <row r="2993" spans="1:4" x14ac:dyDescent="0.3">
      <c r="A2993" s="200" t="s">
        <v>4340</v>
      </c>
      <c r="B2993" s="200">
        <v>532827</v>
      </c>
      <c r="C2993" s="200" t="s">
        <v>4339</v>
      </c>
      <c r="D2993" s="200" t="s">
        <v>1047</v>
      </c>
    </row>
    <row r="2994" spans="1:4" x14ac:dyDescent="0.3">
      <c r="A2994" s="200" t="s">
        <v>4338</v>
      </c>
      <c r="B2994" s="200">
        <v>532900</v>
      </c>
      <c r="C2994" s="200" t="s">
        <v>4337</v>
      </c>
      <c r="D2994" s="200" t="s">
        <v>1004</v>
      </c>
    </row>
    <row r="2995" spans="1:4" x14ac:dyDescent="0.3">
      <c r="A2995" s="200" t="s">
        <v>4336</v>
      </c>
      <c r="B2995" s="200">
        <v>540648</v>
      </c>
      <c r="C2995" s="200" t="s">
        <v>4335</v>
      </c>
      <c r="D2995" s="200" t="s">
        <v>1791</v>
      </c>
    </row>
    <row r="2996" spans="1:4" x14ac:dyDescent="0.3">
      <c r="A2996" s="200" t="s">
        <v>4334</v>
      </c>
      <c r="B2996" s="200">
        <v>539121</v>
      </c>
      <c r="C2996" s="200" t="s">
        <v>1735</v>
      </c>
      <c r="D2996" s="200" t="s">
        <v>2173</v>
      </c>
    </row>
    <row r="2997" spans="1:4" x14ac:dyDescent="0.3">
      <c r="A2997" s="200" t="s">
        <v>4333</v>
      </c>
      <c r="B2997" s="200">
        <v>541444</v>
      </c>
      <c r="C2997" s="200" t="s">
        <v>1735</v>
      </c>
      <c r="D2997" s="200" t="s">
        <v>1047</v>
      </c>
    </row>
    <row r="2998" spans="1:4" x14ac:dyDescent="0.3">
      <c r="A2998" s="200" t="s">
        <v>4332</v>
      </c>
      <c r="B2998" s="200">
        <v>532521</v>
      </c>
      <c r="C2998" s="200" t="s">
        <v>4331</v>
      </c>
      <c r="D2998" s="200" t="s">
        <v>1625</v>
      </c>
    </row>
    <row r="2999" spans="1:4" x14ac:dyDescent="0.3">
      <c r="A2999" s="200" t="s">
        <v>4330</v>
      </c>
      <c r="B2999" s="200">
        <v>511597</v>
      </c>
      <c r="C2999" s="200" t="s">
        <v>1735</v>
      </c>
      <c r="D2999" s="200" t="s">
        <v>1004</v>
      </c>
    </row>
    <row r="3000" spans="1:4" x14ac:dyDescent="0.3">
      <c r="A3000" s="200" t="s">
        <v>4329</v>
      </c>
      <c r="B3000" s="200">
        <v>517397</v>
      </c>
      <c r="C3000" s="200" t="s">
        <v>1735</v>
      </c>
      <c r="D3000" s="200" t="s">
        <v>1745</v>
      </c>
    </row>
    <row r="3001" spans="1:4" x14ac:dyDescent="0.3">
      <c r="A3001" s="200" t="s">
        <v>4328</v>
      </c>
      <c r="B3001" s="200">
        <v>517397</v>
      </c>
      <c r="C3001" s="200" t="s">
        <v>1735</v>
      </c>
      <c r="D3001" s="200" t="s">
        <v>1745</v>
      </c>
    </row>
    <row r="3002" spans="1:4" x14ac:dyDescent="0.3">
      <c r="A3002" s="200" t="s">
        <v>4327</v>
      </c>
      <c r="B3002" s="200">
        <v>511525</v>
      </c>
      <c r="C3002" s="200" t="s">
        <v>1735</v>
      </c>
      <c r="D3002" s="200" t="s">
        <v>1625</v>
      </c>
    </row>
    <row r="3003" spans="1:4" x14ac:dyDescent="0.3">
      <c r="A3003" s="200" t="s">
        <v>4326</v>
      </c>
      <c r="B3003" s="200">
        <v>531349</v>
      </c>
      <c r="C3003" s="200" t="s">
        <v>4325</v>
      </c>
      <c r="D3003" s="200" t="s">
        <v>1937</v>
      </c>
    </row>
    <row r="3004" spans="1:4" x14ac:dyDescent="0.3">
      <c r="A3004" s="200" t="s">
        <v>4324</v>
      </c>
      <c r="B3004" s="200" t="s">
        <v>1735</v>
      </c>
      <c r="C3004" s="200" t="s">
        <v>4323</v>
      </c>
      <c r="D3004" s="200" t="s">
        <v>1733</v>
      </c>
    </row>
    <row r="3005" spans="1:4" x14ac:dyDescent="0.3">
      <c r="A3005" s="200" t="s">
        <v>4322</v>
      </c>
      <c r="B3005" s="200">
        <v>538742</v>
      </c>
      <c r="C3005" s="200" t="s">
        <v>1735</v>
      </c>
      <c r="D3005" s="200" t="s">
        <v>1212</v>
      </c>
    </row>
    <row r="3006" spans="1:4" x14ac:dyDescent="0.3">
      <c r="A3006" s="200" t="s">
        <v>4321</v>
      </c>
      <c r="B3006" s="200">
        <v>538860</v>
      </c>
      <c r="C3006" s="200" t="s">
        <v>1735</v>
      </c>
      <c r="D3006" s="200" t="s">
        <v>1004</v>
      </c>
    </row>
    <row r="3007" spans="1:4" x14ac:dyDescent="0.3">
      <c r="A3007" s="200" t="s">
        <v>4320</v>
      </c>
      <c r="B3007" s="200">
        <v>524820</v>
      </c>
      <c r="C3007" s="200" t="s">
        <v>4319</v>
      </c>
      <c r="D3007" s="200" t="s">
        <v>2423</v>
      </c>
    </row>
    <row r="3008" spans="1:4" x14ac:dyDescent="0.3">
      <c r="A3008" s="200" t="s">
        <v>4318</v>
      </c>
      <c r="B3008" s="200">
        <v>508941</v>
      </c>
      <c r="C3008" s="200" t="s">
        <v>1735</v>
      </c>
      <c r="D3008" s="200" t="s">
        <v>1078</v>
      </c>
    </row>
    <row r="3009" spans="1:4" x14ac:dyDescent="0.3">
      <c r="A3009" s="200" t="s">
        <v>4317</v>
      </c>
      <c r="B3009" s="200">
        <v>504093</v>
      </c>
      <c r="C3009" s="200" t="s">
        <v>1735</v>
      </c>
      <c r="D3009" s="200" t="s">
        <v>2379</v>
      </c>
    </row>
    <row r="3010" spans="1:4" x14ac:dyDescent="0.3">
      <c r="A3010" s="200" t="s">
        <v>4316</v>
      </c>
      <c r="B3010" s="200">
        <v>513511</v>
      </c>
      <c r="C3010" s="200" t="s">
        <v>1735</v>
      </c>
      <c r="D3010" s="200" t="s">
        <v>1850</v>
      </c>
    </row>
    <row r="3011" spans="1:4" x14ac:dyDescent="0.3">
      <c r="A3011" s="200" t="s">
        <v>4315</v>
      </c>
      <c r="B3011" s="200">
        <v>531726</v>
      </c>
      <c r="C3011" s="200" t="s">
        <v>1735</v>
      </c>
      <c r="D3011" s="200" t="s">
        <v>472</v>
      </c>
    </row>
    <row r="3012" spans="1:4" x14ac:dyDescent="0.3">
      <c r="A3012" s="200" t="s">
        <v>4314</v>
      </c>
      <c r="B3012" s="200">
        <v>506122</v>
      </c>
      <c r="C3012" s="200" t="s">
        <v>1735</v>
      </c>
      <c r="D3012" s="200" t="s">
        <v>989</v>
      </c>
    </row>
    <row r="3013" spans="1:4" x14ac:dyDescent="0.3">
      <c r="A3013" s="200" t="s">
        <v>4313</v>
      </c>
      <c r="B3013" s="200">
        <v>531280</v>
      </c>
      <c r="C3013" s="200" t="s">
        <v>1735</v>
      </c>
      <c r="D3013" s="200" t="s">
        <v>1130</v>
      </c>
    </row>
    <row r="3014" spans="1:4" x14ac:dyDescent="0.3">
      <c r="A3014" s="200" t="s">
        <v>4312</v>
      </c>
      <c r="B3014" s="200">
        <v>534796</v>
      </c>
      <c r="C3014" s="200" t="s">
        <v>1735</v>
      </c>
      <c r="D3014" s="200" t="s">
        <v>934</v>
      </c>
    </row>
    <row r="3015" spans="1:4" x14ac:dyDescent="0.3">
      <c r="A3015" s="200" t="s">
        <v>4311</v>
      </c>
      <c r="B3015" s="200" t="s">
        <v>1735</v>
      </c>
      <c r="C3015" s="200" t="s">
        <v>4310</v>
      </c>
      <c r="D3015" s="200" t="s">
        <v>1733</v>
      </c>
    </row>
    <row r="3016" spans="1:4" x14ac:dyDescent="0.3">
      <c r="A3016" s="200" t="s">
        <v>4309</v>
      </c>
      <c r="B3016" s="200">
        <v>539143</v>
      </c>
      <c r="C3016" s="200" t="s">
        <v>1735</v>
      </c>
      <c r="D3016" s="200" t="s">
        <v>1001</v>
      </c>
    </row>
    <row r="3017" spans="1:4" x14ac:dyDescent="0.3">
      <c r="A3017" s="200" t="s">
        <v>4308</v>
      </c>
      <c r="B3017" s="200">
        <v>500322</v>
      </c>
      <c r="C3017" s="200" t="s">
        <v>1735</v>
      </c>
      <c r="D3017" s="200" t="s">
        <v>687</v>
      </c>
    </row>
    <row r="3018" spans="1:4" x14ac:dyDescent="0.3">
      <c r="A3018" s="200" t="s">
        <v>4307</v>
      </c>
      <c r="B3018" s="200">
        <v>513359</v>
      </c>
      <c r="C3018" s="200" t="s">
        <v>4306</v>
      </c>
      <c r="D3018" s="200" t="s">
        <v>2397</v>
      </c>
    </row>
    <row r="3019" spans="1:4" x14ac:dyDescent="0.3">
      <c r="A3019" s="200" t="s">
        <v>4305</v>
      </c>
      <c r="B3019" s="200">
        <v>533211</v>
      </c>
      <c r="C3019" s="200" t="s">
        <v>4304</v>
      </c>
      <c r="D3019" s="200" t="s">
        <v>472</v>
      </c>
    </row>
    <row r="3020" spans="1:4" x14ac:dyDescent="0.3">
      <c r="A3020" s="200" t="s">
        <v>4303</v>
      </c>
      <c r="B3020" s="200">
        <v>539889</v>
      </c>
      <c r="C3020" s="200" t="s">
        <v>4302</v>
      </c>
      <c r="D3020" s="200" t="s">
        <v>844</v>
      </c>
    </row>
    <row r="3021" spans="1:4" x14ac:dyDescent="0.3">
      <c r="A3021" s="200" t="s">
        <v>4301</v>
      </c>
      <c r="B3021" s="200">
        <v>531255</v>
      </c>
      <c r="C3021" s="200" t="s">
        <v>1735</v>
      </c>
      <c r="D3021" s="200" t="s">
        <v>1004</v>
      </c>
    </row>
    <row r="3022" spans="1:4" x14ac:dyDescent="0.3">
      <c r="A3022" s="200" t="s">
        <v>4300</v>
      </c>
      <c r="B3022" s="200">
        <v>530555</v>
      </c>
      <c r="C3022" s="200" t="s">
        <v>4299</v>
      </c>
      <c r="D3022" s="200" t="s">
        <v>958</v>
      </c>
    </row>
    <row r="3023" spans="1:4" x14ac:dyDescent="0.3">
      <c r="A3023" s="200" t="s">
        <v>4298</v>
      </c>
      <c r="B3023" s="200">
        <v>507970</v>
      </c>
      <c r="C3023" s="200" t="s">
        <v>1735</v>
      </c>
      <c r="D3023" s="200" t="s">
        <v>1225</v>
      </c>
    </row>
    <row r="3024" spans="1:4" x14ac:dyDescent="0.3">
      <c r="A3024" s="200" t="s">
        <v>4297</v>
      </c>
      <c r="B3024" s="200">
        <v>507970</v>
      </c>
      <c r="C3024" s="200" t="s">
        <v>1735</v>
      </c>
      <c r="D3024" s="200" t="s">
        <v>1225</v>
      </c>
    </row>
    <row r="3025" spans="1:4" x14ac:dyDescent="0.3">
      <c r="A3025" s="200" t="s">
        <v>4296</v>
      </c>
      <c r="B3025" s="200">
        <v>524689</v>
      </c>
      <c r="C3025" s="200" t="s">
        <v>4294</v>
      </c>
      <c r="D3025" s="200" t="s">
        <v>472</v>
      </c>
    </row>
    <row r="3026" spans="1:4" x14ac:dyDescent="0.3">
      <c r="A3026" s="200" t="s">
        <v>4295</v>
      </c>
      <c r="B3026" s="200">
        <v>524689</v>
      </c>
      <c r="C3026" s="200" t="s">
        <v>4294</v>
      </c>
      <c r="D3026" s="200" t="s">
        <v>472</v>
      </c>
    </row>
    <row r="3027" spans="1:4" x14ac:dyDescent="0.3">
      <c r="A3027" s="200" t="s">
        <v>4293</v>
      </c>
      <c r="B3027" s="200">
        <v>539481</v>
      </c>
      <c r="C3027" s="200" t="s">
        <v>1735</v>
      </c>
      <c r="D3027" s="200" t="s">
        <v>1004</v>
      </c>
    </row>
    <row r="3028" spans="1:4" x14ac:dyDescent="0.3">
      <c r="A3028" s="200" t="s">
        <v>4292</v>
      </c>
      <c r="B3028" s="200" t="s">
        <v>1735</v>
      </c>
      <c r="C3028" s="200" t="s">
        <v>4291</v>
      </c>
      <c r="D3028" s="200" t="s">
        <v>1733</v>
      </c>
    </row>
    <row r="3029" spans="1:4" x14ac:dyDescent="0.3">
      <c r="A3029" s="200" t="s">
        <v>4290</v>
      </c>
      <c r="B3029" s="200">
        <v>524628</v>
      </c>
      <c r="C3029" s="200" t="s">
        <v>1735</v>
      </c>
      <c r="D3029" s="200" t="s">
        <v>1212</v>
      </c>
    </row>
    <row r="3030" spans="1:4" x14ac:dyDescent="0.3">
      <c r="A3030" s="200" t="s">
        <v>4289</v>
      </c>
      <c r="B3030" s="200">
        <v>532911</v>
      </c>
      <c r="C3030" s="200" t="s">
        <v>1735</v>
      </c>
      <c r="D3030" s="200" t="s">
        <v>926</v>
      </c>
    </row>
    <row r="3031" spans="1:4" x14ac:dyDescent="0.3">
      <c r="A3031" s="200" t="s">
        <v>4288</v>
      </c>
      <c r="B3031" s="200">
        <v>540359</v>
      </c>
      <c r="C3031" s="200" t="s">
        <v>1735</v>
      </c>
      <c r="D3031" s="200" t="s">
        <v>472</v>
      </c>
    </row>
    <row r="3032" spans="1:4" x14ac:dyDescent="0.3">
      <c r="A3032" s="200" t="s">
        <v>4287</v>
      </c>
      <c r="B3032" s="200">
        <v>540467</v>
      </c>
      <c r="C3032" s="200" t="s">
        <v>1735</v>
      </c>
      <c r="D3032" s="200" t="s">
        <v>1047</v>
      </c>
    </row>
    <row r="3033" spans="1:4" x14ac:dyDescent="0.3">
      <c r="A3033" s="200" t="s">
        <v>4286</v>
      </c>
      <c r="B3033" s="200">
        <v>780017</v>
      </c>
      <c r="C3033" s="200" t="s">
        <v>1735</v>
      </c>
      <c r="D3033" s="200" t="s">
        <v>1880</v>
      </c>
    </row>
    <row r="3034" spans="1:4" x14ac:dyDescent="0.3">
      <c r="A3034" s="200" t="s">
        <v>4285</v>
      </c>
      <c r="B3034" s="200">
        <v>506128</v>
      </c>
      <c r="C3034" s="200" t="s">
        <v>1735</v>
      </c>
      <c r="D3034" s="200" t="s">
        <v>472</v>
      </c>
    </row>
    <row r="3035" spans="1:4" x14ac:dyDescent="0.3">
      <c r="A3035" s="200" t="s">
        <v>4284</v>
      </c>
      <c r="B3035" s="200">
        <v>511702</v>
      </c>
      <c r="C3035" s="200" t="s">
        <v>1735</v>
      </c>
      <c r="D3035" s="200" t="s">
        <v>1004</v>
      </c>
    </row>
    <row r="3036" spans="1:4" x14ac:dyDescent="0.3">
      <c r="A3036" s="200" t="s">
        <v>4283</v>
      </c>
      <c r="B3036" s="200">
        <v>511176</v>
      </c>
      <c r="C3036" s="200" t="s">
        <v>1735</v>
      </c>
      <c r="D3036" s="200" t="s">
        <v>926</v>
      </c>
    </row>
    <row r="3037" spans="1:4" x14ac:dyDescent="0.3">
      <c r="A3037" s="200" t="s">
        <v>4282</v>
      </c>
      <c r="B3037" s="200">
        <v>532780</v>
      </c>
      <c r="C3037" s="200" t="s">
        <v>4281</v>
      </c>
      <c r="D3037" s="200" t="s">
        <v>926</v>
      </c>
    </row>
    <row r="3038" spans="1:4" x14ac:dyDescent="0.3">
      <c r="A3038" s="200" t="s">
        <v>4280</v>
      </c>
      <c r="B3038" s="200">
        <v>526349</v>
      </c>
      <c r="C3038" s="200" t="s">
        <v>1735</v>
      </c>
      <c r="D3038" s="200" t="s">
        <v>989</v>
      </c>
    </row>
    <row r="3039" spans="1:4" x14ac:dyDescent="0.3">
      <c r="A3039" s="200" t="s">
        <v>4279</v>
      </c>
      <c r="B3039" s="200">
        <v>541347</v>
      </c>
      <c r="C3039" s="200" t="s">
        <v>1735</v>
      </c>
      <c r="D3039" s="200" t="s">
        <v>807</v>
      </c>
    </row>
    <row r="3040" spans="1:4" x14ac:dyDescent="0.3">
      <c r="A3040" s="200" t="s">
        <v>4278</v>
      </c>
      <c r="B3040" s="200">
        <v>521080</v>
      </c>
      <c r="C3040" s="200" t="s">
        <v>1735</v>
      </c>
      <c r="D3040" s="200" t="s">
        <v>920</v>
      </c>
    </row>
    <row r="3041" spans="1:4" x14ac:dyDescent="0.3">
      <c r="A3041" s="200" t="s">
        <v>4277</v>
      </c>
      <c r="B3041" s="200" t="s">
        <v>1735</v>
      </c>
      <c r="C3041" s="200" t="s">
        <v>4276</v>
      </c>
      <c r="D3041" s="200" t="s">
        <v>1733</v>
      </c>
    </row>
    <row r="3042" spans="1:4" x14ac:dyDescent="0.3">
      <c r="A3042" s="200" t="s">
        <v>4275</v>
      </c>
      <c r="B3042" s="200">
        <v>500456</v>
      </c>
      <c r="C3042" s="200" t="s">
        <v>1735</v>
      </c>
      <c r="D3042" s="200" t="s">
        <v>1982</v>
      </c>
    </row>
    <row r="3043" spans="1:4" x14ac:dyDescent="0.3">
      <c r="A3043" s="200" t="s">
        <v>4274</v>
      </c>
      <c r="B3043" s="200">
        <v>511734</v>
      </c>
      <c r="C3043" s="200" t="s">
        <v>1735</v>
      </c>
      <c r="D3043" s="200" t="s">
        <v>1004</v>
      </c>
    </row>
    <row r="3044" spans="1:4" x14ac:dyDescent="0.3">
      <c r="A3044" s="200" t="s">
        <v>4273</v>
      </c>
      <c r="B3044" s="200">
        <v>503092</v>
      </c>
      <c r="C3044" s="200" t="s">
        <v>1735</v>
      </c>
      <c r="D3044" s="200" t="s">
        <v>920</v>
      </c>
    </row>
    <row r="3045" spans="1:4" x14ac:dyDescent="0.3">
      <c r="A3045" s="200" t="s">
        <v>4272</v>
      </c>
      <c r="B3045" s="200">
        <v>539401</v>
      </c>
      <c r="C3045" s="200" t="s">
        <v>1735</v>
      </c>
      <c r="D3045" s="200" t="s">
        <v>1047</v>
      </c>
    </row>
    <row r="3046" spans="1:4" x14ac:dyDescent="0.3">
      <c r="A3046" s="200" t="s">
        <v>4271</v>
      </c>
      <c r="B3046" s="200">
        <v>531120</v>
      </c>
      <c r="C3046" s="200" t="s">
        <v>4270</v>
      </c>
      <c r="D3046" s="200" t="s">
        <v>931</v>
      </c>
    </row>
    <row r="3047" spans="1:4" x14ac:dyDescent="0.3">
      <c r="A3047" s="200" t="s">
        <v>4269</v>
      </c>
      <c r="B3047" s="200">
        <v>526381</v>
      </c>
      <c r="C3047" s="200" t="s">
        <v>4268</v>
      </c>
      <c r="D3047" s="200" t="s">
        <v>2339</v>
      </c>
    </row>
    <row r="3048" spans="1:4" x14ac:dyDescent="0.3">
      <c r="A3048" s="200" t="s">
        <v>4267</v>
      </c>
      <c r="B3048" s="200">
        <v>517417</v>
      </c>
      <c r="C3048" s="200" t="s">
        <v>1735</v>
      </c>
      <c r="D3048" s="200" t="s">
        <v>515</v>
      </c>
    </row>
    <row r="3049" spans="1:4" x14ac:dyDescent="0.3">
      <c r="A3049" s="200" t="s">
        <v>4266</v>
      </c>
      <c r="B3049" s="200">
        <v>517417</v>
      </c>
      <c r="C3049" s="200" t="s">
        <v>1735</v>
      </c>
      <c r="D3049" s="200" t="s">
        <v>515</v>
      </c>
    </row>
    <row r="3050" spans="1:4" x14ac:dyDescent="0.3">
      <c r="A3050" s="200" t="s">
        <v>4265</v>
      </c>
      <c r="B3050" s="200">
        <v>524031</v>
      </c>
      <c r="C3050" s="200" t="s">
        <v>1735</v>
      </c>
      <c r="D3050" s="200" t="s">
        <v>926</v>
      </c>
    </row>
    <row r="3051" spans="1:4" x14ac:dyDescent="0.3">
      <c r="A3051" s="200" t="s">
        <v>4264</v>
      </c>
      <c r="B3051" s="200">
        <v>514326</v>
      </c>
      <c r="C3051" s="200" t="s">
        <v>4262</v>
      </c>
      <c r="D3051" s="200" t="s">
        <v>920</v>
      </c>
    </row>
    <row r="3052" spans="1:4" x14ac:dyDescent="0.3">
      <c r="A3052" s="200" t="s">
        <v>4263</v>
      </c>
      <c r="B3052" s="200">
        <v>514326</v>
      </c>
      <c r="C3052" s="200" t="s">
        <v>4262</v>
      </c>
      <c r="D3052" s="200" t="s">
        <v>920</v>
      </c>
    </row>
    <row r="3053" spans="1:4" x14ac:dyDescent="0.3">
      <c r="A3053" s="200" t="s">
        <v>4261</v>
      </c>
      <c r="B3053" s="200">
        <v>539113</v>
      </c>
      <c r="C3053" s="200" t="s">
        <v>1735</v>
      </c>
      <c r="D3053" s="200" t="s">
        <v>1004</v>
      </c>
    </row>
    <row r="3054" spans="1:4" x14ac:dyDescent="0.3">
      <c r="A3054" s="200" t="s">
        <v>4260</v>
      </c>
      <c r="B3054" s="200">
        <v>532742</v>
      </c>
      <c r="C3054" s="200" t="s">
        <v>1735</v>
      </c>
      <c r="D3054" s="200" t="s">
        <v>405</v>
      </c>
    </row>
    <row r="3055" spans="1:4" x14ac:dyDescent="0.3">
      <c r="A3055" s="200" t="s">
        <v>4259</v>
      </c>
      <c r="B3055" s="200">
        <v>535658</v>
      </c>
      <c r="C3055" s="200" t="s">
        <v>1735</v>
      </c>
      <c r="D3055" s="200" t="s">
        <v>1004</v>
      </c>
    </row>
    <row r="3056" spans="1:4" x14ac:dyDescent="0.3">
      <c r="A3056" s="200" t="s">
        <v>4258</v>
      </c>
      <c r="B3056" s="200">
        <v>532676</v>
      </c>
      <c r="C3056" s="200" t="s">
        <v>4257</v>
      </c>
      <c r="D3056" s="200" t="s">
        <v>931</v>
      </c>
    </row>
    <row r="3057" spans="1:4" x14ac:dyDescent="0.3">
      <c r="A3057" s="200" t="s">
        <v>4256</v>
      </c>
      <c r="B3057" s="200">
        <v>514087</v>
      </c>
      <c r="C3057" s="200" t="s">
        <v>1735</v>
      </c>
      <c r="D3057" s="200" t="s">
        <v>920</v>
      </c>
    </row>
    <row r="3058" spans="1:4" x14ac:dyDescent="0.3">
      <c r="A3058" s="200" t="s">
        <v>4255</v>
      </c>
      <c r="B3058" s="200">
        <v>534809</v>
      </c>
      <c r="C3058" s="200" t="s">
        <v>4254</v>
      </c>
      <c r="D3058" s="200" t="s">
        <v>1047</v>
      </c>
    </row>
    <row r="3059" spans="1:4" x14ac:dyDescent="0.3">
      <c r="A3059" s="200" t="s">
        <v>4253</v>
      </c>
      <c r="B3059" s="200">
        <v>517119</v>
      </c>
      <c r="C3059" s="200" t="s">
        <v>1735</v>
      </c>
      <c r="D3059" s="200" t="s">
        <v>1680</v>
      </c>
    </row>
    <row r="3060" spans="1:4" x14ac:dyDescent="0.3">
      <c r="A3060" s="200" t="s">
        <v>4252</v>
      </c>
      <c r="B3060" s="200">
        <v>538730</v>
      </c>
      <c r="C3060" s="200" t="s">
        <v>4251</v>
      </c>
      <c r="D3060" s="200" t="s">
        <v>1212</v>
      </c>
    </row>
    <row r="3061" spans="1:4" x14ac:dyDescent="0.3">
      <c r="A3061" s="200" t="s">
        <v>4250</v>
      </c>
      <c r="B3061" s="200">
        <v>532808</v>
      </c>
      <c r="C3061" s="200" t="s">
        <v>4249</v>
      </c>
      <c r="D3061" s="200" t="s">
        <v>1047</v>
      </c>
    </row>
    <row r="3062" spans="1:4" x14ac:dyDescent="0.3">
      <c r="A3062" s="200" t="s">
        <v>4248</v>
      </c>
      <c r="B3062" s="200">
        <v>523260</v>
      </c>
      <c r="C3062" s="200" t="s">
        <v>4247</v>
      </c>
      <c r="D3062" s="200" t="s">
        <v>1130</v>
      </c>
    </row>
    <row r="3063" spans="1:4" x14ac:dyDescent="0.3">
      <c r="A3063" s="200" t="s">
        <v>4246</v>
      </c>
      <c r="B3063" s="200">
        <v>539273</v>
      </c>
      <c r="C3063" s="200" t="s">
        <v>1735</v>
      </c>
      <c r="D3063" s="200" t="s">
        <v>607</v>
      </c>
    </row>
    <row r="3064" spans="1:4" x14ac:dyDescent="0.3">
      <c r="A3064" s="200" t="s">
        <v>4245</v>
      </c>
      <c r="B3064" s="200">
        <v>524136</v>
      </c>
      <c r="C3064" s="200" t="s">
        <v>1735</v>
      </c>
      <c r="D3064" s="200" t="s">
        <v>867</v>
      </c>
    </row>
    <row r="3065" spans="1:4" x14ac:dyDescent="0.3">
      <c r="A3065" s="200" t="s">
        <v>4244</v>
      </c>
      <c r="B3065" s="200">
        <v>531352</v>
      </c>
      <c r="C3065" s="200" t="s">
        <v>1735</v>
      </c>
      <c r="D3065" s="200" t="s">
        <v>920</v>
      </c>
    </row>
    <row r="3066" spans="1:4" x14ac:dyDescent="0.3">
      <c r="A3066" s="200" t="s">
        <v>4243</v>
      </c>
      <c r="B3066" s="200">
        <v>503031</v>
      </c>
      <c r="C3066" s="200" t="s">
        <v>4242</v>
      </c>
      <c r="D3066" s="200" t="s">
        <v>926</v>
      </c>
    </row>
    <row r="3067" spans="1:4" x14ac:dyDescent="0.3">
      <c r="A3067" s="200" t="s">
        <v>4241</v>
      </c>
      <c r="B3067" s="200">
        <v>539333</v>
      </c>
      <c r="C3067" s="200" t="s">
        <v>4240</v>
      </c>
      <c r="D3067" s="200" t="s">
        <v>926</v>
      </c>
    </row>
    <row r="3068" spans="1:4" x14ac:dyDescent="0.3">
      <c r="A3068" s="200" t="s">
        <v>4239</v>
      </c>
      <c r="B3068" s="200">
        <v>513228</v>
      </c>
      <c r="C3068" s="200" t="s">
        <v>4238</v>
      </c>
      <c r="D3068" s="200" t="s">
        <v>1850</v>
      </c>
    </row>
    <row r="3069" spans="1:4" x14ac:dyDescent="0.3">
      <c r="A3069" s="200" t="s">
        <v>4237</v>
      </c>
      <c r="B3069" s="200" t="s">
        <v>1735</v>
      </c>
      <c r="C3069" s="200" t="s">
        <v>4236</v>
      </c>
      <c r="D3069" s="200" t="s">
        <v>1733</v>
      </c>
    </row>
    <row r="3070" spans="1:4" x14ac:dyDescent="0.3">
      <c r="A3070" s="200" t="s">
        <v>4235</v>
      </c>
      <c r="B3070" s="200">
        <v>500329</v>
      </c>
      <c r="C3070" s="200" t="s">
        <v>1735</v>
      </c>
      <c r="D3070" s="200" t="s">
        <v>1947</v>
      </c>
    </row>
    <row r="3071" spans="1:4" x14ac:dyDescent="0.3">
      <c r="A3071" s="200" t="s">
        <v>4234</v>
      </c>
      <c r="B3071" s="200">
        <v>524210</v>
      </c>
      <c r="C3071" s="200" t="s">
        <v>1735</v>
      </c>
      <c r="D3071" s="200" t="s">
        <v>681</v>
      </c>
    </row>
    <row r="3072" spans="1:4" x14ac:dyDescent="0.3">
      <c r="A3072" s="200" t="s">
        <v>4233</v>
      </c>
      <c r="B3072" s="200">
        <v>524210</v>
      </c>
      <c r="C3072" s="200" t="s">
        <v>1735</v>
      </c>
      <c r="D3072" s="200" t="s">
        <v>681</v>
      </c>
    </row>
    <row r="3073" spans="1:4" x14ac:dyDescent="0.3">
      <c r="A3073" s="200" t="s">
        <v>4232</v>
      </c>
      <c r="B3073" s="200">
        <v>501144</v>
      </c>
      <c r="C3073" s="200" t="s">
        <v>1735</v>
      </c>
      <c r="D3073" s="200" t="s">
        <v>1751</v>
      </c>
    </row>
    <row r="3074" spans="1:4" x14ac:dyDescent="0.3">
      <c r="A3074" s="200" t="s">
        <v>4231</v>
      </c>
      <c r="B3074" s="200" t="s">
        <v>1735</v>
      </c>
      <c r="C3074" s="200" t="s">
        <v>4230</v>
      </c>
      <c r="D3074" s="200" t="s">
        <v>1733</v>
      </c>
    </row>
    <row r="3075" spans="1:4" x14ac:dyDescent="0.3">
      <c r="A3075" s="200" t="s">
        <v>4229</v>
      </c>
      <c r="B3075" s="200">
        <v>521062</v>
      </c>
      <c r="C3075" s="200" t="s">
        <v>1735</v>
      </c>
      <c r="D3075" s="200" t="s">
        <v>1762</v>
      </c>
    </row>
    <row r="3076" spans="1:4" x14ac:dyDescent="0.3">
      <c r="A3076" s="200" t="s">
        <v>4228</v>
      </c>
      <c r="B3076" s="200">
        <v>526435</v>
      </c>
      <c r="C3076" s="200" t="s">
        <v>1735</v>
      </c>
      <c r="D3076" s="200" t="s">
        <v>1655</v>
      </c>
    </row>
    <row r="3077" spans="1:4" x14ac:dyDescent="0.3">
      <c r="A3077" s="200" t="s">
        <v>4227</v>
      </c>
      <c r="B3077" s="200">
        <v>504132</v>
      </c>
      <c r="C3077" s="200" t="s">
        <v>1735</v>
      </c>
      <c r="D3077" s="200" t="s">
        <v>1078</v>
      </c>
    </row>
    <row r="3078" spans="1:4" x14ac:dyDescent="0.3">
      <c r="A3078" s="200" t="s">
        <v>4226</v>
      </c>
      <c r="B3078" s="200">
        <v>533179</v>
      </c>
      <c r="C3078" s="200" t="s">
        <v>4225</v>
      </c>
      <c r="D3078" s="200" t="s">
        <v>948</v>
      </c>
    </row>
    <row r="3079" spans="1:4" x14ac:dyDescent="0.3">
      <c r="A3079" s="200" t="s">
        <v>4224</v>
      </c>
      <c r="B3079" s="200">
        <v>517172</v>
      </c>
      <c r="C3079" s="200" t="s">
        <v>1735</v>
      </c>
      <c r="D3079" s="200" t="s">
        <v>1745</v>
      </c>
    </row>
    <row r="3080" spans="1:4" x14ac:dyDescent="0.3">
      <c r="A3080" s="200" t="s">
        <v>4223</v>
      </c>
      <c r="B3080" s="200">
        <v>530381</v>
      </c>
      <c r="C3080" s="200" t="s">
        <v>4222</v>
      </c>
      <c r="D3080" s="200" t="s">
        <v>931</v>
      </c>
    </row>
    <row r="3081" spans="1:4" x14ac:dyDescent="0.3">
      <c r="A3081" s="200" t="s">
        <v>4221</v>
      </c>
      <c r="B3081" s="200">
        <v>532522</v>
      </c>
      <c r="C3081" s="200" t="s">
        <v>4220</v>
      </c>
      <c r="D3081" s="200" t="s">
        <v>2423</v>
      </c>
    </row>
    <row r="3082" spans="1:4" x14ac:dyDescent="0.3">
      <c r="A3082" s="200" t="s">
        <v>4219</v>
      </c>
      <c r="B3082" s="200">
        <v>500680</v>
      </c>
      <c r="C3082" s="200" t="s">
        <v>4218</v>
      </c>
      <c r="D3082" s="200" t="s">
        <v>472</v>
      </c>
    </row>
    <row r="3083" spans="1:4" x14ac:dyDescent="0.3">
      <c r="A3083" s="200" t="s">
        <v>4217</v>
      </c>
      <c r="B3083" s="200">
        <v>531769</v>
      </c>
      <c r="C3083" s="200" t="s">
        <v>1735</v>
      </c>
      <c r="D3083" s="200" t="s">
        <v>1625</v>
      </c>
    </row>
    <row r="3084" spans="1:4" x14ac:dyDescent="0.3">
      <c r="A3084" s="200" t="s">
        <v>4216</v>
      </c>
      <c r="B3084" s="200">
        <v>533581</v>
      </c>
      <c r="C3084" s="200" t="s">
        <v>4215</v>
      </c>
      <c r="D3084" s="200" t="s">
        <v>633</v>
      </c>
    </row>
    <row r="3085" spans="1:4" x14ac:dyDescent="0.3">
      <c r="A3085" s="200" t="s">
        <v>4214</v>
      </c>
      <c r="B3085" s="200">
        <v>526747</v>
      </c>
      <c r="C3085" s="200" t="s">
        <v>1735</v>
      </c>
      <c r="D3085" s="200" t="s">
        <v>2173</v>
      </c>
    </row>
    <row r="3086" spans="1:4" x14ac:dyDescent="0.3">
      <c r="A3086" s="200" t="s">
        <v>4213</v>
      </c>
      <c r="B3086" s="200">
        <v>531281</v>
      </c>
      <c r="C3086" s="200" t="s">
        <v>1735</v>
      </c>
      <c r="D3086" s="200" t="s">
        <v>2040</v>
      </c>
    </row>
    <row r="3087" spans="1:4" x14ac:dyDescent="0.3">
      <c r="A3087" s="200" t="s">
        <v>4212</v>
      </c>
      <c r="B3087" s="200">
        <v>500143</v>
      </c>
      <c r="C3087" s="200" t="s">
        <v>1735</v>
      </c>
      <c r="D3087" s="200" t="s">
        <v>1212</v>
      </c>
    </row>
    <row r="3088" spans="1:4" x14ac:dyDescent="0.3">
      <c r="A3088" s="200" t="s">
        <v>4211</v>
      </c>
      <c r="B3088" s="200">
        <v>512026</v>
      </c>
      <c r="C3088" s="200" t="s">
        <v>1735</v>
      </c>
      <c r="D3088" s="200" t="s">
        <v>1212</v>
      </c>
    </row>
    <row r="3089" spans="1:4" x14ac:dyDescent="0.3">
      <c r="A3089" s="200" t="s">
        <v>4210</v>
      </c>
      <c r="B3089" s="200">
        <v>523620</v>
      </c>
      <c r="C3089" s="200" t="s">
        <v>1735</v>
      </c>
      <c r="D3089" s="200" t="s">
        <v>472</v>
      </c>
    </row>
    <row r="3090" spans="1:4" x14ac:dyDescent="0.3">
      <c r="A3090" s="200" t="s">
        <v>4209</v>
      </c>
      <c r="B3090" s="200">
        <v>506590</v>
      </c>
      <c r="C3090" s="200" t="s">
        <v>4208</v>
      </c>
      <c r="D3090" s="200" t="s">
        <v>4207</v>
      </c>
    </row>
    <row r="3091" spans="1:4" x14ac:dyDescent="0.3">
      <c r="A3091" s="200" t="s">
        <v>4206</v>
      </c>
      <c r="B3091" s="200">
        <v>526481</v>
      </c>
      <c r="C3091" s="200" t="s">
        <v>1735</v>
      </c>
      <c r="D3091" s="200" t="s">
        <v>1047</v>
      </c>
    </row>
    <row r="3092" spans="1:4" x14ac:dyDescent="0.3">
      <c r="A3092" s="200" t="s">
        <v>4205</v>
      </c>
      <c r="B3092" s="200">
        <v>537839</v>
      </c>
      <c r="C3092" s="200" t="s">
        <v>1735</v>
      </c>
      <c r="D3092" s="200" t="s">
        <v>1811</v>
      </c>
    </row>
    <row r="3093" spans="1:4" x14ac:dyDescent="0.3">
      <c r="A3093" s="200" t="s">
        <v>4204</v>
      </c>
      <c r="B3093" s="200">
        <v>509084</v>
      </c>
      <c r="C3093" s="200" t="s">
        <v>1735</v>
      </c>
      <c r="D3093" s="200" t="s">
        <v>1751</v>
      </c>
    </row>
    <row r="3094" spans="1:4" x14ac:dyDescent="0.3">
      <c r="A3094" s="200" t="s">
        <v>4203</v>
      </c>
      <c r="B3094" s="200">
        <v>526588</v>
      </c>
      <c r="C3094" s="200" t="s">
        <v>1735</v>
      </c>
      <c r="D3094" s="200" t="s">
        <v>1090</v>
      </c>
    </row>
    <row r="3095" spans="1:4" x14ac:dyDescent="0.3">
      <c r="A3095" s="200" t="s">
        <v>4202</v>
      </c>
      <c r="B3095" s="200">
        <v>526588</v>
      </c>
      <c r="C3095" s="200" t="s">
        <v>1735</v>
      </c>
      <c r="D3095" s="200" t="s">
        <v>1090</v>
      </c>
    </row>
    <row r="3096" spans="1:4" x14ac:dyDescent="0.3">
      <c r="A3096" s="200" t="s">
        <v>4201</v>
      </c>
      <c r="B3096" s="200">
        <v>524808</v>
      </c>
      <c r="C3096" s="200" t="s">
        <v>1735</v>
      </c>
      <c r="D3096" s="200" t="s">
        <v>1007</v>
      </c>
    </row>
    <row r="3097" spans="1:4" x14ac:dyDescent="0.3">
      <c r="A3097" s="200" t="s">
        <v>4200</v>
      </c>
      <c r="B3097" s="200">
        <v>524808</v>
      </c>
      <c r="C3097" s="200" t="s">
        <v>1735</v>
      </c>
      <c r="D3097" s="200" t="s">
        <v>1007</v>
      </c>
    </row>
    <row r="3098" spans="1:4" x14ac:dyDescent="0.3">
      <c r="A3098" s="200" t="s">
        <v>4199</v>
      </c>
      <c r="B3098" s="200">
        <v>523642</v>
      </c>
      <c r="C3098" s="200" t="s">
        <v>4198</v>
      </c>
      <c r="D3098" s="200" t="s">
        <v>1007</v>
      </c>
    </row>
    <row r="3099" spans="1:4" x14ac:dyDescent="0.3">
      <c r="A3099" s="200" t="s">
        <v>4197</v>
      </c>
      <c r="B3099" s="200">
        <v>530305</v>
      </c>
      <c r="C3099" s="200" t="s">
        <v>1735</v>
      </c>
      <c r="D3099" s="200" t="s">
        <v>807</v>
      </c>
    </row>
    <row r="3100" spans="1:4" x14ac:dyDescent="0.3">
      <c r="A3100" s="200" t="s">
        <v>4196</v>
      </c>
      <c r="B3100" s="200">
        <v>507498</v>
      </c>
      <c r="C3100" s="200" t="s">
        <v>1735</v>
      </c>
      <c r="D3100" s="200" t="s">
        <v>807</v>
      </c>
    </row>
    <row r="3101" spans="1:4" x14ac:dyDescent="0.3">
      <c r="A3101" s="200" t="s">
        <v>4195</v>
      </c>
      <c r="B3101" s="200">
        <v>532355</v>
      </c>
      <c r="C3101" s="200" t="s">
        <v>1735</v>
      </c>
      <c r="D3101" s="200" t="s">
        <v>1947</v>
      </c>
    </row>
    <row r="3102" spans="1:4" x14ac:dyDescent="0.3">
      <c r="A3102" s="200" t="s">
        <v>4194</v>
      </c>
      <c r="B3102" s="200">
        <v>500331</v>
      </c>
      <c r="C3102" s="200" t="s">
        <v>4193</v>
      </c>
      <c r="D3102" s="200" t="s">
        <v>405</v>
      </c>
    </row>
    <row r="3103" spans="1:4" x14ac:dyDescent="0.3">
      <c r="A3103" s="200" t="s">
        <v>4192</v>
      </c>
      <c r="B3103" s="200">
        <v>500327</v>
      </c>
      <c r="C3103" s="200" t="s">
        <v>4191</v>
      </c>
      <c r="D3103" s="200" t="s">
        <v>934</v>
      </c>
    </row>
    <row r="3104" spans="1:4" x14ac:dyDescent="0.3">
      <c r="A3104" s="200" t="s">
        <v>4190</v>
      </c>
      <c r="B3104" s="200">
        <v>539883</v>
      </c>
      <c r="C3104" s="200" t="s">
        <v>4189</v>
      </c>
      <c r="D3104" s="200" t="s">
        <v>972</v>
      </c>
    </row>
    <row r="3105" spans="1:4" x14ac:dyDescent="0.3">
      <c r="A3105" s="200" t="s">
        <v>4188</v>
      </c>
      <c r="B3105" s="200">
        <v>519439</v>
      </c>
      <c r="C3105" s="200" t="s">
        <v>1735</v>
      </c>
      <c r="D3105" s="200" t="s">
        <v>1646</v>
      </c>
    </row>
    <row r="3106" spans="1:4" x14ac:dyDescent="0.3">
      <c r="A3106" s="200" t="s">
        <v>4187</v>
      </c>
      <c r="B3106" s="200">
        <v>531879</v>
      </c>
      <c r="C3106" s="200" t="s">
        <v>4186</v>
      </c>
      <c r="D3106" s="200" t="s">
        <v>1829</v>
      </c>
    </row>
    <row r="3107" spans="1:4" x14ac:dyDescent="0.3">
      <c r="A3107" s="200" t="s">
        <v>4185</v>
      </c>
      <c r="B3107" s="200">
        <v>514300</v>
      </c>
      <c r="C3107" s="200" t="s">
        <v>4184</v>
      </c>
      <c r="D3107" s="200" t="s">
        <v>920</v>
      </c>
    </row>
    <row r="3108" spans="1:4" x14ac:dyDescent="0.3">
      <c r="A3108" s="200" t="s">
        <v>4183</v>
      </c>
      <c r="B3108" s="200">
        <v>507864</v>
      </c>
      <c r="C3108" s="200" t="s">
        <v>1735</v>
      </c>
      <c r="D3108" s="200" t="s">
        <v>945</v>
      </c>
    </row>
    <row r="3109" spans="1:4" x14ac:dyDescent="0.3">
      <c r="A3109" s="200" t="s">
        <v>4182</v>
      </c>
      <c r="B3109" s="200">
        <v>500302</v>
      </c>
      <c r="C3109" s="200" t="s">
        <v>4181</v>
      </c>
      <c r="D3109" s="200" t="s">
        <v>472</v>
      </c>
    </row>
    <row r="3110" spans="1:4" x14ac:dyDescent="0.3">
      <c r="A3110" s="200" t="s">
        <v>4180</v>
      </c>
      <c r="B3110" s="200">
        <v>532979</v>
      </c>
      <c r="C3110" s="200" t="s">
        <v>4179</v>
      </c>
      <c r="D3110" s="200" t="s">
        <v>472</v>
      </c>
    </row>
    <row r="3111" spans="1:4" x14ac:dyDescent="0.3">
      <c r="A3111" s="200" t="s">
        <v>4178</v>
      </c>
      <c r="B3111" s="200">
        <v>530683</v>
      </c>
      <c r="C3111" s="200" t="s">
        <v>1735</v>
      </c>
      <c r="D3111" s="200" t="s">
        <v>1130</v>
      </c>
    </row>
    <row r="3112" spans="1:4" x14ac:dyDescent="0.3">
      <c r="A3112" s="200" t="s">
        <v>4177</v>
      </c>
      <c r="B3112" s="200">
        <v>513519</v>
      </c>
      <c r="C3112" s="200" t="s">
        <v>4176</v>
      </c>
      <c r="D3112" s="200" t="s">
        <v>958</v>
      </c>
    </row>
    <row r="3113" spans="1:4" x14ac:dyDescent="0.3">
      <c r="A3113" s="200" t="s">
        <v>4175</v>
      </c>
      <c r="B3113" s="200">
        <v>500333</v>
      </c>
      <c r="C3113" s="200" t="s">
        <v>1735</v>
      </c>
      <c r="D3113" s="200" t="s">
        <v>1093</v>
      </c>
    </row>
    <row r="3114" spans="1:4" x14ac:dyDescent="0.3">
      <c r="A3114" s="200" t="s">
        <v>4174</v>
      </c>
      <c r="B3114" s="200">
        <v>523105</v>
      </c>
      <c r="C3114" s="200" t="s">
        <v>1735</v>
      </c>
      <c r="D3114" s="200" t="s">
        <v>1130</v>
      </c>
    </row>
    <row r="3115" spans="1:4" x14ac:dyDescent="0.3">
      <c r="A3115" s="200" t="s">
        <v>4173</v>
      </c>
      <c r="B3115" s="200">
        <v>523648</v>
      </c>
      <c r="C3115" s="200" t="s">
        <v>4171</v>
      </c>
      <c r="D3115" s="200" t="s">
        <v>405</v>
      </c>
    </row>
    <row r="3116" spans="1:4" x14ac:dyDescent="0.3">
      <c r="A3116" s="200" t="s">
        <v>4172</v>
      </c>
      <c r="B3116" s="200">
        <v>523648</v>
      </c>
      <c r="C3116" s="200" t="s">
        <v>4171</v>
      </c>
      <c r="D3116" s="200" t="s">
        <v>405</v>
      </c>
    </row>
    <row r="3117" spans="1:4" x14ac:dyDescent="0.3">
      <c r="A3117" s="200" t="s">
        <v>4170</v>
      </c>
      <c r="B3117" s="200">
        <v>534060</v>
      </c>
      <c r="C3117" s="200" t="s">
        <v>1735</v>
      </c>
      <c r="D3117" s="200" t="s">
        <v>1004</v>
      </c>
    </row>
    <row r="3118" spans="1:4" x14ac:dyDescent="0.3">
      <c r="A3118" s="200" t="s">
        <v>4169</v>
      </c>
      <c r="B3118" s="200">
        <v>532366</v>
      </c>
      <c r="C3118" s="200" t="s">
        <v>4168</v>
      </c>
      <c r="D3118" s="200" t="s">
        <v>1004</v>
      </c>
    </row>
    <row r="3119" spans="1:4" x14ac:dyDescent="0.3">
      <c r="A3119" s="200" t="s">
        <v>4167</v>
      </c>
      <c r="B3119" s="200">
        <v>540173</v>
      </c>
      <c r="C3119" s="200" t="s">
        <v>4166</v>
      </c>
      <c r="D3119" s="200" t="s">
        <v>2203</v>
      </c>
    </row>
    <row r="3120" spans="1:4" x14ac:dyDescent="0.3">
      <c r="A3120" s="200" t="s">
        <v>4165</v>
      </c>
      <c r="B3120" s="200">
        <v>539150</v>
      </c>
      <c r="C3120" s="200" t="s">
        <v>4164</v>
      </c>
      <c r="D3120" s="200" t="s">
        <v>3570</v>
      </c>
    </row>
    <row r="3121" spans="1:4" x14ac:dyDescent="0.3">
      <c r="A3121" s="200" t="s">
        <v>4163</v>
      </c>
      <c r="B3121" s="200">
        <v>532803</v>
      </c>
      <c r="C3121" s="200" t="s">
        <v>4162</v>
      </c>
      <c r="D3121" s="200" t="s">
        <v>414</v>
      </c>
    </row>
    <row r="3122" spans="1:4" x14ac:dyDescent="0.3">
      <c r="A3122" s="200" t="s">
        <v>4161</v>
      </c>
      <c r="B3122" s="200">
        <v>539195</v>
      </c>
      <c r="C3122" s="200" t="s">
        <v>1735</v>
      </c>
      <c r="D3122" s="200" t="s">
        <v>681</v>
      </c>
    </row>
    <row r="3123" spans="1:4" x14ac:dyDescent="0.3">
      <c r="A3123" s="200" t="s">
        <v>4160</v>
      </c>
      <c r="B3123" s="200">
        <v>523628</v>
      </c>
      <c r="C3123" s="200" t="s">
        <v>4159</v>
      </c>
      <c r="D3123" s="200" t="s">
        <v>926</v>
      </c>
    </row>
    <row r="3124" spans="1:4" x14ac:dyDescent="0.3">
      <c r="A3124" s="200" t="s">
        <v>4158</v>
      </c>
      <c r="B3124" s="200">
        <v>524570</v>
      </c>
      <c r="C3124" s="200" t="s">
        <v>4157</v>
      </c>
      <c r="D3124" s="200" t="s">
        <v>405</v>
      </c>
    </row>
    <row r="3125" spans="1:4" x14ac:dyDescent="0.3">
      <c r="A3125" s="200" t="s">
        <v>4156</v>
      </c>
      <c r="B3125" s="200">
        <v>532486</v>
      </c>
      <c r="C3125" s="200" t="s">
        <v>4155</v>
      </c>
      <c r="D3125" s="200" t="s">
        <v>2040</v>
      </c>
    </row>
    <row r="3126" spans="1:4" x14ac:dyDescent="0.3">
      <c r="A3126" s="200" t="s">
        <v>4154</v>
      </c>
      <c r="B3126" s="200">
        <v>526687</v>
      </c>
      <c r="C3126" s="200" t="s">
        <v>1735</v>
      </c>
      <c r="D3126" s="200" t="s">
        <v>1811</v>
      </c>
    </row>
    <row r="3127" spans="1:4" x14ac:dyDescent="0.3">
      <c r="A3127" s="200" t="s">
        <v>4153</v>
      </c>
      <c r="B3127" s="200">
        <v>540717</v>
      </c>
      <c r="C3127" s="200" t="s">
        <v>1735</v>
      </c>
      <c r="D3127" s="200" t="s">
        <v>1212</v>
      </c>
    </row>
    <row r="3128" spans="1:4" x14ac:dyDescent="0.3">
      <c r="A3128" s="200" t="s">
        <v>4152</v>
      </c>
      <c r="B3128" s="200">
        <v>507645</v>
      </c>
      <c r="C3128" s="200" t="s">
        <v>1735</v>
      </c>
      <c r="D3128" s="200" t="s">
        <v>405</v>
      </c>
    </row>
    <row r="3129" spans="1:4" x14ac:dyDescent="0.3">
      <c r="A3129" s="200" t="s">
        <v>4151</v>
      </c>
      <c r="B3129" s="200">
        <v>531768</v>
      </c>
      <c r="C3129" s="200" t="s">
        <v>4150</v>
      </c>
      <c r="D3129" s="200" t="s">
        <v>1230</v>
      </c>
    </row>
    <row r="3130" spans="1:4" x14ac:dyDescent="0.3">
      <c r="A3130" s="200" t="s">
        <v>4149</v>
      </c>
      <c r="B3130" s="200">
        <v>542652</v>
      </c>
      <c r="C3130" s="200" t="s">
        <v>4148</v>
      </c>
      <c r="D3130" s="200" t="s">
        <v>958</v>
      </c>
    </row>
    <row r="3131" spans="1:4" x14ac:dyDescent="0.3">
      <c r="A3131" s="200" t="s">
        <v>4147</v>
      </c>
      <c r="B3131" s="200">
        <v>506605</v>
      </c>
      <c r="C3131" s="200" t="s">
        <v>1735</v>
      </c>
      <c r="D3131" s="200" t="s">
        <v>681</v>
      </c>
    </row>
    <row r="3132" spans="1:4" x14ac:dyDescent="0.3">
      <c r="A3132" s="200" t="s">
        <v>4146</v>
      </c>
      <c r="B3132" s="200">
        <v>531397</v>
      </c>
      <c r="C3132" s="200" t="s">
        <v>1735</v>
      </c>
      <c r="D3132" s="200" t="s">
        <v>1130</v>
      </c>
    </row>
    <row r="3133" spans="1:4" x14ac:dyDescent="0.3">
      <c r="A3133" s="200" t="s">
        <v>4145</v>
      </c>
      <c r="B3133" s="200">
        <v>514486</v>
      </c>
      <c r="C3133" s="200" t="s">
        <v>1735</v>
      </c>
      <c r="D3133" s="200" t="s">
        <v>920</v>
      </c>
    </row>
    <row r="3134" spans="1:4" x14ac:dyDescent="0.3">
      <c r="A3134" s="200" t="s">
        <v>4144</v>
      </c>
      <c r="B3134" s="200">
        <v>531454</v>
      </c>
      <c r="C3134" s="200" t="s">
        <v>1735</v>
      </c>
      <c r="D3134" s="200" t="s">
        <v>1982</v>
      </c>
    </row>
    <row r="3135" spans="1:4" x14ac:dyDescent="0.3">
      <c r="A3135" s="200" t="s">
        <v>4143</v>
      </c>
      <c r="B3135" s="200">
        <v>531454</v>
      </c>
      <c r="C3135" s="200" t="s">
        <v>1735</v>
      </c>
      <c r="D3135" s="200" t="s">
        <v>1982</v>
      </c>
    </row>
    <row r="3136" spans="1:4" x14ac:dyDescent="0.3">
      <c r="A3136" s="200" t="s">
        <v>4142</v>
      </c>
      <c r="B3136" s="200">
        <v>537573</v>
      </c>
      <c r="C3136" s="200" t="s">
        <v>1735</v>
      </c>
      <c r="D3136" s="200" t="s">
        <v>934</v>
      </c>
    </row>
    <row r="3137" spans="1:4" x14ac:dyDescent="0.3">
      <c r="A3137" s="200" t="s">
        <v>4141</v>
      </c>
      <c r="B3137" s="200">
        <v>526043</v>
      </c>
      <c r="C3137" s="200" t="s">
        <v>1735</v>
      </c>
      <c r="D3137" s="200" t="s">
        <v>515</v>
      </c>
    </row>
    <row r="3138" spans="1:4" x14ac:dyDescent="0.3">
      <c r="A3138" s="200" t="s">
        <v>4140</v>
      </c>
      <c r="B3138" s="200">
        <v>524051</v>
      </c>
      <c r="C3138" s="200" t="s">
        <v>4139</v>
      </c>
      <c r="D3138" s="200" t="s">
        <v>681</v>
      </c>
    </row>
    <row r="3139" spans="1:4" x14ac:dyDescent="0.3">
      <c r="A3139" s="200" t="s">
        <v>4138</v>
      </c>
      <c r="B3139" s="200">
        <v>539354</v>
      </c>
      <c r="C3139" s="200" t="s">
        <v>1735</v>
      </c>
      <c r="D3139" s="200" t="s">
        <v>1130</v>
      </c>
    </row>
    <row r="3140" spans="1:4" x14ac:dyDescent="0.3">
      <c r="A3140" s="200" t="s">
        <v>4137</v>
      </c>
      <c r="B3140" s="200">
        <v>512481</v>
      </c>
      <c r="C3140" s="200" t="s">
        <v>1735</v>
      </c>
      <c r="D3140" s="200" t="s">
        <v>1004</v>
      </c>
    </row>
    <row r="3141" spans="1:4" x14ac:dyDescent="0.3">
      <c r="A3141" s="200" t="s">
        <v>4136</v>
      </c>
      <c r="B3141" s="200">
        <v>512481</v>
      </c>
      <c r="C3141" s="200" t="s">
        <v>1735</v>
      </c>
      <c r="D3141" s="200" t="s">
        <v>1004</v>
      </c>
    </row>
    <row r="3142" spans="1:4" x14ac:dyDescent="0.3">
      <c r="A3142" s="200" t="s">
        <v>4135</v>
      </c>
      <c r="B3142" s="200">
        <v>532626</v>
      </c>
      <c r="C3142" s="200" t="s">
        <v>1735</v>
      </c>
      <c r="D3142" s="200" t="s">
        <v>2901</v>
      </c>
    </row>
    <row r="3143" spans="1:4" x14ac:dyDescent="0.3">
      <c r="A3143" s="200" t="s">
        <v>4134</v>
      </c>
      <c r="B3143" s="200">
        <v>532460</v>
      </c>
      <c r="C3143" s="200" t="s">
        <v>4133</v>
      </c>
      <c r="D3143" s="200" t="s">
        <v>807</v>
      </c>
    </row>
    <row r="3144" spans="1:4" x14ac:dyDescent="0.3">
      <c r="A3144" s="200" t="s">
        <v>4132</v>
      </c>
      <c r="B3144" s="200">
        <v>532011</v>
      </c>
      <c r="C3144" s="200" t="s">
        <v>1735</v>
      </c>
      <c r="D3144" s="200" t="s">
        <v>1947</v>
      </c>
    </row>
    <row r="3145" spans="1:4" x14ac:dyDescent="0.3">
      <c r="A3145" s="200" t="s">
        <v>4131</v>
      </c>
      <c r="B3145" s="200">
        <v>540727</v>
      </c>
      <c r="C3145" s="200" t="s">
        <v>1735</v>
      </c>
      <c r="D3145" s="200" t="s">
        <v>996</v>
      </c>
    </row>
    <row r="3146" spans="1:4" x14ac:dyDescent="0.3">
      <c r="A3146" s="200" t="s">
        <v>4130</v>
      </c>
      <c r="B3146" s="200">
        <v>519359</v>
      </c>
      <c r="C3146" s="200" t="s">
        <v>1735</v>
      </c>
      <c r="D3146" s="200" t="s">
        <v>1646</v>
      </c>
    </row>
    <row r="3147" spans="1:4" x14ac:dyDescent="0.3">
      <c r="A3147" s="200" t="s">
        <v>4129</v>
      </c>
      <c r="B3147" s="200">
        <v>531870</v>
      </c>
      <c r="C3147" s="200" t="s">
        <v>1735</v>
      </c>
      <c r="D3147" s="200" t="s">
        <v>931</v>
      </c>
    </row>
    <row r="3148" spans="1:4" x14ac:dyDescent="0.3">
      <c r="A3148" s="200" t="s">
        <v>4128</v>
      </c>
      <c r="B3148" s="200">
        <v>532933</v>
      </c>
      <c r="C3148" s="200" t="s">
        <v>1735</v>
      </c>
      <c r="D3148" s="200" t="s">
        <v>989</v>
      </c>
    </row>
    <row r="3149" spans="1:4" x14ac:dyDescent="0.3">
      <c r="A3149" s="200" t="s">
        <v>4127</v>
      </c>
      <c r="B3149" s="200" t="s">
        <v>1735</v>
      </c>
      <c r="C3149" s="200" t="s">
        <v>4126</v>
      </c>
      <c r="D3149" s="200" t="s">
        <v>1733</v>
      </c>
    </row>
    <row r="3150" spans="1:4" x14ac:dyDescent="0.3">
      <c r="A3150" s="200" t="s">
        <v>4125</v>
      </c>
      <c r="B3150" s="200">
        <v>532810</v>
      </c>
      <c r="C3150" s="200" t="s">
        <v>4124</v>
      </c>
      <c r="D3150" s="200" t="s">
        <v>1004</v>
      </c>
    </row>
    <row r="3151" spans="1:4" x14ac:dyDescent="0.3">
      <c r="A3151" s="200" t="s">
        <v>4123</v>
      </c>
      <c r="B3151" s="200">
        <v>532898</v>
      </c>
      <c r="C3151" s="200" t="s">
        <v>4121</v>
      </c>
      <c r="D3151" s="200" t="s">
        <v>2063</v>
      </c>
    </row>
    <row r="3152" spans="1:4" x14ac:dyDescent="0.3">
      <c r="A3152" s="200" t="s">
        <v>4122</v>
      </c>
      <c r="B3152" s="200">
        <v>532898</v>
      </c>
      <c r="C3152" s="200" t="s">
        <v>4121</v>
      </c>
      <c r="D3152" s="200" t="s">
        <v>2063</v>
      </c>
    </row>
    <row r="3153" spans="1:4" x14ac:dyDescent="0.3">
      <c r="A3153" s="200" t="s">
        <v>4120</v>
      </c>
      <c r="B3153" s="200">
        <v>539302</v>
      </c>
      <c r="C3153" s="200" t="s">
        <v>4119</v>
      </c>
      <c r="D3153" s="200" t="s">
        <v>931</v>
      </c>
    </row>
    <row r="3154" spans="1:4" x14ac:dyDescent="0.3">
      <c r="A3154" s="200" t="s">
        <v>4118</v>
      </c>
      <c r="B3154" s="200" t="s">
        <v>1735</v>
      </c>
      <c r="C3154" s="200" t="s">
        <v>4117</v>
      </c>
      <c r="D3154" s="200" t="s">
        <v>1733</v>
      </c>
    </row>
    <row r="3155" spans="1:4" x14ac:dyDescent="0.3">
      <c r="A3155" s="200" t="s">
        <v>4116</v>
      </c>
      <c r="B3155" s="200">
        <v>538731</v>
      </c>
      <c r="C3155" s="200" t="s">
        <v>1735</v>
      </c>
      <c r="D3155" s="200" t="s">
        <v>1813</v>
      </c>
    </row>
    <row r="3156" spans="1:4" x14ac:dyDescent="0.3">
      <c r="A3156" s="200" t="s">
        <v>4115</v>
      </c>
      <c r="B3156" s="200">
        <v>532934</v>
      </c>
      <c r="C3156" s="200" t="s">
        <v>4114</v>
      </c>
      <c r="D3156" s="200" t="s">
        <v>989</v>
      </c>
    </row>
    <row r="3157" spans="1:4" x14ac:dyDescent="0.3">
      <c r="A3157" s="200" t="s">
        <v>4113</v>
      </c>
      <c r="B3157" s="200">
        <v>539351</v>
      </c>
      <c r="C3157" s="200" t="s">
        <v>4112</v>
      </c>
      <c r="D3157" s="200" t="s">
        <v>844</v>
      </c>
    </row>
    <row r="3158" spans="1:4" x14ac:dyDescent="0.3">
      <c r="A3158" s="200" t="s">
        <v>4111</v>
      </c>
      <c r="B3158" s="200">
        <v>540027</v>
      </c>
      <c r="C3158" s="200" t="s">
        <v>1735</v>
      </c>
      <c r="D3158" s="200" t="s">
        <v>1252</v>
      </c>
    </row>
    <row r="3159" spans="1:4" x14ac:dyDescent="0.3">
      <c r="A3159" s="200" t="s">
        <v>4110</v>
      </c>
      <c r="B3159" s="200">
        <v>540027</v>
      </c>
      <c r="C3159" s="200" t="s">
        <v>1735</v>
      </c>
      <c r="D3159" s="200" t="s">
        <v>1252</v>
      </c>
    </row>
    <row r="3160" spans="1:4" x14ac:dyDescent="0.3">
      <c r="A3160" s="200" t="s">
        <v>4109</v>
      </c>
      <c r="B3160" s="200">
        <v>531855</v>
      </c>
      <c r="C3160" s="200" t="s">
        <v>1735</v>
      </c>
      <c r="D3160" s="200" t="s">
        <v>1850</v>
      </c>
    </row>
    <row r="3161" spans="1:4" x14ac:dyDescent="0.3">
      <c r="A3161" s="200" t="s">
        <v>4108</v>
      </c>
      <c r="B3161" s="200">
        <v>506042</v>
      </c>
      <c r="C3161" s="200" t="s">
        <v>1735</v>
      </c>
      <c r="D3161" s="200" t="s">
        <v>1850</v>
      </c>
    </row>
    <row r="3162" spans="1:4" x14ac:dyDescent="0.3">
      <c r="A3162" s="200" t="s">
        <v>4107</v>
      </c>
      <c r="B3162" s="200">
        <v>513532</v>
      </c>
      <c r="C3162" s="200" t="s">
        <v>1735</v>
      </c>
      <c r="D3162" s="200" t="s">
        <v>989</v>
      </c>
    </row>
    <row r="3163" spans="1:4" x14ac:dyDescent="0.3">
      <c r="A3163" s="200" t="s">
        <v>4106</v>
      </c>
      <c r="B3163" s="200">
        <v>530095</v>
      </c>
      <c r="C3163" s="200" t="s">
        <v>1735</v>
      </c>
      <c r="D3163" s="200" t="s">
        <v>1850</v>
      </c>
    </row>
    <row r="3164" spans="1:4" x14ac:dyDescent="0.3">
      <c r="A3164" s="200" t="s">
        <v>4105</v>
      </c>
      <c r="B3164" s="200">
        <v>533178</v>
      </c>
      <c r="C3164" s="200" t="s">
        <v>4104</v>
      </c>
      <c r="D3164" s="200" t="s">
        <v>920</v>
      </c>
    </row>
    <row r="3165" spans="1:4" x14ac:dyDescent="0.3">
      <c r="A3165" s="200" t="s">
        <v>4103</v>
      </c>
      <c r="B3165" s="200">
        <v>500192</v>
      </c>
      <c r="C3165" s="200" t="s">
        <v>1735</v>
      </c>
      <c r="D3165" s="200" t="s">
        <v>920</v>
      </c>
    </row>
    <row r="3166" spans="1:4" x14ac:dyDescent="0.3">
      <c r="A3166" s="200" t="s">
        <v>4102</v>
      </c>
      <c r="B3166" s="200">
        <v>522205</v>
      </c>
      <c r="C3166" s="200" t="s">
        <v>4101</v>
      </c>
      <c r="D3166" s="200" t="s">
        <v>931</v>
      </c>
    </row>
    <row r="3167" spans="1:4" x14ac:dyDescent="0.3">
      <c r="A3167" s="200" t="s">
        <v>4100</v>
      </c>
      <c r="B3167" s="200">
        <v>531746</v>
      </c>
      <c r="C3167" s="200" t="s">
        <v>4099</v>
      </c>
      <c r="D3167" s="200" t="s">
        <v>926</v>
      </c>
    </row>
    <row r="3168" spans="1:4" x14ac:dyDescent="0.3">
      <c r="A3168" s="200" t="s">
        <v>4098</v>
      </c>
      <c r="B3168" s="200">
        <v>533605</v>
      </c>
      <c r="C3168" s="200" t="s">
        <v>4097</v>
      </c>
      <c r="D3168" s="200" t="s">
        <v>931</v>
      </c>
    </row>
    <row r="3169" spans="1:4" x14ac:dyDescent="0.3">
      <c r="A3169" s="200" t="s">
        <v>4096</v>
      </c>
      <c r="B3169" s="200">
        <v>506022</v>
      </c>
      <c r="C3169" s="200" t="s">
        <v>4095</v>
      </c>
      <c r="D3169" s="200" t="s">
        <v>1850</v>
      </c>
    </row>
    <row r="3170" spans="1:4" x14ac:dyDescent="0.3">
      <c r="A3170" s="200" t="s">
        <v>4094</v>
      </c>
      <c r="B3170" s="200">
        <v>542684</v>
      </c>
      <c r="C3170" s="200" t="s">
        <v>4093</v>
      </c>
      <c r="D3170" s="200" t="s">
        <v>934</v>
      </c>
    </row>
    <row r="3171" spans="1:4" x14ac:dyDescent="0.3">
      <c r="A3171" s="200" t="s">
        <v>4092</v>
      </c>
      <c r="B3171" s="200">
        <v>533239</v>
      </c>
      <c r="C3171" s="200" t="s">
        <v>4091</v>
      </c>
      <c r="D3171" s="200" t="s">
        <v>931</v>
      </c>
    </row>
    <row r="3172" spans="1:4" x14ac:dyDescent="0.3">
      <c r="A3172" s="200" t="s">
        <v>4090</v>
      </c>
      <c r="B3172" s="200">
        <v>531437</v>
      </c>
      <c r="C3172" s="200" t="s">
        <v>1735</v>
      </c>
      <c r="D3172" s="200" t="s">
        <v>920</v>
      </c>
    </row>
    <row r="3173" spans="1:4" x14ac:dyDescent="0.3">
      <c r="A3173" s="200" t="s">
        <v>4089</v>
      </c>
      <c r="B3173" s="200">
        <v>531172</v>
      </c>
      <c r="C3173" s="200" t="s">
        <v>1735</v>
      </c>
      <c r="D3173" s="200" t="s">
        <v>920</v>
      </c>
    </row>
    <row r="3174" spans="1:4" x14ac:dyDescent="0.3">
      <c r="A3174" s="200" t="s">
        <v>4088</v>
      </c>
      <c r="B3174" s="200">
        <v>519014</v>
      </c>
      <c r="C3174" s="200" t="s">
        <v>1735</v>
      </c>
      <c r="D3174" s="200" t="s">
        <v>920</v>
      </c>
    </row>
    <row r="3175" spans="1:4" x14ac:dyDescent="0.3">
      <c r="A3175" s="200" t="s">
        <v>4087</v>
      </c>
      <c r="B3175" s="200">
        <v>519014</v>
      </c>
      <c r="C3175" s="200" t="s">
        <v>1735</v>
      </c>
      <c r="D3175" s="200" t="s">
        <v>920</v>
      </c>
    </row>
    <row r="3176" spans="1:4" x14ac:dyDescent="0.3">
      <c r="A3176" s="200" t="s">
        <v>4086</v>
      </c>
      <c r="B3176" s="200">
        <v>540724</v>
      </c>
      <c r="C3176" s="200" t="s">
        <v>4085</v>
      </c>
      <c r="D3176" s="200" t="s">
        <v>844</v>
      </c>
    </row>
    <row r="3177" spans="1:4" x14ac:dyDescent="0.3">
      <c r="A3177" s="200" t="s">
        <v>4084</v>
      </c>
      <c r="B3177" s="200">
        <v>526490</v>
      </c>
      <c r="C3177" s="200" t="s">
        <v>1735</v>
      </c>
      <c r="D3177" s="200" t="s">
        <v>955</v>
      </c>
    </row>
    <row r="3178" spans="1:4" x14ac:dyDescent="0.3">
      <c r="A3178" s="200" t="s">
        <v>4083</v>
      </c>
      <c r="B3178" s="200">
        <v>531257</v>
      </c>
      <c r="C3178" s="200" t="s">
        <v>1735</v>
      </c>
      <c r="D3178" s="200" t="s">
        <v>405</v>
      </c>
    </row>
    <row r="3179" spans="1:4" x14ac:dyDescent="0.3">
      <c r="A3179" s="200" t="s">
        <v>4082</v>
      </c>
      <c r="B3179" s="200">
        <v>540901</v>
      </c>
      <c r="C3179" s="200" t="s">
        <v>4081</v>
      </c>
      <c r="D3179" s="200" t="s">
        <v>1252</v>
      </c>
    </row>
    <row r="3180" spans="1:4" x14ac:dyDescent="0.3">
      <c r="A3180" s="200" t="s">
        <v>4080</v>
      </c>
      <c r="B3180" s="200">
        <v>506107</v>
      </c>
      <c r="C3180" s="200" t="s">
        <v>1735</v>
      </c>
      <c r="D3180" s="200" t="s">
        <v>1751</v>
      </c>
    </row>
    <row r="3181" spans="1:4" x14ac:dyDescent="0.3">
      <c r="A3181" s="200" t="s">
        <v>4079</v>
      </c>
      <c r="B3181" s="200">
        <v>539636</v>
      </c>
      <c r="C3181" s="200" t="s">
        <v>4078</v>
      </c>
      <c r="D3181" s="200" t="s">
        <v>989</v>
      </c>
    </row>
    <row r="3182" spans="1:4" x14ac:dyDescent="0.3">
      <c r="A3182" s="200" t="s">
        <v>4077</v>
      </c>
      <c r="B3182" s="200">
        <v>523874</v>
      </c>
      <c r="C3182" s="200" t="s">
        <v>1735</v>
      </c>
      <c r="D3182" s="200" t="s">
        <v>1212</v>
      </c>
    </row>
    <row r="3183" spans="1:4" x14ac:dyDescent="0.3">
      <c r="A3183" s="200" t="s">
        <v>4076</v>
      </c>
      <c r="B3183" s="200">
        <v>517258</v>
      </c>
      <c r="C3183" s="200" t="s">
        <v>1735</v>
      </c>
      <c r="D3183" s="200" t="s">
        <v>1745</v>
      </c>
    </row>
    <row r="3184" spans="1:4" x14ac:dyDescent="0.3">
      <c r="A3184" s="200" t="s">
        <v>4075</v>
      </c>
      <c r="B3184" s="200">
        <v>523539</v>
      </c>
      <c r="C3184" s="200" t="s">
        <v>4073</v>
      </c>
      <c r="D3184" s="200" t="s">
        <v>996</v>
      </c>
    </row>
    <row r="3185" spans="1:4" x14ac:dyDescent="0.3">
      <c r="A3185" s="200" t="s">
        <v>4074</v>
      </c>
      <c r="B3185" s="200">
        <v>523539</v>
      </c>
      <c r="C3185" s="200" t="s">
        <v>4073</v>
      </c>
      <c r="D3185" s="200" t="s">
        <v>996</v>
      </c>
    </row>
    <row r="3186" spans="1:4" x14ac:dyDescent="0.3">
      <c r="A3186" s="200" t="s">
        <v>4072</v>
      </c>
      <c r="B3186" s="200" t="s">
        <v>1735</v>
      </c>
      <c r="C3186" s="200" t="s">
        <v>4071</v>
      </c>
      <c r="D3186" s="200" t="s">
        <v>1880</v>
      </c>
    </row>
    <row r="3187" spans="1:4" x14ac:dyDescent="0.3">
      <c r="A3187" s="200" t="s">
        <v>4070</v>
      </c>
      <c r="B3187" s="200">
        <v>530669</v>
      </c>
      <c r="C3187" s="200" t="s">
        <v>1735</v>
      </c>
      <c r="D3187" s="200" t="s">
        <v>945</v>
      </c>
    </row>
    <row r="3188" spans="1:4" x14ac:dyDescent="0.3">
      <c r="A3188" s="200" t="s">
        <v>4069</v>
      </c>
      <c r="B3188" s="200">
        <v>530331</v>
      </c>
      <c r="C3188" s="200" t="s">
        <v>1735</v>
      </c>
      <c r="D3188" s="200" t="s">
        <v>920</v>
      </c>
    </row>
    <row r="3189" spans="1:4" x14ac:dyDescent="0.3">
      <c r="A3189" s="200" t="s">
        <v>4068</v>
      </c>
      <c r="B3189" s="200">
        <v>780007</v>
      </c>
      <c r="C3189" s="200" t="s">
        <v>1735</v>
      </c>
      <c r="D3189" s="200" t="s">
        <v>1880</v>
      </c>
    </row>
    <row r="3190" spans="1:4" x14ac:dyDescent="0.3">
      <c r="A3190" s="200" t="s">
        <v>4067</v>
      </c>
      <c r="B3190" s="200">
        <v>526247</v>
      </c>
      <c r="C3190" s="200" t="s">
        <v>4066</v>
      </c>
      <c r="D3190" s="200" t="s">
        <v>405</v>
      </c>
    </row>
    <row r="3191" spans="1:4" x14ac:dyDescent="0.3">
      <c r="A3191" s="200" t="s">
        <v>4065</v>
      </c>
      <c r="B3191" s="200">
        <v>500540</v>
      </c>
      <c r="C3191" s="200" t="s">
        <v>4064</v>
      </c>
      <c r="D3191" s="200" t="s">
        <v>515</v>
      </c>
    </row>
    <row r="3192" spans="1:4" x14ac:dyDescent="0.3">
      <c r="A3192" s="200" t="s">
        <v>4063</v>
      </c>
      <c r="B3192" s="200">
        <v>513291</v>
      </c>
      <c r="C3192" s="200" t="s">
        <v>1735</v>
      </c>
      <c r="D3192" s="200" t="s">
        <v>423</v>
      </c>
    </row>
    <row r="3193" spans="1:4" x14ac:dyDescent="0.3">
      <c r="A3193" s="200" t="s">
        <v>4062</v>
      </c>
      <c r="B3193" s="200">
        <v>514354</v>
      </c>
      <c r="C3193" s="200" t="s">
        <v>4061</v>
      </c>
      <c r="D3193" s="200" t="s">
        <v>681</v>
      </c>
    </row>
    <row r="3194" spans="1:4" x14ac:dyDescent="0.3">
      <c r="A3194" s="200" t="s">
        <v>4060</v>
      </c>
      <c r="B3194" s="200">
        <v>509835</v>
      </c>
      <c r="C3194" s="200" t="s">
        <v>1735</v>
      </c>
      <c r="D3194" s="200" t="s">
        <v>920</v>
      </c>
    </row>
    <row r="3195" spans="1:4" x14ac:dyDescent="0.3">
      <c r="A3195" s="200" t="s">
        <v>4059</v>
      </c>
      <c r="B3195" s="200">
        <v>531802</v>
      </c>
      <c r="C3195" s="200" t="s">
        <v>1735</v>
      </c>
      <c r="D3195" s="200" t="s">
        <v>926</v>
      </c>
    </row>
    <row r="3196" spans="1:4" x14ac:dyDescent="0.3">
      <c r="A3196" s="200" t="s">
        <v>4058</v>
      </c>
      <c r="B3196" s="200">
        <v>509077</v>
      </c>
      <c r="C3196" s="200" t="s">
        <v>4057</v>
      </c>
      <c r="D3196" s="200" t="s">
        <v>1241</v>
      </c>
    </row>
    <row r="3197" spans="1:4" x14ac:dyDescent="0.3">
      <c r="A3197" s="200" t="s">
        <v>4056</v>
      </c>
      <c r="B3197" s="200">
        <v>533274</v>
      </c>
      <c r="C3197" s="200" t="s">
        <v>4055</v>
      </c>
      <c r="D3197" s="200" t="s">
        <v>926</v>
      </c>
    </row>
    <row r="3198" spans="1:4" x14ac:dyDescent="0.3">
      <c r="A3198" s="200" t="s">
        <v>4054</v>
      </c>
      <c r="B3198" s="200">
        <v>540293</v>
      </c>
      <c r="C3198" s="200" t="s">
        <v>4053</v>
      </c>
      <c r="D3198" s="200" t="s">
        <v>989</v>
      </c>
    </row>
    <row r="3199" spans="1:4" x14ac:dyDescent="0.3">
      <c r="A3199" s="200" t="s">
        <v>4052</v>
      </c>
      <c r="B3199" s="200">
        <v>519262</v>
      </c>
      <c r="C3199" s="200" t="s">
        <v>1735</v>
      </c>
      <c r="D3199" s="200" t="s">
        <v>414</v>
      </c>
    </row>
    <row r="3200" spans="1:4" x14ac:dyDescent="0.3">
      <c r="A3200" s="200" t="s">
        <v>4051</v>
      </c>
      <c r="B3200" s="200">
        <v>531246</v>
      </c>
      <c r="C3200" s="200" t="s">
        <v>1735</v>
      </c>
      <c r="D3200" s="200" t="s">
        <v>1646</v>
      </c>
    </row>
    <row r="3201" spans="1:4" x14ac:dyDescent="0.3">
      <c r="A3201" s="200" t="s">
        <v>4050</v>
      </c>
      <c r="B3201" s="200">
        <v>530589</v>
      </c>
      <c r="C3201" s="200" t="s">
        <v>1735</v>
      </c>
      <c r="D3201" s="200" t="s">
        <v>934</v>
      </c>
    </row>
    <row r="3202" spans="1:4" x14ac:dyDescent="0.3">
      <c r="A3202" s="200" t="s">
        <v>4049</v>
      </c>
      <c r="B3202" s="200">
        <v>535514</v>
      </c>
      <c r="C3202" s="200" t="s">
        <v>1735</v>
      </c>
      <c r="D3202" s="200" t="s">
        <v>1004</v>
      </c>
    </row>
    <row r="3203" spans="1:4" x14ac:dyDescent="0.3">
      <c r="A3203" s="200" t="s">
        <v>4048</v>
      </c>
      <c r="B3203" s="200">
        <v>540404</v>
      </c>
      <c r="C3203" s="200" t="s">
        <v>1735</v>
      </c>
      <c r="D3203" s="200" t="s">
        <v>414</v>
      </c>
    </row>
    <row r="3204" spans="1:4" x14ac:dyDescent="0.3">
      <c r="A3204" s="200" t="s">
        <v>4047</v>
      </c>
      <c r="B3204" s="200">
        <v>532748</v>
      </c>
      <c r="C3204" s="200" t="s">
        <v>4046</v>
      </c>
      <c r="D3204" s="200" t="s">
        <v>1947</v>
      </c>
    </row>
    <row r="3205" spans="1:4" x14ac:dyDescent="0.3">
      <c r="A3205" s="200" t="s">
        <v>4045</v>
      </c>
      <c r="B3205" s="200">
        <v>519299</v>
      </c>
      <c r="C3205" s="200" t="s">
        <v>1735</v>
      </c>
      <c r="D3205" s="200" t="s">
        <v>1646</v>
      </c>
    </row>
    <row r="3206" spans="1:4" x14ac:dyDescent="0.3">
      <c r="A3206" s="200" t="s">
        <v>4044</v>
      </c>
      <c r="B3206" s="200">
        <v>530695</v>
      </c>
      <c r="C3206" s="200" t="s">
        <v>1735</v>
      </c>
      <c r="D3206" s="200" t="s">
        <v>926</v>
      </c>
    </row>
    <row r="3207" spans="1:4" x14ac:dyDescent="0.3">
      <c r="A3207" s="200" t="s">
        <v>4043</v>
      </c>
      <c r="B3207" s="200">
        <v>500337</v>
      </c>
      <c r="C3207" s="200" t="s">
        <v>4042</v>
      </c>
      <c r="D3207" s="200" t="s">
        <v>945</v>
      </c>
    </row>
    <row r="3208" spans="1:4" x14ac:dyDescent="0.3">
      <c r="A3208" s="200" t="s">
        <v>4041</v>
      </c>
      <c r="B3208" s="200">
        <v>521149</v>
      </c>
      <c r="C3208" s="200" t="s">
        <v>1735</v>
      </c>
      <c r="D3208" s="200" t="s">
        <v>926</v>
      </c>
    </row>
    <row r="3209" spans="1:4" x14ac:dyDescent="0.3">
      <c r="A3209" s="200" t="s">
        <v>4040</v>
      </c>
      <c r="B3209" s="200">
        <v>521149</v>
      </c>
      <c r="C3209" s="200" t="s">
        <v>1735</v>
      </c>
      <c r="D3209" s="200" t="s">
        <v>926</v>
      </c>
    </row>
    <row r="3210" spans="1:4" x14ac:dyDescent="0.3">
      <c r="A3210" s="200" t="s">
        <v>4039</v>
      </c>
      <c r="B3210" s="200">
        <v>531735</v>
      </c>
      <c r="C3210" s="200" t="s">
        <v>1735</v>
      </c>
      <c r="D3210" s="200" t="s">
        <v>1004</v>
      </c>
    </row>
    <row r="3211" spans="1:4" x14ac:dyDescent="0.3">
      <c r="A3211" s="200" t="s">
        <v>4038</v>
      </c>
      <c r="B3211" s="200">
        <v>500338</v>
      </c>
      <c r="C3211" s="200" t="s">
        <v>4037</v>
      </c>
      <c r="D3211" s="200" t="s">
        <v>687</v>
      </c>
    </row>
    <row r="3212" spans="1:4" x14ac:dyDescent="0.3">
      <c r="A3212" s="200" t="s">
        <v>4036</v>
      </c>
      <c r="B3212" s="200">
        <v>512217</v>
      </c>
      <c r="C3212" s="200" t="s">
        <v>1735</v>
      </c>
      <c r="D3212" s="200" t="s">
        <v>1004</v>
      </c>
    </row>
    <row r="3213" spans="1:4" x14ac:dyDescent="0.3">
      <c r="A3213" s="200" t="s">
        <v>4035</v>
      </c>
      <c r="B3213" s="200">
        <v>531688</v>
      </c>
      <c r="C3213" s="200" t="s">
        <v>1735</v>
      </c>
      <c r="D3213" s="200" t="s">
        <v>1625</v>
      </c>
    </row>
    <row r="3214" spans="1:4" x14ac:dyDescent="0.3">
      <c r="A3214" s="200" t="s">
        <v>4034</v>
      </c>
      <c r="B3214" s="200">
        <v>531688</v>
      </c>
      <c r="C3214" s="200" t="s">
        <v>1735</v>
      </c>
      <c r="D3214" s="200" t="s">
        <v>1625</v>
      </c>
    </row>
    <row r="3215" spans="1:4" x14ac:dyDescent="0.3">
      <c r="A3215" s="200" t="s">
        <v>4033</v>
      </c>
      <c r="B3215" s="200" t="s">
        <v>1735</v>
      </c>
      <c r="C3215" s="200" t="s">
        <v>4032</v>
      </c>
      <c r="D3215" s="200" t="s">
        <v>1733</v>
      </c>
    </row>
    <row r="3216" spans="1:4" x14ac:dyDescent="0.3">
      <c r="A3216" s="200" t="s">
        <v>4031</v>
      </c>
      <c r="B3216" s="200">
        <v>539359</v>
      </c>
      <c r="C3216" s="200" t="s">
        <v>1735</v>
      </c>
      <c r="D3216" s="200" t="s">
        <v>996</v>
      </c>
    </row>
    <row r="3217" spans="1:4" x14ac:dyDescent="0.3">
      <c r="A3217" s="200" t="s">
        <v>4030</v>
      </c>
      <c r="B3217" s="200">
        <v>532387</v>
      </c>
      <c r="C3217" s="200" t="s">
        <v>4029</v>
      </c>
      <c r="D3217" s="200" t="s">
        <v>1947</v>
      </c>
    </row>
    <row r="3218" spans="1:4" x14ac:dyDescent="0.3">
      <c r="A3218" s="200" t="s">
        <v>4028</v>
      </c>
      <c r="B3218" s="200">
        <v>524580</v>
      </c>
      <c r="C3218" s="200" t="s">
        <v>1735</v>
      </c>
      <c r="D3218" s="200" t="s">
        <v>1212</v>
      </c>
    </row>
    <row r="3219" spans="1:4" x14ac:dyDescent="0.3">
      <c r="A3219" s="200" t="s">
        <v>4027</v>
      </c>
      <c r="B3219" s="200">
        <v>511557</v>
      </c>
      <c r="C3219" s="200" t="s">
        <v>1735</v>
      </c>
      <c r="D3219" s="200" t="s">
        <v>1751</v>
      </c>
    </row>
    <row r="3220" spans="1:4" x14ac:dyDescent="0.3">
      <c r="A3220" s="200" t="s">
        <v>4026</v>
      </c>
      <c r="B3220" s="200">
        <v>512105</v>
      </c>
      <c r="C3220" s="200" t="s">
        <v>1735</v>
      </c>
      <c r="D3220" s="200" t="s">
        <v>1751</v>
      </c>
    </row>
    <row r="3221" spans="1:4" x14ac:dyDescent="0.3">
      <c r="A3221" s="200" t="s">
        <v>4025</v>
      </c>
      <c r="B3221" s="200">
        <v>526009</v>
      </c>
      <c r="C3221" s="200" t="s">
        <v>1735</v>
      </c>
      <c r="D3221" s="200" t="s">
        <v>1212</v>
      </c>
    </row>
    <row r="3222" spans="1:4" x14ac:dyDescent="0.3">
      <c r="A3222" s="200" t="s">
        <v>4024</v>
      </c>
      <c r="B3222" s="200">
        <v>526009</v>
      </c>
      <c r="C3222" s="200" t="s">
        <v>1735</v>
      </c>
      <c r="D3222" s="200" t="s">
        <v>1212</v>
      </c>
    </row>
    <row r="3223" spans="1:4" x14ac:dyDescent="0.3">
      <c r="A3223" s="200" t="s">
        <v>4023</v>
      </c>
      <c r="B3223" s="200" t="s">
        <v>1735</v>
      </c>
      <c r="C3223" s="200" t="s">
        <v>4022</v>
      </c>
      <c r="D3223" s="200" t="s">
        <v>1212</v>
      </c>
    </row>
    <row r="3224" spans="1:4" x14ac:dyDescent="0.3">
      <c r="A3224" s="200" t="s">
        <v>4021</v>
      </c>
      <c r="B3224" s="200">
        <v>500459</v>
      </c>
      <c r="C3224" s="200" t="s">
        <v>4020</v>
      </c>
      <c r="D3224" s="200" t="s">
        <v>1225</v>
      </c>
    </row>
    <row r="3225" spans="1:4" x14ac:dyDescent="0.3">
      <c r="A3225" s="200" t="s">
        <v>4019</v>
      </c>
      <c r="B3225" s="200">
        <v>531265</v>
      </c>
      <c r="C3225" s="200" t="s">
        <v>1735</v>
      </c>
      <c r="D3225" s="200" t="s">
        <v>766</v>
      </c>
    </row>
    <row r="3226" spans="1:4" x14ac:dyDescent="0.3">
      <c r="A3226" s="200" t="s">
        <v>4018</v>
      </c>
      <c r="B3226" s="200" t="s">
        <v>1735</v>
      </c>
      <c r="C3226" s="200" t="s">
        <v>4017</v>
      </c>
      <c r="D3226" s="200" t="s">
        <v>1733</v>
      </c>
    </row>
    <row r="3227" spans="1:4" x14ac:dyDescent="0.3">
      <c r="A3227" s="200" t="s">
        <v>4016</v>
      </c>
      <c r="B3227" s="200">
        <v>526494</v>
      </c>
      <c r="C3227" s="200" t="s">
        <v>1735</v>
      </c>
      <c r="D3227" s="200" t="s">
        <v>1130</v>
      </c>
    </row>
    <row r="3228" spans="1:4" x14ac:dyDescent="0.3">
      <c r="A3228" s="200" t="s">
        <v>4015</v>
      </c>
      <c r="B3228" s="200">
        <v>590057</v>
      </c>
      <c r="C3228" s="200" t="s">
        <v>4013</v>
      </c>
      <c r="D3228" s="200" t="s">
        <v>1625</v>
      </c>
    </row>
    <row r="3229" spans="1:4" x14ac:dyDescent="0.3">
      <c r="A3229" s="200" t="s">
        <v>4014</v>
      </c>
      <c r="B3229" s="200">
        <v>590057</v>
      </c>
      <c r="C3229" s="200" t="s">
        <v>4013</v>
      </c>
      <c r="D3229" s="200" t="s">
        <v>1625</v>
      </c>
    </row>
    <row r="3230" spans="1:4" x14ac:dyDescent="0.3">
      <c r="A3230" s="200" t="s">
        <v>4012</v>
      </c>
      <c r="B3230" s="200">
        <v>540703</v>
      </c>
      <c r="C3230" s="200" t="s">
        <v>1735</v>
      </c>
      <c r="D3230" s="200" t="s">
        <v>594</v>
      </c>
    </row>
    <row r="3231" spans="1:4" x14ac:dyDescent="0.3">
      <c r="A3231" s="200" t="s">
        <v>4011</v>
      </c>
      <c r="B3231" s="200">
        <v>532647</v>
      </c>
      <c r="C3231" s="200" t="s">
        <v>4009</v>
      </c>
      <c r="D3231" s="200" t="s">
        <v>1047</v>
      </c>
    </row>
    <row r="3232" spans="1:4" x14ac:dyDescent="0.3">
      <c r="A3232" s="200" t="s">
        <v>4010</v>
      </c>
      <c r="B3232" s="200">
        <v>532647</v>
      </c>
      <c r="C3232" s="200" t="s">
        <v>4009</v>
      </c>
      <c r="D3232" s="200" t="s">
        <v>1047</v>
      </c>
    </row>
    <row r="3233" spans="1:4" x14ac:dyDescent="0.3">
      <c r="A3233" s="200" t="s">
        <v>4008</v>
      </c>
      <c r="B3233" s="200">
        <v>534675</v>
      </c>
      <c r="C3233" s="200" t="s">
        <v>4007</v>
      </c>
      <c r="D3233" s="200" t="s">
        <v>926</v>
      </c>
    </row>
    <row r="3234" spans="1:4" x14ac:dyDescent="0.3">
      <c r="A3234" s="200" t="s">
        <v>4006</v>
      </c>
      <c r="B3234" s="200">
        <v>505502</v>
      </c>
      <c r="C3234" s="200" t="s">
        <v>1735</v>
      </c>
      <c r="D3234" s="200" t="s">
        <v>945</v>
      </c>
    </row>
    <row r="3235" spans="1:4" x14ac:dyDescent="0.3">
      <c r="A3235" s="200" t="s">
        <v>4005</v>
      </c>
      <c r="B3235" s="200">
        <v>526801</v>
      </c>
      <c r="C3235" s="200" t="s">
        <v>4004</v>
      </c>
      <c r="D3235" s="200" t="s">
        <v>931</v>
      </c>
    </row>
    <row r="3236" spans="1:4" x14ac:dyDescent="0.3">
      <c r="A3236" s="200" t="s">
        <v>4003</v>
      </c>
      <c r="B3236" s="200">
        <v>540544</v>
      </c>
      <c r="C3236" s="200" t="s">
        <v>4002</v>
      </c>
      <c r="D3236" s="200" t="s">
        <v>931</v>
      </c>
    </row>
    <row r="3237" spans="1:4" x14ac:dyDescent="0.3">
      <c r="A3237" s="200" t="s">
        <v>4001</v>
      </c>
      <c r="B3237" s="200">
        <v>532524</v>
      </c>
      <c r="C3237" s="200" t="s">
        <v>3997</v>
      </c>
      <c r="D3237" s="200" t="s">
        <v>2063</v>
      </c>
    </row>
    <row r="3238" spans="1:4" x14ac:dyDescent="0.3">
      <c r="A3238" s="200" t="s">
        <v>4000</v>
      </c>
      <c r="B3238" s="200">
        <v>533344</v>
      </c>
      <c r="C3238" s="200" t="s">
        <v>3999</v>
      </c>
      <c r="D3238" s="200" t="s">
        <v>1004</v>
      </c>
    </row>
    <row r="3239" spans="1:4" x14ac:dyDescent="0.3">
      <c r="A3239" s="200" t="s">
        <v>3998</v>
      </c>
      <c r="B3239" s="200">
        <v>532524</v>
      </c>
      <c r="C3239" s="200" t="s">
        <v>3997</v>
      </c>
      <c r="D3239" s="200" t="s">
        <v>2063</v>
      </c>
    </row>
    <row r="3240" spans="1:4" x14ac:dyDescent="0.3">
      <c r="A3240" s="200" t="s">
        <v>3996</v>
      </c>
      <c r="B3240" s="200">
        <v>539006</v>
      </c>
      <c r="C3240" s="200" t="s">
        <v>1735</v>
      </c>
      <c r="D3240" s="200" t="s">
        <v>996</v>
      </c>
    </row>
    <row r="3241" spans="1:4" x14ac:dyDescent="0.3">
      <c r="A3241" s="200" t="s">
        <v>3995</v>
      </c>
      <c r="B3241" s="200">
        <v>509220</v>
      </c>
      <c r="C3241" s="200" t="s">
        <v>3994</v>
      </c>
      <c r="D3241" s="200" t="s">
        <v>1212</v>
      </c>
    </row>
    <row r="3242" spans="1:4" x14ac:dyDescent="0.3">
      <c r="A3242" s="200" t="s">
        <v>3993</v>
      </c>
      <c r="B3242" s="200">
        <v>539785</v>
      </c>
      <c r="C3242" s="200" t="s">
        <v>3992</v>
      </c>
      <c r="D3242" s="200" t="s">
        <v>1655</v>
      </c>
    </row>
    <row r="3243" spans="1:4" x14ac:dyDescent="0.3">
      <c r="A3243" s="200" t="s">
        <v>3991</v>
      </c>
      <c r="B3243" s="200">
        <v>512591</v>
      </c>
      <c r="C3243" s="200" t="s">
        <v>1735</v>
      </c>
      <c r="D3243" s="200" t="s">
        <v>1212</v>
      </c>
    </row>
    <row r="3244" spans="1:4" x14ac:dyDescent="0.3">
      <c r="A3244" s="200" t="s">
        <v>3990</v>
      </c>
      <c r="B3244" s="200" t="s">
        <v>1735</v>
      </c>
      <c r="C3244" s="200" t="s">
        <v>3989</v>
      </c>
      <c r="D3244" s="200" t="s">
        <v>1733</v>
      </c>
    </row>
    <row r="3245" spans="1:4" x14ac:dyDescent="0.3">
      <c r="A3245" s="200" t="s">
        <v>3988</v>
      </c>
      <c r="B3245" s="200">
        <v>512461</v>
      </c>
      <c r="C3245" s="200" t="s">
        <v>1735</v>
      </c>
      <c r="D3245" s="200" t="s">
        <v>1212</v>
      </c>
    </row>
    <row r="3246" spans="1:4" x14ac:dyDescent="0.3">
      <c r="A3246" s="200" t="s">
        <v>3987</v>
      </c>
      <c r="B3246" s="200">
        <v>512099</v>
      </c>
      <c r="C3246" s="200" t="s">
        <v>1735</v>
      </c>
      <c r="D3246" s="200" t="s">
        <v>1047</v>
      </c>
    </row>
    <row r="3247" spans="1:4" x14ac:dyDescent="0.3">
      <c r="A3247" s="200" t="s">
        <v>3986</v>
      </c>
      <c r="B3247" s="200">
        <v>532693</v>
      </c>
      <c r="C3247" s="200" t="s">
        <v>3985</v>
      </c>
      <c r="D3247" s="200" t="s">
        <v>931</v>
      </c>
    </row>
    <row r="3248" spans="1:4" x14ac:dyDescent="0.3">
      <c r="A3248" s="200" t="s">
        <v>3984</v>
      </c>
      <c r="B3248" s="200">
        <v>533295</v>
      </c>
      <c r="C3248" s="200" t="s">
        <v>3983</v>
      </c>
      <c r="D3248" s="200" t="s">
        <v>923</v>
      </c>
    </row>
    <row r="3249" spans="1:4" x14ac:dyDescent="0.3">
      <c r="A3249" s="200" t="s">
        <v>3982</v>
      </c>
      <c r="B3249" s="200">
        <v>506852</v>
      </c>
      <c r="C3249" s="200" t="s">
        <v>1735</v>
      </c>
      <c r="D3249" s="200" t="s">
        <v>681</v>
      </c>
    </row>
    <row r="3250" spans="1:4" x14ac:dyDescent="0.3">
      <c r="A3250" s="200" t="s">
        <v>3981</v>
      </c>
      <c r="B3250" s="200">
        <v>506618</v>
      </c>
      <c r="C3250" s="200" t="s">
        <v>3980</v>
      </c>
      <c r="D3250" s="200" t="s">
        <v>1007</v>
      </c>
    </row>
    <row r="3251" spans="1:4" x14ac:dyDescent="0.3">
      <c r="A3251" s="200" t="s">
        <v>3979</v>
      </c>
      <c r="B3251" s="200">
        <v>500346</v>
      </c>
      <c r="C3251" s="200" t="s">
        <v>1735</v>
      </c>
      <c r="D3251" s="200" t="s">
        <v>1797</v>
      </c>
    </row>
    <row r="3252" spans="1:4" x14ac:dyDescent="0.3">
      <c r="A3252" s="200" t="s">
        <v>3978</v>
      </c>
      <c r="B3252" s="200">
        <v>532461</v>
      </c>
      <c r="C3252" s="200" t="s">
        <v>3977</v>
      </c>
      <c r="D3252" s="200" t="s">
        <v>923</v>
      </c>
    </row>
    <row r="3253" spans="1:4" x14ac:dyDescent="0.3">
      <c r="A3253" s="200" t="s">
        <v>3976</v>
      </c>
      <c r="B3253" s="200">
        <v>532891</v>
      </c>
      <c r="C3253" s="200" t="s">
        <v>3975</v>
      </c>
      <c r="D3253" s="200" t="s">
        <v>926</v>
      </c>
    </row>
    <row r="3254" spans="1:4" x14ac:dyDescent="0.3">
      <c r="A3254" s="200" t="s">
        <v>3974</v>
      </c>
      <c r="B3254" s="200">
        <v>540492</v>
      </c>
      <c r="C3254" s="200" t="s">
        <v>1735</v>
      </c>
      <c r="D3254" s="200" t="s">
        <v>1212</v>
      </c>
    </row>
    <row r="3255" spans="1:4" x14ac:dyDescent="0.3">
      <c r="A3255" s="200" t="s">
        <v>3973</v>
      </c>
      <c r="B3255" s="200">
        <v>523315</v>
      </c>
      <c r="C3255" s="200" t="s">
        <v>1735</v>
      </c>
      <c r="D3255" s="200" t="s">
        <v>1655</v>
      </c>
    </row>
    <row r="3256" spans="1:4" x14ac:dyDescent="0.3">
      <c r="A3256" s="200" t="s">
        <v>3972</v>
      </c>
      <c r="B3256" s="200">
        <v>538993</v>
      </c>
      <c r="C3256" s="200" t="s">
        <v>1735</v>
      </c>
      <c r="D3256" s="200" t="s">
        <v>926</v>
      </c>
    </row>
    <row r="3257" spans="1:4" x14ac:dyDescent="0.3">
      <c r="A3257" s="200" t="s">
        <v>3971</v>
      </c>
      <c r="B3257" s="200">
        <v>540159</v>
      </c>
      <c r="C3257" s="200" t="s">
        <v>1735</v>
      </c>
      <c r="D3257" s="200" t="s">
        <v>1947</v>
      </c>
    </row>
    <row r="3258" spans="1:4" x14ac:dyDescent="0.3">
      <c r="A3258" s="200" t="s">
        <v>3970</v>
      </c>
      <c r="B3258" s="200">
        <v>538647</v>
      </c>
      <c r="C3258" s="200" t="s">
        <v>1735</v>
      </c>
      <c r="D3258" s="200" t="s">
        <v>1004</v>
      </c>
    </row>
    <row r="3259" spans="1:4" x14ac:dyDescent="0.3">
      <c r="A3259" s="200" t="s">
        <v>3969</v>
      </c>
      <c r="B3259" s="200" t="s">
        <v>1735</v>
      </c>
      <c r="C3259" s="200" t="s">
        <v>3968</v>
      </c>
      <c r="D3259" s="200" t="s">
        <v>1733</v>
      </c>
    </row>
    <row r="3260" spans="1:4" x14ac:dyDescent="0.3">
      <c r="A3260" s="200" t="s">
        <v>3967</v>
      </c>
      <c r="B3260" s="200">
        <v>531562</v>
      </c>
      <c r="C3260" s="200" t="s">
        <v>1735</v>
      </c>
      <c r="D3260" s="200" t="s">
        <v>920</v>
      </c>
    </row>
    <row r="3261" spans="1:4" x14ac:dyDescent="0.3">
      <c r="A3261" s="200" t="s">
        <v>3966</v>
      </c>
      <c r="B3261" s="200">
        <v>517556</v>
      </c>
      <c r="C3261" s="200" t="s">
        <v>3965</v>
      </c>
      <c r="D3261" s="200" t="s">
        <v>926</v>
      </c>
    </row>
    <row r="3262" spans="1:4" x14ac:dyDescent="0.3">
      <c r="A3262" s="200" t="s">
        <v>3964</v>
      </c>
      <c r="B3262" s="200">
        <v>532689</v>
      </c>
      <c r="C3262" s="200" t="s">
        <v>3963</v>
      </c>
      <c r="D3262" s="200" t="s">
        <v>1252</v>
      </c>
    </row>
    <row r="3263" spans="1:4" x14ac:dyDescent="0.3">
      <c r="A3263" s="200" t="s">
        <v>3962</v>
      </c>
      <c r="B3263" s="200">
        <v>536659</v>
      </c>
      <c r="C3263" s="200" t="s">
        <v>1735</v>
      </c>
      <c r="D3263" s="200" t="s">
        <v>931</v>
      </c>
    </row>
    <row r="3264" spans="1:4" x14ac:dyDescent="0.3">
      <c r="A3264" s="200" t="s">
        <v>3961</v>
      </c>
      <c r="B3264" s="200">
        <v>534109</v>
      </c>
      <c r="C3264" s="200" t="s">
        <v>1735</v>
      </c>
      <c r="D3264" s="200" t="s">
        <v>1004</v>
      </c>
    </row>
    <row r="3265" spans="1:4" x14ac:dyDescent="0.3">
      <c r="A3265" s="200" t="s">
        <v>3960</v>
      </c>
      <c r="B3265" s="200">
        <v>511116</v>
      </c>
      <c r="C3265" s="200" t="s">
        <v>1735</v>
      </c>
      <c r="D3265" s="200" t="s">
        <v>1924</v>
      </c>
    </row>
    <row r="3266" spans="1:4" x14ac:dyDescent="0.3">
      <c r="A3266" s="200" t="s">
        <v>3959</v>
      </c>
      <c r="B3266" s="200">
        <v>538596</v>
      </c>
      <c r="C3266" s="200" t="s">
        <v>1735</v>
      </c>
      <c r="D3266" s="200" t="s">
        <v>926</v>
      </c>
    </row>
    <row r="3267" spans="1:4" x14ac:dyDescent="0.3">
      <c r="A3267" s="200" t="s">
        <v>3958</v>
      </c>
      <c r="B3267" s="200">
        <v>530281</v>
      </c>
      <c r="C3267" s="200" t="s">
        <v>1735</v>
      </c>
      <c r="D3267" s="200" t="s">
        <v>1130</v>
      </c>
    </row>
    <row r="3268" spans="1:4" x14ac:dyDescent="0.3">
      <c r="A3268" s="200" t="s">
        <v>3957</v>
      </c>
      <c r="B3268" s="200">
        <v>530281</v>
      </c>
      <c r="C3268" s="200" t="s">
        <v>1735</v>
      </c>
      <c r="D3268" s="200" t="s">
        <v>1130</v>
      </c>
    </row>
    <row r="3269" spans="1:4" x14ac:dyDescent="0.3">
      <c r="A3269" s="200" t="s">
        <v>3956</v>
      </c>
      <c r="B3269" s="200">
        <v>590099</v>
      </c>
      <c r="C3269" s="200" t="s">
        <v>3955</v>
      </c>
      <c r="D3269" s="200" t="s">
        <v>945</v>
      </c>
    </row>
    <row r="3270" spans="1:4" x14ac:dyDescent="0.3">
      <c r="A3270" s="200" t="s">
        <v>3954</v>
      </c>
      <c r="B3270" s="200">
        <v>590110</v>
      </c>
      <c r="C3270" s="200" t="s">
        <v>3953</v>
      </c>
      <c r="D3270" s="200" t="s">
        <v>945</v>
      </c>
    </row>
    <row r="3271" spans="1:4" x14ac:dyDescent="0.3">
      <c r="A3271" s="200" t="s">
        <v>3952</v>
      </c>
      <c r="B3271" s="200">
        <v>539978</v>
      </c>
      <c r="C3271" s="200" t="s">
        <v>3951</v>
      </c>
      <c r="D3271" s="200" t="s">
        <v>1001</v>
      </c>
    </row>
    <row r="3272" spans="1:4" x14ac:dyDescent="0.3">
      <c r="A3272" s="200" t="s">
        <v>3950</v>
      </c>
      <c r="B3272" s="200">
        <v>539962</v>
      </c>
      <c r="C3272" s="200" t="s">
        <v>1735</v>
      </c>
      <c r="D3272" s="200" t="s">
        <v>1004</v>
      </c>
    </row>
    <row r="3273" spans="1:4" x14ac:dyDescent="0.3">
      <c r="A3273" s="200" t="s">
        <v>3949</v>
      </c>
      <c r="B3273" s="200">
        <v>535719</v>
      </c>
      <c r="C3273" s="200" t="s">
        <v>1735</v>
      </c>
      <c r="D3273" s="200" t="s">
        <v>948</v>
      </c>
    </row>
    <row r="3274" spans="1:4" x14ac:dyDescent="0.3">
      <c r="A3274" s="200" t="s">
        <v>3948</v>
      </c>
      <c r="B3274" s="200">
        <v>535719</v>
      </c>
      <c r="C3274" s="200" t="s">
        <v>1735</v>
      </c>
      <c r="D3274" s="200" t="s">
        <v>948</v>
      </c>
    </row>
    <row r="3275" spans="1:4" x14ac:dyDescent="0.3">
      <c r="A3275" s="200" t="s">
        <v>3947</v>
      </c>
      <c r="B3275" s="200">
        <v>539678</v>
      </c>
      <c r="C3275" s="200" t="s">
        <v>3946</v>
      </c>
      <c r="D3275" s="200" t="s">
        <v>1625</v>
      </c>
    </row>
    <row r="3276" spans="1:4" x14ac:dyDescent="0.3">
      <c r="A3276" s="200" t="s">
        <v>3945</v>
      </c>
      <c r="B3276" s="200">
        <v>532866</v>
      </c>
      <c r="C3276" s="200" t="s">
        <v>3944</v>
      </c>
      <c r="D3276" s="200" t="s">
        <v>948</v>
      </c>
    </row>
    <row r="3277" spans="1:4" x14ac:dyDescent="0.3">
      <c r="A3277" s="200" t="s">
        <v>3943</v>
      </c>
      <c r="B3277" s="200">
        <v>532024</v>
      </c>
      <c r="C3277" s="200" t="s">
        <v>1735</v>
      </c>
      <c r="D3277" s="200" t="s">
        <v>945</v>
      </c>
    </row>
    <row r="3278" spans="1:4" x14ac:dyDescent="0.3">
      <c r="A3278" s="200" t="s">
        <v>3942</v>
      </c>
      <c r="B3278" s="200">
        <v>536456</v>
      </c>
      <c r="C3278" s="200" t="s">
        <v>1735</v>
      </c>
      <c r="D3278" s="200" t="s">
        <v>414</v>
      </c>
    </row>
    <row r="3279" spans="1:4" x14ac:dyDescent="0.3">
      <c r="A3279" s="200" t="s">
        <v>3941</v>
      </c>
      <c r="B3279" s="200">
        <v>509845</v>
      </c>
      <c r="C3279" s="200" t="s">
        <v>1735</v>
      </c>
      <c r="D3279" s="200" t="s">
        <v>926</v>
      </c>
    </row>
    <row r="3280" spans="1:4" x14ac:dyDescent="0.3">
      <c r="A3280" s="200" t="s">
        <v>3940</v>
      </c>
      <c r="B3280" s="200" t="s">
        <v>1735</v>
      </c>
      <c r="C3280" s="200" t="s">
        <v>3939</v>
      </c>
      <c r="D3280" s="200" t="s">
        <v>1733</v>
      </c>
    </row>
    <row r="3281" spans="1:4" x14ac:dyDescent="0.3">
      <c r="A3281" s="200" t="s">
        <v>3938</v>
      </c>
      <c r="B3281" s="200">
        <v>533284</v>
      </c>
      <c r="C3281" s="200" t="s">
        <v>3937</v>
      </c>
      <c r="D3281" s="200" t="s">
        <v>931</v>
      </c>
    </row>
    <row r="3282" spans="1:4" x14ac:dyDescent="0.3">
      <c r="A3282" s="200" t="s">
        <v>3936</v>
      </c>
      <c r="B3282" s="200">
        <v>530917</v>
      </c>
      <c r="C3282" s="200" t="s">
        <v>1735</v>
      </c>
      <c r="D3282" s="200" t="s">
        <v>1751</v>
      </c>
    </row>
    <row r="3283" spans="1:4" x14ac:dyDescent="0.3">
      <c r="A3283" s="200" t="s">
        <v>3935</v>
      </c>
      <c r="B3283" s="200">
        <v>517447</v>
      </c>
      <c r="C3283" s="200" t="s">
        <v>3933</v>
      </c>
      <c r="D3283" s="200" t="s">
        <v>1625</v>
      </c>
    </row>
    <row r="3284" spans="1:4" x14ac:dyDescent="0.3">
      <c r="A3284" s="200" t="s">
        <v>3934</v>
      </c>
      <c r="B3284" s="200">
        <v>517447</v>
      </c>
      <c r="C3284" s="200" t="s">
        <v>3933</v>
      </c>
      <c r="D3284" s="200" t="s">
        <v>1625</v>
      </c>
    </row>
    <row r="3285" spans="1:4" x14ac:dyDescent="0.3">
      <c r="A3285" s="200" t="s">
        <v>3932</v>
      </c>
      <c r="B3285" s="200">
        <v>532735</v>
      </c>
      <c r="C3285" s="200" t="s">
        <v>3931</v>
      </c>
      <c r="D3285" s="200" t="s">
        <v>948</v>
      </c>
    </row>
    <row r="3286" spans="1:4" x14ac:dyDescent="0.3">
      <c r="A3286" s="200" t="s">
        <v>3930</v>
      </c>
      <c r="B3286" s="200">
        <v>512565</v>
      </c>
      <c r="C3286" s="200" t="s">
        <v>1735</v>
      </c>
      <c r="D3286" s="200" t="s">
        <v>414</v>
      </c>
    </row>
    <row r="3287" spans="1:4" x14ac:dyDescent="0.3">
      <c r="A3287" s="200" t="s">
        <v>3929</v>
      </c>
      <c r="B3287" s="200">
        <v>538119</v>
      </c>
      <c r="C3287" s="200" t="s">
        <v>1735</v>
      </c>
      <c r="D3287" s="200" t="s">
        <v>920</v>
      </c>
    </row>
    <row r="3288" spans="1:4" x14ac:dyDescent="0.3">
      <c r="A3288" s="200" t="s">
        <v>3928</v>
      </c>
      <c r="B3288" s="200">
        <v>524502</v>
      </c>
      <c r="C3288" s="200" t="s">
        <v>1735</v>
      </c>
      <c r="D3288" s="200" t="s">
        <v>1230</v>
      </c>
    </row>
    <row r="3289" spans="1:4" x14ac:dyDescent="0.3">
      <c r="A3289" s="200" t="s">
        <v>3927</v>
      </c>
      <c r="B3289" s="200">
        <v>524502</v>
      </c>
      <c r="C3289" s="200" t="s">
        <v>1735</v>
      </c>
      <c r="D3289" s="200" t="s">
        <v>1230</v>
      </c>
    </row>
    <row r="3290" spans="1:4" x14ac:dyDescent="0.3">
      <c r="A3290" s="200" t="s">
        <v>3926</v>
      </c>
      <c r="B3290" s="200">
        <v>502271</v>
      </c>
      <c r="C3290" s="200" t="s">
        <v>1735</v>
      </c>
      <c r="D3290" s="200" t="s">
        <v>1078</v>
      </c>
    </row>
    <row r="3291" spans="1:4" x14ac:dyDescent="0.3">
      <c r="A3291" s="200" t="s">
        <v>3925</v>
      </c>
      <c r="B3291" s="200">
        <v>520073</v>
      </c>
      <c r="C3291" s="200" t="s">
        <v>1735</v>
      </c>
      <c r="D3291" s="200" t="s">
        <v>989</v>
      </c>
    </row>
    <row r="3292" spans="1:4" x14ac:dyDescent="0.3">
      <c r="A3292" s="200" t="s">
        <v>3924</v>
      </c>
      <c r="B3292" s="200">
        <v>590070</v>
      </c>
      <c r="C3292" s="200" t="s">
        <v>3922</v>
      </c>
      <c r="D3292" s="200" t="s">
        <v>1947</v>
      </c>
    </row>
    <row r="3293" spans="1:4" x14ac:dyDescent="0.3">
      <c r="A3293" s="200" t="s">
        <v>3923</v>
      </c>
      <c r="B3293" s="200">
        <v>590070</v>
      </c>
      <c r="C3293" s="200" t="s">
        <v>3922</v>
      </c>
      <c r="D3293" s="200" t="s">
        <v>1947</v>
      </c>
    </row>
    <row r="3294" spans="1:4" x14ac:dyDescent="0.3">
      <c r="A3294" s="200" t="s">
        <v>3921</v>
      </c>
      <c r="B3294" s="200">
        <v>532692</v>
      </c>
      <c r="C3294" s="200" t="s">
        <v>3920</v>
      </c>
      <c r="D3294" s="200" t="s">
        <v>1130</v>
      </c>
    </row>
    <row r="3295" spans="1:4" x14ac:dyDescent="0.3">
      <c r="A3295" s="200" t="s">
        <v>3919</v>
      </c>
      <c r="B3295" s="200">
        <v>539673</v>
      </c>
      <c r="C3295" s="200" t="s">
        <v>1735</v>
      </c>
      <c r="D3295" s="200" t="s">
        <v>820</v>
      </c>
    </row>
    <row r="3296" spans="1:4" x14ac:dyDescent="0.3">
      <c r="A3296" s="200" t="s">
        <v>3918</v>
      </c>
      <c r="B3296" s="200">
        <v>531273</v>
      </c>
      <c r="C3296" s="200" t="s">
        <v>1735</v>
      </c>
      <c r="D3296" s="200" t="s">
        <v>926</v>
      </c>
    </row>
    <row r="3297" spans="1:4" x14ac:dyDescent="0.3">
      <c r="A3297" s="200" t="s">
        <v>3917</v>
      </c>
      <c r="B3297" s="200">
        <v>531273</v>
      </c>
      <c r="C3297" s="200" t="s">
        <v>1735</v>
      </c>
      <c r="D3297" s="200" t="s">
        <v>926</v>
      </c>
    </row>
    <row r="3298" spans="1:4" x14ac:dyDescent="0.3">
      <c r="A3298" s="200" t="s">
        <v>3916</v>
      </c>
      <c r="B3298" s="200">
        <v>539814</v>
      </c>
      <c r="C3298" s="200" t="s">
        <v>1735</v>
      </c>
      <c r="D3298" s="200" t="s">
        <v>1212</v>
      </c>
    </row>
    <row r="3299" spans="1:4" x14ac:dyDescent="0.3">
      <c r="A3299" s="200" t="s">
        <v>3915</v>
      </c>
      <c r="B3299" s="200">
        <v>540125</v>
      </c>
      <c r="C3299" s="200" t="s">
        <v>1735</v>
      </c>
      <c r="D3299" s="200" t="s">
        <v>1047</v>
      </c>
    </row>
    <row r="3300" spans="1:4" x14ac:dyDescent="0.3">
      <c r="A3300" s="200" t="s">
        <v>3914</v>
      </c>
      <c r="B3300" s="200">
        <v>532497</v>
      </c>
      <c r="C3300" s="200" t="s">
        <v>3913</v>
      </c>
      <c r="D3300" s="200" t="s">
        <v>1829</v>
      </c>
    </row>
    <row r="3301" spans="1:4" x14ac:dyDescent="0.3">
      <c r="A3301" s="200" t="s">
        <v>3912</v>
      </c>
      <c r="B3301" s="200">
        <v>531412</v>
      </c>
      <c r="C3301" s="200" t="s">
        <v>1735</v>
      </c>
      <c r="D3301" s="200" t="s">
        <v>1225</v>
      </c>
    </row>
    <row r="3302" spans="1:4" x14ac:dyDescent="0.3">
      <c r="A3302" s="200" t="s">
        <v>3911</v>
      </c>
      <c r="B3302" s="200">
        <v>531412</v>
      </c>
      <c r="C3302" s="200" t="s">
        <v>1735</v>
      </c>
      <c r="D3302" s="200" t="s">
        <v>1225</v>
      </c>
    </row>
    <row r="3303" spans="1:4" x14ac:dyDescent="0.3">
      <c r="A3303" s="200" t="s">
        <v>3910</v>
      </c>
      <c r="B3303" s="200">
        <v>539837</v>
      </c>
      <c r="C3303" s="200" t="s">
        <v>1735</v>
      </c>
      <c r="D3303" s="200" t="s">
        <v>1078</v>
      </c>
    </row>
    <row r="3304" spans="1:4" x14ac:dyDescent="0.3">
      <c r="A3304" s="200" t="s">
        <v>3909</v>
      </c>
      <c r="B3304" s="200">
        <v>526813</v>
      </c>
      <c r="C3304" s="200" t="s">
        <v>1735</v>
      </c>
      <c r="D3304" s="200" t="s">
        <v>1910</v>
      </c>
    </row>
    <row r="3305" spans="1:4" x14ac:dyDescent="0.3">
      <c r="A3305" s="200" t="s">
        <v>3908</v>
      </c>
      <c r="B3305" s="200">
        <v>531552</v>
      </c>
      <c r="C3305" s="200" t="s">
        <v>1735</v>
      </c>
      <c r="D3305" s="200" t="s">
        <v>926</v>
      </c>
    </row>
    <row r="3306" spans="1:4" x14ac:dyDescent="0.3">
      <c r="A3306" s="200" t="s">
        <v>3907</v>
      </c>
      <c r="B3306" s="200">
        <v>538921</v>
      </c>
      <c r="C3306" s="200" t="s">
        <v>1735</v>
      </c>
      <c r="D3306" s="200" t="s">
        <v>414</v>
      </c>
    </row>
    <row r="3307" spans="1:4" x14ac:dyDescent="0.3">
      <c r="A3307" s="200" t="s">
        <v>3906</v>
      </c>
      <c r="B3307" s="200">
        <v>514316</v>
      </c>
      <c r="C3307" s="200" t="s">
        <v>1735</v>
      </c>
      <c r="D3307" s="200" t="s">
        <v>920</v>
      </c>
    </row>
    <row r="3308" spans="1:4" x14ac:dyDescent="0.3">
      <c r="A3308" s="200" t="s">
        <v>3905</v>
      </c>
      <c r="B3308" s="200">
        <v>531887</v>
      </c>
      <c r="C3308" s="200" t="s">
        <v>1735</v>
      </c>
      <c r="D3308" s="200" t="s">
        <v>1047</v>
      </c>
    </row>
    <row r="3309" spans="1:4" x14ac:dyDescent="0.3">
      <c r="A3309" s="200" t="s">
        <v>3904</v>
      </c>
      <c r="B3309" s="200">
        <v>540270</v>
      </c>
      <c r="C3309" s="200" t="s">
        <v>1735</v>
      </c>
      <c r="D3309" s="200" t="s">
        <v>1212</v>
      </c>
    </row>
    <row r="3310" spans="1:4" x14ac:dyDescent="0.3">
      <c r="A3310" s="200" t="s">
        <v>3903</v>
      </c>
      <c r="B3310" s="200">
        <v>542649</v>
      </c>
      <c r="C3310" s="200" t="s">
        <v>3902</v>
      </c>
      <c r="D3310" s="200" t="s">
        <v>2965</v>
      </c>
    </row>
    <row r="3311" spans="1:4" x14ac:dyDescent="0.3">
      <c r="A3311" s="200" t="s">
        <v>3901</v>
      </c>
      <c r="B3311" s="200">
        <v>500339</v>
      </c>
      <c r="C3311" s="200" t="s">
        <v>3900</v>
      </c>
      <c r="D3311" s="200" t="s">
        <v>879</v>
      </c>
    </row>
    <row r="3312" spans="1:4" x14ac:dyDescent="0.3">
      <c r="A3312" s="200" t="s">
        <v>3899</v>
      </c>
      <c r="B3312" s="200">
        <v>532441</v>
      </c>
      <c r="C3312" s="200" t="s">
        <v>1735</v>
      </c>
      <c r="D3312" s="200" t="s">
        <v>920</v>
      </c>
    </row>
    <row r="3313" spans="1:4" x14ac:dyDescent="0.3">
      <c r="A3313" s="200" t="s">
        <v>3898</v>
      </c>
      <c r="B3313" s="200">
        <v>531694</v>
      </c>
      <c r="C3313" s="200" t="s">
        <v>1735</v>
      </c>
      <c r="D3313" s="200" t="s">
        <v>926</v>
      </c>
    </row>
    <row r="3314" spans="1:4" x14ac:dyDescent="0.3">
      <c r="A3314" s="200" t="s">
        <v>3897</v>
      </c>
      <c r="B3314" s="200">
        <v>523523</v>
      </c>
      <c r="C3314" s="200" t="s">
        <v>3896</v>
      </c>
      <c r="D3314" s="200" t="s">
        <v>1655</v>
      </c>
    </row>
    <row r="3315" spans="1:4" x14ac:dyDescent="0.3">
      <c r="A3315" s="200" t="s">
        <v>3895</v>
      </c>
      <c r="B3315" s="200">
        <v>530111</v>
      </c>
      <c r="C3315" s="200" t="s">
        <v>1735</v>
      </c>
      <c r="D3315" s="200" t="s">
        <v>1130</v>
      </c>
    </row>
    <row r="3316" spans="1:4" x14ac:dyDescent="0.3">
      <c r="A3316" s="200" t="s">
        <v>3894</v>
      </c>
      <c r="B3316" s="200">
        <v>530699</v>
      </c>
      <c r="C3316" s="200" t="s">
        <v>3893</v>
      </c>
      <c r="D3316" s="200" t="s">
        <v>920</v>
      </c>
    </row>
    <row r="3317" spans="1:4" x14ac:dyDescent="0.3">
      <c r="A3317" s="200" t="s">
        <v>3892</v>
      </c>
      <c r="B3317" s="200">
        <v>532826</v>
      </c>
      <c r="C3317" s="200" t="s">
        <v>3891</v>
      </c>
      <c r="D3317" s="200" t="s">
        <v>1762</v>
      </c>
    </row>
    <row r="3318" spans="1:4" x14ac:dyDescent="0.3">
      <c r="A3318" s="200" t="s">
        <v>3890</v>
      </c>
      <c r="B3318" s="200">
        <v>503127</v>
      </c>
      <c r="C3318" s="200" t="s">
        <v>1735</v>
      </c>
      <c r="D3318" s="200" t="s">
        <v>1001</v>
      </c>
    </row>
    <row r="3319" spans="1:4" x14ac:dyDescent="0.3">
      <c r="A3319" s="200" t="s">
        <v>3889</v>
      </c>
      <c r="B3319" s="200">
        <v>532503</v>
      </c>
      <c r="C3319" s="200" t="s">
        <v>1735</v>
      </c>
      <c r="D3319" s="200" t="s">
        <v>920</v>
      </c>
    </row>
    <row r="3320" spans="1:4" x14ac:dyDescent="0.3">
      <c r="A3320" s="200" t="s">
        <v>3888</v>
      </c>
      <c r="B3320" s="200">
        <v>538707</v>
      </c>
      <c r="C3320" s="200" t="s">
        <v>1735</v>
      </c>
      <c r="D3320" s="200" t="s">
        <v>1130</v>
      </c>
    </row>
    <row r="3321" spans="1:4" x14ac:dyDescent="0.3">
      <c r="A3321" s="200" t="s">
        <v>3887</v>
      </c>
      <c r="B3321" s="200">
        <v>526873</v>
      </c>
      <c r="C3321" s="200" t="s">
        <v>1735</v>
      </c>
      <c r="D3321" s="200" t="s">
        <v>2423</v>
      </c>
    </row>
    <row r="3322" spans="1:4" x14ac:dyDescent="0.3">
      <c r="A3322" s="200" t="s">
        <v>3886</v>
      </c>
      <c r="B3322" s="200">
        <v>530253</v>
      </c>
      <c r="C3322" s="200" t="s">
        <v>1735</v>
      </c>
      <c r="D3322" s="200" t="s">
        <v>423</v>
      </c>
    </row>
    <row r="3323" spans="1:4" x14ac:dyDescent="0.3">
      <c r="A3323" s="200" t="s">
        <v>3885</v>
      </c>
      <c r="B3323" s="200">
        <v>507962</v>
      </c>
      <c r="C3323" s="200" t="s">
        <v>1735</v>
      </c>
      <c r="D3323" s="200" t="s">
        <v>1004</v>
      </c>
    </row>
    <row r="3324" spans="1:4" x14ac:dyDescent="0.3">
      <c r="A3324" s="200" t="s">
        <v>3884</v>
      </c>
      <c r="B3324" s="200">
        <v>526662</v>
      </c>
      <c r="C3324" s="200" t="s">
        <v>3883</v>
      </c>
      <c r="D3324" s="200" t="s">
        <v>931</v>
      </c>
    </row>
    <row r="3325" spans="1:4" x14ac:dyDescent="0.3">
      <c r="A3325" s="200" t="s">
        <v>3882</v>
      </c>
      <c r="B3325" s="200">
        <v>531500</v>
      </c>
      <c r="C3325" s="200" t="s">
        <v>3881</v>
      </c>
      <c r="D3325" s="200" t="s">
        <v>1047</v>
      </c>
    </row>
    <row r="3326" spans="1:4" x14ac:dyDescent="0.3">
      <c r="A3326" s="200" t="s">
        <v>3880</v>
      </c>
      <c r="B3326" s="200">
        <v>526823</v>
      </c>
      <c r="C3326" s="200" t="s">
        <v>1735</v>
      </c>
      <c r="D3326" s="200" t="s">
        <v>926</v>
      </c>
    </row>
    <row r="3327" spans="1:4" x14ac:dyDescent="0.3">
      <c r="A3327" s="200" t="s">
        <v>3879</v>
      </c>
      <c r="B3327" s="200">
        <v>514028</v>
      </c>
      <c r="C3327" s="200" t="s">
        <v>1735</v>
      </c>
      <c r="D3327" s="200" t="s">
        <v>920</v>
      </c>
    </row>
    <row r="3328" spans="1:4" x14ac:dyDescent="0.3">
      <c r="A3328" s="200" t="s">
        <v>3878</v>
      </c>
      <c r="B3328" s="200">
        <v>539495</v>
      </c>
      <c r="C3328" s="200" t="s">
        <v>1735</v>
      </c>
      <c r="D3328" s="200" t="s">
        <v>1004</v>
      </c>
    </row>
    <row r="3329" spans="1:4" x14ac:dyDescent="0.3">
      <c r="A3329" s="200" t="s">
        <v>3877</v>
      </c>
      <c r="B3329" s="200">
        <v>513369</v>
      </c>
      <c r="C3329" s="200" t="s">
        <v>1735</v>
      </c>
      <c r="D3329" s="200" t="s">
        <v>996</v>
      </c>
    </row>
    <row r="3330" spans="1:4" x14ac:dyDescent="0.3">
      <c r="A3330" s="200" t="s">
        <v>3876</v>
      </c>
      <c r="B3330" s="200" t="s">
        <v>1735</v>
      </c>
      <c r="C3330" s="200" t="s">
        <v>3875</v>
      </c>
      <c r="D3330" s="200" t="s">
        <v>1733</v>
      </c>
    </row>
    <row r="3331" spans="1:4" x14ac:dyDescent="0.3">
      <c r="A3331" s="200" t="s">
        <v>3874</v>
      </c>
      <c r="B3331" s="200">
        <v>541601</v>
      </c>
      <c r="C3331" s="200" t="s">
        <v>1735</v>
      </c>
      <c r="D3331" s="200" t="s">
        <v>472</v>
      </c>
    </row>
    <row r="3332" spans="1:4" x14ac:dyDescent="0.3">
      <c r="A3332" s="200" t="s">
        <v>3873</v>
      </c>
      <c r="B3332" s="200">
        <v>522257</v>
      </c>
      <c r="C3332" s="200" t="s">
        <v>1735</v>
      </c>
      <c r="D3332" s="200" t="s">
        <v>515</v>
      </c>
    </row>
    <row r="3333" spans="1:4" x14ac:dyDescent="0.3">
      <c r="A3333" s="200" t="s">
        <v>3872</v>
      </c>
      <c r="B3333" s="200">
        <v>517522</v>
      </c>
      <c r="C3333" s="200" t="s">
        <v>1735</v>
      </c>
      <c r="D3333" s="200" t="s">
        <v>989</v>
      </c>
    </row>
    <row r="3334" spans="1:4" x14ac:dyDescent="0.3">
      <c r="A3334" s="200" t="s">
        <v>3871</v>
      </c>
      <c r="B3334" s="200">
        <v>512409</v>
      </c>
      <c r="C3334" s="200" t="s">
        <v>1735</v>
      </c>
      <c r="D3334" s="200" t="s">
        <v>1004</v>
      </c>
    </row>
    <row r="3335" spans="1:4" x14ac:dyDescent="0.3">
      <c r="A3335" s="200" t="s">
        <v>3870</v>
      </c>
      <c r="B3335" s="200" t="s">
        <v>1735</v>
      </c>
      <c r="C3335" s="200" t="s">
        <v>3869</v>
      </c>
      <c r="D3335" s="200" t="s">
        <v>1733</v>
      </c>
    </row>
    <row r="3336" spans="1:4" x14ac:dyDescent="0.3">
      <c r="A3336" s="200" t="s">
        <v>3868</v>
      </c>
      <c r="B3336" s="200">
        <v>500354</v>
      </c>
      <c r="C3336" s="200" t="s">
        <v>3867</v>
      </c>
      <c r="D3336" s="200" t="s">
        <v>807</v>
      </c>
    </row>
    <row r="3337" spans="1:4" x14ac:dyDescent="0.3">
      <c r="A3337" s="200" t="s">
        <v>3866</v>
      </c>
      <c r="B3337" s="200">
        <v>532665</v>
      </c>
      <c r="C3337" s="200" t="s">
        <v>3865</v>
      </c>
      <c r="D3337" s="200" t="s">
        <v>920</v>
      </c>
    </row>
    <row r="3338" spans="1:4" x14ac:dyDescent="0.3">
      <c r="A3338" s="200" t="s">
        <v>3864</v>
      </c>
      <c r="B3338" s="200">
        <v>500355</v>
      </c>
      <c r="C3338" s="200" t="s">
        <v>3862</v>
      </c>
      <c r="D3338" s="200" t="s">
        <v>1007</v>
      </c>
    </row>
    <row r="3339" spans="1:4" x14ac:dyDescent="0.3">
      <c r="A3339" s="200" t="s">
        <v>3863</v>
      </c>
      <c r="B3339" s="200">
        <v>500355</v>
      </c>
      <c r="C3339" s="200" t="s">
        <v>3862</v>
      </c>
      <c r="D3339" s="200" t="s">
        <v>1007</v>
      </c>
    </row>
    <row r="3340" spans="1:4" x14ac:dyDescent="0.3">
      <c r="A3340" s="200" t="s">
        <v>3861</v>
      </c>
      <c r="B3340" s="200">
        <v>534734</v>
      </c>
      <c r="C3340" s="200" t="s">
        <v>1735</v>
      </c>
      <c r="D3340" s="200" t="s">
        <v>405</v>
      </c>
    </row>
    <row r="3341" spans="1:4" x14ac:dyDescent="0.3">
      <c r="A3341" s="200" t="s">
        <v>3860</v>
      </c>
      <c r="B3341" s="200">
        <v>522281</v>
      </c>
      <c r="C3341" s="200" t="s">
        <v>1735</v>
      </c>
      <c r="D3341" s="200" t="s">
        <v>958</v>
      </c>
    </row>
    <row r="3342" spans="1:4" x14ac:dyDescent="0.3">
      <c r="A3342" s="200" t="s">
        <v>3859</v>
      </c>
      <c r="B3342" s="200">
        <v>500357</v>
      </c>
      <c r="C3342" s="200" t="s">
        <v>1735</v>
      </c>
      <c r="D3342" s="200" t="s">
        <v>1655</v>
      </c>
    </row>
    <row r="3343" spans="1:4" x14ac:dyDescent="0.3">
      <c r="A3343" s="200" t="s">
        <v>3858</v>
      </c>
      <c r="B3343" s="200">
        <v>500358</v>
      </c>
      <c r="C3343" s="200" t="s">
        <v>1735</v>
      </c>
      <c r="D3343" s="200" t="s">
        <v>1004</v>
      </c>
    </row>
    <row r="3344" spans="1:4" x14ac:dyDescent="0.3">
      <c r="A3344" s="200" t="s">
        <v>3857</v>
      </c>
      <c r="B3344" s="200">
        <v>524037</v>
      </c>
      <c r="C3344" s="200" t="s">
        <v>1735</v>
      </c>
      <c r="D3344" s="200" t="s">
        <v>417</v>
      </c>
    </row>
    <row r="3345" spans="1:4" x14ac:dyDescent="0.3">
      <c r="A3345" s="200" t="s">
        <v>3856</v>
      </c>
      <c r="B3345" s="200">
        <v>502587</v>
      </c>
      <c r="C3345" s="200" t="s">
        <v>1735</v>
      </c>
      <c r="D3345" s="200" t="s">
        <v>1655</v>
      </c>
    </row>
    <row r="3346" spans="1:4" x14ac:dyDescent="0.3">
      <c r="A3346" s="200" t="s">
        <v>3855</v>
      </c>
      <c r="B3346" s="200">
        <v>539309</v>
      </c>
      <c r="C3346" s="200" t="s">
        <v>3854</v>
      </c>
      <c r="D3346" s="200" t="s">
        <v>423</v>
      </c>
    </row>
    <row r="3347" spans="1:4" x14ac:dyDescent="0.3">
      <c r="A3347" s="200" t="s">
        <v>3853</v>
      </c>
      <c r="B3347" s="200">
        <v>523289</v>
      </c>
      <c r="C3347" s="200" t="s">
        <v>1735</v>
      </c>
      <c r="D3347" s="200" t="s">
        <v>1212</v>
      </c>
    </row>
    <row r="3348" spans="1:4" x14ac:dyDescent="0.3">
      <c r="A3348" s="200" t="s">
        <v>3852</v>
      </c>
      <c r="B3348" s="200">
        <v>515127</v>
      </c>
      <c r="C3348" s="200" t="s">
        <v>1735</v>
      </c>
      <c r="D3348" s="200" t="s">
        <v>1212</v>
      </c>
    </row>
    <row r="3349" spans="1:4" x14ac:dyDescent="0.3">
      <c r="A3349" s="200" t="s">
        <v>3851</v>
      </c>
      <c r="B3349" s="200">
        <v>538540</v>
      </c>
      <c r="C3349" s="200" t="s">
        <v>1735</v>
      </c>
      <c r="D3349" s="200" t="s">
        <v>1004</v>
      </c>
    </row>
    <row r="3350" spans="1:4" x14ac:dyDescent="0.3">
      <c r="A3350" s="200" t="s">
        <v>3850</v>
      </c>
      <c r="B3350" s="200">
        <v>532369</v>
      </c>
      <c r="C3350" s="200" t="s">
        <v>3849</v>
      </c>
      <c r="D3350" s="200" t="s">
        <v>2040</v>
      </c>
    </row>
    <row r="3351" spans="1:4" x14ac:dyDescent="0.3">
      <c r="A3351" s="200" t="s">
        <v>3848</v>
      </c>
      <c r="B3351" s="200">
        <v>532370</v>
      </c>
      <c r="C3351" s="200" t="s">
        <v>3847</v>
      </c>
      <c r="D3351" s="200" t="s">
        <v>948</v>
      </c>
    </row>
    <row r="3352" spans="1:4" x14ac:dyDescent="0.3">
      <c r="A3352" s="200" t="s">
        <v>3846</v>
      </c>
      <c r="B3352" s="200">
        <v>514223</v>
      </c>
      <c r="C3352" s="200" t="s">
        <v>3845</v>
      </c>
      <c r="D3352" s="200" t="s">
        <v>1212</v>
      </c>
    </row>
    <row r="3353" spans="1:4" x14ac:dyDescent="0.3">
      <c r="A3353" s="200" t="s">
        <v>3844</v>
      </c>
      <c r="B3353" s="200">
        <v>530951</v>
      </c>
      <c r="C3353" s="200" t="s">
        <v>1735</v>
      </c>
      <c r="D3353" s="200" t="s">
        <v>1625</v>
      </c>
    </row>
    <row r="3354" spans="1:4" x14ac:dyDescent="0.3">
      <c r="A3354" s="200" t="s">
        <v>3843</v>
      </c>
      <c r="B3354" s="200">
        <v>532527</v>
      </c>
      <c r="C3354" s="200" t="s">
        <v>3842</v>
      </c>
      <c r="D3354" s="200" t="s">
        <v>996</v>
      </c>
    </row>
    <row r="3355" spans="1:4" x14ac:dyDescent="0.3">
      <c r="A3355" s="200" t="s">
        <v>3841</v>
      </c>
      <c r="B3355" s="200">
        <v>533262</v>
      </c>
      <c r="C3355" s="200" t="s">
        <v>3840</v>
      </c>
      <c r="D3355" s="200" t="s">
        <v>931</v>
      </c>
    </row>
    <row r="3356" spans="1:4" x14ac:dyDescent="0.3">
      <c r="A3356" s="200" t="s">
        <v>3839</v>
      </c>
      <c r="B3356" s="200">
        <v>532690</v>
      </c>
      <c r="C3356" s="200" t="s">
        <v>3838</v>
      </c>
      <c r="D3356" s="200" t="s">
        <v>1850</v>
      </c>
    </row>
    <row r="3357" spans="1:4" x14ac:dyDescent="0.3">
      <c r="A3357" s="200" t="s">
        <v>3837</v>
      </c>
      <c r="B3357" s="200">
        <v>530925</v>
      </c>
      <c r="C3357" s="200" t="s">
        <v>1735</v>
      </c>
      <c r="D3357" s="200" t="s">
        <v>1004</v>
      </c>
    </row>
    <row r="3358" spans="1:4" x14ac:dyDescent="0.3">
      <c r="A3358" s="200" t="s">
        <v>3836</v>
      </c>
      <c r="B3358" s="200">
        <v>507490</v>
      </c>
      <c r="C3358" s="200" t="s">
        <v>3835</v>
      </c>
      <c r="D3358" s="200" t="s">
        <v>807</v>
      </c>
    </row>
    <row r="3359" spans="1:4" x14ac:dyDescent="0.3">
      <c r="A3359" s="200" t="s">
        <v>3834</v>
      </c>
      <c r="B3359" s="200">
        <v>531228</v>
      </c>
      <c r="C3359" s="200" t="s">
        <v>1735</v>
      </c>
      <c r="D3359" s="200" t="s">
        <v>1004</v>
      </c>
    </row>
    <row r="3360" spans="1:4" x14ac:dyDescent="0.3">
      <c r="A3360" s="200" t="s">
        <v>3833</v>
      </c>
      <c r="B3360" s="200">
        <v>532987</v>
      </c>
      <c r="C3360" s="200" t="s">
        <v>3832</v>
      </c>
      <c r="D3360" s="200" t="s">
        <v>989</v>
      </c>
    </row>
    <row r="3361" spans="1:4" x14ac:dyDescent="0.3">
      <c r="A3361" s="200" t="s">
        <v>3831</v>
      </c>
      <c r="B3361" s="200">
        <v>532988</v>
      </c>
      <c r="C3361" s="200" t="s">
        <v>3830</v>
      </c>
      <c r="D3361" s="200" t="s">
        <v>989</v>
      </c>
    </row>
    <row r="3362" spans="1:4" x14ac:dyDescent="0.3">
      <c r="A3362" s="200" t="s">
        <v>3829</v>
      </c>
      <c r="B3362" s="200">
        <v>505800</v>
      </c>
      <c r="C3362" s="200" t="s">
        <v>3828</v>
      </c>
      <c r="D3362" s="200" t="s">
        <v>989</v>
      </c>
    </row>
    <row r="3363" spans="1:4" x14ac:dyDescent="0.3">
      <c r="A3363" s="200" t="s">
        <v>3827</v>
      </c>
      <c r="B3363" s="200">
        <v>532661</v>
      </c>
      <c r="C3363" s="200" t="s">
        <v>3826</v>
      </c>
      <c r="D3363" s="200" t="s">
        <v>989</v>
      </c>
    </row>
    <row r="3364" spans="1:4" x14ac:dyDescent="0.3">
      <c r="A3364" s="200" t="s">
        <v>3825</v>
      </c>
      <c r="B3364" s="200">
        <v>541945</v>
      </c>
      <c r="C3364" s="200" t="s">
        <v>1735</v>
      </c>
      <c r="D3364" s="200" t="s">
        <v>931</v>
      </c>
    </row>
    <row r="3365" spans="1:4" x14ac:dyDescent="0.3">
      <c r="A3365" s="200" t="s">
        <v>3824</v>
      </c>
      <c r="B3365" s="200">
        <v>531583</v>
      </c>
      <c r="C3365" s="200" t="s">
        <v>1735</v>
      </c>
      <c r="D3365" s="200" t="s">
        <v>1004</v>
      </c>
    </row>
    <row r="3366" spans="1:4" x14ac:dyDescent="0.3">
      <c r="A3366" s="200" t="s">
        <v>3823</v>
      </c>
      <c r="B3366" s="200">
        <v>500360</v>
      </c>
      <c r="C3366" s="200" t="s">
        <v>1735</v>
      </c>
      <c r="D3366" s="200" t="s">
        <v>515</v>
      </c>
    </row>
    <row r="3367" spans="1:4" x14ac:dyDescent="0.3">
      <c r="A3367" s="200" t="s">
        <v>3822</v>
      </c>
      <c r="B3367" s="200">
        <v>501351</v>
      </c>
      <c r="C3367" s="200" t="s">
        <v>1735</v>
      </c>
      <c r="D3367" s="200" t="s">
        <v>1751</v>
      </c>
    </row>
    <row r="3368" spans="1:4" x14ac:dyDescent="0.3">
      <c r="A3368" s="200" t="s">
        <v>3821</v>
      </c>
      <c r="B3368" s="200">
        <v>507966</v>
      </c>
      <c r="C3368" s="200" t="s">
        <v>1735</v>
      </c>
      <c r="D3368" s="200" t="s">
        <v>1811</v>
      </c>
    </row>
    <row r="3369" spans="1:4" x14ac:dyDescent="0.3">
      <c r="A3369" s="200" t="s">
        <v>3820</v>
      </c>
      <c r="B3369" s="200">
        <v>522207</v>
      </c>
      <c r="C3369" s="200" t="s">
        <v>1735</v>
      </c>
      <c r="D3369" s="200" t="s">
        <v>989</v>
      </c>
    </row>
    <row r="3370" spans="1:4" x14ac:dyDescent="0.3">
      <c r="A3370" s="200" t="s">
        <v>3819</v>
      </c>
      <c r="B3370" s="200">
        <v>522207</v>
      </c>
      <c r="C3370" s="200" t="s">
        <v>1735</v>
      </c>
      <c r="D3370" s="200" t="s">
        <v>989</v>
      </c>
    </row>
    <row r="3371" spans="1:4" x14ac:dyDescent="0.3">
      <c r="A3371" s="200" t="s">
        <v>3818</v>
      </c>
      <c r="B3371" s="200">
        <v>524230</v>
      </c>
      <c r="C3371" s="200" t="s">
        <v>3817</v>
      </c>
      <c r="D3371" s="200" t="s">
        <v>417</v>
      </c>
    </row>
    <row r="3372" spans="1:4" x14ac:dyDescent="0.3">
      <c r="A3372" s="200" t="s">
        <v>3816</v>
      </c>
      <c r="B3372" s="200">
        <v>531233</v>
      </c>
      <c r="C3372" s="200" t="s">
        <v>1735</v>
      </c>
      <c r="D3372" s="200" t="s">
        <v>1078</v>
      </c>
    </row>
    <row r="3373" spans="1:4" x14ac:dyDescent="0.3">
      <c r="A3373" s="200" t="s">
        <v>3815</v>
      </c>
      <c r="B3373" s="200">
        <v>507649</v>
      </c>
      <c r="C3373" s="200" t="s">
        <v>1735</v>
      </c>
      <c r="D3373" s="200" t="s">
        <v>1646</v>
      </c>
    </row>
    <row r="3374" spans="1:4" x14ac:dyDescent="0.3">
      <c r="A3374" s="200" t="s">
        <v>3814</v>
      </c>
      <c r="B3374" s="200">
        <v>532918</v>
      </c>
      <c r="C3374" s="200" t="s">
        <v>1735</v>
      </c>
      <c r="D3374" s="200" t="s">
        <v>423</v>
      </c>
    </row>
    <row r="3375" spans="1:4" x14ac:dyDescent="0.3">
      <c r="A3375" s="200" t="s">
        <v>3813</v>
      </c>
      <c r="B3375" s="200">
        <v>524610</v>
      </c>
      <c r="C3375" s="200" t="s">
        <v>1735</v>
      </c>
      <c r="D3375" s="200" t="s">
        <v>405</v>
      </c>
    </row>
    <row r="3376" spans="1:4" x14ac:dyDescent="0.3">
      <c r="A3376" s="200" t="s">
        <v>3812</v>
      </c>
      <c r="B3376" s="200">
        <v>540796</v>
      </c>
      <c r="C3376" s="200" t="s">
        <v>1735</v>
      </c>
      <c r="D3376" s="200" t="s">
        <v>926</v>
      </c>
    </row>
    <row r="3377" spans="1:4" x14ac:dyDescent="0.3">
      <c r="A3377" s="200" t="s">
        <v>3811</v>
      </c>
      <c r="B3377" s="200">
        <v>520111</v>
      </c>
      <c r="C3377" s="200" t="s">
        <v>3810</v>
      </c>
      <c r="D3377" s="200" t="s">
        <v>931</v>
      </c>
    </row>
    <row r="3378" spans="1:4" x14ac:dyDescent="0.3">
      <c r="A3378" s="200" t="s">
        <v>3809</v>
      </c>
      <c r="B3378" s="200">
        <v>534597</v>
      </c>
      <c r="C3378" s="200" t="s">
        <v>3808</v>
      </c>
      <c r="D3378" s="200" t="s">
        <v>2063</v>
      </c>
    </row>
    <row r="3379" spans="1:4" x14ac:dyDescent="0.3">
      <c r="A3379" s="200" t="s">
        <v>3807</v>
      </c>
      <c r="B3379" s="200">
        <v>533122</v>
      </c>
      <c r="C3379" s="200" t="s">
        <v>3806</v>
      </c>
      <c r="D3379" s="200" t="s">
        <v>2063</v>
      </c>
    </row>
    <row r="3380" spans="1:4" x14ac:dyDescent="0.3">
      <c r="A3380" s="200" t="s">
        <v>3805</v>
      </c>
      <c r="B3380" s="200">
        <v>537840</v>
      </c>
      <c r="C3380" s="200" t="s">
        <v>1735</v>
      </c>
      <c r="D3380" s="200" t="s">
        <v>931</v>
      </c>
    </row>
    <row r="3381" spans="1:4" x14ac:dyDescent="0.3">
      <c r="A3381" s="200" t="s">
        <v>3804</v>
      </c>
      <c r="B3381" s="200">
        <v>507300</v>
      </c>
      <c r="C3381" s="200" t="s">
        <v>1735</v>
      </c>
      <c r="D3381" s="200" t="s">
        <v>807</v>
      </c>
    </row>
    <row r="3382" spans="1:4" x14ac:dyDescent="0.3">
      <c r="A3382" s="200" t="s">
        <v>3803</v>
      </c>
      <c r="B3382" s="200">
        <v>533294</v>
      </c>
      <c r="C3382" s="200" t="s">
        <v>3802</v>
      </c>
      <c r="D3382" s="200" t="s">
        <v>1829</v>
      </c>
    </row>
    <row r="3383" spans="1:4" x14ac:dyDescent="0.3">
      <c r="A3383" s="200" t="s">
        <v>3801</v>
      </c>
      <c r="B3383" s="200">
        <v>526095</v>
      </c>
      <c r="C3383" s="200" t="s">
        <v>1735</v>
      </c>
      <c r="D3383" s="200" t="s">
        <v>2040</v>
      </c>
    </row>
    <row r="3384" spans="1:4" x14ac:dyDescent="0.3">
      <c r="A3384" s="200" t="s">
        <v>3800</v>
      </c>
      <c r="B3384" s="200">
        <v>504341</v>
      </c>
      <c r="C3384" s="200" t="s">
        <v>1735</v>
      </c>
      <c r="D3384" s="200" t="s">
        <v>945</v>
      </c>
    </row>
    <row r="3385" spans="1:4" x14ac:dyDescent="0.3">
      <c r="A3385" s="200" t="s">
        <v>3799</v>
      </c>
      <c r="B3385" s="200">
        <v>541634</v>
      </c>
      <c r="C3385" s="200" t="s">
        <v>1735</v>
      </c>
      <c r="D3385" s="200" t="s">
        <v>2040</v>
      </c>
    </row>
    <row r="3386" spans="1:4" x14ac:dyDescent="0.3">
      <c r="A3386" s="200" t="s">
        <v>3798</v>
      </c>
      <c r="B3386" s="200">
        <v>531207</v>
      </c>
      <c r="C3386" s="200" t="s">
        <v>1735</v>
      </c>
      <c r="D3386" s="200" t="s">
        <v>472</v>
      </c>
    </row>
    <row r="3387" spans="1:4" x14ac:dyDescent="0.3">
      <c r="A3387" s="200" t="s">
        <v>3797</v>
      </c>
      <c r="B3387" s="200">
        <v>500330</v>
      </c>
      <c r="C3387" s="200" t="s">
        <v>3796</v>
      </c>
      <c r="D3387" s="200" t="s">
        <v>920</v>
      </c>
    </row>
    <row r="3388" spans="1:4" x14ac:dyDescent="0.3">
      <c r="A3388" s="200" t="s">
        <v>3795</v>
      </c>
      <c r="B3388" s="200">
        <v>540065</v>
      </c>
      <c r="C3388" s="200" t="s">
        <v>3794</v>
      </c>
      <c r="D3388" s="200" t="s">
        <v>923</v>
      </c>
    </row>
    <row r="3389" spans="1:4" x14ac:dyDescent="0.3">
      <c r="A3389" s="200" t="s">
        <v>3793</v>
      </c>
      <c r="B3389" s="200">
        <v>531825</v>
      </c>
      <c r="C3389" s="200" t="s">
        <v>1735</v>
      </c>
      <c r="D3389" s="200" t="s">
        <v>948</v>
      </c>
    </row>
    <row r="3390" spans="1:4" x14ac:dyDescent="0.3">
      <c r="A3390" s="200" t="s">
        <v>3792</v>
      </c>
      <c r="B3390" s="200">
        <v>537254</v>
      </c>
      <c r="C3390" s="200" t="s">
        <v>1735</v>
      </c>
      <c r="D3390" s="200" t="s">
        <v>1212</v>
      </c>
    </row>
    <row r="3391" spans="1:4" x14ac:dyDescent="0.3">
      <c r="A3391" s="200" t="s">
        <v>3791</v>
      </c>
      <c r="B3391" s="200">
        <v>534708</v>
      </c>
      <c r="C3391" s="200" t="s">
        <v>1735</v>
      </c>
      <c r="D3391" s="200" t="s">
        <v>1930</v>
      </c>
    </row>
    <row r="3392" spans="1:4" x14ac:dyDescent="0.3">
      <c r="A3392" s="200" t="s">
        <v>3790</v>
      </c>
      <c r="B3392" s="200">
        <v>533608</v>
      </c>
      <c r="C3392" s="200" t="s">
        <v>1735</v>
      </c>
      <c r="D3392" s="200" t="s">
        <v>934</v>
      </c>
    </row>
    <row r="3393" spans="1:4" x14ac:dyDescent="0.3">
      <c r="A3393" s="200" t="s">
        <v>3789</v>
      </c>
      <c r="B3393" s="200">
        <v>533285</v>
      </c>
      <c r="C3393" s="200" t="s">
        <v>1735</v>
      </c>
      <c r="D3393" s="200" t="s">
        <v>926</v>
      </c>
    </row>
    <row r="3394" spans="1:4" x14ac:dyDescent="0.3">
      <c r="A3394" s="200" t="s">
        <v>3788</v>
      </c>
      <c r="B3394" s="200">
        <v>539691</v>
      </c>
      <c r="C3394" s="200" t="s">
        <v>1735</v>
      </c>
      <c r="D3394" s="200" t="s">
        <v>1212</v>
      </c>
    </row>
    <row r="3395" spans="1:4" x14ac:dyDescent="0.3">
      <c r="A3395" s="200" t="s">
        <v>3787</v>
      </c>
      <c r="B3395" s="200">
        <v>530053</v>
      </c>
      <c r="C3395" s="200" t="s">
        <v>1735</v>
      </c>
      <c r="D3395" s="200" t="s">
        <v>926</v>
      </c>
    </row>
    <row r="3396" spans="1:4" x14ac:dyDescent="0.3">
      <c r="A3396" s="200" t="s">
        <v>3786</v>
      </c>
      <c r="B3396" s="200">
        <v>513558</v>
      </c>
      <c r="C3396" s="200" t="s">
        <v>1735</v>
      </c>
      <c r="D3396" s="200" t="s">
        <v>1850</v>
      </c>
    </row>
    <row r="3397" spans="1:4" x14ac:dyDescent="0.3">
      <c r="A3397" s="200" t="s">
        <v>3785</v>
      </c>
      <c r="B3397" s="200">
        <v>538611</v>
      </c>
      <c r="C3397" s="200" t="s">
        <v>1735</v>
      </c>
      <c r="D3397" s="200" t="s">
        <v>945</v>
      </c>
    </row>
    <row r="3398" spans="1:4" x14ac:dyDescent="0.3">
      <c r="A3398" s="200" t="s">
        <v>3784</v>
      </c>
      <c r="B3398" s="200">
        <v>532955</v>
      </c>
      <c r="C3398" s="200" t="s">
        <v>3783</v>
      </c>
      <c r="D3398" s="200" t="s">
        <v>1004</v>
      </c>
    </row>
    <row r="3399" spans="1:4" x14ac:dyDescent="0.3">
      <c r="A3399" s="200" t="s">
        <v>3782</v>
      </c>
      <c r="B3399" s="200">
        <v>523650</v>
      </c>
      <c r="C3399" s="200" t="s">
        <v>1735</v>
      </c>
      <c r="D3399" s="200" t="s">
        <v>515</v>
      </c>
    </row>
    <row r="3400" spans="1:4" x14ac:dyDescent="0.3">
      <c r="A3400" s="200" t="s">
        <v>3781</v>
      </c>
      <c r="B3400" s="200">
        <v>532805</v>
      </c>
      <c r="C3400" s="200" t="s">
        <v>3779</v>
      </c>
      <c r="D3400" s="200" t="s">
        <v>1212</v>
      </c>
    </row>
    <row r="3401" spans="1:4" x14ac:dyDescent="0.3">
      <c r="A3401" s="200" t="s">
        <v>3780</v>
      </c>
      <c r="B3401" s="200">
        <v>532805</v>
      </c>
      <c r="C3401" s="200" t="s">
        <v>3779</v>
      </c>
      <c r="D3401" s="200" t="s">
        <v>1212</v>
      </c>
    </row>
    <row r="3402" spans="1:4" x14ac:dyDescent="0.3">
      <c r="A3402" s="200" t="s">
        <v>3778</v>
      </c>
      <c r="B3402" s="200">
        <v>532884</v>
      </c>
      <c r="C3402" s="200" t="s">
        <v>3777</v>
      </c>
      <c r="D3402" s="200" t="s">
        <v>3776</v>
      </c>
    </row>
    <row r="3403" spans="1:4" x14ac:dyDescent="0.3">
      <c r="A3403" s="200" t="s">
        <v>3775</v>
      </c>
      <c r="B3403" s="200">
        <v>530815</v>
      </c>
      <c r="C3403" s="200" t="s">
        <v>1735</v>
      </c>
      <c r="D3403" s="200" t="s">
        <v>681</v>
      </c>
    </row>
    <row r="3404" spans="1:4" x14ac:dyDescent="0.3">
      <c r="A3404" s="200" t="s">
        <v>3774</v>
      </c>
      <c r="B3404" s="200">
        <v>531033</v>
      </c>
      <c r="C3404" s="200" t="s">
        <v>1735</v>
      </c>
      <c r="D3404" s="200" t="s">
        <v>1004</v>
      </c>
    </row>
    <row r="3405" spans="1:4" x14ac:dyDescent="0.3">
      <c r="A3405" s="200" t="s">
        <v>3773</v>
      </c>
      <c r="B3405" s="200">
        <v>530807</v>
      </c>
      <c r="C3405" s="200" t="s">
        <v>1735</v>
      </c>
      <c r="D3405" s="200" t="s">
        <v>926</v>
      </c>
    </row>
    <row r="3406" spans="1:4" x14ac:dyDescent="0.3">
      <c r="A3406" s="200" t="s">
        <v>3772</v>
      </c>
      <c r="B3406" s="200">
        <v>515018</v>
      </c>
      <c r="C3406" s="200" t="s">
        <v>3771</v>
      </c>
      <c r="D3406" s="200" t="s">
        <v>2397</v>
      </c>
    </row>
    <row r="3407" spans="1:4" x14ac:dyDescent="0.3">
      <c r="A3407" s="200" t="s">
        <v>3770</v>
      </c>
      <c r="B3407" s="200">
        <v>540175</v>
      </c>
      <c r="C3407" s="200" t="s">
        <v>1735</v>
      </c>
      <c r="D3407" s="200" t="s">
        <v>945</v>
      </c>
    </row>
    <row r="3408" spans="1:4" x14ac:dyDescent="0.3">
      <c r="A3408" s="200" t="s">
        <v>3769</v>
      </c>
      <c r="B3408" s="200">
        <v>511585</v>
      </c>
      <c r="C3408" s="200" t="s">
        <v>1735</v>
      </c>
      <c r="D3408" s="200" t="s">
        <v>1004</v>
      </c>
    </row>
    <row r="3409" spans="1:4" x14ac:dyDescent="0.3">
      <c r="A3409" s="200" t="s">
        <v>3768</v>
      </c>
      <c r="B3409" s="200">
        <v>512624</v>
      </c>
      <c r="C3409" s="200" t="s">
        <v>1735</v>
      </c>
      <c r="D3409" s="200" t="s">
        <v>1212</v>
      </c>
    </row>
    <row r="3410" spans="1:4" x14ac:dyDescent="0.3">
      <c r="A3410" s="200" t="s">
        <v>3767</v>
      </c>
      <c r="B3410" s="200">
        <v>505817</v>
      </c>
      <c r="C3410" s="200" t="s">
        <v>1735</v>
      </c>
      <c r="D3410" s="200" t="s">
        <v>989</v>
      </c>
    </row>
    <row r="3411" spans="1:4" x14ac:dyDescent="0.3">
      <c r="A3411" s="200" t="s">
        <v>3766</v>
      </c>
      <c r="B3411" s="200">
        <v>505817</v>
      </c>
      <c r="C3411" s="200" t="s">
        <v>1735</v>
      </c>
      <c r="D3411" s="200" t="s">
        <v>989</v>
      </c>
    </row>
    <row r="3412" spans="1:4" x14ac:dyDescent="0.3">
      <c r="A3412" s="200" t="s">
        <v>3765</v>
      </c>
      <c r="B3412" s="200">
        <v>526075</v>
      </c>
      <c r="C3412" s="200" t="s">
        <v>1735</v>
      </c>
      <c r="D3412" s="200" t="s">
        <v>472</v>
      </c>
    </row>
    <row r="3413" spans="1:4" x14ac:dyDescent="0.3">
      <c r="A3413" s="200" t="s">
        <v>3764</v>
      </c>
      <c r="B3413" s="200">
        <v>530517</v>
      </c>
      <c r="C3413" s="200" t="s">
        <v>3763</v>
      </c>
      <c r="D3413" s="200" t="s">
        <v>437</v>
      </c>
    </row>
    <row r="3414" spans="1:4" x14ac:dyDescent="0.3">
      <c r="A3414" s="200" t="s">
        <v>3762</v>
      </c>
      <c r="B3414" s="200" t="s">
        <v>1735</v>
      </c>
      <c r="C3414" s="200" t="s">
        <v>3761</v>
      </c>
      <c r="D3414" s="200" t="s">
        <v>1733</v>
      </c>
    </row>
    <row r="3415" spans="1:4" x14ac:dyDescent="0.3">
      <c r="A3415" s="200" t="s">
        <v>3760</v>
      </c>
      <c r="B3415" s="200">
        <v>532124</v>
      </c>
      <c r="C3415" s="200" t="s">
        <v>1735</v>
      </c>
      <c r="D3415" s="200" t="s">
        <v>1811</v>
      </c>
    </row>
    <row r="3416" spans="1:4" x14ac:dyDescent="0.3">
      <c r="A3416" s="200" t="s">
        <v>3759</v>
      </c>
      <c r="B3416" s="200">
        <v>532124</v>
      </c>
      <c r="C3416" s="200" t="s">
        <v>1735</v>
      </c>
      <c r="D3416" s="200" t="s">
        <v>1811</v>
      </c>
    </row>
    <row r="3417" spans="1:4" x14ac:dyDescent="0.3">
      <c r="A3417" s="200" t="s">
        <v>3758</v>
      </c>
      <c r="B3417" s="200">
        <v>500111</v>
      </c>
      <c r="C3417" s="200" t="s">
        <v>3757</v>
      </c>
      <c r="D3417" s="200" t="s">
        <v>1004</v>
      </c>
    </row>
    <row r="3418" spans="1:4" x14ac:dyDescent="0.3">
      <c r="A3418" s="200" t="s">
        <v>3756</v>
      </c>
      <c r="B3418" s="200">
        <v>503162</v>
      </c>
      <c r="C3418" s="200" t="s">
        <v>1735</v>
      </c>
      <c r="D3418" s="200" t="s">
        <v>920</v>
      </c>
    </row>
    <row r="3419" spans="1:4" x14ac:dyDescent="0.3">
      <c r="A3419" s="200" t="s">
        <v>3755</v>
      </c>
      <c r="B3419" s="200">
        <v>532712</v>
      </c>
      <c r="C3419" s="200" t="s">
        <v>3754</v>
      </c>
      <c r="D3419" s="200" t="s">
        <v>1924</v>
      </c>
    </row>
    <row r="3420" spans="1:4" x14ac:dyDescent="0.3">
      <c r="A3420" s="200" t="s">
        <v>3753</v>
      </c>
      <c r="B3420" s="200">
        <v>590106</v>
      </c>
      <c r="C3420" s="200" t="s">
        <v>3752</v>
      </c>
      <c r="D3420" s="200" t="s">
        <v>945</v>
      </c>
    </row>
    <row r="3421" spans="1:4" x14ac:dyDescent="0.3">
      <c r="A3421" s="200" t="s">
        <v>3751</v>
      </c>
      <c r="B3421" s="200">
        <v>590095</v>
      </c>
      <c r="C3421" s="200" t="s">
        <v>3750</v>
      </c>
      <c r="D3421" s="200" t="s">
        <v>945</v>
      </c>
    </row>
    <row r="3422" spans="1:4" x14ac:dyDescent="0.3">
      <c r="A3422" s="200" t="s">
        <v>3749</v>
      </c>
      <c r="B3422" s="200">
        <v>590113</v>
      </c>
      <c r="C3422" s="200" t="s">
        <v>3748</v>
      </c>
      <c r="D3422" s="200" t="s">
        <v>945</v>
      </c>
    </row>
    <row r="3423" spans="1:4" x14ac:dyDescent="0.3">
      <c r="A3423" s="200" t="s">
        <v>3747</v>
      </c>
      <c r="B3423" s="200">
        <v>590104</v>
      </c>
      <c r="C3423" s="200" t="s">
        <v>3746</v>
      </c>
      <c r="D3423" s="200" t="s">
        <v>945</v>
      </c>
    </row>
    <row r="3424" spans="1:4" x14ac:dyDescent="0.3">
      <c r="A3424" s="200" t="s">
        <v>3745</v>
      </c>
      <c r="B3424" s="200">
        <v>590103</v>
      </c>
      <c r="C3424" s="200" t="s">
        <v>3744</v>
      </c>
      <c r="D3424" s="200" t="s">
        <v>945</v>
      </c>
    </row>
    <row r="3425" spans="1:4" x14ac:dyDescent="0.3">
      <c r="A3425" s="200" t="s">
        <v>3743</v>
      </c>
      <c r="B3425" s="200">
        <v>590108</v>
      </c>
      <c r="C3425" s="200" t="s">
        <v>3742</v>
      </c>
      <c r="D3425" s="200" t="s">
        <v>945</v>
      </c>
    </row>
    <row r="3426" spans="1:4" x14ac:dyDescent="0.3">
      <c r="A3426" s="200" t="s">
        <v>3741</v>
      </c>
      <c r="B3426" s="200">
        <v>590109</v>
      </c>
      <c r="C3426" s="200" t="s">
        <v>3740</v>
      </c>
      <c r="D3426" s="200" t="s">
        <v>945</v>
      </c>
    </row>
    <row r="3427" spans="1:4" x14ac:dyDescent="0.3">
      <c r="A3427" s="200" t="s">
        <v>3739</v>
      </c>
      <c r="B3427" s="200">
        <v>540709</v>
      </c>
      <c r="C3427" s="200" t="s">
        <v>3738</v>
      </c>
      <c r="D3427" s="200" t="s">
        <v>2203</v>
      </c>
    </row>
    <row r="3428" spans="1:4" x14ac:dyDescent="0.3">
      <c r="A3428" s="200" t="s">
        <v>3737</v>
      </c>
      <c r="B3428" s="200">
        <v>523445</v>
      </c>
      <c r="C3428" s="200" t="s">
        <v>3736</v>
      </c>
      <c r="D3428" s="200" t="s">
        <v>931</v>
      </c>
    </row>
    <row r="3429" spans="1:4" x14ac:dyDescent="0.3">
      <c r="A3429" s="200" t="s">
        <v>3735</v>
      </c>
      <c r="B3429" s="200">
        <v>500325</v>
      </c>
      <c r="C3429" s="200" t="s">
        <v>3734</v>
      </c>
      <c r="D3429" s="200" t="s">
        <v>3733</v>
      </c>
    </row>
    <row r="3430" spans="1:4" x14ac:dyDescent="0.3">
      <c r="A3430" s="200" t="s">
        <v>3732</v>
      </c>
      <c r="B3430" s="200">
        <v>500390</v>
      </c>
      <c r="C3430" s="200" t="s">
        <v>3731</v>
      </c>
      <c r="D3430" s="200" t="s">
        <v>2063</v>
      </c>
    </row>
    <row r="3431" spans="1:4" x14ac:dyDescent="0.3">
      <c r="A3431" s="200" t="s">
        <v>3730</v>
      </c>
      <c r="B3431" s="200">
        <v>533107</v>
      </c>
      <c r="C3431" s="200" t="s">
        <v>3729</v>
      </c>
      <c r="D3431" s="200" t="s">
        <v>940</v>
      </c>
    </row>
    <row r="3432" spans="1:4" x14ac:dyDescent="0.3">
      <c r="A3432" s="200" t="s">
        <v>3728</v>
      </c>
      <c r="B3432" s="200">
        <v>540767</v>
      </c>
      <c r="C3432" s="200" t="s">
        <v>3727</v>
      </c>
      <c r="D3432" s="200" t="s">
        <v>937</v>
      </c>
    </row>
    <row r="3433" spans="1:4" x14ac:dyDescent="0.3">
      <c r="A3433" s="200" t="s">
        <v>3726</v>
      </c>
      <c r="B3433" s="200">
        <v>532939</v>
      </c>
      <c r="C3433" s="200" t="s">
        <v>3725</v>
      </c>
      <c r="D3433" s="200" t="s">
        <v>2063</v>
      </c>
    </row>
    <row r="3434" spans="1:4" x14ac:dyDescent="0.3">
      <c r="A3434" s="200" t="s">
        <v>3724</v>
      </c>
      <c r="B3434" s="200">
        <v>511712</v>
      </c>
      <c r="C3434" s="200" t="s">
        <v>1735</v>
      </c>
      <c r="D3434" s="200" t="s">
        <v>945</v>
      </c>
    </row>
    <row r="3435" spans="1:4" x14ac:dyDescent="0.3">
      <c r="A3435" s="200" t="s">
        <v>3723</v>
      </c>
      <c r="B3435" s="200">
        <v>539760</v>
      </c>
      <c r="C3435" s="200" t="s">
        <v>1735</v>
      </c>
      <c r="D3435" s="200" t="s">
        <v>958</v>
      </c>
    </row>
    <row r="3436" spans="1:4" x14ac:dyDescent="0.3">
      <c r="A3436" s="200" t="s">
        <v>3722</v>
      </c>
      <c r="B3436" s="200">
        <v>532915</v>
      </c>
      <c r="C3436" s="200" t="s">
        <v>3721</v>
      </c>
      <c r="D3436" s="200" t="s">
        <v>945</v>
      </c>
    </row>
    <row r="3437" spans="1:4" x14ac:dyDescent="0.3">
      <c r="A3437" s="200" t="s">
        <v>3720</v>
      </c>
      <c r="B3437" s="200">
        <v>540426</v>
      </c>
      <c r="C3437" s="200" t="s">
        <v>1735</v>
      </c>
      <c r="D3437" s="200" t="s">
        <v>926</v>
      </c>
    </row>
    <row r="3438" spans="1:4" x14ac:dyDescent="0.3">
      <c r="A3438" s="200" t="s">
        <v>3719</v>
      </c>
      <c r="B3438" s="200">
        <v>513043</v>
      </c>
      <c r="C3438" s="200" t="s">
        <v>1735</v>
      </c>
      <c r="D3438" s="200" t="s">
        <v>423</v>
      </c>
    </row>
    <row r="3439" spans="1:4" x14ac:dyDescent="0.3">
      <c r="A3439" s="200" t="s">
        <v>3718</v>
      </c>
      <c r="B3439" s="200">
        <v>512487</v>
      </c>
      <c r="C3439" s="200" t="s">
        <v>1735</v>
      </c>
      <c r="D3439" s="200" t="s">
        <v>1212</v>
      </c>
    </row>
    <row r="3440" spans="1:4" x14ac:dyDescent="0.3">
      <c r="A3440" s="200" t="s">
        <v>3717</v>
      </c>
      <c r="B3440" s="200">
        <v>505658</v>
      </c>
      <c r="C3440" s="200" t="s">
        <v>1735</v>
      </c>
      <c r="D3440" s="200" t="s">
        <v>515</v>
      </c>
    </row>
    <row r="3441" spans="1:4" x14ac:dyDescent="0.3">
      <c r="A3441" s="200" t="s">
        <v>3716</v>
      </c>
      <c r="B3441" s="200">
        <v>504360</v>
      </c>
      <c r="C3441" s="200" t="s">
        <v>1735</v>
      </c>
      <c r="D3441" s="200" t="s">
        <v>1212</v>
      </c>
    </row>
    <row r="3442" spans="1:4" x14ac:dyDescent="0.3">
      <c r="A3442" s="200" t="s">
        <v>3715</v>
      </c>
      <c r="B3442" s="200">
        <v>511149</v>
      </c>
      <c r="C3442" s="200" t="s">
        <v>1735</v>
      </c>
      <c r="D3442" s="200" t="s">
        <v>1751</v>
      </c>
    </row>
    <row r="3443" spans="1:4" x14ac:dyDescent="0.3">
      <c r="A3443" s="200" t="s">
        <v>3714</v>
      </c>
      <c r="B3443" s="200">
        <v>530919</v>
      </c>
      <c r="C3443" s="200" t="s">
        <v>3713</v>
      </c>
      <c r="D3443" s="200" t="s">
        <v>3710</v>
      </c>
    </row>
    <row r="3444" spans="1:4" x14ac:dyDescent="0.3">
      <c r="A3444" s="200" t="s">
        <v>3712</v>
      </c>
      <c r="B3444" s="200" t="s">
        <v>1735</v>
      </c>
      <c r="C3444" s="200" t="s">
        <v>3711</v>
      </c>
      <c r="D3444" s="200" t="s">
        <v>3710</v>
      </c>
    </row>
    <row r="3445" spans="1:4" x14ac:dyDescent="0.3">
      <c r="A3445" s="200" t="s">
        <v>3709</v>
      </c>
      <c r="B3445" s="200">
        <v>532923</v>
      </c>
      <c r="C3445" s="200" t="s">
        <v>3708</v>
      </c>
      <c r="D3445" s="200" t="s">
        <v>1047</v>
      </c>
    </row>
    <row r="3446" spans="1:4" x14ac:dyDescent="0.3">
      <c r="A3446" s="200" t="s">
        <v>3707</v>
      </c>
      <c r="B3446" s="200">
        <v>535322</v>
      </c>
      <c r="C3446" s="200" t="s">
        <v>3706</v>
      </c>
      <c r="D3446" s="200" t="s">
        <v>2203</v>
      </c>
    </row>
    <row r="3447" spans="1:4" x14ac:dyDescent="0.3">
      <c r="A3447" s="200" t="s">
        <v>3705</v>
      </c>
      <c r="B3447" s="200">
        <v>532687</v>
      </c>
      <c r="C3447" s="200" t="s">
        <v>3703</v>
      </c>
      <c r="D3447" s="200" t="s">
        <v>2225</v>
      </c>
    </row>
    <row r="3448" spans="1:4" x14ac:dyDescent="0.3">
      <c r="A3448" s="200" t="s">
        <v>3704</v>
      </c>
      <c r="B3448" s="200">
        <v>532687</v>
      </c>
      <c r="C3448" s="200" t="s">
        <v>3703</v>
      </c>
      <c r="D3448" s="200" t="s">
        <v>2225</v>
      </c>
    </row>
    <row r="3449" spans="1:4" x14ac:dyDescent="0.3">
      <c r="A3449" s="200" t="s">
        <v>3702</v>
      </c>
      <c r="B3449" s="200">
        <v>524218</v>
      </c>
      <c r="C3449" s="200" t="s">
        <v>1735</v>
      </c>
      <c r="D3449" s="200" t="s">
        <v>472</v>
      </c>
    </row>
    <row r="3450" spans="1:4" x14ac:dyDescent="0.3">
      <c r="A3450" s="200" t="s">
        <v>3701</v>
      </c>
      <c r="B3450" s="200">
        <v>505509</v>
      </c>
      <c r="C3450" s="200" t="s">
        <v>3700</v>
      </c>
      <c r="D3450" s="200" t="s">
        <v>934</v>
      </c>
    </row>
    <row r="3451" spans="1:4" x14ac:dyDescent="0.3">
      <c r="A3451" s="200" t="s">
        <v>3699</v>
      </c>
      <c r="B3451" s="200">
        <v>515085</v>
      </c>
      <c r="C3451" s="200" t="s">
        <v>1735</v>
      </c>
      <c r="D3451" s="200" t="s">
        <v>2397</v>
      </c>
    </row>
    <row r="3452" spans="1:4" x14ac:dyDescent="0.3">
      <c r="A3452" s="200" t="s">
        <v>3698</v>
      </c>
      <c r="B3452" s="200">
        <v>519191</v>
      </c>
      <c r="C3452" s="200" t="s">
        <v>3697</v>
      </c>
      <c r="D3452" s="200" t="s">
        <v>3696</v>
      </c>
    </row>
    <row r="3453" spans="1:4" x14ac:dyDescent="0.3">
      <c r="A3453" s="200" t="s">
        <v>3695</v>
      </c>
      <c r="B3453" s="200">
        <v>505368</v>
      </c>
      <c r="C3453" s="200" t="s">
        <v>3694</v>
      </c>
      <c r="D3453" s="200" t="s">
        <v>515</v>
      </c>
    </row>
    <row r="3454" spans="1:4" x14ac:dyDescent="0.3">
      <c r="A3454" s="200" t="s">
        <v>3693</v>
      </c>
      <c r="B3454" s="200">
        <v>531888</v>
      </c>
      <c r="C3454" s="200" t="s">
        <v>1735</v>
      </c>
      <c r="D3454" s="200" t="s">
        <v>515</v>
      </c>
    </row>
    <row r="3455" spans="1:4" x14ac:dyDescent="0.3">
      <c r="A3455" s="200" t="s">
        <v>3692</v>
      </c>
      <c r="B3455" s="200">
        <v>539669</v>
      </c>
      <c r="C3455" s="200" t="s">
        <v>1735</v>
      </c>
      <c r="D3455" s="200" t="s">
        <v>1004</v>
      </c>
    </row>
    <row r="3456" spans="1:4" x14ac:dyDescent="0.3">
      <c r="A3456" s="200" t="s">
        <v>3691</v>
      </c>
      <c r="B3456" s="200">
        <v>531952</v>
      </c>
      <c r="C3456" s="200" t="s">
        <v>1735</v>
      </c>
      <c r="D3456" s="200" t="s">
        <v>920</v>
      </c>
    </row>
    <row r="3457" spans="1:4" x14ac:dyDescent="0.3">
      <c r="A3457" s="200" t="s">
        <v>3690</v>
      </c>
      <c r="B3457" s="200">
        <v>530271</v>
      </c>
      <c r="C3457" s="200" t="s">
        <v>1735</v>
      </c>
      <c r="D3457" s="200" t="s">
        <v>1004</v>
      </c>
    </row>
    <row r="3458" spans="1:4" x14ac:dyDescent="0.3">
      <c r="A3458" s="200" t="s">
        <v>3689</v>
      </c>
      <c r="B3458" s="200">
        <v>532766</v>
      </c>
      <c r="C3458" s="200" t="s">
        <v>1735</v>
      </c>
      <c r="D3458" s="200" t="s">
        <v>931</v>
      </c>
    </row>
    <row r="3459" spans="1:4" x14ac:dyDescent="0.3">
      <c r="A3459" s="200" t="s">
        <v>3688</v>
      </c>
      <c r="B3459" s="200">
        <v>539435</v>
      </c>
      <c r="C3459" s="200" t="s">
        <v>1735</v>
      </c>
      <c r="D3459" s="200" t="s">
        <v>945</v>
      </c>
    </row>
    <row r="3460" spans="1:4" x14ac:dyDescent="0.3">
      <c r="A3460" s="200" t="s">
        <v>3687</v>
      </c>
      <c r="B3460" s="200">
        <v>519230</v>
      </c>
      <c r="C3460" s="200" t="s">
        <v>1735</v>
      </c>
      <c r="D3460" s="200" t="s">
        <v>1212</v>
      </c>
    </row>
    <row r="3461" spans="1:4" x14ac:dyDescent="0.3">
      <c r="A3461" s="200" t="s">
        <v>3686</v>
      </c>
      <c r="B3461" s="200">
        <v>520008</v>
      </c>
      <c r="C3461" s="200" t="s">
        <v>3685</v>
      </c>
      <c r="D3461" s="200" t="s">
        <v>989</v>
      </c>
    </row>
    <row r="3462" spans="1:4" x14ac:dyDescent="0.3">
      <c r="A3462" s="200" t="s">
        <v>3684</v>
      </c>
      <c r="B3462" s="200">
        <v>540590</v>
      </c>
      <c r="C3462" s="200" t="s">
        <v>1735</v>
      </c>
      <c r="D3462" s="200" t="s">
        <v>1803</v>
      </c>
    </row>
    <row r="3463" spans="1:4" x14ac:dyDescent="0.3">
      <c r="A3463" s="200" t="s">
        <v>3683</v>
      </c>
      <c r="B3463" s="200">
        <v>524480</v>
      </c>
      <c r="C3463" s="200" t="s">
        <v>1735</v>
      </c>
      <c r="D3463" s="200" t="s">
        <v>681</v>
      </c>
    </row>
    <row r="3464" spans="1:4" x14ac:dyDescent="0.3">
      <c r="A3464" s="200" t="s">
        <v>3682</v>
      </c>
      <c r="B3464" s="200">
        <v>540082</v>
      </c>
      <c r="C3464" s="200" t="s">
        <v>1735</v>
      </c>
      <c r="D3464" s="200" t="s">
        <v>423</v>
      </c>
    </row>
    <row r="3465" spans="1:4" x14ac:dyDescent="0.3">
      <c r="A3465" s="200" t="s">
        <v>3681</v>
      </c>
      <c r="B3465" s="200">
        <v>504365</v>
      </c>
      <c r="C3465" s="200" t="s">
        <v>1735</v>
      </c>
      <c r="D3465" s="200" t="s">
        <v>945</v>
      </c>
    </row>
    <row r="3466" spans="1:4" x14ac:dyDescent="0.3">
      <c r="A3466" s="200" t="s">
        <v>3680</v>
      </c>
      <c r="B3466" s="200">
        <v>541151</v>
      </c>
      <c r="C3466" s="200" t="s">
        <v>1735</v>
      </c>
      <c r="D3466" s="200" t="s">
        <v>594</v>
      </c>
    </row>
    <row r="3467" spans="1:4" x14ac:dyDescent="0.3">
      <c r="A3467" s="200" t="s">
        <v>3679</v>
      </c>
      <c r="B3467" s="200">
        <v>541151</v>
      </c>
      <c r="C3467" s="200" t="s">
        <v>1735</v>
      </c>
      <c r="D3467" s="200" t="s">
        <v>594</v>
      </c>
    </row>
    <row r="3468" spans="1:4" x14ac:dyDescent="0.3">
      <c r="A3468" s="200" t="s">
        <v>3678</v>
      </c>
      <c r="B3468" s="200">
        <v>507508</v>
      </c>
      <c r="C3468" s="200" t="s">
        <v>1735</v>
      </c>
      <c r="D3468" s="200" t="s">
        <v>807</v>
      </c>
    </row>
    <row r="3469" spans="1:4" x14ac:dyDescent="0.3">
      <c r="A3469" s="200" t="s">
        <v>3677</v>
      </c>
      <c r="B3469" s="200">
        <v>530251</v>
      </c>
      <c r="C3469" s="200" t="s">
        <v>1735</v>
      </c>
      <c r="D3469" s="200" t="s">
        <v>1212</v>
      </c>
    </row>
    <row r="3470" spans="1:4" x14ac:dyDescent="0.3">
      <c r="A3470" s="200" t="s">
        <v>3676</v>
      </c>
      <c r="B3470" s="200">
        <v>514177</v>
      </c>
      <c r="C3470" s="200" t="s">
        <v>1735</v>
      </c>
      <c r="D3470" s="200" t="s">
        <v>920</v>
      </c>
    </row>
    <row r="3471" spans="1:4" x14ac:dyDescent="0.3">
      <c r="A3471" s="200" t="s">
        <v>3675</v>
      </c>
      <c r="B3471" s="200">
        <v>531539</v>
      </c>
      <c r="C3471" s="200" t="s">
        <v>1735</v>
      </c>
      <c r="D3471" s="200" t="s">
        <v>1850</v>
      </c>
    </row>
    <row r="3472" spans="1:4" x14ac:dyDescent="0.3">
      <c r="A3472" s="200" t="s">
        <v>3674</v>
      </c>
      <c r="B3472" s="200">
        <v>526861</v>
      </c>
      <c r="C3472" s="200" t="s">
        <v>1735</v>
      </c>
      <c r="D3472" s="200" t="s">
        <v>515</v>
      </c>
    </row>
    <row r="3473" spans="1:4" x14ac:dyDescent="0.3">
      <c r="A3473" s="200" t="s">
        <v>3673</v>
      </c>
      <c r="B3473" s="200">
        <v>523021</v>
      </c>
      <c r="C3473" s="200" t="s">
        <v>1735</v>
      </c>
      <c r="D3473" s="200" t="s">
        <v>1130</v>
      </c>
    </row>
    <row r="3474" spans="1:4" x14ac:dyDescent="0.3">
      <c r="A3474" s="200" t="s">
        <v>3672</v>
      </c>
      <c r="B3474" s="200">
        <v>526492</v>
      </c>
      <c r="C3474" s="200" t="s">
        <v>1735</v>
      </c>
      <c r="D3474" s="200" t="s">
        <v>996</v>
      </c>
    </row>
    <row r="3475" spans="1:4" x14ac:dyDescent="0.3">
      <c r="A3475" s="200" t="s">
        <v>3671</v>
      </c>
      <c r="B3475" s="200">
        <v>542383</v>
      </c>
      <c r="C3475" s="200" t="s">
        <v>3670</v>
      </c>
      <c r="D3475" s="200" t="s">
        <v>1012</v>
      </c>
    </row>
    <row r="3476" spans="1:4" x14ac:dyDescent="0.3">
      <c r="A3476" s="200" t="s">
        <v>3669</v>
      </c>
      <c r="B3476" s="200">
        <v>541556</v>
      </c>
      <c r="C3476" s="200" t="s">
        <v>3668</v>
      </c>
      <c r="D3476" s="200" t="s">
        <v>931</v>
      </c>
    </row>
    <row r="3477" spans="1:4" x14ac:dyDescent="0.3">
      <c r="A3477" s="200" t="s">
        <v>3667</v>
      </c>
      <c r="B3477" s="200">
        <v>519097</v>
      </c>
      <c r="C3477" s="200" t="s">
        <v>1735</v>
      </c>
      <c r="D3477" s="200" t="s">
        <v>681</v>
      </c>
    </row>
    <row r="3478" spans="1:4" x14ac:dyDescent="0.3">
      <c r="A3478" s="200" t="s">
        <v>3666</v>
      </c>
      <c r="B3478" s="200">
        <v>526407</v>
      </c>
      <c r="C3478" s="200" t="s">
        <v>1735</v>
      </c>
      <c r="D3478" s="200" t="s">
        <v>1047</v>
      </c>
    </row>
    <row r="3479" spans="1:4" x14ac:dyDescent="0.3">
      <c r="A3479" s="200" t="s">
        <v>3665</v>
      </c>
      <c r="B3479" s="200">
        <v>540843</v>
      </c>
      <c r="C3479" s="200" t="s">
        <v>1735</v>
      </c>
      <c r="D3479" s="200" t="s">
        <v>2553</v>
      </c>
    </row>
    <row r="3480" spans="1:4" x14ac:dyDescent="0.3">
      <c r="A3480" s="200" t="s">
        <v>3664</v>
      </c>
      <c r="B3480" s="200" t="s">
        <v>1735</v>
      </c>
      <c r="C3480" s="200" t="s">
        <v>3663</v>
      </c>
      <c r="D3480" s="200" t="s">
        <v>1733</v>
      </c>
    </row>
    <row r="3481" spans="1:4" x14ac:dyDescent="0.3">
      <c r="A3481" s="200" t="s">
        <v>3662</v>
      </c>
      <c r="B3481" s="200">
        <v>512618</v>
      </c>
      <c r="C3481" s="200" t="s">
        <v>1735</v>
      </c>
      <c r="D3481" s="200" t="s">
        <v>920</v>
      </c>
    </row>
    <row r="3482" spans="1:4" x14ac:dyDescent="0.3">
      <c r="A3482" s="200" t="s">
        <v>3661</v>
      </c>
      <c r="B3482" s="200">
        <v>540358</v>
      </c>
      <c r="C3482" s="200" t="s">
        <v>1735</v>
      </c>
      <c r="D3482" s="200" t="s">
        <v>958</v>
      </c>
    </row>
    <row r="3483" spans="1:4" x14ac:dyDescent="0.3">
      <c r="A3483" s="200" t="s">
        <v>3660</v>
      </c>
      <c r="B3483" s="200">
        <v>500365</v>
      </c>
      <c r="C3483" s="200" t="s">
        <v>1735</v>
      </c>
      <c r="D3483" s="200" t="s">
        <v>1850</v>
      </c>
    </row>
    <row r="3484" spans="1:4" x14ac:dyDescent="0.3">
      <c r="A3484" s="200" t="s">
        <v>3659</v>
      </c>
      <c r="B3484" s="200">
        <v>531447</v>
      </c>
      <c r="C3484" s="200" t="s">
        <v>1735</v>
      </c>
      <c r="D3484" s="200" t="s">
        <v>1212</v>
      </c>
    </row>
    <row r="3485" spans="1:4" x14ac:dyDescent="0.3">
      <c r="A3485" s="200" t="s">
        <v>3658</v>
      </c>
      <c r="B3485" s="200">
        <v>531822</v>
      </c>
      <c r="C3485" s="200" t="s">
        <v>1735</v>
      </c>
      <c r="D3485" s="200" t="s">
        <v>926</v>
      </c>
    </row>
    <row r="3486" spans="1:4" x14ac:dyDescent="0.3">
      <c r="A3486" s="200" t="s">
        <v>3657</v>
      </c>
      <c r="B3486" s="200">
        <v>532731</v>
      </c>
      <c r="C3486" s="200" t="s">
        <v>3656</v>
      </c>
      <c r="D3486" s="200" t="s">
        <v>1850</v>
      </c>
    </row>
    <row r="3487" spans="1:4" x14ac:dyDescent="0.3">
      <c r="A3487" s="200" t="s">
        <v>3655</v>
      </c>
      <c r="B3487" s="200">
        <v>505807</v>
      </c>
      <c r="C3487" s="200" t="s">
        <v>1735</v>
      </c>
      <c r="D3487" s="200" t="s">
        <v>996</v>
      </c>
    </row>
    <row r="3488" spans="1:4" x14ac:dyDescent="0.3">
      <c r="A3488" s="200" t="s">
        <v>3654</v>
      </c>
      <c r="B3488" s="200">
        <v>502448</v>
      </c>
      <c r="C3488" s="200" t="s">
        <v>3653</v>
      </c>
      <c r="D3488" s="200" t="s">
        <v>1130</v>
      </c>
    </row>
    <row r="3489" spans="1:4" x14ac:dyDescent="0.3">
      <c r="A3489" s="200" t="s">
        <v>3652</v>
      </c>
      <c r="B3489" s="200">
        <v>500366</v>
      </c>
      <c r="C3489" s="200" t="s">
        <v>3650</v>
      </c>
      <c r="D3489" s="200" t="s">
        <v>961</v>
      </c>
    </row>
    <row r="3490" spans="1:4" x14ac:dyDescent="0.3">
      <c r="A3490" s="200" t="s">
        <v>3651</v>
      </c>
      <c r="B3490" s="200">
        <v>500366</v>
      </c>
      <c r="C3490" s="200" t="s">
        <v>3650</v>
      </c>
      <c r="D3490" s="200" t="s">
        <v>961</v>
      </c>
    </row>
    <row r="3491" spans="1:4" x14ac:dyDescent="0.3">
      <c r="A3491" s="200" t="s">
        <v>3649</v>
      </c>
      <c r="B3491" s="200">
        <v>542145</v>
      </c>
      <c r="C3491" s="200" t="s">
        <v>1735</v>
      </c>
      <c r="D3491" s="200" t="s">
        <v>1212</v>
      </c>
    </row>
    <row r="3492" spans="1:4" x14ac:dyDescent="0.3">
      <c r="A3492" s="200" t="s">
        <v>3648</v>
      </c>
      <c r="B3492" s="200">
        <v>530991</v>
      </c>
      <c r="C3492" s="200" t="s">
        <v>1735</v>
      </c>
      <c r="D3492" s="200" t="s">
        <v>472</v>
      </c>
    </row>
    <row r="3493" spans="1:4" x14ac:dyDescent="0.3">
      <c r="A3493" s="200" t="s">
        <v>3647</v>
      </c>
      <c r="B3493" s="200">
        <v>542599</v>
      </c>
      <c r="C3493" s="200" t="s">
        <v>3646</v>
      </c>
      <c r="D3493" s="200" t="s">
        <v>1811</v>
      </c>
    </row>
    <row r="3494" spans="1:4" x14ac:dyDescent="0.3">
      <c r="A3494" s="200" t="s">
        <v>3645</v>
      </c>
      <c r="B3494" s="200">
        <v>531324</v>
      </c>
      <c r="C3494" s="200" t="s">
        <v>1735</v>
      </c>
      <c r="D3494" s="200" t="s">
        <v>945</v>
      </c>
    </row>
    <row r="3495" spans="1:4" x14ac:dyDescent="0.3">
      <c r="A3495" s="200" t="s">
        <v>3644</v>
      </c>
      <c r="B3495" s="200">
        <v>533168</v>
      </c>
      <c r="C3495" s="200" t="s">
        <v>3642</v>
      </c>
      <c r="D3495" s="200" t="s">
        <v>1083</v>
      </c>
    </row>
    <row r="3496" spans="1:4" x14ac:dyDescent="0.3">
      <c r="A3496" s="200" t="s">
        <v>3643</v>
      </c>
      <c r="B3496" s="200">
        <v>533168</v>
      </c>
      <c r="C3496" s="200" t="s">
        <v>3642</v>
      </c>
      <c r="D3496" s="200" t="s">
        <v>1083</v>
      </c>
    </row>
    <row r="3497" spans="1:4" x14ac:dyDescent="0.3">
      <c r="A3497" s="200" t="s">
        <v>3641</v>
      </c>
      <c r="B3497" s="200">
        <v>517500</v>
      </c>
      <c r="C3497" s="200" t="s">
        <v>1735</v>
      </c>
      <c r="D3497" s="200" t="s">
        <v>515</v>
      </c>
    </row>
    <row r="3498" spans="1:4" x14ac:dyDescent="0.3">
      <c r="A3498" s="200" t="s">
        <v>3640</v>
      </c>
      <c r="B3498" s="200">
        <v>539922</v>
      </c>
      <c r="C3498" s="200" t="s">
        <v>1735</v>
      </c>
      <c r="D3498" s="200" t="s">
        <v>1212</v>
      </c>
    </row>
    <row r="3499" spans="1:4" x14ac:dyDescent="0.3">
      <c r="A3499" s="200" t="s">
        <v>3639</v>
      </c>
      <c r="B3499" s="200">
        <v>539922</v>
      </c>
      <c r="C3499" s="200" t="s">
        <v>1735</v>
      </c>
      <c r="D3499" s="200" t="s">
        <v>1212</v>
      </c>
    </row>
    <row r="3500" spans="1:4" x14ac:dyDescent="0.3">
      <c r="A3500" s="200" t="s">
        <v>3638</v>
      </c>
      <c r="B3500" s="200">
        <v>526193</v>
      </c>
      <c r="C3500" s="200" t="s">
        <v>1735</v>
      </c>
      <c r="D3500" s="200" t="s">
        <v>2397</v>
      </c>
    </row>
    <row r="3501" spans="1:4" x14ac:dyDescent="0.3">
      <c r="A3501" s="200" t="s">
        <v>3637</v>
      </c>
      <c r="B3501" s="200">
        <v>512047</v>
      </c>
      <c r="C3501" s="200" t="s">
        <v>1735</v>
      </c>
      <c r="D3501" s="200" t="s">
        <v>1047</v>
      </c>
    </row>
    <row r="3502" spans="1:4" x14ac:dyDescent="0.3">
      <c r="A3502" s="200" t="s">
        <v>3636</v>
      </c>
      <c r="B3502" s="200">
        <v>532699</v>
      </c>
      <c r="C3502" s="200" t="s">
        <v>3635</v>
      </c>
      <c r="D3502" s="200" t="s">
        <v>1811</v>
      </c>
    </row>
    <row r="3503" spans="1:4" x14ac:dyDescent="0.3">
      <c r="A3503" s="200" t="s">
        <v>3634</v>
      </c>
      <c r="B3503" s="200">
        <v>526640</v>
      </c>
      <c r="C3503" s="200" t="s">
        <v>1735</v>
      </c>
      <c r="D3503" s="200" t="s">
        <v>1811</v>
      </c>
    </row>
    <row r="3504" spans="1:4" x14ac:dyDescent="0.3">
      <c r="A3504" s="200" t="s">
        <v>3633</v>
      </c>
      <c r="B3504" s="200">
        <v>532983</v>
      </c>
      <c r="C3504" s="200" t="s">
        <v>3632</v>
      </c>
      <c r="D3504" s="200" t="s">
        <v>472</v>
      </c>
    </row>
    <row r="3505" spans="1:4" x14ac:dyDescent="0.3">
      <c r="A3505" s="200" t="s">
        <v>3631</v>
      </c>
      <c r="B3505" s="200">
        <v>511626</v>
      </c>
      <c r="C3505" s="200" t="s">
        <v>1735</v>
      </c>
      <c r="D3505" s="200" t="s">
        <v>1004</v>
      </c>
    </row>
    <row r="3506" spans="1:4" x14ac:dyDescent="0.3">
      <c r="A3506" s="200" t="s">
        <v>3630</v>
      </c>
      <c r="B3506" s="200">
        <v>530179</v>
      </c>
      <c r="C3506" s="200" t="s">
        <v>1735</v>
      </c>
      <c r="D3506" s="200" t="s">
        <v>920</v>
      </c>
    </row>
    <row r="3507" spans="1:4" x14ac:dyDescent="0.3">
      <c r="A3507" s="200" t="s">
        <v>3629</v>
      </c>
      <c r="B3507" s="200">
        <v>539875</v>
      </c>
      <c r="C3507" s="200" t="s">
        <v>1735</v>
      </c>
      <c r="D3507" s="200" t="s">
        <v>1791</v>
      </c>
    </row>
    <row r="3508" spans="1:4" x14ac:dyDescent="0.3">
      <c r="A3508" s="200" t="s">
        <v>3628</v>
      </c>
      <c r="B3508" s="200">
        <v>500350</v>
      </c>
      <c r="C3508" s="200" t="s">
        <v>3627</v>
      </c>
      <c r="D3508" s="200" t="s">
        <v>920</v>
      </c>
    </row>
    <row r="3509" spans="1:4" x14ac:dyDescent="0.3">
      <c r="A3509" s="200" t="s">
        <v>3626</v>
      </c>
      <c r="B3509" s="200">
        <v>531215</v>
      </c>
      <c r="C3509" s="200" t="s">
        <v>1735</v>
      </c>
      <c r="D3509" s="200" t="s">
        <v>958</v>
      </c>
    </row>
    <row r="3510" spans="1:4" x14ac:dyDescent="0.3">
      <c r="A3510" s="200" t="s">
        <v>3625</v>
      </c>
      <c r="B3510" s="200">
        <v>500367</v>
      </c>
      <c r="C3510" s="200" t="s">
        <v>1735</v>
      </c>
      <c r="D3510" s="200" t="s">
        <v>1093</v>
      </c>
    </row>
    <row r="3511" spans="1:4" x14ac:dyDescent="0.3">
      <c r="A3511" s="200" t="s">
        <v>3624</v>
      </c>
      <c r="B3511" s="200">
        <v>531099</v>
      </c>
      <c r="C3511" s="200" t="s">
        <v>1735</v>
      </c>
      <c r="D3511" s="200" t="s">
        <v>472</v>
      </c>
    </row>
    <row r="3512" spans="1:4" x14ac:dyDescent="0.3">
      <c r="A3512" s="200" t="s">
        <v>3623</v>
      </c>
      <c r="B3512" s="200">
        <v>509020</v>
      </c>
      <c r="C3512" s="200" t="s">
        <v>3622</v>
      </c>
      <c r="D3512" s="200" t="s">
        <v>1646</v>
      </c>
    </row>
    <row r="3513" spans="1:4" x14ac:dyDescent="0.3">
      <c r="A3513" s="200" t="s">
        <v>3621</v>
      </c>
      <c r="B3513" s="200">
        <v>500368</v>
      </c>
      <c r="C3513" s="200" t="s">
        <v>3620</v>
      </c>
      <c r="D3513" s="200" t="s">
        <v>1646</v>
      </c>
    </row>
    <row r="3514" spans="1:4" x14ac:dyDescent="0.3">
      <c r="A3514" s="200" t="s">
        <v>3619</v>
      </c>
      <c r="B3514" s="200">
        <v>540696</v>
      </c>
      <c r="C3514" s="200" t="s">
        <v>1735</v>
      </c>
      <c r="D3514" s="200" t="s">
        <v>1212</v>
      </c>
    </row>
    <row r="3515" spans="1:4" x14ac:dyDescent="0.3">
      <c r="A3515" s="200" t="s">
        <v>3618</v>
      </c>
      <c r="B3515" s="200">
        <v>540696</v>
      </c>
      <c r="C3515" s="200" t="s">
        <v>1735</v>
      </c>
      <c r="D3515" s="200" t="s">
        <v>1212</v>
      </c>
    </row>
    <row r="3516" spans="1:4" x14ac:dyDescent="0.3">
      <c r="A3516" s="200" t="s">
        <v>3617</v>
      </c>
      <c r="B3516" s="200">
        <v>532785</v>
      </c>
      <c r="C3516" s="200" t="s">
        <v>3616</v>
      </c>
      <c r="D3516" s="200" t="s">
        <v>1655</v>
      </c>
    </row>
    <row r="3517" spans="1:4" x14ac:dyDescent="0.3">
      <c r="A3517" s="200" t="s">
        <v>3615</v>
      </c>
      <c r="B3517" s="200">
        <v>539226</v>
      </c>
      <c r="C3517" s="200" t="s">
        <v>1735</v>
      </c>
      <c r="D3517" s="200" t="s">
        <v>1850</v>
      </c>
    </row>
    <row r="3518" spans="1:4" x14ac:dyDescent="0.3">
      <c r="A3518" s="200" t="s">
        <v>3614</v>
      </c>
      <c r="B3518" s="200" t="s">
        <v>1735</v>
      </c>
      <c r="C3518" s="200" t="s">
        <v>3613</v>
      </c>
      <c r="D3518" s="200" t="s">
        <v>1733</v>
      </c>
    </row>
    <row r="3519" spans="1:4" x14ac:dyDescent="0.3">
      <c r="A3519" s="200" t="s">
        <v>3612</v>
      </c>
      <c r="B3519" s="200">
        <v>519413</v>
      </c>
      <c r="C3519" s="200" t="s">
        <v>1735</v>
      </c>
      <c r="D3519" s="200" t="s">
        <v>1212</v>
      </c>
    </row>
    <row r="3520" spans="1:4" x14ac:dyDescent="0.3">
      <c r="A3520" s="200" t="s">
        <v>3611</v>
      </c>
      <c r="B3520" s="200">
        <v>530449</v>
      </c>
      <c r="C3520" s="200" t="s">
        <v>1735</v>
      </c>
      <c r="D3520" s="200" t="s">
        <v>934</v>
      </c>
    </row>
    <row r="3521" spans="1:4" x14ac:dyDescent="0.3">
      <c r="A3521" s="200" t="s">
        <v>3610</v>
      </c>
      <c r="B3521" s="200">
        <v>533552</v>
      </c>
      <c r="C3521" s="200" t="s">
        <v>3609</v>
      </c>
      <c r="D3521" s="200" t="s">
        <v>1047</v>
      </c>
    </row>
    <row r="3522" spans="1:4" x14ac:dyDescent="0.3">
      <c r="A3522" s="200" t="s">
        <v>3608</v>
      </c>
      <c r="B3522" s="200">
        <v>533470</v>
      </c>
      <c r="C3522" s="200" t="s">
        <v>3607</v>
      </c>
      <c r="D3522" s="200" t="s">
        <v>955</v>
      </c>
    </row>
    <row r="3523" spans="1:4" x14ac:dyDescent="0.3">
      <c r="A3523" s="200" t="s">
        <v>3606</v>
      </c>
      <c r="B3523" s="200">
        <v>504335</v>
      </c>
      <c r="C3523" s="200" t="s">
        <v>1735</v>
      </c>
      <c r="D3523" s="200" t="s">
        <v>1212</v>
      </c>
    </row>
    <row r="3524" spans="1:4" x14ac:dyDescent="0.3">
      <c r="A3524" s="200" t="s">
        <v>3605</v>
      </c>
      <c r="B3524" s="200">
        <v>517035</v>
      </c>
      <c r="C3524" s="200" t="s">
        <v>1735</v>
      </c>
      <c r="D3524" s="200" t="s">
        <v>1745</v>
      </c>
    </row>
    <row r="3525" spans="1:4" x14ac:dyDescent="0.3">
      <c r="A3525" s="200" t="s">
        <v>3604</v>
      </c>
      <c r="B3525" s="200">
        <v>542034</v>
      </c>
      <c r="C3525" s="200" t="s">
        <v>1735</v>
      </c>
      <c r="D3525" s="200" t="s">
        <v>1047</v>
      </c>
    </row>
    <row r="3526" spans="1:4" x14ac:dyDescent="0.3">
      <c r="A3526" s="200" t="s">
        <v>3603</v>
      </c>
      <c r="B3526" s="200">
        <v>532604</v>
      </c>
      <c r="C3526" s="200" t="s">
        <v>3602</v>
      </c>
      <c r="D3526" s="200" t="s">
        <v>1850</v>
      </c>
    </row>
    <row r="3527" spans="1:4" x14ac:dyDescent="0.3">
      <c r="A3527" s="200" t="s">
        <v>3601</v>
      </c>
      <c r="B3527" s="200">
        <v>540497</v>
      </c>
      <c r="C3527" s="200" t="s">
        <v>3600</v>
      </c>
      <c r="D3527" s="200" t="s">
        <v>2467</v>
      </c>
    </row>
    <row r="3528" spans="1:4" x14ac:dyDescent="0.3">
      <c r="A3528" s="200" t="s">
        <v>3599</v>
      </c>
      <c r="B3528" s="200">
        <v>534598</v>
      </c>
      <c r="C3528" s="200" t="s">
        <v>3598</v>
      </c>
      <c r="D3528" s="200" t="s">
        <v>2063</v>
      </c>
    </row>
    <row r="3529" spans="1:4" x14ac:dyDescent="0.3">
      <c r="A3529" s="200" t="s">
        <v>3597</v>
      </c>
      <c r="B3529" s="200">
        <v>539450</v>
      </c>
      <c r="C3529" s="200" t="s">
        <v>3596</v>
      </c>
      <c r="D3529" s="200" t="s">
        <v>1225</v>
      </c>
    </row>
    <row r="3530" spans="1:4" x14ac:dyDescent="0.3">
      <c r="A3530" s="200" t="s">
        <v>3595</v>
      </c>
      <c r="B3530" s="200">
        <v>532316</v>
      </c>
      <c r="C3530" s="200" t="s">
        <v>3594</v>
      </c>
      <c r="D3530" s="200" t="s">
        <v>1800</v>
      </c>
    </row>
    <row r="3531" spans="1:4" x14ac:dyDescent="0.3">
      <c r="A3531" s="200" t="s">
        <v>3593</v>
      </c>
      <c r="B3531" s="200">
        <v>540048</v>
      </c>
      <c r="C3531" s="200" t="s">
        <v>3592</v>
      </c>
      <c r="D3531" s="200" t="s">
        <v>1047</v>
      </c>
    </row>
    <row r="3532" spans="1:4" x14ac:dyDescent="0.3">
      <c r="A3532" s="200" t="s">
        <v>3591</v>
      </c>
      <c r="B3532" s="200">
        <v>536710</v>
      </c>
      <c r="C3532" s="200" t="s">
        <v>1735</v>
      </c>
      <c r="D3532" s="200" t="s">
        <v>1004</v>
      </c>
    </row>
    <row r="3533" spans="1:4" x14ac:dyDescent="0.3">
      <c r="A3533" s="200" t="s">
        <v>3590</v>
      </c>
      <c r="B3533" s="200">
        <v>513515</v>
      </c>
      <c r="C3533" s="200" t="s">
        <v>1735</v>
      </c>
      <c r="D3533" s="200" t="s">
        <v>920</v>
      </c>
    </row>
    <row r="3534" spans="1:4" x14ac:dyDescent="0.3">
      <c r="A3534" s="200" t="s">
        <v>3589</v>
      </c>
      <c r="B3534" s="200">
        <v>531307</v>
      </c>
      <c r="C3534" s="200" t="s">
        <v>1735</v>
      </c>
      <c r="D3534" s="200" t="s">
        <v>920</v>
      </c>
    </row>
    <row r="3535" spans="1:4" x14ac:dyDescent="0.3">
      <c r="A3535" s="200" t="s">
        <v>3588</v>
      </c>
      <c r="B3535" s="200" t="s">
        <v>1735</v>
      </c>
      <c r="C3535" s="200" t="s">
        <v>3587</v>
      </c>
      <c r="D3535" s="200" t="s">
        <v>1733</v>
      </c>
    </row>
    <row r="3536" spans="1:4" x14ac:dyDescent="0.3">
      <c r="A3536" s="200" t="s">
        <v>3586</v>
      </c>
      <c r="B3536" s="200">
        <v>538876</v>
      </c>
      <c r="C3536" s="200" t="s">
        <v>1735</v>
      </c>
      <c r="D3536" s="200" t="s">
        <v>1004</v>
      </c>
    </row>
    <row r="3537" spans="1:4" x14ac:dyDescent="0.3">
      <c r="A3537" s="200" t="s">
        <v>3585</v>
      </c>
      <c r="B3537" s="200">
        <v>535621</v>
      </c>
      <c r="C3537" s="200" t="s">
        <v>1735</v>
      </c>
      <c r="D3537" s="200" t="s">
        <v>926</v>
      </c>
    </row>
    <row r="3538" spans="1:4" x14ac:dyDescent="0.3">
      <c r="A3538" s="200" t="s">
        <v>3584</v>
      </c>
      <c r="B3538" s="200">
        <v>503622</v>
      </c>
      <c r="C3538" s="200" t="s">
        <v>1735</v>
      </c>
      <c r="D3538" s="200" t="s">
        <v>945</v>
      </c>
    </row>
    <row r="3539" spans="1:4" x14ac:dyDescent="0.3">
      <c r="A3539" s="200" t="s">
        <v>3583</v>
      </c>
      <c r="B3539" s="200">
        <v>514197</v>
      </c>
      <c r="C3539" s="200" t="s">
        <v>1735</v>
      </c>
      <c r="D3539" s="200" t="s">
        <v>920</v>
      </c>
    </row>
    <row r="3540" spans="1:4" x14ac:dyDescent="0.3">
      <c r="A3540" s="200" t="s">
        <v>3582</v>
      </c>
      <c r="B3540" s="200">
        <v>540081</v>
      </c>
      <c r="C3540" s="200" t="s">
        <v>3581</v>
      </c>
      <c r="D3540" s="200" t="s">
        <v>2467</v>
      </c>
    </row>
    <row r="3541" spans="1:4" x14ac:dyDescent="0.3">
      <c r="A3541" s="200" t="s">
        <v>3580</v>
      </c>
      <c r="B3541" s="200">
        <v>539112</v>
      </c>
      <c r="C3541" s="200" t="s">
        <v>1735</v>
      </c>
      <c r="D3541" s="200" t="s">
        <v>926</v>
      </c>
    </row>
    <row r="3542" spans="1:4" x14ac:dyDescent="0.3">
      <c r="A3542" s="200" t="s">
        <v>3579</v>
      </c>
      <c r="B3542" s="200">
        <v>530267</v>
      </c>
      <c r="C3542" s="200" t="s">
        <v>1735</v>
      </c>
      <c r="D3542" s="200" t="s">
        <v>515</v>
      </c>
    </row>
    <row r="3543" spans="1:4" x14ac:dyDescent="0.3">
      <c r="A3543" s="200" t="s">
        <v>3578</v>
      </c>
      <c r="B3543" s="200">
        <v>530461</v>
      </c>
      <c r="C3543" s="200" t="s">
        <v>1735</v>
      </c>
      <c r="D3543" s="200" t="s">
        <v>766</v>
      </c>
    </row>
    <row r="3544" spans="1:4" x14ac:dyDescent="0.3">
      <c r="A3544" s="200" t="s">
        <v>3577</v>
      </c>
      <c r="B3544" s="200">
        <v>540132</v>
      </c>
      <c r="C3544" s="200" t="s">
        <v>1735</v>
      </c>
      <c r="D3544" s="200" t="s">
        <v>1212</v>
      </c>
    </row>
    <row r="3545" spans="1:4" x14ac:dyDescent="0.3">
      <c r="A3545" s="200" t="s">
        <v>3576</v>
      </c>
      <c r="B3545" s="200">
        <v>540132</v>
      </c>
      <c r="C3545" s="200" t="s">
        <v>1735</v>
      </c>
      <c r="D3545" s="200" t="s">
        <v>1212</v>
      </c>
    </row>
    <row r="3546" spans="1:4" x14ac:dyDescent="0.3">
      <c r="A3546" s="200" t="s">
        <v>3575</v>
      </c>
      <c r="B3546" s="200">
        <v>531869</v>
      </c>
      <c r="C3546" s="200" t="s">
        <v>1735</v>
      </c>
      <c r="D3546" s="200" t="s">
        <v>2173</v>
      </c>
    </row>
    <row r="3547" spans="1:4" x14ac:dyDescent="0.3">
      <c r="A3547" s="200" t="s">
        <v>3574</v>
      </c>
      <c r="B3547" s="200">
        <v>532710</v>
      </c>
      <c r="C3547" s="200" t="s">
        <v>3573</v>
      </c>
      <c r="D3547" s="200" t="s">
        <v>931</v>
      </c>
    </row>
    <row r="3548" spans="1:4" x14ac:dyDescent="0.3">
      <c r="A3548" s="200" t="s">
        <v>3572</v>
      </c>
      <c r="B3548" s="200">
        <v>539346</v>
      </c>
      <c r="C3548" s="200" t="s">
        <v>3571</v>
      </c>
      <c r="D3548" s="200" t="s">
        <v>3570</v>
      </c>
    </row>
    <row r="3549" spans="1:4" x14ac:dyDescent="0.3">
      <c r="A3549" s="200" t="s">
        <v>3569</v>
      </c>
      <c r="B3549" s="200">
        <v>506642</v>
      </c>
      <c r="C3549" s="200" t="s">
        <v>1735</v>
      </c>
      <c r="D3549" s="200" t="s">
        <v>681</v>
      </c>
    </row>
    <row r="3550" spans="1:4" x14ac:dyDescent="0.3">
      <c r="A3550" s="200" t="s">
        <v>3568</v>
      </c>
      <c r="B3550" s="200">
        <v>540821</v>
      </c>
      <c r="C3550" s="200" t="s">
        <v>1735</v>
      </c>
      <c r="D3550" s="200" t="s">
        <v>1762</v>
      </c>
    </row>
    <row r="3551" spans="1:4" x14ac:dyDescent="0.3">
      <c r="A3551" s="200" t="s">
        <v>3567</v>
      </c>
      <c r="B3551" s="200">
        <v>532034</v>
      </c>
      <c r="C3551" s="200" t="s">
        <v>1735</v>
      </c>
      <c r="D3551" s="200" t="s">
        <v>1225</v>
      </c>
    </row>
    <row r="3552" spans="1:4" x14ac:dyDescent="0.3">
      <c r="A3552" s="200" t="s">
        <v>3566</v>
      </c>
      <c r="B3552" s="200">
        <v>531448</v>
      </c>
      <c r="C3552" s="200" t="s">
        <v>1735</v>
      </c>
      <c r="D3552" s="200" t="s">
        <v>1751</v>
      </c>
    </row>
    <row r="3553" spans="1:4" x14ac:dyDescent="0.3">
      <c r="A3553" s="200" t="s">
        <v>3565</v>
      </c>
      <c r="B3553" s="200">
        <v>523025</v>
      </c>
      <c r="C3553" s="200" t="s">
        <v>1735</v>
      </c>
      <c r="D3553" s="200" t="s">
        <v>1047</v>
      </c>
    </row>
    <row r="3554" spans="1:4" x14ac:dyDescent="0.3">
      <c r="A3554" s="200" t="s">
        <v>3564</v>
      </c>
      <c r="B3554" s="200">
        <v>523025</v>
      </c>
      <c r="C3554" s="200" t="s">
        <v>1735</v>
      </c>
      <c r="D3554" s="200" t="s">
        <v>1047</v>
      </c>
    </row>
    <row r="3555" spans="1:4" x14ac:dyDescent="0.3">
      <c r="A3555" s="200" t="s">
        <v>3563</v>
      </c>
      <c r="B3555" s="200">
        <v>502090</v>
      </c>
      <c r="C3555" s="200" t="s">
        <v>3562</v>
      </c>
      <c r="D3555" s="200" t="s">
        <v>687</v>
      </c>
    </row>
    <row r="3556" spans="1:4" x14ac:dyDescent="0.3">
      <c r="A3556" s="200" t="s">
        <v>3561</v>
      </c>
      <c r="B3556" s="200">
        <v>540715</v>
      </c>
      <c r="C3556" s="200" t="s">
        <v>1735</v>
      </c>
      <c r="D3556" s="200" t="s">
        <v>1047</v>
      </c>
    </row>
    <row r="3557" spans="1:4" x14ac:dyDescent="0.3">
      <c r="A3557" s="200" t="s">
        <v>3560</v>
      </c>
      <c r="B3557" s="200">
        <v>532092</v>
      </c>
      <c r="C3557" s="200" t="s">
        <v>1735</v>
      </c>
      <c r="D3557" s="200" t="s">
        <v>1004</v>
      </c>
    </row>
    <row r="3558" spans="1:4" x14ac:dyDescent="0.3">
      <c r="A3558" s="200" t="s">
        <v>3559</v>
      </c>
      <c r="B3558" s="200">
        <v>507663</v>
      </c>
      <c r="C3558" s="200" t="s">
        <v>1735</v>
      </c>
      <c r="D3558" s="200" t="s">
        <v>1646</v>
      </c>
    </row>
    <row r="3559" spans="1:4" x14ac:dyDescent="0.3">
      <c r="A3559" s="200" t="s">
        <v>3558</v>
      </c>
      <c r="B3559" s="200">
        <v>511254</v>
      </c>
      <c r="C3559" s="200" t="s">
        <v>1735</v>
      </c>
      <c r="D3559" s="200" t="s">
        <v>1004</v>
      </c>
    </row>
    <row r="3560" spans="1:4" x14ac:dyDescent="0.3">
      <c r="A3560" s="200" t="s">
        <v>3557</v>
      </c>
      <c r="B3560" s="200">
        <v>526085</v>
      </c>
      <c r="C3560" s="200" t="s">
        <v>1735</v>
      </c>
      <c r="D3560" s="200" t="s">
        <v>1811</v>
      </c>
    </row>
    <row r="3561" spans="1:4" x14ac:dyDescent="0.3">
      <c r="A3561" s="200" t="s">
        <v>3556</v>
      </c>
      <c r="B3561" s="200" t="s">
        <v>1735</v>
      </c>
      <c r="C3561" s="200" t="s">
        <v>3555</v>
      </c>
      <c r="D3561" s="200" t="s">
        <v>1733</v>
      </c>
    </row>
    <row r="3562" spans="1:4" x14ac:dyDescent="0.3">
      <c r="A3562" s="200" t="s">
        <v>3554</v>
      </c>
      <c r="B3562" s="200">
        <v>540143</v>
      </c>
      <c r="C3562" s="200" t="s">
        <v>1735</v>
      </c>
      <c r="D3562" s="200" t="s">
        <v>948</v>
      </c>
    </row>
    <row r="3563" spans="1:4" x14ac:dyDescent="0.3">
      <c r="A3563" s="200" t="s">
        <v>3553</v>
      </c>
      <c r="B3563" s="200">
        <v>540143</v>
      </c>
      <c r="C3563" s="200" t="s">
        <v>1735</v>
      </c>
      <c r="D3563" s="200" t="s">
        <v>948</v>
      </c>
    </row>
    <row r="3564" spans="1:4" x14ac:dyDescent="0.3">
      <c r="A3564" s="200" t="s">
        <v>3552</v>
      </c>
      <c r="B3564" s="200">
        <v>511533</v>
      </c>
      <c r="C3564" s="200" t="s">
        <v>1735</v>
      </c>
      <c r="D3564" s="200" t="s">
        <v>2203</v>
      </c>
    </row>
    <row r="3565" spans="1:4" x14ac:dyDescent="0.3">
      <c r="A3565" s="200" t="s">
        <v>3551</v>
      </c>
      <c r="B3565" s="200">
        <v>503691</v>
      </c>
      <c r="C3565" s="200" t="s">
        <v>1735</v>
      </c>
      <c r="D3565" s="200" t="s">
        <v>1762</v>
      </c>
    </row>
    <row r="3566" spans="1:4" x14ac:dyDescent="0.3">
      <c r="A3566" s="200" t="s">
        <v>3550</v>
      </c>
      <c r="B3566" s="200">
        <v>532841</v>
      </c>
      <c r="C3566" s="200" t="s">
        <v>1735</v>
      </c>
      <c r="D3566" s="200" t="s">
        <v>687</v>
      </c>
    </row>
    <row r="3567" spans="1:4" x14ac:dyDescent="0.3">
      <c r="A3567" s="200" t="s">
        <v>3549</v>
      </c>
      <c r="B3567" s="200">
        <v>539660</v>
      </c>
      <c r="C3567" s="200" t="s">
        <v>1735</v>
      </c>
      <c r="D3567" s="200" t="s">
        <v>945</v>
      </c>
    </row>
    <row r="3568" spans="1:4" x14ac:dyDescent="0.3">
      <c r="A3568" s="200" t="s">
        <v>3548</v>
      </c>
      <c r="B3568" s="200">
        <v>538557</v>
      </c>
      <c r="C3568" s="200" t="s">
        <v>1735</v>
      </c>
      <c r="D3568" s="200" t="s">
        <v>1212</v>
      </c>
    </row>
    <row r="3569" spans="1:4" x14ac:dyDescent="0.3">
      <c r="A3569" s="200" t="s">
        <v>3547</v>
      </c>
      <c r="B3569" s="200">
        <v>531931</v>
      </c>
      <c r="C3569" s="200" t="s">
        <v>1735</v>
      </c>
      <c r="D3569" s="200" t="s">
        <v>1751</v>
      </c>
    </row>
    <row r="3570" spans="1:4" x14ac:dyDescent="0.3">
      <c r="A3570" s="200" t="s">
        <v>3546</v>
      </c>
      <c r="B3570" s="200">
        <v>530905</v>
      </c>
      <c r="C3570" s="200" t="s">
        <v>1735</v>
      </c>
      <c r="D3570" s="200" t="s">
        <v>1004</v>
      </c>
    </row>
    <row r="3571" spans="1:4" x14ac:dyDescent="0.3">
      <c r="A3571" s="200" t="s">
        <v>3545</v>
      </c>
      <c r="B3571" s="200">
        <v>540066</v>
      </c>
      <c r="C3571" s="200" t="s">
        <v>1735</v>
      </c>
      <c r="D3571" s="200" t="s">
        <v>989</v>
      </c>
    </row>
    <row r="3572" spans="1:4" x14ac:dyDescent="0.3">
      <c r="A3572" s="200" t="s">
        <v>3544</v>
      </c>
      <c r="B3572" s="200">
        <v>530265</v>
      </c>
      <c r="C3572" s="200" t="s">
        <v>1735</v>
      </c>
      <c r="D3572" s="200" t="s">
        <v>687</v>
      </c>
    </row>
    <row r="3573" spans="1:4" x14ac:dyDescent="0.3">
      <c r="A3573" s="200" t="s">
        <v>3543</v>
      </c>
      <c r="B3573" s="200">
        <v>515043</v>
      </c>
      <c r="C3573" s="200" t="s">
        <v>1735</v>
      </c>
      <c r="D3573" s="200" t="s">
        <v>2397</v>
      </c>
    </row>
    <row r="3574" spans="1:4" x14ac:dyDescent="0.3">
      <c r="A3574" s="200" t="s">
        <v>3542</v>
      </c>
      <c r="B3574" s="200">
        <v>515043</v>
      </c>
      <c r="C3574" s="200" t="s">
        <v>1735</v>
      </c>
      <c r="D3574" s="200" t="s">
        <v>2397</v>
      </c>
    </row>
    <row r="3575" spans="1:4" x14ac:dyDescent="0.3">
      <c r="A3575" s="200" t="s">
        <v>3541</v>
      </c>
      <c r="B3575" s="200" t="s">
        <v>1735</v>
      </c>
      <c r="C3575" s="200" t="s">
        <v>3540</v>
      </c>
      <c r="D3575" s="200" t="s">
        <v>1733</v>
      </c>
    </row>
    <row r="3576" spans="1:4" x14ac:dyDescent="0.3">
      <c r="A3576" s="200" t="s">
        <v>3539</v>
      </c>
      <c r="B3576" s="200" t="s">
        <v>1735</v>
      </c>
      <c r="C3576" s="200" t="s">
        <v>3538</v>
      </c>
      <c r="D3576" s="200" t="s">
        <v>1733</v>
      </c>
    </row>
    <row r="3577" spans="1:4" x14ac:dyDescent="0.3">
      <c r="A3577" s="200" t="s">
        <v>3537</v>
      </c>
      <c r="B3577" s="200">
        <v>590051</v>
      </c>
      <c r="C3577" s="200" t="s">
        <v>3536</v>
      </c>
      <c r="D3577" s="200" t="s">
        <v>1625</v>
      </c>
    </row>
    <row r="3578" spans="1:4" x14ac:dyDescent="0.3">
      <c r="A3578" s="200" t="s">
        <v>3535</v>
      </c>
      <c r="B3578" s="200">
        <v>511066</v>
      </c>
      <c r="C3578" s="200" t="s">
        <v>1735</v>
      </c>
      <c r="D3578" s="200" t="s">
        <v>1004</v>
      </c>
    </row>
    <row r="3579" spans="1:4" x14ac:dyDescent="0.3">
      <c r="A3579" s="200" t="s">
        <v>3534</v>
      </c>
      <c r="B3579" s="200">
        <v>507315</v>
      </c>
      <c r="C3579" s="200" t="s">
        <v>3533</v>
      </c>
      <c r="D3579" s="200" t="s">
        <v>807</v>
      </c>
    </row>
    <row r="3580" spans="1:4" x14ac:dyDescent="0.3">
      <c r="A3580" s="200" t="s">
        <v>3532</v>
      </c>
      <c r="B3580" s="200">
        <v>532713</v>
      </c>
      <c r="C3580" s="200" t="s">
        <v>3531</v>
      </c>
      <c r="D3580" s="200" t="s">
        <v>1212</v>
      </c>
    </row>
    <row r="3581" spans="1:4" x14ac:dyDescent="0.3">
      <c r="A3581" s="200" t="s">
        <v>3530</v>
      </c>
      <c r="B3581" s="200">
        <v>540642</v>
      </c>
      <c r="C3581" s="200" t="s">
        <v>3529</v>
      </c>
      <c r="D3581" s="200" t="s">
        <v>931</v>
      </c>
    </row>
    <row r="3582" spans="1:4" x14ac:dyDescent="0.3">
      <c r="A3582" s="200" t="s">
        <v>3528</v>
      </c>
      <c r="B3582" s="200">
        <v>540181</v>
      </c>
      <c r="C3582" s="200" t="s">
        <v>1735</v>
      </c>
      <c r="D3582" s="200" t="s">
        <v>1004</v>
      </c>
    </row>
    <row r="3583" spans="1:4" x14ac:dyDescent="0.3">
      <c r="A3583" s="200" t="s">
        <v>3527</v>
      </c>
      <c r="B3583" s="200">
        <v>526554</v>
      </c>
      <c r="C3583" s="200" t="s">
        <v>1735</v>
      </c>
      <c r="D3583" s="200" t="s">
        <v>1130</v>
      </c>
    </row>
    <row r="3584" spans="1:4" x14ac:dyDescent="0.3">
      <c r="A3584" s="200" t="s">
        <v>3526</v>
      </c>
      <c r="B3584" s="200">
        <v>590056</v>
      </c>
      <c r="C3584" s="200" t="s">
        <v>3525</v>
      </c>
      <c r="D3584" s="200" t="s">
        <v>920</v>
      </c>
    </row>
    <row r="3585" spans="1:4" x14ac:dyDescent="0.3">
      <c r="A3585" s="200" t="s">
        <v>3524</v>
      </c>
      <c r="B3585" s="200">
        <v>500370</v>
      </c>
      <c r="C3585" s="200" t="s">
        <v>3523</v>
      </c>
      <c r="D3585" s="200" t="s">
        <v>1212</v>
      </c>
    </row>
    <row r="3586" spans="1:4" x14ac:dyDescent="0.3">
      <c r="A3586" s="200" t="s">
        <v>3522</v>
      </c>
      <c r="B3586" s="200">
        <v>517059</v>
      </c>
      <c r="C3586" s="200" t="s">
        <v>3521</v>
      </c>
      <c r="D3586" s="200" t="s">
        <v>958</v>
      </c>
    </row>
    <row r="3587" spans="1:4" x14ac:dyDescent="0.3">
      <c r="A3587" s="200" t="s">
        <v>3520</v>
      </c>
      <c r="B3587" s="200">
        <v>532005</v>
      </c>
      <c r="C3587" s="200" t="s">
        <v>1735</v>
      </c>
      <c r="D3587" s="200" t="s">
        <v>1078</v>
      </c>
    </row>
    <row r="3588" spans="1:4" x14ac:dyDescent="0.3">
      <c r="A3588" s="200" t="s">
        <v>3519</v>
      </c>
      <c r="B3588" s="200">
        <v>521240</v>
      </c>
      <c r="C3588" s="200" t="s">
        <v>1735</v>
      </c>
      <c r="D3588" s="200" t="s">
        <v>920</v>
      </c>
    </row>
    <row r="3589" spans="1:4" x14ac:dyDescent="0.3">
      <c r="A3589" s="200" t="s">
        <v>3518</v>
      </c>
      <c r="B3589" s="200">
        <v>511630</v>
      </c>
      <c r="C3589" s="200" t="s">
        <v>3517</v>
      </c>
      <c r="D3589" s="200" t="s">
        <v>2467</v>
      </c>
    </row>
    <row r="3590" spans="1:4" x14ac:dyDescent="0.3">
      <c r="A3590" s="200" t="s">
        <v>3516</v>
      </c>
      <c r="B3590" s="200">
        <v>520075</v>
      </c>
      <c r="C3590" s="200" t="s">
        <v>1735</v>
      </c>
      <c r="D3590" s="200" t="s">
        <v>989</v>
      </c>
    </row>
    <row r="3591" spans="1:4" x14ac:dyDescent="0.3">
      <c r="A3591" s="200" t="s">
        <v>3515</v>
      </c>
      <c r="B3591" s="200">
        <v>530617</v>
      </c>
      <c r="C3591" s="200" t="s">
        <v>1735</v>
      </c>
      <c r="D3591" s="200" t="s">
        <v>844</v>
      </c>
    </row>
    <row r="3592" spans="1:4" x14ac:dyDescent="0.3">
      <c r="A3592" s="200" t="s">
        <v>3514</v>
      </c>
      <c r="B3592" s="200">
        <v>530125</v>
      </c>
      <c r="C3592" s="200" t="s">
        <v>1735</v>
      </c>
      <c r="D3592" s="200" t="s">
        <v>472</v>
      </c>
    </row>
    <row r="3593" spans="1:4" x14ac:dyDescent="0.3">
      <c r="A3593" s="200" t="s">
        <v>3513</v>
      </c>
      <c r="B3593" s="200">
        <v>500371</v>
      </c>
      <c r="C3593" s="200" t="s">
        <v>1735</v>
      </c>
      <c r="D3593" s="200" t="s">
        <v>633</v>
      </c>
    </row>
    <row r="3594" spans="1:4" x14ac:dyDescent="0.3">
      <c r="A3594" s="200" t="s">
        <v>3512</v>
      </c>
      <c r="B3594" s="200">
        <v>500371</v>
      </c>
      <c r="C3594" s="200" t="s">
        <v>1735</v>
      </c>
      <c r="D3594" s="200" t="s">
        <v>633</v>
      </c>
    </row>
    <row r="3595" spans="1:4" x14ac:dyDescent="0.3">
      <c r="A3595" s="200" t="s">
        <v>3511</v>
      </c>
      <c r="B3595" s="200">
        <v>521206</v>
      </c>
      <c r="C3595" s="200" t="s">
        <v>1735</v>
      </c>
      <c r="D3595" s="200" t="s">
        <v>1047</v>
      </c>
    </row>
    <row r="3596" spans="1:4" x14ac:dyDescent="0.3">
      <c r="A3596" s="200" t="s">
        <v>3510</v>
      </c>
      <c r="B3596" s="200">
        <v>530025</v>
      </c>
      <c r="C3596" s="200" t="s">
        <v>1735</v>
      </c>
      <c r="D3596" s="200" t="s">
        <v>1751</v>
      </c>
    </row>
    <row r="3597" spans="1:4" x14ac:dyDescent="0.3">
      <c r="A3597" s="200" t="s">
        <v>3509</v>
      </c>
      <c r="B3597" s="200">
        <v>780015</v>
      </c>
      <c r="C3597" s="200" t="s">
        <v>1735</v>
      </c>
      <c r="D3597" s="200" t="s">
        <v>1880</v>
      </c>
    </row>
    <row r="3598" spans="1:4" x14ac:dyDescent="0.3">
      <c r="A3598" s="200" t="s">
        <v>3508</v>
      </c>
      <c r="B3598" s="200">
        <v>509423</v>
      </c>
      <c r="C3598" s="200" t="s">
        <v>1735</v>
      </c>
      <c r="D3598" s="200" t="s">
        <v>681</v>
      </c>
    </row>
    <row r="3599" spans="1:4" x14ac:dyDescent="0.3">
      <c r="A3599" s="200" t="s">
        <v>3507</v>
      </c>
      <c r="B3599" s="200">
        <v>521222</v>
      </c>
      <c r="C3599" s="200" t="s">
        <v>1735</v>
      </c>
      <c r="D3599" s="200" t="s">
        <v>1047</v>
      </c>
    </row>
    <row r="3600" spans="1:4" x14ac:dyDescent="0.3">
      <c r="A3600" s="200" t="s">
        <v>3506</v>
      </c>
      <c r="B3600" s="200" t="s">
        <v>1735</v>
      </c>
      <c r="C3600" s="200" t="s">
        <v>3505</v>
      </c>
      <c r="D3600" s="200" t="s">
        <v>1880</v>
      </c>
    </row>
    <row r="3601" spans="1:4" x14ac:dyDescent="0.3">
      <c r="A3601" s="200" t="s">
        <v>3504</v>
      </c>
      <c r="B3601" s="200">
        <v>523116</v>
      </c>
      <c r="C3601" s="200" t="s">
        <v>1735</v>
      </c>
      <c r="D3601" s="200" t="s">
        <v>975</v>
      </c>
    </row>
    <row r="3602" spans="1:4" x14ac:dyDescent="0.3">
      <c r="A3602" s="200" t="s">
        <v>3503</v>
      </c>
      <c r="B3602" s="200">
        <v>541163</v>
      </c>
      <c r="C3602" s="200" t="s">
        <v>3502</v>
      </c>
      <c r="D3602" s="200" t="s">
        <v>989</v>
      </c>
    </row>
    <row r="3603" spans="1:4" x14ac:dyDescent="0.3">
      <c r="A3603" s="200" t="s">
        <v>3501</v>
      </c>
      <c r="B3603" s="200">
        <v>524703</v>
      </c>
      <c r="C3603" s="200" t="s">
        <v>1735</v>
      </c>
      <c r="D3603" s="200" t="s">
        <v>472</v>
      </c>
    </row>
    <row r="3604" spans="1:4" x14ac:dyDescent="0.3">
      <c r="A3604" s="200" t="s">
        <v>3500</v>
      </c>
      <c r="B3604" s="200">
        <v>504918</v>
      </c>
      <c r="C3604" s="200" t="s">
        <v>1735</v>
      </c>
      <c r="D3604" s="200" t="s">
        <v>2479</v>
      </c>
    </row>
    <row r="3605" spans="1:4" x14ac:dyDescent="0.3">
      <c r="A3605" s="200" t="s">
        <v>3499</v>
      </c>
      <c r="B3605" s="200">
        <v>539392</v>
      </c>
      <c r="C3605" s="200" t="s">
        <v>1735</v>
      </c>
      <c r="D3605" s="200" t="s">
        <v>1212</v>
      </c>
    </row>
    <row r="3606" spans="1:4" x14ac:dyDescent="0.3">
      <c r="A3606" s="200" t="s">
        <v>3498</v>
      </c>
      <c r="B3606" s="200">
        <v>539392</v>
      </c>
      <c r="C3606" s="200" t="s">
        <v>1735</v>
      </c>
      <c r="D3606" s="200" t="s">
        <v>1212</v>
      </c>
    </row>
    <row r="3607" spans="1:4" x14ac:dyDescent="0.3">
      <c r="A3607" s="200" t="s">
        <v>3497</v>
      </c>
      <c r="B3607" s="200">
        <v>516096</v>
      </c>
      <c r="C3607" s="200" t="s">
        <v>1735</v>
      </c>
      <c r="D3607" s="200" t="s">
        <v>1655</v>
      </c>
    </row>
    <row r="3608" spans="1:4" x14ac:dyDescent="0.3">
      <c r="A3608" s="200" t="s">
        <v>3496</v>
      </c>
      <c r="B3608" s="200">
        <v>514234</v>
      </c>
      <c r="C3608" s="200" t="s">
        <v>3494</v>
      </c>
      <c r="D3608" s="200" t="s">
        <v>920</v>
      </c>
    </row>
    <row r="3609" spans="1:4" x14ac:dyDescent="0.3">
      <c r="A3609" s="200" t="s">
        <v>3495</v>
      </c>
      <c r="B3609" s="200">
        <v>514234</v>
      </c>
      <c r="C3609" s="200" t="s">
        <v>3494</v>
      </c>
      <c r="D3609" s="200" t="s">
        <v>920</v>
      </c>
    </row>
    <row r="3610" spans="1:4" x14ac:dyDescent="0.3">
      <c r="A3610" s="200" t="s">
        <v>3493</v>
      </c>
      <c r="B3610" s="200">
        <v>534618</v>
      </c>
      <c r="C3610" s="200" t="s">
        <v>1735</v>
      </c>
      <c r="D3610" s="200" t="s">
        <v>2063</v>
      </c>
    </row>
    <row r="3611" spans="1:4" x14ac:dyDescent="0.3">
      <c r="A3611" s="200" t="s">
        <v>3492</v>
      </c>
      <c r="B3611" s="200">
        <v>511640</v>
      </c>
      <c r="C3611" s="200" t="s">
        <v>1735</v>
      </c>
      <c r="D3611" s="200" t="s">
        <v>1004</v>
      </c>
    </row>
    <row r="3612" spans="1:4" x14ac:dyDescent="0.3">
      <c r="A3612" s="200" t="s">
        <v>3491</v>
      </c>
      <c r="B3612" s="200">
        <v>526521</v>
      </c>
      <c r="C3612" s="200" t="s">
        <v>3490</v>
      </c>
      <c r="D3612" s="200" t="s">
        <v>687</v>
      </c>
    </row>
    <row r="3613" spans="1:4" x14ac:dyDescent="0.3">
      <c r="A3613" s="200" t="s">
        <v>3489</v>
      </c>
      <c r="B3613" s="200">
        <v>540782</v>
      </c>
      <c r="C3613" s="200" t="s">
        <v>1735</v>
      </c>
      <c r="D3613" s="200" t="s">
        <v>1811</v>
      </c>
    </row>
    <row r="3614" spans="1:4" x14ac:dyDescent="0.3">
      <c r="A3614" s="200" t="s">
        <v>3488</v>
      </c>
      <c r="B3614" s="200">
        <v>533411</v>
      </c>
      <c r="C3614" s="200" t="s">
        <v>3487</v>
      </c>
      <c r="D3614" s="200" t="s">
        <v>996</v>
      </c>
    </row>
    <row r="3615" spans="1:4" x14ac:dyDescent="0.3">
      <c r="A3615" s="200" t="s">
        <v>3486</v>
      </c>
      <c r="B3615" s="200">
        <v>530073</v>
      </c>
      <c r="C3615" s="200" t="s">
        <v>3485</v>
      </c>
      <c r="D3615" s="200" t="s">
        <v>975</v>
      </c>
    </row>
    <row r="3616" spans="1:4" x14ac:dyDescent="0.3">
      <c r="A3616" s="200" t="s">
        <v>3484</v>
      </c>
      <c r="B3616" s="200" t="s">
        <v>1735</v>
      </c>
      <c r="C3616" s="200" t="s">
        <v>3483</v>
      </c>
      <c r="D3616" s="200" t="s">
        <v>1733</v>
      </c>
    </row>
    <row r="3617" spans="1:4" x14ac:dyDescent="0.3">
      <c r="A3617" s="200" t="s">
        <v>3482</v>
      </c>
      <c r="B3617" s="200">
        <v>531898</v>
      </c>
      <c r="C3617" s="200" t="s">
        <v>1735</v>
      </c>
      <c r="D3617" s="200" t="s">
        <v>1947</v>
      </c>
    </row>
    <row r="3618" spans="1:4" x14ac:dyDescent="0.3">
      <c r="A3618" s="200" t="s">
        <v>3481</v>
      </c>
      <c r="B3618" s="200">
        <v>531569</v>
      </c>
      <c r="C3618" s="200" t="s">
        <v>1735</v>
      </c>
      <c r="D3618" s="200" t="s">
        <v>472</v>
      </c>
    </row>
    <row r="3619" spans="1:4" x14ac:dyDescent="0.3">
      <c r="A3619" s="200" t="s">
        <v>3480</v>
      </c>
      <c r="B3619" s="200">
        <v>532972</v>
      </c>
      <c r="C3619" s="200" t="s">
        <v>1735</v>
      </c>
      <c r="D3619" s="200" t="s">
        <v>1625</v>
      </c>
    </row>
    <row r="3620" spans="1:4" x14ac:dyDescent="0.3">
      <c r="A3620" s="200" t="s">
        <v>3479</v>
      </c>
      <c r="B3620" s="200">
        <v>532435</v>
      </c>
      <c r="C3620" s="200" t="s">
        <v>1735</v>
      </c>
      <c r="D3620" s="200" t="s">
        <v>926</v>
      </c>
    </row>
    <row r="3621" spans="1:4" x14ac:dyDescent="0.3">
      <c r="A3621" s="200" t="s">
        <v>3478</v>
      </c>
      <c r="B3621" s="200">
        <v>512062</v>
      </c>
      <c r="C3621" s="200" t="s">
        <v>1735</v>
      </c>
      <c r="D3621" s="200" t="s">
        <v>1751</v>
      </c>
    </row>
    <row r="3622" spans="1:4" x14ac:dyDescent="0.3">
      <c r="A3622" s="200" t="s">
        <v>3477</v>
      </c>
      <c r="B3622" s="200">
        <v>500674</v>
      </c>
      <c r="C3622" s="200" t="s">
        <v>3475</v>
      </c>
      <c r="D3622" s="200" t="s">
        <v>472</v>
      </c>
    </row>
    <row r="3623" spans="1:4" x14ac:dyDescent="0.3">
      <c r="A3623" s="200" t="s">
        <v>3476</v>
      </c>
      <c r="B3623" s="200">
        <v>500674</v>
      </c>
      <c r="C3623" s="200" t="s">
        <v>3475</v>
      </c>
      <c r="D3623" s="200" t="s">
        <v>472</v>
      </c>
    </row>
    <row r="3624" spans="1:4" x14ac:dyDescent="0.3">
      <c r="A3624" s="200" t="s">
        <v>3474</v>
      </c>
      <c r="B3624" s="200">
        <v>514280</v>
      </c>
      <c r="C3624" s="200" t="s">
        <v>1735</v>
      </c>
      <c r="D3624" s="200" t="s">
        <v>920</v>
      </c>
    </row>
    <row r="3625" spans="1:4" x14ac:dyDescent="0.3">
      <c r="A3625" s="200" t="s">
        <v>3473</v>
      </c>
      <c r="B3625" s="200">
        <v>530035</v>
      </c>
      <c r="C3625" s="200" t="s">
        <v>1735</v>
      </c>
      <c r="D3625" s="200" t="s">
        <v>920</v>
      </c>
    </row>
    <row r="3626" spans="1:4" x14ac:dyDescent="0.3">
      <c r="A3626" s="200" t="s">
        <v>3472</v>
      </c>
      <c r="B3626" s="200">
        <v>540822</v>
      </c>
      <c r="C3626" s="200" t="s">
        <v>1735</v>
      </c>
      <c r="D3626" s="200" t="s">
        <v>1004</v>
      </c>
    </row>
    <row r="3627" spans="1:4" x14ac:dyDescent="0.3">
      <c r="A3627" s="200" t="s">
        <v>3471</v>
      </c>
      <c r="B3627" s="200">
        <v>519260</v>
      </c>
      <c r="C3627" s="200" t="s">
        <v>3470</v>
      </c>
      <c r="D3627" s="200" t="s">
        <v>1646</v>
      </c>
    </row>
    <row r="3628" spans="1:4" x14ac:dyDescent="0.3">
      <c r="A3628" s="200" t="s">
        <v>3469</v>
      </c>
      <c r="B3628" s="200">
        <v>506906</v>
      </c>
      <c r="C3628" s="200" t="s">
        <v>1735</v>
      </c>
      <c r="D3628" s="200" t="s">
        <v>1212</v>
      </c>
    </row>
    <row r="3629" spans="1:4" x14ac:dyDescent="0.3">
      <c r="A3629" s="200" t="s">
        <v>3468</v>
      </c>
      <c r="B3629" s="200">
        <v>519238</v>
      </c>
      <c r="C3629" s="200" t="s">
        <v>1735</v>
      </c>
      <c r="D3629" s="200" t="s">
        <v>414</v>
      </c>
    </row>
    <row r="3630" spans="1:4" x14ac:dyDescent="0.3">
      <c r="A3630" s="200" t="s">
        <v>3467</v>
      </c>
      <c r="B3630" s="200">
        <v>538992</v>
      </c>
      <c r="C3630" s="200" t="s">
        <v>1735</v>
      </c>
      <c r="D3630" s="200" t="s">
        <v>989</v>
      </c>
    </row>
    <row r="3631" spans="1:4" x14ac:dyDescent="0.3">
      <c r="A3631" s="200" t="s">
        <v>3466</v>
      </c>
      <c r="B3631" s="200">
        <v>512020</v>
      </c>
      <c r="C3631" s="200" t="s">
        <v>1735</v>
      </c>
      <c r="D3631" s="200" t="s">
        <v>1004</v>
      </c>
    </row>
    <row r="3632" spans="1:4" x14ac:dyDescent="0.3">
      <c r="A3632" s="200" t="s">
        <v>3465</v>
      </c>
      <c r="B3632" s="200">
        <v>512020</v>
      </c>
      <c r="C3632" s="200" t="s">
        <v>1735</v>
      </c>
      <c r="D3632" s="200" t="s">
        <v>1004</v>
      </c>
    </row>
    <row r="3633" spans="1:4" x14ac:dyDescent="0.3">
      <c r="A3633" s="200" t="s">
        <v>3464</v>
      </c>
      <c r="B3633" s="200">
        <v>504614</v>
      </c>
      <c r="C3633" s="200" t="s">
        <v>3463</v>
      </c>
      <c r="D3633" s="200" t="s">
        <v>1850</v>
      </c>
    </row>
    <row r="3634" spans="1:4" x14ac:dyDescent="0.3">
      <c r="A3634" s="200" t="s">
        <v>3462</v>
      </c>
      <c r="B3634" s="200">
        <v>516032</v>
      </c>
      <c r="C3634" s="200" t="s">
        <v>1735</v>
      </c>
      <c r="D3634" s="200" t="s">
        <v>1655</v>
      </c>
    </row>
    <row r="3635" spans="1:4" x14ac:dyDescent="0.3">
      <c r="A3635" s="200" t="s">
        <v>3461</v>
      </c>
      <c r="B3635" s="200">
        <v>516003</v>
      </c>
      <c r="C3635" s="200" t="s">
        <v>1735</v>
      </c>
      <c r="D3635" s="200" t="s">
        <v>955</v>
      </c>
    </row>
    <row r="3636" spans="1:4" x14ac:dyDescent="0.3">
      <c r="A3636" s="200" t="s">
        <v>3460</v>
      </c>
      <c r="B3636" s="200">
        <v>519242</v>
      </c>
      <c r="C3636" s="200" t="s">
        <v>1735</v>
      </c>
      <c r="D3636" s="200" t="s">
        <v>1646</v>
      </c>
    </row>
    <row r="3637" spans="1:4" x14ac:dyDescent="0.3">
      <c r="A3637" s="200" t="s">
        <v>3459</v>
      </c>
      <c r="B3637" s="200">
        <v>532163</v>
      </c>
      <c r="C3637" s="200" t="s">
        <v>3457</v>
      </c>
      <c r="D3637" s="200" t="s">
        <v>1947</v>
      </c>
    </row>
    <row r="3638" spans="1:4" x14ac:dyDescent="0.3">
      <c r="A3638" s="200" t="s">
        <v>3458</v>
      </c>
      <c r="B3638" s="200">
        <v>532163</v>
      </c>
      <c r="C3638" s="200" t="s">
        <v>3457</v>
      </c>
      <c r="D3638" s="200" t="s">
        <v>1947</v>
      </c>
    </row>
    <row r="3639" spans="1:4" x14ac:dyDescent="0.3">
      <c r="A3639" s="200" t="s">
        <v>3456</v>
      </c>
      <c r="B3639" s="200">
        <v>526885</v>
      </c>
      <c r="C3639" s="200" t="s">
        <v>3455</v>
      </c>
      <c r="D3639" s="200" t="s">
        <v>920</v>
      </c>
    </row>
    <row r="3640" spans="1:4" x14ac:dyDescent="0.3">
      <c r="A3640" s="200" t="s">
        <v>3454</v>
      </c>
      <c r="B3640" s="200">
        <v>530993</v>
      </c>
      <c r="C3640" s="200" t="s">
        <v>1735</v>
      </c>
      <c r="D3640" s="200" t="s">
        <v>1212</v>
      </c>
    </row>
    <row r="3641" spans="1:4" x14ac:dyDescent="0.3">
      <c r="A3641" s="200" t="s">
        <v>3453</v>
      </c>
      <c r="B3641" s="200">
        <v>531930</v>
      </c>
      <c r="C3641" s="200" t="s">
        <v>1735</v>
      </c>
      <c r="D3641" s="200" t="s">
        <v>996</v>
      </c>
    </row>
    <row r="3642" spans="1:4" x14ac:dyDescent="0.3">
      <c r="A3642" s="200" t="s">
        <v>3452</v>
      </c>
      <c r="B3642" s="200">
        <v>540393</v>
      </c>
      <c r="C3642" s="200" t="s">
        <v>1735</v>
      </c>
      <c r="D3642" s="200" t="s">
        <v>423</v>
      </c>
    </row>
    <row r="3643" spans="1:4" x14ac:dyDescent="0.3">
      <c r="A3643" s="200" t="s">
        <v>3451</v>
      </c>
      <c r="B3643" s="200">
        <v>514412</v>
      </c>
      <c r="C3643" s="200" t="s">
        <v>1735</v>
      </c>
      <c r="D3643" s="200" t="s">
        <v>1047</v>
      </c>
    </row>
    <row r="3644" spans="1:4" x14ac:dyDescent="0.3">
      <c r="A3644" s="200" t="s">
        <v>3450</v>
      </c>
      <c r="B3644" s="200">
        <v>506190</v>
      </c>
      <c r="C3644" s="200" t="s">
        <v>1735</v>
      </c>
      <c r="D3644" s="200" t="s">
        <v>1751</v>
      </c>
    </row>
    <row r="3645" spans="1:4" x14ac:dyDescent="0.3">
      <c r="A3645" s="200" t="s">
        <v>3449</v>
      </c>
      <c r="B3645" s="200" t="s">
        <v>1735</v>
      </c>
      <c r="C3645" s="200" t="s">
        <v>3448</v>
      </c>
      <c r="D3645" s="200" t="s">
        <v>1733</v>
      </c>
    </row>
    <row r="3646" spans="1:4" x14ac:dyDescent="0.3">
      <c r="A3646" s="200" t="s">
        <v>3447</v>
      </c>
      <c r="B3646" s="200">
        <v>539124</v>
      </c>
      <c r="C3646" s="200" t="s">
        <v>1735</v>
      </c>
      <c r="D3646" s="200" t="s">
        <v>1004</v>
      </c>
    </row>
    <row r="3647" spans="1:4" x14ac:dyDescent="0.3">
      <c r="A3647" s="200" t="s">
        <v>3446</v>
      </c>
      <c r="B3647" s="200">
        <v>506313</v>
      </c>
      <c r="C3647" s="200" t="s">
        <v>1735</v>
      </c>
      <c r="D3647" s="200" t="s">
        <v>2040</v>
      </c>
    </row>
    <row r="3648" spans="1:4" x14ac:dyDescent="0.3">
      <c r="A3648" s="200" t="s">
        <v>3445</v>
      </c>
      <c r="B3648" s="200">
        <v>532663</v>
      </c>
      <c r="C3648" s="200" t="s">
        <v>3444</v>
      </c>
      <c r="D3648" s="200" t="s">
        <v>948</v>
      </c>
    </row>
    <row r="3649" spans="1:4" x14ac:dyDescent="0.3">
      <c r="A3649" s="200" t="s">
        <v>3443</v>
      </c>
      <c r="B3649" s="200">
        <v>533259</v>
      </c>
      <c r="C3649" s="200" t="s">
        <v>3442</v>
      </c>
      <c r="D3649" s="200" t="s">
        <v>1108</v>
      </c>
    </row>
    <row r="3650" spans="1:4" x14ac:dyDescent="0.3">
      <c r="A3650" s="200" t="s">
        <v>3441</v>
      </c>
      <c r="B3650" s="200">
        <v>511076</v>
      </c>
      <c r="C3650" s="200" t="s">
        <v>1735</v>
      </c>
      <c r="D3650" s="200" t="s">
        <v>1212</v>
      </c>
    </row>
    <row r="3651" spans="1:4" x14ac:dyDescent="0.3">
      <c r="A3651" s="200" t="s">
        <v>3440</v>
      </c>
      <c r="B3651" s="200">
        <v>526093</v>
      </c>
      <c r="C3651" s="200" t="s">
        <v>3439</v>
      </c>
      <c r="D3651" s="200" t="s">
        <v>1850</v>
      </c>
    </row>
    <row r="3652" spans="1:4" x14ac:dyDescent="0.3">
      <c r="A3652" s="200" t="s">
        <v>3438</v>
      </c>
      <c r="B3652" s="200">
        <v>539201</v>
      </c>
      <c r="C3652" s="200" t="s">
        <v>1735</v>
      </c>
      <c r="D3652" s="200" t="s">
        <v>1655</v>
      </c>
    </row>
    <row r="3653" spans="1:4" x14ac:dyDescent="0.3">
      <c r="A3653" s="200" t="s">
        <v>3437</v>
      </c>
      <c r="B3653" s="200">
        <v>539404</v>
      </c>
      <c r="C3653" s="200" t="s">
        <v>3436</v>
      </c>
      <c r="D3653" s="200" t="s">
        <v>1004</v>
      </c>
    </row>
    <row r="3654" spans="1:4" x14ac:dyDescent="0.3">
      <c r="A3654" s="200" t="s">
        <v>3435</v>
      </c>
      <c r="B3654" s="200">
        <v>536592</v>
      </c>
      <c r="C3654" s="200" t="s">
        <v>1735</v>
      </c>
      <c r="D3654" s="200" t="s">
        <v>1004</v>
      </c>
    </row>
    <row r="3655" spans="1:4" x14ac:dyDescent="0.3">
      <c r="A3655" s="200" t="s">
        <v>3434</v>
      </c>
      <c r="B3655" s="200">
        <v>508996</v>
      </c>
      <c r="C3655" s="200" t="s">
        <v>3433</v>
      </c>
      <c r="D3655" s="200" t="s">
        <v>926</v>
      </c>
    </row>
    <row r="3656" spans="1:4" x14ac:dyDescent="0.3">
      <c r="A3656" s="200" t="s">
        <v>3432</v>
      </c>
      <c r="B3656" s="200">
        <v>503893</v>
      </c>
      <c r="C3656" s="200" t="s">
        <v>1735</v>
      </c>
      <c r="D3656" s="200" t="s">
        <v>945</v>
      </c>
    </row>
    <row r="3657" spans="1:4" x14ac:dyDescent="0.3">
      <c r="A3657" s="200" t="s">
        <v>3431</v>
      </c>
      <c r="B3657" s="200">
        <v>539218</v>
      </c>
      <c r="C3657" s="200" t="s">
        <v>1735</v>
      </c>
      <c r="D3657" s="200" t="s">
        <v>1004</v>
      </c>
    </row>
    <row r="3658" spans="1:4" x14ac:dyDescent="0.3">
      <c r="A3658" s="200" t="s">
        <v>3430</v>
      </c>
      <c r="B3658" s="200">
        <v>502175</v>
      </c>
      <c r="C3658" s="200" t="s">
        <v>1735</v>
      </c>
      <c r="D3658" s="200" t="s">
        <v>687</v>
      </c>
    </row>
    <row r="3659" spans="1:4" x14ac:dyDescent="0.3">
      <c r="A3659" s="200" t="s">
        <v>3429</v>
      </c>
      <c r="B3659" s="200">
        <v>511577</v>
      </c>
      <c r="C3659" s="200" t="s">
        <v>1735</v>
      </c>
      <c r="D3659" s="200" t="s">
        <v>1004</v>
      </c>
    </row>
    <row r="3660" spans="1:4" x14ac:dyDescent="0.3">
      <c r="A3660" s="200" t="s">
        <v>3428</v>
      </c>
      <c r="B3660" s="200">
        <v>517320</v>
      </c>
      <c r="C3660" s="200" t="s">
        <v>1735</v>
      </c>
      <c r="D3660" s="200" t="s">
        <v>958</v>
      </c>
    </row>
    <row r="3661" spans="1:4" x14ac:dyDescent="0.3">
      <c r="A3661" s="200" t="s">
        <v>3427</v>
      </c>
      <c r="B3661" s="200">
        <v>532404</v>
      </c>
      <c r="C3661" s="200" t="s">
        <v>1735</v>
      </c>
      <c r="D3661" s="200" t="s">
        <v>1625</v>
      </c>
    </row>
    <row r="3662" spans="1:4" x14ac:dyDescent="0.3">
      <c r="A3662" s="200" t="s">
        <v>3426</v>
      </c>
      <c r="B3662" s="200">
        <v>512634</v>
      </c>
      <c r="C3662" s="200" t="s">
        <v>1735</v>
      </c>
      <c r="D3662" s="200" t="s">
        <v>1811</v>
      </c>
    </row>
    <row r="3663" spans="1:4" x14ac:dyDescent="0.3">
      <c r="A3663" s="200" t="s">
        <v>3425</v>
      </c>
      <c r="B3663" s="200">
        <v>524667</v>
      </c>
      <c r="C3663" s="200" t="s">
        <v>3424</v>
      </c>
      <c r="D3663" s="200" t="s">
        <v>3423</v>
      </c>
    </row>
    <row r="3664" spans="1:4" x14ac:dyDescent="0.3">
      <c r="A3664" s="200" t="s">
        <v>3422</v>
      </c>
      <c r="B3664" s="200">
        <v>531893</v>
      </c>
      <c r="C3664" s="200" t="s">
        <v>1735</v>
      </c>
      <c r="D3664" s="200" t="s">
        <v>1751</v>
      </c>
    </row>
    <row r="3665" spans="1:4" x14ac:dyDescent="0.3">
      <c r="A3665" s="200" t="s">
        <v>3421</v>
      </c>
      <c r="B3665" s="200">
        <v>523710</v>
      </c>
      <c r="C3665" s="200" t="s">
        <v>1735</v>
      </c>
      <c r="D3665" s="200" t="s">
        <v>1811</v>
      </c>
    </row>
    <row r="3666" spans="1:4" x14ac:dyDescent="0.3">
      <c r="A3666" s="200" t="s">
        <v>3420</v>
      </c>
      <c r="B3666" s="200">
        <v>540728</v>
      </c>
      <c r="C3666" s="200" t="s">
        <v>1735</v>
      </c>
      <c r="D3666" s="200" t="s">
        <v>1001</v>
      </c>
    </row>
    <row r="3667" spans="1:4" x14ac:dyDescent="0.3">
      <c r="A3667" s="200" t="s">
        <v>3419</v>
      </c>
      <c r="B3667" s="200">
        <v>532102</v>
      </c>
      <c r="C3667" s="200" t="s">
        <v>1735</v>
      </c>
      <c r="D3667" s="200" t="s">
        <v>807</v>
      </c>
    </row>
    <row r="3668" spans="1:4" x14ac:dyDescent="0.3">
      <c r="A3668" s="200" t="s">
        <v>3418</v>
      </c>
      <c r="B3668" s="200">
        <v>540719</v>
      </c>
      <c r="C3668" s="200" t="s">
        <v>3417</v>
      </c>
      <c r="D3668" s="200" t="s">
        <v>429</v>
      </c>
    </row>
    <row r="3669" spans="1:4" x14ac:dyDescent="0.3">
      <c r="A3669" s="200" t="s">
        <v>3416</v>
      </c>
      <c r="B3669" s="200">
        <v>590098</v>
      </c>
      <c r="C3669" s="200" t="s">
        <v>3415</v>
      </c>
      <c r="D3669" s="200" t="s">
        <v>945</v>
      </c>
    </row>
    <row r="3670" spans="1:4" x14ac:dyDescent="0.3">
      <c r="A3670" s="200" t="s">
        <v>3414</v>
      </c>
      <c r="B3670" s="200">
        <v>526081</v>
      </c>
      <c r="C3670" s="200" t="s">
        <v>3413</v>
      </c>
      <c r="D3670" s="200" t="s">
        <v>844</v>
      </c>
    </row>
    <row r="3671" spans="1:4" x14ac:dyDescent="0.3">
      <c r="A3671" s="200" t="s">
        <v>3412</v>
      </c>
      <c r="B3671" s="200">
        <v>531797</v>
      </c>
      <c r="C3671" s="200" t="s">
        <v>1735</v>
      </c>
      <c r="D3671" s="200" t="s">
        <v>687</v>
      </c>
    </row>
    <row r="3672" spans="1:4" x14ac:dyDescent="0.3">
      <c r="A3672" s="200" t="s">
        <v>3411</v>
      </c>
      <c r="B3672" s="200">
        <v>511672</v>
      </c>
      <c r="C3672" s="200" t="s">
        <v>1735</v>
      </c>
      <c r="D3672" s="200" t="s">
        <v>1850</v>
      </c>
    </row>
    <row r="3673" spans="1:4" x14ac:dyDescent="0.3">
      <c r="A3673" s="200" t="s">
        <v>3410</v>
      </c>
      <c r="B3673" s="200">
        <v>516110</v>
      </c>
      <c r="C3673" s="200" t="s">
        <v>3409</v>
      </c>
      <c r="D3673" s="200" t="s">
        <v>1108</v>
      </c>
    </row>
    <row r="3674" spans="1:4" x14ac:dyDescent="0.3">
      <c r="A3674" s="200" t="s">
        <v>3408</v>
      </c>
      <c r="B3674" s="200">
        <v>526544</v>
      </c>
      <c r="C3674" s="200" t="s">
        <v>1735</v>
      </c>
      <c r="D3674" s="200" t="s">
        <v>961</v>
      </c>
    </row>
    <row r="3675" spans="1:4" x14ac:dyDescent="0.3">
      <c r="A3675" s="200" t="s">
        <v>3407</v>
      </c>
      <c r="B3675" s="200">
        <v>507894</v>
      </c>
      <c r="C3675" s="200" t="s">
        <v>1735</v>
      </c>
      <c r="D3675" s="200" t="s">
        <v>2397</v>
      </c>
    </row>
    <row r="3676" spans="1:4" x14ac:dyDescent="0.3">
      <c r="A3676" s="200" t="s">
        <v>3406</v>
      </c>
      <c r="B3676" s="200">
        <v>507894</v>
      </c>
      <c r="C3676" s="200" t="s">
        <v>1735</v>
      </c>
      <c r="D3676" s="200" t="s">
        <v>2397</v>
      </c>
    </row>
    <row r="3677" spans="1:4" x14ac:dyDescent="0.3">
      <c r="A3677" s="200" t="s">
        <v>3405</v>
      </c>
      <c r="B3677" s="200">
        <v>505790</v>
      </c>
      <c r="C3677" s="200" t="s">
        <v>3403</v>
      </c>
      <c r="D3677" s="200" t="s">
        <v>515</v>
      </c>
    </row>
    <row r="3678" spans="1:4" x14ac:dyDescent="0.3">
      <c r="A3678" s="200" t="s">
        <v>3404</v>
      </c>
      <c r="B3678" s="200">
        <v>505790</v>
      </c>
      <c r="C3678" s="200" t="s">
        <v>3403</v>
      </c>
      <c r="D3678" s="200" t="s">
        <v>515</v>
      </c>
    </row>
    <row r="3679" spans="1:4" x14ac:dyDescent="0.3">
      <c r="A3679" s="200" t="s">
        <v>3402</v>
      </c>
      <c r="B3679" s="200">
        <v>534139</v>
      </c>
      <c r="C3679" s="200" t="s">
        <v>3401</v>
      </c>
      <c r="D3679" s="200" t="s">
        <v>749</v>
      </c>
    </row>
    <row r="3680" spans="1:4" x14ac:dyDescent="0.3">
      <c r="A3680" s="200" t="s">
        <v>3400</v>
      </c>
      <c r="B3680" s="200">
        <v>538857</v>
      </c>
      <c r="C3680" s="200" t="s">
        <v>1735</v>
      </c>
      <c r="D3680" s="200" t="s">
        <v>1004</v>
      </c>
    </row>
    <row r="3681" spans="1:4" x14ac:dyDescent="0.3">
      <c r="A3681" s="200" t="s">
        <v>3399</v>
      </c>
      <c r="B3681" s="200">
        <v>505141</v>
      </c>
      <c r="C3681" s="200" t="s">
        <v>1735</v>
      </c>
      <c r="D3681" s="200" t="s">
        <v>2265</v>
      </c>
    </row>
    <row r="3682" spans="1:4" x14ac:dyDescent="0.3">
      <c r="A3682" s="200" t="s">
        <v>3398</v>
      </c>
      <c r="B3682" s="200">
        <v>505141</v>
      </c>
      <c r="C3682" s="200" t="s">
        <v>1735</v>
      </c>
      <c r="D3682" s="200" t="s">
        <v>2265</v>
      </c>
    </row>
    <row r="3683" spans="1:4" x14ac:dyDescent="0.3">
      <c r="A3683" s="200" t="s">
        <v>3397</v>
      </c>
      <c r="B3683" s="200">
        <v>530361</v>
      </c>
      <c r="C3683" s="200" t="s">
        <v>1735</v>
      </c>
      <c r="D3683" s="200" t="s">
        <v>844</v>
      </c>
    </row>
    <row r="3684" spans="1:4" x14ac:dyDescent="0.3">
      <c r="A3684" s="200" t="s">
        <v>3396</v>
      </c>
      <c r="B3684" s="200">
        <v>533268</v>
      </c>
      <c r="C3684" s="200" t="s">
        <v>1735</v>
      </c>
      <c r="D3684" s="200" t="s">
        <v>1762</v>
      </c>
    </row>
    <row r="3685" spans="1:4" x14ac:dyDescent="0.3">
      <c r="A3685" s="200" t="s">
        <v>3395</v>
      </c>
      <c r="B3685" s="200">
        <v>526807</v>
      </c>
      <c r="C3685" s="200" t="s">
        <v>3394</v>
      </c>
      <c r="D3685" s="200" t="s">
        <v>795</v>
      </c>
    </row>
    <row r="3686" spans="1:4" x14ac:dyDescent="0.3">
      <c r="A3686" s="200" t="s">
        <v>3393</v>
      </c>
      <c r="B3686" s="200">
        <v>521182</v>
      </c>
      <c r="C3686" s="200" t="s">
        <v>1735</v>
      </c>
      <c r="D3686" s="200" t="s">
        <v>1212</v>
      </c>
    </row>
    <row r="3687" spans="1:4" x14ac:dyDescent="0.3">
      <c r="A3687" s="200" t="s">
        <v>3392</v>
      </c>
      <c r="B3687" s="200">
        <v>514264</v>
      </c>
      <c r="C3687" s="200" t="s">
        <v>1735</v>
      </c>
      <c r="D3687" s="200" t="s">
        <v>920</v>
      </c>
    </row>
    <row r="3688" spans="1:4" x14ac:dyDescent="0.3">
      <c r="A3688" s="200" t="s">
        <v>3391</v>
      </c>
      <c r="B3688" s="200" t="s">
        <v>1735</v>
      </c>
      <c r="C3688" s="200" t="s">
        <v>3390</v>
      </c>
      <c r="D3688" s="200" t="s">
        <v>1733</v>
      </c>
    </row>
    <row r="3689" spans="1:4" x14ac:dyDescent="0.3">
      <c r="A3689" s="200" t="s">
        <v>3389</v>
      </c>
      <c r="B3689" s="200">
        <v>540673</v>
      </c>
      <c r="C3689" s="200" t="s">
        <v>3387</v>
      </c>
      <c r="D3689" s="200" t="s">
        <v>2553</v>
      </c>
    </row>
    <row r="3690" spans="1:4" x14ac:dyDescent="0.3">
      <c r="A3690" s="200" t="s">
        <v>3388</v>
      </c>
      <c r="B3690" s="200">
        <v>540673</v>
      </c>
      <c r="C3690" s="200" t="s">
        <v>3387</v>
      </c>
      <c r="D3690" s="200" t="s">
        <v>2553</v>
      </c>
    </row>
    <row r="3691" spans="1:4" x14ac:dyDescent="0.3">
      <c r="A3691" s="200" t="s">
        <v>3386</v>
      </c>
      <c r="B3691" s="200">
        <v>532886</v>
      </c>
      <c r="C3691" s="200" t="s">
        <v>3385</v>
      </c>
      <c r="D3691" s="200" t="s">
        <v>920</v>
      </c>
    </row>
    <row r="3692" spans="1:4" x14ac:dyDescent="0.3">
      <c r="A3692" s="200" t="s">
        <v>3384</v>
      </c>
      <c r="B3692" s="200">
        <v>530075</v>
      </c>
      <c r="C3692" s="200" t="s">
        <v>3383</v>
      </c>
      <c r="D3692" s="200" t="s">
        <v>3382</v>
      </c>
    </row>
    <row r="3693" spans="1:4" x14ac:dyDescent="0.3">
      <c r="A3693" s="200" t="s">
        <v>3381</v>
      </c>
      <c r="B3693" s="200">
        <v>538875</v>
      </c>
      <c r="C3693" s="200" t="s">
        <v>1735</v>
      </c>
      <c r="D3693" s="200" t="s">
        <v>1751</v>
      </c>
    </row>
    <row r="3694" spans="1:4" x14ac:dyDescent="0.3">
      <c r="A3694" s="200" t="s">
        <v>3380</v>
      </c>
      <c r="B3694" s="200">
        <v>532021</v>
      </c>
      <c r="C3694" s="200" t="s">
        <v>1735</v>
      </c>
      <c r="D3694" s="200" t="s">
        <v>472</v>
      </c>
    </row>
    <row r="3695" spans="1:4" x14ac:dyDescent="0.3">
      <c r="A3695" s="200" t="s">
        <v>3379</v>
      </c>
      <c r="B3695" s="200">
        <v>531980</v>
      </c>
      <c r="C3695" s="200" t="s">
        <v>1735</v>
      </c>
      <c r="D3695" s="200" t="s">
        <v>948</v>
      </c>
    </row>
    <row r="3696" spans="1:4" x14ac:dyDescent="0.3">
      <c r="A3696" s="200" t="s">
        <v>3378</v>
      </c>
      <c r="B3696" s="200">
        <v>512529</v>
      </c>
      <c r="C3696" s="200" t="s">
        <v>3377</v>
      </c>
      <c r="D3696" s="200" t="s">
        <v>472</v>
      </c>
    </row>
    <row r="3697" spans="1:4" x14ac:dyDescent="0.3">
      <c r="A3697" s="200" t="s">
        <v>3376</v>
      </c>
      <c r="B3697" s="200" t="s">
        <v>1735</v>
      </c>
      <c r="C3697" s="200" t="s">
        <v>3375</v>
      </c>
      <c r="D3697" s="200" t="s">
        <v>1733</v>
      </c>
    </row>
    <row r="3698" spans="1:4" x14ac:dyDescent="0.3">
      <c r="A3698" s="200" t="s">
        <v>3374</v>
      </c>
      <c r="B3698" s="200">
        <v>502450</v>
      </c>
      <c r="C3698" s="200" t="s">
        <v>3373</v>
      </c>
      <c r="D3698" s="200" t="s">
        <v>1655</v>
      </c>
    </row>
    <row r="3699" spans="1:4" x14ac:dyDescent="0.3">
      <c r="A3699" s="200" t="s">
        <v>3372</v>
      </c>
      <c r="B3699" s="200">
        <v>505075</v>
      </c>
      <c r="C3699" s="200" t="s">
        <v>3371</v>
      </c>
      <c r="D3699" s="200" t="s">
        <v>989</v>
      </c>
    </row>
    <row r="3700" spans="1:4" x14ac:dyDescent="0.3">
      <c r="A3700" s="200" t="s">
        <v>3370</v>
      </c>
      <c r="B3700" s="200">
        <v>511760</v>
      </c>
      <c r="C3700" s="200" t="s">
        <v>1735</v>
      </c>
      <c r="D3700" s="200" t="s">
        <v>1004</v>
      </c>
    </row>
    <row r="3701" spans="1:4" x14ac:dyDescent="0.3">
      <c r="A3701" s="200" t="s">
        <v>3369</v>
      </c>
      <c r="B3701" s="200">
        <v>524324</v>
      </c>
      <c r="C3701" s="200" t="s">
        <v>1735</v>
      </c>
      <c r="D3701" s="200" t="s">
        <v>405</v>
      </c>
    </row>
    <row r="3702" spans="1:4" x14ac:dyDescent="0.3">
      <c r="A3702" s="200" t="s">
        <v>3368</v>
      </c>
      <c r="B3702" s="200">
        <v>532993</v>
      </c>
      <c r="C3702" s="200" t="s">
        <v>3367</v>
      </c>
      <c r="D3702" s="200" t="s">
        <v>2040</v>
      </c>
    </row>
    <row r="3703" spans="1:4" x14ac:dyDescent="0.3">
      <c r="A3703" s="200" t="s">
        <v>3366</v>
      </c>
      <c r="B3703" s="200">
        <v>530867</v>
      </c>
      <c r="C3703" s="200" t="s">
        <v>1735</v>
      </c>
      <c r="D3703" s="200" t="s">
        <v>945</v>
      </c>
    </row>
    <row r="3704" spans="1:4" x14ac:dyDescent="0.3">
      <c r="A3704" s="200" t="s">
        <v>3365</v>
      </c>
      <c r="B3704" s="200">
        <v>524546</v>
      </c>
      <c r="C3704" s="200" t="s">
        <v>1735</v>
      </c>
      <c r="D3704" s="200" t="s">
        <v>472</v>
      </c>
    </row>
    <row r="3705" spans="1:4" x14ac:dyDescent="0.3">
      <c r="A3705" s="200" t="s">
        <v>3364</v>
      </c>
      <c r="B3705" s="200">
        <v>513436</v>
      </c>
      <c r="C3705" s="200" t="s">
        <v>3363</v>
      </c>
      <c r="D3705" s="200" t="s">
        <v>1850</v>
      </c>
    </row>
    <row r="3706" spans="1:4" x14ac:dyDescent="0.3">
      <c r="A3706" s="200" t="s">
        <v>3362</v>
      </c>
      <c r="B3706" s="200">
        <v>509870</v>
      </c>
      <c r="C3706" s="200" t="s">
        <v>1735</v>
      </c>
      <c r="D3706" s="200" t="s">
        <v>926</v>
      </c>
    </row>
    <row r="3707" spans="1:4" x14ac:dyDescent="0.3">
      <c r="A3707" s="200" t="s">
        <v>3361</v>
      </c>
      <c r="B3707" s="200">
        <v>519031</v>
      </c>
      <c r="C3707" s="200" t="s">
        <v>1735</v>
      </c>
      <c r="D3707" s="200" t="s">
        <v>844</v>
      </c>
    </row>
    <row r="3708" spans="1:4" x14ac:dyDescent="0.3">
      <c r="A3708" s="200" t="s">
        <v>3360</v>
      </c>
      <c r="B3708" s="200">
        <v>526508</v>
      </c>
      <c r="C3708" s="200" t="s">
        <v>1735</v>
      </c>
      <c r="D3708" s="200" t="s">
        <v>795</v>
      </c>
    </row>
    <row r="3709" spans="1:4" x14ac:dyDescent="0.3">
      <c r="A3709" s="200" t="s">
        <v>3359</v>
      </c>
      <c r="B3709" s="200">
        <v>539520</v>
      </c>
      <c r="C3709" s="200" t="s">
        <v>1735</v>
      </c>
      <c r="D3709" s="200" t="s">
        <v>1212</v>
      </c>
    </row>
    <row r="3710" spans="1:4" x14ac:dyDescent="0.3">
      <c r="A3710" s="200" t="s">
        <v>3358</v>
      </c>
      <c r="B3710" s="200">
        <v>501423</v>
      </c>
      <c r="C3710" s="200" t="s">
        <v>1735</v>
      </c>
      <c r="D3710" s="200" t="s">
        <v>934</v>
      </c>
    </row>
    <row r="3711" spans="1:4" x14ac:dyDescent="0.3">
      <c r="A3711" s="200" t="s">
        <v>3357</v>
      </c>
      <c r="B3711" s="200" t="s">
        <v>1735</v>
      </c>
      <c r="C3711" s="200" t="s">
        <v>3356</v>
      </c>
      <c r="D3711" s="200" t="s">
        <v>1733</v>
      </c>
    </row>
    <row r="3712" spans="1:4" x14ac:dyDescent="0.3">
      <c r="A3712" s="200" t="s">
        <v>3355</v>
      </c>
      <c r="B3712" s="200">
        <v>531431</v>
      </c>
      <c r="C3712" s="200" t="s">
        <v>3353</v>
      </c>
      <c r="D3712" s="200" t="s">
        <v>515</v>
      </c>
    </row>
    <row r="3713" spans="1:4" x14ac:dyDescent="0.3">
      <c r="A3713" s="200" t="s">
        <v>3354</v>
      </c>
      <c r="B3713" s="200">
        <v>531431</v>
      </c>
      <c r="C3713" s="200" t="s">
        <v>3353</v>
      </c>
      <c r="D3713" s="200" t="s">
        <v>515</v>
      </c>
    </row>
    <row r="3714" spans="1:4" x14ac:dyDescent="0.3">
      <c r="A3714" s="200" t="s">
        <v>3352</v>
      </c>
      <c r="B3714" s="200">
        <v>540797</v>
      </c>
      <c r="C3714" s="200" t="s">
        <v>3351</v>
      </c>
      <c r="D3714" s="200" t="s">
        <v>980</v>
      </c>
    </row>
    <row r="3715" spans="1:4" x14ac:dyDescent="0.3">
      <c r="A3715" s="200" t="s">
        <v>3350</v>
      </c>
      <c r="B3715" s="200">
        <v>511754</v>
      </c>
      <c r="C3715" s="200" t="s">
        <v>1735</v>
      </c>
      <c r="D3715" s="200" t="s">
        <v>1004</v>
      </c>
    </row>
    <row r="3716" spans="1:4" x14ac:dyDescent="0.3">
      <c r="A3716" s="200" t="s">
        <v>3349</v>
      </c>
      <c r="B3716" s="200">
        <v>539895</v>
      </c>
      <c r="C3716" s="200" t="s">
        <v>1735</v>
      </c>
      <c r="D3716" s="200" t="s">
        <v>945</v>
      </c>
    </row>
    <row r="3717" spans="1:4" x14ac:dyDescent="0.3">
      <c r="A3717" s="200" t="s">
        <v>3348</v>
      </c>
      <c r="B3717" s="200">
        <v>509874</v>
      </c>
      <c r="C3717" s="200" t="s">
        <v>3347</v>
      </c>
      <c r="D3717" s="200" t="s">
        <v>2397</v>
      </c>
    </row>
    <row r="3718" spans="1:4" x14ac:dyDescent="0.3">
      <c r="A3718" s="200" t="s">
        <v>3346</v>
      </c>
      <c r="B3718" s="200">
        <v>512499</v>
      </c>
      <c r="C3718" s="200" t="s">
        <v>1735</v>
      </c>
      <c r="D3718" s="200" t="s">
        <v>945</v>
      </c>
    </row>
    <row r="3719" spans="1:4" x14ac:dyDescent="0.3">
      <c r="A3719" s="200" t="s">
        <v>3345</v>
      </c>
      <c r="B3719" s="200">
        <v>532455</v>
      </c>
      <c r="C3719" s="200" t="s">
        <v>1735</v>
      </c>
      <c r="D3719" s="200" t="s">
        <v>3344</v>
      </c>
    </row>
    <row r="3720" spans="1:4" x14ac:dyDescent="0.3">
      <c r="A3720" s="200" t="s">
        <v>3343</v>
      </c>
      <c r="B3720" s="200">
        <v>540259</v>
      </c>
      <c r="C3720" s="200" t="s">
        <v>1735</v>
      </c>
      <c r="D3720" s="200" t="s">
        <v>2553</v>
      </c>
    </row>
    <row r="3721" spans="1:4" x14ac:dyDescent="0.3">
      <c r="A3721" s="200" t="s">
        <v>3342</v>
      </c>
      <c r="B3721" s="200">
        <v>542232</v>
      </c>
      <c r="C3721" s="200" t="s">
        <v>3341</v>
      </c>
      <c r="D3721" s="200" t="s">
        <v>1839</v>
      </c>
    </row>
    <row r="3722" spans="1:4" x14ac:dyDescent="0.3">
      <c r="A3722" s="200" t="s">
        <v>3340</v>
      </c>
      <c r="B3722" s="200">
        <v>540425</v>
      </c>
      <c r="C3722" s="200" t="s">
        <v>3339</v>
      </c>
      <c r="D3722" s="200" t="s">
        <v>423</v>
      </c>
    </row>
    <row r="3723" spans="1:4" x14ac:dyDescent="0.3">
      <c r="A3723" s="200" t="s">
        <v>3338</v>
      </c>
      <c r="B3723" s="200">
        <v>512297</v>
      </c>
      <c r="C3723" s="200" t="s">
        <v>1735</v>
      </c>
      <c r="D3723" s="200" t="s">
        <v>515</v>
      </c>
    </row>
    <row r="3724" spans="1:4" x14ac:dyDescent="0.3">
      <c r="A3724" s="200" t="s">
        <v>3337</v>
      </c>
      <c r="B3724" s="200">
        <v>531925</v>
      </c>
      <c r="C3724" s="200" t="s">
        <v>1735</v>
      </c>
      <c r="D3724" s="200" t="s">
        <v>844</v>
      </c>
    </row>
    <row r="3725" spans="1:4" x14ac:dyDescent="0.3">
      <c r="A3725" s="200" t="s">
        <v>3336</v>
      </c>
      <c r="B3725" s="200">
        <v>522034</v>
      </c>
      <c r="C3725" s="200" t="s">
        <v>3335</v>
      </c>
      <c r="D3725" s="200" t="s">
        <v>989</v>
      </c>
    </row>
    <row r="3726" spans="1:4" x14ac:dyDescent="0.3">
      <c r="A3726" s="200" t="s">
        <v>3334</v>
      </c>
      <c r="B3726" s="200">
        <v>539921</v>
      </c>
      <c r="C3726" s="200" t="s">
        <v>1735</v>
      </c>
      <c r="D3726" s="200" t="s">
        <v>537</v>
      </c>
    </row>
    <row r="3727" spans="1:4" x14ac:dyDescent="0.3">
      <c r="A3727" s="200" t="s">
        <v>3333</v>
      </c>
      <c r="B3727" s="200" t="s">
        <v>1735</v>
      </c>
      <c r="C3727" s="200" t="s">
        <v>3331</v>
      </c>
      <c r="D3727" s="200" t="s">
        <v>1733</v>
      </c>
    </row>
    <row r="3728" spans="1:4" x14ac:dyDescent="0.3">
      <c r="A3728" s="200" t="s">
        <v>3332</v>
      </c>
      <c r="B3728" s="200" t="s">
        <v>1735</v>
      </c>
      <c r="C3728" s="200" t="s">
        <v>3331</v>
      </c>
      <c r="D3728" s="200" t="s">
        <v>1733</v>
      </c>
    </row>
    <row r="3729" spans="1:4" x14ac:dyDescent="0.3">
      <c r="A3729" s="200" t="s">
        <v>3330</v>
      </c>
      <c r="B3729" s="200">
        <v>514402</v>
      </c>
      <c r="C3729" s="200" t="s">
        <v>1735</v>
      </c>
      <c r="D3729" s="200" t="s">
        <v>920</v>
      </c>
    </row>
    <row r="3730" spans="1:4" x14ac:dyDescent="0.3">
      <c r="A3730" s="200" t="s">
        <v>3329</v>
      </c>
      <c r="B3730" s="200">
        <v>539584</v>
      </c>
      <c r="C3730" s="200" t="s">
        <v>1735</v>
      </c>
      <c r="D3730" s="200" t="s">
        <v>1212</v>
      </c>
    </row>
    <row r="3731" spans="1:4" x14ac:dyDescent="0.3">
      <c r="A3731" s="200" t="s">
        <v>3328</v>
      </c>
      <c r="B3731" s="200">
        <v>538666</v>
      </c>
      <c r="C3731" s="200" t="s">
        <v>3327</v>
      </c>
      <c r="D3731" s="200" t="s">
        <v>1007</v>
      </c>
    </row>
    <row r="3732" spans="1:4" x14ac:dyDescent="0.3">
      <c r="A3732" s="200" t="s">
        <v>3326</v>
      </c>
      <c r="B3732" s="200">
        <v>513548</v>
      </c>
      <c r="C3732" s="200" t="s">
        <v>1735</v>
      </c>
      <c r="D3732" s="200" t="s">
        <v>1850</v>
      </c>
    </row>
    <row r="3733" spans="1:4" x14ac:dyDescent="0.3">
      <c r="A3733" s="200" t="s">
        <v>3325</v>
      </c>
      <c r="B3733" s="200">
        <v>535602</v>
      </c>
      <c r="C3733" s="200" t="s">
        <v>3324</v>
      </c>
      <c r="D3733" s="200" t="s">
        <v>989</v>
      </c>
    </row>
    <row r="3734" spans="1:4" x14ac:dyDescent="0.3">
      <c r="A3734" s="200" t="s">
        <v>3323</v>
      </c>
      <c r="B3734" s="200">
        <v>512393</v>
      </c>
      <c r="C3734" s="200" t="s">
        <v>1735</v>
      </c>
      <c r="D3734" s="200" t="s">
        <v>945</v>
      </c>
    </row>
    <row r="3735" spans="1:4" x14ac:dyDescent="0.3">
      <c r="A3735" s="200" t="s">
        <v>3322</v>
      </c>
      <c r="B3735" s="200">
        <v>540725</v>
      </c>
      <c r="C3735" s="200" t="s">
        <v>1735</v>
      </c>
      <c r="D3735" s="200" t="s">
        <v>945</v>
      </c>
    </row>
    <row r="3736" spans="1:4" x14ac:dyDescent="0.3">
      <c r="A3736" s="200" t="s">
        <v>3321</v>
      </c>
      <c r="B3736" s="200">
        <v>540786</v>
      </c>
      <c r="C3736" s="200" t="s">
        <v>1735</v>
      </c>
      <c r="D3736" s="200" t="s">
        <v>958</v>
      </c>
    </row>
    <row r="3737" spans="1:4" x14ac:dyDescent="0.3">
      <c r="A3737" s="200" t="s">
        <v>3320</v>
      </c>
      <c r="B3737" s="200">
        <v>532908</v>
      </c>
      <c r="C3737" s="200" t="s">
        <v>3319</v>
      </c>
      <c r="D3737" s="200" t="s">
        <v>472</v>
      </c>
    </row>
    <row r="3738" spans="1:4" x14ac:dyDescent="0.3">
      <c r="A3738" s="200" t="s">
        <v>3318</v>
      </c>
      <c r="B3738" s="200">
        <v>523449</v>
      </c>
      <c r="C3738" s="200" t="s">
        <v>1735</v>
      </c>
      <c r="D3738" s="200" t="s">
        <v>633</v>
      </c>
    </row>
    <row r="3739" spans="1:4" x14ac:dyDescent="0.3">
      <c r="A3739" s="200" t="s">
        <v>3317</v>
      </c>
      <c r="B3739" s="200">
        <v>523449</v>
      </c>
      <c r="C3739" s="200" t="s">
        <v>1735</v>
      </c>
      <c r="D3739" s="200" t="s">
        <v>633</v>
      </c>
    </row>
    <row r="3740" spans="1:4" x14ac:dyDescent="0.3">
      <c r="A3740" s="200" t="s">
        <v>3316</v>
      </c>
      <c r="B3740" s="200">
        <v>538212</v>
      </c>
      <c r="C3740" s="200" t="s">
        <v>1735</v>
      </c>
      <c r="D3740" s="200" t="s">
        <v>1004</v>
      </c>
    </row>
    <row r="3741" spans="1:4" x14ac:dyDescent="0.3">
      <c r="A3741" s="200" t="s">
        <v>3315</v>
      </c>
      <c r="B3741" s="200">
        <v>540221</v>
      </c>
      <c r="C3741" s="200" t="s">
        <v>1735</v>
      </c>
      <c r="D3741" s="200" t="s">
        <v>1212</v>
      </c>
    </row>
    <row r="3742" spans="1:4" x14ac:dyDescent="0.3">
      <c r="A3742" s="200" t="s">
        <v>3314</v>
      </c>
      <c r="B3742" s="200">
        <v>540147</v>
      </c>
      <c r="C3742" s="200" t="s">
        <v>1735</v>
      </c>
      <c r="D3742" s="200" t="s">
        <v>931</v>
      </c>
    </row>
    <row r="3743" spans="1:4" x14ac:dyDescent="0.3">
      <c r="A3743" s="200" t="s">
        <v>3313</v>
      </c>
      <c r="B3743" s="200">
        <v>540203</v>
      </c>
      <c r="C3743" s="200" t="s">
        <v>3312</v>
      </c>
      <c r="D3743" s="200" t="s">
        <v>2397</v>
      </c>
    </row>
    <row r="3744" spans="1:4" x14ac:dyDescent="0.3">
      <c r="A3744" s="200" t="s">
        <v>3311</v>
      </c>
      <c r="B3744" s="200">
        <v>540757</v>
      </c>
      <c r="C3744" s="200" t="s">
        <v>1735</v>
      </c>
      <c r="D3744" s="200" t="s">
        <v>844</v>
      </c>
    </row>
    <row r="3745" spans="1:4" x14ac:dyDescent="0.3">
      <c r="A3745" s="200" t="s">
        <v>3310</v>
      </c>
      <c r="B3745" s="200">
        <v>530525</v>
      </c>
      <c r="C3745" s="200" t="s">
        <v>1735</v>
      </c>
      <c r="D3745" s="200" t="s">
        <v>1047</v>
      </c>
    </row>
    <row r="3746" spans="1:4" x14ac:dyDescent="0.3">
      <c r="A3746" s="200" t="s">
        <v>3309</v>
      </c>
      <c r="B3746" s="200">
        <v>533301</v>
      </c>
      <c r="C3746" s="200" t="s">
        <v>3308</v>
      </c>
      <c r="D3746" s="200" t="s">
        <v>920</v>
      </c>
    </row>
    <row r="3747" spans="1:4" x14ac:dyDescent="0.3">
      <c r="A3747" s="200" t="s">
        <v>3307</v>
      </c>
      <c r="B3747" s="200">
        <v>526839</v>
      </c>
      <c r="C3747" s="200" t="s">
        <v>1735</v>
      </c>
      <c r="D3747" s="200" t="s">
        <v>931</v>
      </c>
    </row>
    <row r="3748" spans="1:4" x14ac:dyDescent="0.3">
      <c r="A3748" s="200" t="s">
        <v>3306</v>
      </c>
      <c r="B3748" s="200">
        <v>538685</v>
      </c>
      <c r="C3748" s="200" t="s">
        <v>3305</v>
      </c>
      <c r="D3748" s="200" t="s">
        <v>1947</v>
      </c>
    </row>
    <row r="3749" spans="1:4" x14ac:dyDescent="0.3">
      <c r="A3749" s="200" t="s">
        <v>3304</v>
      </c>
      <c r="B3749" s="200">
        <v>512367</v>
      </c>
      <c r="C3749" s="200" t="s">
        <v>1735</v>
      </c>
      <c r="D3749" s="200" t="s">
        <v>945</v>
      </c>
    </row>
    <row r="3750" spans="1:4" x14ac:dyDescent="0.3">
      <c r="A3750" s="200" t="s">
        <v>3303</v>
      </c>
      <c r="B3750" s="200">
        <v>526117</v>
      </c>
      <c r="C3750" s="200" t="s">
        <v>1735</v>
      </c>
      <c r="D3750" s="200" t="s">
        <v>2379</v>
      </c>
    </row>
    <row r="3751" spans="1:4" x14ac:dyDescent="0.3">
      <c r="A3751" s="200" t="s">
        <v>3302</v>
      </c>
      <c r="B3751" s="200">
        <v>539111</v>
      </c>
      <c r="C3751" s="200" t="s">
        <v>1735</v>
      </c>
      <c r="D3751" s="200" t="s">
        <v>920</v>
      </c>
    </row>
    <row r="3752" spans="1:4" x14ac:dyDescent="0.3">
      <c r="A3752" s="200" t="s">
        <v>3301</v>
      </c>
      <c r="B3752" s="200">
        <v>526137</v>
      </c>
      <c r="C3752" s="200" t="s">
        <v>1735</v>
      </c>
      <c r="D3752" s="200" t="s">
        <v>1130</v>
      </c>
    </row>
    <row r="3753" spans="1:4" x14ac:dyDescent="0.3">
      <c r="A3753" s="200" t="s">
        <v>3300</v>
      </c>
      <c r="B3753" s="200">
        <v>507952</v>
      </c>
      <c r="C3753" s="200" t="s">
        <v>1735</v>
      </c>
      <c r="D3753" s="200" t="s">
        <v>1004</v>
      </c>
    </row>
    <row r="3754" spans="1:4" x14ac:dyDescent="0.3">
      <c r="A3754" s="200" t="s">
        <v>3299</v>
      </c>
      <c r="B3754" s="200">
        <v>531201</v>
      </c>
      <c r="C3754" s="200" t="s">
        <v>1735</v>
      </c>
      <c r="D3754" s="200" t="s">
        <v>958</v>
      </c>
    </row>
    <row r="3755" spans="1:4" x14ac:dyDescent="0.3">
      <c r="A3755" s="200" t="s">
        <v>3298</v>
      </c>
      <c r="B3755" s="200">
        <v>513709</v>
      </c>
      <c r="C3755" s="200" t="s">
        <v>1735</v>
      </c>
      <c r="D3755" s="200" t="s">
        <v>515</v>
      </c>
    </row>
    <row r="3756" spans="1:4" x14ac:dyDescent="0.3">
      <c r="A3756" s="200" t="s">
        <v>3297</v>
      </c>
      <c r="B3756" s="200">
        <v>530549</v>
      </c>
      <c r="C3756" s="200" t="s">
        <v>3296</v>
      </c>
      <c r="D3756" s="200" t="s">
        <v>472</v>
      </c>
    </row>
    <row r="3757" spans="1:4" x14ac:dyDescent="0.3">
      <c r="A3757" s="200" t="s">
        <v>3295</v>
      </c>
      <c r="B3757" s="200">
        <v>533389</v>
      </c>
      <c r="C3757" s="200" t="s">
        <v>3294</v>
      </c>
      <c r="D3757" s="200" t="s">
        <v>958</v>
      </c>
    </row>
    <row r="3758" spans="1:4" x14ac:dyDescent="0.3">
      <c r="A3758" s="200" t="s">
        <v>3293</v>
      </c>
      <c r="B3758" s="200">
        <v>523598</v>
      </c>
      <c r="C3758" s="200" t="s">
        <v>3291</v>
      </c>
      <c r="D3758" s="200" t="s">
        <v>795</v>
      </c>
    </row>
    <row r="3759" spans="1:4" x14ac:dyDescent="0.3">
      <c r="A3759" s="200" t="s">
        <v>3292</v>
      </c>
      <c r="B3759" s="200">
        <v>523598</v>
      </c>
      <c r="C3759" s="200" t="s">
        <v>3291</v>
      </c>
      <c r="D3759" s="200" t="s">
        <v>795</v>
      </c>
    </row>
    <row r="3760" spans="1:4" x14ac:dyDescent="0.3">
      <c r="A3760" s="200" t="s">
        <v>3290</v>
      </c>
      <c r="B3760" s="200">
        <v>512289</v>
      </c>
      <c r="C3760" s="200" t="s">
        <v>3289</v>
      </c>
      <c r="D3760" s="200" t="s">
        <v>2901</v>
      </c>
    </row>
    <row r="3761" spans="1:4" x14ac:dyDescent="0.3">
      <c r="A3761" s="200" t="s">
        <v>3288</v>
      </c>
      <c r="B3761" s="200">
        <v>540693</v>
      </c>
      <c r="C3761" s="200" t="s">
        <v>1735</v>
      </c>
      <c r="D3761" s="200" t="s">
        <v>934</v>
      </c>
    </row>
    <row r="3762" spans="1:4" x14ac:dyDescent="0.3">
      <c r="A3762" s="200" t="s">
        <v>3287</v>
      </c>
      <c r="B3762" s="200">
        <v>532323</v>
      </c>
      <c r="C3762" s="200" t="s">
        <v>1735</v>
      </c>
      <c r="D3762" s="200" t="s">
        <v>687</v>
      </c>
    </row>
    <row r="3763" spans="1:4" x14ac:dyDescent="0.3">
      <c r="A3763" s="200" t="s">
        <v>3286</v>
      </c>
      <c r="B3763" s="200">
        <v>530433</v>
      </c>
      <c r="C3763" s="200" t="s">
        <v>1735</v>
      </c>
      <c r="D3763" s="200" t="s">
        <v>417</v>
      </c>
    </row>
    <row r="3764" spans="1:4" x14ac:dyDescent="0.3">
      <c r="A3764" s="200" t="s">
        <v>3285</v>
      </c>
      <c r="B3764" s="200">
        <v>540072</v>
      </c>
      <c r="C3764" s="200" t="s">
        <v>1735</v>
      </c>
      <c r="D3764" s="200" t="s">
        <v>2040</v>
      </c>
    </row>
    <row r="3765" spans="1:4" x14ac:dyDescent="0.3">
      <c r="A3765" s="200" t="s">
        <v>3284</v>
      </c>
      <c r="B3765" s="200">
        <v>524602</v>
      </c>
      <c r="C3765" s="200" t="s">
        <v>3283</v>
      </c>
      <c r="D3765" s="200" t="s">
        <v>1108</v>
      </c>
    </row>
    <row r="3766" spans="1:4" x14ac:dyDescent="0.3">
      <c r="A3766" s="200" t="s">
        <v>3282</v>
      </c>
      <c r="B3766" s="200">
        <v>540961</v>
      </c>
      <c r="C3766" s="200" t="s">
        <v>3281</v>
      </c>
      <c r="D3766" s="200" t="s">
        <v>920</v>
      </c>
    </row>
    <row r="3767" spans="1:4" x14ac:dyDescent="0.3">
      <c r="A3767" s="200" t="s">
        <v>3280</v>
      </c>
      <c r="B3767" s="200">
        <v>521003</v>
      </c>
      <c r="C3767" s="200" t="s">
        <v>1735</v>
      </c>
      <c r="D3767" s="200" t="s">
        <v>1212</v>
      </c>
    </row>
    <row r="3768" spans="1:4" x14ac:dyDescent="0.3">
      <c r="A3768" s="200" t="s">
        <v>3279</v>
      </c>
      <c r="B3768" s="200">
        <v>511108</v>
      </c>
      <c r="C3768" s="200" t="s">
        <v>3278</v>
      </c>
      <c r="D3768" s="200" t="s">
        <v>920</v>
      </c>
    </row>
    <row r="3769" spans="1:4" x14ac:dyDescent="0.3">
      <c r="A3769" s="200" t="s">
        <v>3277</v>
      </c>
      <c r="B3769" s="200">
        <v>522237</v>
      </c>
      <c r="C3769" s="200" t="s">
        <v>1735</v>
      </c>
      <c r="D3769" s="200" t="s">
        <v>515</v>
      </c>
    </row>
    <row r="3770" spans="1:4" x14ac:dyDescent="0.3">
      <c r="A3770" s="200" t="s">
        <v>3276</v>
      </c>
      <c r="B3770" s="200">
        <v>513097</v>
      </c>
      <c r="C3770" s="200" t="s">
        <v>1735</v>
      </c>
      <c r="D3770" s="200" t="s">
        <v>1745</v>
      </c>
    </row>
    <row r="3771" spans="1:4" x14ac:dyDescent="0.3">
      <c r="A3771" s="200" t="s">
        <v>3275</v>
      </c>
      <c r="B3771" s="200">
        <v>539148</v>
      </c>
      <c r="C3771" s="200" t="s">
        <v>1735</v>
      </c>
      <c r="D3771" s="200" t="s">
        <v>1007</v>
      </c>
    </row>
    <row r="3772" spans="1:4" x14ac:dyDescent="0.3">
      <c r="A3772" s="200" t="s">
        <v>3274</v>
      </c>
      <c r="B3772" s="200">
        <v>532776</v>
      </c>
      <c r="C3772" s="200" t="s">
        <v>3273</v>
      </c>
      <c r="D3772" s="200" t="s">
        <v>989</v>
      </c>
    </row>
    <row r="3773" spans="1:4" x14ac:dyDescent="0.3">
      <c r="A3773" s="200" t="s">
        <v>3272</v>
      </c>
      <c r="B3773" s="200">
        <v>539593</v>
      </c>
      <c r="C3773" s="200" t="s">
        <v>1735</v>
      </c>
      <c r="D3773" s="200" t="s">
        <v>945</v>
      </c>
    </row>
    <row r="3774" spans="1:4" x14ac:dyDescent="0.3">
      <c r="A3774" s="200" t="s">
        <v>3271</v>
      </c>
      <c r="B3774" s="200">
        <v>539683</v>
      </c>
      <c r="C3774" s="200" t="s">
        <v>1735</v>
      </c>
      <c r="D3774" s="200" t="s">
        <v>1004</v>
      </c>
    </row>
    <row r="3775" spans="1:4" x14ac:dyDescent="0.3">
      <c r="A3775" s="200" t="s">
        <v>3270</v>
      </c>
      <c r="B3775" s="200">
        <v>539833</v>
      </c>
      <c r="C3775" s="200" t="s">
        <v>1735</v>
      </c>
      <c r="D3775" s="200" t="s">
        <v>1004</v>
      </c>
    </row>
    <row r="3776" spans="1:4" x14ac:dyDescent="0.3">
      <c r="A3776" s="200" t="s">
        <v>3269</v>
      </c>
      <c r="B3776" s="200">
        <v>532638</v>
      </c>
      <c r="C3776" s="200" t="s">
        <v>3268</v>
      </c>
      <c r="D3776" s="200" t="s">
        <v>1930</v>
      </c>
    </row>
    <row r="3777" spans="1:4" x14ac:dyDescent="0.3">
      <c r="A3777" s="200" t="s">
        <v>3267</v>
      </c>
      <c r="B3777" s="200" t="s">
        <v>1735</v>
      </c>
      <c r="C3777" s="200" t="s">
        <v>3266</v>
      </c>
      <c r="D3777" s="200" t="s">
        <v>1733</v>
      </c>
    </row>
    <row r="3778" spans="1:4" x14ac:dyDescent="0.3">
      <c r="A3778" s="200" t="s">
        <v>3265</v>
      </c>
      <c r="B3778" s="200">
        <v>538795</v>
      </c>
      <c r="C3778" s="200" t="s">
        <v>1735</v>
      </c>
      <c r="D3778" s="200" t="s">
        <v>1655</v>
      </c>
    </row>
    <row r="3779" spans="1:4" x14ac:dyDescent="0.3">
      <c r="A3779" s="200" t="s">
        <v>3264</v>
      </c>
      <c r="B3779" s="200">
        <v>521131</v>
      </c>
      <c r="C3779" s="200" t="s">
        <v>1735</v>
      </c>
      <c r="D3779" s="200" t="s">
        <v>920</v>
      </c>
    </row>
    <row r="3780" spans="1:4" x14ac:dyDescent="0.3">
      <c r="A3780" s="200" t="s">
        <v>3263</v>
      </c>
      <c r="B3780" s="200">
        <v>502563</v>
      </c>
      <c r="C3780" s="200" t="s">
        <v>1735</v>
      </c>
      <c r="D3780" s="200" t="s">
        <v>1655</v>
      </c>
    </row>
    <row r="3781" spans="1:4" x14ac:dyDescent="0.3">
      <c r="A3781" s="200" t="s">
        <v>3262</v>
      </c>
      <c r="B3781" s="200">
        <v>500387</v>
      </c>
      <c r="C3781" s="200" t="s">
        <v>3261</v>
      </c>
      <c r="D3781" s="200" t="s">
        <v>687</v>
      </c>
    </row>
    <row r="3782" spans="1:4" x14ac:dyDescent="0.3">
      <c r="A3782" s="200" t="s">
        <v>3260</v>
      </c>
      <c r="B3782" s="200">
        <v>502180</v>
      </c>
      <c r="C3782" s="200" t="s">
        <v>1735</v>
      </c>
      <c r="D3782" s="200" t="s">
        <v>687</v>
      </c>
    </row>
    <row r="3783" spans="1:4" x14ac:dyDescent="0.3">
      <c r="A3783" s="200" t="s">
        <v>3259</v>
      </c>
      <c r="B3783" s="200">
        <v>539470</v>
      </c>
      <c r="C3783" s="200" t="s">
        <v>1735</v>
      </c>
      <c r="D3783" s="200" t="s">
        <v>1937</v>
      </c>
    </row>
    <row r="3784" spans="1:4" x14ac:dyDescent="0.3">
      <c r="A3784" s="200" t="s">
        <v>3258</v>
      </c>
      <c r="B3784" s="200">
        <v>539470</v>
      </c>
      <c r="C3784" s="200" t="s">
        <v>1735</v>
      </c>
      <c r="D3784" s="200" t="s">
        <v>1937</v>
      </c>
    </row>
    <row r="3785" spans="1:4" x14ac:dyDescent="0.3">
      <c r="A3785" s="200" t="s">
        <v>3257</v>
      </c>
      <c r="B3785" s="200">
        <v>530797</v>
      </c>
      <c r="C3785" s="200" t="s">
        <v>1735</v>
      </c>
      <c r="D3785" s="200" t="s">
        <v>1212</v>
      </c>
    </row>
    <row r="3786" spans="1:4" x14ac:dyDescent="0.3">
      <c r="A3786" s="200" t="s">
        <v>3256</v>
      </c>
      <c r="B3786" s="200">
        <v>532643</v>
      </c>
      <c r="C3786" s="200" t="s">
        <v>3255</v>
      </c>
      <c r="D3786" s="200" t="s">
        <v>996</v>
      </c>
    </row>
    <row r="3787" spans="1:4" x14ac:dyDescent="0.3">
      <c r="A3787" s="200" t="s">
        <v>3254</v>
      </c>
      <c r="B3787" s="200">
        <v>540737</v>
      </c>
      <c r="C3787" s="200" t="s">
        <v>1735</v>
      </c>
      <c r="D3787" s="200" t="s">
        <v>472</v>
      </c>
    </row>
    <row r="3788" spans="1:4" x14ac:dyDescent="0.3">
      <c r="A3788" s="200" t="s">
        <v>3253</v>
      </c>
      <c r="B3788" s="200">
        <v>512463</v>
      </c>
      <c r="C3788" s="200" t="s">
        <v>1735</v>
      </c>
      <c r="D3788" s="200" t="s">
        <v>1004</v>
      </c>
    </row>
    <row r="3789" spans="1:4" x14ac:dyDescent="0.3">
      <c r="A3789" s="200" t="s">
        <v>3252</v>
      </c>
      <c r="B3789" s="200">
        <v>524336</v>
      </c>
      <c r="C3789" s="200" t="s">
        <v>1735</v>
      </c>
      <c r="D3789" s="200" t="s">
        <v>681</v>
      </c>
    </row>
    <row r="3790" spans="1:4" x14ac:dyDescent="0.3">
      <c r="A3790" s="200" t="s">
        <v>3251</v>
      </c>
      <c r="B3790" s="200">
        <v>516106</v>
      </c>
      <c r="C3790" s="200" t="s">
        <v>1735</v>
      </c>
      <c r="D3790" s="200" t="s">
        <v>1655</v>
      </c>
    </row>
    <row r="3791" spans="1:4" x14ac:dyDescent="0.3">
      <c r="A3791" s="200" t="s">
        <v>3250</v>
      </c>
      <c r="B3791" s="200">
        <v>542146</v>
      </c>
      <c r="C3791" s="200" t="s">
        <v>1735</v>
      </c>
      <c r="D3791" s="200" t="s">
        <v>926</v>
      </c>
    </row>
    <row r="3792" spans="1:4" x14ac:dyDescent="0.3">
      <c r="A3792" s="200" t="s">
        <v>3249</v>
      </c>
      <c r="B3792" s="200">
        <v>500388</v>
      </c>
      <c r="C3792" s="200" t="s">
        <v>1735</v>
      </c>
      <c r="D3792" s="200" t="s">
        <v>1655</v>
      </c>
    </row>
    <row r="3793" spans="1:4" x14ac:dyDescent="0.3">
      <c r="A3793" s="200" t="s">
        <v>3248</v>
      </c>
      <c r="B3793" s="200">
        <v>503863</v>
      </c>
      <c r="C3793" s="200" t="s">
        <v>1735</v>
      </c>
      <c r="D3793" s="200" t="s">
        <v>920</v>
      </c>
    </row>
    <row r="3794" spans="1:4" x14ac:dyDescent="0.3">
      <c r="A3794" s="200" t="s">
        <v>3247</v>
      </c>
      <c r="B3794" s="200">
        <v>531962</v>
      </c>
      <c r="C3794" s="200" t="s">
        <v>1735</v>
      </c>
      <c r="D3794" s="200" t="s">
        <v>1004</v>
      </c>
    </row>
    <row r="3795" spans="1:4" x14ac:dyDescent="0.3">
      <c r="A3795" s="200" t="s">
        <v>3246</v>
      </c>
      <c r="B3795" s="200">
        <v>540253</v>
      </c>
      <c r="C3795" s="200" t="s">
        <v>1735</v>
      </c>
      <c r="D3795" s="200" t="s">
        <v>945</v>
      </c>
    </row>
    <row r="3796" spans="1:4" x14ac:dyDescent="0.3">
      <c r="A3796" s="200" t="s">
        <v>3245</v>
      </c>
      <c r="B3796" s="200">
        <v>506180</v>
      </c>
      <c r="C3796" s="200" t="s">
        <v>1735</v>
      </c>
      <c r="D3796" s="200" t="s">
        <v>1212</v>
      </c>
    </row>
    <row r="3797" spans="1:4" x14ac:dyDescent="0.3">
      <c r="A3797" s="200" t="s">
        <v>3244</v>
      </c>
      <c r="B3797" s="200">
        <v>527005</v>
      </c>
      <c r="C3797" s="200" t="s">
        <v>1735</v>
      </c>
      <c r="D3797" s="200" t="s">
        <v>3243</v>
      </c>
    </row>
    <row r="3798" spans="1:4" x14ac:dyDescent="0.3">
      <c r="A3798" s="200" t="s">
        <v>3242</v>
      </c>
      <c r="B3798" s="200">
        <v>533110</v>
      </c>
      <c r="C3798" s="200" t="s">
        <v>1735</v>
      </c>
      <c r="D3798" s="200" t="s">
        <v>423</v>
      </c>
    </row>
    <row r="3799" spans="1:4" x14ac:dyDescent="0.3">
      <c r="A3799" s="200" t="s">
        <v>3241</v>
      </c>
      <c r="B3799" s="200">
        <v>539334</v>
      </c>
      <c r="C3799" s="200" t="s">
        <v>3240</v>
      </c>
      <c r="D3799" s="200" t="s">
        <v>405</v>
      </c>
    </row>
    <row r="3800" spans="1:4" x14ac:dyDescent="0.3">
      <c r="A3800" s="200" t="s">
        <v>3239</v>
      </c>
      <c r="B3800" s="200">
        <v>503837</v>
      </c>
      <c r="C3800" s="200" t="s">
        <v>1735</v>
      </c>
      <c r="D3800" s="200" t="s">
        <v>920</v>
      </c>
    </row>
    <row r="3801" spans="1:4" x14ac:dyDescent="0.3">
      <c r="A3801" s="200" t="s">
        <v>3238</v>
      </c>
      <c r="B3801" s="200">
        <v>516086</v>
      </c>
      <c r="C3801" s="200" t="s">
        <v>1735</v>
      </c>
      <c r="D3801" s="200" t="s">
        <v>1655</v>
      </c>
    </row>
    <row r="3802" spans="1:4" x14ac:dyDescent="0.3">
      <c r="A3802" s="200" t="s">
        <v>3237</v>
      </c>
      <c r="B3802" s="200" t="s">
        <v>1735</v>
      </c>
      <c r="C3802" s="200" t="s">
        <v>3236</v>
      </c>
      <c r="D3802" s="200" t="s">
        <v>1733</v>
      </c>
    </row>
    <row r="3803" spans="1:4" x14ac:dyDescent="0.3">
      <c r="A3803" s="200" t="s">
        <v>3235</v>
      </c>
      <c r="B3803" s="200">
        <v>532310</v>
      </c>
      <c r="C3803" s="200" t="s">
        <v>3234</v>
      </c>
      <c r="D3803" s="200" t="s">
        <v>1130</v>
      </c>
    </row>
    <row r="3804" spans="1:4" x14ac:dyDescent="0.3">
      <c r="A3804" s="200" t="s">
        <v>3233</v>
      </c>
      <c r="B3804" s="200">
        <v>500356</v>
      </c>
      <c r="C3804" s="200" t="s">
        <v>3232</v>
      </c>
      <c r="D3804" s="200" t="s">
        <v>1655</v>
      </c>
    </row>
    <row r="3805" spans="1:4" x14ac:dyDescent="0.3">
      <c r="A3805" s="200" t="s">
        <v>3231</v>
      </c>
      <c r="B3805" s="200">
        <v>532670</v>
      </c>
      <c r="C3805" s="200" t="s">
        <v>3230</v>
      </c>
      <c r="D3805" s="200" t="s">
        <v>807</v>
      </c>
    </row>
    <row r="3806" spans="1:4" x14ac:dyDescent="0.3">
      <c r="A3806" s="200" t="s">
        <v>3229</v>
      </c>
      <c r="B3806" s="200">
        <v>503635</v>
      </c>
      <c r="C3806" s="200" t="s">
        <v>1735</v>
      </c>
      <c r="D3806" s="200" t="s">
        <v>945</v>
      </c>
    </row>
    <row r="3807" spans="1:4" x14ac:dyDescent="0.3">
      <c r="A3807" s="200" t="s">
        <v>3228</v>
      </c>
      <c r="B3807" s="200">
        <v>538975</v>
      </c>
      <c r="C3807" s="200" t="s">
        <v>1735</v>
      </c>
      <c r="D3807" s="200" t="s">
        <v>1004</v>
      </c>
    </row>
    <row r="3808" spans="1:4" x14ac:dyDescent="0.3">
      <c r="A3808" s="200" t="s">
        <v>3227</v>
      </c>
      <c r="B3808" s="200">
        <v>513488</v>
      </c>
      <c r="C3808" s="200" t="s">
        <v>1735</v>
      </c>
      <c r="D3808" s="200" t="s">
        <v>423</v>
      </c>
    </row>
    <row r="3809" spans="1:4" x14ac:dyDescent="0.3">
      <c r="A3809" s="200" t="s">
        <v>3226</v>
      </c>
      <c r="B3809" s="200">
        <v>531667</v>
      </c>
      <c r="C3809" s="200" t="s">
        <v>1735</v>
      </c>
      <c r="D3809" s="200" t="s">
        <v>1212</v>
      </c>
    </row>
    <row r="3810" spans="1:4" x14ac:dyDescent="0.3">
      <c r="A3810" s="200" t="s">
        <v>3225</v>
      </c>
      <c r="B3810" s="200" t="s">
        <v>1735</v>
      </c>
      <c r="C3810" s="200" t="s">
        <v>3224</v>
      </c>
      <c r="D3810" s="200" t="s">
        <v>1733</v>
      </c>
    </row>
    <row r="3811" spans="1:4" x14ac:dyDescent="0.3">
      <c r="A3811" s="200" t="s">
        <v>3223</v>
      </c>
      <c r="B3811" s="200">
        <v>590128</v>
      </c>
      <c r="C3811" s="200" t="s">
        <v>1735</v>
      </c>
      <c r="D3811" s="200" t="s">
        <v>948</v>
      </c>
    </row>
    <row r="3812" spans="1:4" x14ac:dyDescent="0.3">
      <c r="A3812" s="200" t="s">
        <v>3222</v>
      </c>
      <c r="B3812" s="200" t="s">
        <v>1735</v>
      </c>
      <c r="C3812" s="200" t="s">
        <v>3221</v>
      </c>
      <c r="D3812" s="200" t="s">
        <v>1733</v>
      </c>
    </row>
    <row r="3813" spans="1:4" x14ac:dyDescent="0.3">
      <c r="A3813" s="200" t="s">
        <v>3220</v>
      </c>
      <c r="B3813" s="200">
        <v>541358</v>
      </c>
      <c r="C3813" s="200" t="s">
        <v>1735</v>
      </c>
      <c r="D3813" s="200" t="s">
        <v>1004</v>
      </c>
    </row>
    <row r="3814" spans="1:4" x14ac:dyDescent="0.3">
      <c r="A3814" s="200" t="s">
        <v>3219</v>
      </c>
      <c r="B3814" s="200">
        <v>540738</v>
      </c>
      <c r="C3814" s="200" t="s">
        <v>1735</v>
      </c>
      <c r="D3814" s="200" t="s">
        <v>1012</v>
      </c>
    </row>
    <row r="3815" spans="1:4" x14ac:dyDescent="0.3">
      <c r="A3815" s="200" t="s">
        <v>3218</v>
      </c>
      <c r="B3815" s="200">
        <v>503696</v>
      </c>
      <c r="C3815" s="200" t="s">
        <v>1735</v>
      </c>
      <c r="D3815" s="200" t="s">
        <v>1751</v>
      </c>
    </row>
    <row r="3816" spans="1:4" x14ac:dyDescent="0.3">
      <c r="A3816" s="200" t="s">
        <v>3217</v>
      </c>
      <c r="B3816" s="200" t="s">
        <v>1735</v>
      </c>
      <c r="C3816" s="200" t="s">
        <v>3216</v>
      </c>
      <c r="D3816" s="200" t="s">
        <v>1733</v>
      </c>
    </row>
    <row r="3817" spans="1:4" x14ac:dyDescent="0.3">
      <c r="A3817" s="200" t="s">
        <v>3215</v>
      </c>
      <c r="B3817" s="200">
        <v>541112</v>
      </c>
      <c r="C3817" s="200" t="s">
        <v>1735</v>
      </c>
      <c r="D3817" s="200" t="s">
        <v>931</v>
      </c>
    </row>
    <row r="3818" spans="1:4" x14ac:dyDescent="0.3">
      <c r="A3818" s="200" t="s">
        <v>3214</v>
      </c>
      <c r="B3818" s="200">
        <v>532007</v>
      </c>
      <c r="C3818" s="200" t="s">
        <v>1735</v>
      </c>
      <c r="D3818" s="200" t="s">
        <v>1751</v>
      </c>
    </row>
    <row r="3819" spans="1:4" x14ac:dyDescent="0.3">
      <c r="A3819" s="200" t="s">
        <v>3213</v>
      </c>
      <c r="B3819" s="200" t="s">
        <v>1735</v>
      </c>
      <c r="C3819" s="200" t="s">
        <v>3212</v>
      </c>
      <c r="D3819" s="200" t="s">
        <v>1733</v>
      </c>
    </row>
    <row r="3820" spans="1:4" x14ac:dyDescent="0.3">
      <c r="A3820" s="200" t="s">
        <v>3211</v>
      </c>
      <c r="B3820" s="200">
        <v>516016</v>
      </c>
      <c r="C3820" s="200" t="s">
        <v>3210</v>
      </c>
      <c r="D3820" s="200" t="s">
        <v>1655</v>
      </c>
    </row>
    <row r="3821" spans="1:4" x14ac:dyDescent="0.3">
      <c r="A3821" s="200" t="s">
        <v>3209</v>
      </c>
      <c r="B3821" s="200">
        <v>526335</v>
      </c>
      <c r="C3821" s="200" t="s">
        <v>1735</v>
      </c>
      <c r="D3821" s="200" t="s">
        <v>681</v>
      </c>
    </row>
    <row r="3822" spans="1:4" x14ac:dyDescent="0.3">
      <c r="A3822" s="200" t="s">
        <v>3208</v>
      </c>
      <c r="B3822" s="200">
        <v>520151</v>
      </c>
      <c r="C3822" s="200" t="s">
        <v>3207</v>
      </c>
      <c r="D3822" s="200" t="s">
        <v>795</v>
      </c>
    </row>
    <row r="3823" spans="1:4" x14ac:dyDescent="0.3">
      <c r="A3823" s="200" t="s">
        <v>3206</v>
      </c>
      <c r="B3823" s="200">
        <v>526981</v>
      </c>
      <c r="C3823" s="200" t="s">
        <v>1735</v>
      </c>
      <c r="D3823" s="200" t="s">
        <v>423</v>
      </c>
    </row>
    <row r="3824" spans="1:4" x14ac:dyDescent="0.3">
      <c r="A3824" s="200" t="s">
        <v>3205</v>
      </c>
      <c r="B3824" s="200">
        <v>530841</v>
      </c>
      <c r="C3824" s="200" t="s">
        <v>1735</v>
      </c>
      <c r="D3824" s="200" t="s">
        <v>2397</v>
      </c>
    </row>
    <row r="3825" spans="1:4" x14ac:dyDescent="0.3">
      <c r="A3825" s="200" t="s">
        <v>3204</v>
      </c>
      <c r="B3825" s="200">
        <v>503804</v>
      </c>
      <c r="C3825" s="200" t="s">
        <v>1735</v>
      </c>
      <c r="D3825" s="200" t="s">
        <v>920</v>
      </c>
    </row>
    <row r="3826" spans="1:4" x14ac:dyDescent="0.3">
      <c r="A3826" s="200" t="s">
        <v>3203</v>
      </c>
      <c r="B3826" s="200">
        <v>512453</v>
      </c>
      <c r="C3826" s="200" t="s">
        <v>1735</v>
      </c>
      <c r="D3826" s="200" t="s">
        <v>1130</v>
      </c>
    </row>
    <row r="3827" spans="1:4" x14ac:dyDescent="0.3">
      <c r="A3827" s="200" t="s">
        <v>3202</v>
      </c>
      <c r="B3827" s="200">
        <v>532083</v>
      </c>
      <c r="C3827" s="200" t="s">
        <v>1735</v>
      </c>
      <c r="D3827" s="200" t="s">
        <v>1751</v>
      </c>
    </row>
    <row r="3828" spans="1:4" x14ac:dyDescent="0.3">
      <c r="A3828" s="200" t="s">
        <v>3201</v>
      </c>
      <c r="B3828" s="200">
        <v>530977</v>
      </c>
      <c r="C3828" s="200" t="s">
        <v>1735</v>
      </c>
      <c r="D3828" s="200" t="s">
        <v>687</v>
      </c>
    </row>
    <row r="3829" spans="1:4" x14ac:dyDescent="0.3">
      <c r="A3829" s="200" t="s">
        <v>3200</v>
      </c>
      <c r="B3829" s="200">
        <v>531080</v>
      </c>
      <c r="C3829" s="200" t="s">
        <v>1735</v>
      </c>
      <c r="D3829" s="200" t="s">
        <v>926</v>
      </c>
    </row>
    <row r="3830" spans="1:4" x14ac:dyDescent="0.3">
      <c r="A3830" s="200" t="s">
        <v>3199</v>
      </c>
      <c r="B3830" s="200">
        <v>538897</v>
      </c>
      <c r="C3830" s="200" t="s">
        <v>1735</v>
      </c>
      <c r="D3830" s="200" t="s">
        <v>1004</v>
      </c>
    </row>
    <row r="3831" spans="1:4" x14ac:dyDescent="0.3">
      <c r="A3831" s="200" t="s">
        <v>3198</v>
      </c>
      <c r="B3831" s="200" t="s">
        <v>1735</v>
      </c>
      <c r="C3831" s="200" t="s">
        <v>3197</v>
      </c>
      <c r="D3831" s="200" t="s">
        <v>1733</v>
      </c>
    </row>
    <row r="3832" spans="1:4" x14ac:dyDescent="0.3">
      <c r="A3832" s="200" t="s">
        <v>3196</v>
      </c>
      <c r="B3832" s="200">
        <v>508961</v>
      </c>
      <c r="C3832" s="200" t="s">
        <v>1735</v>
      </c>
      <c r="D3832" s="200" t="s">
        <v>1004</v>
      </c>
    </row>
    <row r="3833" spans="1:4" x14ac:dyDescent="0.3">
      <c r="A3833" s="200" t="s">
        <v>3195</v>
      </c>
      <c r="B3833" s="200">
        <v>531359</v>
      </c>
      <c r="C3833" s="200" t="s">
        <v>1735</v>
      </c>
      <c r="D3833" s="200" t="s">
        <v>937</v>
      </c>
    </row>
    <row r="3834" spans="1:4" x14ac:dyDescent="0.3">
      <c r="A3834" s="200" t="s">
        <v>3194</v>
      </c>
      <c r="B3834" s="200">
        <v>532498</v>
      </c>
      <c r="C3834" s="200" t="s">
        <v>3193</v>
      </c>
      <c r="D3834" s="200" t="s">
        <v>1004</v>
      </c>
    </row>
    <row r="3835" spans="1:4" x14ac:dyDescent="0.3">
      <c r="A3835" s="200" t="s">
        <v>3192</v>
      </c>
      <c r="B3835" s="200">
        <v>532945</v>
      </c>
      <c r="C3835" s="200" t="s">
        <v>3191</v>
      </c>
      <c r="D3835" s="200" t="s">
        <v>931</v>
      </c>
    </row>
    <row r="3836" spans="1:4" x14ac:dyDescent="0.3">
      <c r="A3836" s="200" t="s">
        <v>3190</v>
      </c>
      <c r="B3836" s="200" t="s">
        <v>1735</v>
      </c>
      <c r="C3836" s="200" t="s">
        <v>3189</v>
      </c>
      <c r="D3836" s="200" t="s">
        <v>1880</v>
      </c>
    </row>
    <row r="3837" spans="1:4" x14ac:dyDescent="0.3">
      <c r="A3837" s="200" t="s">
        <v>3188</v>
      </c>
      <c r="B3837" s="200">
        <v>511218</v>
      </c>
      <c r="C3837" s="200" t="s">
        <v>3187</v>
      </c>
      <c r="D3837" s="200" t="s">
        <v>1004</v>
      </c>
    </row>
    <row r="3838" spans="1:4" x14ac:dyDescent="0.3">
      <c r="A3838" s="200" t="s">
        <v>3186</v>
      </c>
      <c r="B3838" s="200">
        <v>511411</v>
      </c>
      <c r="C3838" s="200" t="s">
        <v>1735</v>
      </c>
      <c r="D3838" s="200" t="s">
        <v>931</v>
      </c>
    </row>
    <row r="3839" spans="1:4" x14ac:dyDescent="0.3">
      <c r="A3839" s="200" t="s">
        <v>3185</v>
      </c>
      <c r="B3839" s="200">
        <v>542019</v>
      </c>
      <c r="C3839" s="200" t="s">
        <v>1735</v>
      </c>
      <c r="D3839" s="200" t="s">
        <v>920</v>
      </c>
    </row>
    <row r="3840" spans="1:4" x14ac:dyDescent="0.3">
      <c r="A3840" s="200" t="s">
        <v>3184</v>
      </c>
      <c r="B3840" s="200" t="s">
        <v>1735</v>
      </c>
      <c r="C3840" s="200" t="s">
        <v>3183</v>
      </c>
      <c r="D3840" s="200" t="s">
        <v>1733</v>
      </c>
    </row>
    <row r="3841" spans="1:4" x14ac:dyDescent="0.3">
      <c r="A3841" s="200" t="s">
        <v>3182</v>
      </c>
      <c r="B3841" s="200">
        <v>531506</v>
      </c>
      <c r="C3841" s="200" t="s">
        <v>3181</v>
      </c>
      <c r="D3841" s="200" t="s">
        <v>1751</v>
      </c>
    </row>
    <row r="3842" spans="1:4" x14ac:dyDescent="0.3">
      <c r="A3842" s="200" t="s">
        <v>3180</v>
      </c>
      <c r="B3842" s="200">
        <v>523790</v>
      </c>
      <c r="C3842" s="200" t="s">
        <v>1735</v>
      </c>
      <c r="D3842" s="200" t="s">
        <v>1047</v>
      </c>
    </row>
    <row r="3843" spans="1:4" x14ac:dyDescent="0.3">
      <c r="A3843" s="200" t="s">
        <v>3179</v>
      </c>
      <c r="B3843" s="200">
        <v>524632</v>
      </c>
      <c r="C3843" s="200" t="s">
        <v>1735</v>
      </c>
      <c r="D3843" s="200" t="s">
        <v>472</v>
      </c>
    </row>
    <row r="3844" spans="1:4" x14ac:dyDescent="0.3">
      <c r="A3844" s="200" t="s">
        <v>3178</v>
      </c>
      <c r="B3844" s="200">
        <v>539252</v>
      </c>
      <c r="C3844" s="200" t="s">
        <v>3177</v>
      </c>
      <c r="D3844" s="200" t="s">
        <v>1850</v>
      </c>
    </row>
    <row r="3845" spans="1:4" x14ac:dyDescent="0.3">
      <c r="A3845" s="200" t="s">
        <v>3176</v>
      </c>
      <c r="B3845" s="200">
        <v>517411</v>
      </c>
      <c r="C3845" s="200" t="s">
        <v>3175</v>
      </c>
      <c r="D3845" s="200" t="s">
        <v>1797</v>
      </c>
    </row>
    <row r="3846" spans="1:4" x14ac:dyDescent="0.3">
      <c r="A3846" s="200" t="s">
        <v>3174</v>
      </c>
      <c r="B3846" s="200">
        <v>531219</v>
      </c>
      <c r="C3846" s="200" t="s">
        <v>1735</v>
      </c>
      <c r="D3846" s="200" t="s">
        <v>472</v>
      </c>
    </row>
    <row r="3847" spans="1:4" x14ac:dyDescent="0.3">
      <c r="A3847" s="200" t="s">
        <v>3173</v>
      </c>
      <c r="B3847" s="200">
        <v>505515</v>
      </c>
      <c r="C3847" s="200" t="s">
        <v>1735</v>
      </c>
      <c r="D3847" s="200" t="s">
        <v>945</v>
      </c>
    </row>
    <row r="3848" spans="1:4" x14ac:dyDescent="0.3">
      <c r="A3848" s="200" t="s">
        <v>3172</v>
      </c>
      <c r="B3848" s="200">
        <v>530907</v>
      </c>
      <c r="C3848" s="200" t="s">
        <v>1735</v>
      </c>
      <c r="D3848" s="200" t="s">
        <v>1751</v>
      </c>
    </row>
    <row r="3849" spans="1:4" x14ac:dyDescent="0.3">
      <c r="A3849" s="200" t="s">
        <v>3171</v>
      </c>
      <c r="B3849" s="200">
        <v>520141</v>
      </c>
      <c r="C3849" s="200" t="s">
        <v>1735</v>
      </c>
      <c r="D3849" s="200" t="s">
        <v>989</v>
      </c>
    </row>
    <row r="3850" spans="1:4" x14ac:dyDescent="0.3">
      <c r="A3850" s="200" t="s">
        <v>3170</v>
      </c>
      <c r="B3850" s="200">
        <v>533014</v>
      </c>
      <c r="C3850" s="200" t="s">
        <v>3168</v>
      </c>
      <c r="D3850" s="200" t="s">
        <v>1212</v>
      </c>
    </row>
    <row r="3851" spans="1:4" x14ac:dyDescent="0.3">
      <c r="A3851" s="200" t="s">
        <v>3169</v>
      </c>
      <c r="B3851" s="200">
        <v>533014</v>
      </c>
      <c r="C3851" s="200" t="s">
        <v>3168</v>
      </c>
      <c r="D3851" s="200" t="s">
        <v>1212</v>
      </c>
    </row>
    <row r="3852" spans="1:4" x14ac:dyDescent="0.3">
      <c r="A3852" s="200" t="s">
        <v>3167</v>
      </c>
      <c r="B3852" s="200">
        <v>520086</v>
      </c>
      <c r="C3852" s="200" t="s">
        <v>3166</v>
      </c>
      <c r="D3852" s="200" t="s">
        <v>1012</v>
      </c>
    </row>
    <row r="3853" spans="1:4" x14ac:dyDescent="0.3">
      <c r="A3853" s="200" t="s">
        <v>3165</v>
      </c>
      <c r="B3853" s="200">
        <v>540736</v>
      </c>
      <c r="C3853" s="200" t="s">
        <v>1735</v>
      </c>
      <c r="D3853" s="200" t="s">
        <v>537</v>
      </c>
    </row>
    <row r="3854" spans="1:4" x14ac:dyDescent="0.3">
      <c r="A3854" s="200" t="s">
        <v>3164</v>
      </c>
      <c r="B3854" s="200">
        <v>539983</v>
      </c>
      <c r="C3854" s="200" t="s">
        <v>1735</v>
      </c>
      <c r="D3854" s="200" t="s">
        <v>945</v>
      </c>
    </row>
    <row r="3855" spans="1:4" x14ac:dyDescent="0.3">
      <c r="A3855" s="200" t="s">
        <v>3163</v>
      </c>
      <c r="B3855" s="200">
        <v>532217</v>
      </c>
      <c r="C3855" s="200" t="s">
        <v>1735</v>
      </c>
      <c r="D3855" s="200" t="s">
        <v>945</v>
      </c>
    </row>
    <row r="3856" spans="1:4" x14ac:dyDescent="0.3">
      <c r="A3856" s="200" t="s">
        <v>3162</v>
      </c>
      <c r="B3856" s="200">
        <v>500550</v>
      </c>
      <c r="C3856" s="200" t="s">
        <v>3161</v>
      </c>
      <c r="D3856" s="200" t="s">
        <v>749</v>
      </c>
    </row>
    <row r="3857" spans="1:4" x14ac:dyDescent="0.3">
      <c r="A3857" s="200" t="s">
        <v>3160</v>
      </c>
      <c r="B3857" s="200">
        <v>512131</v>
      </c>
      <c r="C3857" s="200" t="s">
        <v>3159</v>
      </c>
      <c r="D3857" s="200" t="s">
        <v>934</v>
      </c>
    </row>
    <row r="3858" spans="1:4" x14ac:dyDescent="0.3">
      <c r="A3858" s="200" t="s">
        <v>3158</v>
      </c>
      <c r="B3858" s="200">
        <v>523606</v>
      </c>
      <c r="C3858" s="200" t="s">
        <v>1735</v>
      </c>
      <c r="D3858" s="200" t="s">
        <v>940</v>
      </c>
    </row>
    <row r="3859" spans="1:4" x14ac:dyDescent="0.3">
      <c r="A3859" s="200" t="s">
        <v>3157</v>
      </c>
      <c r="B3859" s="200" t="s">
        <v>1735</v>
      </c>
      <c r="C3859" s="200" t="s">
        <v>3156</v>
      </c>
      <c r="D3859" s="200" t="s">
        <v>1733</v>
      </c>
    </row>
    <row r="3860" spans="1:4" x14ac:dyDescent="0.3">
      <c r="A3860" s="200" t="s">
        <v>3155</v>
      </c>
      <c r="B3860" s="200">
        <v>524642</v>
      </c>
      <c r="C3860" s="200" t="s">
        <v>1735</v>
      </c>
      <c r="D3860" s="200" t="s">
        <v>926</v>
      </c>
    </row>
    <row r="3861" spans="1:4" x14ac:dyDescent="0.3">
      <c r="A3861" s="200" t="s">
        <v>3154</v>
      </c>
      <c r="B3861" s="200">
        <v>521194</v>
      </c>
      <c r="C3861" s="200" t="s">
        <v>3153</v>
      </c>
      <c r="D3861" s="200" t="s">
        <v>945</v>
      </c>
    </row>
    <row r="3862" spans="1:4" x14ac:dyDescent="0.3">
      <c r="A3862" s="200" t="s">
        <v>3152</v>
      </c>
      <c r="B3862" s="200" t="s">
        <v>1735</v>
      </c>
      <c r="C3862" s="200" t="s">
        <v>3151</v>
      </c>
      <c r="D3862" s="200" t="s">
        <v>1733</v>
      </c>
    </row>
    <row r="3863" spans="1:4" x14ac:dyDescent="0.3">
      <c r="A3863" s="200" t="s">
        <v>3150</v>
      </c>
      <c r="B3863" s="200" t="s">
        <v>1735</v>
      </c>
      <c r="C3863" s="200" t="s">
        <v>3149</v>
      </c>
      <c r="D3863" s="200" t="s">
        <v>1733</v>
      </c>
    </row>
    <row r="3864" spans="1:4" x14ac:dyDescent="0.3">
      <c r="A3864" s="200" t="s">
        <v>3148</v>
      </c>
      <c r="B3864" s="200">
        <v>531635</v>
      </c>
      <c r="C3864" s="200" t="s">
        <v>1735</v>
      </c>
      <c r="D3864" s="200" t="s">
        <v>1829</v>
      </c>
    </row>
    <row r="3865" spans="1:4" x14ac:dyDescent="0.3">
      <c r="A3865" s="200" t="s">
        <v>3147</v>
      </c>
      <c r="B3865" s="200">
        <v>512197</v>
      </c>
      <c r="C3865" s="200" t="s">
        <v>1735</v>
      </c>
      <c r="D3865" s="200" t="s">
        <v>1004</v>
      </c>
    </row>
    <row r="3866" spans="1:4" x14ac:dyDescent="0.3">
      <c r="A3866" s="200" t="s">
        <v>3146</v>
      </c>
      <c r="B3866" s="200">
        <v>531635</v>
      </c>
      <c r="C3866" s="200" t="s">
        <v>1735</v>
      </c>
      <c r="D3866" s="200" t="s">
        <v>1829</v>
      </c>
    </row>
    <row r="3867" spans="1:4" x14ac:dyDescent="0.3">
      <c r="A3867" s="200" t="s">
        <v>3145</v>
      </c>
      <c r="B3867" s="200" t="s">
        <v>1735</v>
      </c>
      <c r="C3867" s="200" t="s">
        <v>432</v>
      </c>
      <c r="D3867" s="200" t="s">
        <v>1733</v>
      </c>
    </row>
    <row r="3868" spans="1:4" x14ac:dyDescent="0.3">
      <c r="A3868" s="200" t="s">
        <v>3144</v>
      </c>
      <c r="B3868" s="200">
        <v>536073</v>
      </c>
      <c r="C3868" s="200" t="s">
        <v>1735</v>
      </c>
      <c r="D3868" s="200" t="s">
        <v>931</v>
      </c>
    </row>
    <row r="3869" spans="1:4" x14ac:dyDescent="0.3">
      <c r="A3869" s="200" t="s">
        <v>3143</v>
      </c>
      <c r="B3869" s="200">
        <v>539742</v>
      </c>
      <c r="C3869" s="200" t="s">
        <v>3142</v>
      </c>
      <c r="D3869" s="200" t="s">
        <v>807</v>
      </c>
    </row>
    <row r="3870" spans="1:4" x14ac:dyDescent="0.3">
      <c r="A3870" s="200" t="s">
        <v>3141</v>
      </c>
      <c r="B3870" s="200">
        <v>507998</v>
      </c>
      <c r="C3870" s="200" t="s">
        <v>1735</v>
      </c>
      <c r="D3870" s="200" t="s">
        <v>989</v>
      </c>
    </row>
    <row r="3871" spans="1:4" x14ac:dyDescent="0.3">
      <c r="A3871" s="200" t="s">
        <v>3140</v>
      </c>
      <c r="B3871" s="200">
        <v>513472</v>
      </c>
      <c r="C3871" s="200" t="s">
        <v>1735</v>
      </c>
      <c r="D3871" s="200" t="s">
        <v>996</v>
      </c>
    </row>
    <row r="3872" spans="1:4" x14ac:dyDescent="0.3">
      <c r="A3872" s="200" t="s">
        <v>3139</v>
      </c>
      <c r="B3872" s="200">
        <v>523838</v>
      </c>
      <c r="C3872" s="200" t="s">
        <v>3138</v>
      </c>
      <c r="D3872" s="200" t="s">
        <v>931</v>
      </c>
    </row>
    <row r="3873" spans="1:4" x14ac:dyDescent="0.3">
      <c r="A3873" s="200" t="s">
        <v>3137</v>
      </c>
      <c r="B3873" s="200">
        <v>533018</v>
      </c>
      <c r="C3873" s="200" t="s">
        <v>1735</v>
      </c>
      <c r="D3873" s="200" t="s">
        <v>920</v>
      </c>
    </row>
    <row r="3874" spans="1:4" x14ac:dyDescent="0.3">
      <c r="A3874" s="200" t="s">
        <v>3136</v>
      </c>
      <c r="B3874" s="200">
        <v>533019</v>
      </c>
      <c r="C3874" s="200" t="s">
        <v>1735</v>
      </c>
      <c r="D3874" s="200" t="s">
        <v>1655</v>
      </c>
    </row>
    <row r="3875" spans="1:4" x14ac:dyDescent="0.3">
      <c r="A3875" s="200" t="s">
        <v>3135</v>
      </c>
      <c r="B3875" s="200">
        <v>503229</v>
      </c>
      <c r="C3875" s="200" t="s">
        <v>1735</v>
      </c>
      <c r="D3875" s="200" t="s">
        <v>926</v>
      </c>
    </row>
    <row r="3876" spans="1:4" x14ac:dyDescent="0.3">
      <c r="A3876" s="200" t="s">
        <v>3134</v>
      </c>
      <c r="B3876" s="200">
        <v>519566</v>
      </c>
      <c r="C3876" s="200" t="s">
        <v>1735</v>
      </c>
      <c r="D3876" s="200" t="s">
        <v>844</v>
      </c>
    </row>
    <row r="3877" spans="1:4" x14ac:dyDescent="0.3">
      <c r="A3877" s="200" t="s">
        <v>3133</v>
      </c>
      <c r="B3877" s="200">
        <v>523023</v>
      </c>
      <c r="C3877" s="200" t="s">
        <v>1735</v>
      </c>
      <c r="D3877" s="200" t="s">
        <v>1811</v>
      </c>
    </row>
    <row r="3878" spans="1:4" x14ac:dyDescent="0.3">
      <c r="A3878" s="200" t="s">
        <v>3132</v>
      </c>
      <c r="B3878" s="200">
        <v>532029</v>
      </c>
      <c r="C3878" s="200" t="s">
        <v>1735</v>
      </c>
      <c r="D3878" s="200" t="s">
        <v>1751</v>
      </c>
    </row>
    <row r="3879" spans="1:4" x14ac:dyDescent="0.3">
      <c r="A3879" s="200" t="s">
        <v>3131</v>
      </c>
      <c r="B3879" s="200">
        <v>505504</v>
      </c>
      <c r="C3879" s="200" t="s">
        <v>1735</v>
      </c>
      <c r="D3879" s="200" t="s">
        <v>948</v>
      </c>
    </row>
    <row r="3880" spans="1:4" x14ac:dyDescent="0.3">
      <c r="A3880" s="200" t="s">
        <v>3130</v>
      </c>
      <c r="B3880" s="200">
        <v>505729</v>
      </c>
      <c r="C3880" s="200" t="s">
        <v>1735</v>
      </c>
      <c r="D3880" s="200" t="s">
        <v>515</v>
      </c>
    </row>
    <row r="3881" spans="1:4" x14ac:dyDescent="0.3">
      <c r="A3881" s="200" t="s">
        <v>3129</v>
      </c>
      <c r="B3881" s="200">
        <v>505729</v>
      </c>
      <c r="C3881" s="200" t="s">
        <v>1735</v>
      </c>
      <c r="D3881" s="200" t="s">
        <v>515</v>
      </c>
    </row>
    <row r="3882" spans="1:4" x14ac:dyDescent="0.3">
      <c r="A3882" s="200" t="s">
        <v>3128</v>
      </c>
      <c r="B3882" s="200">
        <v>509887</v>
      </c>
      <c r="C3882" s="200" t="s">
        <v>1735</v>
      </c>
      <c r="D3882" s="200" t="s">
        <v>1910</v>
      </c>
    </row>
    <row r="3883" spans="1:4" x14ac:dyDescent="0.3">
      <c r="A3883" s="200" t="s">
        <v>3127</v>
      </c>
      <c r="B3883" s="200">
        <v>539410</v>
      </c>
      <c r="C3883" s="200" t="s">
        <v>1735</v>
      </c>
      <c r="D3883" s="200" t="s">
        <v>1212</v>
      </c>
    </row>
    <row r="3884" spans="1:4" x14ac:dyDescent="0.3">
      <c r="A3884" s="200" t="s">
        <v>3126</v>
      </c>
      <c r="B3884" s="200">
        <v>539410</v>
      </c>
      <c r="C3884" s="200" t="s">
        <v>1735</v>
      </c>
      <c r="D3884" s="200" t="s">
        <v>1212</v>
      </c>
    </row>
    <row r="3885" spans="1:4" x14ac:dyDescent="0.3">
      <c r="A3885" s="200" t="s">
        <v>3125</v>
      </c>
      <c r="B3885" s="200" t="s">
        <v>1735</v>
      </c>
      <c r="C3885" s="200" t="s">
        <v>3123</v>
      </c>
      <c r="D3885" s="200" t="s">
        <v>1733</v>
      </c>
    </row>
    <row r="3886" spans="1:4" x14ac:dyDescent="0.3">
      <c r="A3886" s="200" t="s">
        <v>3124</v>
      </c>
      <c r="B3886" s="200" t="s">
        <v>1735</v>
      </c>
      <c r="C3886" s="200" t="s">
        <v>3123</v>
      </c>
      <c r="D3886" s="200" t="s">
        <v>1733</v>
      </c>
    </row>
    <row r="3887" spans="1:4" x14ac:dyDescent="0.3">
      <c r="A3887" s="200" t="s">
        <v>3122</v>
      </c>
      <c r="B3887" s="200">
        <v>502742</v>
      </c>
      <c r="C3887" s="200" t="s">
        <v>3121</v>
      </c>
      <c r="D3887" s="200" t="s">
        <v>920</v>
      </c>
    </row>
    <row r="3888" spans="1:4" x14ac:dyDescent="0.3">
      <c r="A3888" s="200" t="s">
        <v>3120</v>
      </c>
      <c r="B3888" s="200">
        <v>540653</v>
      </c>
      <c r="C3888" s="200" t="s">
        <v>3119</v>
      </c>
      <c r="D3888" s="200" t="s">
        <v>934</v>
      </c>
    </row>
    <row r="3889" spans="1:4" x14ac:dyDescent="0.3">
      <c r="A3889" s="200" t="s">
        <v>3118</v>
      </c>
      <c r="B3889" s="200">
        <v>523164</v>
      </c>
      <c r="C3889" s="200" t="s">
        <v>1735</v>
      </c>
      <c r="D3889" s="200" t="s">
        <v>414</v>
      </c>
    </row>
    <row r="3890" spans="1:4" x14ac:dyDescent="0.3">
      <c r="A3890" s="200" t="s">
        <v>3117</v>
      </c>
      <c r="B3890" s="200">
        <v>532879</v>
      </c>
      <c r="C3890" s="200" t="s">
        <v>1735</v>
      </c>
      <c r="D3890" s="200" t="s">
        <v>807</v>
      </c>
    </row>
    <row r="3891" spans="1:4" x14ac:dyDescent="0.3">
      <c r="A3891" s="200" t="s">
        <v>3116</v>
      </c>
      <c r="B3891" s="200" t="s">
        <v>1735</v>
      </c>
      <c r="C3891" s="200" t="s">
        <v>3114</v>
      </c>
      <c r="D3891" s="200" t="s">
        <v>1733</v>
      </c>
    </row>
    <row r="3892" spans="1:4" x14ac:dyDescent="0.3">
      <c r="A3892" s="200" t="s">
        <v>3115</v>
      </c>
      <c r="B3892" s="200" t="s">
        <v>1735</v>
      </c>
      <c r="C3892" s="200" t="s">
        <v>3114</v>
      </c>
      <c r="D3892" s="200" t="s">
        <v>1733</v>
      </c>
    </row>
    <row r="3893" spans="1:4" x14ac:dyDescent="0.3">
      <c r="A3893" s="200" t="s">
        <v>3113</v>
      </c>
      <c r="B3893" s="200">
        <v>538667</v>
      </c>
      <c r="C3893" s="200" t="s">
        <v>1735</v>
      </c>
      <c r="D3893" s="200" t="s">
        <v>1212</v>
      </c>
    </row>
    <row r="3894" spans="1:4" x14ac:dyDescent="0.3">
      <c r="A3894" s="200" t="s">
        <v>3112</v>
      </c>
      <c r="B3894" s="200">
        <v>512589</v>
      </c>
      <c r="C3894" s="200" t="s">
        <v>1735</v>
      </c>
      <c r="D3894" s="200" t="s">
        <v>1212</v>
      </c>
    </row>
    <row r="3895" spans="1:4" x14ac:dyDescent="0.3">
      <c r="A3895" s="200" t="s">
        <v>3111</v>
      </c>
      <c r="B3895" s="200">
        <v>532961</v>
      </c>
      <c r="C3895" s="200" t="s">
        <v>3110</v>
      </c>
      <c r="D3895" s="200" t="s">
        <v>766</v>
      </c>
    </row>
    <row r="3896" spans="1:4" x14ac:dyDescent="0.3">
      <c r="A3896" s="200" t="s">
        <v>3109</v>
      </c>
      <c r="B3896" s="200">
        <v>532795</v>
      </c>
      <c r="C3896" s="200" t="s">
        <v>3108</v>
      </c>
      <c r="D3896" s="200" t="s">
        <v>1762</v>
      </c>
    </row>
    <row r="3897" spans="1:4" x14ac:dyDescent="0.3">
      <c r="A3897" s="200" t="s">
        <v>3107</v>
      </c>
      <c r="B3897" s="200">
        <v>503811</v>
      </c>
      <c r="C3897" s="200" t="s">
        <v>3106</v>
      </c>
      <c r="D3897" s="200" t="s">
        <v>920</v>
      </c>
    </row>
    <row r="3898" spans="1:4" x14ac:dyDescent="0.3">
      <c r="A3898" s="200" t="s">
        <v>3105</v>
      </c>
      <c r="B3898" s="200">
        <v>504398</v>
      </c>
      <c r="C3898" s="200" t="s">
        <v>1735</v>
      </c>
      <c r="D3898" s="200" t="s">
        <v>1047</v>
      </c>
    </row>
    <row r="3899" spans="1:4" x14ac:dyDescent="0.3">
      <c r="A3899" s="200" t="s">
        <v>3104</v>
      </c>
      <c r="B3899" s="200">
        <v>533206</v>
      </c>
      <c r="C3899" s="200" t="s">
        <v>3103</v>
      </c>
      <c r="D3899" s="200" t="s">
        <v>2063</v>
      </c>
    </row>
    <row r="3900" spans="1:4" x14ac:dyDescent="0.3">
      <c r="A3900" s="200" t="s">
        <v>3102</v>
      </c>
      <c r="B3900" s="200">
        <v>500472</v>
      </c>
      <c r="C3900" s="200" t="s">
        <v>3101</v>
      </c>
      <c r="D3900" s="200" t="s">
        <v>1078</v>
      </c>
    </row>
    <row r="3901" spans="1:4" x14ac:dyDescent="0.3">
      <c r="A3901" s="200" t="s">
        <v>3100</v>
      </c>
      <c r="B3901" s="200">
        <v>500472</v>
      </c>
      <c r="C3901" s="200" t="s">
        <v>3099</v>
      </c>
      <c r="D3901" s="200" t="s">
        <v>1078</v>
      </c>
    </row>
    <row r="3902" spans="1:4" x14ac:dyDescent="0.3">
      <c r="A3902" s="200" t="s">
        <v>3098</v>
      </c>
      <c r="B3902" s="200">
        <v>539861</v>
      </c>
      <c r="C3902" s="200" t="s">
        <v>3097</v>
      </c>
      <c r="D3902" s="200" t="s">
        <v>931</v>
      </c>
    </row>
    <row r="3903" spans="1:4" x14ac:dyDescent="0.3">
      <c r="A3903" s="200" t="s">
        <v>3096</v>
      </c>
      <c r="B3903" s="200">
        <v>538562</v>
      </c>
      <c r="C3903" s="200" t="s">
        <v>3095</v>
      </c>
      <c r="D3903" s="200" t="s">
        <v>931</v>
      </c>
    </row>
    <row r="3904" spans="1:4" x14ac:dyDescent="0.3">
      <c r="A3904" s="200" t="s">
        <v>3094</v>
      </c>
      <c r="B3904" s="200">
        <v>532143</v>
      </c>
      <c r="C3904" s="200" t="s">
        <v>3092</v>
      </c>
      <c r="D3904" s="200" t="s">
        <v>766</v>
      </c>
    </row>
    <row r="3905" spans="1:4" x14ac:dyDescent="0.3">
      <c r="A3905" s="200" t="s">
        <v>3093</v>
      </c>
      <c r="B3905" s="200">
        <v>532143</v>
      </c>
      <c r="C3905" s="200" t="s">
        <v>3092</v>
      </c>
      <c r="D3905" s="200" t="s">
        <v>766</v>
      </c>
    </row>
    <row r="3906" spans="1:4" x14ac:dyDescent="0.3">
      <c r="A3906" s="200" t="s">
        <v>3091</v>
      </c>
      <c r="B3906" s="200">
        <v>531169</v>
      </c>
      <c r="C3906" s="200" t="s">
        <v>1735</v>
      </c>
      <c r="D3906" s="200" t="s">
        <v>1004</v>
      </c>
    </row>
    <row r="3907" spans="1:4" x14ac:dyDescent="0.3">
      <c r="A3907" s="200" t="s">
        <v>3090</v>
      </c>
      <c r="B3907" s="200" t="s">
        <v>1735</v>
      </c>
      <c r="C3907" s="200" t="s">
        <v>3089</v>
      </c>
      <c r="D3907" s="200" t="s">
        <v>1733</v>
      </c>
    </row>
    <row r="3908" spans="1:4" x14ac:dyDescent="0.3">
      <c r="A3908" s="200" t="s">
        <v>3088</v>
      </c>
      <c r="B3908" s="200">
        <v>541967</v>
      </c>
      <c r="C3908" s="200" t="s">
        <v>1735</v>
      </c>
      <c r="D3908" s="200" t="s">
        <v>1047</v>
      </c>
    </row>
    <row r="3909" spans="1:4" x14ac:dyDescent="0.3">
      <c r="A3909" s="200" t="s">
        <v>3087</v>
      </c>
      <c r="B3909" s="200">
        <v>526479</v>
      </c>
      <c r="C3909" s="200" t="s">
        <v>1735</v>
      </c>
      <c r="D3909" s="200" t="s">
        <v>920</v>
      </c>
    </row>
    <row r="3910" spans="1:4" x14ac:dyDescent="0.3">
      <c r="A3910" s="200" t="s">
        <v>3086</v>
      </c>
      <c r="B3910" s="200">
        <v>505650</v>
      </c>
      <c r="C3910" s="200" t="s">
        <v>1735</v>
      </c>
      <c r="D3910" s="200" t="s">
        <v>2133</v>
      </c>
    </row>
    <row r="3911" spans="1:4" x14ac:dyDescent="0.3">
      <c r="A3911" s="200" t="s">
        <v>3085</v>
      </c>
      <c r="B3911" s="200">
        <v>538919</v>
      </c>
      <c r="C3911" s="200" t="s">
        <v>1735</v>
      </c>
      <c r="D3911" s="200" t="s">
        <v>926</v>
      </c>
    </row>
    <row r="3912" spans="1:4" x14ac:dyDescent="0.3">
      <c r="A3912" s="200" t="s">
        <v>3084</v>
      </c>
      <c r="B3912" s="200">
        <v>538919</v>
      </c>
      <c r="C3912" s="200" t="s">
        <v>1735</v>
      </c>
      <c r="D3912" s="200" t="s">
        <v>926</v>
      </c>
    </row>
    <row r="3913" spans="1:4" x14ac:dyDescent="0.3">
      <c r="A3913" s="200" t="s">
        <v>3083</v>
      </c>
      <c r="B3913" s="200">
        <v>539494</v>
      </c>
      <c r="C3913" s="200" t="s">
        <v>1735</v>
      </c>
      <c r="D3913" s="200" t="s">
        <v>1004</v>
      </c>
    </row>
    <row r="3914" spans="1:4" x14ac:dyDescent="0.3">
      <c r="A3914" s="200" t="s">
        <v>3082</v>
      </c>
      <c r="B3914" s="200">
        <v>532419</v>
      </c>
      <c r="C3914" s="200" t="s">
        <v>3081</v>
      </c>
      <c r="D3914" s="200" t="s">
        <v>2070</v>
      </c>
    </row>
    <row r="3915" spans="1:4" x14ac:dyDescent="0.3">
      <c r="A3915" s="200" t="s">
        <v>3080</v>
      </c>
      <c r="B3915" s="200">
        <v>508905</v>
      </c>
      <c r="C3915" s="200" t="s">
        <v>1735</v>
      </c>
      <c r="D3915" s="200" t="s">
        <v>945</v>
      </c>
    </row>
    <row r="3916" spans="1:4" x14ac:dyDescent="0.3">
      <c r="A3916" s="200" t="s">
        <v>3079</v>
      </c>
      <c r="B3916" s="200">
        <v>505192</v>
      </c>
      <c r="C3916" s="200" t="s">
        <v>3078</v>
      </c>
      <c r="D3916" s="200" t="s">
        <v>2133</v>
      </c>
    </row>
    <row r="3917" spans="1:4" x14ac:dyDescent="0.3">
      <c r="A3917" s="200" t="s">
        <v>3077</v>
      </c>
      <c r="B3917" s="200">
        <v>540686</v>
      </c>
      <c r="C3917" s="200" t="s">
        <v>1735</v>
      </c>
      <c r="D3917" s="200" t="s">
        <v>472</v>
      </c>
    </row>
    <row r="3918" spans="1:4" x14ac:dyDescent="0.3">
      <c r="A3918" s="200" t="s">
        <v>3076</v>
      </c>
      <c r="B3918" s="200">
        <v>540679</v>
      </c>
      <c r="C3918" s="200" t="s">
        <v>3074</v>
      </c>
      <c r="D3918" s="200" t="s">
        <v>472</v>
      </c>
    </row>
    <row r="3919" spans="1:4" x14ac:dyDescent="0.3">
      <c r="A3919" s="200" t="s">
        <v>3075</v>
      </c>
      <c r="B3919" s="200">
        <v>540679</v>
      </c>
      <c r="C3919" s="200" t="s">
        <v>3074</v>
      </c>
      <c r="D3919" s="200" t="s">
        <v>472</v>
      </c>
    </row>
    <row r="3920" spans="1:4" x14ac:dyDescent="0.3">
      <c r="A3920" s="200" t="s">
        <v>3073</v>
      </c>
      <c r="B3920" s="200">
        <v>532815</v>
      </c>
      <c r="C3920" s="200" t="s">
        <v>3072</v>
      </c>
      <c r="D3920" s="200" t="s">
        <v>472</v>
      </c>
    </row>
    <row r="3921" spans="1:4" x14ac:dyDescent="0.3">
      <c r="A3921" s="200" t="s">
        <v>3071</v>
      </c>
      <c r="B3921" s="200" t="s">
        <v>1735</v>
      </c>
      <c r="C3921" s="200" t="s">
        <v>3070</v>
      </c>
      <c r="D3921" s="200" t="s">
        <v>1733</v>
      </c>
    </row>
    <row r="3922" spans="1:4" x14ac:dyDescent="0.3">
      <c r="A3922" s="200" t="s">
        <v>3069</v>
      </c>
      <c r="B3922" s="200">
        <v>505827</v>
      </c>
      <c r="C3922" s="200" t="s">
        <v>1735</v>
      </c>
      <c r="D3922" s="200" t="s">
        <v>1078</v>
      </c>
    </row>
    <row r="3923" spans="1:4" x14ac:dyDescent="0.3">
      <c r="A3923" s="200" t="s">
        <v>3068</v>
      </c>
      <c r="B3923" s="200">
        <v>538635</v>
      </c>
      <c r="C3923" s="200" t="s">
        <v>3067</v>
      </c>
      <c r="D3923" s="200" t="s">
        <v>1012</v>
      </c>
    </row>
    <row r="3924" spans="1:4" x14ac:dyDescent="0.3">
      <c r="A3924" s="200" t="s">
        <v>3066</v>
      </c>
      <c r="B3924" s="200">
        <v>532784</v>
      </c>
      <c r="C3924" s="200" t="s">
        <v>3065</v>
      </c>
      <c r="D3924" s="200" t="s">
        <v>926</v>
      </c>
    </row>
    <row r="3925" spans="1:4" x14ac:dyDescent="0.3">
      <c r="A3925" s="200" t="s">
        <v>3064</v>
      </c>
      <c r="B3925" s="200">
        <v>512014</v>
      </c>
      <c r="C3925" s="200" t="s">
        <v>1735</v>
      </c>
      <c r="D3925" s="200" t="s">
        <v>1751</v>
      </c>
    </row>
    <row r="3926" spans="1:4" x14ac:dyDescent="0.3">
      <c r="A3926" s="200" t="s">
        <v>3063</v>
      </c>
      <c r="B3926" s="200">
        <v>538923</v>
      </c>
      <c r="C3926" s="200" t="s">
        <v>1735</v>
      </c>
      <c r="D3926" s="200" t="s">
        <v>948</v>
      </c>
    </row>
    <row r="3927" spans="1:4" x14ac:dyDescent="0.3">
      <c r="A3927" s="200" t="s">
        <v>3062</v>
      </c>
      <c r="B3927" s="200">
        <v>504375</v>
      </c>
      <c r="C3927" s="200" t="s">
        <v>1735</v>
      </c>
      <c r="D3927" s="200" t="s">
        <v>948</v>
      </c>
    </row>
    <row r="3928" spans="1:4" x14ac:dyDescent="0.3">
      <c r="A3928" s="200" t="s">
        <v>3061</v>
      </c>
      <c r="B3928" s="200">
        <v>532344</v>
      </c>
      <c r="C3928" s="200" t="s">
        <v>1735</v>
      </c>
      <c r="D3928" s="200" t="s">
        <v>1625</v>
      </c>
    </row>
    <row r="3929" spans="1:4" x14ac:dyDescent="0.3">
      <c r="A3929" s="200" t="s">
        <v>3060</v>
      </c>
      <c r="B3929" s="200">
        <v>532344</v>
      </c>
      <c r="C3929" s="200" t="s">
        <v>1735</v>
      </c>
      <c r="D3929" s="200" t="s">
        <v>1625</v>
      </c>
    </row>
    <row r="3930" spans="1:4" x14ac:dyDescent="0.3">
      <c r="A3930" s="200" t="s">
        <v>3059</v>
      </c>
      <c r="B3930" s="200" t="s">
        <v>1735</v>
      </c>
      <c r="C3930" s="200" t="s">
        <v>501</v>
      </c>
      <c r="D3930" s="200" t="s">
        <v>1733</v>
      </c>
    </row>
    <row r="3931" spans="1:4" x14ac:dyDescent="0.3">
      <c r="A3931" s="200" t="s">
        <v>3058</v>
      </c>
      <c r="B3931" s="200">
        <v>532725</v>
      </c>
      <c r="C3931" s="200" t="s">
        <v>3056</v>
      </c>
      <c r="D3931" s="200" t="s">
        <v>405</v>
      </c>
    </row>
    <row r="3932" spans="1:4" x14ac:dyDescent="0.3">
      <c r="A3932" s="200" t="s">
        <v>3057</v>
      </c>
      <c r="B3932" s="200">
        <v>532725</v>
      </c>
      <c r="C3932" s="200" t="s">
        <v>3056</v>
      </c>
      <c r="D3932" s="200" t="s">
        <v>405</v>
      </c>
    </row>
    <row r="3933" spans="1:4" x14ac:dyDescent="0.3">
      <c r="A3933" s="200" t="s">
        <v>3055</v>
      </c>
      <c r="B3933" s="200">
        <v>541540</v>
      </c>
      <c r="C3933" s="200" t="s">
        <v>3054</v>
      </c>
      <c r="D3933" s="200" t="s">
        <v>472</v>
      </c>
    </row>
    <row r="3934" spans="1:4" x14ac:dyDescent="0.3">
      <c r="A3934" s="200" t="s">
        <v>3053</v>
      </c>
      <c r="B3934" s="200" t="s">
        <v>1735</v>
      </c>
      <c r="C3934" s="200" t="s">
        <v>3052</v>
      </c>
      <c r="D3934" s="200" t="s">
        <v>1733</v>
      </c>
    </row>
    <row r="3935" spans="1:4" x14ac:dyDescent="0.3">
      <c r="A3935" s="200" t="s">
        <v>3051</v>
      </c>
      <c r="B3935" s="200">
        <v>500394</v>
      </c>
      <c r="C3935" s="200" t="s">
        <v>1735</v>
      </c>
      <c r="D3935" s="200" t="s">
        <v>1078</v>
      </c>
    </row>
    <row r="3936" spans="1:4" x14ac:dyDescent="0.3">
      <c r="A3936" s="200" t="s">
        <v>3050</v>
      </c>
      <c r="B3936" s="200">
        <v>502460</v>
      </c>
      <c r="C3936" s="200" t="s">
        <v>1735</v>
      </c>
      <c r="D3936" s="200" t="s">
        <v>1655</v>
      </c>
    </row>
    <row r="3937" spans="1:4" x14ac:dyDescent="0.3">
      <c r="A3937" s="200" t="s">
        <v>3049</v>
      </c>
      <c r="B3937" s="200">
        <v>513699</v>
      </c>
      <c r="C3937" s="200" t="s">
        <v>1735</v>
      </c>
      <c r="D3937" s="200" t="s">
        <v>2040</v>
      </c>
    </row>
    <row r="3938" spans="1:4" x14ac:dyDescent="0.3">
      <c r="A3938" s="200" t="s">
        <v>3048</v>
      </c>
      <c r="B3938" s="200">
        <v>538575</v>
      </c>
      <c r="C3938" s="200" t="s">
        <v>1735</v>
      </c>
      <c r="D3938" s="200" t="s">
        <v>1212</v>
      </c>
    </row>
    <row r="3939" spans="1:4" x14ac:dyDescent="0.3">
      <c r="A3939" s="200" t="s">
        <v>3047</v>
      </c>
      <c r="B3939" s="200">
        <v>522152</v>
      </c>
      <c r="C3939" s="200" t="s">
        <v>1735</v>
      </c>
      <c r="D3939" s="200" t="s">
        <v>515</v>
      </c>
    </row>
    <row r="3940" spans="1:4" x14ac:dyDescent="0.3">
      <c r="A3940" s="200" t="s">
        <v>3046</v>
      </c>
      <c r="B3940" s="200">
        <v>511571</v>
      </c>
      <c r="C3940" s="200" t="s">
        <v>1735</v>
      </c>
      <c r="D3940" s="200" t="s">
        <v>1004</v>
      </c>
    </row>
    <row r="3941" spans="1:4" x14ac:dyDescent="0.3">
      <c r="A3941" s="200" t="s">
        <v>3045</v>
      </c>
      <c r="B3941" s="200">
        <v>507514</v>
      </c>
      <c r="C3941" s="200" t="s">
        <v>3044</v>
      </c>
      <c r="D3941" s="200" t="s">
        <v>1829</v>
      </c>
    </row>
    <row r="3942" spans="1:4" x14ac:dyDescent="0.3">
      <c r="A3942" s="200" t="s">
        <v>3043</v>
      </c>
      <c r="B3942" s="200">
        <v>521034</v>
      </c>
      <c r="C3942" s="200" t="s">
        <v>3042</v>
      </c>
      <c r="D3942" s="200" t="s">
        <v>920</v>
      </c>
    </row>
    <row r="3943" spans="1:4" x14ac:dyDescent="0.3">
      <c r="A3943" s="200" t="s">
        <v>3041</v>
      </c>
      <c r="B3943" s="200">
        <v>531548</v>
      </c>
      <c r="C3943" s="200" t="s">
        <v>3040</v>
      </c>
      <c r="D3943" s="200" t="s">
        <v>2397</v>
      </c>
    </row>
    <row r="3944" spans="1:4" x14ac:dyDescent="0.3">
      <c r="A3944" s="200" t="s">
        <v>3039</v>
      </c>
      <c r="B3944" s="200">
        <v>533001</v>
      </c>
      <c r="C3944" s="200" t="s">
        <v>3038</v>
      </c>
      <c r="D3944" s="200" t="s">
        <v>515</v>
      </c>
    </row>
    <row r="3945" spans="1:4" x14ac:dyDescent="0.3">
      <c r="A3945" s="200" t="s">
        <v>3037</v>
      </c>
      <c r="B3945" s="200">
        <v>526901</v>
      </c>
      <c r="C3945" s="200" t="s">
        <v>1735</v>
      </c>
      <c r="D3945" s="200" t="s">
        <v>681</v>
      </c>
    </row>
    <row r="3946" spans="1:4" x14ac:dyDescent="0.3">
      <c r="A3946" s="200" t="s">
        <v>3036</v>
      </c>
      <c r="B3946" s="200">
        <v>538943</v>
      </c>
      <c r="C3946" s="200" t="s">
        <v>1735</v>
      </c>
      <c r="D3946" s="200" t="s">
        <v>1004</v>
      </c>
    </row>
    <row r="3947" spans="1:4" x14ac:dyDescent="0.3">
      <c r="A3947" s="200" t="s">
        <v>3035</v>
      </c>
      <c r="B3947" s="200" t="s">
        <v>1735</v>
      </c>
      <c r="C3947" s="200" t="s">
        <v>3034</v>
      </c>
      <c r="D3947" s="200" t="s">
        <v>1733</v>
      </c>
    </row>
    <row r="3948" spans="1:4" x14ac:dyDescent="0.3">
      <c r="A3948" s="200" t="s">
        <v>3033</v>
      </c>
      <c r="B3948" s="200">
        <v>532221</v>
      </c>
      <c r="C3948" s="200" t="s">
        <v>3032</v>
      </c>
      <c r="D3948" s="200" t="s">
        <v>948</v>
      </c>
    </row>
    <row r="3949" spans="1:4" x14ac:dyDescent="0.3">
      <c r="A3949" s="200" t="s">
        <v>3031</v>
      </c>
      <c r="B3949" s="200">
        <v>539378</v>
      </c>
      <c r="C3949" s="200" t="s">
        <v>1735</v>
      </c>
      <c r="D3949" s="200" t="s">
        <v>980</v>
      </c>
    </row>
    <row r="3950" spans="1:4" x14ac:dyDescent="0.3">
      <c r="A3950" s="200" t="s">
        <v>3030</v>
      </c>
      <c r="B3950" s="200" t="s">
        <v>1735</v>
      </c>
      <c r="C3950" s="200" t="s">
        <v>3029</v>
      </c>
      <c r="D3950" s="200" t="s">
        <v>1733</v>
      </c>
    </row>
    <row r="3951" spans="1:4" x14ac:dyDescent="0.3">
      <c r="A3951" s="200" t="s">
        <v>3028</v>
      </c>
      <c r="B3951" s="200">
        <v>541633</v>
      </c>
      <c r="C3951" s="200" t="s">
        <v>1735</v>
      </c>
      <c r="D3951" s="200" t="s">
        <v>1655</v>
      </c>
    </row>
    <row r="3952" spans="1:4" x14ac:dyDescent="0.3">
      <c r="A3952" s="200" t="s">
        <v>3027</v>
      </c>
      <c r="B3952" s="200">
        <v>532679</v>
      </c>
      <c r="C3952" s="200" t="s">
        <v>3026</v>
      </c>
      <c r="D3952" s="200" t="s">
        <v>1001</v>
      </c>
    </row>
    <row r="3953" spans="1:4" x14ac:dyDescent="0.3">
      <c r="A3953" s="200" t="s">
        <v>3025</v>
      </c>
      <c r="B3953" s="200">
        <v>521036</v>
      </c>
      <c r="C3953" s="200" t="s">
        <v>1735</v>
      </c>
      <c r="D3953" s="200" t="s">
        <v>920</v>
      </c>
    </row>
    <row r="3954" spans="1:4" x14ac:dyDescent="0.3">
      <c r="A3954" s="200" t="s">
        <v>3024</v>
      </c>
      <c r="B3954" s="200">
        <v>521036</v>
      </c>
      <c r="C3954" s="200" t="s">
        <v>1735</v>
      </c>
      <c r="D3954" s="200" t="s">
        <v>920</v>
      </c>
    </row>
    <row r="3955" spans="1:4" x14ac:dyDescent="0.3">
      <c r="A3955" s="200" t="s">
        <v>3023</v>
      </c>
      <c r="B3955" s="200">
        <v>531398</v>
      </c>
      <c r="C3955" s="200" t="s">
        <v>1735</v>
      </c>
      <c r="D3955" s="200" t="s">
        <v>472</v>
      </c>
    </row>
    <row r="3956" spans="1:4" x14ac:dyDescent="0.3">
      <c r="A3956" s="200" t="s">
        <v>3022</v>
      </c>
      <c r="B3956" s="200">
        <v>526477</v>
      </c>
      <c r="C3956" s="200" t="s">
        <v>1735</v>
      </c>
      <c r="D3956" s="200" t="s">
        <v>1813</v>
      </c>
    </row>
    <row r="3957" spans="1:4" x14ac:dyDescent="0.3">
      <c r="A3957" s="200" t="s">
        <v>3021</v>
      </c>
      <c r="B3957" s="200">
        <v>516108</v>
      </c>
      <c r="C3957" s="200" t="s">
        <v>1735</v>
      </c>
      <c r="D3957" s="200" t="s">
        <v>1655</v>
      </c>
    </row>
    <row r="3958" spans="1:4" x14ac:dyDescent="0.3">
      <c r="A3958" s="200" t="s">
        <v>3020</v>
      </c>
      <c r="B3958" s="200">
        <v>538891</v>
      </c>
      <c r="C3958" s="200" t="s">
        <v>1735</v>
      </c>
      <c r="D3958" s="200" t="s">
        <v>1004</v>
      </c>
    </row>
    <row r="3959" spans="1:4" x14ac:dyDescent="0.3">
      <c r="A3959" s="200" t="s">
        <v>3019</v>
      </c>
      <c r="B3959" s="200" t="s">
        <v>1735</v>
      </c>
      <c r="C3959" s="200" t="s">
        <v>3018</v>
      </c>
      <c r="D3959" s="200" t="s">
        <v>1733</v>
      </c>
    </row>
    <row r="3960" spans="1:4" x14ac:dyDescent="0.3">
      <c r="A3960" s="200" t="s">
        <v>3017</v>
      </c>
      <c r="B3960" s="200">
        <v>509910</v>
      </c>
      <c r="C3960" s="200" t="s">
        <v>1735</v>
      </c>
      <c r="D3960" s="200" t="s">
        <v>681</v>
      </c>
    </row>
    <row r="3961" spans="1:4" x14ac:dyDescent="0.3">
      <c r="A3961" s="200" t="s">
        <v>3016</v>
      </c>
      <c r="B3961" s="200">
        <v>540174</v>
      </c>
      <c r="C3961" s="200" t="s">
        <v>1735</v>
      </c>
      <c r="D3961" s="200" t="s">
        <v>948</v>
      </c>
    </row>
    <row r="3962" spans="1:4" x14ac:dyDescent="0.3">
      <c r="A3962" s="200" t="s">
        <v>3015</v>
      </c>
      <c r="B3962" s="200">
        <v>514454</v>
      </c>
      <c r="C3962" s="200" t="s">
        <v>1735</v>
      </c>
      <c r="D3962" s="200" t="s">
        <v>920</v>
      </c>
    </row>
    <row r="3963" spans="1:4" x14ac:dyDescent="0.3">
      <c r="A3963" s="200" t="s">
        <v>3014</v>
      </c>
      <c r="B3963" s="200">
        <v>513498</v>
      </c>
      <c r="C3963" s="200" t="s">
        <v>1735</v>
      </c>
      <c r="D3963" s="200" t="s">
        <v>2479</v>
      </c>
    </row>
    <row r="3964" spans="1:4" x14ac:dyDescent="0.3">
      <c r="A3964" s="200" t="s">
        <v>3013</v>
      </c>
      <c r="B3964" s="200">
        <v>532669</v>
      </c>
      <c r="C3964" s="200" t="s">
        <v>1735</v>
      </c>
      <c r="D3964" s="200" t="s">
        <v>681</v>
      </c>
    </row>
    <row r="3965" spans="1:4" x14ac:dyDescent="0.3">
      <c r="A3965" s="200" t="s">
        <v>3012</v>
      </c>
      <c r="B3965" s="200">
        <v>590030</v>
      </c>
      <c r="C3965" s="200" t="s">
        <v>3011</v>
      </c>
      <c r="D3965" s="200" t="s">
        <v>417</v>
      </c>
    </row>
    <row r="3966" spans="1:4" x14ac:dyDescent="0.3">
      <c r="A3966" s="200" t="s">
        <v>3010</v>
      </c>
      <c r="B3966" s="200">
        <v>523826</v>
      </c>
      <c r="C3966" s="200" t="s">
        <v>1735</v>
      </c>
      <c r="D3966" s="200" t="s">
        <v>1047</v>
      </c>
    </row>
    <row r="3967" spans="1:4" x14ac:dyDescent="0.3">
      <c r="A3967" s="200" t="s">
        <v>3009</v>
      </c>
      <c r="B3967" s="200">
        <v>532025</v>
      </c>
      <c r="C3967" s="200" t="s">
        <v>1735</v>
      </c>
      <c r="D3967" s="200" t="s">
        <v>1947</v>
      </c>
    </row>
    <row r="3968" spans="1:4" x14ac:dyDescent="0.3">
      <c r="A3968" s="200" t="s">
        <v>3008</v>
      </c>
      <c r="B3968" s="200">
        <v>530289</v>
      </c>
      <c r="C3968" s="200" t="s">
        <v>1735</v>
      </c>
      <c r="D3968" s="200" t="s">
        <v>1751</v>
      </c>
    </row>
    <row r="3969" spans="1:4" x14ac:dyDescent="0.3">
      <c r="A3969" s="200" t="s">
        <v>3007</v>
      </c>
      <c r="B3969" s="200">
        <v>542376</v>
      </c>
      <c r="C3969" s="200" t="s">
        <v>3006</v>
      </c>
      <c r="D3969" s="200" t="s">
        <v>945</v>
      </c>
    </row>
    <row r="3970" spans="1:4" x14ac:dyDescent="0.3">
      <c r="A3970" s="200" t="s">
        <v>3005</v>
      </c>
      <c r="B3970" s="200">
        <v>541890</v>
      </c>
      <c r="C3970" s="200" t="s">
        <v>1735</v>
      </c>
      <c r="D3970" s="200" t="s">
        <v>948</v>
      </c>
    </row>
    <row r="3971" spans="1:4" x14ac:dyDescent="0.3">
      <c r="A3971" s="200" t="s">
        <v>3004</v>
      </c>
      <c r="B3971" s="200">
        <v>538920</v>
      </c>
      <c r="C3971" s="200" t="s">
        <v>1735</v>
      </c>
      <c r="D3971" s="200" t="s">
        <v>1212</v>
      </c>
    </row>
    <row r="3972" spans="1:4" x14ac:dyDescent="0.3">
      <c r="A3972" s="200" t="s">
        <v>3003</v>
      </c>
      <c r="B3972" s="200" t="s">
        <v>1735</v>
      </c>
      <c r="C3972" s="200" t="s">
        <v>3001</v>
      </c>
      <c r="D3972" s="200" t="s">
        <v>1880</v>
      </c>
    </row>
    <row r="3973" spans="1:4" x14ac:dyDescent="0.3">
      <c r="A3973" s="200" t="s">
        <v>3002</v>
      </c>
      <c r="B3973" s="200" t="s">
        <v>1735</v>
      </c>
      <c r="C3973" s="200" t="s">
        <v>3001</v>
      </c>
      <c r="D3973" s="200" t="s">
        <v>1880</v>
      </c>
    </row>
    <row r="3974" spans="1:4" x14ac:dyDescent="0.3">
      <c r="A3974" s="200" t="s">
        <v>3000</v>
      </c>
      <c r="B3974" s="200">
        <v>524727</v>
      </c>
      <c r="C3974" s="200" t="s">
        <v>1735</v>
      </c>
      <c r="D3974" s="200" t="s">
        <v>472</v>
      </c>
    </row>
    <row r="3975" spans="1:4" x14ac:dyDescent="0.3">
      <c r="A3975" s="200" t="s">
        <v>2999</v>
      </c>
      <c r="B3975" s="200">
        <v>531370</v>
      </c>
      <c r="C3975" s="200" t="s">
        <v>1735</v>
      </c>
      <c r="D3975" s="200" t="s">
        <v>948</v>
      </c>
    </row>
    <row r="3976" spans="1:4" x14ac:dyDescent="0.3">
      <c r="A3976" s="200" t="s">
        <v>2998</v>
      </c>
      <c r="B3976" s="200">
        <v>540211</v>
      </c>
      <c r="C3976" s="200" t="s">
        <v>1735</v>
      </c>
      <c r="D3976" s="200" t="s">
        <v>1004</v>
      </c>
    </row>
    <row r="3977" spans="1:4" x14ac:dyDescent="0.3">
      <c r="A3977" s="200" t="s">
        <v>2997</v>
      </c>
      <c r="B3977" s="200">
        <v>534425</v>
      </c>
      <c r="C3977" s="200" t="s">
        <v>2996</v>
      </c>
      <c r="D3977" s="200" t="s">
        <v>607</v>
      </c>
    </row>
    <row r="3978" spans="1:4" x14ac:dyDescent="0.3">
      <c r="A3978" s="200" t="s">
        <v>2995</v>
      </c>
      <c r="B3978" s="200">
        <v>513687</v>
      </c>
      <c r="C3978" s="200" t="s">
        <v>1735</v>
      </c>
      <c r="D3978" s="200" t="s">
        <v>989</v>
      </c>
    </row>
    <row r="3979" spans="1:4" x14ac:dyDescent="0.3">
      <c r="A3979" s="200" t="s">
        <v>2994</v>
      </c>
      <c r="B3979" s="200" t="s">
        <v>1735</v>
      </c>
      <c r="C3979" s="200" t="s">
        <v>2993</v>
      </c>
      <c r="D3979" s="200" t="s">
        <v>1733</v>
      </c>
    </row>
    <row r="3980" spans="1:4" x14ac:dyDescent="0.3">
      <c r="A3980" s="200" t="s">
        <v>2992</v>
      </c>
      <c r="B3980" s="200">
        <v>531982</v>
      </c>
      <c r="C3980" s="200" t="s">
        <v>1735</v>
      </c>
      <c r="D3980" s="200" t="s">
        <v>766</v>
      </c>
    </row>
    <row r="3981" spans="1:4" x14ac:dyDescent="0.3">
      <c r="A3981" s="200" t="s">
        <v>2991</v>
      </c>
      <c r="B3981" s="200">
        <v>512153</v>
      </c>
      <c r="C3981" s="200" t="s">
        <v>1735</v>
      </c>
      <c r="D3981" s="200" t="s">
        <v>1751</v>
      </c>
    </row>
    <row r="3982" spans="1:4" x14ac:dyDescent="0.3">
      <c r="A3982" s="200" t="s">
        <v>2990</v>
      </c>
      <c r="B3982" s="200">
        <v>512291</v>
      </c>
      <c r="C3982" s="200" t="s">
        <v>1735</v>
      </c>
      <c r="D3982" s="200" t="s">
        <v>945</v>
      </c>
    </row>
    <row r="3983" spans="1:4" x14ac:dyDescent="0.3">
      <c r="A3983" s="200" t="s">
        <v>2989</v>
      </c>
      <c r="B3983" s="200">
        <v>517166</v>
      </c>
      <c r="C3983" s="200" t="s">
        <v>1735</v>
      </c>
      <c r="D3983" s="200" t="s">
        <v>1745</v>
      </c>
    </row>
    <row r="3984" spans="1:4" x14ac:dyDescent="0.3">
      <c r="A3984" s="200" t="s">
        <v>2988</v>
      </c>
      <c r="B3984" s="200">
        <v>542337</v>
      </c>
      <c r="C3984" s="200" t="s">
        <v>2987</v>
      </c>
      <c r="D3984" s="200" t="s">
        <v>1930</v>
      </c>
    </row>
    <row r="3985" spans="1:4" x14ac:dyDescent="0.3">
      <c r="A3985" s="200" t="s">
        <v>2986</v>
      </c>
      <c r="B3985" s="200" t="s">
        <v>1735</v>
      </c>
      <c r="C3985" s="200" t="s">
        <v>2985</v>
      </c>
      <c r="D3985" s="200" t="s">
        <v>1930</v>
      </c>
    </row>
    <row r="3986" spans="1:4" x14ac:dyDescent="0.3">
      <c r="A3986" s="200" t="s">
        <v>2984</v>
      </c>
      <c r="B3986" s="200">
        <v>526161</v>
      </c>
      <c r="C3986" s="200" t="s">
        <v>1735</v>
      </c>
      <c r="D3986" s="200" t="s">
        <v>1047</v>
      </c>
    </row>
    <row r="3987" spans="1:4" x14ac:dyDescent="0.3">
      <c r="A3987" s="200" t="s">
        <v>2983</v>
      </c>
      <c r="B3987" s="200">
        <v>521082</v>
      </c>
      <c r="C3987" s="200" t="s">
        <v>2982</v>
      </c>
      <c r="D3987" s="200" t="s">
        <v>920</v>
      </c>
    </row>
    <row r="3988" spans="1:4" x14ac:dyDescent="0.3">
      <c r="A3988" s="200" t="s">
        <v>2981</v>
      </c>
      <c r="B3988" s="200">
        <v>526827</v>
      </c>
      <c r="C3988" s="200" t="s">
        <v>1735</v>
      </c>
      <c r="D3988" s="200" t="s">
        <v>1047</v>
      </c>
    </row>
    <row r="3989" spans="1:4" x14ac:dyDescent="0.3">
      <c r="A3989" s="200" t="s">
        <v>2980</v>
      </c>
      <c r="B3989" s="200">
        <v>517214</v>
      </c>
      <c r="C3989" s="200" t="s">
        <v>2979</v>
      </c>
      <c r="D3989" s="200" t="s">
        <v>1797</v>
      </c>
    </row>
    <row r="3990" spans="1:4" x14ac:dyDescent="0.3">
      <c r="A3990" s="200" t="s">
        <v>2978</v>
      </c>
      <c r="B3990" s="200">
        <v>500285</v>
      </c>
      <c r="C3990" s="200" t="s">
        <v>1735</v>
      </c>
      <c r="D3990" s="200" t="s">
        <v>2655</v>
      </c>
    </row>
    <row r="3991" spans="1:4" x14ac:dyDescent="0.3">
      <c r="A3991" s="200" t="s">
        <v>2977</v>
      </c>
      <c r="B3991" s="200">
        <v>540084</v>
      </c>
      <c r="C3991" s="200" t="s">
        <v>1735</v>
      </c>
      <c r="D3991" s="200" t="s">
        <v>1947</v>
      </c>
    </row>
    <row r="3992" spans="1:4" x14ac:dyDescent="0.3">
      <c r="A3992" s="200" t="s">
        <v>2976</v>
      </c>
      <c r="B3992" s="200">
        <v>532651</v>
      </c>
      <c r="C3992" s="200" t="s">
        <v>2975</v>
      </c>
      <c r="D3992" s="200" t="s">
        <v>1047</v>
      </c>
    </row>
    <row r="3993" spans="1:4" x14ac:dyDescent="0.3">
      <c r="A3993" s="200" t="s">
        <v>2974</v>
      </c>
      <c r="B3993" s="200">
        <v>513414</v>
      </c>
      <c r="C3993" s="200" t="s">
        <v>2973</v>
      </c>
      <c r="D3993" s="200" t="s">
        <v>1850</v>
      </c>
    </row>
    <row r="3994" spans="1:4" x14ac:dyDescent="0.3">
      <c r="A3994" s="200" t="s">
        <v>2972</v>
      </c>
      <c r="B3994" s="200">
        <v>500402</v>
      </c>
      <c r="C3994" s="200" t="s">
        <v>2971</v>
      </c>
      <c r="D3994" s="200" t="s">
        <v>931</v>
      </c>
    </row>
    <row r="3995" spans="1:4" x14ac:dyDescent="0.3">
      <c r="A3995" s="200" t="s">
        <v>2970</v>
      </c>
      <c r="B3995" s="200">
        <v>539221</v>
      </c>
      <c r="C3995" s="200" t="s">
        <v>1735</v>
      </c>
      <c r="D3995" s="200" t="s">
        <v>920</v>
      </c>
    </row>
    <row r="3996" spans="1:4" x14ac:dyDescent="0.3">
      <c r="A3996" s="200" t="s">
        <v>2969</v>
      </c>
      <c r="B3996" s="200">
        <v>539221</v>
      </c>
      <c r="C3996" s="200" t="s">
        <v>1735</v>
      </c>
      <c r="D3996" s="200" t="s">
        <v>920</v>
      </c>
    </row>
    <row r="3997" spans="1:4" x14ac:dyDescent="0.3">
      <c r="A3997" s="200" t="s">
        <v>2968</v>
      </c>
      <c r="B3997" s="200">
        <v>540079</v>
      </c>
      <c r="C3997" s="200" t="s">
        <v>1735</v>
      </c>
      <c r="D3997" s="200" t="s">
        <v>996</v>
      </c>
    </row>
    <row r="3998" spans="1:4" x14ac:dyDescent="0.3">
      <c r="A3998" s="200" t="s">
        <v>2967</v>
      </c>
      <c r="B3998" s="200">
        <v>540570</v>
      </c>
      <c r="C3998" s="200" t="s">
        <v>2966</v>
      </c>
      <c r="D3998" s="200" t="s">
        <v>2965</v>
      </c>
    </row>
    <row r="3999" spans="1:4" x14ac:dyDescent="0.3">
      <c r="A3999" s="200" t="s">
        <v>2964</v>
      </c>
      <c r="B3999" s="200">
        <v>538402</v>
      </c>
      <c r="C3999" s="200" t="s">
        <v>1735</v>
      </c>
      <c r="D3999" s="200" t="s">
        <v>1004</v>
      </c>
    </row>
    <row r="4000" spans="1:4" x14ac:dyDescent="0.3">
      <c r="A4000" s="200" t="s">
        <v>2963</v>
      </c>
      <c r="B4000" s="200">
        <v>530177</v>
      </c>
      <c r="C4000" s="200" t="s">
        <v>1735</v>
      </c>
      <c r="D4000" s="200" t="s">
        <v>1212</v>
      </c>
    </row>
    <row r="4001" spans="1:4" x14ac:dyDescent="0.3">
      <c r="A4001" s="200" t="s">
        <v>2962</v>
      </c>
      <c r="B4001" s="200">
        <v>533121</v>
      </c>
      <c r="C4001" s="200" t="s">
        <v>2961</v>
      </c>
      <c r="D4001" s="200" t="s">
        <v>948</v>
      </c>
    </row>
    <row r="4002" spans="1:4" x14ac:dyDescent="0.3">
      <c r="A4002" s="200" t="s">
        <v>2960</v>
      </c>
      <c r="B4002" s="200">
        <v>526532</v>
      </c>
      <c r="C4002" s="200" t="s">
        <v>1735</v>
      </c>
      <c r="D4002" s="200" t="s">
        <v>681</v>
      </c>
    </row>
    <row r="4003" spans="1:4" x14ac:dyDescent="0.3">
      <c r="A4003" s="200" t="s">
        <v>2959</v>
      </c>
      <c r="B4003" s="200">
        <v>526532</v>
      </c>
      <c r="C4003" s="200" t="s">
        <v>1735</v>
      </c>
      <c r="D4003" s="200" t="s">
        <v>681</v>
      </c>
    </row>
    <row r="4004" spans="1:4" x14ac:dyDescent="0.3">
      <c r="A4004" s="200" t="s">
        <v>2958</v>
      </c>
      <c r="B4004" s="200">
        <v>530037</v>
      </c>
      <c r="C4004" s="200" t="s">
        <v>1735</v>
      </c>
      <c r="D4004" s="200" t="s">
        <v>920</v>
      </c>
    </row>
    <row r="4005" spans="1:4" x14ac:dyDescent="0.3">
      <c r="A4005" s="200" t="s">
        <v>2957</v>
      </c>
      <c r="B4005" s="200">
        <v>532842</v>
      </c>
      <c r="C4005" s="200" t="s">
        <v>2956</v>
      </c>
      <c r="D4005" s="200" t="s">
        <v>681</v>
      </c>
    </row>
    <row r="4006" spans="1:4" x14ac:dyDescent="0.3">
      <c r="A4006" s="200" t="s">
        <v>2955</v>
      </c>
      <c r="B4006" s="200">
        <v>514248</v>
      </c>
      <c r="C4006" s="200" t="s">
        <v>1735</v>
      </c>
      <c r="D4006" s="200" t="s">
        <v>681</v>
      </c>
    </row>
    <row r="4007" spans="1:4" x14ac:dyDescent="0.3">
      <c r="A4007" s="200" t="s">
        <v>2954</v>
      </c>
      <c r="B4007" s="200">
        <v>535601</v>
      </c>
      <c r="C4007" s="200" t="s">
        <v>2953</v>
      </c>
      <c r="D4007" s="200" t="s">
        <v>437</v>
      </c>
    </row>
    <row r="4008" spans="1:4" x14ac:dyDescent="0.3">
      <c r="A4008" s="200" t="s">
        <v>2952</v>
      </c>
      <c r="B4008" s="200">
        <v>523756</v>
      </c>
      <c r="C4008" s="200" t="s">
        <v>2951</v>
      </c>
      <c r="D4008" s="200" t="s">
        <v>1004</v>
      </c>
    </row>
    <row r="4009" spans="1:4" x14ac:dyDescent="0.3">
      <c r="A4009" s="200" t="s">
        <v>2950</v>
      </c>
      <c r="B4009" s="200">
        <v>539217</v>
      </c>
      <c r="C4009" s="200" t="s">
        <v>1735</v>
      </c>
      <c r="D4009" s="200" t="s">
        <v>1791</v>
      </c>
    </row>
    <row r="4010" spans="1:4" x14ac:dyDescent="0.3">
      <c r="A4010" s="200" t="s">
        <v>2949</v>
      </c>
      <c r="B4010" s="200">
        <v>503806</v>
      </c>
      <c r="C4010" s="200" t="s">
        <v>2948</v>
      </c>
      <c r="D4010" s="200" t="s">
        <v>920</v>
      </c>
    </row>
    <row r="4011" spans="1:4" x14ac:dyDescent="0.3">
      <c r="A4011" s="200" t="s">
        <v>2947</v>
      </c>
      <c r="B4011" s="200">
        <v>534680</v>
      </c>
      <c r="C4011" s="200" t="s">
        <v>1735</v>
      </c>
      <c r="D4011" s="200" t="s">
        <v>2203</v>
      </c>
    </row>
    <row r="4012" spans="1:4" x14ac:dyDescent="0.3">
      <c r="A4012" s="200" t="s">
        <v>2946</v>
      </c>
      <c r="B4012" s="200">
        <v>530943</v>
      </c>
      <c r="C4012" s="200" t="s">
        <v>2945</v>
      </c>
      <c r="D4012" s="200" t="s">
        <v>1947</v>
      </c>
    </row>
    <row r="4013" spans="1:4" x14ac:dyDescent="0.3">
      <c r="A4013" s="200" t="s">
        <v>2944</v>
      </c>
      <c r="B4013" s="200">
        <v>538863</v>
      </c>
      <c r="C4013" s="200" t="s">
        <v>1735</v>
      </c>
      <c r="D4013" s="200" t="s">
        <v>1004</v>
      </c>
    </row>
    <row r="4014" spans="1:4" x14ac:dyDescent="0.3">
      <c r="A4014" s="200" t="s">
        <v>2943</v>
      </c>
      <c r="B4014" s="200">
        <v>531322</v>
      </c>
      <c r="C4014" s="200" t="s">
        <v>2942</v>
      </c>
      <c r="D4014" s="200" t="s">
        <v>2423</v>
      </c>
    </row>
    <row r="4015" spans="1:4" x14ac:dyDescent="0.3">
      <c r="A4015" s="200" t="s">
        <v>2941</v>
      </c>
      <c r="B4015" s="200">
        <v>514442</v>
      </c>
      <c r="C4015" s="200" t="s">
        <v>1735</v>
      </c>
      <c r="D4015" s="200" t="s">
        <v>934</v>
      </c>
    </row>
    <row r="4016" spans="1:4" x14ac:dyDescent="0.3">
      <c r="A4016" s="200" t="s">
        <v>2940</v>
      </c>
      <c r="B4016" s="200">
        <v>539363</v>
      </c>
      <c r="C4016" s="200" t="s">
        <v>1735</v>
      </c>
      <c r="D4016" s="200" t="s">
        <v>926</v>
      </c>
    </row>
    <row r="4017" spans="1:4" x14ac:dyDescent="0.3">
      <c r="A4017" s="200" t="s">
        <v>2939</v>
      </c>
      <c r="B4017" s="200">
        <v>539363</v>
      </c>
      <c r="C4017" s="200" t="s">
        <v>1735</v>
      </c>
      <c r="D4017" s="200" t="s">
        <v>926</v>
      </c>
    </row>
    <row r="4018" spans="1:4" x14ac:dyDescent="0.3">
      <c r="A4018" s="200" t="s">
        <v>2938</v>
      </c>
      <c r="B4018" s="200" t="s">
        <v>1735</v>
      </c>
      <c r="C4018" s="200" t="s">
        <v>2937</v>
      </c>
      <c r="D4018" s="200" t="s">
        <v>1733</v>
      </c>
    </row>
    <row r="4019" spans="1:4" x14ac:dyDescent="0.3">
      <c r="A4019" s="200" t="s">
        <v>2936</v>
      </c>
      <c r="B4019" s="200">
        <v>521161</v>
      </c>
      <c r="C4019" s="200" t="s">
        <v>1735</v>
      </c>
      <c r="D4019" s="200" t="s">
        <v>920</v>
      </c>
    </row>
    <row r="4020" spans="1:4" x14ac:dyDescent="0.3">
      <c r="A4020" s="200" t="s">
        <v>2935</v>
      </c>
      <c r="B4020" s="200">
        <v>521234</v>
      </c>
      <c r="C4020" s="200" t="s">
        <v>1735</v>
      </c>
      <c r="D4020" s="200" t="s">
        <v>920</v>
      </c>
    </row>
    <row r="4021" spans="1:4" x14ac:dyDescent="0.3">
      <c r="A4021" s="200" t="s">
        <v>2934</v>
      </c>
      <c r="B4021" s="200">
        <v>521178</v>
      </c>
      <c r="C4021" s="200" t="s">
        <v>1735</v>
      </c>
      <c r="D4021" s="200" t="s">
        <v>920</v>
      </c>
    </row>
    <row r="4022" spans="1:4" x14ac:dyDescent="0.3">
      <c r="A4022" s="200" t="s">
        <v>2933</v>
      </c>
      <c r="B4022" s="200">
        <v>515081</v>
      </c>
      <c r="C4022" s="200" t="s">
        <v>1735</v>
      </c>
      <c r="D4022" s="200" t="s">
        <v>2040</v>
      </c>
    </row>
    <row r="4023" spans="1:4" x14ac:dyDescent="0.3">
      <c r="A4023" s="200" t="s">
        <v>2932</v>
      </c>
      <c r="B4023" s="200">
        <v>513605</v>
      </c>
      <c r="C4023" s="200" t="s">
        <v>2931</v>
      </c>
      <c r="D4023" s="200" t="s">
        <v>423</v>
      </c>
    </row>
    <row r="4024" spans="1:4" x14ac:dyDescent="0.3">
      <c r="A4024" s="200" t="s">
        <v>2930</v>
      </c>
      <c r="B4024" s="200">
        <v>523222</v>
      </c>
      <c r="C4024" s="200" t="s">
        <v>1735</v>
      </c>
      <c r="D4024" s="200" t="s">
        <v>2063</v>
      </c>
    </row>
    <row r="4025" spans="1:4" x14ac:dyDescent="0.3">
      <c r="A4025" s="200" t="s">
        <v>2929</v>
      </c>
      <c r="B4025" s="200">
        <v>536799</v>
      </c>
      <c r="C4025" s="200" t="s">
        <v>1735</v>
      </c>
      <c r="D4025" s="200" t="s">
        <v>1004</v>
      </c>
    </row>
    <row r="4026" spans="1:4" x14ac:dyDescent="0.3">
      <c r="A4026" s="200" t="s">
        <v>2928</v>
      </c>
      <c r="B4026" s="200">
        <v>533569</v>
      </c>
      <c r="C4026" s="200" t="s">
        <v>2927</v>
      </c>
      <c r="D4026" s="200" t="s">
        <v>1047</v>
      </c>
    </row>
    <row r="4027" spans="1:4" x14ac:dyDescent="0.3">
      <c r="A4027" s="200" t="s">
        <v>2926</v>
      </c>
      <c r="B4027" s="200">
        <v>540914</v>
      </c>
      <c r="C4027" s="200" t="s">
        <v>1735</v>
      </c>
      <c r="D4027" s="200" t="s">
        <v>1212</v>
      </c>
    </row>
    <row r="4028" spans="1:4" x14ac:dyDescent="0.3">
      <c r="A4028" s="200" t="s">
        <v>2925</v>
      </c>
      <c r="B4028" s="200">
        <v>524636</v>
      </c>
      <c r="C4028" s="200" t="s">
        <v>1735</v>
      </c>
      <c r="D4028" s="200" t="s">
        <v>472</v>
      </c>
    </row>
    <row r="4029" spans="1:4" x14ac:dyDescent="0.3">
      <c r="A4029" s="200" t="s">
        <v>2924</v>
      </c>
      <c r="B4029" s="200">
        <v>530821</v>
      </c>
      <c r="C4029" s="200" t="s">
        <v>1735</v>
      </c>
      <c r="D4029" s="200" t="s">
        <v>926</v>
      </c>
    </row>
    <row r="4030" spans="1:4" x14ac:dyDescent="0.3">
      <c r="A4030" s="200" t="s">
        <v>2923</v>
      </c>
      <c r="B4030" s="200">
        <v>539026</v>
      </c>
      <c r="C4030" s="200" t="s">
        <v>1735</v>
      </c>
      <c r="D4030" s="200" t="s">
        <v>945</v>
      </c>
    </row>
    <row r="4031" spans="1:4" x14ac:dyDescent="0.3">
      <c r="A4031" s="200" t="s">
        <v>2921</v>
      </c>
      <c r="B4031" s="200">
        <v>531723</v>
      </c>
      <c r="C4031" s="200" t="s">
        <v>2922</v>
      </c>
      <c r="D4031" s="200" t="s">
        <v>945</v>
      </c>
    </row>
    <row r="4032" spans="1:4" x14ac:dyDescent="0.3">
      <c r="A4032" s="200" t="s">
        <v>2921</v>
      </c>
      <c r="B4032" s="200">
        <v>570005</v>
      </c>
      <c r="C4032" s="200" t="s">
        <v>2920</v>
      </c>
      <c r="D4032" s="200" t="s">
        <v>945</v>
      </c>
    </row>
    <row r="4033" spans="1:4" x14ac:dyDescent="0.3">
      <c r="A4033" s="200" t="s">
        <v>2919</v>
      </c>
      <c r="B4033" s="200">
        <v>504180</v>
      </c>
      <c r="C4033" s="200" t="s">
        <v>1735</v>
      </c>
      <c r="D4033" s="200" t="s">
        <v>1004</v>
      </c>
    </row>
    <row r="4034" spans="1:4" x14ac:dyDescent="0.3">
      <c r="A4034" s="200" t="s">
        <v>2918</v>
      </c>
      <c r="B4034" s="200">
        <v>511700</v>
      </c>
      <c r="C4034" s="200" t="s">
        <v>1735</v>
      </c>
      <c r="D4034" s="200" t="s">
        <v>1004</v>
      </c>
    </row>
    <row r="4035" spans="1:4" x14ac:dyDescent="0.3">
      <c r="A4035" s="200" t="s">
        <v>2917</v>
      </c>
      <c r="B4035" s="200">
        <v>580001</v>
      </c>
      <c r="C4035" s="200" t="s">
        <v>1735</v>
      </c>
      <c r="D4035" s="200" t="s">
        <v>923</v>
      </c>
    </row>
    <row r="4036" spans="1:4" x14ac:dyDescent="0.3">
      <c r="A4036" s="200" t="s">
        <v>2916</v>
      </c>
      <c r="B4036" s="200">
        <v>530017</v>
      </c>
      <c r="C4036" s="200" t="s">
        <v>2915</v>
      </c>
      <c r="D4036" s="200" t="s">
        <v>681</v>
      </c>
    </row>
    <row r="4037" spans="1:4" x14ac:dyDescent="0.3">
      <c r="A4037" s="200" t="s">
        <v>2914</v>
      </c>
      <c r="B4037" s="200">
        <v>523351</v>
      </c>
      <c r="C4037" s="200" t="s">
        <v>1735</v>
      </c>
      <c r="D4037" s="200" t="s">
        <v>405</v>
      </c>
    </row>
    <row r="4038" spans="1:4" x14ac:dyDescent="0.3">
      <c r="A4038" s="200" t="s">
        <v>2913</v>
      </c>
      <c r="B4038" s="200">
        <v>523351</v>
      </c>
      <c r="C4038" s="200" t="s">
        <v>1735</v>
      </c>
      <c r="D4038" s="200" t="s">
        <v>405</v>
      </c>
    </row>
    <row r="4039" spans="1:4" x14ac:dyDescent="0.3">
      <c r="A4039" s="200" t="s">
        <v>2912</v>
      </c>
      <c r="B4039" s="200">
        <v>526231</v>
      </c>
      <c r="C4039" s="200" t="s">
        <v>1735</v>
      </c>
      <c r="D4039" s="200" t="s">
        <v>681</v>
      </c>
    </row>
    <row r="4040" spans="1:4" x14ac:dyDescent="0.3">
      <c r="A4040" s="200" t="s">
        <v>2911</v>
      </c>
      <c r="B4040" s="200">
        <v>530931</v>
      </c>
      <c r="C4040" s="200" t="s">
        <v>1735</v>
      </c>
      <c r="D4040" s="200" t="s">
        <v>1130</v>
      </c>
    </row>
    <row r="4041" spans="1:4" x14ac:dyDescent="0.3">
      <c r="A4041" s="200" t="s">
        <v>2910</v>
      </c>
      <c r="B4041" s="200">
        <v>530931</v>
      </c>
      <c r="C4041" s="200" t="s">
        <v>1735</v>
      </c>
      <c r="D4041" s="200" t="s">
        <v>1130</v>
      </c>
    </row>
    <row r="4042" spans="1:4" x14ac:dyDescent="0.3">
      <c r="A4042" s="200" t="s">
        <v>2909</v>
      </c>
      <c r="B4042" s="200">
        <v>506105</v>
      </c>
      <c r="C4042" s="200" t="s">
        <v>1735</v>
      </c>
      <c r="D4042" s="200" t="s">
        <v>1791</v>
      </c>
    </row>
    <row r="4043" spans="1:4" x14ac:dyDescent="0.3">
      <c r="A4043" s="200" t="s">
        <v>2908</v>
      </c>
      <c r="B4043" s="200">
        <v>540575</v>
      </c>
      <c r="C4043" s="200" t="s">
        <v>2907</v>
      </c>
      <c r="D4043" s="200" t="s">
        <v>687</v>
      </c>
    </row>
    <row r="4044" spans="1:4" x14ac:dyDescent="0.3">
      <c r="A4044" s="200" t="s">
        <v>2906</v>
      </c>
      <c r="B4044" s="200">
        <v>539255</v>
      </c>
      <c r="C4044" s="200" t="s">
        <v>1735</v>
      </c>
      <c r="D4044" s="200" t="s">
        <v>749</v>
      </c>
    </row>
    <row r="4045" spans="1:4" x14ac:dyDescent="0.3">
      <c r="A4045" s="200" t="s">
        <v>2905</v>
      </c>
      <c r="B4045" s="200">
        <v>516022</v>
      </c>
      <c r="C4045" s="200" t="s">
        <v>2904</v>
      </c>
      <c r="D4045" s="200" t="s">
        <v>1655</v>
      </c>
    </row>
    <row r="4046" spans="1:4" x14ac:dyDescent="0.3">
      <c r="A4046" s="200" t="s">
        <v>2903</v>
      </c>
      <c r="B4046" s="200">
        <v>531616</v>
      </c>
      <c r="C4046" s="200" t="s">
        <v>1735</v>
      </c>
      <c r="D4046" s="200" t="s">
        <v>948</v>
      </c>
    </row>
    <row r="4047" spans="1:4" x14ac:dyDescent="0.3">
      <c r="A4047" s="200" t="s">
        <v>2902</v>
      </c>
      <c r="B4047" s="200">
        <v>538733</v>
      </c>
      <c r="C4047" s="200" t="s">
        <v>1735</v>
      </c>
      <c r="D4047" s="200" t="s">
        <v>2901</v>
      </c>
    </row>
    <row r="4048" spans="1:4" x14ac:dyDescent="0.3">
      <c r="A4048" s="200" t="s">
        <v>2900</v>
      </c>
      <c r="B4048" s="200">
        <v>517548</v>
      </c>
      <c r="C4048" s="200" t="s">
        <v>1735</v>
      </c>
      <c r="D4048" s="200" t="s">
        <v>1212</v>
      </c>
    </row>
    <row r="4049" spans="1:4" x14ac:dyDescent="0.3">
      <c r="A4049" s="200" t="s">
        <v>2899</v>
      </c>
      <c r="B4049" s="200">
        <v>520155</v>
      </c>
      <c r="C4049" s="200" t="s">
        <v>1735</v>
      </c>
      <c r="D4049" s="200" t="s">
        <v>1928</v>
      </c>
    </row>
    <row r="4050" spans="1:4" x14ac:dyDescent="0.3">
      <c r="A4050" s="200" t="s">
        <v>2898</v>
      </c>
      <c r="B4050" s="200">
        <v>500112</v>
      </c>
      <c r="C4050" s="200" t="s">
        <v>2897</v>
      </c>
      <c r="D4050" s="200" t="s">
        <v>923</v>
      </c>
    </row>
    <row r="4051" spans="1:4" x14ac:dyDescent="0.3">
      <c r="A4051" s="200" t="s">
        <v>2896</v>
      </c>
      <c r="B4051" s="200">
        <v>500113</v>
      </c>
      <c r="C4051" s="200" t="s">
        <v>2894</v>
      </c>
      <c r="D4051" s="200" t="s">
        <v>1850</v>
      </c>
    </row>
    <row r="4052" spans="1:4" x14ac:dyDescent="0.3">
      <c r="A4052" s="200" t="s">
        <v>2895</v>
      </c>
      <c r="B4052" s="200">
        <v>500113</v>
      </c>
      <c r="C4052" s="200" t="s">
        <v>2894</v>
      </c>
      <c r="D4052" s="200" t="s">
        <v>1850</v>
      </c>
    </row>
    <row r="4053" spans="1:4" x14ac:dyDescent="0.3">
      <c r="A4053" s="200" t="s">
        <v>2893</v>
      </c>
      <c r="B4053" s="200" t="s">
        <v>1735</v>
      </c>
      <c r="C4053" s="200" t="s">
        <v>2892</v>
      </c>
      <c r="D4053" s="200" t="s">
        <v>1733</v>
      </c>
    </row>
    <row r="4054" spans="1:4" x14ac:dyDescent="0.3">
      <c r="A4054" s="200" t="s">
        <v>2891</v>
      </c>
      <c r="B4054" s="200">
        <v>534748</v>
      </c>
      <c r="C4054" s="200" t="s">
        <v>2889</v>
      </c>
      <c r="D4054" s="200" t="s">
        <v>1850</v>
      </c>
    </row>
    <row r="4055" spans="1:4" x14ac:dyDescent="0.3">
      <c r="A4055" s="200" t="s">
        <v>2890</v>
      </c>
      <c r="B4055" s="200">
        <v>534748</v>
      </c>
      <c r="C4055" s="200" t="s">
        <v>2889</v>
      </c>
      <c r="D4055" s="200" t="s">
        <v>1850</v>
      </c>
    </row>
    <row r="4056" spans="1:4" x14ac:dyDescent="0.3">
      <c r="A4056" s="200" t="s">
        <v>2888</v>
      </c>
      <c r="B4056" s="200">
        <v>513173</v>
      </c>
      <c r="C4056" s="200" t="s">
        <v>1735</v>
      </c>
      <c r="D4056" s="200" t="s">
        <v>926</v>
      </c>
    </row>
    <row r="4057" spans="1:4" x14ac:dyDescent="0.3">
      <c r="A4057" s="200" t="s">
        <v>2887</v>
      </c>
      <c r="B4057" s="200">
        <v>504717</v>
      </c>
      <c r="C4057" s="200" t="s">
        <v>2886</v>
      </c>
      <c r="D4057" s="200" t="s">
        <v>2885</v>
      </c>
    </row>
    <row r="4058" spans="1:4" x14ac:dyDescent="0.3">
      <c r="A4058" s="200" t="s">
        <v>2884</v>
      </c>
      <c r="B4058" s="200">
        <v>513262</v>
      </c>
      <c r="C4058" s="200" t="s">
        <v>2883</v>
      </c>
      <c r="D4058" s="200" t="s">
        <v>989</v>
      </c>
    </row>
    <row r="4059" spans="1:4" x14ac:dyDescent="0.3">
      <c r="A4059" s="200" t="s">
        <v>2882</v>
      </c>
      <c r="B4059" s="200">
        <v>513517</v>
      </c>
      <c r="C4059" s="200" t="s">
        <v>1735</v>
      </c>
      <c r="D4059" s="200" t="s">
        <v>996</v>
      </c>
    </row>
    <row r="4060" spans="1:4" x14ac:dyDescent="0.3">
      <c r="A4060" s="200" t="s">
        <v>2881</v>
      </c>
      <c r="B4060" s="200">
        <v>500399</v>
      </c>
      <c r="C4060" s="200" t="s">
        <v>1735</v>
      </c>
      <c r="D4060" s="200" t="s">
        <v>1850</v>
      </c>
    </row>
    <row r="4061" spans="1:4" x14ac:dyDescent="0.3">
      <c r="A4061" s="200" t="s">
        <v>2880</v>
      </c>
      <c r="B4061" s="200">
        <v>533316</v>
      </c>
      <c r="C4061" s="200" t="s">
        <v>2879</v>
      </c>
      <c r="D4061" s="200" t="s">
        <v>972</v>
      </c>
    </row>
    <row r="4062" spans="1:4" x14ac:dyDescent="0.3">
      <c r="A4062" s="200" t="s">
        <v>2878</v>
      </c>
      <c r="B4062" s="200">
        <v>526071</v>
      </c>
      <c r="C4062" s="200" t="s">
        <v>1735</v>
      </c>
      <c r="D4062" s="200" t="s">
        <v>945</v>
      </c>
    </row>
    <row r="4063" spans="1:4" x14ac:dyDescent="0.3">
      <c r="A4063" s="200" t="s">
        <v>2877</v>
      </c>
      <c r="B4063" s="200">
        <v>526071</v>
      </c>
      <c r="C4063" s="200" t="s">
        <v>1735</v>
      </c>
      <c r="D4063" s="200" t="s">
        <v>945</v>
      </c>
    </row>
    <row r="4064" spans="1:4" x14ac:dyDescent="0.3">
      <c r="A4064" s="200" t="s">
        <v>2876</v>
      </c>
      <c r="B4064" s="200">
        <v>536738</v>
      </c>
      <c r="C4064" s="200" t="s">
        <v>1735</v>
      </c>
      <c r="D4064" s="200" t="s">
        <v>945</v>
      </c>
    </row>
    <row r="4065" spans="1:4" x14ac:dyDescent="0.3">
      <c r="A4065" s="200" t="s">
        <v>2875</v>
      </c>
      <c r="B4065" s="200">
        <v>531509</v>
      </c>
      <c r="C4065" s="200" t="s">
        <v>1735</v>
      </c>
      <c r="D4065" s="200" t="s">
        <v>945</v>
      </c>
    </row>
    <row r="4066" spans="1:4" x14ac:dyDescent="0.3">
      <c r="A4066" s="200" t="s">
        <v>2874</v>
      </c>
      <c r="B4066" s="200">
        <v>526500</v>
      </c>
      <c r="C4066" s="200" t="s">
        <v>1735</v>
      </c>
      <c r="D4066" s="200" t="s">
        <v>1811</v>
      </c>
    </row>
    <row r="4067" spans="1:4" x14ac:dyDescent="0.3">
      <c r="A4067" s="200" t="s">
        <v>2873</v>
      </c>
      <c r="B4067" s="200">
        <v>508963</v>
      </c>
      <c r="C4067" s="200" t="s">
        <v>2872</v>
      </c>
      <c r="D4067" s="200" t="s">
        <v>1004</v>
      </c>
    </row>
    <row r="4068" spans="1:4" x14ac:dyDescent="0.3">
      <c r="A4068" s="200" t="s">
        <v>2871</v>
      </c>
      <c r="B4068" s="200">
        <v>531628</v>
      </c>
      <c r="C4068" s="200" t="s">
        <v>1735</v>
      </c>
      <c r="D4068" s="200" t="s">
        <v>920</v>
      </c>
    </row>
    <row r="4069" spans="1:4" x14ac:dyDescent="0.3">
      <c r="A4069" s="200" t="s">
        <v>2870</v>
      </c>
      <c r="B4069" s="200">
        <v>530759</v>
      </c>
      <c r="C4069" s="200" t="s">
        <v>2869</v>
      </c>
      <c r="D4069" s="200" t="s">
        <v>989</v>
      </c>
    </row>
    <row r="4070" spans="1:4" x14ac:dyDescent="0.3">
      <c r="A4070" s="200" t="s">
        <v>2868</v>
      </c>
      <c r="B4070" s="200">
        <v>532374</v>
      </c>
      <c r="C4070" s="200" t="s">
        <v>2867</v>
      </c>
      <c r="D4070" s="200" t="s">
        <v>812</v>
      </c>
    </row>
    <row r="4071" spans="1:4" x14ac:dyDescent="0.3">
      <c r="A4071" s="200" t="s">
        <v>2866</v>
      </c>
      <c r="B4071" s="200">
        <v>513151</v>
      </c>
      <c r="C4071" s="200" t="s">
        <v>2865</v>
      </c>
      <c r="D4071" s="200" t="s">
        <v>920</v>
      </c>
    </row>
    <row r="4072" spans="1:4" x14ac:dyDescent="0.3">
      <c r="A4072" s="200" t="s">
        <v>2864</v>
      </c>
      <c r="B4072" s="200">
        <v>513151</v>
      </c>
      <c r="C4072" s="200" t="s">
        <v>2863</v>
      </c>
      <c r="D4072" s="200" t="s">
        <v>920</v>
      </c>
    </row>
    <row r="4073" spans="1:4" x14ac:dyDescent="0.3">
      <c r="A4073" s="200" t="s">
        <v>2862</v>
      </c>
      <c r="B4073" s="200">
        <v>532730</v>
      </c>
      <c r="C4073" s="200" t="s">
        <v>2861</v>
      </c>
      <c r="D4073" s="200" t="s">
        <v>920</v>
      </c>
    </row>
    <row r="4074" spans="1:4" x14ac:dyDescent="0.3">
      <c r="A4074" s="200" t="s">
        <v>2860</v>
      </c>
      <c r="B4074" s="200">
        <v>504959</v>
      </c>
      <c r="C4074" s="200" t="s">
        <v>1735</v>
      </c>
      <c r="D4074" s="200" t="s">
        <v>515</v>
      </c>
    </row>
    <row r="4075" spans="1:4" x14ac:dyDescent="0.3">
      <c r="A4075" s="200" t="s">
        <v>2859</v>
      </c>
      <c r="B4075" s="200">
        <v>530495</v>
      </c>
      <c r="C4075" s="200" t="s">
        <v>1735</v>
      </c>
      <c r="D4075" s="200" t="s">
        <v>1212</v>
      </c>
    </row>
    <row r="4076" spans="1:4" x14ac:dyDescent="0.3">
      <c r="A4076" s="200" t="s">
        <v>2858</v>
      </c>
      <c r="B4076" s="200">
        <v>532531</v>
      </c>
      <c r="C4076" s="200" t="s">
        <v>2857</v>
      </c>
      <c r="D4076" s="200" t="s">
        <v>472</v>
      </c>
    </row>
    <row r="4077" spans="1:4" x14ac:dyDescent="0.3">
      <c r="A4077" s="200" t="s">
        <v>2856</v>
      </c>
      <c r="B4077" s="200">
        <v>530611</v>
      </c>
      <c r="C4077" s="200" t="s">
        <v>1735</v>
      </c>
      <c r="D4077" s="200" t="s">
        <v>934</v>
      </c>
    </row>
    <row r="4078" spans="1:4" x14ac:dyDescent="0.3">
      <c r="A4078" s="200" t="s">
        <v>2855</v>
      </c>
      <c r="B4078" s="200">
        <v>526951</v>
      </c>
      <c r="C4078" s="200" t="s">
        <v>1735</v>
      </c>
      <c r="D4078" s="200" t="s">
        <v>955</v>
      </c>
    </row>
    <row r="4079" spans="1:4" x14ac:dyDescent="0.3">
      <c r="A4079" s="200" t="s">
        <v>2854</v>
      </c>
      <c r="B4079" s="200" t="s">
        <v>1735</v>
      </c>
      <c r="C4079" s="200" t="s">
        <v>2853</v>
      </c>
      <c r="D4079" s="200" t="s">
        <v>955</v>
      </c>
    </row>
    <row r="4080" spans="1:4" x14ac:dyDescent="0.3">
      <c r="A4080" s="200" t="s">
        <v>2852</v>
      </c>
      <c r="B4080" s="200">
        <v>532348</v>
      </c>
      <c r="C4080" s="200" t="s">
        <v>1735</v>
      </c>
      <c r="D4080" s="200" t="s">
        <v>1625</v>
      </c>
    </row>
    <row r="4081" spans="1:4" x14ac:dyDescent="0.3">
      <c r="A4081" s="200" t="s">
        <v>2851</v>
      </c>
      <c r="B4081" s="200">
        <v>530231</v>
      </c>
      <c r="C4081" s="200" t="s">
        <v>1735</v>
      </c>
      <c r="D4081" s="200" t="s">
        <v>920</v>
      </c>
    </row>
    <row r="4082" spans="1:4" x14ac:dyDescent="0.3">
      <c r="A4082" s="200" t="s">
        <v>2850</v>
      </c>
      <c r="B4082" s="200">
        <v>517168</v>
      </c>
      <c r="C4082" s="200" t="s">
        <v>2849</v>
      </c>
      <c r="D4082" s="200" t="s">
        <v>989</v>
      </c>
    </row>
    <row r="4083" spans="1:4" x14ac:dyDescent="0.3">
      <c r="A4083" s="200" t="s">
        <v>2848</v>
      </c>
      <c r="B4083" s="200">
        <v>511024</v>
      </c>
      <c r="C4083" s="200" t="s">
        <v>1735</v>
      </c>
      <c r="D4083" s="200" t="s">
        <v>1751</v>
      </c>
    </row>
    <row r="4084" spans="1:4" x14ac:dyDescent="0.3">
      <c r="A4084" s="200" t="s">
        <v>2847</v>
      </c>
      <c r="B4084" s="200">
        <v>538714</v>
      </c>
      <c r="C4084" s="200" t="s">
        <v>1735</v>
      </c>
      <c r="D4084" s="200" t="s">
        <v>1004</v>
      </c>
    </row>
    <row r="4085" spans="1:4" x14ac:dyDescent="0.3">
      <c r="A4085" s="200" t="s">
        <v>2846</v>
      </c>
      <c r="B4085" s="200">
        <v>506003</v>
      </c>
      <c r="C4085" s="200" t="s">
        <v>1735</v>
      </c>
      <c r="D4085" s="200" t="s">
        <v>2173</v>
      </c>
    </row>
    <row r="4086" spans="1:4" x14ac:dyDescent="0.3">
      <c r="A4086" s="200" t="s">
        <v>2845</v>
      </c>
      <c r="B4086" s="200">
        <v>506655</v>
      </c>
      <c r="C4086" s="200" t="s">
        <v>2844</v>
      </c>
      <c r="D4086" s="200" t="s">
        <v>405</v>
      </c>
    </row>
    <row r="4087" spans="1:4" x14ac:dyDescent="0.3">
      <c r="A4087" s="200" t="s">
        <v>2843</v>
      </c>
      <c r="B4087" s="200">
        <v>521113</v>
      </c>
      <c r="C4087" s="200" t="s">
        <v>1735</v>
      </c>
      <c r="D4087" s="200" t="s">
        <v>920</v>
      </c>
    </row>
    <row r="4088" spans="1:4" x14ac:dyDescent="0.3">
      <c r="A4088" s="200" t="s">
        <v>2842</v>
      </c>
      <c r="B4088" s="200">
        <v>540318</v>
      </c>
      <c r="C4088" s="200" t="s">
        <v>1735</v>
      </c>
      <c r="D4088" s="200" t="s">
        <v>920</v>
      </c>
    </row>
    <row r="4089" spans="1:4" x14ac:dyDescent="0.3">
      <c r="A4089" s="200" t="s">
        <v>2841</v>
      </c>
      <c r="B4089" s="200">
        <v>511654</v>
      </c>
      <c r="C4089" s="200" t="s">
        <v>1735</v>
      </c>
      <c r="D4089" s="200" t="s">
        <v>1004</v>
      </c>
    </row>
    <row r="4090" spans="1:4" x14ac:dyDescent="0.3">
      <c r="A4090" s="200" t="s">
        <v>2840</v>
      </c>
      <c r="B4090" s="200">
        <v>542683</v>
      </c>
      <c r="C4090" s="200" t="s">
        <v>2839</v>
      </c>
      <c r="D4090" s="200" t="s">
        <v>1797</v>
      </c>
    </row>
    <row r="4091" spans="1:4" x14ac:dyDescent="0.3">
      <c r="A4091" s="200" t="s">
        <v>2838</v>
      </c>
      <c r="B4091" s="200">
        <v>539117</v>
      </c>
      <c r="C4091" s="200" t="s">
        <v>1735</v>
      </c>
      <c r="D4091" s="200" t="s">
        <v>1004</v>
      </c>
    </row>
    <row r="4092" spans="1:4" x14ac:dyDescent="0.3">
      <c r="A4092" s="200" t="s">
        <v>2837</v>
      </c>
      <c r="B4092" s="200">
        <v>517224</v>
      </c>
      <c r="C4092" s="200" t="s">
        <v>2836</v>
      </c>
      <c r="D4092" s="200" t="s">
        <v>996</v>
      </c>
    </row>
    <row r="4093" spans="1:4" x14ac:dyDescent="0.3">
      <c r="A4093" s="200" t="s">
        <v>2835</v>
      </c>
      <c r="B4093" s="200">
        <v>524542</v>
      </c>
      <c r="C4093" s="200" t="s">
        <v>1735</v>
      </c>
      <c r="D4093" s="200" t="s">
        <v>414</v>
      </c>
    </row>
    <row r="4094" spans="1:4" x14ac:dyDescent="0.3">
      <c r="A4094" s="200" t="s">
        <v>2834</v>
      </c>
      <c r="B4094" s="200">
        <v>508969</v>
      </c>
      <c r="C4094" s="200" t="s">
        <v>1735</v>
      </c>
      <c r="D4094" s="200" t="s">
        <v>1004</v>
      </c>
    </row>
    <row r="4095" spans="1:4" x14ac:dyDescent="0.3">
      <c r="A4095" s="200" t="s">
        <v>2833</v>
      </c>
      <c r="B4095" s="200">
        <v>530419</v>
      </c>
      <c r="C4095" s="200" t="s">
        <v>1735</v>
      </c>
      <c r="D4095" s="200" t="s">
        <v>945</v>
      </c>
    </row>
    <row r="4096" spans="1:4" x14ac:dyDescent="0.3">
      <c r="A4096" s="200" t="s">
        <v>2832</v>
      </c>
      <c r="B4096" s="200">
        <v>514211</v>
      </c>
      <c r="C4096" s="200" t="s">
        <v>2831</v>
      </c>
      <c r="D4096" s="200" t="s">
        <v>920</v>
      </c>
    </row>
    <row r="4097" spans="1:4" x14ac:dyDescent="0.3">
      <c r="A4097" s="200" t="s">
        <v>2830</v>
      </c>
      <c r="B4097" s="200">
        <v>530445</v>
      </c>
      <c r="C4097" s="200" t="s">
        <v>1735</v>
      </c>
      <c r="D4097" s="200" t="s">
        <v>1212</v>
      </c>
    </row>
    <row r="4098" spans="1:4" x14ac:dyDescent="0.3">
      <c r="A4098" s="200" t="s">
        <v>2829</v>
      </c>
      <c r="B4098" s="200" t="s">
        <v>1735</v>
      </c>
      <c r="C4098" s="200" t="s">
        <v>2828</v>
      </c>
      <c r="D4098" s="200" t="s">
        <v>1733</v>
      </c>
    </row>
    <row r="4099" spans="1:4" x14ac:dyDescent="0.3">
      <c r="A4099" s="200" t="s">
        <v>2827</v>
      </c>
      <c r="B4099" s="200">
        <v>533306</v>
      </c>
      <c r="C4099" s="200" t="s">
        <v>2826</v>
      </c>
      <c r="D4099" s="200" t="s">
        <v>1791</v>
      </c>
    </row>
    <row r="4100" spans="1:4" x14ac:dyDescent="0.3">
      <c r="A4100" s="200" t="s">
        <v>2825</v>
      </c>
      <c r="B4100" s="200">
        <v>532154</v>
      </c>
      <c r="C4100" s="200" t="s">
        <v>1735</v>
      </c>
      <c r="D4100" s="200" t="s">
        <v>1751</v>
      </c>
    </row>
    <row r="4101" spans="1:4" x14ac:dyDescent="0.3">
      <c r="A4101" s="200" t="s">
        <v>2824</v>
      </c>
      <c r="B4101" s="200">
        <v>532872</v>
      </c>
      <c r="C4101" s="200" t="s">
        <v>2823</v>
      </c>
      <c r="D4101" s="200" t="s">
        <v>472</v>
      </c>
    </row>
    <row r="4102" spans="1:4" x14ac:dyDescent="0.3">
      <c r="A4102" s="200" t="s">
        <v>2822</v>
      </c>
      <c r="B4102" s="200">
        <v>524715</v>
      </c>
      <c r="C4102" s="200" t="s">
        <v>2821</v>
      </c>
      <c r="D4102" s="200" t="s">
        <v>472</v>
      </c>
    </row>
    <row r="4103" spans="1:4" x14ac:dyDescent="0.3">
      <c r="A4103" s="200" t="s">
        <v>2820</v>
      </c>
      <c r="B4103" s="200">
        <v>542025</v>
      </c>
      <c r="C4103" s="200" t="s">
        <v>1735</v>
      </c>
      <c r="D4103" s="200" t="s">
        <v>1212</v>
      </c>
    </row>
    <row r="4104" spans="1:4" x14ac:dyDescent="0.3">
      <c r="A4104" s="200" t="s">
        <v>2819</v>
      </c>
      <c r="B4104" s="200">
        <v>517403</v>
      </c>
      <c r="C4104" s="200" t="s">
        <v>1735</v>
      </c>
      <c r="D4104" s="200" t="s">
        <v>2063</v>
      </c>
    </row>
    <row r="4105" spans="1:4" x14ac:dyDescent="0.3">
      <c r="A4105" s="200" t="s">
        <v>2818</v>
      </c>
      <c r="B4105" s="200">
        <v>517403</v>
      </c>
      <c r="C4105" s="200" t="s">
        <v>1735</v>
      </c>
      <c r="D4105" s="200" t="s">
        <v>2063</v>
      </c>
    </row>
    <row r="4106" spans="1:4" x14ac:dyDescent="0.3">
      <c r="A4106" s="200" t="s">
        <v>2817</v>
      </c>
      <c r="B4106" s="200">
        <v>531752</v>
      </c>
      <c r="C4106" s="200" t="s">
        <v>1735</v>
      </c>
      <c r="D4106" s="200" t="s">
        <v>1212</v>
      </c>
    </row>
    <row r="4107" spans="1:4" x14ac:dyDescent="0.3">
      <c r="A4107" s="200" t="s">
        <v>2816</v>
      </c>
      <c r="B4107" s="200">
        <v>532733</v>
      </c>
      <c r="C4107" s="200" t="s">
        <v>2815</v>
      </c>
      <c r="D4107" s="200" t="s">
        <v>1762</v>
      </c>
    </row>
    <row r="4108" spans="1:4" x14ac:dyDescent="0.3">
      <c r="A4108" s="200" t="s">
        <v>2814</v>
      </c>
      <c r="B4108" s="200">
        <v>539526</v>
      </c>
      <c r="C4108" s="200" t="s">
        <v>1735</v>
      </c>
      <c r="D4108" s="200" t="s">
        <v>820</v>
      </c>
    </row>
    <row r="4109" spans="1:4" x14ac:dyDescent="0.3">
      <c r="A4109" s="200" t="s">
        <v>2813</v>
      </c>
      <c r="B4109" s="200">
        <v>530795</v>
      </c>
      <c r="C4109" s="200" t="s">
        <v>1735</v>
      </c>
      <c r="D4109" s="200" t="s">
        <v>920</v>
      </c>
    </row>
    <row r="4110" spans="1:4" x14ac:dyDescent="0.3">
      <c r="A4110" s="200" t="s">
        <v>2812</v>
      </c>
      <c r="B4110" s="200">
        <v>590072</v>
      </c>
      <c r="C4110" s="200" t="s">
        <v>2811</v>
      </c>
      <c r="D4110" s="200" t="s">
        <v>989</v>
      </c>
    </row>
    <row r="4111" spans="1:4" x14ac:dyDescent="0.3">
      <c r="A4111" s="200" t="s">
        <v>2810</v>
      </c>
      <c r="B4111" s="200">
        <v>520056</v>
      </c>
      <c r="C4111" s="200" t="s">
        <v>2809</v>
      </c>
      <c r="D4111" s="200" t="s">
        <v>989</v>
      </c>
    </row>
    <row r="4112" spans="1:4" x14ac:dyDescent="0.3">
      <c r="A4112" s="200" t="s">
        <v>2808</v>
      </c>
      <c r="B4112" s="200" t="s">
        <v>1735</v>
      </c>
      <c r="C4112" s="200" t="s">
        <v>2807</v>
      </c>
      <c r="D4112" s="200" t="s">
        <v>1880</v>
      </c>
    </row>
    <row r="4113" spans="1:4" x14ac:dyDescent="0.3">
      <c r="A4113" s="200" t="s">
        <v>2806</v>
      </c>
      <c r="B4113" s="200">
        <v>590071</v>
      </c>
      <c r="C4113" s="200" t="s">
        <v>2805</v>
      </c>
      <c r="D4113" s="200" t="s">
        <v>1004</v>
      </c>
    </row>
    <row r="4114" spans="1:4" x14ac:dyDescent="0.3">
      <c r="A4114" s="200" t="s">
        <v>2804</v>
      </c>
      <c r="B4114" s="200">
        <v>533166</v>
      </c>
      <c r="C4114" s="200" t="s">
        <v>2803</v>
      </c>
      <c r="D4114" s="200" t="s">
        <v>2225</v>
      </c>
    </row>
    <row r="4115" spans="1:4" x14ac:dyDescent="0.3">
      <c r="A4115" s="200" t="s">
        <v>2802</v>
      </c>
      <c r="B4115" s="200">
        <v>500403</v>
      </c>
      <c r="C4115" s="200" t="s">
        <v>2801</v>
      </c>
      <c r="D4115" s="200" t="s">
        <v>989</v>
      </c>
    </row>
    <row r="4116" spans="1:4" x14ac:dyDescent="0.3">
      <c r="A4116" s="200" t="s">
        <v>2800</v>
      </c>
      <c r="B4116" s="200">
        <v>500404</v>
      </c>
      <c r="C4116" s="200" t="s">
        <v>2799</v>
      </c>
      <c r="D4116" s="200" t="s">
        <v>1850</v>
      </c>
    </row>
    <row r="4117" spans="1:4" x14ac:dyDescent="0.3">
      <c r="A4117" s="200" t="s">
        <v>2798</v>
      </c>
      <c r="B4117" s="200">
        <v>531433</v>
      </c>
      <c r="C4117" s="200" t="s">
        <v>1735</v>
      </c>
      <c r="D4117" s="200" t="s">
        <v>1004</v>
      </c>
    </row>
    <row r="4118" spans="1:4" x14ac:dyDescent="0.3">
      <c r="A4118" s="200" t="s">
        <v>2797</v>
      </c>
      <c r="B4118" s="200">
        <v>541799</v>
      </c>
      <c r="C4118" s="200" t="s">
        <v>1735</v>
      </c>
      <c r="D4118" s="200" t="s">
        <v>1241</v>
      </c>
    </row>
    <row r="4119" spans="1:4" x14ac:dyDescent="0.3">
      <c r="A4119" s="200" t="s">
        <v>2796</v>
      </c>
      <c r="B4119" s="200">
        <v>530953</v>
      </c>
      <c r="C4119" s="200" t="s">
        <v>1735</v>
      </c>
      <c r="D4119" s="200" t="s">
        <v>844</v>
      </c>
    </row>
    <row r="4120" spans="1:4" x14ac:dyDescent="0.3">
      <c r="A4120" s="200" t="s">
        <v>2795</v>
      </c>
      <c r="B4120" s="200">
        <v>537253</v>
      </c>
      <c r="C4120" s="200" t="s">
        <v>1735</v>
      </c>
      <c r="D4120" s="200" t="s">
        <v>472</v>
      </c>
    </row>
    <row r="4121" spans="1:4" x14ac:dyDescent="0.3">
      <c r="A4121" s="200" t="s">
        <v>2794</v>
      </c>
      <c r="B4121" s="200">
        <v>532711</v>
      </c>
      <c r="C4121" s="200" t="s">
        <v>2793</v>
      </c>
      <c r="D4121" s="200" t="s">
        <v>931</v>
      </c>
    </row>
    <row r="4122" spans="1:4" x14ac:dyDescent="0.3">
      <c r="A4122" s="200" t="s">
        <v>2792</v>
      </c>
      <c r="B4122" s="200">
        <v>521232</v>
      </c>
      <c r="C4122" s="200" t="s">
        <v>1735</v>
      </c>
      <c r="D4122" s="200" t="s">
        <v>1212</v>
      </c>
    </row>
    <row r="4123" spans="1:4" x14ac:dyDescent="0.3">
      <c r="A4123" s="200" t="s">
        <v>2791</v>
      </c>
      <c r="B4123" s="200">
        <v>523425</v>
      </c>
      <c r="C4123" s="200" t="s">
        <v>2790</v>
      </c>
      <c r="D4123" s="200" t="s">
        <v>2219</v>
      </c>
    </row>
    <row r="4124" spans="1:4" x14ac:dyDescent="0.3">
      <c r="A4124" s="200" t="s">
        <v>2789</v>
      </c>
      <c r="B4124" s="200">
        <v>501110</v>
      </c>
      <c r="C4124" s="200" t="s">
        <v>1735</v>
      </c>
      <c r="D4124" s="200" t="s">
        <v>945</v>
      </c>
    </row>
    <row r="4125" spans="1:4" x14ac:dyDescent="0.3">
      <c r="A4125" s="200" t="s">
        <v>2788</v>
      </c>
      <c r="B4125" s="200">
        <v>530845</v>
      </c>
      <c r="C4125" s="200" t="s">
        <v>1735</v>
      </c>
      <c r="D4125" s="200" t="s">
        <v>681</v>
      </c>
    </row>
    <row r="4126" spans="1:4" x14ac:dyDescent="0.3">
      <c r="A4126" s="200" t="s">
        <v>2787</v>
      </c>
      <c r="B4126" s="200">
        <v>539574</v>
      </c>
      <c r="C4126" s="200" t="s">
        <v>1735</v>
      </c>
      <c r="D4126" s="200" t="s">
        <v>1004</v>
      </c>
    </row>
    <row r="4127" spans="1:4" x14ac:dyDescent="0.3">
      <c r="A4127" s="200" t="s">
        <v>2786</v>
      </c>
      <c r="B4127" s="200">
        <v>535141</v>
      </c>
      <c r="C4127" s="200" t="s">
        <v>1735</v>
      </c>
      <c r="D4127" s="200" t="s">
        <v>926</v>
      </c>
    </row>
    <row r="4128" spans="1:4" x14ac:dyDescent="0.3">
      <c r="A4128" s="200" t="s">
        <v>2785</v>
      </c>
      <c r="B4128" s="200">
        <v>512179</v>
      </c>
      <c r="C4128" s="200" t="s">
        <v>2784</v>
      </c>
      <c r="D4128" s="200" t="s">
        <v>926</v>
      </c>
    </row>
    <row r="4129" spans="1:4" x14ac:dyDescent="0.3">
      <c r="A4129" s="200" t="s">
        <v>2783</v>
      </c>
      <c r="B4129" s="200">
        <v>530735</v>
      </c>
      <c r="C4129" s="200" t="s">
        <v>1735</v>
      </c>
      <c r="D4129" s="200" t="s">
        <v>844</v>
      </c>
    </row>
    <row r="4130" spans="1:4" x14ac:dyDescent="0.3">
      <c r="A4130" s="200" t="s">
        <v>2782</v>
      </c>
      <c r="B4130" s="200">
        <v>530735</v>
      </c>
      <c r="C4130" s="200" t="s">
        <v>1735</v>
      </c>
      <c r="D4130" s="200" t="s">
        <v>844</v>
      </c>
    </row>
    <row r="4131" spans="1:4" x14ac:dyDescent="0.3">
      <c r="A4131" s="200" t="s">
        <v>2781</v>
      </c>
      <c r="B4131" s="200">
        <v>530883</v>
      </c>
      <c r="C4131" s="200" t="s">
        <v>1735</v>
      </c>
      <c r="D4131" s="200" t="s">
        <v>1007</v>
      </c>
    </row>
    <row r="4132" spans="1:4" x14ac:dyDescent="0.3">
      <c r="A4132" s="200" t="s">
        <v>2780</v>
      </c>
      <c r="B4132" s="200">
        <v>531699</v>
      </c>
      <c r="C4132" s="200" t="s">
        <v>1735</v>
      </c>
      <c r="D4132" s="200" t="s">
        <v>485</v>
      </c>
    </row>
    <row r="4133" spans="1:4" x14ac:dyDescent="0.3">
      <c r="A4133" s="200" t="s">
        <v>2779</v>
      </c>
      <c r="B4133" s="200">
        <v>540269</v>
      </c>
      <c r="C4133" s="200" t="s">
        <v>1735</v>
      </c>
      <c r="D4133" s="200" t="s">
        <v>1047</v>
      </c>
    </row>
    <row r="4134" spans="1:4" x14ac:dyDescent="0.3">
      <c r="A4134" s="200" t="s">
        <v>2778</v>
      </c>
      <c r="B4134" s="200">
        <v>512527</v>
      </c>
      <c r="C4134" s="200" t="s">
        <v>1735</v>
      </c>
      <c r="D4134" s="200" t="s">
        <v>920</v>
      </c>
    </row>
    <row r="4135" spans="1:4" x14ac:dyDescent="0.3">
      <c r="A4135" s="200" t="s">
        <v>2777</v>
      </c>
      <c r="B4135" s="200">
        <v>512527</v>
      </c>
      <c r="C4135" s="200" t="s">
        <v>1735</v>
      </c>
      <c r="D4135" s="200" t="s">
        <v>920</v>
      </c>
    </row>
    <row r="4136" spans="1:4" x14ac:dyDescent="0.3">
      <c r="A4136" s="200" t="s">
        <v>2776</v>
      </c>
      <c r="B4136" s="200">
        <v>521180</v>
      </c>
      <c r="C4136" s="200" t="s">
        <v>2775</v>
      </c>
      <c r="D4136" s="200" t="s">
        <v>920</v>
      </c>
    </row>
    <row r="4137" spans="1:4" x14ac:dyDescent="0.3">
      <c r="A4137" s="200" t="s">
        <v>2774</v>
      </c>
      <c r="B4137" s="200">
        <v>523842</v>
      </c>
      <c r="C4137" s="200" t="s">
        <v>1735</v>
      </c>
      <c r="D4137" s="200" t="s">
        <v>1047</v>
      </c>
    </row>
    <row r="4138" spans="1:4" x14ac:dyDescent="0.3">
      <c r="A4138" s="200" t="s">
        <v>2773</v>
      </c>
      <c r="B4138" s="200">
        <v>532070</v>
      </c>
      <c r="C4138" s="200" t="s">
        <v>1735</v>
      </c>
      <c r="D4138" s="200" t="s">
        <v>1655</v>
      </c>
    </row>
    <row r="4139" spans="1:4" x14ac:dyDescent="0.3">
      <c r="A4139" s="200" t="s">
        <v>2772</v>
      </c>
      <c r="B4139" s="200">
        <v>523283</v>
      </c>
      <c r="C4139" s="200" t="s">
        <v>2771</v>
      </c>
      <c r="D4139" s="200" t="s">
        <v>437</v>
      </c>
    </row>
    <row r="4140" spans="1:4" x14ac:dyDescent="0.3">
      <c r="A4140" s="200" t="s">
        <v>2770</v>
      </c>
      <c r="B4140" s="200">
        <v>539835</v>
      </c>
      <c r="C4140" s="200" t="s">
        <v>1735</v>
      </c>
      <c r="D4140" s="200" t="s">
        <v>1004</v>
      </c>
    </row>
    <row r="4141" spans="1:4" x14ac:dyDescent="0.3">
      <c r="A4141" s="200" t="s">
        <v>2769</v>
      </c>
      <c r="B4141" s="200">
        <v>519234</v>
      </c>
      <c r="C4141" s="200" t="s">
        <v>2768</v>
      </c>
      <c r="D4141" s="200" t="s">
        <v>1646</v>
      </c>
    </row>
    <row r="4142" spans="1:4" x14ac:dyDescent="0.3">
      <c r="A4142" s="200" t="s">
        <v>2767</v>
      </c>
      <c r="B4142" s="200">
        <v>780008</v>
      </c>
      <c r="C4142" s="200" t="s">
        <v>1735</v>
      </c>
      <c r="D4142" s="200" t="s">
        <v>1880</v>
      </c>
    </row>
    <row r="4143" spans="1:4" x14ac:dyDescent="0.3">
      <c r="A4143" s="200" t="s">
        <v>2766</v>
      </c>
      <c r="B4143" s="200">
        <v>541701</v>
      </c>
      <c r="C4143" s="200" t="s">
        <v>1735</v>
      </c>
      <c r="D4143" s="200" t="s">
        <v>423</v>
      </c>
    </row>
    <row r="4144" spans="1:4" x14ac:dyDescent="0.3">
      <c r="A4144" s="200" t="s">
        <v>2765</v>
      </c>
      <c r="B4144" s="200">
        <v>526133</v>
      </c>
      <c r="C4144" s="200" t="s">
        <v>1735</v>
      </c>
      <c r="D4144" s="200" t="s">
        <v>920</v>
      </c>
    </row>
    <row r="4145" spans="1:4" x14ac:dyDescent="0.3">
      <c r="A4145" s="200" t="s">
        <v>2764</v>
      </c>
      <c r="B4145" s="200">
        <v>540168</v>
      </c>
      <c r="C4145" s="200" t="s">
        <v>1735</v>
      </c>
      <c r="D4145" s="200" t="s">
        <v>1004</v>
      </c>
    </row>
    <row r="4146" spans="1:4" x14ac:dyDescent="0.3">
      <c r="A4146" s="200" t="s">
        <v>2763</v>
      </c>
      <c r="B4146" s="200">
        <v>511539</v>
      </c>
      <c r="C4146" s="200" t="s">
        <v>1735</v>
      </c>
      <c r="D4146" s="200" t="s">
        <v>945</v>
      </c>
    </row>
    <row r="4147" spans="1:4" x14ac:dyDescent="0.3">
      <c r="A4147" s="200" t="s">
        <v>2762</v>
      </c>
      <c r="B4147" s="200">
        <v>532509</v>
      </c>
      <c r="C4147" s="200" t="s">
        <v>2761</v>
      </c>
      <c r="D4147" s="200" t="s">
        <v>989</v>
      </c>
    </row>
    <row r="4148" spans="1:4" x14ac:dyDescent="0.3">
      <c r="A4148" s="200" t="s">
        <v>2760</v>
      </c>
      <c r="B4148" s="200" t="s">
        <v>1735</v>
      </c>
      <c r="C4148" s="200" t="s">
        <v>2759</v>
      </c>
      <c r="D4148" s="200" t="s">
        <v>1733</v>
      </c>
    </row>
    <row r="4149" spans="1:4" x14ac:dyDescent="0.3">
      <c r="A4149" s="200" t="s">
        <v>2758</v>
      </c>
      <c r="B4149" s="200">
        <v>530677</v>
      </c>
      <c r="C4149" s="200" t="s">
        <v>1735</v>
      </c>
      <c r="D4149" s="200" t="s">
        <v>926</v>
      </c>
    </row>
    <row r="4150" spans="1:4" x14ac:dyDescent="0.3">
      <c r="A4150" s="200" t="s">
        <v>2757</v>
      </c>
      <c r="B4150" s="200">
        <v>530677</v>
      </c>
      <c r="C4150" s="200" t="s">
        <v>1735</v>
      </c>
      <c r="D4150" s="200" t="s">
        <v>926</v>
      </c>
    </row>
    <row r="4151" spans="1:4" x14ac:dyDescent="0.3">
      <c r="A4151" s="200" t="s">
        <v>2756</v>
      </c>
      <c r="B4151" s="200" t="s">
        <v>1735</v>
      </c>
      <c r="C4151" s="200" t="s">
        <v>2755</v>
      </c>
      <c r="D4151" s="200" t="s">
        <v>1733</v>
      </c>
    </row>
    <row r="4152" spans="1:4" x14ac:dyDescent="0.3">
      <c r="A4152" s="200" t="s">
        <v>2754</v>
      </c>
      <c r="B4152" s="200">
        <v>509930</v>
      </c>
      <c r="C4152" s="200" t="s">
        <v>2753</v>
      </c>
      <c r="D4152" s="200" t="s">
        <v>934</v>
      </c>
    </row>
    <row r="4153" spans="1:4" x14ac:dyDescent="0.3">
      <c r="A4153" s="200" t="s">
        <v>2752</v>
      </c>
      <c r="B4153" s="200">
        <v>532904</v>
      </c>
      <c r="C4153" s="200" t="s">
        <v>2750</v>
      </c>
      <c r="D4153" s="200" t="s">
        <v>931</v>
      </c>
    </row>
    <row r="4154" spans="1:4" x14ac:dyDescent="0.3">
      <c r="A4154" s="200" t="s">
        <v>2751</v>
      </c>
      <c r="B4154" s="200">
        <v>532904</v>
      </c>
      <c r="C4154" s="200" t="s">
        <v>2750</v>
      </c>
      <c r="D4154" s="200" t="s">
        <v>931</v>
      </c>
    </row>
    <row r="4155" spans="1:4" x14ac:dyDescent="0.3">
      <c r="A4155" s="200" t="s">
        <v>2749</v>
      </c>
      <c r="B4155" s="200">
        <v>500405</v>
      </c>
      <c r="C4155" s="200" t="s">
        <v>2748</v>
      </c>
      <c r="D4155" s="200" t="s">
        <v>879</v>
      </c>
    </row>
    <row r="4156" spans="1:4" x14ac:dyDescent="0.3">
      <c r="A4156" s="200" t="s">
        <v>2747</v>
      </c>
      <c r="B4156" s="200">
        <v>534733</v>
      </c>
      <c r="C4156" s="200" t="s">
        <v>1735</v>
      </c>
      <c r="D4156" s="200" t="s">
        <v>1850</v>
      </c>
    </row>
    <row r="4157" spans="1:4" x14ac:dyDescent="0.3">
      <c r="A4157" s="200" t="s">
        <v>2746</v>
      </c>
      <c r="B4157" s="200">
        <v>531638</v>
      </c>
      <c r="C4157" s="200" t="s">
        <v>1735</v>
      </c>
      <c r="D4157" s="200" t="s">
        <v>423</v>
      </c>
    </row>
    <row r="4158" spans="1:4" x14ac:dyDescent="0.3">
      <c r="A4158" s="200" t="s">
        <v>2745</v>
      </c>
      <c r="B4158" s="200">
        <v>518075</v>
      </c>
      <c r="C4158" s="200" t="s">
        <v>1735</v>
      </c>
      <c r="D4158" s="200" t="s">
        <v>1850</v>
      </c>
    </row>
    <row r="4159" spans="1:4" x14ac:dyDescent="0.3">
      <c r="A4159" s="200" t="s">
        <v>2744</v>
      </c>
      <c r="B4159" s="200">
        <v>533298</v>
      </c>
      <c r="C4159" s="200" t="s">
        <v>2743</v>
      </c>
      <c r="D4159" s="200" t="s">
        <v>1745</v>
      </c>
    </row>
    <row r="4160" spans="1:4" x14ac:dyDescent="0.3">
      <c r="A4160" s="200" t="s">
        <v>2742</v>
      </c>
      <c r="B4160" s="200">
        <v>517530</v>
      </c>
      <c r="C4160" s="200" t="s">
        <v>2741</v>
      </c>
      <c r="D4160" s="200" t="s">
        <v>1990</v>
      </c>
    </row>
    <row r="4161" spans="1:4" x14ac:dyDescent="0.3">
      <c r="A4161" s="200" t="s">
        <v>2740</v>
      </c>
      <c r="B4161" s="200">
        <v>530185</v>
      </c>
      <c r="C4161" s="200" t="s">
        <v>1735</v>
      </c>
      <c r="D4161" s="200" t="s">
        <v>920</v>
      </c>
    </row>
    <row r="4162" spans="1:4" x14ac:dyDescent="0.3">
      <c r="A4162" s="200" t="s">
        <v>2739</v>
      </c>
      <c r="B4162" s="200" t="s">
        <v>1735</v>
      </c>
      <c r="C4162" s="200" t="s">
        <v>2738</v>
      </c>
      <c r="D4162" s="200" t="s">
        <v>1733</v>
      </c>
    </row>
    <row r="4163" spans="1:4" x14ac:dyDescent="0.3">
      <c r="A4163" s="200" t="s">
        <v>2737</v>
      </c>
      <c r="B4163" s="200">
        <v>539253</v>
      </c>
      <c r="C4163" s="200" t="s">
        <v>1735</v>
      </c>
      <c r="D4163" s="200" t="s">
        <v>1004</v>
      </c>
    </row>
    <row r="4164" spans="1:4" x14ac:dyDescent="0.3">
      <c r="A4164" s="200" t="s">
        <v>2736</v>
      </c>
      <c r="B4164" s="200">
        <v>539253</v>
      </c>
      <c r="C4164" s="200" t="s">
        <v>1735</v>
      </c>
      <c r="D4164" s="200" t="s">
        <v>1004</v>
      </c>
    </row>
    <row r="4165" spans="1:4" x14ac:dyDescent="0.3">
      <c r="A4165" s="200" t="s">
        <v>2735</v>
      </c>
      <c r="B4165" s="200">
        <v>500336</v>
      </c>
      <c r="C4165" s="200" t="s">
        <v>2734</v>
      </c>
      <c r="D4165" s="200" t="s">
        <v>1001</v>
      </c>
    </row>
    <row r="4166" spans="1:4" x14ac:dyDescent="0.3">
      <c r="A4166" s="200" t="s">
        <v>2733</v>
      </c>
      <c r="B4166" s="200">
        <v>533101</v>
      </c>
      <c r="C4166" s="200" t="s">
        <v>1735</v>
      </c>
      <c r="D4166" s="200" t="s">
        <v>920</v>
      </c>
    </row>
    <row r="4167" spans="1:4" x14ac:dyDescent="0.3">
      <c r="A4167" s="200" t="s">
        <v>2732</v>
      </c>
      <c r="B4167" s="200">
        <v>532874</v>
      </c>
      <c r="C4167" s="200" t="s">
        <v>1735</v>
      </c>
      <c r="D4167" s="200" t="s">
        <v>2063</v>
      </c>
    </row>
    <row r="4168" spans="1:4" x14ac:dyDescent="0.3">
      <c r="A4168" s="200" t="s">
        <v>2731</v>
      </c>
      <c r="B4168" s="200">
        <v>511185</v>
      </c>
      <c r="C4168" s="200" t="s">
        <v>1735</v>
      </c>
      <c r="D4168" s="200" t="s">
        <v>1012</v>
      </c>
    </row>
    <row r="4169" spans="1:4" x14ac:dyDescent="0.3">
      <c r="A4169" s="200" t="s">
        <v>2730</v>
      </c>
      <c r="B4169" s="200">
        <v>521200</v>
      </c>
      <c r="C4169" s="200" t="s">
        <v>2729</v>
      </c>
      <c r="D4169" s="200" t="s">
        <v>920</v>
      </c>
    </row>
    <row r="4170" spans="1:4" x14ac:dyDescent="0.3">
      <c r="A4170" s="200" t="s">
        <v>2728</v>
      </c>
      <c r="B4170" s="200">
        <v>514138</v>
      </c>
      <c r="C4170" s="200" t="s">
        <v>1735</v>
      </c>
      <c r="D4170" s="200" t="s">
        <v>920</v>
      </c>
    </row>
    <row r="4171" spans="1:4" x14ac:dyDescent="0.3">
      <c r="A4171" s="200" t="s">
        <v>2727</v>
      </c>
      <c r="B4171" s="200">
        <v>514140</v>
      </c>
      <c r="C4171" s="200" t="s">
        <v>1735</v>
      </c>
      <c r="D4171" s="200" t="s">
        <v>920</v>
      </c>
    </row>
    <row r="4172" spans="1:4" x14ac:dyDescent="0.3">
      <c r="A4172" s="200" t="s">
        <v>2726</v>
      </c>
      <c r="B4172" s="200">
        <v>519604</v>
      </c>
      <c r="C4172" s="200" t="s">
        <v>2725</v>
      </c>
      <c r="D4172" s="200" t="s">
        <v>844</v>
      </c>
    </row>
    <row r="4173" spans="1:4" x14ac:dyDescent="0.3">
      <c r="A4173" s="200" t="s">
        <v>2724</v>
      </c>
      <c r="B4173" s="200">
        <v>532782</v>
      </c>
      <c r="C4173" s="200" t="s">
        <v>2723</v>
      </c>
      <c r="D4173" s="200" t="s">
        <v>920</v>
      </c>
    </row>
    <row r="4174" spans="1:4" x14ac:dyDescent="0.3">
      <c r="A4174" s="200" t="s">
        <v>2722</v>
      </c>
      <c r="B4174" s="200" t="s">
        <v>1735</v>
      </c>
      <c r="C4174" s="200" t="s">
        <v>2721</v>
      </c>
      <c r="D4174" s="200" t="s">
        <v>1733</v>
      </c>
    </row>
    <row r="4175" spans="1:4" x14ac:dyDescent="0.3">
      <c r="A4175" s="200" t="s">
        <v>2720</v>
      </c>
      <c r="B4175" s="200">
        <v>530239</v>
      </c>
      <c r="C4175" s="200" t="s">
        <v>2719</v>
      </c>
      <c r="D4175" s="200" t="s">
        <v>472</v>
      </c>
    </row>
    <row r="4176" spans="1:4" x14ac:dyDescent="0.3">
      <c r="A4176" s="200" t="s">
        <v>2718</v>
      </c>
      <c r="B4176" s="200">
        <v>531640</v>
      </c>
      <c r="C4176" s="200" t="s">
        <v>1735</v>
      </c>
      <c r="D4176" s="200" t="s">
        <v>926</v>
      </c>
    </row>
    <row r="4177" spans="1:4" x14ac:dyDescent="0.3">
      <c r="A4177" s="200" t="s">
        <v>2717</v>
      </c>
      <c r="B4177" s="200">
        <v>537259</v>
      </c>
      <c r="C4177" s="200" t="s">
        <v>1735</v>
      </c>
      <c r="D4177" s="200" t="s">
        <v>812</v>
      </c>
    </row>
    <row r="4178" spans="1:4" x14ac:dyDescent="0.3">
      <c r="A4178" s="200" t="s">
        <v>2716</v>
      </c>
      <c r="B4178" s="200">
        <v>532667</v>
      </c>
      <c r="C4178" s="200" t="s">
        <v>2715</v>
      </c>
      <c r="D4178" s="200" t="s">
        <v>749</v>
      </c>
    </row>
    <row r="4179" spans="1:4" x14ac:dyDescent="0.3">
      <c r="A4179" s="200" t="s">
        <v>2714</v>
      </c>
      <c r="B4179" s="200">
        <v>531885</v>
      </c>
      <c r="C4179" s="200" t="s">
        <v>1735</v>
      </c>
      <c r="D4179" s="200" t="s">
        <v>1212</v>
      </c>
    </row>
    <row r="4180" spans="1:4" x14ac:dyDescent="0.3">
      <c r="A4180" s="200" t="s">
        <v>2713</v>
      </c>
      <c r="B4180" s="200">
        <v>531885</v>
      </c>
      <c r="C4180" s="200" t="s">
        <v>1735</v>
      </c>
      <c r="D4180" s="200" t="s">
        <v>1212</v>
      </c>
    </row>
    <row r="4181" spans="1:4" x14ac:dyDescent="0.3">
      <c r="A4181" s="200" t="s">
        <v>2712</v>
      </c>
      <c r="B4181" s="200">
        <v>523722</v>
      </c>
      <c r="C4181" s="200" t="s">
        <v>1735</v>
      </c>
      <c r="D4181" s="200" t="s">
        <v>1625</v>
      </c>
    </row>
    <row r="4182" spans="1:4" x14ac:dyDescent="0.3">
      <c r="A4182" s="200" t="s">
        <v>2711</v>
      </c>
      <c r="B4182" s="200">
        <v>503624</v>
      </c>
      <c r="C4182" s="200" t="s">
        <v>1735</v>
      </c>
      <c r="D4182" s="200" t="s">
        <v>945</v>
      </c>
    </row>
    <row r="4183" spans="1:4" x14ac:dyDescent="0.3">
      <c r="A4183" s="200" t="s">
        <v>2710</v>
      </c>
      <c r="B4183" s="200">
        <v>539911</v>
      </c>
      <c r="C4183" s="200" t="s">
        <v>1735</v>
      </c>
      <c r="D4183" s="200" t="s">
        <v>1212</v>
      </c>
    </row>
    <row r="4184" spans="1:4" x14ac:dyDescent="0.3">
      <c r="A4184" s="200" t="s">
        <v>2709</v>
      </c>
      <c r="B4184" s="200">
        <v>524488</v>
      </c>
      <c r="C4184" s="200" t="s">
        <v>2708</v>
      </c>
      <c r="D4184" s="200" t="s">
        <v>681</v>
      </c>
    </row>
    <row r="4185" spans="1:4" x14ac:dyDescent="0.3">
      <c r="A4185" s="200" t="s">
        <v>2707</v>
      </c>
      <c r="B4185" s="200">
        <v>512449</v>
      </c>
      <c r="C4185" s="200" t="s">
        <v>1735</v>
      </c>
      <c r="D4185" s="200" t="s">
        <v>2479</v>
      </c>
    </row>
    <row r="4186" spans="1:4" x14ac:dyDescent="0.3">
      <c r="A4186" s="200" t="s">
        <v>2706</v>
      </c>
      <c r="B4186" s="200">
        <v>505590</v>
      </c>
      <c r="C4186" s="200" t="s">
        <v>1735</v>
      </c>
      <c r="D4186" s="200" t="s">
        <v>920</v>
      </c>
    </row>
    <row r="4187" spans="1:4" x14ac:dyDescent="0.3">
      <c r="A4187" s="200" t="s">
        <v>2705</v>
      </c>
      <c r="B4187" s="200">
        <v>539041</v>
      </c>
      <c r="C4187" s="200" t="s">
        <v>1735</v>
      </c>
      <c r="D4187" s="200" t="s">
        <v>1212</v>
      </c>
    </row>
    <row r="4188" spans="1:4" x14ac:dyDescent="0.3">
      <c r="A4188" s="200" t="s">
        <v>2704</v>
      </c>
      <c r="B4188" s="200">
        <v>503659</v>
      </c>
      <c r="C4188" s="200" t="s">
        <v>1735</v>
      </c>
      <c r="D4188" s="200" t="s">
        <v>1751</v>
      </c>
    </row>
    <row r="4189" spans="1:4" x14ac:dyDescent="0.3">
      <c r="A4189" s="200" t="s">
        <v>2703</v>
      </c>
      <c r="B4189" s="200">
        <v>506863</v>
      </c>
      <c r="C4189" s="200" t="s">
        <v>1735</v>
      </c>
      <c r="D4189" s="200" t="s">
        <v>1130</v>
      </c>
    </row>
    <row r="4190" spans="1:4" x14ac:dyDescent="0.3">
      <c r="A4190" s="200" t="s">
        <v>2702</v>
      </c>
      <c r="B4190" s="200">
        <v>503816</v>
      </c>
      <c r="C4190" s="200" t="s">
        <v>1735</v>
      </c>
      <c r="D4190" s="200" t="s">
        <v>920</v>
      </c>
    </row>
    <row r="4191" spans="1:4" x14ac:dyDescent="0.3">
      <c r="A4191" s="200" t="s">
        <v>2701</v>
      </c>
      <c r="B4191" s="200">
        <v>531909</v>
      </c>
      <c r="C4191" s="200" t="s">
        <v>1735</v>
      </c>
      <c r="D4191" s="200" t="s">
        <v>926</v>
      </c>
    </row>
    <row r="4192" spans="1:4" x14ac:dyDescent="0.3">
      <c r="A4192" s="200" t="s">
        <v>2700</v>
      </c>
      <c r="B4192" s="200">
        <v>539406</v>
      </c>
      <c r="C4192" s="200" t="s">
        <v>1735</v>
      </c>
      <c r="D4192" s="200" t="s">
        <v>1212</v>
      </c>
    </row>
    <row r="4193" spans="1:4" x14ac:dyDescent="0.3">
      <c r="A4193" s="200" t="s">
        <v>2699</v>
      </c>
      <c r="B4193" s="200">
        <v>503310</v>
      </c>
      <c r="C4193" s="200" t="s">
        <v>2698</v>
      </c>
      <c r="D4193" s="200" t="s">
        <v>920</v>
      </c>
    </row>
    <row r="4194" spans="1:4" x14ac:dyDescent="0.3">
      <c r="A4194" s="200" t="s">
        <v>2697</v>
      </c>
      <c r="B4194" s="200">
        <v>539353</v>
      </c>
      <c r="C4194" s="200" t="s">
        <v>1735</v>
      </c>
      <c r="D4194" s="200" t="s">
        <v>989</v>
      </c>
    </row>
    <row r="4195" spans="1:4" x14ac:dyDescent="0.3">
      <c r="A4195" s="200" t="s">
        <v>2696</v>
      </c>
      <c r="B4195" s="200">
        <v>500407</v>
      </c>
      <c r="C4195" s="200" t="s">
        <v>2695</v>
      </c>
      <c r="D4195" s="200" t="s">
        <v>989</v>
      </c>
    </row>
    <row r="4196" spans="1:4" x14ac:dyDescent="0.3">
      <c r="A4196" s="200" t="s">
        <v>2694</v>
      </c>
      <c r="B4196" s="200">
        <v>531003</v>
      </c>
      <c r="C4196" s="200" t="s">
        <v>1735</v>
      </c>
      <c r="D4196" s="200" t="s">
        <v>1004</v>
      </c>
    </row>
    <row r="4197" spans="1:4" x14ac:dyDescent="0.3">
      <c r="A4197" s="200" t="s">
        <v>2693</v>
      </c>
      <c r="B4197" s="200">
        <v>526365</v>
      </c>
      <c r="C4197" s="200" t="s">
        <v>1735</v>
      </c>
      <c r="D4197" s="200" t="s">
        <v>1047</v>
      </c>
    </row>
    <row r="4198" spans="1:4" x14ac:dyDescent="0.3">
      <c r="A4198" s="200" t="s">
        <v>2692</v>
      </c>
      <c r="B4198" s="200">
        <v>512257</v>
      </c>
      <c r="C4198" s="200" t="s">
        <v>1735</v>
      </c>
      <c r="D4198" s="200" t="s">
        <v>1001</v>
      </c>
    </row>
    <row r="4199" spans="1:4" x14ac:dyDescent="0.3">
      <c r="A4199" s="200" t="s">
        <v>2691</v>
      </c>
      <c r="B4199" s="200">
        <v>510245</v>
      </c>
      <c r="C4199" s="200" t="s">
        <v>1735</v>
      </c>
      <c r="D4199" s="200" t="s">
        <v>1212</v>
      </c>
    </row>
    <row r="4200" spans="1:4" x14ac:dyDescent="0.3">
      <c r="A4200" s="200" t="s">
        <v>2690</v>
      </c>
      <c r="B4200" s="200">
        <v>501386</v>
      </c>
      <c r="C4200" s="200" t="s">
        <v>1735</v>
      </c>
      <c r="D4200" s="200" t="s">
        <v>945</v>
      </c>
    </row>
    <row r="4201" spans="1:4" x14ac:dyDescent="0.3">
      <c r="A4201" s="200" t="s">
        <v>2689</v>
      </c>
      <c r="B4201" s="200">
        <v>530585</v>
      </c>
      <c r="C4201" s="200" t="s">
        <v>1735</v>
      </c>
      <c r="D4201" s="200" t="s">
        <v>945</v>
      </c>
    </row>
    <row r="4202" spans="1:4" x14ac:dyDescent="0.3">
      <c r="A4202" s="200" t="s">
        <v>2688</v>
      </c>
      <c r="B4202" s="200">
        <v>532051</v>
      </c>
      <c r="C4202" s="200" t="s">
        <v>2687</v>
      </c>
      <c r="D4202" s="200" t="s">
        <v>749</v>
      </c>
    </row>
    <row r="4203" spans="1:4" x14ac:dyDescent="0.3">
      <c r="A4203" s="200" t="s">
        <v>2686</v>
      </c>
      <c r="B4203" s="200">
        <v>522215</v>
      </c>
      <c r="C4203" s="200" t="s">
        <v>1735</v>
      </c>
      <c r="D4203" s="200" t="s">
        <v>515</v>
      </c>
    </row>
    <row r="4204" spans="1:4" x14ac:dyDescent="0.3">
      <c r="A4204" s="200" t="s">
        <v>2685</v>
      </c>
      <c r="B4204" s="200">
        <v>517201</v>
      </c>
      <c r="C4204" s="200" t="s">
        <v>1735</v>
      </c>
      <c r="D4204" s="200" t="s">
        <v>1745</v>
      </c>
    </row>
    <row r="4205" spans="1:4" x14ac:dyDescent="0.3">
      <c r="A4205" s="200" t="s">
        <v>2684</v>
      </c>
      <c r="B4205" s="200">
        <v>531637</v>
      </c>
      <c r="C4205" s="200" t="s">
        <v>1735</v>
      </c>
      <c r="D4205" s="200" t="s">
        <v>472</v>
      </c>
    </row>
    <row r="4206" spans="1:4" x14ac:dyDescent="0.3">
      <c r="A4206" s="200" t="s">
        <v>2683</v>
      </c>
      <c r="B4206" s="200">
        <v>512359</v>
      </c>
      <c r="C4206" s="200" t="s">
        <v>1735</v>
      </c>
      <c r="D4206" s="200" t="s">
        <v>1212</v>
      </c>
    </row>
    <row r="4207" spans="1:4" x14ac:dyDescent="0.3">
      <c r="A4207" s="200" t="s">
        <v>2682</v>
      </c>
      <c r="B4207" s="200">
        <v>531499</v>
      </c>
      <c r="C4207" s="200" t="s">
        <v>1735</v>
      </c>
      <c r="D4207" s="200" t="s">
        <v>920</v>
      </c>
    </row>
    <row r="4208" spans="1:4" x14ac:dyDescent="0.3">
      <c r="A4208" s="200" t="s">
        <v>2681</v>
      </c>
      <c r="B4208" s="200">
        <v>539682</v>
      </c>
      <c r="C4208" s="200" t="s">
        <v>1735</v>
      </c>
      <c r="D4208" s="200" t="s">
        <v>537</v>
      </c>
    </row>
    <row r="4209" spans="1:4" x14ac:dyDescent="0.3">
      <c r="A4209" s="200" t="s">
        <v>2680</v>
      </c>
      <c r="B4209" s="200">
        <v>511447</v>
      </c>
      <c r="C4209" s="200" t="s">
        <v>1735</v>
      </c>
      <c r="D4209" s="200" t="s">
        <v>961</v>
      </c>
    </row>
    <row r="4210" spans="1:4" x14ac:dyDescent="0.3">
      <c r="A4210" s="200" t="s">
        <v>2679</v>
      </c>
      <c r="B4210" s="200">
        <v>539278</v>
      </c>
      <c r="C4210" s="200" t="s">
        <v>1735</v>
      </c>
      <c r="D4210" s="200" t="s">
        <v>945</v>
      </c>
    </row>
    <row r="4211" spans="1:4" x14ac:dyDescent="0.3">
      <c r="A4211" s="200" t="s">
        <v>2678</v>
      </c>
      <c r="B4211" s="200">
        <v>517385</v>
      </c>
      <c r="C4211" s="200" t="s">
        <v>2677</v>
      </c>
      <c r="D4211" s="200" t="s">
        <v>633</v>
      </c>
    </row>
    <row r="4212" spans="1:4" x14ac:dyDescent="0.3">
      <c r="A4212" s="200" t="s">
        <v>2676</v>
      </c>
      <c r="B4212" s="200">
        <v>524470</v>
      </c>
      <c r="C4212" s="200" t="s">
        <v>1735</v>
      </c>
      <c r="D4212" s="200" t="s">
        <v>472</v>
      </c>
    </row>
    <row r="4213" spans="1:4" x14ac:dyDescent="0.3">
      <c r="A4213" s="200" t="s">
        <v>2675</v>
      </c>
      <c r="B4213" s="200">
        <v>524470</v>
      </c>
      <c r="C4213" s="200" t="s">
        <v>1735</v>
      </c>
      <c r="D4213" s="200" t="s">
        <v>472</v>
      </c>
    </row>
    <row r="4214" spans="1:4" x14ac:dyDescent="0.3">
      <c r="A4214" s="200" t="s">
        <v>2674</v>
      </c>
      <c r="B4214" s="200">
        <v>533157</v>
      </c>
      <c r="C4214" s="200" t="s">
        <v>2673</v>
      </c>
      <c r="D4214" s="200" t="s">
        <v>472</v>
      </c>
    </row>
    <row r="4215" spans="1:4" x14ac:dyDescent="0.3">
      <c r="A4215" s="200" t="s">
        <v>2672</v>
      </c>
      <c r="B4215" s="200">
        <v>532276</v>
      </c>
      <c r="C4215" s="200" t="s">
        <v>2671</v>
      </c>
      <c r="D4215" s="200" t="s">
        <v>923</v>
      </c>
    </row>
    <row r="4216" spans="1:4" x14ac:dyDescent="0.3">
      <c r="A4216" s="200" t="s">
        <v>2670</v>
      </c>
      <c r="B4216" s="200">
        <v>541929</v>
      </c>
      <c r="C4216" s="200" t="s">
        <v>1735</v>
      </c>
      <c r="D4216" s="200" t="s">
        <v>996</v>
      </c>
    </row>
    <row r="4217" spans="1:4" x14ac:dyDescent="0.3">
      <c r="A4217" s="200" t="s">
        <v>2669</v>
      </c>
      <c r="B4217" s="200">
        <v>539268</v>
      </c>
      <c r="C4217" s="200" t="s">
        <v>2668</v>
      </c>
      <c r="D4217" s="200" t="s">
        <v>472</v>
      </c>
    </row>
    <row r="4218" spans="1:4" x14ac:dyDescent="0.3">
      <c r="A4218" s="200" t="s">
        <v>2667</v>
      </c>
      <c r="B4218" s="200">
        <v>513307</v>
      </c>
      <c r="C4218" s="200" t="s">
        <v>1735</v>
      </c>
      <c r="D4218" s="200" t="s">
        <v>2173</v>
      </c>
    </row>
    <row r="4219" spans="1:4" x14ac:dyDescent="0.3">
      <c r="A4219" s="200" t="s">
        <v>2666</v>
      </c>
      <c r="B4219" s="200">
        <v>531173</v>
      </c>
      <c r="C4219" s="200" t="s">
        <v>1735</v>
      </c>
      <c r="D4219" s="200" t="s">
        <v>472</v>
      </c>
    </row>
    <row r="4220" spans="1:4" x14ac:dyDescent="0.3">
      <c r="A4220" s="200" t="s">
        <v>2665</v>
      </c>
      <c r="B4220" s="200">
        <v>531173</v>
      </c>
      <c r="C4220" s="200" t="s">
        <v>1735</v>
      </c>
      <c r="D4220" s="200" t="s">
        <v>472</v>
      </c>
    </row>
    <row r="4221" spans="1:4" x14ac:dyDescent="0.3">
      <c r="A4221" s="200" t="s">
        <v>2664</v>
      </c>
      <c r="B4221" s="200">
        <v>539842</v>
      </c>
      <c r="C4221" s="200" t="s">
        <v>1735</v>
      </c>
      <c r="D4221" s="200" t="s">
        <v>1130</v>
      </c>
    </row>
    <row r="4222" spans="1:4" x14ac:dyDescent="0.3">
      <c r="A4222" s="200" t="s">
        <v>2663</v>
      </c>
      <c r="B4222" s="200">
        <v>526506</v>
      </c>
      <c r="C4222" s="200" t="s">
        <v>1735</v>
      </c>
      <c r="D4222" s="200" t="s">
        <v>945</v>
      </c>
    </row>
    <row r="4223" spans="1:4" x14ac:dyDescent="0.3">
      <c r="A4223" s="200" t="s">
        <v>2662</v>
      </c>
      <c r="B4223" s="200">
        <v>531432</v>
      </c>
      <c r="C4223" s="200" t="s">
        <v>1735</v>
      </c>
      <c r="D4223" s="200" t="s">
        <v>1004</v>
      </c>
    </row>
    <row r="4224" spans="1:4" x14ac:dyDescent="0.3">
      <c r="A4224" s="200" t="s">
        <v>2661</v>
      </c>
      <c r="B4224" s="200">
        <v>522294</v>
      </c>
      <c r="C4224" s="200" t="s">
        <v>1735</v>
      </c>
      <c r="D4224" s="200" t="s">
        <v>515</v>
      </c>
    </row>
    <row r="4225" spans="1:4" x14ac:dyDescent="0.3">
      <c r="A4225" s="200" t="s">
        <v>2660</v>
      </c>
      <c r="B4225" s="200">
        <v>533553</v>
      </c>
      <c r="C4225" s="200" t="s">
        <v>1735</v>
      </c>
      <c r="D4225" s="200" t="s">
        <v>749</v>
      </c>
    </row>
    <row r="4226" spans="1:4" x14ac:dyDescent="0.3">
      <c r="A4226" s="200" t="s">
        <v>2659</v>
      </c>
      <c r="B4226" s="200">
        <v>532444</v>
      </c>
      <c r="C4226" s="200" t="s">
        <v>1735</v>
      </c>
      <c r="D4226" s="200" t="s">
        <v>1625</v>
      </c>
    </row>
    <row r="4227" spans="1:4" x14ac:dyDescent="0.3">
      <c r="A4227" s="200" t="s">
        <v>2658</v>
      </c>
      <c r="B4227" s="200">
        <v>514142</v>
      </c>
      <c r="C4227" s="200" t="s">
        <v>2657</v>
      </c>
      <c r="D4227" s="200" t="s">
        <v>920</v>
      </c>
    </row>
    <row r="4228" spans="1:4" x14ac:dyDescent="0.3">
      <c r="A4228" s="200" t="s">
        <v>2656</v>
      </c>
      <c r="B4228" s="200">
        <v>539956</v>
      </c>
      <c r="C4228" s="200" t="s">
        <v>1735</v>
      </c>
      <c r="D4228" s="200" t="s">
        <v>2655</v>
      </c>
    </row>
    <row r="4229" spans="1:4" x14ac:dyDescent="0.3">
      <c r="A4229" s="200" t="s">
        <v>2654</v>
      </c>
      <c r="B4229" s="200">
        <v>537392</v>
      </c>
      <c r="C4229" s="200" t="s">
        <v>1735</v>
      </c>
      <c r="D4229" s="200" t="s">
        <v>1930</v>
      </c>
    </row>
    <row r="4230" spans="1:4" x14ac:dyDescent="0.3">
      <c r="A4230" s="200" t="s">
        <v>2653</v>
      </c>
      <c r="B4230" s="200">
        <v>519483</v>
      </c>
      <c r="C4230" s="200" t="s">
        <v>1735</v>
      </c>
      <c r="D4230" s="200" t="s">
        <v>1212</v>
      </c>
    </row>
    <row r="4231" spans="1:4" x14ac:dyDescent="0.3">
      <c r="A4231" s="200" t="s">
        <v>2652</v>
      </c>
      <c r="B4231" s="200">
        <v>507785</v>
      </c>
      <c r="C4231" s="200" t="s">
        <v>2651</v>
      </c>
      <c r="D4231" s="200" t="s">
        <v>934</v>
      </c>
    </row>
    <row r="4232" spans="1:4" x14ac:dyDescent="0.3">
      <c r="A4232" s="200" t="s">
        <v>2650</v>
      </c>
      <c r="B4232" s="200">
        <v>532390</v>
      </c>
      <c r="C4232" s="200" t="s">
        <v>2649</v>
      </c>
      <c r="D4232" s="200" t="s">
        <v>1811</v>
      </c>
    </row>
    <row r="4233" spans="1:4" x14ac:dyDescent="0.3">
      <c r="A4233" s="200" t="s">
        <v>2648</v>
      </c>
      <c r="B4233" s="200">
        <v>532890</v>
      </c>
      <c r="C4233" s="200" t="s">
        <v>2647</v>
      </c>
      <c r="D4233" s="200" t="s">
        <v>948</v>
      </c>
    </row>
    <row r="4234" spans="1:4" x14ac:dyDescent="0.3">
      <c r="A4234" s="200" t="s">
        <v>2646</v>
      </c>
      <c r="B4234" s="200">
        <v>505160</v>
      </c>
      <c r="C4234" s="200" t="s">
        <v>2645</v>
      </c>
      <c r="D4234" s="200" t="s">
        <v>989</v>
      </c>
    </row>
    <row r="4235" spans="1:4" x14ac:dyDescent="0.3">
      <c r="A4235" s="200" t="s">
        <v>2644</v>
      </c>
      <c r="B4235" s="200">
        <v>538987</v>
      </c>
      <c r="C4235" s="200" t="s">
        <v>1735</v>
      </c>
      <c r="D4235" s="200" t="s">
        <v>989</v>
      </c>
    </row>
    <row r="4236" spans="1:4" x14ac:dyDescent="0.3">
      <c r="A4236" s="200" t="s">
        <v>2643</v>
      </c>
      <c r="B4236" s="200">
        <v>533200</v>
      </c>
      <c r="C4236" s="200" t="s">
        <v>2642</v>
      </c>
      <c r="D4236" s="200" t="s">
        <v>1813</v>
      </c>
    </row>
    <row r="4237" spans="1:4" x14ac:dyDescent="0.3">
      <c r="A4237" s="200" t="s">
        <v>2641</v>
      </c>
      <c r="B4237" s="200">
        <v>541545</v>
      </c>
      <c r="C4237" s="200" t="s">
        <v>2640</v>
      </c>
      <c r="D4237" s="200" t="s">
        <v>1813</v>
      </c>
    </row>
    <row r="4238" spans="1:4" x14ac:dyDescent="0.3">
      <c r="A4238" s="200" t="s">
        <v>2639</v>
      </c>
      <c r="B4238" s="200">
        <v>533170</v>
      </c>
      <c r="C4238" s="200" t="s">
        <v>1735</v>
      </c>
      <c r="D4238" s="200" t="s">
        <v>1791</v>
      </c>
    </row>
    <row r="4239" spans="1:4" x14ac:dyDescent="0.3">
      <c r="A4239" s="200" t="s">
        <v>2638</v>
      </c>
      <c r="B4239" s="200">
        <v>531426</v>
      </c>
      <c r="C4239" s="200" t="s">
        <v>2637</v>
      </c>
      <c r="D4239" s="200" t="s">
        <v>1655</v>
      </c>
    </row>
    <row r="4240" spans="1:4" x14ac:dyDescent="0.3">
      <c r="A4240" s="200" t="s">
        <v>2636</v>
      </c>
      <c r="B4240" s="200">
        <v>521038</v>
      </c>
      <c r="C4240" s="200" t="s">
        <v>1735</v>
      </c>
      <c r="D4240" s="200" t="s">
        <v>920</v>
      </c>
    </row>
    <row r="4241" spans="1:4" x14ac:dyDescent="0.3">
      <c r="A4241" s="200" t="s">
        <v>2635</v>
      </c>
      <c r="B4241" s="200">
        <v>500777</v>
      </c>
      <c r="C4241" s="200" t="s">
        <v>2634</v>
      </c>
      <c r="D4241" s="200" t="s">
        <v>681</v>
      </c>
    </row>
    <row r="4242" spans="1:4" x14ac:dyDescent="0.3">
      <c r="A4242" s="200" t="s">
        <v>2633</v>
      </c>
      <c r="B4242" s="200">
        <v>513540</v>
      </c>
      <c r="C4242" s="200" t="s">
        <v>1735</v>
      </c>
      <c r="D4242" s="200" t="s">
        <v>423</v>
      </c>
    </row>
    <row r="4243" spans="1:4" x14ac:dyDescent="0.3">
      <c r="A4243" s="200" t="s">
        <v>2632</v>
      </c>
      <c r="B4243" s="200">
        <v>523419</v>
      </c>
      <c r="C4243" s="200" t="s">
        <v>2631</v>
      </c>
      <c r="D4243" s="200" t="s">
        <v>1990</v>
      </c>
    </row>
    <row r="4244" spans="1:4" x14ac:dyDescent="0.3">
      <c r="A4244" s="200" t="s">
        <v>2630</v>
      </c>
      <c r="B4244" s="200">
        <v>522229</v>
      </c>
      <c r="C4244" s="200" t="s">
        <v>1735</v>
      </c>
      <c r="D4244" s="200" t="s">
        <v>2629</v>
      </c>
    </row>
    <row r="4245" spans="1:4" x14ac:dyDescent="0.3">
      <c r="A4245" s="200" t="s">
        <v>2628</v>
      </c>
      <c r="B4245" s="200">
        <v>506854</v>
      </c>
      <c r="C4245" s="200" t="s">
        <v>1735</v>
      </c>
      <c r="D4245" s="200" t="s">
        <v>681</v>
      </c>
    </row>
    <row r="4246" spans="1:4" x14ac:dyDescent="0.3">
      <c r="A4246" s="200" t="s">
        <v>2627</v>
      </c>
      <c r="B4246" s="200">
        <v>532790</v>
      </c>
      <c r="C4246" s="200" t="s">
        <v>2626</v>
      </c>
      <c r="D4246" s="200" t="s">
        <v>1625</v>
      </c>
    </row>
    <row r="4247" spans="1:4" x14ac:dyDescent="0.3">
      <c r="A4247" s="200" t="s">
        <v>2625</v>
      </c>
      <c r="B4247" s="200">
        <v>532738</v>
      </c>
      <c r="C4247" s="200" t="s">
        <v>2624</v>
      </c>
      <c r="D4247" s="200" t="s">
        <v>931</v>
      </c>
    </row>
    <row r="4248" spans="1:4" x14ac:dyDescent="0.3">
      <c r="A4248" s="200" t="s">
        <v>2623</v>
      </c>
      <c r="B4248" s="200">
        <v>540332</v>
      </c>
      <c r="C4248" s="200" t="s">
        <v>1735</v>
      </c>
      <c r="D4248" s="200" t="s">
        <v>1212</v>
      </c>
    </row>
    <row r="4249" spans="1:4" x14ac:dyDescent="0.3">
      <c r="A4249" s="200" t="s">
        <v>2622</v>
      </c>
      <c r="B4249" s="200">
        <v>540332</v>
      </c>
      <c r="C4249" s="200" t="s">
        <v>1735</v>
      </c>
      <c r="D4249" s="200" t="s">
        <v>1212</v>
      </c>
    </row>
    <row r="4250" spans="1:4" x14ac:dyDescent="0.3">
      <c r="A4250" s="200" t="s">
        <v>2621</v>
      </c>
      <c r="B4250" s="200">
        <v>505685</v>
      </c>
      <c r="C4250" s="200" t="s">
        <v>1735</v>
      </c>
      <c r="D4250" s="200" t="s">
        <v>423</v>
      </c>
    </row>
    <row r="4251" spans="1:4" x14ac:dyDescent="0.3">
      <c r="A4251" s="200" t="s">
        <v>2620</v>
      </c>
      <c r="B4251" s="200" t="s">
        <v>1735</v>
      </c>
      <c r="C4251" s="200" t="s">
        <v>2619</v>
      </c>
      <c r="D4251" s="200" t="s">
        <v>1733</v>
      </c>
    </row>
    <row r="4252" spans="1:4" x14ac:dyDescent="0.3">
      <c r="A4252" s="200" t="s">
        <v>2618</v>
      </c>
      <c r="B4252" s="200">
        <v>534756</v>
      </c>
      <c r="C4252" s="200" t="s">
        <v>2617</v>
      </c>
      <c r="D4252" s="200" t="s">
        <v>1047</v>
      </c>
    </row>
    <row r="4253" spans="1:4" x14ac:dyDescent="0.3">
      <c r="A4253" s="200" t="s">
        <v>2616</v>
      </c>
      <c r="B4253" s="200">
        <v>519285</v>
      </c>
      <c r="C4253" s="200" t="s">
        <v>1735</v>
      </c>
      <c r="D4253" s="200" t="s">
        <v>414</v>
      </c>
    </row>
    <row r="4254" spans="1:4" x14ac:dyDescent="0.3">
      <c r="A4254" s="200" t="s">
        <v>2615</v>
      </c>
      <c r="B4254" s="200">
        <v>533203</v>
      </c>
      <c r="C4254" s="200" t="s">
        <v>2614</v>
      </c>
      <c r="D4254" s="200" t="s">
        <v>749</v>
      </c>
    </row>
    <row r="4255" spans="1:4" x14ac:dyDescent="0.3">
      <c r="A4255" s="200" t="s">
        <v>2613</v>
      </c>
      <c r="B4255" s="200">
        <v>538496</v>
      </c>
      <c r="C4255" s="200" t="s">
        <v>1735</v>
      </c>
      <c r="D4255" s="200" t="s">
        <v>594</v>
      </c>
    </row>
    <row r="4256" spans="1:4" x14ac:dyDescent="0.3">
      <c r="A4256" s="200" t="s">
        <v>2612</v>
      </c>
      <c r="B4256" s="200">
        <v>532869</v>
      </c>
      <c r="C4256" s="200" t="s">
        <v>2611</v>
      </c>
      <c r="D4256" s="200" t="s">
        <v>931</v>
      </c>
    </row>
    <row r="4257" spans="1:4" x14ac:dyDescent="0.3">
      <c r="A4257" s="200" t="s">
        <v>2610</v>
      </c>
      <c r="B4257" s="200">
        <v>512271</v>
      </c>
      <c r="C4257" s="200" t="s">
        <v>1735</v>
      </c>
      <c r="D4257" s="200" t="s">
        <v>1751</v>
      </c>
    </row>
    <row r="4258" spans="1:4" x14ac:dyDescent="0.3">
      <c r="A4258" s="200" t="s">
        <v>2609</v>
      </c>
      <c r="B4258" s="200">
        <v>512271</v>
      </c>
      <c r="C4258" s="200" t="s">
        <v>1735</v>
      </c>
      <c r="D4258" s="200" t="s">
        <v>1751</v>
      </c>
    </row>
    <row r="4259" spans="1:4" x14ac:dyDescent="0.3">
      <c r="A4259" s="200" t="s">
        <v>2608</v>
      </c>
      <c r="B4259" s="200">
        <v>519091</v>
      </c>
      <c r="C4259" s="200" t="s">
        <v>2607</v>
      </c>
      <c r="D4259" s="200" t="s">
        <v>844</v>
      </c>
    </row>
    <row r="4260" spans="1:4" x14ac:dyDescent="0.3">
      <c r="A4260" s="200" t="s">
        <v>2606</v>
      </c>
      <c r="B4260" s="200">
        <v>540955</v>
      </c>
      <c r="C4260" s="200" t="s">
        <v>1735</v>
      </c>
      <c r="D4260" s="200" t="s">
        <v>844</v>
      </c>
    </row>
    <row r="4261" spans="1:4" x14ac:dyDescent="0.3">
      <c r="A4261" s="200" t="s">
        <v>2605</v>
      </c>
      <c r="B4261" s="200">
        <v>500770</v>
      </c>
      <c r="C4261" s="200" t="s">
        <v>2604</v>
      </c>
      <c r="D4261" s="200" t="s">
        <v>681</v>
      </c>
    </row>
    <row r="4262" spans="1:4" x14ac:dyDescent="0.3">
      <c r="A4262" s="200" t="s">
        <v>2603</v>
      </c>
      <c r="B4262" s="200">
        <v>532301</v>
      </c>
      <c r="C4262" s="200" t="s">
        <v>2602</v>
      </c>
      <c r="D4262" s="200" t="s">
        <v>1083</v>
      </c>
    </row>
    <row r="4263" spans="1:4" x14ac:dyDescent="0.3">
      <c r="A4263" s="200" t="s">
        <v>2601</v>
      </c>
      <c r="B4263" s="200">
        <v>500483</v>
      </c>
      <c r="C4263" s="200" t="s">
        <v>2600</v>
      </c>
      <c r="D4263" s="200" t="s">
        <v>2599</v>
      </c>
    </row>
    <row r="4264" spans="1:4" x14ac:dyDescent="0.3">
      <c r="A4264" s="200" t="s">
        <v>2598</v>
      </c>
      <c r="B4264" s="200">
        <v>532540</v>
      </c>
      <c r="C4264" s="200" t="s">
        <v>2597</v>
      </c>
      <c r="D4264" s="200" t="s">
        <v>948</v>
      </c>
    </row>
    <row r="4265" spans="1:4" x14ac:dyDescent="0.3">
      <c r="A4265" s="200" t="s">
        <v>2596</v>
      </c>
      <c r="B4265" s="200">
        <v>500408</v>
      </c>
      <c r="C4265" s="200" t="s">
        <v>2595</v>
      </c>
      <c r="D4265" s="200" t="s">
        <v>1625</v>
      </c>
    </row>
    <row r="4266" spans="1:4" x14ac:dyDescent="0.3">
      <c r="A4266" s="200" t="s">
        <v>2594</v>
      </c>
      <c r="B4266" s="200">
        <v>500800</v>
      </c>
      <c r="C4266" s="200" t="s">
        <v>2593</v>
      </c>
      <c r="D4266" s="200" t="s">
        <v>1083</v>
      </c>
    </row>
    <row r="4267" spans="1:4" x14ac:dyDescent="0.3">
      <c r="A4267" s="200" t="s">
        <v>2592</v>
      </c>
      <c r="B4267" s="200">
        <v>501301</v>
      </c>
      <c r="C4267" s="200" t="s">
        <v>2591</v>
      </c>
      <c r="D4267" s="200" t="s">
        <v>972</v>
      </c>
    </row>
    <row r="4268" spans="1:4" x14ac:dyDescent="0.3">
      <c r="A4268" s="200" t="s">
        <v>2590</v>
      </c>
      <c r="B4268" s="200">
        <v>513434</v>
      </c>
      <c r="C4268" s="200" t="s">
        <v>2589</v>
      </c>
      <c r="D4268" s="200" t="s">
        <v>1850</v>
      </c>
    </row>
    <row r="4269" spans="1:4" x14ac:dyDescent="0.3">
      <c r="A4269" s="200" t="s">
        <v>2587</v>
      </c>
      <c r="B4269" s="200">
        <v>500570</v>
      </c>
      <c r="C4269" s="200" t="s">
        <v>2588</v>
      </c>
      <c r="D4269" s="200" t="s">
        <v>2133</v>
      </c>
    </row>
    <row r="4270" spans="1:4" x14ac:dyDescent="0.3">
      <c r="A4270" s="200" t="s">
        <v>2587</v>
      </c>
      <c r="B4270" s="200">
        <v>570001</v>
      </c>
      <c r="C4270" s="200" t="s">
        <v>2586</v>
      </c>
      <c r="D4270" s="200" t="s">
        <v>2133</v>
      </c>
    </row>
    <row r="4271" spans="1:4" x14ac:dyDescent="0.3">
      <c r="A4271" s="200" t="s">
        <v>2585</v>
      </c>
      <c r="B4271" s="200">
        <v>500400</v>
      </c>
      <c r="C4271" s="200" t="s">
        <v>2584</v>
      </c>
      <c r="D4271" s="200" t="s">
        <v>2063</v>
      </c>
    </row>
    <row r="4272" spans="1:4" x14ac:dyDescent="0.3">
      <c r="A4272" s="200" t="s">
        <v>2583</v>
      </c>
      <c r="B4272" s="200">
        <v>513010</v>
      </c>
      <c r="C4272" s="200" t="s">
        <v>2582</v>
      </c>
      <c r="D4272" s="200" t="s">
        <v>1850</v>
      </c>
    </row>
    <row r="4273" spans="1:4" x14ac:dyDescent="0.3">
      <c r="A4273" s="200" t="s">
        <v>2581</v>
      </c>
      <c r="B4273" s="200" t="s">
        <v>1735</v>
      </c>
      <c r="C4273" s="200" t="s">
        <v>2580</v>
      </c>
      <c r="D4273" s="200" t="s">
        <v>1850</v>
      </c>
    </row>
    <row r="4274" spans="1:4" x14ac:dyDescent="0.3">
      <c r="A4274" s="200" t="s">
        <v>2579</v>
      </c>
      <c r="B4274" s="200">
        <v>500470</v>
      </c>
      <c r="C4274" s="200" t="s">
        <v>2578</v>
      </c>
      <c r="D4274" s="200" t="s">
        <v>1850</v>
      </c>
    </row>
    <row r="4275" spans="1:4" x14ac:dyDescent="0.3">
      <c r="A4275" s="200" t="s">
        <v>2577</v>
      </c>
      <c r="B4275" s="200">
        <v>532371</v>
      </c>
      <c r="C4275" s="200" t="s">
        <v>2576</v>
      </c>
      <c r="D4275" s="200" t="s">
        <v>1924</v>
      </c>
    </row>
    <row r="4276" spans="1:4" x14ac:dyDescent="0.3">
      <c r="A4276" s="200" t="s">
        <v>2575</v>
      </c>
      <c r="B4276" s="200">
        <v>521228</v>
      </c>
      <c r="C4276" s="200" t="s">
        <v>1735</v>
      </c>
      <c r="D4276" s="200" t="s">
        <v>1047</v>
      </c>
    </row>
    <row r="4277" spans="1:4" x14ac:dyDescent="0.3">
      <c r="A4277" s="200" t="s">
        <v>2574</v>
      </c>
      <c r="B4277" s="200">
        <v>531190</v>
      </c>
      <c r="C4277" s="200" t="s">
        <v>1735</v>
      </c>
      <c r="D4277" s="200" t="s">
        <v>920</v>
      </c>
    </row>
    <row r="4278" spans="1:4" x14ac:dyDescent="0.3">
      <c r="A4278" s="200" t="s">
        <v>2573</v>
      </c>
      <c r="B4278" s="200">
        <v>541228</v>
      </c>
      <c r="C4278" s="200" t="s">
        <v>1735</v>
      </c>
      <c r="D4278" s="200" t="s">
        <v>515</v>
      </c>
    </row>
    <row r="4279" spans="1:4" x14ac:dyDescent="0.3">
      <c r="A4279" s="200" t="s">
        <v>2572</v>
      </c>
      <c r="B4279" s="200">
        <v>504961</v>
      </c>
      <c r="C4279" s="200" t="s">
        <v>1735</v>
      </c>
      <c r="D4279" s="200" t="s">
        <v>1850</v>
      </c>
    </row>
    <row r="4280" spans="1:4" x14ac:dyDescent="0.3">
      <c r="A4280" s="200" t="s">
        <v>2571</v>
      </c>
      <c r="B4280" s="200">
        <v>532284</v>
      </c>
      <c r="C4280" s="200" t="s">
        <v>1735</v>
      </c>
      <c r="D4280" s="200" t="s">
        <v>945</v>
      </c>
    </row>
    <row r="4281" spans="1:4" x14ac:dyDescent="0.3">
      <c r="A4281" s="200" t="s">
        <v>2570</v>
      </c>
      <c r="B4281" s="200">
        <v>533393</v>
      </c>
      <c r="C4281" s="200" t="s">
        <v>2569</v>
      </c>
      <c r="D4281" s="200" t="s">
        <v>926</v>
      </c>
    </row>
    <row r="4282" spans="1:4" x14ac:dyDescent="0.3">
      <c r="A4282" s="200" t="s">
        <v>2568</v>
      </c>
      <c r="B4282" s="200">
        <v>540212</v>
      </c>
      <c r="C4282" s="200" t="s">
        <v>2567</v>
      </c>
      <c r="D4282" s="200" t="s">
        <v>1012</v>
      </c>
    </row>
    <row r="4283" spans="1:4" x14ac:dyDescent="0.3">
      <c r="A4283" s="200" t="s">
        <v>2566</v>
      </c>
      <c r="B4283" s="200">
        <v>501242</v>
      </c>
      <c r="C4283" s="200" t="s">
        <v>2565</v>
      </c>
      <c r="D4283" s="200" t="s">
        <v>1004</v>
      </c>
    </row>
    <row r="4284" spans="1:4" x14ac:dyDescent="0.3">
      <c r="A4284" s="200" t="s">
        <v>2564</v>
      </c>
      <c r="B4284" s="200">
        <v>532262</v>
      </c>
      <c r="C4284" s="200" t="s">
        <v>1735</v>
      </c>
      <c r="D4284" s="200" t="s">
        <v>1012</v>
      </c>
    </row>
    <row r="4285" spans="1:4" x14ac:dyDescent="0.3">
      <c r="A4285" s="200" t="s">
        <v>2563</v>
      </c>
      <c r="B4285" s="200">
        <v>524156</v>
      </c>
      <c r="C4285" s="200" t="s">
        <v>1735</v>
      </c>
      <c r="D4285" s="200" t="s">
        <v>681</v>
      </c>
    </row>
    <row r="4286" spans="1:4" x14ac:dyDescent="0.3">
      <c r="A4286" s="200" t="s">
        <v>2562</v>
      </c>
      <c r="B4286" s="200">
        <v>541700</v>
      </c>
      <c r="C4286" s="200" t="s">
        <v>2561</v>
      </c>
      <c r="D4286" s="200" t="s">
        <v>1047</v>
      </c>
    </row>
    <row r="4287" spans="1:4" x14ac:dyDescent="0.3">
      <c r="A4287" s="200" t="s">
        <v>2560</v>
      </c>
      <c r="B4287" s="200">
        <v>523301</v>
      </c>
      <c r="C4287" s="200" t="s">
        <v>2559</v>
      </c>
      <c r="D4287" s="200" t="s">
        <v>1655</v>
      </c>
    </row>
    <row r="4288" spans="1:4" x14ac:dyDescent="0.3">
      <c r="A4288" s="200" t="s">
        <v>2558</v>
      </c>
      <c r="B4288" s="200" t="s">
        <v>1735</v>
      </c>
      <c r="C4288" s="200" t="s">
        <v>2557</v>
      </c>
      <c r="D4288" s="200" t="s">
        <v>1880</v>
      </c>
    </row>
    <row r="4289" spans="1:4" x14ac:dyDescent="0.3">
      <c r="A4289" s="200" t="s">
        <v>2556</v>
      </c>
      <c r="B4289" s="200">
        <v>512011</v>
      </c>
      <c r="C4289" s="200" t="s">
        <v>1735</v>
      </c>
      <c r="D4289" s="200" t="s">
        <v>1212</v>
      </c>
    </row>
    <row r="4290" spans="1:4" x14ac:dyDescent="0.3">
      <c r="A4290" s="200" t="s">
        <v>2555</v>
      </c>
      <c r="B4290" s="200">
        <v>539658</v>
      </c>
      <c r="C4290" s="200" t="s">
        <v>2554</v>
      </c>
      <c r="D4290" s="200" t="s">
        <v>2553</v>
      </c>
    </row>
    <row r="4291" spans="1:4" x14ac:dyDescent="0.3">
      <c r="A4291" s="200" t="s">
        <v>2552</v>
      </c>
      <c r="B4291" s="200">
        <v>532755</v>
      </c>
      <c r="C4291" s="200" t="s">
        <v>2551</v>
      </c>
      <c r="D4291" s="200" t="s">
        <v>948</v>
      </c>
    </row>
    <row r="4292" spans="1:4" x14ac:dyDescent="0.3">
      <c r="A4292" s="200" t="s">
        <v>2550</v>
      </c>
      <c r="B4292" s="200">
        <v>526576</v>
      </c>
      <c r="C4292" s="200" t="s">
        <v>2549</v>
      </c>
      <c r="D4292" s="200" t="s">
        <v>414</v>
      </c>
    </row>
    <row r="4293" spans="1:4" x14ac:dyDescent="0.3">
      <c r="A4293" s="200" t="s">
        <v>2548</v>
      </c>
      <c r="B4293" s="200">
        <v>542141</v>
      </c>
      <c r="C4293" s="200" t="s">
        <v>2547</v>
      </c>
      <c r="D4293" s="200" t="s">
        <v>931</v>
      </c>
    </row>
    <row r="4294" spans="1:4" x14ac:dyDescent="0.3">
      <c r="A4294" s="200" t="s">
        <v>2546</v>
      </c>
      <c r="B4294" s="200">
        <v>532804</v>
      </c>
      <c r="C4294" s="200" t="s">
        <v>2544</v>
      </c>
      <c r="D4294" s="200" t="s">
        <v>423</v>
      </c>
    </row>
    <row r="4295" spans="1:4" x14ac:dyDescent="0.3">
      <c r="A4295" s="200" t="s">
        <v>2545</v>
      </c>
      <c r="B4295" s="200">
        <v>532804</v>
      </c>
      <c r="C4295" s="200" t="s">
        <v>2544</v>
      </c>
      <c r="D4295" s="200" t="s">
        <v>423</v>
      </c>
    </row>
    <row r="4296" spans="1:4" x14ac:dyDescent="0.3">
      <c r="A4296" s="200" t="s">
        <v>2543</v>
      </c>
      <c r="B4296" s="200">
        <v>533216</v>
      </c>
      <c r="C4296" s="200" t="s">
        <v>2542</v>
      </c>
      <c r="D4296" s="200" t="s">
        <v>931</v>
      </c>
    </row>
    <row r="4297" spans="1:4" x14ac:dyDescent="0.3">
      <c r="A4297" s="200" t="s">
        <v>2541</v>
      </c>
      <c r="B4297" s="200">
        <v>509917</v>
      </c>
      <c r="C4297" s="200" t="s">
        <v>1735</v>
      </c>
      <c r="D4297" s="200" t="s">
        <v>1745</v>
      </c>
    </row>
    <row r="4298" spans="1:4" x14ac:dyDescent="0.3">
      <c r="A4298" s="200" t="s">
        <v>2540</v>
      </c>
      <c r="B4298" s="200">
        <v>501421</v>
      </c>
      <c r="C4298" s="200" t="s">
        <v>1735</v>
      </c>
      <c r="D4298" s="200" t="s">
        <v>1625</v>
      </c>
    </row>
    <row r="4299" spans="1:4" x14ac:dyDescent="0.3">
      <c r="A4299" s="200" t="s">
        <v>2539</v>
      </c>
      <c r="B4299" s="200">
        <v>524204</v>
      </c>
      <c r="C4299" s="200" t="s">
        <v>1735</v>
      </c>
      <c r="D4299" s="200" t="s">
        <v>417</v>
      </c>
    </row>
    <row r="4300" spans="1:4" x14ac:dyDescent="0.3">
      <c r="A4300" s="200" t="s">
        <v>2538</v>
      </c>
      <c r="B4300" s="200">
        <v>540595</v>
      </c>
      <c r="C4300" s="200" t="s">
        <v>2537</v>
      </c>
      <c r="D4300" s="200" t="s">
        <v>812</v>
      </c>
    </row>
    <row r="4301" spans="1:4" x14ac:dyDescent="0.3">
      <c r="A4301" s="200" t="s">
        <v>2536</v>
      </c>
      <c r="B4301" s="200">
        <v>539428</v>
      </c>
      <c r="C4301" s="200" t="s">
        <v>1735</v>
      </c>
      <c r="D4301" s="200" t="s">
        <v>980</v>
      </c>
    </row>
    <row r="4302" spans="1:4" x14ac:dyDescent="0.3">
      <c r="A4302" s="200" t="s">
        <v>2535</v>
      </c>
      <c r="B4302" s="200">
        <v>530595</v>
      </c>
      <c r="C4302" s="200" t="s">
        <v>1735</v>
      </c>
      <c r="D4302" s="200" t="s">
        <v>1625</v>
      </c>
    </row>
    <row r="4303" spans="1:4" x14ac:dyDescent="0.3">
      <c r="A4303" s="200" t="s">
        <v>2534</v>
      </c>
      <c r="B4303" s="200">
        <v>533982</v>
      </c>
      <c r="C4303" s="200" t="s">
        <v>2533</v>
      </c>
      <c r="D4303" s="200" t="s">
        <v>948</v>
      </c>
    </row>
    <row r="4304" spans="1:4" x14ac:dyDescent="0.3">
      <c r="A4304" s="200" t="s">
        <v>2532</v>
      </c>
      <c r="B4304" s="200">
        <v>530533</v>
      </c>
      <c r="C4304" s="200" t="s">
        <v>1735</v>
      </c>
      <c r="D4304" s="200" t="s">
        <v>1083</v>
      </c>
    </row>
    <row r="4305" spans="1:4" x14ac:dyDescent="0.3">
      <c r="A4305" s="200" t="s">
        <v>2531</v>
      </c>
      <c r="B4305" s="200">
        <v>506162</v>
      </c>
      <c r="C4305" s="200" t="s">
        <v>1735</v>
      </c>
      <c r="D4305" s="200" t="s">
        <v>945</v>
      </c>
    </row>
    <row r="4306" spans="1:4" x14ac:dyDescent="0.3">
      <c r="A4306" s="200" t="s">
        <v>2530</v>
      </c>
      <c r="B4306" s="200">
        <v>512157</v>
      </c>
      <c r="C4306" s="200" t="s">
        <v>1735</v>
      </c>
      <c r="D4306" s="200" t="s">
        <v>1751</v>
      </c>
    </row>
    <row r="4307" spans="1:4" x14ac:dyDescent="0.3">
      <c r="A4307" s="200" t="s">
        <v>2529</v>
      </c>
      <c r="B4307" s="200">
        <v>505400</v>
      </c>
      <c r="C4307" s="200" t="s">
        <v>2528</v>
      </c>
      <c r="D4307" s="200" t="s">
        <v>926</v>
      </c>
    </row>
    <row r="4308" spans="1:4" x14ac:dyDescent="0.3">
      <c r="A4308" s="200" t="s">
        <v>2527</v>
      </c>
      <c r="B4308" s="200">
        <v>533326</v>
      </c>
      <c r="C4308" s="200" t="s">
        <v>2526</v>
      </c>
      <c r="D4308" s="200" t="s">
        <v>931</v>
      </c>
    </row>
    <row r="4309" spans="1:4" x14ac:dyDescent="0.3">
      <c r="A4309" s="200" t="s">
        <v>2525</v>
      </c>
      <c r="B4309" s="200">
        <v>533164</v>
      </c>
      <c r="C4309" s="200" t="s">
        <v>2524</v>
      </c>
      <c r="D4309" s="200" t="s">
        <v>934</v>
      </c>
    </row>
    <row r="4310" spans="1:4" x14ac:dyDescent="0.3">
      <c r="A4310" s="200" t="s">
        <v>2523</v>
      </c>
      <c r="B4310" s="200">
        <v>532845</v>
      </c>
      <c r="C4310" s="200" t="s">
        <v>2522</v>
      </c>
      <c r="D4310" s="200" t="s">
        <v>1811</v>
      </c>
    </row>
    <row r="4311" spans="1:4" x14ac:dyDescent="0.3">
      <c r="A4311" s="200" t="s">
        <v>2521</v>
      </c>
      <c r="B4311" s="200">
        <v>507753</v>
      </c>
      <c r="C4311" s="200" t="s">
        <v>1735</v>
      </c>
      <c r="D4311" s="200" t="s">
        <v>681</v>
      </c>
    </row>
    <row r="4312" spans="1:4" x14ac:dyDescent="0.3">
      <c r="A4312" s="200" t="s">
        <v>2520</v>
      </c>
      <c r="B4312" s="200">
        <v>509945</v>
      </c>
      <c r="C4312" s="200" t="s">
        <v>1735</v>
      </c>
      <c r="D4312" s="200" t="s">
        <v>945</v>
      </c>
    </row>
    <row r="4313" spans="1:4" x14ac:dyDescent="0.3">
      <c r="A4313" s="200" t="s">
        <v>2519</v>
      </c>
      <c r="B4313" s="200">
        <v>526654</v>
      </c>
      <c r="C4313" s="200" t="s">
        <v>1735</v>
      </c>
      <c r="D4313" s="200" t="s">
        <v>926</v>
      </c>
    </row>
    <row r="4314" spans="1:4" x14ac:dyDescent="0.3">
      <c r="A4314" s="200" t="s">
        <v>2518</v>
      </c>
      <c r="B4314" s="200">
        <v>509015</v>
      </c>
      <c r="C4314" s="200" t="s">
        <v>1735</v>
      </c>
      <c r="D4314" s="200" t="s">
        <v>1745</v>
      </c>
    </row>
    <row r="4315" spans="1:4" x14ac:dyDescent="0.3">
      <c r="A4315" s="200" t="s">
        <v>2517</v>
      </c>
      <c r="B4315" s="200">
        <v>509015</v>
      </c>
      <c r="C4315" s="200" t="s">
        <v>1735</v>
      </c>
      <c r="D4315" s="200" t="s">
        <v>1745</v>
      </c>
    </row>
    <row r="4316" spans="1:4" x14ac:dyDescent="0.3">
      <c r="A4316" s="200" t="s">
        <v>2516</v>
      </c>
      <c r="B4316" s="200">
        <v>514484</v>
      </c>
      <c r="C4316" s="200" t="s">
        <v>1735</v>
      </c>
      <c r="D4316" s="200" t="s">
        <v>920</v>
      </c>
    </row>
    <row r="4317" spans="1:4" x14ac:dyDescent="0.3">
      <c r="A4317" s="200" t="s">
        <v>2515</v>
      </c>
      <c r="B4317" s="200">
        <v>533158</v>
      </c>
      <c r="C4317" s="200" t="s">
        <v>2514</v>
      </c>
      <c r="D4317" s="200" t="s">
        <v>1047</v>
      </c>
    </row>
    <row r="4318" spans="1:4" x14ac:dyDescent="0.3">
      <c r="A4318" s="200" t="s">
        <v>2513</v>
      </c>
      <c r="B4318" s="200">
        <v>590062</v>
      </c>
      <c r="C4318" s="200" t="s">
        <v>2512</v>
      </c>
      <c r="D4318" s="200" t="s">
        <v>681</v>
      </c>
    </row>
    <row r="4319" spans="1:4" x14ac:dyDescent="0.3">
      <c r="A4319" s="200" t="s">
        <v>2511</v>
      </c>
      <c r="B4319" s="200">
        <v>542460</v>
      </c>
      <c r="C4319" s="200" t="s">
        <v>2510</v>
      </c>
      <c r="D4319" s="200" t="s">
        <v>515</v>
      </c>
    </row>
    <row r="4320" spans="1:4" x14ac:dyDescent="0.3">
      <c r="A4320" s="200" t="s">
        <v>2509</v>
      </c>
      <c r="B4320" s="200">
        <v>531373</v>
      </c>
      <c r="C4320" s="200" t="s">
        <v>2508</v>
      </c>
      <c r="D4320" s="200" t="s">
        <v>1811</v>
      </c>
    </row>
    <row r="4321" spans="1:4" x14ac:dyDescent="0.3">
      <c r="A4321" s="200" t="s">
        <v>2507</v>
      </c>
      <c r="B4321" s="200">
        <v>500469</v>
      </c>
      <c r="C4321" s="200" t="s">
        <v>2506</v>
      </c>
      <c r="D4321" s="200" t="s">
        <v>923</v>
      </c>
    </row>
    <row r="4322" spans="1:4" x14ac:dyDescent="0.3">
      <c r="A4322" s="200" t="s">
        <v>2505</v>
      </c>
      <c r="B4322" s="200">
        <v>500620</v>
      </c>
      <c r="C4322" s="200" t="s">
        <v>2504</v>
      </c>
      <c r="D4322" s="200" t="s">
        <v>795</v>
      </c>
    </row>
    <row r="4323" spans="1:4" x14ac:dyDescent="0.3">
      <c r="A4323" s="200" t="s">
        <v>2503</v>
      </c>
      <c r="B4323" s="200" t="s">
        <v>1735</v>
      </c>
      <c r="C4323" s="200" t="s">
        <v>2502</v>
      </c>
      <c r="D4323" s="200" t="s">
        <v>1880</v>
      </c>
    </row>
    <row r="4324" spans="1:4" x14ac:dyDescent="0.3">
      <c r="A4324" s="200" t="s">
        <v>2501</v>
      </c>
      <c r="B4324" s="200">
        <v>522073</v>
      </c>
      <c r="C4324" s="200" t="s">
        <v>2500</v>
      </c>
      <c r="D4324" s="200" t="s">
        <v>989</v>
      </c>
    </row>
    <row r="4325" spans="1:4" x14ac:dyDescent="0.3">
      <c r="A4325" s="200" t="s">
        <v>2499</v>
      </c>
      <c r="B4325" s="200">
        <v>530005</v>
      </c>
      <c r="C4325" s="200" t="s">
        <v>2498</v>
      </c>
      <c r="D4325" s="200" t="s">
        <v>687</v>
      </c>
    </row>
    <row r="4326" spans="1:4" x14ac:dyDescent="0.3">
      <c r="A4326" s="200" t="s">
        <v>2497</v>
      </c>
      <c r="B4326" s="200">
        <v>500850</v>
      </c>
      <c r="C4326" s="200" t="s">
        <v>2496</v>
      </c>
      <c r="D4326" s="200" t="s">
        <v>1811</v>
      </c>
    </row>
    <row r="4327" spans="1:4" x14ac:dyDescent="0.3">
      <c r="A4327" s="200" t="s">
        <v>2495</v>
      </c>
      <c r="B4327" s="200">
        <v>540954</v>
      </c>
      <c r="C4327" s="200" t="s">
        <v>1735</v>
      </c>
      <c r="D4327" s="200" t="s">
        <v>955</v>
      </c>
    </row>
    <row r="4328" spans="1:4" x14ac:dyDescent="0.3">
      <c r="A4328" s="200" t="s">
        <v>2494</v>
      </c>
      <c r="B4328" s="200">
        <v>530023</v>
      </c>
      <c r="C4328" s="200" t="s">
        <v>2492</v>
      </c>
      <c r="D4328" s="200" t="s">
        <v>1004</v>
      </c>
    </row>
    <row r="4329" spans="1:4" x14ac:dyDescent="0.3">
      <c r="A4329" s="200" t="s">
        <v>2493</v>
      </c>
      <c r="B4329" s="200">
        <v>530023</v>
      </c>
      <c r="C4329" s="200" t="s">
        <v>2492</v>
      </c>
      <c r="D4329" s="200" t="s">
        <v>1004</v>
      </c>
    </row>
    <row r="4330" spans="1:4" x14ac:dyDescent="0.3">
      <c r="A4330" s="200" t="s">
        <v>2491</v>
      </c>
      <c r="B4330" s="200">
        <v>532209</v>
      </c>
      <c r="C4330" s="200" t="s">
        <v>2490</v>
      </c>
      <c r="D4330" s="200" t="s">
        <v>923</v>
      </c>
    </row>
    <row r="4331" spans="1:4" x14ac:dyDescent="0.3">
      <c r="A4331" s="200" t="s">
        <v>2489</v>
      </c>
      <c r="B4331" s="200">
        <v>532652</v>
      </c>
      <c r="C4331" s="200" t="s">
        <v>2488</v>
      </c>
      <c r="D4331" s="200" t="s">
        <v>923</v>
      </c>
    </row>
    <row r="4332" spans="1:4" x14ac:dyDescent="0.3">
      <c r="A4332" s="200" t="s">
        <v>2487</v>
      </c>
      <c r="B4332" s="200">
        <v>540210</v>
      </c>
      <c r="C4332" s="200" t="s">
        <v>2486</v>
      </c>
      <c r="D4332" s="200" t="s">
        <v>1252</v>
      </c>
    </row>
    <row r="4333" spans="1:4" x14ac:dyDescent="0.3">
      <c r="A4333" s="200" t="s">
        <v>2485</v>
      </c>
      <c r="B4333" s="200">
        <v>501343</v>
      </c>
      <c r="C4333" s="200" t="s">
        <v>2484</v>
      </c>
      <c r="D4333" s="200" t="s">
        <v>1004</v>
      </c>
    </row>
    <row r="4334" spans="1:4" x14ac:dyDescent="0.3">
      <c r="A4334" s="200" t="s">
        <v>2483</v>
      </c>
      <c r="B4334" s="200">
        <v>540769</v>
      </c>
      <c r="C4334" s="200" t="s">
        <v>2482</v>
      </c>
      <c r="D4334" s="200" t="s">
        <v>589</v>
      </c>
    </row>
    <row r="4335" spans="1:4" x14ac:dyDescent="0.3">
      <c r="A4335" s="200" t="s">
        <v>2481</v>
      </c>
      <c r="B4335" s="200">
        <v>590086</v>
      </c>
      <c r="C4335" s="200" t="s">
        <v>2480</v>
      </c>
      <c r="D4335" s="200" t="s">
        <v>2479</v>
      </c>
    </row>
    <row r="4336" spans="1:4" x14ac:dyDescent="0.3">
      <c r="A4336" s="200" t="s">
        <v>2478</v>
      </c>
      <c r="B4336" s="200" t="s">
        <v>1735</v>
      </c>
      <c r="C4336" s="200" t="s">
        <v>2477</v>
      </c>
      <c r="D4336" s="200" t="s">
        <v>1880</v>
      </c>
    </row>
    <row r="4337" spans="1:4" x14ac:dyDescent="0.3">
      <c r="A4337" s="200" t="s">
        <v>2476</v>
      </c>
      <c r="B4337" s="200">
        <v>503100</v>
      </c>
      <c r="C4337" s="200" t="s">
        <v>2475</v>
      </c>
      <c r="D4337" s="200" t="s">
        <v>926</v>
      </c>
    </row>
    <row r="4338" spans="1:4" x14ac:dyDescent="0.3">
      <c r="A4338" s="200" t="s">
        <v>2474</v>
      </c>
      <c r="B4338" s="200">
        <v>542123</v>
      </c>
      <c r="C4338" s="200" t="s">
        <v>1735</v>
      </c>
      <c r="D4338" s="200" t="s">
        <v>417</v>
      </c>
    </row>
    <row r="4339" spans="1:4" x14ac:dyDescent="0.3">
      <c r="A4339" s="200" t="s">
        <v>2473</v>
      </c>
      <c r="B4339" s="200">
        <v>500260</v>
      </c>
      <c r="C4339" s="200" t="s">
        <v>2472</v>
      </c>
      <c r="D4339" s="200" t="s">
        <v>687</v>
      </c>
    </row>
    <row r="4340" spans="1:4" x14ac:dyDescent="0.3">
      <c r="A4340" s="200" t="s">
        <v>2471</v>
      </c>
      <c r="B4340" s="200">
        <v>503169</v>
      </c>
      <c r="C4340" s="200" t="s">
        <v>2470</v>
      </c>
      <c r="D4340" s="200" t="s">
        <v>920</v>
      </c>
    </row>
    <row r="4341" spans="1:4" x14ac:dyDescent="0.3">
      <c r="A4341" s="200" t="s">
        <v>2469</v>
      </c>
      <c r="B4341" s="200">
        <v>526725</v>
      </c>
      <c r="C4341" s="200" t="s">
        <v>2468</v>
      </c>
      <c r="D4341" s="200" t="s">
        <v>2467</v>
      </c>
    </row>
    <row r="4342" spans="1:4" x14ac:dyDescent="0.3">
      <c r="A4342" s="200" t="s">
        <v>2466</v>
      </c>
      <c r="B4342" s="200">
        <v>532218</v>
      </c>
      <c r="C4342" s="200" t="s">
        <v>2465</v>
      </c>
      <c r="D4342" s="200" t="s">
        <v>923</v>
      </c>
    </row>
    <row r="4343" spans="1:4" x14ac:dyDescent="0.3">
      <c r="A4343" s="200" t="s">
        <v>2464</v>
      </c>
      <c r="B4343" s="200">
        <v>512531</v>
      </c>
      <c r="C4343" s="200" t="s">
        <v>2463</v>
      </c>
      <c r="D4343" s="200" t="s">
        <v>1212</v>
      </c>
    </row>
    <row r="4344" spans="1:4" x14ac:dyDescent="0.3">
      <c r="A4344" s="200" t="s">
        <v>2462</v>
      </c>
      <c r="B4344" s="200">
        <v>512531</v>
      </c>
      <c r="C4344" s="200" t="s">
        <v>2461</v>
      </c>
      <c r="D4344" s="200" t="s">
        <v>1212</v>
      </c>
    </row>
    <row r="4345" spans="1:4" x14ac:dyDescent="0.3">
      <c r="A4345" s="200" t="s">
        <v>2460</v>
      </c>
      <c r="B4345" s="200">
        <v>504966</v>
      </c>
      <c r="C4345" s="200" t="s">
        <v>2458</v>
      </c>
      <c r="D4345" s="200" t="s">
        <v>1130</v>
      </c>
    </row>
    <row r="4346" spans="1:4" x14ac:dyDescent="0.3">
      <c r="A4346" s="200" t="s">
        <v>2459</v>
      </c>
      <c r="B4346" s="200">
        <v>504966</v>
      </c>
      <c r="C4346" s="200" t="s">
        <v>2458</v>
      </c>
      <c r="D4346" s="200" t="s">
        <v>1130</v>
      </c>
    </row>
    <row r="4347" spans="1:4" x14ac:dyDescent="0.3">
      <c r="A4347" s="200" t="s">
        <v>2457</v>
      </c>
      <c r="B4347" s="200">
        <v>530363</v>
      </c>
      <c r="C4347" s="200" t="s">
        <v>2456</v>
      </c>
      <c r="D4347" s="200" t="s">
        <v>807</v>
      </c>
    </row>
    <row r="4348" spans="1:4" x14ac:dyDescent="0.3">
      <c r="A4348" s="200" t="s">
        <v>2455</v>
      </c>
      <c r="B4348" s="200" t="s">
        <v>1735</v>
      </c>
      <c r="C4348" s="200" t="s">
        <v>2454</v>
      </c>
      <c r="D4348" s="200" t="s">
        <v>1880</v>
      </c>
    </row>
    <row r="4349" spans="1:4" x14ac:dyDescent="0.3">
      <c r="A4349" s="200" t="s">
        <v>2453</v>
      </c>
      <c r="B4349" s="200" t="s">
        <v>1735</v>
      </c>
      <c r="C4349" s="200" t="s">
        <v>2452</v>
      </c>
      <c r="D4349" s="200" t="s">
        <v>1880</v>
      </c>
    </row>
    <row r="4350" spans="1:4" x14ac:dyDescent="0.3">
      <c r="A4350" s="200" t="s">
        <v>2451</v>
      </c>
      <c r="B4350" s="200">
        <v>540980</v>
      </c>
      <c r="C4350" s="200" t="s">
        <v>1735</v>
      </c>
      <c r="D4350" s="200" t="s">
        <v>1212</v>
      </c>
    </row>
    <row r="4351" spans="1:4" x14ac:dyDescent="0.3">
      <c r="A4351" s="200" t="s">
        <v>2450</v>
      </c>
      <c r="B4351" s="200" t="s">
        <v>1735</v>
      </c>
      <c r="C4351" s="200" t="s">
        <v>2449</v>
      </c>
      <c r="D4351" s="200" t="s">
        <v>1733</v>
      </c>
    </row>
    <row r="4352" spans="1:4" x14ac:dyDescent="0.3">
      <c r="A4352" s="200" t="s">
        <v>2448</v>
      </c>
      <c r="B4352" s="200">
        <v>530199</v>
      </c>
      <c r="C4352" s="200" t="s">
        <v>2447</v>
      </c>
      <c r="D4352" s="200" t="s">
        <v>472</v>
      </c>
    </row>
    <row r="4353" spans="1:4" x14ac:dyDescent="0.3">
      <c r="A4353" s="200" t="s">
        <v>2446</v>
      </c>
      <c r="B4353" s="200">
        <v>500411</v>
      </c>
      <c r="C4353" s="200" t="s">
        <v>2445</v>
      </c>
      <c r="D4353" s="200" t="s">
        <v>749</v>
      </c>
    </row>
    <row r="4354" spans="1:4" x14ac:dyDescent="0.3">
      <c r="A4354" s="200" t="s">
        <v>2444</v>
      </c>
      <c r="B4354" s="200">
        <v>539310</v>
      </c>
      <c r="C4354" s="200" t="s">
        <v>1735</v>
      </c>
      <c r="D4354" s="200" t="s">
        <v>1241</v>
      </c>
    </row>
    <row r="4355" spans="1:4" x14ac:dyDescent="0.3">
      <c r="A4355" s="200" t="s">
        <v>2443</v>
      </c>
      <c r="B4355" s="200">
        <v>538464</v>
      </c>
      <c r="C4355" s="200" t="s">
        <v>1735</v>
      </c>
      <c r="D4355" s="200" t="s">
        <v>1004</v>
      </c>
    </row>
    <row r="4356" spans="1:4" x14ac:dyDescent="0.3">
      <c r="A4356" s="200" t="s">
        <v>2442</v>
      </c>
      <c r="B4356" s="200">
        <v>531652</v>
      </c>
      <c r="C4356" s="200" t="s">
        <v>1735</v>
      </c>
      <c r="D4356" s="200" t="s">
        <v>1004</v>
      </c>
    </row>
    <row r="4357" spans="1:4" x14ac:dyDescent="0.3">
      <c r="A4357" s="200" t="s">
        <v>2441</v>
      </c>
      <c r="B4357" s="200">
        <v>507450</v>
      </c>
      <c r="C4357" s="200" t="s">
        <v>2440</v>
      </c>
      <c r="D4357" s="200" t="s">
        <v>807</v>
      </c>
    </row>
    <row r="4358" spans="1:4" x14ac:dyDescent="0.3">
      <c r="A4358" s="200" t="s">
        <v>2439</v>
      </c>
      <c r="B4358" s="200">
        <v>500412</v>
      </c>
      <c r="C4358" s="200" t="s">
        <v>2438</v>
      </c>
      <c r="D4358" s="200" t="s">
        <v>681</v>
      </c>
    </row>
    <row r="4359" spans="1:4" x14ac:dyDescent="0.3">
      <c r="A4359" s="200" t="s">
        <v>2437</v>
      </c>
      <c r="B4359" s="200">
        <v>500413</v>
      </c>
      <c r="C4359" s="200" t="s">
        <v>2435</v>
      </c>
      <c r="D4359" s="200" t="s">
        <v>1175</v>
      </c>
    </row>
    <row r="4360" spans="1:4" x14ac:dyDescent="0.3">
      <c r="A4360" s="200" t="s">
        <v>2436</v>
      </c>
      <c r="B4360" s="200">
        <v>500413</v>
      </c>
      <c r="C4360" s="200" t="s">
        <v>2435</v>
      </c>
      <c r="D4360" s="200" t="s">
        <v>1175</v>
      </c>
    </row>
    <row r="4361" spans="1:4" x14ac:dyDescent="0.3">
      <c r="A4361" s="200" t="s">
        <v>2434</v>
      </c>
      <c r="B4361" s="200">
        <v>533941</v>
      </c>
      <c r="C4361" s="200" t="s">
        <v>2432</v>
      </c>
      <c r="D4361" s="200" t="s">
        <v>1047</v>
      </c>
    </row>
    <row r="4362" spans="1:4" x14ac:dyDescent="0.3">
      <c r="A4362" s="200" t="s">
        <v>2433</v>
      </c>
      <c r="B4362" s="200">
        <v>533941</v>
      </c>
      <c r="C4362" s="200" t="s">
        <v>2432</v>
      </c>
      <c r="D4362" s="200" t="s">
        <v>1047</v>
      </c>
    </row>
    <row r="4363" spans="1:4" x14ac:dyDescent="0.3">
      <c r="A4363" s="200" t="s">
        <v>2431</v>
      </c>
      <c r="B4363" s="200">
        <v>539871</v>
      </c>
      <c r="C4363" s="200" t="s">
        <v>2430</v>
      </c>
      <c r="D4363" s="200" t="s">
        <v>1108</v>
      </c>
    </row>
    <row r="4364" spans="1:4" x14ac:dyDescent="0.3">
      <c r="A4364" s="200" t="s">
        <v>2429</v>
      </c>
      <c r="B4364" s="200">
        <v>504973</v>
      </c>
      <c r="C4364" s="200" t="s">
        <v>2428</v>
      </c>
      <c r="D4364" s="200" t="s">
        <v>989</v>
      </c>
    </row>
    <row r="4365" spans="1:4" x14ac:dyDescent="0.3">
      <c r="A4365" s="200" t="s">
        <v>2427</v>
      </c>
      <c r="B4365" s="200">
        <v>540108</v>
      </c>
      <c r="C4365" s="200" t="s">
        <v>1735</v>
      </c>
      <c r="D4365" s="200" t="s">
        <v>945</v>
      </c>
    </row>
    <row r="4366" spans="1:4" x14ac:dyDescent="0.3">
      <c r="A4366" s="200" t="s">
        <v>2426</v>
      </c>
      <c r="B4366" s="200">
        <v>590005</v>
      </c>
      <c r="C4366" s="200" t="s">
        <v>2424</v>
      </c>
      <c r="D4366" s="200" t="s">
        <v>2423</v>
      </c>
    </row>
    <row r="4367" spans="1:4" x14ac:dyDescent="0.3">
      <c r="A4367" s="200" t="s">
        <v>2425</v>
      </c>
      <c r="B4367" s="200">
        <v>590005</v>
      </c>
      <c r="C4367" s="200" t="s">
        <v>2424</v>
      </c>
      <c r="D4367" s="200" t="s">
        <v>2423</v>
      </c>
    </row>
    <row r="4368" spans="1:4" x14ac:dyDescent="0.3">
      <c r="A4368" s="200" t="s">
        <v>2422</v>
      </c>
      <c r="B4368" s="200">
        <v>536264</v>
      </c>
      <c r="C4368" s="200" t="s">
        <v>1735</v>
      </c>
      <c r="D4368" s="200" t="s">
        <v>1012</v>
      </c>
    </row>
    <row r="4369" spans="1:4" x14ac:dyDescent="0.3">
      <c r="A4369" s="200" t="s">
        <v>2421</v>
      </c>
      <c r="B4369" s="200">
        <v>536264</v>
      </c>
      <c r="C4369" s="200" t="s">
        <v>1735</v>
      </c>
      <c r="D4369" s="200" t="s">
        <v>1012</v>
      </c>
    </row>
    <row r="4370" spans="1:4" x14ac:dyDescent="0.3">
      <c r="A4370" s="200" t="s">
        <v>2420</v>
      </c>
      <c r="B4370" s="200">
        <v>533629</v>
      </c>
      <c r="C4370" s="200" t="s">
        <v>2419</v>
      </c>
      <c r="D4370" s="200" t="s">
        <v>934</v>
      </c>
    </row>
    <row r="4371" spans="1:4" x14ac:dyDescent="0.3">
      <c r="A4371" s="200" t="s">
        <v>2418</v>
      </c>
      <c r="B4371" s="200">
        <v>505196</v>
      </c>
      <c r="C4371" s="200" t="s">
        <v>2417</v>
      </c>
      <c r="D4371" s="200" t="s">
        <v>975</v>
      </c>
    </row>
    <row r="4372" spans="1:4" x14ac:dyDescent="0.3">
      <c r="A4372" s="200" t="s">
        <v>2416</v>
      </c>
      <c r="B4372" s="200">
        <v>503663</v>
      </c>
      <c r="C4372" s="200" t="s">
        <v>2415</v>
      </c>
      <c r="D4372" s="200" t="s">
        <v>1791</v>
      </c>
    </row>
    <row r="4373" spans="1:4" x14ac:dyDescent="0.3">
      <c r="A4373" s="200" t="s">
        <v>2414</v>
      </c>
      <c r="B4373" s="200">
        <v>507205</v>
      </c>
      <c r="C4373" s="200" t="s">
        <v>2413</v>
      </c>
      <c r="D4373" s="200" t="s">
        <v>1829</v>
      </c>
    </row>
    <row r="4374" spans="1:4" x14ac:dyDescent="0.3">
      <c r="A4374" s="200" t="s">
        <v>2412</v>
      </c>
      <c r="B4374" s="200">
        <v>532856</v>
      </c>
      <c r="C4374" s="200" t="s">
        <v>2411</v>
      </c>
      <c r="D4374" s="200" t="s">
        <v>934</v>
      </c>
    </row>
    <row r="4375" spans="1:4" x14ac:dyDescent="0.3">
      <c r="A4375" s="200" t="s">
        <v>2410</v>
      </c>
      <c r="B4375" s="200">
        <v>511559</v>
      </c>
      <c r="C4375" s="200" t="s">
        <v>2409</v>
      </c>
      <c r="D4375" s="200" t="s">
        <v>1004</v>
      </c>
    </row>
    <row r="4376" spans="1:4" x14ac:dyDescent="0.3">
      <c r="A4376" s="200" t="s">
        <v>2408</v>
      </c>
      <c r="B4376" s="200">
        <v>500414</v>
      </c>
      <c r="C4376" s="200" t="s">
        <v>1735</v>
      </c>
      <c r="D4376" s="200" t="s">
        <v>1047</v>
      </c>
    </row>
    <row r="4377" spans="1:4" x14ac:dyDescent="0.3">
      <c r="A4377" s="200" t="s">
        <v>2407</v>
      </c>
      <c r="B4377" s="200">
        <v>500414</v>
      </c>
      <c r="C4377" s="200" t="s">
        <v>1735</v>
      </c>
      <c r="D4377" s="200" t="s">
        <v>1047</v>
      </c>
    </row>
    <row r="4378" spans="1:4" x14ac:dyDescent="0.3">
      <c r="A4378" s="200" t="s">
        <v>2406</v>
      </c>
      <c r="B4378" s="200">
        <v>522113</v>
      </c>
      <c r="C4378" s="200" t="s">
        <v>2404</v>
      </c>
      <c r="D4378" s="200" t="s">
        <v>515</v>
      </c>
    </row>
    <row r="4379" spans="1:4" x14ac:dyDescent="0.3">
      <c r="A4379" s="200" t="s">
        <v>2405</v>
      </c>
      <c r="B4379" s="200">
        <v>522113</v>
      </c>
      <c r="C4379" s="200" t="s">
        <v>2404</v>
      </c>
      <c r="D4379" s="200" t="s">
        <v>515</v>
      </c>
    </row>
    <row r="4380" spans="1:4" x14ac:dyDescent="0.3">
      <c r="A4380" s="200" t="s">
        <v>2403</v>
      </c>
      <c r="B4380" s="200">
        <v>530475</v>
      </c>
      <c r="C4380" s="200" t="s">
        <v>1735</v>
      </c>
      <c r="D4380" s="200" t="s">
        <v>405</v>
      </c>
    </row>
    <row r="4381" spans="1:4" x14ac:dyDescent="0.3">
      <c r="A4381" s="200" t="s">
        <v>2402</v>
      </c>
      <c r="B4381" s="200">
        <v>541741</v>
      </c>
      <c r="C4381" s="200" t="s">
        <v>1735</v>
      </c>
      <c r="D4381" s="200" t="s">
        <v>1212</v>
      </c>
    </row>
    <row r="4382" spans="1:4" x14ac:dyDescent="0.3">
      <c r="A4382" s="200" t="s">
        <v>2401</v>
      </c>
      <c r="B4382" s="200">
        <v>532375</v>
      </c>
      <c r="C4382" s="200" t="s">
        <v>2400</v>
      </c>
      <c r="D4382" s="200" t="s">
        <v>1947</v>
      </c>
    </row>
    <row r="4383" spans="1:4" x14ac:dyDescent="0.3">
      <c r="A4383" s="200" t="s">
        <v>2399</v>
      </c>
      <c r="B4383" s="200">
        <v>539488</v>
      </c>
      <c r="C4383" s="200" t="s">
        <v>1735</v>
      </c>
      <c r="D4383" s="200" t="s">
        <v>1791</v>
      </c>
    </row>
    <row r="4384" spans="1:4" x14ac:dyDescent="0.3">
      <c r="A4384" s="200" t="s">
        <v>2398</v>
      </c>
      <c r="B4384" s="200">
        <v>540904</v>
      </c>
      <c r="C4384" s="200" t="s">
        <v>1735</v>
      </c>
      <c r="D4384" s="200" t="s">
        <v>2397</v>
      </c>
    </row>
    <row r="4385" spans="1:4" x14ac:dyDescent="0.3">
      <c r="A4385" s="200" t="s">
        <v>2396</v>
      </c>
      <c r="B4385" s="200" t="s">
        <v>1735</v>
      </c>
      <c r="C4385" s="200" t="s">
        <v>2395</v>
      </c>
      <c r="D4385" s="200" t="s">
        <v>1733</v>
      </c>
    </row>
    <row r="4386" spans="1:4" x14ac:dyDescent="0.3">
      <c r="A4386" s="200" t="s">
        <v>2394</v>
      </c>
      <c r="B4386" s="200">
        <v>531547</v>
      </c>
      <c r="C4386" s="200" t="s">
        <v>1735</v>
      </c>
      <c r="D4386" s="200" t="s">
        <v>414</v>
      </c>
    </row>
    <row r="4387" spans="1:4" x14ac:dyDescent="0.3">
      <c r="A4387" s="200" t="s">
        <v>2393</v>
      </c>
      <c r="B4387" s="200">
        <v>531547</v>
      </c>
      <c r="C4387" s="200" t="s">
        <v>1735</v>
      </c>
      <c r="D4387" s="200" t="s">
        <v>414</v>
      </c>
    </row>
    <row r="4388" spans="1:4" x14ac:dyDescent="0.3">
      <c r="A4388" s="200" t="s">
        <v>2392</v>
      </c>
      <c r="B4388" s="200">
        <v>531814</v>
      </c>
      <c r="C4388" s="200" t="s">
        <v>1735</v>
      </c>
      <c r="D4388" s="200" t="s">
        <v>926</v>
      </c>
    </row>
    <row r="4389" spans="1:4" x14ac:dyDescent="0.3">
      <c r="A4389" s="200" t="s">
        <v>2391</v>
      </c>
      <c r="B4389" s="200">
        <v>524582</v>
      </c>
      <c r="C4389" s="200" t="s">
        <v>1735</v>
      </c>
      <c r="D4389" s="200" t="s">
        <v>766</v>
      </c>
    </row>
    <row r="4390" spans="1:4" x14ac:dyDescent="0.3">
      <c r="A4390" s="200" t="s">
        <v>2390</v>
      </c>
      <c r="B4390" s="200">
        <v>539040</v>
      </c>
      <c r="C4390" s="200" t="s">
        <v>1735</v>
      </c>
      <c r="D4390" s="200" t="s">
        <v>1093</v>
      </c>
    </row>
    <row r="4391" spans="1:4" x14ac:dyDescent="0.3">
      <c r="A4391" s="200" t="s">
        <v>2389</v>
      </c>
      <c r="B4391" s="200">
        <v>539985</v>
      </c>
      <c r="C4391" s="200" t="s">
        <v>1735</v>
      </c>
      <c r="D4391" s="200" t="s">
        <v>920</v>
      </c>
    </row>
    <row r="4392" spans="1:4" x14ac:dyDescent="0.3">
      <c r="A4392" s="200" t="s">
        <v>2388</v>
      </c>
      <c r="B4392" s="200">
        <v>532966</v>
      </c>
      <c r="C4392" s="200" t="s">
        <v>2387</v>
      </c>
      <c r="D4392" s="200" t="s">
        <v>2133</v>
      </c>
    </row>
    <row r="4393" spans="1:4" x14ac:dyDescent="0.3">
      <c r="A4393" s="200" t="s">
        <v>2386</v>
      </c>
      <c r="B4393" s="200">
        <v>524717</v>
      </c>
      <c r="C4393" s="200" t="s">
        <v>1735</v>
      </c>
      <c r="D4393" s="200" t="s">
        <v>405</v>
      </c>
    </row>
    <row r="4394" spans="1:4" x14ac:dyDescent="0.3">
      <c r="A4394" s="200" t="s">
        <v>2385</v>
      </c>
      <c r="B4394" s="200">
        <v>500114</v>
      </c>
      <c r="C4394" s="200" t="s">
        <v>2384</v>
      </c>
      <c r="D4394" s="200" t="s">
        <v>1047</v>
      </c>
    </row>
    <row r="4395" spans="1:4" x14ac:dyDescent="0.3">
      <c r="A4395" s="200" t="s">
        <v>2383</v>
      </c>
      <c r="B4395" s="200">
        <v>530045</v>
      </c>
      <c r="C4395" s="200" t="s">
        <v>1735</v>
      </c>
      <c r="D4395" s="200" t="s">
        <v>1004</v>
      </c>
    </row>
    <row r="4396" spans="1:4" x14ac:dyDescent="0.3">
      <c r="A4396" s="200" t="s">
        <v>2382</v>
      </c>
      <c r="B4396" s="200">
        <v>511096</v>
      </c>
      <c r="C4396" s="200" t="s">
        <v>1735</v>
      </c>
      <c r="D4396" s="200" t="s">
        <v>926</v>
      </c>
    </row>
    <row r="4397" spans="1:4" x14ac:dyDescent="0.3">
      <c r="A4397" s="200" t="s">
        <v>2381</v>
      </c>
      <c r="B4397" s="200">
        <v>531830</v>
      </c>
      <c r="C4397" s="200" t="s">
        <v>2380</v>
      </c>
      <c r="D4397" s="200" t="s">
        <v>2379</v>
      </c>
    </row>
    <row r="4398" spans="1:4" x14ac:dyDescent="0.3">
      <c r="A4398" s="200" t="s">
        <v>2378</v>
      </c>
      <c r="B4398" s="200">
        <v>531644</v>
      </c>
      <c r="C4398" s="200" t="s">
        <v>1735</v>
      </c>
      <c r="D4398" s="200" t="s">
        <v>1004</v>
      </c>
    </row>
    <row r="4399" spans="1:4" x14ac:dyDescent="0.3">
      <c r="A4399" s="200" t="s">
        <v>2377</v>
      </c>
      <c r="B4399" s="200">
        <v>500418</v>
      </c>
      <c r="C4399" s="200" t="s">
        <v>2376</v>
      </c>
      <c r="D4399" s="200" t="s">
        <v>934</v>
      </c>
    </row>
    <row r="4400" spans="1:4" x14ac:dyDescent="0.3">
      <c r="A4400" s="200" t="s">
        <v>2375</v>
      </c>
      <c r="B4400" s="200">
        <v>500420</v>
      </c>
      <c r="C4400" s="200" t="s">
        <v>2374</v>
      </c>
      <c r="D4400" s="200" t="s">
        <v>472</v>
      </c>
    </row>
    <row r="4401" spans="1:4" x14ac:dyDescent="0.3">
      <c r="A4401" s="200" t="s">
        <v>2373</v>
      </c>
      <c r="B4401" s="200">
        <v>532779</v>
      </c>
      <c r="C4401" s="200" t="s">
        <v>2372</v>
      </c>
      <c r="D4401" s="200" t="s">
        <v>2063</v>
      </c>
    </row>
    <row r="4402" spans="1:4" x14ac:dyDescent="0.3">
      <c r="A4402" s="200" t="s">
        <v>2371</v>
      </c>
      <c r="B4402" s="200">
        <v>523878</v>
      </c>
      <c r="C4402" s="200" t="s">
        <v>1735</v>
      </c>
      <c r="D4402" s="200" t="s">
        <v>1680</v>
      </c>
    </row>
    <row r="4403" spans="1:4" x14ac:dyDescent="0.3">
      <c r="A4403" s="200" t="s">
        <v>2370</v>
      </c>
      <c r="B4403" s="200" t="s">
        <v>1735</v>
      </c>
      <c r="C4403" s="200" t="s">
        <v>2369</v>
      </c>
      <c r="D4403" s="200" t="s">
        <v>1733</v>
      </c>
    </row>
    <row r="4404" spans="1:4" x14ac:dyDescent="0.3">
      <c r="A4404" s="200" t="s">
        <v>2368</v>
      </c>
      <c r="B4404" s="200" t="s">
        <v>1735</v>
      </c>
      <c r="C4404" s="200" t="s">
        <v>2367</v>
      </c>
      <c r="D4404" s="200" t="s">
        <v>1733</v>
      </c>
    </row>
    <row r="4405" spans="1:4" x14ac:dyDescent="0.3">
      <c r="A4405" s="200" t="s">
        <v>2366</v>
      </c>
      <c r="B4405" s="200">
        <v>526650</v>
      </c>
      <c r="C4405" s="200" t="s">
        <v>2364</v>
      </c>
      <c r="D4405" s="200" t="s">
        <v>2363</v>
      </c>
    </row>
    <row r="4406" spans="1:4" x14ac:dyDescent="0.3">
      <c r="A4406" s="200" t="s">
        <v>2365</v>
      </c>
      <c r="B4406" s="200">
        <v>526650</v>
      </c>
      <c r="C4406" s="200" t="s">
        <v>2364</v>
      </c>
      <c r="D4406" s="200" t="s">
        <v>2363</v>
      </c>
    </row>
    <row r="4407" spans="1:4" x14ac:dyDescent="0.3">
      <c r="A4407" s="200" t="s">
        <v>2362</v>
      </c>
      <c r="B4407" s="200">
        <v>531771</v>
      </c>
      <c r="C4407" s="200" t="s">
        <v>1735</v>
      </c>
      <c r="D4407" s="200" t="s">
        <v>958</v>
      </c>
    </row>
    <row r="4408" spans="1:4" x14ac:dyDescent="0.3">
      <c r="A4408" s="200" t="s">
        <v>2361</v>
      </c>
      <c r="B4408" s="200">
        <v>538607</v>
      </c>
      <c r="C4408" s="200" t="s">
        <v>1735</v>
      </c>
      <c r="D4408" s="200" t="s">
        <v>945</v>
      </c>
    </row>
    <row r="4409" spans="1:4" x14ac:dyDescent="0.3">
      <c r="A4409" s="200" t="s">
        <v>2360</v>
      </c>
      <c r="B4409" s="200">
        <v>500421</v>
      </c>
      <c r="C4409" s="200" t="s">
        <v>1735</v>
      </c>
      <c r="D4409" s="200" t="s">
        <v>1130</v>
      </c>
    </row>
    <row r="4410" spans="1:4" x14ac:dyDescent="0.3">
      <c r="A4410" s="200" t="s">
        <v>2359</v>
      </c>
      <c r="B4410" s="200">
        <v>500421</v>
      </c>
      <c r="C4410" s="200" t="s">
        <v>1735</v>
      </c>
      <c r="D4410" s="200" t="s">
        <v>1130</v>
      </c>
    </row>
    <row r="4411" spans="1:4" x14ac:dyDescent="0.3">
      <c r="A4411" s="200" t="s">
        <v>2358</v>
      </c>
      <c r="B4411" s="200">
        <v>526582</v>
      </c>
      <c r="C4411" s="200" t="s">
        <v>2357</v>
      </c>
      <c r="D4411" s="200" t="s">
        <v>934</v>
      </c>
    </row>
    <row r="4412" spans="1:4" x14ac:dyDescent="0.3">
      <c r="A4412" s="200" t="s">
        <v>2356</v>
      </c>
      <c r="B4412" s="200">
        <v>509953</v>
      </c>
      <c r="C4412" s="200" t="s">
        <v>1735</v>
      </c>
      <c r="D4412" s="200" t="s">
        <v>1175</v>
      </c>
    </row>
    <row r="4413" spans="1:4" x14ac:dyDescent="0.3">
      <c r="A4413" s="200" t="s">
        <v>2355</v>
      </c>
      <c r="B4413" s="200">
        <v>530783</v>
      </c>
      <c r="C4413" s="200" t="s">
        <v>1735</v>
      </c>
      <c r="D4413" s="200" t="s">
        <v>472</v>
      </c>
    </row>
    <row r="4414" spans="1:4" x14ac:dyDescent="0.3">
      <c r="A4414" s="200" t="s">
        <v>2354</v>
      </c>
      <c r="B4414" s="200">
        <v>526961</v>
      </c>
      <c r="C4414" s="200" t="s">
        <v>2353</v>
      </c>
      <c r="D4414" s="200" t="s">
        <v>1004</v>
      </c>
    </row>
    <row r="4415" spans="1:4" x14ac:dyDescent="0.3">
      <c r="A4415" s="200" t="s">
        <v>2352</v>
      </c>
      <c r="B4415" s="200">
        <v>500422</v>
      </c>
      <c r="C4415" s="200" t="s">
        <v>1735</v>
      </c>
      <c r="D4415" s="200" t="s">
        <v>472</v>
      </c>
    </row>
    <row r="4416" spans="1:4" x14ac:dyDescent="0.3">
      <c r="A4416" s="200" t="s">
        <v>2351</v>
      </c>
      <c r="B4416" s="200">
        <v>532410</v>
      </c>
      <c r="C4416" s="200" t="s">
        <v>1735</v>
      </c>
      <c r="D4416" s="200" t="s">
        <v>945</v>
      </c>
    </row>
    <row r="4417" spans="1:4" x14ac:dyDescent="0.3">
      <c r="A4417" s="200" t="s">
        <v>2350</v>
      </c>
      <c r="B4417" s="200">
        <v>532928</v>
      </c>
      <c r="C4417" s="200" t="s">
        <v>2348</v>
      </c>
      <c r="D4417" s="200" t="s">
        <v>749</v>
      </c>
    </row>
    <row r="4418" spans="1:4" x14ac:dyDescent="0.3">
      <c r="A4418" s="200" t="s">
        <v>2349</v>
      </c>
      <c r="B4418" s="200">
        <v>532928</v>
      </c>
      <c r="C4418" s="200" t="s">
        <v>2348</v>
      </c>
      <c r="D4418" s="200" t="s">
        <v>749</v>
      </c>
    </row>
    <row r="4419" spans="1:4" x14ac:dyDescent="0.3">
      <c r="A4419" s="200" t="s">
        <v>2347</v>
      </c>
      <c r="B4419" s="200">
        <v>513063</v>
      </c>
      <c r="C4419" s="200" t="s">
        <v>1735</v>
      </c>
      <c r="D4419" s="200" t="s">
        <v>423</v>
      </c>
    </row>
    <row r="4420" spans="1:4" x14ac:dyDescent="0.3">
      <c r="A4420" s="200" t="s">
        <v>2346</v>
      </c>
      <c r="B4420" s="200">
        <v>526139</v>
      </c>
      <c r="C4420" s="200" t="s">
        <v>1735</v>
      </c>
      <c r="D4420" s="200" t="s">
        <v>1108</v>
      </c>
    </row>
    <row r="4421" spans="1:4" x14ac:dyDescent="0.3">
      <c r="A4421" s="200" t="s">
        <v>2345</v>
      </c>
      <c r="B4421" s="200">
        <v>519367</v>
      </c>
      <c r="C4421" s="200" t="s">
        <v>1735</v>
      </c>
      <c r="D4421" s="200" t="s">
        <v>1115</v>
      </c>
    </row>
    <row r="4422" spans="1:4" x14ac:dyDescent="0.3">
      <c r="A4422" s="200" t="s">
        <v>2344</v>
      </c>
      <c r="B4422" s="200">
        <v>509003</v>
      </c>
      <c r="C4422" s="200" t="s">
        <v>1735</v>
      </c>
      <c r="D4422" s="200" t="s">
        <v>1751</v>
      </c>
    </row>
    <row r="4423" spans="1:4" x14ac:dyDescent="0.3">
      <c r="A4423" s="200" t="s">
        <v>2343</v>
      </c>
      <c r="B4423" s="200">
        <v>506687</v>
      </c>
      <c r="C4423" s="200" t="s">
        <v>1735</v>
      </c>
      <c r="D4423" s="200" t="s">
        <v>681</v>
      </c>
    </row>
    <row r="4424" spans="1:4" x14ac:dyDescent="0.3">
      <c r="A4424" s="200" t="s">
        <v>2342</v>
      </c>
      <c r="B4424" s="200">
        <v>532349</v>
      </c>
      <c r="C4424" s="200" t="s">
        <v>2340</v>
      </c>
      <c r="D4424" s="200" t="s">
        <v>2339</v>
      </c>
    </row>
    <row r="4425" spans="1:4" x14ac:dyDescent="0.3">
      <c r="A4425" s="200" t="s">
        <v>2341</v>
      </c>
      <c r="B4425" s="200">
        <v>532349</v>
      </c>
      <c r="C4425" s="200" t="s">
        <v>2340</v>
      </c>
      <c r="D4425" s="200" t="s">
        <v>2339</v>
      </c>
    </row>
    <row r="4426" spans="1:4" x14ac:dyDescent="0.3">
      <c r="A4426" s="200" t="s">
        <v>2338</v>
      </c>
      <c r="B4426" s="200">
        <v>532812</v>
      </c>
      <c r="C4426" s="200" t="s">
        <v>2337</v>
      </c>
      <c r="D4426" s="200" t="s">
        <v>1004</v>
      </c>
    </row>
    <row r="4427" spans="1:4" x14ac:dyDescent="0.3">
      <c r="A4427" s="200" t="s">
        <v>2336</v>
      </c>
      <c r="B4427" s="200" t="s">
        <v>1735</v>
      </c>
      <c r="C4427" s="200" t="s">
        <v>2335</v>
      </c>
      <c r="D4427" s="200" t="s">
        <v>1733</v>
      </c>
    </row>
    <row r="4428" spans="1:4" x14ac:dyDescent="0.3">
      <c r="A4428" s="200" t="s">
        <v>2334</v>
      </c>
      <c r="B4428" s="200">
        <v>533540</v>
      </c>
      <c r="C4428" s="200" t="s">
        <v>2333</v>
      </c>
      <c r="D4428" s="200" t="s">
        <v>537</v>
      </c>
    </row>
    <row r="4429" spans="1:4" x14ac:dyDescent="0.3">
      <c r="A4429" s="200" t="s">
        <v>2332</v>
      </c>
      <c r="B4429" s="200">
        <v>542233</v>
      </c>
      <c r="C4429" s="200" t="s">
        <v>2331</v>
      </c>
      <c r="D4429" s="200" t="s">
        <v>2330</v>
      </c>
    </row>
    <row r="4430" spans="1:4" x14ac:dyDescent="0.3">
      <c r="A4430" s="200" t="s">
        <v>2329</v>
      </c>
      <c r="B4430" s="200">
        <v>500251</v>
      </c>
      <c r="C4430" s="200" t="s">
        <v>2328</v>
      </c>
      <c r="D4430" s="200" t="s">
        <v>1252</v>
      </c>
    </row>
    <row r="4431" spans="1:4" x14ac:dyDescent="0.3">
      <c r="A4431" s="200" t="s">
        <v>2327</v>
      </c>
      <c r="B4431" s="200">
        <v>532159</v>
      </c>
      <c r="C4431" s="200" t="s">
        <v>1735</v>
      </c>
      <c r="D4431" s="200" t="s">
        <v>945</v>
      </c>
    </row>
    <row r="4432" spans="1:4" x14ac:dyDescent="0.3">
      <c r="A4432" s="200" t="s">
        <v>2326</v>
      </c>
      <c r="B4432" s="200">
        <v>505854</v>
      </c>
      <c r="C4432" s="200" t="s">
        <v>2325</v>
      </c>
      <c r="D4432" s="200" t="s">
        <v>515</v>
      </c>
    </row>
    <row r="4433" spans="1:4" x14ac:dyDescent="0.3">
      <c r="A4433" s="200" t="s">
        <v>2324</v>
      </c>
      <c r="B4433" s="200">
        <v>534369</v>
      </c>
      <c r="C4433" s="200" t="s">
        <v>2323</v>
      </c>
      <c r="D4433" s="200" t="s">
        <v>1047</v>
      </c>
    </row>
    <row r="4434" spans="1:4" x14ac:dyDescent="0.3">
      <c r="A4434" s="200" t="s">
        <v>2322</v>
      </c>
      <c r="B4434" s="200">
        <v>531716</v>
      </c>
      <c r="C4434" s="200" t="s">
        <v>1735</v>
      </c>
      <c r="D4434" s="200" t="s">
        <v>766</v>
      </c>
    </row>
    <row r="4435" spans="1:4" x14ac:dyDescent="0.3">
      <c r="A4435" s="200" t="s">
        <v>2321</v>
      </c>
      <c r="B4435" s="200">
        <v>521064</v>
      </c>
      <c r="C4435" s="200" t="s">
        <v>2320</v>
      </c>
      <c r="D4435" s="200" t="s">
        <v>920</v>
      </c>
    </row>
    <row r="4436" spans="1:4" x14ac:dyDescent="0.3">
      <c r="A4436" s="200" t="s">
        <v>2319</v>
      </c>
      <c r="B4436" s="200">
        <v>540726</v>
      </c>
      <c r="C4436" s="200" t="s">
        <v>1735</v>
      </c>
      <c r="D4436" s="200" t="s">
        <v>1212</v>
      </c>
    </row>
    <row r="4437" spans="1:4" x14ac:dyDescent="0.3">
      <c r="A4437" s="200" t="s">
        <v>2318</v>
      </c>
      <c r="B4437" s="200">
        <v>531972</v>
      </c>
      <c r="C4437" s="200" t="s">
        <v>1735</v>
      </c>
      <c r="D4437" s="200" t="s">
        <v>1078</v>
      </c>
    </row>
    <row r="4438" spans="1:4" x14ac:dyDescent="0.3">
      <c r="A4438" s="200" t="s">
        <v>2317</v>
      </c>
      <c r="B4438" s="200">
        <v>517562</v>
      </c>
      <c r="C4438" s="200" t="s">
        <v>2316</v>
      </c>
      <c r="D4438" s="200" t="s">
        <v>948</v>
      </c>
    </row>
    <row r="4439" spans="1:4" x14ac:dyDescent="0.3">
      <c r="A4439" s="200" t="s">
        <v>2315</v>
      </c>
      <c r="B4439" s="200">
        <v>531658</v>
      </c>
      <c r="C4439" s="200" t="s">
        <v>1735</v>
      </c>
      <c r="D4439" s="200" t="s">
        <v>1004</v>
      </c>
    </row>
    <row r="4440" spans="1:4" x14ac:dyDescent="0.3">
      <c r="A4440" s="200" t="s">
        <v>2314</v>
      </c>
      <c r="B4440" s="200">
        <v>536565</v>
      </c>
      <c r="C4440" s="200" t="s">
        <v>1735</v>
      </c>
      <c r="D4440" s="200" t="s">
        <v>2313</v>
      </c>
    </row>
    <row r="4441" spans="1:4" x14ac:dyDescent="0.3">
      <c r="A4441" s="200" t="s">
        <v>2312</v>
      </c>
      <c r="B4441" s="200">
        <v>531846</v>
      </c>
      <c r="C4441" s="200" t="s">
        <v>1735</v>
      </c>
      <c r="D4441" s="200" t="s">
        <v>945</v>
      </c>
    </row>
    <row r="4442" spans="1:4" x14ac:dyDescent="0.3">
      <c r="A4442" s="200" t="s">
        <v>2311</v>
      </c>
      <c r="B4442" s="200">
        <v>531846</v>
      </c>
      <c r="C4442" s="200" t="s">
        <v>1735</v>
      </c>
      <c r="D4442" s="200" t="s">
        <v>945</v>
      </c>
    </row>
    <row r="4443" spans="1:4" x14ac:dyDescent="0.3">
      <c r="A4443" s="200" t="s">
        <v>2310</v>
      </c>
      <c r="B4443" s="200">
        <v>534755</v>
      </c>
      <c r="C4443" s="200" t="s">
        <v>2309</v>
      </c>
      <c r="D4443" s="200" t="s">
        <v>945</v>
      </c>
    </row>
    <row r="4444" spans="1:4" x14ac:dyDescent="0.3">
      <c r="A4444" s="200" t="s">
        <v>2308</v>
      </c>
      <c r="B4444" s="200">
        <v>512101</v>
      </c>
      <c r="C4444" s="200" t="s">
        <v>1735</v>
      </c>
      <c r="D4444" s="200" t="s">
        <v>472</v>
      </c>
    </row>
    <row r="4445" spans="1:4" x14ac:dyDescent="0.3">
      <c r="A4445" s="200" t="s">
        <v>2307</v>
      </c>
      <c r="B4445" s="200">
        <v>531279</v>
      </c>
      <c r="C4445" s="200" t="s">
        <v>1735</v>
      </c>
      <c r="D4445" s="200" t="s">
        <v>1004</v>
      </c>
    </row>
    <row r="4446" spans="1:4" x14ac:dyDescent="0.3">
      <c r="A4446" s="200" t="s">
        <v>2306</v>
      </c>
      <c r="B4446" s="200">
        <v>523387</v>
      </c>
      <c r="C4446" s="200" t="s">
        <v>1735</v>
      </c>
      <c r="D4446" s="200" t="s">
        <v>1047</v>
      </c>
    </row>
    <row r="4447" spans="1:4" x14ac:dyDescent="0.3">
      <c r="A4447" s="200" t="s">
        <v>2305</v>
      </c>
      <c r="B4447" s="200">
        <v>505978</v>
      </c>
      <c r="C4447" s="200" t="s">
        <v>1735</v>
      </c>
      <c r="D4447" s="200" t="s">
        <v>989</v>
      </c>
    </row>
    <row r="4448" spans="1:4" x14ac:dyDescent="0.3">
      <c r="A4448" s="200" t="s">
        <v>2304</v>
      </c>
      <c r="B4448" s="200">
        <v>532356</v>
      </c>
      <c r="C4448" s="200" t="s">
        <v>2303</v>
      </c>
      <c r="D4448" s="200" t="s">
        <v>807</v>
      </c>
    </row>
    <row r="4449" spans="1:4" x14ac:dyDescent="0.3">
      <c r="A4449" s="200" t="s">
        <v>2302</v>
      </c>
      <c r="B4449" s="200">
        <v>538569</v>
      </c>
      <c r="C4449" s="200" t="s">
        <v>2301</v>
      </c>
      <c r="D4449" s="200" t="s">
        <v>1839</v>
      </c>
    </row>
    <row r="4450" spans="1:4" x14ac:dyDescent="0.3">
      <c r="A4450" s="200" t="s">
        <v>2300</v>
      </c>
      <c r="B4450" s="200">
        <v>502281</v>
      </c>
      <c r="C4450" s="200" t="s">
        <v>1735</v>
      </c>
      <c r="D4450" s="200" t="s">
        <v>2040</v>
      </c>
    </row>
    <row r="4451" spans="1:4" x14ac:dyDescent="0.3">
      <c r="A4451" s="200" t="s">
        <v>2299</v>
      </c>
      <c r="B4451" s="200">
        <v>533655</v>
      </c>
      <c r="C4451" s="200" t="s">
        <v>2298</v>
      </c>
      <c r="D4451" s="200" t="s">
        <v>749</v>
      </c>
    </row>
    <row r="4452" spans="1:4" x14ac:dyDescent="0.3">
      <c r="A4452" s="200" t="s">
        <v>2297</v>
      </c>
      <c r="B4452" s="200">
        <v>538579</v>
      </c>
      <c r="C4452" s="200" t="s">
        <v>1735</v>
      </c>
      <c r="D4452" s="200" t="s">
        <v>1212</v>
      </c>
    </row>
    <row r="4453" spans="1:4" x14ac:dyDescent="0.3">
      <c r="A4453" s="200" t="s">
        <v>2296</v>
      </c>
      <c r="B4453" s="200">
        <v>519303</v>
      </c>
      <c r="C4453" s="200" t="s">
        <v>1735</v>
      </c>
      <c r="D4453" s="200" t="s">
        <v>1646</v>
      </c>
    </row>
    <row r="4454" spans="1:4" x14ac:dyDescent="0.3">
      <c r="A4454" s="200" t="s">
        <v>2295</v>
      </c>
      <c r="B4454" s="200">
        <v>538597</v>
      </c>
      <c r="C4454" s="200" t="s">
        <v>1735</v>
      </c>
      <c r="D4454" s="200" t="s">
        <v>1004</v>
      </c>
    </row>
    <row r="4455" spans="1:4" x14ac:dyDescent="0.3">
      <c r="A4455" s="200" t="s">
        <v>2294</v>
      </c>
      <c r="B4455" s="200">
        <v>507747</v>
      </c>
      <c r="C4455" s="200" t="s">
        <v>2293</v>
      </c>
      <c r="D4455" s="200" t="s">
        <v>472</v>
      </c>
    </row>
    <row r="4456" spans="1:4" x14ac:dyDescent="0.3">
      <c r="A4456" s="200" t="s">
        <v>2292</v>
      </c>
      <c r="B4456" s="200">
        <v>517506</v>
      </c>
      <c r="C4456" s="200" t="s">
        <v>2291</v>
      </c>
      <c r="D4456" s="200" t="s">
        <v>505</v>
      </c>
    </row>
    <row r="4457" spans="1:4" x14ac:dyDescent="0.3">
      <c r="A4457" s="200" t="s">
        <v>2290</v>
      </c>
      <c r="B4457" s="200">
        <v>514236</v>
      </c>
      <c r="C4457" s="200" t="s">
        <v>2289</v>
      </c>
      <c r="D4457" s="200" t="s">
        <v>1839</v>
      </c>
    </row>
    <row r="4458" spans="1:4" x14ac:dyDescent="0.3">
      <c r="A4458" s="200" t="s">
        <v>2288</v>
      </c>
      <c r="B4458" s="200">
        <v>540762</v>
      </c>
      <c r="C4458" s="200" t="s">
        <v>2287</v>
      </c>
      <c r="D4458" s="200" t="s">
        <v>989</v>
      </c>
    </row>
    <row r="4459" spans="1:4" x14ac:dyDescent="0.3">
      <c r="A4459" s="200" t="s">
        <v>2286</v>
      </c>
      <c r="B4459" s="200">
        <v>540762</v>
      </c>
      <c r="C4459" s="200" t="s">
        <v>2285</v>
      </c>
      <c r="D4459" s="200" t="s">
        <v>989</v>
      </c>
    </row>
    <row r="4460" spans="1:4" x14ac:dyDescent="0.3">
      <c r="A4460" s="200" t="s">
        <v>2284</v>
      </c>
      <c r="B4460" s="200">
        <v>524514</v>
      </c>
      <c r="C4460" s="200" t="s">
        <v>1735</v>
      </c>
      <c r="D4460" s="200" t="s">
        <v>681</v>
      </c>
    </row>
    <row r="4461" spans="1:4" x14ac:dyDescent="0.3">
      <c r="A4461" s="200" t="s">
        <v>2283</v>
      </c>
      <c r="B4461" s="200">
        <v>531088</v>
      </c>
      <c r="C4461" s="200" t="s">
        <v>1735</v>
      </c>
      <c r="D4461" s="200" t="s">
        <v>1004</v>
      </c>
    </row>
    <row r="4462" spans="1:4" x14ac:dyDescent="0.3">
      <c r="A4462" s="200" t="s">
        <v>2282</v>
      </c>
      <c r="B4462" s="200">
        <v>505285</v>
      </c>
      <c r="C4462" s="200" t="s">
        <v>1735</v>
      </c>
      <c r="D4462" s="200" t="s">
        <v>1078</v>
      </c>
    </row>
    <row r="4463" spans="1:4" x14ac:dyDescent="0.3">
      <c r="A4463" s="200" t="s">
        <v>2281</v>
      </c>
      <c r="B4463" s="200">
        <v>532948</v>
      </c>
      <c r="C4463" s="200" t="s">
        <v>2280</v>
      </c>
      <c r="D4463" s="200" t="s">
        <v>934</v>
      </c>
    </row>
    <row r="4464" spans="1:4" x14ac:dyDescent="0.3">
      <c r="A4464" s="200" t="s">
        <v>2279</v>
      </c>
      <c r="B4464" s="200">
        <v>504273</v>
      </c>
      <c r="C4464" s="200" t="s">
        <v>1735</v>
      </c>
      <c r="D4464" s="200" t="s">
        <v>958</v>
      </c>
    </row>
    <row r="4465" spans="1:4" x14ac:dyDescent="0.3">
      <c r="A4465" s="200" t="s">
        <v>2278</v>
      </c>
      <c r="B4465" s="200">
        <v>531411</v>
      </c>
      <c r="C4465" s="200" t="s">
        <v>1735</v>
      </c>
      <c r="D4465" s="200" t="s">
        <v>920</v>
      </c>
    </row>
    <row r="4466" spans="1:4" x14ac:dyDescent="0.3">
      <c r="A4466" s="200" t="s">
        <v>2277</v>
      </c>
      <c r="B4466" s="200">
        <v>506808</v>
      </c>
      <c r="C4466" s="200" t="s">
        <v>1735</v>
      </c>
      <c r="D4466" s="200" t="s">
        <v>681</v>
      </c>
    </row>
    <row r="4467" spans="1:4" x14ac:dyDescent="0.3">
      <c r="A4467" s="200" t="s">
        <v>2276</v>
      </c>
      <c r="B4467" s="200">
        <v>532515</v>
      </c>
      <c r="C4467" s="200" t="s">
        <v>2275</v>
      </c>
      <c r="D4467" s="200" t="s">
        <v>1762</v>
      </c>
    </row>
    <row r="4468" spans="1:4" x14ac:dyDescent="0.3">
      <c r="A4468" s="200" t="s">
        <v>2274</v>
      </c>
      <c r="B4468" s="200">
        <v>540083</v>
      </c>
      <c r="C4468" s="200" t="s">
        <v>2273</v>
      </c>
      <c r="D4468" s="200" t="s">
        <v>1762</v>
      </c>
    </row>
    <row r="4469" spans="1:4" x14ac:dyDescent="0.3">
      <c r="A4469" s="200" t="s">
        <v>2272</v>
      </c>
      <c r="B4469" s="200">
        <v>532800</v>
      </c>
      <c r="C4469" s="200" t="s">
        <v>2271</v>
      </c>
      <c r="D4469" s="200" t="s">
        <v>1762</v>
      </c>
    </row>
    <row r="4470" spans="1:4" x14ac:dyDescent="0.3">
      <c r="A4470" s="200" t="s">
        <v>2270</v>
      </c>
      <c r="B4470" s="200">
        <v>532513</v>
      </c>
      <c r="C4470" s="200" t="s">
        <v>2269</v>
      </c>
      <c r="D4470" s="200" t="s">
        <v>2268</v>
      </c>
    </row>
    <row r="4471" spans="1:4" x14ac:dyDescent="0.3">
      <c r="A4471" s="200" t="s">
        <v>2267</v>
      </c>
      <c r="B4471" s="200">
        <v>532343</v>
      </c>
      <c r="C4471" s="200" t="s">
        <v>2266</v>
      </c>
      <c r="D4471" s="200" t="s">
        <v>2265</v>
      </c>
    </row>
    <row r="4472" spans="1:4" x14ac:dyDescent="0.3">
      <c r="A4472" s="200" t="s">
        <v>2264</v>
      </c>
      <c r="B4472" s="200">
        <v>509243</v>
      </c>
      <c r="C4472" s="200" t="s">
        <v>2263</v>
      </c>
      <c r="D4472" s="200" t="s">
        <v>1093</v>
      </c>
    </row>
    <row r="4473" spans="1:4" x14ac:dyDescent="0.3">
      <c r="A4473" s="200" t="s">
        <v>2262</v>
      </c>
      <c r="B4473" s="200">
        <v>512117</v>
      </c>
      <c r="C4473" s="200" t="s">
        <v>1735</v>
      </c>
      <c r="D4473" s="200" t="s">
        <v>1751</v>
      </c>
    </row>
    <row r="4474" spans="1:4" x14ac:dyDescent="0.3">
      <c r="A4474" s="200" t="s">
        <v>2261</v>
      </c>
      <c r="B4474" s="200">
        <v>531917</v>
      </c>
      <c r="C4474" s="200" t="s">
        <v>1735</v>
      </c>
      <c r="D4474" s="200" t="s">
        <v>1625</v>
      </c>
    </row>
    <row r="4475" spans="1:4" x14ac:dyDescent="0.3">
      <c r="A4475" s="200" t="s">
        <v>2260</v>
      </c>
      <c r="B4475" s="200">
        <v>532384</v>
      </c>
      <c r="C4475" s="200" t="s">
        <v>1735</v>
      </c>
      <c r="D4475" s="200" t="s">
        <v>472</v>
      </c>
    </row>
    <row r="4476" spans="1:4" x14ac:dyDescent="0.3">
      <c r="A4476" s="200" t="s">
        <v>2259</v>
      </c>
      <c r="B4476" s="200">
        <v>539468</v>
      </c>
      <c r="C4476" s="200" t="s">
        <v>1735</v>
      </c>
      <c r="D4476" s="200" t="s">
        <v>1004</v>
      </c>
    </row>
    <row r="4477" spans="1:4" x14ac:dyDescent="0.3">
      <c r="A4477" s="200" t="s">
        <v>2258</v>
      </c>
      <c r="B4477" s="200">
        <v>512307</v>
      </c>
      <c r="C4477" s="200" t="s">
        <v>1735</v>
      </c>
      <c r="D4477" s="200" t="s">
        <v>920</v>
      </c>
    </row>
    <row r="4478" spans="1:4" x14ac:dyDescent="0.3">
      <c r="A4478" s="200" t="s">
        <v>2257</v>
      </c>
      <c r="B4478" s="200">
        <v>526945</v>
      </c>
      <c r="C4478" s="200" t="s">
        <v>1735</v>
      </c>
      <c r="D4478" s="200" t="s">
        <v>1083</v>
      </c>
    </row>
    <row r="4479" spans="1:4" x14ac:dyDescent="0.3">
      <c r="A4479" s="200" t="s">
        <v>2256</v>
      </c>
      <c r="B4479" s="200">
        <v>541338</v>
      </c>
      <c r="C4479" s="200" t="s">
        <v>1735</v>
      </c>
      <c r="D4479" s="200" t="s">
        <v>1047</v>
      </c>
    </row>
    <row r="4480" spans="1:4" x14ac:dyDescent="0.3">
      <c r="A4480" s="200" t="s">
        <v>2255</v>
      </c>
      <c r="B4480" s="200">
        <v>500464</v>
      </c>
      <c r="C4480" s="200" t="s">
        <v>2254</v>
      </c>
      <c r="D4480" s="200" t="s">
        <v>989</v>
      </c>
    </row>
    <row r="4481" spans="1:4" x14ac:dyDescent="0.3">
      <c r="A4481" s="200" t="s">
        <v>2253</v>
      </c>
      <c r="B4481" s="200">
        <v>532505</v>
      </c>
      <c r="C4481" s="200" t="s">
        <v>2252</v>
      </c>
      <c r="D4481" s="200" t="s">
        <v>923</v>
      </c>
    </row>
    <row r="4482" spans="1:4" x14ac:dyDescent="0.3">
      <c r="A4482" s="200" t="s">
        <v>2251</v>
      </c>
      <c r="B4482" s="200">
        <v>530131</v>
      </c>
      <c r="C4482" s="200" t="s">
        <v>1735</v>
      </c>
      <c r="D4482" s="200" t="s">
        <v>687</v>
      </c>
    </row>
    <row r="4483" spans="1:4" x14ac:dyDescent="0.3">
      <c r="A4483" s="200" t="s">
        <v>2250</v>
      </c>
      <c r="B4483" s="200">
        <v>539518</v>
      </c>
      <c r="C4483" s="200" t="s">
        <v>1735</v>
      </c>
      <c r="D4483" s="200" t="s">
        <v>820</v>
      </c>
    </row>
    <row r="4484" spans="1:4" x14ac:dyDescent="0.3">
      <c r="A4484" s="200" t="s">
        <v>2249</v>
      </c>
      <c r="B4484" s="200">
        <v>500148</v>
      </c>
      <c r="C4484" s="200" t="s">
        <v>2248</v>
      </c>
      <c r="D4484" s="200" t="s">
        <v>1130</v>
      </c>
    </row>
    <row r="4485" spans="1:4" x14ac:dyDescent="0.3">
      <c r="A4485" s="200" t="s">
        <v>2247</v>
      </c>
      <c r="B4485" s="200">
        <v>539141</v>
      </c>
      <c r="C4485" s="200" t="s">
        <v>2245</v>
      </c>
      <c r="D4485" s="200" t="s">
        <v>1762</v>
      </c>
    </row>
    <row r="4486" spans="1:4" x14ac:dyDescent="0.3">
      <c r="A4486" s="200" t="s">
        <v>2246</v>
      </c>
      <c r="B4486" s="200">
        <v>539141</v>
      </c>
      <c r="C4486" s="200" t="s">
        <v>2245</v>
      </c>
      <c r="D4486" s="200" t="s">
        <v>1762</v>
      </c>
    </row>
    <row r="4487" spans="1:4" x14ac:dyDescent="0.3">
      <c r="A4487" s="200" t="s">
        <v>2244</v>
      </c>
      <c r="B4487" s="200">
        <v>511742</v>
      </c>
      <c r="C4487" s="200" t="s">
        <v>1735</v>
      </c>
      <c r="D4487" s="200" t="s">
        <v>1004</v>
      </c>
    </row>
    <row r="4488" spans="1:4" x14ac:dyDescent="0.3">
      <c r="A4488" s="200" t="s">
        <v>2243</v>
      </c>
      <c r="B4488" s="200">
        <v>533644</v>
      </c>
      <c r="C4488" s="200" t="s">
        <v>2242</v>
      </c>
      <c r="D4488" s="200" t="s">
        <v>749</v>
      </c>
    </row>
    <row r="4489" spans="1:4" x14ac:dyDescent="0.3">
      <c r="A4489" s="200" t="s">
        <v>2241</v>
      </c>
      <c r="B4489" s="200">
        <v>539874</v>
      </c>
      <c r="C4489" s="200" t="s">
        <v>2240</v>
      </c>
      <c r="D4489" s="200" t="s">
        <v>1004</v>
      </c>
    </row>
    <row r="4490" spans="1:4" x14ac:dyDescent="0.3">
      <c r="A4490" s="200" t="s">
        <v>2239</v>
      </c>
      <c r="B4490" s="200" t="s">
        <v>1735</v>
      </c>
      <c r="C4490" s="200" t="s">
        <v>2238</v>
      </c>
      <c r="D4490" s="200" t="s">
        <v>1733</v>
      </c>
    </row>
    <row r="4491" spans="1:4" x14ac:dyDescent="0.3">
      <c r="A4491" s="200" t="s">
        <v>2237</v>
      </c>
      <c r="B4491" s="200">
        <v>538706</v>
      </c>
      <c r="C4491" s="200" t="s">
        <v>1735</v>
      </c>
      <c r="D4491" s="200" t="s">
        <v>958</v>
      </c>
    </row>
    <row r="4492" spans="1:4" x14ac:dyDescent="0.3">
      <c r="A4492" s="200" t="s">
        <v>2236</v>
      </c>
      <c r="B4492" s="200">
        <v>538706</v>
      </c>
      <c r="C4492" s="200" t="s">
        <v>1735</v>
      </c>
      <c r="D4492" s="200" t="s">
        <v>958</v>
      </c>
    </row>
    <row r="4493" spans="1:4" x14ac:dyDescent="0.3">
      <c r="A4493" s="200" t="s">
        <v>2235</v>
      </c>
      <c r="B4493" s="200">
        <v>506685</v>
      </c>
      <c r="C4493" s="200" t="s">
        <v>1735</v>
      </c>
      <c r="D4493" s="200" t="s">
        <v>405</v>
      </c>
    </row>
    <row r="4494" spans="1:4" x14ac:dyDescent="0.3">
      <c r="A4494" s="200" t="s">
        <v>2234</v>
      </c>
      <c r="B4494" s="200">
        <v>532538</v>
      </c>
      <c r="C4494" s="200" t="s">
        <v>2233</v>
      </c>
      <c r="D4494" s="200" t="s">
        <v>687</v>
      </c>
    </row>
    <row r="4495" spans="1:4" x14ac:dyDescent="0.3">
      <c r="A4495" s="200" t="s">
        <v>2232</v>
      </c>
      <c r="B4495" s="200">
        <v>500231</v>
      </c>
      <c r="C4495" s="200" t="s">
        <v>2231</v>
      </c>
      <c r="D4495" s="200" t="s">
        <v>844</v>
      </c>
    </row>
    <row r="4496" spans="1:4" x14ac:dyDescent="0.3">
      <c r="A4496" s="200" t="s">
        <v>2230</v>
      </c>
      <c r="B4496" s="200">
        <v>539798</v>
      </c>
      <c r="C4496" s="200" t="s">
        <v>1735</v>
      </c>
      <c r="D4496" s="200" t="s">
        <v>423</v>
      </c>
    </row>
    <row r="4497" spans="1:4" x14ac:dyDescent="0.3">
      <c r="A4497" s="200" t="s">
        <v>2229</v>
      </c>
      <c r="B4497" s="200">
        <v>504605</v>
      </c>
      <c r="C4497" s="200" t="s">
        <v>1735</v>
      </c>
      <c r="D4497" s="200" t="s">
        <v>423</v>
      </c>
    </row>
    <row r="4498" spans="1:4" x14ac:dyDescent="0.3">
      <c r="A4498" s="200" t="s">
        <v>2228</v>
      </c>
      <c r="B4498" s="200">
        <v>506690</v>
      </c>
      <c r="C4498" s="200" t="s">
        <v>2227</v>
      </c>
      <c r="D4498" s="200" t="s">
        <v>472</v>
      </c>
    </row>
    <row r="4499" spans="1:4" x14ac:dyDescent="0.3">
      <c r="A4499" s="200" t="s">
        <v>2226</v>
      </c>
      <c r="B4499" s="200">
        <v>541503</v>
      </c>
      <c r="C4499" s="200" t="s">
        <v>1735</v>
      </c>
      <c r="D4499" s="200" t="s">
        <v>2225</v>
      </c>
    </row>
    <row r="4500" spans="1:4" x14ac:dyDescent="0.3">
      <c r="A4500" s="200" t="s">
        <v>2224</v>
      </c>
      <c r="B4500" s="200" t="s">
        <v>1735</v>
      </c>
      <c r="C4500" s="200" t="s">
        <v>2223</v>
      </c>
      <c r="D4500" s="200" t="s">
        <v>1733</v>
      </c>
    </row>
    <row r="4501" spans="1:4" x14ac:dyDescent="0.3">
      <c r="A4501" s="200" t="s">
        <v>2222</v>
      </c>
      <c r="B4501" s="200">
        <v>503671</v>
      </c>
      <c r="C4501" s="200" t="s">
        <v>1735</v>
      </c>
      <c r="D4501" s="200" t="s">
        <v>945</v>
      </c>
    </row>
    <row r="4502" spans="1:4" x14ac:dyDescent="0.3">
      <c r="A4502" s="200" t="s">
        <v>2221</v>
      </c>
      <c r="B4502" s="200">
        <v>512595</v>
      </c>
      <c r="C4502" s="200" t="s">
        <v>2220</v>
      </c>
      <c r="D4502" s="200" t="s">
        <v>2219</v>
      </c>
    </row>
    <row r="4503" spans="1:4" x14ac:dyDescent="0.3">
      <c r="A4503" s="200" t="s">
        <v>2218</v>
      </c>
      <c r="B4503" s="200">
        <v>532477</v>
      </c>
      <c r="C4503" s="200" t="s">
        <v>2217</v>
      </c>
      <c r="D4503" s="200" t="s">
        <v>923</v>
      </c>
    </row>
    <row r="4504" spans="1:4" x14ac:dyDescent="0.3">
      <c r="A4504" s="200" t="s">
        <v>2216</v>
      </c>
      <c r="B4504" s="200">
        <v>526799</v>
      </c>
      <c r="C4504" s="200" t="s">
        <v>1735</v>
      </c>
      <c r="D4504" s="200" t="s">
        <v>1130</v>
      </c>
    </row>
    <row r="4505" spans="1:4" x14ac:dyDescent="0.3">
      <c r="A4505" s="200" t="s">
        <v>2215</v>
      </c>
      <c r="B4505" s="200">
        <v>500429</v>
      </c>
      <c r="C4505" s="200" t="s">
        <v>2214</v>
      </c>
      <c r="D4505" s="200" t="s">
        <v>1212</v>
      </c>
    </row>
    <row r="4506" spans="1:4" x14ac:dyDescent="0.3">
      <c r="A4506" s="200" t="s">
        <v>2213</v>
      </c>
      <c r="B4506" s="200">
        <v>526957</v>
      </c>
      <c r="C4506" s="200" t="s">
        <v>1735</v>
      </c>
      <c r="D4506" s="200" t="s">
        <v>955</v>
      </c>
    </row>
    <row r="4507" spans="1:4" x14ac:dyDescent="0.3">
      <c r="A4507" s="200" t="s">
        <v>2212</v>
      </c>
      <c r="B4507" s="200">
        <v>532646</v>
      </c>
      <c r="C4507" s="200" t="s">
        <v>2211</v>
      </c>
      <c r="D4507" s="200" t="s">
        <v>955</v>
      </c>
    </row>
    <row r="4508" spans="1:4" x14ac:dyDescent="0.3">
      <c r="A4508" s="200" t="s">
        <v>2210</v>
      </c>
      <c r="B4508" s="200">
        <v>530997</v>
      </c>
      <c r="C4508" s="200" t="s">
        <v>1735</v>
      </c>
      <c r="D4508" s="200" t="s">
        <v>414</v>
      </c>
    </row>
    <row r="4509" spans="1:4" x14ac:dyDescent="0.3">
      <c r="A4509" s="200" t="s">
        <v>2209</v>
      </c>
      <c r="B4509" s="200">
        <v>521226</v>
      </c>
      <c r="C4509" s="200" t="s">
        <v>1735</v>
      </c>
      <c r="D4509" s="200" t="s">
        <v>920</v>
      </c>
    </row>
    <row r="4510" spans="1:4" x14ac:dyDescent="0.3">
      <c r="A4510" s="200" t="s">
        <v>2208</v>
      </c>
      <c r="B4510" s="200">
        <v>526113</v>
      </c>
      <c r="C4510" s="200" t="s">
        <v>1735</v>
      </c>
      <c r="D4510" s="200" t="s">
        <v>844</v>
      </c>
    </row>
    <row r="4511" spans="1:4" x14ac:dyDescent="0.3">
      <c r="A4511" s="200" t="s">
        <v>2207</v>
      </c>
      <c r="B4511" s="200">
        <v>537582</v>
      </c>
      <c r="C4511" s="200" t="s">
        <v>1735</v>
      </c>
      <c r="D4511" s="200" t="s">
        <v>926</v>
      </c>
    </row>
    <row r="4512" spans="1:4" x14ac:dyDescent="0.3">
      <c r="A4512" s="200" t="s">
        <v>2206</v>
      </c>
      <c r="B4512" s="200">
        <v>538610</v>
      </c>
      <c r="C4512" s="200" t="s">
        <v>1735</v>
      </c>
      <c r="D4512" s="200" t="s">
        <v>423</v>
      </c>
    </row>
    <row r="4513" spans="1:4" x14ac:dyDescent="0.3">
      <c r="A4513" s="200" t="s">
        <v>2205</v>
      </c>
      <c r="B4513" s="200">
        <v>532035</v>
      </c>
      <c r="C4513" s="200" t="s">
        <v>1735</v>
      </c>
      <c r="D4513" s="200" t="s">
        <v>1004</v>
      </c>
    </row>
    <row r="4514" spans="1:4" x14ac:dyDescent="0.3">
      <c r="A4514" s="200" t="s">
        <v>2204</v>
      </c>
      <c r="B4514" s="200">
        <v>531831</v>
      </c>
      <c r="C4514" s="200" t="s">
        <v>1735</v>
      </c>
      <c r="D4514" s="200" t="s">
        <v>2203</v>
      </c>
    </row>
    <row r="4515" spans="1:4" x14ac:dyDescent="0.3">
      <c r="A4515" s="200" t="s">
        <v>2202</v>
      </c>
      <c r="B4515" s="200">
        <v>531867</v>
      </c>
      <c r="C4515" s="200" t="s">
        <v>1735</v>
      </c>
      <c r="D4515" s="200" t="s">
        <v>1212</v>
      </c>
    </row>
    <row r="4516" spans="1:4" x14ac:dyDescent="0.3">
      <c r="A4516" s="200" t="s">
        <v>2201</v>
      </c>
      <c r="B4516" s="200">
        <v>507878</v>
      </c>
      <c r="C4516" s="200" t="s">
        <v>2200</v>
      </c>
      <c r="D4516" s="200" t="s">
        <v>926</v>
      </c>
    </row>
    <row r="4517" spans="1:4" x14ac:dyDescent="0.3">
      <c r="A4517" s="200" t="s">
        <v>2199</v>
      </c>
      <c r="B4517" s="200">
        <v>533171</v>
      </c>
      <c r="C4517" s="200" t="s">
        <v>2198</v>
      </c>
      <c r="D4517" s="200" t="s">
        <v>923</v>
      </c>
    </row>
    <row r="4518" spans="1:4" x14ac:dyDescent="0.3">
      <c r="A4518" s="200" t="s">
        <v>2197</v>
      </c>
      <c r="B4518" s="200">
        <v>532478</v>
      </c>
      <c r="C4518" s="200" t="s">
        <v>2196</v>
      </c>
      <c r="D4518" s="200" t="s">
        <v>1829</v>
      </c>
    </row>
    <row r="4519" spans="1:4" x14ac:dyDescent="0.3">
      <c r="A4519" s="200" t="s">
        <v>2195</v>
      </c>
      <c r="B4519" s="200">
        <v>531091</v>
      </c>
      <c r="C4519" s="200" t="s">
        <v>1735</v>
      </c>
      <c r="D4519" s="200" t="s">
        <v>1004</v>
      </c>
    </row>
    <row r="4520" spans="1:4" x14ac:dyDescent="0.3">
      <c r="A4520" s="200" t="s">
        <v>2194</v>
      </c>
      <c r="B4520" s="200">
        <v>522014</v>
      </c>
      <c r="C4520" s="200" t="s">
        <v>1735</v>
      </c>
      <c r="D4520" s="200" t="s">
        <v>1078</v>
      </c>
    </row>
    <row r="4521" spans="1:4" x14ac:dyDescent="0.3">
      <c r="A4521" s="200" t="s">
        <v>2193</v>
      </c>
      <c r="B4521" s="200">
        <v>502893</v>
      </c>
      <c r="C4521" s="200" t="s">
        <v>1735</v>
      </c>
      <c r="D4521" s="200" t="s">
        <v>961</v>
      </c>
    </row>
    <row r="4522" spans="1:4" x14ac:dyDescent="0.3">
      <c r="A4522" s="200" t="s">
        <v>2192</v>
      </c>
      <c r="B4522" s="200">
        <v>507808</v>
      </c>
      <c r="C4522" s="200" t="s">
        <v>1735</v>
      </c>
      <c r="D4522" s="200" t="s">
        <v>1004</v>
      </c>
    </row>
    <row r="4523" spans="1:4" x14ac:dyDescent="0.3">
      <c r="A4523" s="200" t="s">
        <v>2191</v>
      </c>
      <c r="B4523" s="200" t="s">
        <v>1735</v>
      </c>
      <c r="C4523" s="200" t="s">
        <v>2190</v>
      </c>
      <c r="D4523" s="200" t="s">
        <v>1733</v>
      </c>
    </row>
    <row r="4524" spans="1:4" x14ac:dyDescent="0.3">
      <c r="A4524" s="200" t="s">
        <v>2189</v>
      </c>
      <c r="B4524" s="200">
        <v>532432</v>
      </c>
      <c r="C4524" s="200" t="s">
        <v>2188</v>
      </c>
      <c r="D4524" s="200" t="s">
        <v>1829</v>
      </c>
    </row>
    <row r="4525" spans="1:4" x14ac:dyDescent="0.3">
      <c r="A4525" s="200" t="s">
        <v>2187</v>
      </c>
      <c r="B4525" s="200">
        <v>521188</v>
      </c>
      <c r="C4525" s="200" t="s">
        <v>1735</v>
      </c>
      <c r="D4525" s="200" t="s">
        <v>920</v>
      </c>
    </row>
    <row r="4526" spans="1:4" x14ac:dyDescent="0.3">
      <c r="A4526" s="200" t="s">
        <v>2186</v>
      </c>
      <c r="B4526" s="200">
        <v>522091</v>
      </c>
      <c r="C4526" s="200" t="s">
        <v>1735</v>
      </c>
      <c r="D4526" s="200" t="s">
        <v>749</v>
      </c>
    </row>
    <row r="4527" spans="1:4" x14ac:dyDescent="0.3">
      <c r="A4527" s="200" t="s">
        <v>2185</v>
      </c>
      <c r="B4527" s="200">
        <v>532746</v>
      </c>
      <c r="C4527" s="200" t="s">
        <v>2184</v>
      </c>
      <c r="D4527" s="200" t="s">
        <v>931</v>
      </c>
    </row>
    <row r="4528" spans="1:4" x14ac:dyDescent="0.3">
      <c r="A4528" s="200" t="s">
        <v>2183</v>
      </c>
      <c r="B4528" s="200" t="s">
        <v>1735</v>
      </c>
      <c r="C4528" s="200" t="s">
        <v>2181</v>
      </c>
      <c r="D4528" s="200" t="s">
        <v>1733</v>
      </c>
    </row>
    <row r="4529" spans="1:4" x14ac:dyDescent="0.3">
      <c r="A4529" s="200" t="s">
        <v>2182</v>
      </c>
      <c r="B4529" s="200" t="s">
        <v>1735</v>
      </c>
      <c r="C4529" s="200" t="s">
        <v>2181</v>
      </c>
      <c r="D4529" s="200" t="s">
        <v>1733</v>
      </c>
    </row>
    <row r="4530" spans="1:4" x14ac:dyDescent="0.3">
      <c r="A4530" s="200" t="s">
        <v>2180</v>
      </c>
      <c r="B4530" s="200">
        <v>532378</v>
      </c>
      <c r="C4530" s="200" t="s">
        <v>1735</v>
      </c>
      <c r="D4530" s="200" t="s">
        <v>1947</v>
      </c>
    </row>
    <row r="4531" spans="1:4" x14ac:dyDescent="0.3">
      <c r="A4531" s="200" t="s">
        <v>2179</v>
      </c>
      <c r="B4531" s="200">
        <v>539314</v>
      </c>
      <c r="C4531" s="200" t="s">
        <v>1735</v>
      </c>
      <c r="D4531" s="200" t="s">
        <v>989</v>
      </c>
    </row>
    <row r="4532" spans="1:4" x14ac:dyDescent="0.3">
      <c r="A4532" s="200" t="s">
        <v>2178</v>
      </c>
      <c r="B4532" s="200">
        <v>504212</v>
      </c>
      <c r="C4532" s="200" t="s">
        <v>2177</v>
      </c>
      <c r="D4532" s="200" t="s">
        <v>958</v>
      </c>
    </row>
    <row r="4533" spans="1:4" x14ac:dyDescent="0.3">
      <c r="A4533" s="200" t="s">
        <v>2176</v>
      </c>
      <c r="B4533" s="200">
        <v>531963</v>
      </c>
      <c r="C4533" s="200" t="s">
        <v>1735</v>
      </c>
      <c r="D4533" s="200" t="s">
        <v>1751</v>
      </c>
    </row>
    <row r="4534" spans="1:4" x14ac:dyDescent="0.3">
      <c r="A4534" s="200" t="s">
        <v>2175</v>
      </c>
      <c r="B4534" s="200">
        <v>523519</v>
      </c>
      <c r="C4534" s="200" t="s">
        <v>1735</v>
      </c>
      <c r="D4534" s="200" t="s">
        <v>1212</v>
      </c>
    </row>
    <row r="4535" spans="1:4" x14ac:dyDescent="0.3">
      <c r="A4535" s="200" t="s">
        <v>2174</v>
      </c>
      <c r="B4535" s="200">
        <v>504673</v>
      </c>
      <c r="C4535" s="200" t="s">
        <v>1735</v>
      </c>
      <c r="D4535" s="200" t="s">
        <v>2173</v>
      </c>
    </row>
    <row r="4536" spans="1:4" x14ac:dyDescent="0.3">
      <c r="A4536" s="200" t="s">
        <v>2172</v>
      </c>
      <c r="B4536" s="200">
        <v>524408</v>
      </c>
      <c r="C4536" s="200" t="s">
        <v>1735</v>
      </c>
      <c r="D4536" s="200" t="s">
        <v>681</v>
      </c>
    </row>
    <row r="4537" spans="1:4" x14ac:dyDescent="0.3">
      <c r="A4537" s="200" t="s">
        <v>2171</v>
      </c>
      <c r="B4537" s="200">
        <v>514144</v>
      </c>
      <c r="C4537" s="200" t="s">
        <v>1735</v>
      </c>
      <c r="D4537" s="200" t="s">
        <v>920</v>
      </c>
    </row>
    <row r="4538" spans="1:4" x14ac:dyDescent="0.3">
      <c r="A4538" s="200" t="s">
        <v>2170</v>
      </c>
      <c r="B4538" s="200">
        <v>512408</v>
      </c>
      <c r="C4538" s="200" t="s">
        <v>1735</v>
      </c>
      <c r="D4538" s="200" t="s">
        <v>920</v>
      </c>
    </row>
    <row r="4539" spans="1:4" x14ac:dyDescent="0.3">
      <c r="A4539" s="200" t="s">
        <v>2169</v>
      </c>
      <c r="B4539" s="200">
        <v>531762</v>
      </c>
      <c r="C4539" s="200" t="s">
        <v>1735</v>
      </c>
      <c r="D4539" s="200" t="s">
        <v>472</v>
      </c>
    </row>
    <row r="4540" spans="1:4" x14ac:dyDescent="0.3">
      <c r="A4540" s="200" t="s">
        <v>2168</v>
      </c>
      <c r="B4540" s="200">
        <v>511764</v>
      </c>
      <c r="C4540" s="200" t="s">
        <v>1735</v>
      </c>
      <c r="D4540" s="200" t="s">
        <v>1004</v>
      </c>
    </row>
    <row r="4541" spans="1:4" x14ac:dyDescent="0.3">
      <c r="A4541" s="200" t="s">
        <v>2167</v>
      </c>
      <c r="B4541" s="200">
        <v>512070</v>
      </c>
      <c r="C4541" s="200" t="s">
        <v>2166</v>
      </c>
      <c r="D4541" s="200" t="s">
        <v>1007</v>
      </c>
    </row>
    <row r="4542" spans="1:4" x14ac:dyDescent="0.3">
      <c r="A4542" s="200" t="s">
        <v>2165</v>
      </c>
      <c r="B4542" s="200">
        <v>531390</v>
      </c>
      <c r="C4542" s="200" t="s">
        <v>1735</v>
      </c>
      <c r="D4542" s="200" t="s">
        <v>1004</v>
      </c>
    </row>
    <row r="4543" spans="1:4" x14ac:dyDescent="0.3">
      <c r="A4543" s="200" t="s">
        <v>2164</v>
      </c>
      <c r="B4543" s="200" t="s">
        <v>1735</v>
      </c>
      <c r="C4543" s="200" t="s">
        <v>2163</v>
      </c>
      <c r="D4543" s="200" t="s">
        <v>1733</v>
      </c>
    </row>
    <row r="4544" spans="1:4" x14ac:dyDescent="0.3">
      <c r="A4544" s="200" t="s">
        <v>2162</v>
      </c>
      <c r="B4544" s="200">
        <v>526987</v>
      </c>
      <c r="C4544" s="200" t="s">
        <v>2161</v>
      </c>
      <c r="D4544" s="200" t="s">
        <v>1212</v>
      </c>
    </row>
    <row r="4545" spans="1:4" x14ac:dyDescent="0.3">
      <c r="A4545" s="200" t="s">
        <v>2160</v>
      </c>
      <c r="B4545" s="200">
        <v>532402</v>
      </c>
      <c r="C4545" s="200" t="s">
        <v>1735</v>
      </c>
      <c r="D4545" s="200" t="s">
        <v>1625</v>
      </c>
    </row>
    <row r="4546" spans="1:4" x14ac:dyDescent="0.3">
      <c r="A4546" s="200" t="s">
        <v>2159</v>
      </c>
      <c r="B4546" s="200">
        <v>532398</v>
      </c>
      <c r="C4546" s="200" t="s">
        <v>2158</v>
      </c>
      <c r="D4546" s="200" t="s">
        <v>1625</v>
      </c>
    </row>
    <row r="4547" spans="1:4" x14ac:dyDescent="0.3">
      <c r="A4547" s="200" t="s">
        <v>2157</v>
      </c>
      <c r="B4547" s="200">
        <v>517146</v>
      </c>
      <c r="C4547" s="200" t="s">
        <v>2156</v>
      </c>
      <c r="D4547" s="200" t="s">
        <v>423</v>
      </c>
    </row>
    <row r="4548" spans="1:4" x14ac:dyDescent="0.3">
      <c r="A4548" s="200" t="s">
        <v>2155</v>
      </c>
      <c r="B4548" s="200">
        <v>511507</v>
      </c>
      <c r="C4548" s="200" t="s">
        <v>1735</v>
      </c>
      <c r="D4548" s="200" t="s">
        <v>1004</v>
      </c>
    </row>
    <row r="4549" spans="1:4" x14ac:dyDescent="0.3">
      <c r="A4549" s="200" t="s">
        <v>2154</v>
      </c>
      <c r="B4549" s="200" t="s">
        <v>1735</v>
      </c>
      <c r="C4549" s="200" t="s">
        <v>2153</v>
      </c>
      <c r="D4549" s="200" t="s">
        <v>1733</v>
      </c>
    </row>
    <row r="4550" spans="1:4" x14ac:dyDescent="0.3">
      <c r="A4550" s="200" t="s">
        <v>2152</v>
      </c>
      <c r="B4550" s="200">
        <v>511736</v>
      </c>
      <c r="C4550" s="200" t="s">
        <v>1735</v>
      </c>
      <c r="D4550" s="200" t="s">
        <v>1212</v>
      </c>
    </row>
    <row r="4551" spans="1:4" x14ac:dyDescent="0.3">
      <c r="A4551" s="200" t="s">
        <v>2151</v>
      </c>
      <c r="B4551" s="200">
        <v>532765</v>
      </c>
      <c r="C4551" s="200" t="s">
        <v>2150</v>
      </c>
      <c r="D4551" s="200" t="s">
        <v>414</v>
      </c>
    </row>
    <row r="4552" spans="1:4" x14ac:dyDescent="0.3">
      <c r="A4552" s="200" t="s">
        <v>2149</v>
      </c>
      <c r="B4552" s="200">
        <v>590101</v>
      </c>
      <c r="C4552" s="200" t="s">
        <v>2148</v>
      </c>
      <c r="D4552" s="200" t="s">
        <v>945</v>
      </c>
    </row>
    <row r="4553" spans="1:4" x14ac:dyDescent="0.3">
      <c r="A4553" s="200" t="s">
        <v>2147</v>
      </c>
      <c r="B4553" s="200">
        <v>500426</v>
      </c>
      <c r="C4553" s="200" t="s">
        <v>1735</v>
      </c>
      <c r="D4553" s="200" t="s">
        <v>926</v>
      </c>
    </row>
    <row r="4554" spans="1:4" x14ac:dyDescent="0.3">
      <c r="A4554" s="200" t="s">
        <v>2146</v>
      </c>
      <c r="B4554" s="200">
        <v>513216</v>
      </c>
      <c r="C4554" s="200" t="s">
        <v>2145</v>
      </c>
      <c r="D4554" s="200" t="s">
        <v>1850</v>
      </c>
    </row>
    <row r="4555" spans="1:4" x14ac:dyDescent="0.3">
      <c r="A4555" s="200" t="s">
        <v>2144</v>
      </c>
      <c r="B4555" s="200">
        <v>532729</v>
      </c>
      <c r="C4555" s="200" t="s">
        <v>2143</v>
      </c>
      <c r="D4555" s="200" t="s">
        <v>807</v>
      </c>
    </row>
    <row r="4556" spans="1:4" x14ac:dyDescent="0.3">
      <c r="A4556" s="200" t="s">
        <v>2142</v>
      </c>
      <c r="B4556" s="200">
        <v>500254</v>
      </c>
      <c r="C4556" s="200" t="s">
        <v>2141</v>
      </c>
      <c r="D4556" s="200" t="s">
        <v>1850</v>
      </c>
    </row>
    <row r="4557" spans="1:4" x14ac:dyDescent="0.3">
      <c r="A4557" s="200" t="s">
        <v>2140</v>
      </c>
      <c r="B4557" s="200">
        <v>511110</v>
      </c>
      <c r="C4557" s="200" t="s">
        <v>1735</v>
      </c>
      <c r="D4557" s="200" t="s">
        <v>945</v>
      </c>
    </row>
    <row r="4558" spans="1:4" x14ac:dyDescent="0.3">
      <c r="A4558" s="200" t="s">
        <v>2139</v>
      </c>
      <c r="B4558" s="200">
        <v>539123</v>
      </c>
      <c r="C4558" s="200" t="s">
        <v>1735</v>
      </c>
      <c r="D4558" s="200" t="s">
        <v>1791</v>
      </c>
    </row>
    <row r="4559" spans="1:4" x14ac:dyDescent="0.3">
      <c r="A4559" s="200" t="s">
        <v>2138</v>
      </c>
      <c r="B4559" s="200">
        <v>542654</v>
      </c>
      <c r="C4559" s="200" t="s">
        <v>2137</v>
      </c>
      <c r="D4559" s="200" t="s">
        <v>1252</v>
      </c>
    </row>
    <row r="4560" spans="1:4" x14ac:dyDescent="0.3">
      <c r="A4560" s="200" t="s">
        <v>2136</v>
      </c>
      <c r="B4560" s="200">
        <v>523888</v>
      </c>
      <c r="C4560" s="200" t="s">
        <v>1735</v>
      </c>
      <c r="D4560" s="200" t="s">
        <v>1093</v>
      </c>
    </row>
    <row r="4561" spans="1:4" x14ac:dyDescent="0.3">
      <c r="A4561" s="200" t="s">
        <v>2135</v>
      </c>
      <c r="B4561" s="200">
        <v>531266</v>
      </c>
      <c r="C4561" s="200" t="s">
        <v>2134</v>
      </c>
      <c r="D4561" s="200" t="s">
        <v>2133</v>
      </c>
    </row>
    <row r="4562" spans="1:4" x14ac:dyDescent="0.3">
      <c r="A4562" s="200" t="s">
        <v>2132</v>
      </c>
      <c r="B4562" s="200">
        <v>532867</v>
      </c>
      <c r="C4562" s="200" t="s">
        <v>2131</v>
      </c>
      <c r="D4562" s="200" t="s">
        <v>1930</v>
      </c>
    </row>
    <row r="4563" spans="1:4" x14ac:dyDescent="0.3">
      <c r="A4563" s="200" t="s">
        <v>2130</v>
      </c>
      <c r="B4563" s="200">
        <v>533269</v>
      </c>
      <c r="C4563" s="200" t="s">
        <v>2129</v>
      </c>
      <c r="D4563" s="200" t="s">
        <v>2128</v>
      </c>
    </row>
    <row r="4564" spans="1:4" x14ac:dyDescent="0.3">
      <c r="A4564" s="200" t="s">
        <v>2127</v>
      </c>
      <c r="B4564" s="200">
        <v>532320</v>
      </c>
      <c r="C4564" s="200" t="s">
        <v>1735</v>
      </c>
      <c r="D4564" s="200" t="s">
        <v>1004</v>
      </c>
    </row>
    <row r="4565" spans="1:4" x14ac:dyDescent="0.3">
      <c r="A4565" s="200" t="s">
        <v>2126</v>
      </c>
      <c r="B4565" s="200">
        <v>519152</v>
      </c>
      <c r="C4565" s="200" t="s">
        <v>1735</v>
      </c>
      <c r="D4565" s="200" t="s">
        <v>1212</v>
      </c>
    </row>
    <row r="4566" spans="1:4" x14ac:dyDescent="0.3">
      <c r="A4566" s="200" t="s">
        <v>2125</v>
      </c>
      <c r="B4566" s="200">
        <v>519156</v>
      </c>
      <c r="C4566" s="200" t="s">
        <v>2124</v>
      </c>
      <c r="D4566" s="200" t="s">
        <v>844</v>
      </c>
    </row>
    <row r="4567" spans="1:4" x14ac:dyDescent="0.3">
      <c r="A4567" s="200" t="s">
        <v>2123</v>
      </c>
      <c r="B4567" s="200" t="s">
        <v>1735</v>
      </c>
      <c r="C4567" s="200" t="s">
        <v>2122</v>
      </c>
      <c r="D4567" s="200" t="s">
        <v>1733</v>
      </c>
    </row>
    <row r="4568" spans="1:4" x14ac:dyDescent="0.3">
      <c r="A4568" s="200" t="s">
        <v>2121</v>
      </c>
      <c r="B4568" s="200">
        <v>531676</v>
      </c>
      <c r="C4568" s="200" t="s">
        <v>1735</v>
      </c>
      <c r="D4568" s="200" t="s">
        <v>844</v>
      </c>
    </row>
    <row r="4569" spans="1:4" x14ac:dyDescent="0.3">
      <c r="A4569" s="200" t="s">
        <v>2120</v>
      </c>
      <c r="B4569" s="200">
        <v>532156</v>
      </c>
      <c r="C4569" s="200" t="s">
        <v>2119</v>
      </c>
      <c r="D4569" s="200" t="s">
        <v>1047</v>
      </c>
    </row>
    <row r="4570" spans="1:4" x14ac:dyDescent="0.3">
      <c r="A4570" s="200" t="s">
        <v>2118</v>
      </c>
      <c r="B4570" s="200" t="s">
        <v>1735</v>
      </c>
      <c r="C4570" s="200" t="s">
        <v>2117</v>
      </c>
      <c r="D4570" s="200" t="s">
        <v>1733</v>
      </c>
    </row>
    <row r="4571" spans="1:4" x14ac:dyDescent="0.3">
      <c r="A4571" s="200" t="s">
        <v>2116</v>
      </c>
      <c r="B4571" s="200">
        <v>511431</v>
      </c>
      <c r="C4571" s="200" t="s">
        <v>2115</v>
      </c>
      <c r="D4571" s="200" t="s">
        <v>1252</v>
      </c>
    </row>
    <row r="4572" spans="1:4" x14ac:dyDescent="0.3">
      <c r="A4572" s="200" t="s">
        <v>2114</v>
      </c>
      <c r="B4572" s="200">
        <v>539402</v>
      </c>
      <c r="C4572" s="200" t="s">
        <v>1735</v>
      </c>
      <c r="D4572" s="200" t="s">
        <v>414</v>
      </c>
    </row>
    <row r="4573" spans="1:4" x14ac:dyDescent="0.3">
      <c r="A4573" s="200" t="s">
        <v>2113</v>
      </c>
      <c r="B4573" s="200">
        <v>526775</v>
      </c>
      <c r="C4573" s="200" t="s">
        <v>1735</v>
      </c>
      <c r="D4573" s="200" t="s">
        <v>1797</v>
      </c>
    </row>
    <row r="4574" spans="1:4" x14ac:dyDescent="0.3">
      <c r="A4574" s="200" t="s">
        <v>2112</v>
      </c>
      <c r="B4574" s="200">
        <v>540145</v>
      </c>
      <c r="C4574" s="200" t="s">
        <v>1735</v>
      </c>
      <c r="D4574" s="200" t="s">
        <v>472</v>
      </c>
    </row>
    <row r="4575" spans="1:4" x14ac:dyDescent="0.3">
      <c r="A4575" s="200" t="s">
        <v>2111</v>
      </c>
      <c r="B4575" s="200">
        <v>530403</v>
      </c>
      <c r="C4575" s="200" t="s">
        <v>1735</v>
      </c>
      <c r="D4575" s="200" t="s">
        <v>1130</v>
      </c>
    </row>
    <row r="4576" spans="1:4" x14ac:dyDescent="0.3">
      <c r="A4576" s="200" t="s">
        <v>2110</v>
      </c>
      <c r="B4576" s="200">
        <v>513397</v>
      </c>
      <c r="C4576" s="200" t="s">
        <v>1735</v>
      </c>
      <c r="D4576" s="200" t="s">
        <v>423</v>
      </c>
    </row>
    <row r="4577" spans="1:4" x14ac:dyDescent="0.3">
      <c r="A4577" s="200" t="s">
        <v>2109</v>
      </c>
      <c r="B4577" s="200">
        <v>539543</v>
      </c>
      <c r="C4577" s="200" t="s">
        <v>1735</v>
      </c>
      <c r="D4577" s="200" t="s">
        <v>1791</v>
      </c>
    </row>
    <row r="4578" spans="1:4" x14ac:dyDescent="0.3">
      <c r="A4578" s="200" t="s">
        <v>2108</v>
      </c>
      <c r="B4578" s="200">
        <v>530459</v>
      </c>
      <c r="C4578" s="200" t="s">
        <v>1735</v>
      </c>
      <c r="D4578" s="200" t="s">
        <v>920</v>
      </c>
    </row>
    <row r="4579" spans="1:4" x14ac:dyDescent="0.3">
      <c r="A4579" s="200" t="s">
        <v>2107</v>
      </c>
      <c r="B4579" s="200">
        <v>512175</v>
      </c>
      <c r="C4579" s="200" t="s">
        <v>1735</v>
      </c>
      <c r="D4579" s="200" t="s">
        <v>948</v>
      </c>
    </row>
    <row r="4580" spans="1:4" x14ac:dyDescent="0.3">
      <c r="A4580" s="200" t="s">
        <v>2106</v>
      </c>
      <c r="B4580" s="200">
        <v>530369</v>
      </c>
      <c r="C4580" s="200" t="s">
        <v>1735</v>
      </c>
      <c r="D4580" s="200" t="s">
        <v>1093</v>
      </c>
    </row>
    <row r="4581" spans="1:4" x14ac:dyDescent="0.3">
      <c r="A4581" s="200" t="s">
        <v>2105</v>
      </c>
      <c r="B4581" s="200">
        <v>532090</v>
      </c>
      <c r="C4581" s="200" t="s">
        <v>1735</v>
      </c>
      <c r="D4581" s="200" t="s">
        <v>920</v>
      </c>
    </row>
    <row r="4582" spans="1:4" x14ac:dyDescent="0.3">
      <c r="A4582" s="200" t="s">
        <v>2104</v>
      </c>
      <c r="B4582" s="200">
        <v>538918</v>
      </c>
      <c r="C4582" s="200" t="s">
        <v>1735</v>
      </c>
      <c r="D4582" s="200" t="s">
        <v>1004</v>
      </c>
    </row>
    <row r="4583" spans="1:4" x14ac:dyDescent="0.3">
      <c r="A4583" s="200" t="s">
        <v>2103</v>
      </c>
      <c r="B4583" s="200">
        <v>540729</v>
      </c>
      <c r="C4583" s="200" t="s">
        <v>1735</v>
      </c>
      <c r="D4583" s="200" t="s">
        <v>472</v>
      </c>
    </row>
    <row r="4584" spans="1:4" x14ac:dyDescent="0.3">
      <c r="A4584" s="200" t="s">
        <v>2102</v>
      </c>
      <c r="B4584" s="200">
        <v>539761</v>
      </c>
      <c r="C4584" s="200" t="s">
        <v>1735</v>
      </c>
      <c r="D4584" s="200" t="s">
        <v>537</v>
      </c>
    </row>
    <row r="4585" spans="1:4" x14ac:dyDescent="0.3">
      <c r="A4585" s="200" t="s">
        <v>2101</v>
      </c>
      <c r="B4585" s="200">
        <v>502589</v>
      </c>
      <c r="C4585" s="200" t="s">
        <v>1735</v>
      </c>
      <c r="D4585" s="200" t="s">
        <v>1655</v>
      </c>
    </row>
    <row r="4586" spans="1:4" x14ac:dyDescent="0.3">
      <c r="A4586" s="200" t="s">
        <v>2100</v>
      </c>
      <c r="B4586" s="200">
        <v>524796</v>
      </c>
      <c r="C4586" s="200" t="s">
        <v>1735</v>
      </c>
      <c r="D4586" s="200" t="s">
        <v>472</v>
      </c>
    </row>
    <row r="4587" spans="1:4" x14ac:dyDescent="0.3">
      <c r="A4587" s="200" t="s">
        <v>2099</v>
      </c>
      <c r="B4587" s="200" t="s">
        <v>1735</v>
      </c>
      <c r="C4587" s="200" t="s">
        <v>2098</v>
      </c>
      <c r="D4587" s="200" t="s">
        <v>1880</v>
      </c>
    </row>
    <row r="4588" spans="1:4" x14ac:dyDescent="0.3">
      <c r="A4588" s="200" t="s">
        <v>2097</v>
      </c>
      <c r="B4588" s="200">
        <v>531444</v>
      </c>
      <c r="C4588" s="200" t="s">
        <v>1735</v>
      </c>
      <c r="D4588" s="200" t="s">
        <v>687</v>
      </c>
    </row>
    <row r="4589" spans="1:4" x14ac:dyDescent="0.3">
      <c r="A4589" s="200" t="s">
        <v>2096</v>
      </c>
      <c r="B4589" s="200">
        <v>500439</v>
      </c>
      <c r="C4589" s="200" t="s">
        <v>2095</v>
      </c>
      <c r="D4589" s="200" t="s">
        <v>1004</v>
      </c>
    </row>
    <row r="4590" spans="1:4" x14ac:dyDescent="0.3">
      <c r="A4590" s="200" t="s">
        <v>2094</v>
      </c>
      <c r="B4590" s="200">
        <v>513534</v>
      </c>
      <c r="C4590" s="200" t="s">
        <v>1735</v>
      </c>
      <c r="D4590" s="200" t="s">
        <v>1850</v>
      </c>
    </row>
    <row r="4591" spans="1:4" x14ac:dyDescent="0.3">
      <c r="A4591" s="200" t="s">
        <v>2093</v>
      </c>
      <c r="B4591" s="200">
        <v>514175</v>
      </c>
      <c r="C4591" s="200" t="s">
        <v>2092</v>
      </c>
      <c r="D4591" s="200" t="s">
        <v>920</v>
      </c>
    </row>
    <row r="4592" spans="1:4" x14ac:dyDescent="0.3">
      <c r="A4592" s="200" t="s">
        <v>2091</v>
      </c>
      <c r="B4592" s="200">
        <v>534392</v>
      </c>
      <c r="C4592" s="200" t="s">
        <v>2090</v>
      </c>
      <c r="D4592" s="200" t="s">
        <v>423</v>
      </c>
    </row>
    <row r="4593" spans="1:4" x14ac:dyDescent="0.3">
      <c r="A4593" s="200" t="s">
        <v>2089</v>
      </c>
      <c r="B4593" s="200">
        <v>502986</v>
      </c>
      <c r="C4593" s="200" t="s">
        <v>2088</v>
      </c>
      <c r="D4593" s="200" t="s">
        <v>920</v>
      </c>
    </row>
    <row r="4594" spans="1:4" x14ac:dyDescent="0.3">
      <c r="A4594" s="200" t="s">
        <v>2087</v>
      </c>
      <c r="B4594" s="200">
        <v>541578</v>
      </c>
      <c r="C4594" s="200" t="s">
        <v>2086</v>
      </c>
      <c r="D4594" s="200" t="s">
        <v>989</v>
      </c>
    </row>
    <row r="4595" spans="1:4" x14ac:dyDescent="0.3">
      <c r="A4595" s="200" t="s">
        <v>2085</v>
      </c>
      <c r="B4595" s="200">
        <v>540180</v>
      </c>
      <c r="C4595" s="200" t="s">
        <v>2084</v>
      </c>
      <c r="D4595" s="200" t="s">
        <v>1130</v>
      </c>
    </row>
    <row r="4596" spans="1:4" x14ac:dyDescent="0.3">
      <c r="A4596" s="200" t="s">
        <v>2083</v>
      </c>
      <c r="B4596" s="200">
        <v>512511</v>
      </c>
      <c r="C4596" s="200" t="s">
        <v>1735</v>
      </c>
      <c r="D4596" s="200" t="s">
        <v>1751</v>
      </c>
    </row>
    <row r="4597" spans="1:4" x14ac:dyDescent="0.3">
      <c r="A4597" s="200" t="s">
        <v>2082</v>
      </c>
      <c r="B4597" s="200">
        <v>531574</v>
      </c>
      <c r="C4597" s="200" t="s">
        <v>1735</v>
      </c>
      <c r="D4597" s="200" t="s">
        <v>926</v>
      </c>
    </row>
    <row r="4598" spans="1:4" x14ac:dyDescent="0.3">
      <c r="A4598" s="200" t="s">
        <v>2081</v>
      </c>
      <c r="B4598" s="200" t="s">
        <v>1735</v>
      </c>
      <c r="C4598" s="200" t="s">
        <v>2080</v>
      </c>
      <c r="D4598" s="200" t="s">
        <v>1733</v>
      </c>
    </row>
    <row r="4599" spans="1:4" x14ac:dyDescent="0.3">
      <c r="A4599" s="200" t="s">
        <v>2079</v>
      </c>
      <c r="B4599" s="200">
        <v>533156</v>
      </c>
      <c r="C4599" s="200" t="s">
        <v>2078</v>
      </c>
      <c r="D4599" s="200" t="s">
        <v>926</v>
      </c>
    </row>
    <row r="4600" spans="1:4" x14ac:dyDescent="0.3">
      <c r="A4600" s="200" t="s">
        <v>2077</v>
      </c>
      <c r="B4600" s="200">
        <v>538634</v>
      </c>
      <c r="C4600" s="200" t="s">
        <v>1735</v>
      </c>
      <c r="D4600" s="200" t="s">
        <v>472</v>
      </c>
    </row>
    <row r="4601" spans="1:4" x14ac:dyDescent="0.3">
      <c r="A4601" s="200" t="s">
        <v>2076</v>
      </c>
      <c r="B4601" s="200">
        <v>533576</v>
      </c>
      <c r="C4601" s="200" t="s">
        <v>2075</v>
      </c>
      <c r="D4601" s="200" t="s">
        <v>1850</v>
      </c>
    </row>
    <row r="4602" spans="1:4" x14ac:dyDescent="0.3">
      <c r="A4602" s="200" t="s">
        <v>2074</v>
      </c>
      <c r="B4602" s="200">
        <v>531650</v>
      </c>
      <c r="C4602" s="200" t="s">
        <v>1735</v>
      </c>
      <c r="D4602" s="200" t="s">
        <v>1751</v>
      </c>
    </row>
    <row r="4603" spans="1:4" x14ac:dyDescent="0.3">
      <c r="A4603" s="200" t="s">
        <v>2073</v>
      </c>
      <c r="B4603" s="200">
        <v>513005</v>
      </c>
      <c r="C4603" s="200" t="s">
        <v>1735</v>
      </c>
      <c r="D4603" s="200" t="s">
        <v>1850</v>
      </c>
    </row>
    <row r="4604" spans="1:4" x14ac:dyDescent="0.3">
      <c r="A4604" s="200" t="s">
        <v>2072</v>
      </c>
      <c r="B4604" s="200">
        <v>511493</v>
      </c>
      <c r="C4604" s="200" t="s">
        <v>1735</v>
      </c>
      <c r="D4604" s="200" t="s">
        <v>1004</v>
      </c>
    </row>
    <row r="4605" spans="1:4" x14ac:dyDescent="0.3">
      <c r="A4605" s="200" t="s">
        <v>2071</v>
      </c>
      <c r="B4605" s="200">
        <v>536672</v>
      </c>
      <c r="C4605" s="200" t="s">
        <v>1735</v>
      </c>
      <c r="D4605" s="200" t="s">
        <v>2070</v>
      </c>
    </row>
    <row r="4606" spans="1:4" x14ac:dyDescent="0.3">
      <c r="A4606" s="200" t="s">
        <v>2069</v>
      </c>
      <c r="B4606" s="200">
        <v>500295</v>
      </c>
      <c r="C4606" s="200" t="s">
        <v>2068</v>
      </c>
      <c r="D4606" s="200" t="s">
        <v>2067</v>
      </c>
    </row>
    <row r="4607" spans="1:4" x14ac:dyDescent="0.3">
      <c r="A4607" s="200" t="s">
        <v>2066</v>
      </c>
      <c r="B4607" s="200">
        <v>533056</v>
      </c>
      <c r="C4607" s="200" t="s">
        <v>1735</v>
      </c>
      <c r="D4607" s="200" t="s">
        <v>961</v>
      </c>
    </row>
    <row r="4608" spans="1:4" x14ac:dyDescent="0.3">
      <c r="A4608" s="200" t="s">
        <v>2065</v>
      </c>
      <c r="B4608" s="200">
        <v>522267</v>
      </c>
      <c r="C4608" s="200" t="s">
        <v>1735</v>
      </c>
      <c r="D4608" s="200" t="s">
        <v>515</v>
      </c>
    </row>
    <row r="4609" spans="1:4" x14ac:dyDescent="0.3">
      <c r="A4609" s="200" t="s">
        <v>2064</v>
      </c>
      <c r="B4609" s="200">
        <v>503657</v>
      </c>
      <c r="C4609" s="200" t="s">
        <v>1735</v>
      </c>
      <c r="D4609" s="200" t="s">
        <v>2063</v>
      </c>
    </row>
    <row r="4610" spans="1:4" x14ac:dyDescent="0.3">
      <c r="A4610" s="200" t="s">
        <v>2062</v>
      </c>
      <c r="B4610" s="200">
        <v>542046</v>
      </c>
      <c r="C4610" s="200" t="s">
        <v>1735</v>
      </c>
      <c r="D4610" s="200" t="s">
        <v>926</v>
      </c>
    </row>
    <row r="4611" spans="1:4" x14ac:dyDescent="0.3">
      <c r="A4611" s="200" t="s">
        <v>2061</v>
      </c>
      <c r="B4611" s="200">
        <v>540252</v>
      </c>
      <c r="C4611" s="200" t="s">
        <v>1735</v>
      </c>
      <c r="D4611" s="200" t="s">
        <v>1047</v>
      </c>
    </row>
    <row r="4612" spans="1:4" x14ac:dyDescent="0.3">
      <c r="A4612" s="200" t="s">
        <v>2060</v>
      </c>
      <c r="B4612" s="200">
        <v>511523</v>
      </c>
      <c r="C4612" s="200" t="s">
        <v>1735</v>
      </c>
      <c r="D4612" s="200" t="s">
        <v>472</v>
      </c>
    </row>
    <row r="4613" spans="1:4" x14ac:dyDescent="0.3">
      <c r="A4613" s="200" t="s">
        <v>2059</v>
      </c>
      <c r="B4613" s="200">
        <v>539132</v>
      </c>
      <c r="C4613" s="200" t="s">
        <v>1735</v>
      </c>
      <c r="D4613" s="200" t="s">
        <v>1646</v>
      </c>
    </row>
    <row r="4614" spans="1:4" x14ac:dyDescent="0.3">
      <c r="A4614" s="200" t="s">
        <v>2058</v>
      </c>
      <c r="B4614" s="200">
        <v>526755</v>
      </c>
      <c r="C4614" s="200" t="s">
        <v>1735</v>
      </c>
      <c r="D4614" s="200" t="s">
        <v>1811</v>
      </c>
    </row>
    <row r="4615" spans="1:4" x14ac:dyDescent="0.3">
      <c r="A4615" s="200" t="s">
        <v>2057</v>
      </c>
      <c r="B4615" s="200">
        <v>505232</v>
      </c>
      <c r="C4615" s="200" t="s">
        <v>1735</v>
      </c>
      <c r="D4615" s="200" t="s">
        <v>989</v>
      </c>
    </row>
    <row r="4616" spans="1:4" x14ac:dyDescent="0.3">
      <c r="A4616" s="200" t="s">
        <v>2056</v>
      </c>
      <c r="B4616" s="200">
        <v>523261</v>
      </c>
      <c r="C4616" s="200" t="s">
        <v>2054</v>
      </c>
      <c r="D4616" s="200" t="s">
        <v>844</v>
      </c>
    </row>
    <row r="4617" spans="1:4" x14ac:dyDescent="0.3">
      <c r="A4617" s="200" t="s">
        <v>2055</v>
      </c>
      <c r="B4617" s="200">
        <v>523261</v>
      </c>
      <c r="C4617" s="200" t="s">
        <v>2054</v>
      </c>
      <c r="D4617" s="200" t="s">
        <v>844</v>
      </c>
    </row>
    <row r="4618" spans="1:4" x14ac:dyDescent="0.3">
      <c r="A4618" s="200" t="s">
        <v>2053</v>
      </c>
      <c r="B4618" s="200">
        <v>524038</v>
      </c>
      <c r="C4618" s="200" t="s">
        <v>1735</v>
      </c>
      <c r="D4618" s="200" t="s">
        <v>681</v>
      </c>
    </row>
    <row r="4619" spans="1:4" x14ac:dyDescent="0.3">
      <c r="A4619" s="200" t="s">
        <v>2052</v>
      </c>
      <c r="B4619" s="200">
        <v>512060</v>
      </c>
      <c r="C4619" s="200" t="s">
        <v>2051</v>
      </c>
      <c r="D4619" s="200" t="s">
        <v>1751</v>
      </c>
    </row>
    <row r="4620" spans="1:4" x14ac:dyDescent="0.3">
      <c r="A4620" s="200" t="s">
        <v>2050</v>
      </c>
      <c r="B4620" s="200">
        <v>516098</v>
      </c>
      <c r="C4620" s="200" t="s">
        <v>1735</v>
      </c>
      <c r="D4620" s="200" t="s">
        <v>920</v>
      </c>
    </row>
    <row r="4621" spans="1:4" x14ac:dyDescent="0.3">
      <c r="A4621" s="200" t="s">
        <v>2049</v>
      </c>
      <c r="B4621" s="200">
        <v>526953</v>
      </c>
      <c r="C4621" s="200" t="s">
        <v>2048</v>
      </c>
      <c r="D4621" s="200" t="s">
        <v>472</v>
      </c>
    </row>
    <row r="4622" spans="1:4" x14ac:dyDescent="0.3">
      <c r="A4622" s="200" t="s">
        <v>2047</v>
      </c>
      <c r="B4622" s="200" t="s">
        <v>1735</v>
      </c>
      <c r="C4622" s="200" t="s">
        <v>2046</v>
      </c>
      <c r="D4622" s="200" t="s">
        <v>1733</v>
      </c>
    </row>
    <row r="4623" spans="1:4" x14ac:dyDescent="0.3">
      <c r="A4623" s="200" t="s">
        <v>2045</v>
      </c>
      <c r="B4623" s="200">
        <v>512229</v>
      </c>
      <c r="C4623" s="200" t="s">
        <v>1735</v>
      </c>
      <c r="D4623" s="200" t="s">
        <v>1212</v>
      </c>
    </row>
    <row r="4624" spans="1:4" x14ac:dyDescent="0.3">
      <c r="A4624" s="200" t="s">
        <v>2044</v>
      </c>
      <c r="B4624" s="200">
        <v>512229</v>
      </c>
      <c r="C4624" s="200" t="s">
        <v>1735</v>
      </c>
      <c r="D4624" s="200" t="s">
        <v>1212</v>
      </c>
    </row>
    <row r="4625" spans="1:4" x14ac:dyDescent="0.3">
      <c r="A4625" s="200" t="s">
        <v>2043</v>
      </c>
      <c r="B4625" s="200">
        <v>531695</v>
      </c>
      <c r="C4625" s="200" t="s">
        <v>1735</v>
      </c>
      <c r="D4625" s="200" t="s">
        <v>1947</v>
      </c>
    </row>
    <row r="4626" spans="1:4" x14ac:dyDescent="0.3">
      <c r="A4626" s="200" t="s">
        <v>2042</v>
      </c>
      <c r="B4626" s="200">
        <v>531950</v>
      </c>
      <c r="C4626" s="200" t="s">
        <v>1735</v>
      </c>
      <c r="D4626" s="200" t="s">
        <v>945</v>
      </c>
    </row>
    <row r="4627" spans="1:4" x14ac:dyDescent="0.3">
      <c r="A4627" s="200" t="s">
        <v>2041</v>
      </c>
      <c r="B4627" s="200">
        <v>515099</v>
      </c>
      <c r="C4627" s="200" t="s">
        <v>1735</v>
      </c>
      <c r="D4627" s="200" t="s">
        <v>2040</v>
      </c>
    </row>
    <row r="4628" spans="1:4" x14ac:dyDescent="0.3">
      <c r="A4628" s="200" t="s">
        <v>2039</v>
      </c>
      <c r="B4628" s="200" t="s">
        <v>1735</v>
      </c>
      <c r="C4628" s="200" t="s">
        <v>2038</v>
      </c>
      <c r="D4628" s="200" t="s">
        <v>1733</v>
      </c>
    </row>
    <row r="4629" spans="1:4" x14ac:dyDescent="0.3">
      <c r="A4629" s="200" t="s">
        <v>2037</v>
      </c>
      <c r="B4629" s="200">
        <v>520113</v>
      </c>
      <c r="C4629" s="200" t="s">
        <v>2035</v>
      </c>
      <c r="D4629" s="200" t="s">
        <v>1078</v>
      </c>
    </row>
    <row r="4630" spans="1:4" x14ac:dyDescent="0.3">
      <c r="A4630" s="200" t="s">
        <v>2036</v>
      </c>
      <c r="B4630" s="200">
        <v>520113</v>
      </c>
      <c r="C4630" s="200" t="s">
        <v>2035</v>
      </c>
      <c r="D4630" s="200" t="s">
        <v>1078</v>
      </c>
    </row>
    <row r="4631" spans="1:4" x14ac:dyDescent="0.3">
      <c r="A4631" s="200" t="s">
        <v>2034</v>
      </c>
      <c r="B4631" s="200">
        <v>539331</v>
      </c>
      <c r="C4631" s="200" t="s">
        <v>2033</v>
      </c>
      <c r="D4631" s="200" t="s">
        <v>958</v>
      </c>
    </row>
    <row r="4632" spans="1:4" x14ac:dyDescent="0.3">
      <c r="A4632" s="200" t="s">
        <v>2032</v>
      </c>
      <c r="B4632" s="200">
        <v>532953</v>
      </c>
      <c r="C4632" s="200" t="s">
        <v>2031</v>
      </c>
      <c r="D4632" s="200" t="s">
        <v>958</v>
      </c>
    </row>
    <row r="4633" spans="1:4" x14ac:dyDescent="0.3">
      <c r="A4633" s="200" t="s">
        <v>2030</v>
      </c>
      <c r="B4633" s="200">
        <v>537524</v>
      </c>
      <c r="C4633" s="200" t="s">
        <v>1735</v>
      </c>
      <c r="D4633" s="200" t="s">
        <v>505</v>
      </c>
    </row>
    <row r="4634" spans="1:4" x14ac:dyDescent="0.3">
      <c r="A4634" s="200" t="s">
        <v>2029</v>
      </c>
      <c r="B4634" s="200">
        <v>538732</v>
      </c>
      <c r="C4634" s="200" t="s">
        <v>1735</v>
      </c>
      <c r="D4634" s="200" t="s">
        <v>1004</v>
      </c>
    </row>
    <row r="4635" spans="1:4" x14ac:dyDescent="0.3">
      <c r="A4635" s="200" t="s">
        <v>2028</v>
      </c>
      <c r="B4635" s="200">
        <v>523796</v>
      </c>
      <c r="C4635" s="200" t="s">
        <v>2027</v>
      </c>
      <c r="D4635" s="200" t="s">
        <v>1811</v>
      </c>
    </row>
    <row r="4636" spans="1:4" x14ac:dyDescent="0.3">
      <c r="A4636" s="200" t="s">
        <v>2026</v>
      </c>
      <c r="B4636" s="200">
        <v>503349</v>
      </c>
      <c r="C4636" s="200" t="s">
        <v>1735</v>
      </c>
      <c r="D4636" s="200" t="s">
        <v>920</v>
      </c>
    </row>
    <row r="4637" spans="1:4" x14ac:dyDescent="0.3">
      <c r="A4637" s="200" t="s">
        <v>2025</v>
      </c>
      <c r="B4637" s="200">
        <v>531234</v>
      </c>
      <c r="C4637" s="200" t="s">
        <v>1735</v>
      </c>
      <c r="D4637" s="200" t="s">
        <v>1655</v>
      </c>
    </row>
    <row r="4638" spans="1:4" x14ac:dyDescent="0.3">
      <c r="A4638" s="200" t="s">
        <v>2024</v>
      </c>
      <c r="B4638" s="200">
        <v>531234</v>
      </c>
      <c r="C4638" s="200" t="s">
        <v>1735</v>
      </c>
      <c r="D4638" s="200" t="s">
        <v>1655</v>
      </c>
    </row>
    <row r="4639" spans="1:4" x14ac:dyDescent="0.3">
      <c r="A4639" s="200" t="s">
        <v>2023</v>
      </c>
      <c r="B4639" s="200">
        <v>511389</v>
      </c>
      <c r="C4639" s="200" t="s">
        <v>2022</v>
      </c>
      <c r="D4639" s="200" t="s">
        <v>633</v>
      </c>
    </row>
    <row r="4640" spans="1:4" x14ac:dyDescent="0.3">
      <c r="A4640" s="200" t="s">
        <v>2021</v>
      </c>
      <c r="B4640" s="200">
        <v>531717</v>
      </c>
      <c r="C4640" s="200" t="s">
        <v>2020</v>
      </c>
      <c r="D4640" s="200" t="s">
        <v>405</v>
      </c>
    </row>
    <row r="4641" spans="1:4" x14ac:dyDescent="0.3">
      <c r="A4641" s="200" t="s">
        <v>2019</v>
      </c>
      <c r="B4641" s="200">
        <v>539659</v>
      </c>
      <c r="C4641" s="200" t="s">
        <v>1735</v>
      </c>
      <c r="D4641" s="200" t="s">
        <v>607</v>
      </c>
    </row>
    <row r="4642" spans="1:4" x14ac:dyDescent="0.3">
      <c r="A4642" s="200" t="s">
        <v>2018</v>
      </c>
      <c r="B4642" s="200">
        <v>523724</v>
      </c>
      <c r="C4642" s="200" t="s">
        <v>2017</v>
      </c>
      <c r="D4642" s="200" t="s">
        <v>926</v>
      </c>
    </row>
    <row r="4643" spans="1:4" x14ac:dyDescent="0.3">
      <c r="A4643" s="200" t="s">
        <v>2016</v>
      </c>
      <c r="B4643" s="200">
        <v>531069</v>
      </c>
      <c r="C4643" s="200" t="s">
        <v>1735</v>
      </c>
      <c r="D4643" s="200" t="s">
        <v>1646</v>
      </c>
    </row>
    <row r="4644" spans="1:4" x14ac:dyDescent="0.3">
      <c r="A4644" s="200" t="s">
        <v>2015</v>
      </c>
      <c r="B4644" s="200">
        <v>530151</v>
      </c>
      <c r="C4644" s="200" t="s">
        <v>1735</v>
      </c>
      <c r="D4644" s="200" t="s">
        <v>1212</v>
      </c>
    </row>
    <row r="4645" spans="1:4" x14ac:dyDescent="0.3">
      <c r="A4645" s="200" t="s">
        <v>2014</v>
      </c>
      <c r="B4645" s="200">
        <v>532401</v>
      </c>
      <c r="C4645" s="200" t="s">
        <v>2013</v>
      </c>
      <c r="D4645" s="200" t="s">
        <v>923</v>
      </c>
    </row>
    <row r="4646" spans="1:4" x14ac:dyDescent="0.3">
      <c r="A4646" s="200" t="s">
        <v>2012</v>
      </c>
      <c r="B4646" s="200">
        <v>537820</v>
      </c>
      <c r="C4646" s="200" t="s">
        <v>2011</v>
      </c>
      <c r="D4646" s="200" t="s">
        <v>1004</v>
      </c>
    </row>
    <row r="4647" spans="1:4" x14ac:dyDescent="0.3">
      <c r="A4647" s="200" t="s">
        <v>2010</v>
      </c>
      <c r="B4647" s="200">
        <v>531334</v>
      </c>
      <c r="C4647" s="200" t="s">
        <v>1735</v>
      </c>
      <c r="D4647" s="200" t="s">
        <v>1751</v>
      </c>
    </row>
    <row r="4648" spans="1:4" x14ac:dyDescent="0.3">
      <c r="A4648" s="200" t="s">
        <v>2009</v>
      </c>
      <c r="B4648" s="200">
        <v>530961</v>
      </c>
      <c r="C4648" s="200" t="s">
        <v>2008</v>
      </c>
      <c r="D4648" s="200" t="s">
        <v>405</v>
      </c>
    </row>
    <row r="4649" spans="1:4" x14ac:dyDescent="0.3">
      <c r="A4649" s="200" t="s">
        <v>2007</v>
      </c>
      <c r="B4649" s="200">
        <v>542655</v>
      </c>
      <c r="C4649" s="200" t="s">
        <v>2006</v>
      </c>
      <c r="D4649" s="200" t="s">
        <v>1839</v>
      </c>
    </row>
    <row r="4650" spans="1:4" x14ac:dyDescent="0.3">
      <c r="A4650" s="200" t="s">
        <v>2005</v>
      </c>
      <c r="B4650" s="200">
        <v>531518</v>
      </c>
      <c r="C4650" s="200" t="s">
        <v>1735</v>
      </c>
      <c r="D4650" s="200" t="s">
        <v>414</v>
      </c>
    </row>
    <row r="4651" spans="1:4" x14ac:dyDescent="0.3">
      <c r="A4651" s="200" t="s">
        <v>2004</v>
      </c>
      <c r="B4651" s="200">
        <v>519307</v>
      </c>
      <c r="C4651" s="200" t="s">
        <v>1735</v>
      </c>
      <c r="D4651" s="200" t="s">
        <v>405</v>
      </c>
    </row>
    <row r="4652" spans="1:4" x14ac:dyDescent="0.3">
      <c r="A4652" s="200" t="s">
        <v>2003</v>
      </c>
      <c r="B4652" s="200">
        <v>530477</v>
      </c>
      <c r="C4652" s="200" t="s">
        <v>1735</v>
      </c>
      <c r="D4652" s="200" t="s">
        <v>472</v>
      </c>
    </row>
    <row r="4653" spans="1:4" x14ac:dyDescent="0.3">
      <c r="A4653" s="200" t="s">
        <v>2002</v>
      </c>
      <c r="B4653" s="200">
        <v>530477</v>
      </c>
      <c r="C4653" s="200" t="s">
        <v>1735</v>
      </c>
      <c r="D4653" s="200" t="s">
        <v>472</v>
      </c>
    </row>
    <row r="4654" spans="1:4" x14ac:dyDescent="0.3">
      <c r="A4654" s="200" t="s">
        <v>2001</v>
      </c>
      <c r="B4654" s="200">
        <v>506196</v>
      </c>
      <c r="C4654" s="200" t="s">
        <v>1735</v>
      </c>
      <c r="D4654" s="200" t="s">
        <v>1212</v>
      </c>
    </row>
    <row r="4655" spans="1:4" x14ac:dyDescent="0.3">
      <c r="A4655" s="200" t="s">
        <v>2000</v>
      </c>
      <c r="B4655" s="200">
        <v>519373</v>
      </c>
      <c r="C4655" s="200" t="s">
        <v>1999</v>
      </c>
      <c r="D4655" s="200" t="s">
        <v>1646</v>
      </c>
    </row>
    <row r="4656" spans="1:4" x14ac:dyDescent="0.3">
      <c r="A4656" s="200" t="s">
        <v>1998</v>
      </c>
      <c r="B4656" s="200">
        <v>524394</v>
      </c>
      <c r="C4656" s="200" t="s">
        <v>1997</v>
      </c>
      <c r="D4656" s="200" t="s">
        <v>1108</v>
      </c>
    </row>
    <row r="4657" spans="1:4" x14ac:dyDescent="0.3">
      <c r="A4657" s="200" t="s">
        <v>1996</v>
      </c>
      <c r="B4657" s="200">
        <v>504380</v>
      </c>
      <c r="C4657" s="200" t="s">
        <v>1735</v>
      </c>
      <c r="D4657" s="200" t="s">
        <v>1212</v>
      </c>
    </row>
    <row r="4658" spans="1:4" x14ac:dyDescent="0.3">
      <c r="A4658" s="200" t="s">
        <v>1995</v>
      </c>
      <c r="B4658" s="200">
        <v>524200</v>
      </c>
      <c r="C4658" s="200" t="s">
        <v>1994</v>
      </c>
      <c r="D4658" s="200" t="s">
        <v>681</v>
      </c>
    </row>
    <row r="4659" spans="1:4" x14ac:dyDescent="0.3">
      <c r="A4659" s="200" t="s">
        <v>1993</v>
      </c>
      <c r="B4659" s="200">
        <v>534639</v>
      </c>
      <c r="C4659" s="200" t="s">
        <v>1735</v>
      </c>
      <c r="D4659" s="200" t="s">
        <v>1130</v>
      </c>
    </row>
    <row r="4660" spans="1:4" x14ac:dyDescent="0.3">
      <c r="A4660" s="200" t="s">
        <v>1992</v>
      </c>
      <c r="B4660" s="200">
        <v>517015</v>
      </c>
      <c r="C4660" s="200" t="s">
        <v>1991</v>
      </c>
      <c r="D4660" s="200" t="s">
        <v>1990</v>
      </c>
    </row>
    <row r="4661" spans="1:4" x14ac:dyDescent="0.3">
      <c r="A4661" s="200" t="s">
        <v>1989</v>
      </c>
      <c r="B4661" s="200" t="s">
        <v>1735</v>
      </c>
      <c r="C4661" s="200" t="s">
        <v>1988</v>
      </c>
      <c r="D4661" s="200" t="s">
        <v>1733</v>
      </c>
    </row>
    <row r="4662" spans="1:4" x14ac:dyDescent="0.3">
      <c r="A4662" s="200" t="s">
        <v>1987</v>
      </c>
      <c r="B4662" s="200">
        <v>531051</v>
      </c>
      <c r="C4662" s="200" t="s">
        <v>1735</v>
      </c>
      <c r="D4662" s="200" t="s">
        <v>1004</v>
      </c>
    </row>
    <row r="4663" spans="1:4" x14ac:dyDescent="0.3">
      <c r="A4663" s="200" t="s">
        <v>1986</v>
      </c>
      <c r="B4663" s="200">
        <v>524129</v>
      </c>
      <c r="C4663" s="200" t="s">
        <v>1985</v>
      </c>
      <c r="D4663" s="200" t="s">
        <v>1982</v>
      </c>
    </row>
    <row r="4664" spans="1:4" x14ac:dyDescent="0.3">
      <c r="A4664" s="200" t="s">
        <v>1984</v>
      </c>
      <c r="B4664" s="200">
        <v>524129</v>
      </c>
      <c r="C4664" s="200" t="s">
        <v>1983</v>
      </c>
      <c r="D4664" s="200" t="s">
        <v>1982</v>
      </c>
    </row>
    <row r="4665" spans="1:4" x14ac:dyDescent="0.3">
      <c r="A4665" s="200" t="s">
        <v>1981</v>
      </c>
      <c r="B4665" s="200">
        <v>530401</v>
      </c>
      <c r="C4665" s="200" t="s">
        <v>1735</v>
      </c>
      <c r="D4665" s="200" t="s">
        <v>681</v>
      </c>
    </row>
    <row r="4666" spans="1:4" x14ac:dyDescent="0.3">
      <c r="A4666" s="200" t="s">
        <v>1980</v>
      </c>
      <c r="B4666" s="200">
        <v>532613</v>
      </c>
      <c r="C4666" s="200" t="s">
        <v>1979</v>
      </c>
      <c r="D4666" s="200" t="s">
        <v>1212</v>
      </c>
    </row>
    <row r="4667" spans="1:4" x14ac:dyDescent="0.3">
      <c r="A4667" s="200" t="s">
        <v>1978</v>
      </c>
      <c r="B4667" s="200">
        <v>507880</v>
      </c>
      <c r="C4667" s="200" t="s">
        <v>1977</v>
      </c>
      <c r="D4667" s="200" t="s">
        <v>1047</v>
      </c>
    </row>
    <row r="4668" spans="1:4" x14ac:dyDescent="0.3">
      <c r="A4668" s="200" t="s">
        <v>1976</v>
      </c>
      <c r="B4668" s="200">
        <v>514302</v>
      </c>
      <c r="C4668" s="200" t="s">
        <v>1735</v>
      </c>
      <c r="D4668" s="200" t="s">
        <v>920</v>
      </c>
    </row>
    <row r="4669" spans="1:4" x14ac:dyDescent="0.3">
      <c r="A4669" s="200" t="s">
        <v>1975</v>
      </c>
      <c r="B4669" s="200">
        <v>511726</v>
      </c>
      <c r="C4669" s="200" t="s">
        <v>1974</v>
      </c>
      <c r="D4669" s="200" t="s">
        <v>926</v>
      </c>
    </row>
    <row r="4670" spans="1:4" x14ac:dyDescent="0.3">
      <c r="A4670" s="200" t="s">
        <v>1973</v>
      </c>
      <c r="B4670" s="200">
        <v>530627</v>
      </c>
      <c r="C4670" s="200" t="s">
        <v>1735</v>
      </c>
      <c r="D4670" s="200" t="s">
        <v>405</v>
      </c>
    </row>
    <row r="4671" spans="1:4" x14ac:dyDescent="0.3">
      <c r="A4671" s="200" t="s">
        <v>1972</v>
      </c>
      <c r="B4671" s="200">
        <v>519457</v>
      </c>
      <c r="C4671" s="200" t="s">
        <v>1735</v>
      </c>
      <c r="D4671" s="200" t="s">
        <v>844</v>
      </c>
    </row>
    <row r="4672" spans="1:4" x14ac:dyDescent="0.3">
      <c r="A4672" s="200" t="s">
        <v>1971</v>
      </c>
      <c r="B4672" s="200">
        <v>530521</v>
      </c>
      <c r="C4672" s="200" t="s">
        <v>1735</v>
      </c>
      <c r="D4672" s="200" t="s">
        <v>1047</v>
      </c>
    </row>
    <row r="4673" spans="1:4" x14ac:dyDescent="0.3">
      <c r="A4673" s="200" t="s">
        <v>1970</v>
      </c>
      <c r="B4673" s="200">
        <v>539167</v>
      </c>
      <c r="C4673" s="200" t="s">
        <v>1735</v>
      </c>
      <c r="D4673" s="200" t="s">
        <v>1004</v>
      </c>
    </row>
    <row r="4674" spans="1:4" x14ac:dyDescent="0.3">
      <c r="A4674" s="200" t="s">
        <v>1969</v>
      </c>
      <c r="B4674" s="200">
        <v>532354</v>
      </c>
      <c r="C4674" s="200" t="s">
        <v>1735</v>
      </c>
      <c r="D4674" s="200" t="s">
        <v>1625</v>
      </c>
    </row>
    <row r="4675" spans="1:4" x14ac:dyDescent="0.3">
      <c r="A4675" s="200" t="s">
        <v>1968</v>
      </c>
      <c r="B4675" s="200">
        <v>532372</v>
      </c>
      <c r="C4675" s="200" t="s">
        <v>1735</v>
      </c>
      <c r="D4675" s="200" t="s">
        <v>1625</v>
      </c>
    </row>
    <row r="4676" spans="1:4" x14ac:dyDescent="0.3">
      <c r="A4676" s="200" t="s">
        <v>1967</v>
      </c>
      <c r="B4676" s="200">
        <v>534741</v>
      </c>
      <c r="C4676" s="200" t="s">
        <v>1735</v>
      </c>
      <c r="D4676" s="200" t="s">
        <v>537</v>
      </c>
    </row>
    <row r="4677" spans="1:4" x14ac:dyDescent="0.3">
      <c r="A4677" s="200" t="s">
        <v>1966</v>
      </c>
      <c r="B4677" s="200">
        <v>531126</v>
      </c>
      <c r="C4677" s="200" t="s">
        <v>1735</v>
      </c>
      <c r="D4677" s="200" t="s">
        <v>1625</v>
      </c>
    </row>
    <row r="4678" spans="1:4" x14ac:dyDescent="0.3">
      <c r="A4678" s="200" t="s">
        <v>1965</v>
      </c>
      <c r="B4678" s="200">
        <v>532721</v>
      </c>
      <c r="C4678" s="200" t="s">
        <v>1964</v>
      </c>
      <c r="D4678" s="200" t="s">
        <v>1850</v>
      </c>
    </row>
    <row r="4679" spans="1:4" x14ac:dyDescent="0.3">
      <c r="A4679" s="200" t="s">
        <v>1963</v>
      </c>
      <c r="B4679" s="200">
        <v>531025</v>
      </c>
      <c r="C4679" s="200" t="s">
        <v>1735</v>
      </c>
      <c r="D4679" s="200" t="s">
        <v>945</v>
      </c>
    </row>
    <row r="4680" spans="1:4" x14ac:dyDescent="0.3">
      <c r="A4680" s="200" t="s">
        <v>1962</v>
      </c>
      <c r="B4680" s="200">
        <v>506146</v>
      </c>
      <c r="C4680" s="200" t="s">
        <v>1961</v>
      </c>
      <c r="D4680" s="200" t="s">
        <v>920</v>
      </c>
    </row>
    <row r="4681" spans="1:4" x14ac:dyDescent="0.3">
      <c r="A4681" s="200" t="s">
        <v>1960</v>
      </c>
      <c r="B4681" s="200">
        <v>509055</v>
      </c>
      <c r="C4681" s="200" t="s">
        <v>1959</v>
      </c>
      <c r="D4681" s="200" t="s">
        <v>687</v>
      </c>
    </row>
    <row r="4682" spans="1:4" x14ac:dyDescent="0.3">
      <c r="A4682" s="200" t="s">
        <v>1958</v>
      </c>
      <c r="B4682" s="200">
        <v>540097</v>
      </c>
      <c r="C4682" s="200" t="s">
        <v>1735</v>
      </c>
      <c r="D4682" s="200" t="s">
        <v>945</v>
      </c>
    </row>
    <row r="4683" spans="1:4" x14ac:dyDescent="0.3">
      <c r="A4683" s="200" t="s">
        <v>1957</v>
      </c>
      <c r="B4683" s="200">
        <v>532411</v>
      </c>
      <c r="C4683" s="200" t="s">
        <v>1956</v>
      </c>
      <c r="D4683" s="200" t="s">
        <v>1625</v>
      </c>
    </row>
    <row r="4684" spans="1:4" x14ac:dyDescent="0.3">
      <c r="A4684" s="200" t="s">
        <v>1955</v>
      </c>
      <c r="B4684" s="200">
        <v>539398</v>
      </c>
      <c r="C4684" s="200" t="s">
        <v>1735</v>
      </c>
      <c r="D4684" s="200" t="s">
        <v>515</v>
      </c>
    </row>
    <row r="4685" spans="1:4" x14ac:dyDescent="0.3">
      <c r="A4685" s="200" t="s">
        <v>1954</v>
      </c>
      <c r="B4685" s="200">
        <v>538598</v>
      </c>
      <c r="C4685" s="200" t="s">
        <v>1735</v>
      </c>
      <c r="D4685" s="200" t="s">
        <v>920</v>
      </c>
    </row>
    <row r="4686" spans="1:4" x14ac:dyDescent="0.3">
      <c r="A4686" s="200" t="s">
        <v>1953</v>
      </c>
      <c r="B4686" s="200">
        <v>516072</v>
      </c>
      <c r="C4686" s="200" t="s">
        <v>1952</v>
      </c>
      <c r="D4686" s="200" t="s">
        <v>681</v>
      </c>
    </row>
    <row r="4687" spans="1:4" x14ac:dyDescent="0.3">
      <c r="A4687" s="200" t="s">
        <v>1951</v>
      </c>
      <c r="B4687" s="200">
        <v>512064</v>
      </c>
      <c r="C4687" s="200" t="s">
        <v>1950</v>
      </c>
      <c r="D4687" s="200" t="s">
        <v>1751</v>
      </c>
    </row>
    <row r="4688" spans="1:4" x14ac:dyDescent="0.3">
      <c r="A4688" s="200" t="s">
        <v>1949</v>
      </c>
      <c r="B4688" s="200">
        <v>526441</v>
      </c>
      <c r="C4688" s="200" t="s">
        <v>1735</v>
      </c>
      <c r="D4688" s="200" t="s">
        <v>1241</v>
      </c>
    </row>
    <row r="4689" spans="1:4" x14ac:dyDescent="0.3">
      <c r="A4689" s="200" t="s">
        <v>1948</v>
      </c>
      <c r="B4689" s="200">
        <v>531668</v>
      </c>
      <c r="C4689" s="200" t="s">
        <v>1735</v>
      </c>
      <c r="D4689" s="200" t="s">
        <v>1947</v>
      </c>
    </row>
    <row r="4690" spans="1:4" x14ac:dyDescent="0.3">
      <c r="A4690" s="200" t="s">
        <v>1946</v>
      </c>
      <c r="B4690" s="200">
        <v>524711</v>
      </c>
      <c r="C4690" s="200" t="s">
        <v>1735</v>
      </c>
      <c r="D4690" s="200" t="s">
        <v>472</v>
      </c>
    </row>
    <row r="4691" spans="1:4" x14ac:dyDescent="0.3">
      <c r="A4691" s="200" t="s">
        <v>1945</v>
      </c>
      <c r="B4691" s="200">
        <v>538565</v>
      </c>
      <c r="C4691" s="200" t="s">
        <v>1735</v>
      </c>
      <c r="D4691" s="200" t="s">
        <v>1004</v>
      </c>
    </row>
    <row r="4692" spans="1:4" x14ac:dyDescent="0.3">
      <c r="A4692" s="200" t="s">
        <v>1944</v>
      </c>
      <c r="B4692" s="200">
        <v>540823</v>
      </c>
      <c r="C4692" s="200" t="s">
        <v>1735</v>
      </c>
      <c r="D4692" s="200" t="s">
        <v>1212</v>
      </c>
    </row>
    <row r="4693" spans="1:4" x14ac:dyDescent="0.3">
      <c r="A4693" s="200" t="s">
        <v>1943</v>
      </c>
      <c r="B4693" s="200">
        <v>541735</v>
      </c>
      <c r="C4693" s="200" t="s">
        <v>1735</v>
      </c>
      <c r="D4693" s="200" t="s">
        <v>931</v>
      </c>
    </row>
    <row r="4694" spans="1:4" x14ac:dyDescent="0.3">
      <c r="A4694" s="200" t="s">
        <v>1942</v>
      </c>
      <c r="B4694" s="200">
        <v>530057</v>
      </c>
      <c r="C4694" s="200" t="s">
        <v>1735</v>
      </c>
      <c r="D4694" s="200" t="s">
        <v>472</v>
      </c>
    </row>
    <row r="4695" spans="1:4" x14ac:dyDescent="0.3">
      <c r="A4695" s="200" t="s">
        <v>1941</v>
      </c>
      <c r="B4695" s="200">
        <v>524576</v>
      </c>
      <c r="C4695" s="200" t="s">
        <v>1735</v>
      </c>
      <c r="D4695" s="200" t="s">
        <v>681</v>
      </c>
    </row>
    <row r="4696" spans="1:4" x14ac:dyDescent="0.3">
      <c r="A4696" s="200" t="s">
        <v>1940</v>
      </c>
      <c r="B4696" s="200">
        <v>532660</v>
      </c>
      <c r="C4696" s="200" t="s">
        <v>1939</v>
      </c>
      <c r="D4696" s="200" t="s">
        <v>472</v>
      </c>
    </row>
    <row r="4697" spans="1:4" x14ac:dyDescent="0.3">
      <c r="A4697" s="200" t="s">
        <v>1938</v>
      </c>
      <c r="B4697" s="200">
        <v>511509</v>
      </c>
      <c r="C4697" s="200" t="s">
        <v>1735</v>
      </c>
      <c r="D4697" s="200" t="s">
        <v>1937</v>
      </c>
    </row>
    <row r="4698" spans="1:4" x14ac:dyDescent="0.3">
      <c r="A4698" s="200" t="s">
        <v>1936</v>
      </c>
      <c r="B4698" s="200">
        <v>509026</v>
      </c>
      <c r="C4698" s="200" t="s">
        <v>1735</v>
      </c>
      <c r="D4698" s="200" t="s">
        <v>537</v>
      </c>
    </row>
    <row r="4699" spans="1:4" x14ac:dyDescent="0.3">
      <c r="A4699" s="200" t="s">
        <v>1935</v>
      </c>
      <c r="B4699" s="200">
        <v>536128</v>
      </c>
      <c r="C4699" s="200" t="s">
        <v>1735</v>
      </c>
      <c r="D4699" s="200" t="s">
        <v>931</v>
      </c>
    </row>
    <row r="4700" spans="1:4" x14ac:dyDescent="0.3">
      <c r="A4700" s="200" t="s">
        <v>1934</v>
      </c>
      <c r="B4700" s="200">
        <v>511333</v>
      </c>
      <c r="C4700" s="200" t="s">
        <v>1933</v>
      </c>
      <c r="D4700" s="200" t="s">
        <v>945</v>
      </c>
    </row>
    <row r="4701" spans="1:4" x14ac:dyDescent="0.3">
      <c r="A4701" s="200" t="s">
        <v>1932</v>
      </c>
      <c r="B4701" s="200">
        <v>534976</v>
      </c>
      <c r="C4701" s="200" t="s">
        <v>1931</v>
      </c>
      <c r="D4701" s="200" t="s">
        <v>1930</v>
      </c>
    </row>
    <row r="4702" spans="1:4" x14ac:dyDescent="0.3">
      <c r="A4702" s="200" t="s">
        <v>1929</v>
      </c>
      <c r="B4702" s="200">
        <v>533427</v>
      </c>
      <c r="C4702" s="200" t="s">
        <v>1735</v>
      </c>
      <c r="D4702" s="200" t="s">
        <v>1928</v>
      </c>
    </row>
    <row r="4703" spans="1:4" x14ac:dyDescent="0.3">
      <c r="A4703" s="200" t="s">
        <v>1927</v>
      </c>
      <c r="B4703" s="200">
        <v>539222</v>
      </c>
      <c r="C4703" s="200" t="s">
        <v>1735</v>
      </c>
      <c r="D4703" s="200" t="s">
        <v>1175</v>
      </c>
    </row>
    <row r="4704" spans="1:4" x14ac:dyDescent="0.3">
      <c r="A4704" s="200" t="s">
        <v>1926</v>
      </c>
      <c r="B4704" s="200">
        <v>532822</v>
      </c>
      <c r="C4704" s="200" t="s">
        <v>1925</v>
      </c>
      <c r="D4704" s="200" t="s">
        <v>1924</v>
      </c>
    </row>
    <row r="4705" spans="1:4" x14ac:dyDescent="0.3">
      <c r="A4705" s="200" t="s">
        <v>1923</v>
      </c>
      <c r="B4705" s="200">
        <v>522122</v>
      </c>
      <c r="C4705" s="200" t="s">
        <v>1735</v>
      </c>
      <c r="D4705" s="200" t="s">
        <v>920</v>
      </c>
    </row>
    <row r="4706" spans="1:4" x14ac:dyDescent="0.3">
      <c r="A4706" s="200" t="s">
        <v>1922</v>
      </c>
      <c r="B4706" s="200">
        <v>522122</v>
      </c>
      <c r="C4706" s="200" t="s">
        <v>1735</v>
      </c>
      <c r="D4706" s="200" t="s">
        <v>920</v>
      </c>
    </row>
    <row r="4707" spans="1:4" x14ac:dyDescent="0.3">
      <c r="A4707" s="200" t="s">
        <v>1921</v>
      </c>
      <c r="B4707" s="200">
        <v>509038</v>
      </c>
      <c r="C4707" s="200" t="s">
        <v>1735</v>
      </c>
      <c r="D4707" s="200" t="s">
        <v>1004</v>
      </c>
    </row>
    <row r="4708" spans="1:4" x14ac:dyDescent="0.3">
      <c r="A4708" s="200" t="s">
        <v>1920</v>
      </c>
      <c r="B4708" s="200">
        <v>532757</v>
      </c>
      <c r="C4708" s="200" t="s">
        <v>1919</v>
      </c>
      <c r="D4708" s="200" t="s">
        <v>749</v>
      </c>
    </row>
    <row r="4709" spans="1:4" x14ac:dyDescent="0.3">
      <c r="A4709" s="200" t="s">
        <v>1918</v>
      </c>
      <c r="B4709" s="200">
        <v>500575</v>
      </c>
      <c r="C4709" s="200" t="s">
        <v>1917</v>
      </c>
      <c r="D4709" s="200" t="s">
        <v>633</v>
      </c>
    </row>
    <row r="4710" spans="1:4" x14ac:dyDescent="0.3">
      <c r="A4710" s="200" t="s">
        <v>1916</v>
      </c>
      <c r="B4710" s="200">
        <v>512215</v>
      </c>
      <c r="C4710" s="200" t="s">
        <v>1735</v>
      </c>
      <c r="D4710" s="200" t="s">
        <v>945</v>
      </c>
    </row>
    <row r="4711" spans="1:4" x14ac:dyDescent="0.3">
      <c r="A4711" s="200" t="s">
        <v>1915</v>
      </c>
      <c r="B4711" s="200">
        <v>539118</v>
      </c>
      <c r="C4711" s="200" t="s">
        <v>1914</v>
      </c>
      <c r="D4711" s="200" t="s">
        <v>1012</v>
      </c>
    </row>
    <row r="4712" spans="1:4" x14ac:dyDescent="0.3">
      <c r="A4712" s="200" t="s">
        <v>1913</v>
      </c>
      <c r="B4712" s="200">
        <v>519331</v>
      </c>
      <c r="C4712" s="200" t="s">
        <v>1735</v>
      </c>
      <c r="D4712" s="200" t="s">
        <v>931</v>
      </c>
    </row>
    <row r="4713" spans="1:4" x14ac:dyDescent="0.3">
      <c r="A4713" s="200" t="s">
        <v>1912</v>
      </c>
      <c r="B4713" s="200">
        <v>509966</v>
      </c>
      <c r="C4713" s="200" t="s">
        <v>1911</v>
      </c>
      <c r="D4713" s="200" t="s">
        <v>1910</v>
      </c>
    </row>
    <row r="4714" spans="1:4" x14ac:dyDescent="0.3">
      <c r="A4714" s="200" t="s">
        <v>1909</v>
      </c>
      <c r="B4714" s="200">
        <v>532893</v>
      </c>
      <c r="C4714" s="200" t="s">
        <v>1735</v>
      </c>
      <c r="D4714" s="200" t="s">
        <v>920</v>
      </c>
    </row>
    <row r="4715" spans="1:4" x14ac:dyDescent="0.3">
      <c r="A4715" s="200" t="s">
        <v>1908</v>
      </c>
      <c r="B4715" s="200">
        <v>517399</v>
      </c>
      <c r="C4715" s="200" t="s">
        <v>1907</v>
      </c>
      <c r="D4715" s="200" t="s">
        <v>633</v>
      </c>
    </row>
    <row r="4716" spans="1:4" x14ac:dyDescent="0.3">
      <c r="A4716" s="200" t="s">
        <v>1906</v>
      </c>
      <c r="B4716" s="200">
        <v>506142</v>
      </c>
      <c r="C4716" s="200" t="s">
        <v>1735</v>
      </c>
      <c r="D4716" s="200" t="s">
        <v>945</v>
      </c>
    </row>
    <row r="4717" spans="1:4" x14ac:dyDescent="0.3">
      <c r="A4717" s="200" t="s">
        <v>1905</v>
      </c>
      <c r="B4717" s="200">
        <v>501391</v>
      </c>
      <c r="C4717" s="200" t="s">
        <v>1735</v>
      </c>
      <c r="D4717" s="200" t="s">
        <v>1212</v>
      </c>
    </row>
    <row r="4718" spans="1:4" x14ac:dyDescent="0.3">
      <c r="A4718" s="200" t="s">
        <v>1904</v>
      </c>
      <c r="B4718" s="200">
        <v>504220</v>
      </c>
      <c r="C4718" s="200" t="s">
        <v>1735</v>
      </c>
      <c r="D4718" s="200" t="s">
        <v>515</v>
      </c>
    </row>
    <row r="4719" spans="1:4" x14ac:dyDescent="0.3">
      <c r="A4719" s="200" t="s">
        <v>1903</v>
      </c>
      <c r="B4719" s="200" t="s">
        <v>1735</v>
      </c>
      <c r="C4719" s="200" t="s">
        <v>1902</v>
      </c>
      <c r="D4719" s="200" t="s">
        <v>1880</v>
      </c>
    </row>
    <row r="4720" spans="1:4" x14ac:dyDescent="0.3">
      <c r="A4720" s="200" t="s">
        <v>1901</v>
      </c>
      <c r="B4720" s="200">
        <v>504220</v>
      </c>
      <c r="C4720" s="200" t="s">
        <v>1735</v>
      </c>
      <c r="D4720" s="200" t="s">
        <v>515</v>
      </c>
    </row>
    <row r="4721" spans="1:4" x14ac:dyDescent="0.3">
      <c r="A4721" s="200" t="s">
        <v>1900</v>
      </c>
      <c r="B4721" s="200">
        <v>505583</v>
      </c>
      <c r="C4721" s="200" t="s">
        <v>1735</v>
      </c>
      <c r="D4721" s="200" t="s">
        <v>926</v>
      </c>
    </row>
    <row r="4722" spans="1:4" x14ac:dyDescent="0.3">
      <c r="A4722" s="200" t="s">
        <v>1899</v>
      </c>
      <c r="B4722" s="200">
        <v>541445</v>
      </c>
      <c r="C4722" s="200" t="s">
        <v>1735</v>
      </c>
      <c r="D4722" s="200" t="s">
        <v>958</v>
      </c>
    </row>
    <row r="4723" spans="1:4" x14ac:dyDescent="0.3">
      <c r="A4723" s="200" t="s">
        <v>1898</v>
      </c>
      <c r="B4723" s="200">
        <v>533023</v>
      </c>
      <c r="C4723" s="200" t="s">
        <v>1897</v>
      </c>
      <c r="D4723" s="200" t="s">
        <v>989</v>
      </c>
    </row>
    <row r="4724" spans="1:4" x14ac:dyDescent="0.3">
      <c r="A4724" s="200" t="s">
        <v>1896</v>
      </c>
      <c r="B4724" s="200">
        <v>533023</v>
      </c>
      <c r="C4724" s="200" t="s">
        <v>1895</v>
      </c>
      <c r="D4724" s="200" t="s">
        <v>989</v>
      </c>
    </row>
    <row r="4725" spans="1:4" x14ac:dyDescent="0.3">
      <c r="A4725" s="200" t="s">
        <v>1894</v>
      </c>
      <c r="B4725" s="200">
        <v>503675</v>
      </c>
      <c r="C4725" s="200" t="s">
        <v>1735</v>
      </c>
      <c r="D4725" s="200" t="s">
        <v>1751</v>
      </c>
    </row>
    <row r="4726" spans="1:4" x14ac:dyDescent="0.3">
      <c r="A4726" s="200" t="s">
        <v>1893</v>
      </c>
      <c r="B4726" s="200">
        <v>501370</v>
      </c>
      <c r="C4726" s="200" t="s">
        <v>1735</v>
      </c>
      <c r="D4726" s="200" t="s">
        <v>594</v>
      </c>
    </row>
    <row r="4727" spans="1:4" x14ac:dyDescent="0.3">
      <c r="A4727" s="200" t="s">
        <v>1892</v>
      </c>
      <c r="B4727" s="200">
        <v>507410</v>
      </c>
      <c r="C4727" s="200" t="s">
        <v>1891</v>
      </c>
      <c r="D4727" s="200" t="s">
        <v>1001</v>
      </c>
    </row>
    <row r="4728" spans="1:4" x14ac:dyDescent="0.3">
      <c r="A4728" s="200" t="s">
        <v>1890</v>
      </c>
      <c r="B4728" s="200">
        <v>511147</v>
      </c>
      <c r="C4728" s="200" t="s">
        <v>1735</v>
      </c>
      <c r="D4728" s="200" t="s">
        <v>1004</v>
      </c>
    </row>
    <row r="4729" spans="1:4" x14ac:dyDescent="0.3">
      <c r="A4729" s="200" t="s">
        <v>1889</v>
      </c>
      <c r="B4729" s="200">
        <v>532053</v>
      </c>
      <c r="C4729" s="200" t="s">
        <v>1735</v>
      </c>
      <c r="D4729" s="200" t="s">
        <v>945</v>
      </c>
    </row>
    <row r="4730" spans="1:4" x14ac:dyDescent="0.3">
      <c r="A4730" s="200" t="s">
        <v>1888</v>
      </c>
      <c r="B4730" s="200">
        <v>524212</v>
      </c>
      <c r="C4730" s="200" t="s">
        <v>1887</v>
      </c>
      <c r="D4730" s="200" t="s">
        <v>472</v>
      </c>
    </row>
    <row r="4731" spans="1:4" x14ac:dyDescent="0.3">
      <c r="A4731" s="200" t="s">
        <v>1886</v>
      </c>
      <c r="B4731" s="200">
        <v>511690</v>
      </c>
      <c r="C4731" s="200" t="s">
        <v>1735</v>
      </c>
      <c r="D4731" s="200" t="s">
        <v>1004</v>
      </c>
    </row>
    <row r="4732" spans="1:4" x14ac:dyDescent="0.3">
      <c r="A4732" s="200" t="s">
        <v>1885</v>
      </c>
      <c r="B4732" s="200">
        <v>508494</v>
      </c>
      <c r="C4732" s="200" t="s">
        <v>1735</v>
      </c>
      <c r="D4732" s="200" t="s">
        <v>1083</v>
      </c>
    </row>
    <row r="4733" spans="1:4" x14ac:dyDescent="0.3">
      <c r="A4733" s="200" t="s">
        <v>1884</v>
      </c>
      <c r="B4733" s="200">
        <v>523660</v>
      </c>
      <c r="C4733" s="200" t="s">
        <v>1735</v>
      </c>
      <c r="D4733" s="200" t="s">
        <v>766</v>
      </c>
    </row>
    <row r="4734" spans="1:4" x14ac:dyDescent="0.3">
      <c r="A4734" s="200" t="s">
        <v>1883</v>
      </c>
      <c r="B4734" s="200" t="s">
        <v>1735</v>
      </c>
      <c r="C4734" s="200" t="s">
        <v>1882</v>
      </c>
      <c r="D4734" s="200" t="s">
        <v>1733</v>
      </c>
    </row>
    <row r="4735" spans="1:4" x14ac:dyDescent="0.3">
      <c r="A4735" s="200" t="s">
        <v>1881</v>
      </c>
      <c r="B4735" s="200">
        <v>780016</v>
      </c>
      <c r="C4735" s="200" t="s">
        <v>1735</v>
      </c>
      <c r="D4735" s="200" t="s">
        <v>1880</v>
      </c>
    </row>
    <row r="4736" spans="1:4" x14ac:dyDescent="0.3">
      <c r="A4736" s="200" t="s">
        <v>1879</v>
      </c>
      <c r="B4736" s="200">
        <v>517498</v>
      </c>
      <c r="C4736" s="200" t="s">
        <v>1878</v>
      </c>
      <c r="D4736" s="200" t="s">
        <v>958</v>
      </c>
    </row>
    <row r="4737" spans="1:4" x14ac:dyDescent="0.3">
      <c r="A4737" s="200" t="s">
        <v>1877</v>
      </c>
      <c r="B4737" s="200">
        <v>511074</v>
      </c>
      <c r="C4737" s="200" t="s">
        <v>1735</v>
      </c>
      <c r="D4737" s="200" t="s">
        <v>1004</v>
      </c>
    </row>
    <row r="4738" spans="1:4" x14ac:dyDescent="0.3">
      <c r="A4738" s="200" t="s">
        <v>1876</v>
      </c>
      <c r="B4738" s="200">
        <v>533452</v>
      </c>
      <c r="C4738" s="200" t="s">
        <v>1875</v>
      </c>
      <c r="D4738" s="200" t="s">
        <v>945</v>
      </c>
    </row>
    <row r="4739" spans="1:4" x14ac:dyDescent="0.3">
      <c r="A4739" s="200" t="s">
        <v>1874</v>
      </c>
      <c r="B4739" s="200">
        <v>523011</v>
      </c>
      <c r="C4739" s="200" t="s">
        <v>1873</v>
      </c>
      <c r="D4739" s="200" t="s">
        <v>1212</v>
      </c>
    </row>
    <row r="4740" spans="1:4" x14ac:dyDescent="0.3">
      <c r="A4740" s="200" t="s">
        <v>1872</v>
      </c>
      <c r="B4740" s="200">
        <v>504988</v>
      </c>
      <c r="C4740" s="200" t="s">
        <v>1735</v>
      </c>
      <c r="D4740" s="200" t="s">
        <v>996</v>
      </c>
    </row>
    <row r="4741" spans="1:4" x14ac:dyDescent="0.3">
      <c r="A4741" s="200" t="s">
        <v>1871</v>
      </c>
      <c r="B4741" s="200">
        <v>524661</v>
      </c>
      <c r="C4741" s="200" t="s">
        <v>1735</v>
      </c>
      <c r="D4741" s="200" t="s">
        <v>472</v>
      </c>
    </row>
    <row r="4742" spans="1:4" x14ac:dyDescent="0.3">
      <c r="A4742" s="200" t="s">
        <v>1870</v>
      </c>
      <c r="B4742" s="200">
        <v>532016</v>
      </c>
      <c r="C4742" s="200" t="s">
        <v>1735</v>
      </c>
      <c r="D4742" s="200" t="s">
        <v>926</v>
      </c>
    </row>
    <row r="4743" spans="1:4" x14ac:dyDescent="0.3">
      <c r="A4743" s="200" t="s">
        <v>1869</v>
      </c>
      <c r="B4743" s="200">
        <v>531211</v>
      </c>
      <c r="C4743" s="200" t="s">
        <v>1735</v>
      </c>
      <c r="D4743" s="200" t="s">
        <v>945</v>
      </c>
    </row>
    <row r="4744" spans="1:4" x14ac:dyDescent="0.3">
      <c r="A4744" s="200" t="s">
        <v>1868</v>
      </c>
      <c r="B4744" s="200">
        <v>514162</v>
      </c>
      <c r="C4744" s="200" t="s">
        <v>1862</v>
      </c>
      <c r="D4744" s="200" t="s">
        <v>920</v>
      </c>
    </row>
    <row r="4745" spans="1:4" x14ac:dyDescent="0.3">
      <c r="A4745" s="200" t="s">
        <v>1867</v>
      </c>
      <c r="B4745" s="200">
        <v>532144</v>
      </c>
      <c r="C4745" s="200" t="s">
        <v>1866</v>
      </c>
      <c r="D4745" s="200" t="s">
        <v>931</v>
      </c>
    </row>
    <row r="4746" spans="1:4" x14ac:dyDescent="0.3">
      <c r="A4746" s="200" t="s">
        <v>1865</v>
      </c>
      <c r="B4746" s="200">
        <v>532553</v>
      </c>
      <c r="C4746" s="200" t="s">
        <v>1864</v>
      </c>
      <c r="D4746" s="200" t="s">
        <v>931</v>
      </c>
    </row>
    <row r="4747" spans="1:4" x14ac:dyDescent="0.3">
      <c r="A4747" s="200" t="s">
        <v>1863</v>
      </c>
      <c r="B4747" s="200">
        <v>514162</v>
      </c>
      <c r="C4747" s="200" t="s">
        <v>1862</v>
      </c>
      <c r="D4747" s="200" t="s">
        <v>920</v>
      </c>
    </row>
    <row r="4748" spans="1:4" x14ac:dyDescent="0.3">
      <c r="A4748" s="200" t="s">
        <v>1861</v>
      </c>
      <c r="B4748" s="200">
        <v>533252</v>
      </c>
      <c r="C4748" s="200" t="s">
        <v>1860</v>
      </c>
      <c r="D4748" s="200" t="s">
        <v>945</v>
      </c>
    </row>
    <row r="4749" spans="1:4" x14ac:dyDescent="0.3">
      <c r="A4749" s="200" t="s">
        <v>1859</v>
      </c>
      <c r="B4749" s="200">
        <v>526431</v>
      </c>
      <c r="C4749" s="200" t="s">
        <v>1735</v>
      </c>
      <c r="D4749" s="200" t="s">
        <v>437</v>
      </c>
    </row>
    <row r="4750" spans="1:4" x14ac:dyDescent="0.3">
      <c r="A4750" s="200" t="s">
        <v>1858</v>
      </c>
      <c r="B4750" s="200">
        <v>505412</v>
      </c>
      <c r="C4750" s="200" t="s">
        <v>1856</v>
      </c>
      <c r="D4750" s="200" t="s">
        <v>515</v>
      </c>
    </row>
    <row r="4751" spans="1:4" x14ac:dyDescent="0.3">
      <c r="A4751" s="200" t="s">
        <v>1857</v>
      </c>
      <c r="B4751" s="200">
        <v>505412</v>
      </c>
      <c r="C4751" s="200" t="s">
        <v>1856</v>
      </c>
      <c r="D4751" s="200" t="s">
        <v>515</v>
      </c>
    </row>
    <row r="4752" spans="1:4" x14ac:dyDescent="0.3">
      <c r="A4752" s="200" t="s">
        <v>1855</v>
      </c>
      <c r="B4752" s="200">
        <v>532373</v>
      </c>
      <c r="C4752" s="200" t="s">
        <v>1735</v>
      </c>
      <c r="D4752" s="200" t="s">
        <v>1212</v>
      </c>
    </row>
    <row r="4753" spans="1:4" x14ac:dyDescent="0.3">
      <c r="A4753" s="200" t="s">
        <v>1854</v>
      </c>
      <c r="B4753" s="200">
        <v>500444</v>
      </c>
      <c r="C4753" s="200" t="s">
        <v>1853</v>
      </c>
      <c r="D4753" s="200" t="s">
        <v>1655</v>
      </c>
    </row>
    <row r="4754" spans="1:4" x14ac:dyDescent="0.3">
      <c r="A4754" s="200" t="s">
        <v>1852</v>
      </c>
      <c r="B4754" s="200">
        <v>538382</v>
      </c>
      <c r="C4754" s="200" t="s">
        <v>1735</v>
      </c>
      <c r="D4754" s="200" t="s">
        <v>1212</v>
      </c>
    </row>
    <row r="4755" spans="1:4" x14ac:dyDescent="0.3">
      <c r="A4755" s="200" t="s">
        <v>1851</v>
      </c>
      <c r="B4755" s="200">
        <v>504998</v>
      </c>
      <c r="C4755" s="200" t="s">
        <v>1735</v>
      </c>
      <c r="D4755" s="200" t="s">
        <v>1850</v>
      </c>
    </row>
    <row r="4756" spans="1:4" x14ac:dyDescent="0.3">
      <c r="A4756" s="200" t="s">
        <v>1849</v>
      </c>
      <c r="B4756" s="200">
        <v>505533</v>
      </c>
      <c r="C4756" s="200" t="s">
        <v>1735</v>
      </c>
      <c r="D4756" s="200" t="s">
        <v>607</v>
      </c>
    </row>
    <row r="4757" spans="1:4" x14ac:dyDescent="0.3">
      <c r="A4757" s="200" t="s">
        <v>1848</v>
      </c>
      <c r="B4757" s="200">
        <v>590073</v>
      </c>
      <c r="C4757" s="200" t="s">
        <v>1846</v>
      </c>
      <c r="D4757" s="200" t="s">
        <v>989</v>
      </c>
    </row>
    <row r="4758" spans="1:4" x14ac:dyDescent="0.3">
      <c r="A4758" s="200" t="s">
        <v>1847</v>
      </c>
      <c r="B4758" s="200">
        <v>590073</v>
      </c>
      <c r="C4758" s="200" t="s">
        <v>1846</v>
      </c>
      <c r="D4758" s="200" t="s">
        <v>989</v>
      </c>
    </row>
    <row r="4759" spans="1:4" x14ac:dyDescent="0.3">
      <c r="A4759" s="200" t="s">
        <v>1845</v>
      </c>
      <c r="B4759" s="200">
        <v>500238</v>
      </c>
      <c r="C4759" s="200" t="s">
        <v>1843</v>
      </c>
      <c r="D4759" s="200" t="s">
        <v>633</v>
      </c>
    </row>
    <row r="4760" spans="1:4" x14ac:dyDescent="0.3">
      <c r="A4760" s="200" t="s">
        <v>1844</v>
      </c>
      <c r="B4760" s="200">
        <v>500238</v>
      </c>
      <c r="C4760" s="200" t="s">
        <v>1843</v>
      </c>
      <c r="D4760" s="200" t="s">
        <v>633</v>
      </c>
    </row>
    <row r="4761" spans="1:4" x14ac:dyDescent="0.3">
      <c r="A4761" s="200" t="s">
        <v>1842</v>
      </c>
      <c r="B4761" s="200">
        <v>513713</v>
      </c>
      <c r="C4761" s="200" t="s">
        <v>1735</v>
      </c>
      <c r="D4761" s="200" t="s">
        <v>1047</v>
      </c>
    </row>
    <row r="4762" spans="1:4" x14ac:dyDescent="0.3">
      <c r="A4762" s="200" t="s">
        <v>1841</v>
      </c>
      <c r="B4762" s="200">
        <v>542667</v>
      </c>
      <c r="C4762" s="200" t="s">
        <v>1840</v>
      </c>
      <c r="D4762" s="200" t="s">
        <v>1839</v>
      </c>
    </row>
    <row r="4763" spans="1:4" x14ac:dyDescent="0.3">
      <c r="A4763" s="200" t="s">
        <v>1838</v>
      </c>
      <c r="B4763" s="200">
        <v>519214</v>
      </c>
      <c r="C4763" s="200" t="s">
        <v>1735</v>
      </c>
      <c r="D4763" s="200" t="s">
        <v>1004</v>
      </c>
    </row>
    <row r="4764" spans="1:4" x14ac:dyDescent="0.3">
      <c r="A4764" s="200" t="s">
        <v>1837</v>
      </c>
      <c r="B4764" s="200">
        <v>519224</v>
      </c>
      <c r="C4764" s="200" t="s">
        <v>1836</v>
      </c>
      <c r="D4764" s="200" t="s">
        <v>1212</v>
      </c>
    </row>
    <row r="4765" spans="1:4" x14ac:dyDescent="0.3">
      <c r="A4765" s="200" t="s">
        <v>1835</v>
      </c>
      <c r="B4765" s="200">
        <v>526586</v>
      </c>
      <c r="C4765" s="200" t="s">
        <v>1735</v>
      </c>
      <c r="D4765" s="200" t="s">
        <v>934</v>
      </c>
    </row>
    <row r="4766" spans="1:4" x14ac:dyDescent="0.3">
      <c r="A4766" s="200" t="s">
        <v>1834</v>
      </c>
      <c r="B4766" s="200">
        <v>522029</v>
      </c>
      <c r="C4766" s="200" t="s">
        <v>1833</v>
      </c>
      <c r="D4766" s="200" t="s">
        <v>515</v>
      </c>
    </row>
    <row r="4767" spans="1:4" x14ac:dyDescent="0.3">
      <c r="A4767" s="200" t="s">
        <v>1832</v>
      </c>
      <c r="B4767" s="200">
        <v>512022</v>
      </c>
      <c r="C4767" s="200" t="s">
        <v>1735</v>
      </c>
      <c r="D4767" s="200" t="s">
        <v>945</v>
      </c>
    </row>
    <row r="4768" spans="1:4" x14ac:dyDescent="0.3">
      <c r="A4768" s="200" t="s">
        <v>1831</v>
      </c>
      <c r="B4768" s="200">
        <v>512022</v>
      </c>
      <c r="C4768" s="200" t="s">
        <v>1735</v>
      </c>
      <c r="D4768" s="200" t="s">
        <v>945</v>
      </c>
    </row>
    <row r="4769" spans="1:4" x14ac:dyDescent="0.3">
      <c r="A4769" s="200" t="s">
        <v>1830</v>
      </c>
      <c r="B4769" s="200">
        <v>526471</v>
      </c>
      <c r="C4769" s="200" t="s">
        <v>1735</v>
      </c>
      <c r="D4769" s="200" t="s">
        <v>1829</v>
      </c>
    </row>
    <row r="4770" spans="1:4" x14ac:dyDescent="0.3">
      <c r="A4770" s="200" t="s">
        <v>1828</v>
      </c>
      <c r="B4770" s="200">
        <v>514470</v>
      </c>
      <c r="C4770" s="200" t="s">
        <v>1735</v>
      </c>
      <c r="D4770" s="200" t="s">
        <v>920</v>
      </c>
    </row>
    <row r="4771" spans="1:4" x14ac:dyDescent="0.3">
      <c r="A4771" s="200" t="s">
        <v>1827</v>
      </c>
      <c r="B4771" s="200">
        <v>514348</v>
      </c>
      <c r="C4771" s="200" t="s">
        <v>1826</v>
      </c>
      <c r="D4771" s="200" t="s">
        <v>920</v>
      </c>
    </row>
    <row r="4772" spans="1:4" x14ac:dyDescent="0.3">
      <c r="A4772" s="200" t="s">
        <v>1825</v>
      </c>
      <c r="B4772" s="200">
        <v>524758</v>
      </c>
      <c r="C4772" s="200" t="s">
        <v>1735</v>
      </c>
      <c r="D4772" s="200" t="s">
        <v>472</v>
      </c>
    </row>
    <row r="4773" spans="1:4" x14ac:dyDescent="0.3">
      <c r="A4773" s="200" t="s">
        <v>1824</v>
      </c>
      <c r="B4773" s="200">
        <v>538873</v>
      </c>
      <c r="C4773" s="200" t="s">
        <v>1735</v>
      </c>
      <c r="D4773" s="200" t="s">
        <v>1004</v>
      </c>
    </row>
    <row r="4774" spans="1:4" x14ac:dyDescent="0.3">
      <c r="A4774" s="200" t="s">
        <v>1823</v>
      </c>
      <c r="B4774" s="200">
        <v>507685</v>
      </c>
      <c r="C4774" s="200" t="s">
        <v>1822</v>
      </c>
      <c r="D4774" s="200" t="s">
        <v>948</v>
      </c>
    </row>
    <row r="4775" spans="1:4" x14ac:dyDescent="0.3">
      <c r="A4775" s="200" t="s">
        <v>1821</v>
      </c>
      <c r="B4775" s="200">
        <v>507817</v>
      </c>
      <c r="C4775" s="200" t="s">
        <v>1735</v>
      </c>
      <c r="D4775" s="200" t="s">
        <v>920</v>
      </c>
    </row>
    <row r="4776" spans="1:4" x14ac:dyDescent="0.3">
      <c r="A4776" s="200" t="s">
        <v>1820</v>
      </c>
      <c r="B4776" s="200">
        <v>511642</v>
      </c>
      <c r="C4776" s="200" t="s">
        <v>1735</v>
      </c>
      <c r="D4776" s="200" t="s">
        <v>1004</v>
      </c>
    </row>
    <row r="4777" spans="1:4" x14ac:dyDescent="0.3">
      <c r="A4777" s="200" t="s">
        <v>1819</v>
      </c>
      <c r="B4777" s="200">
        <v>532300</v>
      </c>
      <c r="C4777" s="200" t="s">
        <v>1818</v>
      </c>
      <c r="D4777" s="200" t="s">
        <v>472</v>
      </c>
    </row>
    <row r="4778" spans="1:4" x14ac:dyDescent="0.3">
      <c r="A4778" s="200" t="s">
        <v>1817</v>
      </c>
      <c r="B4778" s="200">
        <v>531396</v>
      </c>
      <c r="C4778" s="200" t="s">
        <v>1735</v>
      </c>
      <c r="D4778" s="200" t="s">
        <v>1625</v>
      </c>
    </row>
    <row r="4779" spans="1:4" x14ac:dyDescent="0.3">
      <c r="A4779" s="200" t="s">
        <v>1816</v>
      </c>
      <c r="B4779" s="200">
        <v>538128</v>
      </c>
      <c r="C4779" s="200" t="s">
        <v>1735</v>
      </c>
      <c r="D4779" s="200" t="s">
        <v>1047</v>
      </c>
    </row>
    <row r="4780" spans="1:4" x14ac:dyDescent="0.3">
      <c r="A4780" s="200" t="s">
        <v>1815</v>
      </c>
      <c r="B4780" s="200">
        <v>538268</v>
      </c>
      <c r="C4780" s="200" t="s">
        <v>1814</v>
      </c>
      <c r="D4780" s="200" t="s">
        <v>1813</v>
      </c>
    </row>
    <row r="4781" spans="1:4" x14ac:dyDescent="0.3">
      <c r="A4781" s="200" t="s">
        <v>1812</v>
      </c>
      <c r="B4781" s="200">
        <v>526959</v>
      </c>
      <c r="C4781" s="200" t="s">
        <v>1735</v>
      </c>
      <c r="D4781" s="200" t="s">
        <v>1811</v>
      </c>
    </row>
    <row r="4782" spans="1:4" x14ac:dyDescent="0.3">
      <c r="A4782" s="200" t="s">
        <v>1810</v>
      </c>
      <c r="B4782" s="200">
        <v>526525</v>
      </c>
      <c r="C4782" s="200" t="s">
        <v>1735</v>
      </c>
      <c r="D4782" s="200" t="s">
        <v>1047</v>
      </c>
    </row>
    <row r="4783" spans="1:4" x14ac:dyDescent="0.3">
      <c r="A4783" s="200" t="s">
        <v>1809</v>
      </c>
      <c r="B4783" s="200">
        <v>538451</v>
      </c>
      <c r="C4783" s="200" t="s">
        <v>1735</v>
      </c>
      <c r="D4783" s="200" t="s">
        <v>1791</v>
      </c>
    </row>
    <row r="4784" spans="1:4" x14ac:dyDescent="0.3">
      <c r="A4784" s="200" t="s">
        <v>1808</v>
      </c>
      <c r="B4784" s="200" t="s">
        <v>1735</v>
      </c>
      <c r="C4784" s="200" t="s">
        <v>1807</v>
      </c>
      <c r="D4784" s="200" t="s">
        <v>1733</v>
      </c>
    </row>
    <row r="4785" spans="1:4" x14ac:dyDescent="0.3">
      <c r="A4785" s="200" t="s">
        <v>1806</v>
      </c>
      <c r="B4785" s="200">
        <v>505872</v>
      </c>
      <c r="C4785" s="200" t="s">
        <v>1735</v>
      </c>
      <c r="D4785" s="200" t="s">
        <v>515</v>
      </c>
    </row>
    <row r="4786" spans="1:4" x14ac:dyDescent="0.3">
      <c r="A4786" s="200" t="s">
        <v>1805</v>
      </c>
      <c r="B4786" s="200">
        <v>532616</v>
      </c>
      <c r="C4786" s="200" t="s">
        <v>1804</v>
      </c>
      <c r="D4786" s="200" t="s">
        <v>1803</v>
      </c>
    </row>
    <row r="4787" spans="1:4" x14ac:dyDescent="0.3">
      <c r="A4787" s="200" t="s">
        <v>1802</v>
      </c>
      <c r="B4787" s="200">
        <v>542367</v>
      </c>
      <c r="C4787" s="200" t="s">
        <v>1801</v>
      </c>
      <c r="D4787" s="200" t="s">
        <v>1800</v>
      </c>
    </row>
    <row r="4788" spans="1:4" x14ac:dyDescent="0.3">
      <c r="A4788" s="200" t="s">
        <v>1799</v>
      </c>
      <c r="B4788" s="200">
        <v>532788</v>
      </c>
      <c r="C4788" s="200" t="s">
        <v>1798</v>
      </c>
      <c r="D4788" s="200" t="s">
        <v>1797</v>
      </c>
    </row>
    <row r="4789" spans="1:4" x14ac:dyDescent="0.3">
      <c r="A4789" s="200" t="s">
        <v>1796</v>
      </c>
      <c r="B4789" s="200">
        <v>590013</v>
      </c>
      <c r="C4789" s="200" t="s">
        <v>1795</v>
      </c>
      <c r="D4789" s="200" t="s">
        <v>681</v>
      </c>
    </row>
    <row r="4790" spans="1:4" x14ac:dyDescent="0.3">
      <c r="A4790" s="200" t="s">
        <v>1794</v>
      </c>
      <c r="B4790" s="200">
        <v>590013</v>
      </c>
      <c r="C4790" s="200" t="s">
        <v>1793</v>
      </c>
      <c r="D4790" s="200" t="s">
        <v>681</v>
      </c>
    </row>
    <row r="4791" spans="1:4" x14ac:dyDescent="0.3">
      <c r="A4791" s="200" t="s">
        <v>1792</v>
      </c>
      <c r="B4791" s="200">
        <v>511012</v>
      </c>
      <c r="C4791" s="200" t="s">
        <v>1735</v>
      </c>
      <c r="D4791" s="200" t="s">
        <v>1791</v>
      </c>
    </row>
    <row r="4792" spans="1:4" x14ac:dyDescent="0.3">
      <c r="A4792" s="200" t="s">
        <v>1790</v>
      </c>
      <c r="B4792" s="200">
        <v>514378</v>
      </c>
      <c r="C4792" s="200" t="s">
        <v>1735</v>
      </c>
      <c r="D4792" s="200" t="s">
        <v>1212</v>
      </c>
    </row>
    <row r="4793" spans="1:4" x14ac:dyDescent="0.3">
      <c r="A4793" s="200" t="s">
        <v>1789</v>
      </c>
      <c r="B4793" s="200">
        <v>539939</v>
      </c>
      <c r="C4793" s="200" t="s">
        <v>1735</v>
      </c>
      <c r="D4793" s="200" t="s">
        <v>405</v>
      </c>
    </row>
    <row r="4794" spans="1:4" x14ac:dyDescent="0.3">
      <c r="A4794" s="200" t="s">
        <v>1788</v>
      </c>
      <c r="B4794" s="200">
        <v>511601</v>
      </c>
      <c r="C4794" s="200" t="s">
        <v>1735</v>
      </c>
      <c r="D4794" s="200" t="s">
        <v>1212</v>
      </c>
    </row>
    <row r="4795" spans="1:4" x14ac:dyDescent="0.3">
      <c r="A4795" s="200" t="s">
        <v>1787</v>
      </c>
      <c r="B4795" s="200">
        <v>516030</v>
      </c>
      <c r="C4795" s="200" t="s">
        <v>1735</v>
      </c>
      <c r="D4795" s="200" t="s">
        <v>1655</v>
      </c>
    </row>
    <row r="4796" spans="1:4" x14ac:dyDescent="0.3">
      <c r="A4796" s="200" t="s">
        <v>1786</v>
      </c>
      <c r="B4796" s="200">
        <v>541167</v>
      </c>
      <c r="C4796" s="200" t="s">
        <v>1735</v>
      </c>
      <c r="D4796" s="200" t="s">
        <v>405</v>
      </c>
    </row>
    <row r="4797" spans="1:4" x14ac:dyDescent="0.3">
      <c r="A4797" s="200" t="s">
        <v>1785</v>
      </c>
      <c r="B4797" s="200">
        <v>530063</v>
      </c>
      <c r="C4797" s="200" t="s">
        <v>1735</v>
      </c>
      <c r="D4797" s="200" t="s">
        <v>1130</v>
      </c>
    </row>
    <row r="4798" spans="1:4" x14ac:dyDescent="0.3">
      <c r="A4798" s="200" t="s">
        <v>1784</v>
      </c>
      <c r="B4798" s="200">
        <v>532648</v>
      </c>
      <c r="C4798" s="200" t="s">
        <v>1783</v>
      </c>
      <c r="D4798" s="200" t="s">
        <v>923</v>
      </c>
    </row>
    <row r="4799" spans="1:4" x14ac:dyDescent="0.3">
      <c r="A4799" s="200" t="s">
        <v>1782</v>
      </c>
      <c r="B4799" s="200">
        <v>531260</v>
      </c>
      <c r="C4799" s="200" t="s">
        <v>1735</v>
      </c>
      <c r="D4799" s="200" t="s">
        <v>844</v>
      </c>
    </row>
    <row r="4800" spans="1:4" x14ac:dyDescent="0.3">
      <c r="A4800" s="200" t="s">
        <v>1781</v>
      </c>
      <c r="B4800" s="200">
        <v>522209</v>
      </c>
      <c r="C4800" s="200" t="s">
        <v>1735</v>
      </c>
      <c r="D4800" s="200" t="s">
        <v>945</v>
      </c>
    </row>
    <row r="4801" spans="1:4" x14ac:dyDescent="0.3">
      <c r="A4801" s="200" t="s">
        <v>1780</v>
      </c>
      <c r="B4801" s="200">
        <v>522209</v>
      </c>
      <c r="C4801" s="200" t="s">
        <v>1735</v>
      </c>
      <c r="D4801" s="200" t="s">
        <v>945</v>
      </c>
    </row>
    <row r="4802" spans="1:4" x14ac:dyDescent="0.3">
      <c r="A4802" s="200" t="s">
        <v>1779</v>
      </c>
      <c r="B4802" s="200">
        <v>539097</v>
      </c>
      <c r="C4802" s="200" t="s">
        <v>1735</v>
      </c>
      <c r="D4802" s="200" t="s">
        <v>1212</v>
      </c>
    </row>
    <row r="4803" spans="1:4" x14ac:dyDescent="0.3">
      <c r="A4803" s="200" t="s">
        <v>1778</v>
      </c>
      <c r="B4803" s="200">
        <v>530675</v>
      </c>
      <c r="C4803" s="200" t="s">
        <v>1735</v>
      </c>
      <c r="D4803" s="200" t="s">
        <v>1047</v>
      </c>
    </row>
    <row r="4804" spans="1:4" x14ac:dyDescent="0.3">
      <c r="A4804" s="200" t="s">
        <v>1777</v>
      </c>
      <c r="B4804" s="200">
        <v>540550</v>
      </c>
      <c r="C4804" s="200" t="s">
        <v>1735</v>
      </c>
      <c r="D4804" s="200" t="s">
        <v>405</v>
      </c>
    </row>
    <row r="4805" spans="1:4" x14ac:dyDescent="0.3">
      <c r="A4805" s="200" t="s">
        <v>1776</v>
      </c>
      <c r="B4805" s="200">
        <v>522108</v>
      </c>
      <c r="C4805" s="200" t="s">
        <v>1735</v>
      </c>
      <c r="D4805" s="200" t="s">
        <v>989</v>
      </c>
    </row>
    <row r="4806" spans="1:4" x14ac:dyDescent="0.3">
      <c r="A4806" s="200" t="s">
        <v>1775</v>
      </c>
      <c r="B4806" s="200">
        <v>522108</v>
      </c>
      <c r="C4806" s="200" t="s">
        <v>1735</v>
      </c>
      <c r="D4806" s="200" t="s">
        <v>989</v>
      </c>
    </row>
    <row r="4807" spans="1:4" x14ac:dyDescent="0.3">
      <c r="A4807" s="200" t="s">
        <v>1774</v>
      </c>
      <c r="B4807" s="200">
        <v>536846</v>
      </c>
      <c r="C4807" s="200" t="s">
        <v>1735</v>
      </c>
      <c r="D4807" s="200" t="s">
        <v>931</v>
      </c>
    </row>
    <row r="4808" spans="1:4" x14ac:dyDescent="0.3">
      <c r="A4808" s="200" t="s">
        <v>1773</v>
      </c>
      <c r="B4808" s="200">
        <v>531663</v>
      </c>
      <c r="C4808" s="200" t="s">
        <v>1772</v>
      </c>
      <c r="D4808" s="200" t="s">
        <v>867</v>
      </c>
    </row>
    <row r="4809" spans="1:4" x14ac:dyDescent="0.3">
      <c r="A4809" s="200" t="s">
        <v>1771</v>
      </c>
      <c r="B4809" s="200">
        <v>505163</v>
      </c>
      <c r="C4809" s="200" t="s">
        <v>1735</v>
      </c>
      <c r="D4809" s="200" t="s">
        <v>989</v>
      </c>
    </row>
    <row r="4810" spans="1:4" x14ac:dyDescent="0.3">
      <c r="A4810" s="200" t="s">
        <v>1770</v>
      </c>
      <c r="B4810" s="200">
        <v>505163</v>
      </c>
      <c r="C4810" s="200" t="s">
        <v>1735</v>
      </c>
      <c r="D4810" s="200" t="s">
        <v>989</v>
      </c>
    </row>
    <row r="4811" spans="1:4" x14ac:dyDescent="0.3">
      <c r="A4811" s="200" t="s">
        <v>1769</v>
      </c>
      <c r="B4811" s="200">
        <v>539963</v>
      </c>
      <c r="C4811" s="200" t="s">
        <v>1735</v>
      </c>
      <c r="D4811" s="200" t="s">
        <v>766</v>
      </c>
    </row>
    <row r="4812" spans="1:4" x14ac:dyDescent="0.3">
      <c r="A4812" s="200" t="s">
        <v>1768</v>
      </c>
      <c r="B4812" s="200">
        <v>505537</v>
      </c>
      <c r="C4812" s="200" t="s">
        <v>1767</v>
      </c>
      <c r="D4812" s="200" t="s">
        <v>1762</v>
      </c>
    </row>
    <row r="4813" spans="1:4" x14ac:dyDescent="0.3">
      <c r="A4813" s="200" t="s">
        <v>1766</v>
      </c>
      <c r="B4813" s="200">
        <v>533287</v>
      </c>
      <c r="C4813" s="200" t="s">
        <v>1765</v>
      </c>
      <c r="D4813" s="200" t="s">
        <v>537</v>
      </c>
    </row>
    <row r="4814" spans="1:4" x14ac:dyDescent="0.3">
      <c r="A4814" s="200" t="s">
        <v>1764</v>
      </c>
      <c r="B4814" s="200">
        <v>532794</v>
      </c>
      <c r="C4814" s="200" t="s">
        <v>1763</v>
      </c>
      <c r="D4814" s="200" t="s">
        <v>1762</v>
      </c>
    </row>
    <row r="4815" spans="1:4" x14ac:dyDescent="0.3">
      <c r="A4815" s="200" t="s">
        <v>1761</v>
      </c>
      <c r="B4815" s="200">
        <v>533339</v>
      </c>
      <c r="C4815" s="200" t="s">
        <v>1760</v>
      </c>
      <c r="D4815" s="200" t="s">
        <v>1625</v>
      </c>
    </row>
    <row r="4816" spans="1:4" x14ac:dyDescent="0.3">
      <c r="A4816" s="200" t="s">
        <v>1759</v>
      </c>
      <c r="B4816" s="200">
        <v>531845</v>
      </c>
      <c r="C4816" s="200" t="s">
        <v>1757</v>
      </c>
      <c r="D4816" s="200" t="s">
        <v>931</v>
      </c>
    </row>
    <row r="4817" spans="1:4" x14ac:dyDescent="0.3">
      <c r="A4817" s="200" t="s">
        <v>1758</v>
      </c>
      <c r="B4817" s="200">
        <v>531845</v>
      </c>
      <c r="C4817" s="200" t="s">
        <v>1757</v>
      </c>
      <c r="D4817" s="200" t="s">
        <v>931</v>
      </c>
    </row>
    <row r="4818" spans="1:4" x14ac:dyDescent="0.3">
      <c r="A4818" s="200" t="s">
        <v>1756</v>
      </c>
      <c r="B4818" s="200">
        <v>512553</v>
      </c>
      <c r="C4818" s="200" t="s">
        <v>1755</v>
      </c>
      <c r="D4818" s="200" t="s">
        <v>920</v>
      </c>
    </row>
    <row r="4819" spans="1:4" x14ac:dyDescent="0.3">
      <c r="A4819" s="200" t="s">
        <v>1754</v>
      </c>
      <c r="B4819" s="200">
        <v>514266</v>
      </c>
      <c r="C4819" s="200" t="s">
        <v>1735</v>
      </c>
      <c r="D4819" s="200" t="s">
        <v>920</v>
      </c>
    </row>
    <row r="4820" spans="1:4" x14ac:dyDescent="0.3">
      <c r="A4820" s="200" t="s">
        <v>1753</v>
      </c>
      <c r="B4820" s="200">
        <v>530665</v>
      </c>
      <c r="C4820" s="200" t="s">
        <v>1735</v>
      </c>
      <c r="D4820" s="200" t="s">
        <v>472</v>
      </c>
    </row>
    <row r="4821" spans="1:4" x14ac:dyDescent="0.3">
      <c r="A4821" s="200" t="s">
        <v>1752</v>
      </c>
      <c r="B4821" s="200">
        <v>530697</v>
      </c>
      <c r="C4821" s="200" t="s">
        <v>1735</v>
      </c>
      <c r="D4821" s="200" t="s">
        <v>1751</v>
      </c>
    </row>
    <row r="4822" spans="1:4" x14ac:dyDescent="0.3">
      <c r="A4822" s="200" t="s">
        <v>1750</v>
      </c>
      <c r="B4822" s="200">
        <v>532039</v>
      </c>
      <c r="C4822" s="200" t="s">
        <v>1735</v>
      </c>
      <c r="D4822" s="200" t="s">
        <v>472</v>
      </c>
    </row>
    <row r="4823" spans="1:4" x14ac:dyDescent="0.3">
      <c r="A4823" s="200" t="s">
        <v>1749</v>
      </c>
      <c r="B4823" s="200">
        <v>504067</v>
      </c>
      <c r="C4823" s="200" t="s">
        <v>1748</v>
      </c>
      <c r="D4823" s="200" t="s">
        <v>948</v>
      </c>
    </row>
    <row r="4824" spans="1:4" x14ac:dyDescent="0.3">
      <c r="A4824" s="200" t="s">
        <v>1747</v>
      </c>
      <c r="B4824" s="200">
        <v>531404</v>
      </c>
      <c r="C4824" s="200" t="s">
        <v>1746</v>
      </c>
      <c r="D4824" s="200" t="s">
        <v>1745</v>
      </c>
    </row>
    <row r="4825" spans="1:4" x14ac:dyDescent="0.3">
      <c r="A4825" s="200" t="s">
        <v>1744</v>
      </c>
      <c r="B4825" s="200">
        <v>541400</v>
      </c>
      <c r="C4825" s="200" t="s">
        <v>1735</v>
      </c>
      <c r="D4825" s="200" t="s">
        <v>472</v>
      </c>
    </row>
    <row r="4826" spans="1:4" x14ac:dyDescent="0.3">
      <c r="A4826" s="200" t="s">
        <v>1743</v>
      </c>
      <c r="B4826" s="200">
        <v>521163</v>
      </c>
      <c r="C4826" s="200" t="s">
        <v>1742</v>
      </c>
      <c r="D4826" s="200" t="s">
        <v>1047</v>
      </c>
    </row>
    <row r="4827" spans="1:4" x14ac:dyDescent="0.3">
      <c r="A4827" s="200" t="s">
        <v>1741</v>
      </c>
      <c r="B4827" s="200" t="s">
        <v>1735</v>
      </c>
      <c r="C4827" s="200" t="s">
        <v>580</v>
      </c>
      <c r="D4827" s="200" t="s">
        <v>1733</v>
      </c>
    </row>
    <row r="4828" spans="1:4" x14ac:dyDescent="0.3">
      <c r="A4828" s="200" t="s">
        <v>1740</v>
      </c>
      <c r="B4828" s="200">
        <v>512587</v>
      </c>
      <c r="C4828" s="200" t="s">
        <v>1739</v>
      </c>
      <c r="D4828" s="200" t="s">
        <v>1047</v>
      </c>
    </row>
    <row r="4829" spans="1:4" x14ac:dyDescent="0.3">
      <c r="A4829" s="200" t="s">
        <v>1738</v>
      </c>
      <c r="B4829" s="200">
        <v>503641</v>
      </c>
      <c r="C4829" s="200" t="s">
        <v>1737</v>
      </c>
      <c r="D4829" s="200" t="s">
        <v>594</v>
      </c>
    </row>
    <row r="4830" spans="1:4" x14ac:dyDescent="0.3">
      <c r="A4830" s="200" t="s">
        <v>1736</v>
      </c>
      <c r="B4830" s="200" t="s">
        <v>1735</v>
      </c>
      <c r="C4830" s="200" t="s">
        <v>1734</v>
      </c>
      <c r="D4830" s="200" t="s">
        <v>1733</v>
      </c>
    </row>
    <row r="4831" spans="1:4" x14ac:dyDescent="0.3">
      <c r="A4831" s="200" t="s">
        <v>1732</v>
      </c>
      <c r="B4831" s="200">
        <v>534742</v>
      </c>
      <c r="C4831" s="200" t="s">
        <v>1731</v>
      </c>
      <c r="D4831" s="200" t="s">
        <v>417</v>
      </c>
    </row>
    <row r="4832" spans="1:4" x14ac:dyDescent="0.3">
      <c r="A4832" s="200" t="s">
        <v>1730</v>
      </c>
      <c r="B4832" s="200">
        <v>500780</v>
      </c>
      <c r="C4832" s="200" t="s">
        <v>1729</v>
      </c>
      <c r="D4832" s="200" t="s">
        <v>417</v>
      </c>
    </row>
    <row r="4833" spans="1:4" x14ac:dyDescent="0.3">
      <c r="A4833" s="200" t="s">
        <v>1728</v>
      </c>
      <c r="B4833" s="200">
        <v>531335</v>
      </c>
      <c r="C4833" s="200" t="s">
        <v>1727</v>
      </c>
      <c r="D4833" s="200" t="s">
        <v>844</v>
      </c>
    </row>
    <row r="4834" spans="1:4" x14ac:dyDescent="0.3">
      <c r="A4834" s="200" t="s">
        <v>1726</v>
      </c>
      <c r="B4834" s="200">
        <v>532883</v>
      </c>
      <c r="C4834" s="200" t="s">
        <v>1725</v>
      </c>
      <c r="D4834" s="200" t="s">
        <v>1625</v>
      </c>
    </row>
    <row r="4835" spans="1:4" x14ac:dyDescent="0.3">
      <c r="A4835" s="200" t="s">
        <v>1724</v>
      </c>
      <c r="B4835" s="200">
        <v>500202</v>
      </c>
      <c r="C4835" s="200" t="s">
        <v>1723</v>
      </c>
      <c r="D4835" s="200" t="s">
        <v>1004</v>
      </c>
    </row>
    <row r="4836" spans="1:4" x14ac:dyDescent="0.3">
      <c r="A4836" s="200" t="s">
        <v>1722</v>
      </c>
      <c r="B4836" s="200">
        <v>500458</v>
      </c>
      <c r="C4836" s="200" t="s">
        <v>1721</v>
      </c>
      <c r="D4836" s="200" t="s">
        <v>766</v>
      </c>
    </row>
    <row r="4837" spans="1:4" x14ac:dyDescent="0.3">
      <c r="A4837" s="200" t="s">
        <v>1720</v>
      </c>
      <c r="B4837" s="200">
        <v>501111</v>
      </c>
      <c r="C4837" s="200" t="s">
        <v>1719</v>
      </c>
      <c r="D4837" s="200" t="s">
        <v>1212</v>
      </c>
    </row>
    <row r="4838" spans="1:4" x14ac:dyDescent="0.3">
      <c r="A4838" s="200" t="s">
        <v>1718</v>
      </c>
      <c r="B4838" s="200">
        <v>501151</v>
      </c>
      <c r="C4838" s="200" t="s">
        <v>1717</v>
      </c>
      <c r="D4838" s="200" t="s">
        <v>945</v>
      </c>
    </row>
    <row r="4839" spans="1:4" x14ac:dyDescent="0.3">
      <c r="A4839" s="200" t="s">
        <v>1716</v>
      </c>
      <c r="B4839" s="200">
        <v>501311</v>
      </c>
      <c r="C4839" s="200" t="s">
        <v>1715</v>
      </c>
      <c r="D4839" s="200" t="s">
        <v>1004</v>
      </c>
    </row>
    <row r="4840" spans="1:4" x14ac:dyDescent="0.3">
      <c r="A4840" s="200" t="s">
        <v>1714</v>
      </c>
      <c r="B4840" s="200">
        <v>501622</v>
      </c>
      <c r="C4840" s="200" t="s">
        <v>1713</v>
      </c>
      <c r="D4840" s="200" t="s">
        <v>528</v>
      </c>
    </row>
    <row r="4841" spans="1:4" x14ac:dyDescent="0.3">
      <c r="A4841" s="200" t="s">
        <v>1712</v>
      </c>
      <c r="B4841" s="200">
        <v>502850</v>
      </c>
      <c r="C4841" s="200" t="s">
        <v>1711</v>
      </c>
      <c r="D4841" s="200" t="s">
        <v>920</v>
      </c>
    </row>
    <row r="4842" spans="1:4" x14ac:dyDescent="0.3">
      <c r="A4842" s="200" t="s">
        <v>1710</v>
      </c>
      <c r="B4842" s="200">
        <v>503669</v>
      </c>
      <c r="C4842" s="200" t="s">
        <v>1709</v>
      </c>
      <c r="D4842" s="200" t="s">
        <v>528</v>
      </c>
    </row>
    <row r="4843" spans="1:4" x14ac:dyDescent="0.3">
      <c r="A4843" s="200" t="s">
        <v>1708</v>
      </c>
      <c r="B4843" s="200">
        <v>506975</v>
      </c>
      <c r="C4843" s="200" t="s">
        <v>1707</v>
      </c>
      <c r="D4843" s="200" t="s">
        <v>920</v>
      </c>
    </row>
    <row r="4844" spans="1:4" x14ac:dyDescent="0.3">
      <c r="A4844" s="200" t="s">
        <v>1706</v>
      </c>
      <c r="B4844" s="200">
        <v>508924</v>
      </c>
      <c r="C4844" s="200" t="s">
        <v>1705</v>
      </c>
      <c r="D4844" s="200" t="s">
        <v>528</v>
      </c>
    </row>
    <row r="4845" spans="1:4" x14ac:dyDescent="0.3">
      <c r="A4845" s="200" t="s">
        <v>1704</v>
      </c>
      <c r="B4845" s="200">
        <v>511260</v>
      </c>
      <c r="C4845" s="200" t="s">
        <v>1703</v>
      </c>
      <c r="D4845" s="200" t="s">
        <v>945</v>
      </c>
    </row>
    <row r="4846" spans="1:4" x14ac:dyDescent="0.3">
      <c r="A4846" s="200" t="s">
        <v>1702</v>
      </c>
      <c r="B4846" s="200">
        <v>511730</v>
      </c>
      <c r="C4846" s="200" t="s">
        <v>1701</v>
      </c>
      <c r="D4846" s="200" t="s">
        <v>1004</v>
      </c>
    </row>
    <row r="4847" spans="1:4" x14ac:dyDescent="0.3">
      <c r="A4847" s="200" t="s">
        <v>1700</v>
      </c>
      <c r="B4847" s="200">
        <v>512221</v>
      </c>
      <c r="C4847" s="200" t="s">
        <v>1699</v>
      </c>
      <c r="D4847" s="200" t="s">
        <v>1004</v>
      </c>
    </row>
    <row r="4848" spans="1:4" x14ac:dyDescent="0.3">
      <c r="A4848" s="200" t="s">
        <v>1698</v>
      </c>
      <c r="B4848" s="200">
        <v>512344</v>
      </c>
      <c r="C4848" s="200" t="s">
        <v>1697</v>
      </c>
      <c r="D4848" s="200" t="s">
        <v>1212</v>
      </c>
    </row>
    <row r="4849" spans="1:4" x14ac:dyDescent="0.3">
      <c r="A4849" s="200" t="s">
        <v>1696</v>
      </c>
      <c r="B4849" s="200">
        <v>512345</v>
      </c>
      <c r="C4849" s="200" t="s">
        <v>1695</v>
      </c>
      <c r="D4849" s="200" t="s">
        <v>945</v>
      </c>
    </row>
    <row r="4850" spans="1:4" x14ac:dyDescent="0.3">
      <c r="A4850" s="200" t="s">
        <v>1694</v>
      </c>
      <c r="B4850" s="200">
        <v>512479</v>
      </c>
      <c r="C4850" s="200" t="s">
        <v>1693</v>
      </c>
      <c r="D4850" s="200" t="s">
        <v>926</v>
      </c>
    </row>
    <row r="4851" spans="1:4" x14ac:dyDescent="0.3">
      <c r="A4851" s="200" t="s">
        <v>1692</v>
      </c>
      <c r="B4851" s="200">
        <v>513343</v>
      </c>
      <c r="C4851" s="200" t="s">
        <v>1691</v>
      </c>
      <c r="D4851" s="200" t="s">
        <v>423</v>
      </c>
    </row>
    <row r="4852" spans="1:4" x14ac:dyDescent="0.3">
      <c r="A4852" s="200" t="s">
        <v>1690</v>
      </c>
      <c r="B4852" s="200">
        <v>513418</v>
      </c>
      <c r="C4852" s="200" t="s">
        <v>1689</v>
      </c>
      <c r="D4852" s="200" t="s">
        <v>996</v>
      </c>
    </row>
    <row r="4853" spans="1:4" x14ac:dyDescent="0.3">
      <c r="A4853" s="200" t="s">
        <v>1688</v>
      </c>
      <c r="B4853" s="200">
        <v>515008</v>
      </c>
      <c r="C4853" s="200" t="s">
        <v>1687</v>
      </c>
      <c r="D4853" s="200" t="s">
        <v>958</v>
      </c>
    </row>
    <row r="4854" spans="1:4" x14ac:dyDescent="0.3">
      <c r="A4854" s="200" t="s">
        <v>1686</v>
      </c>
      <c r="B4854" s="200">
        <v>517273</v>
      </c>
      <c r="C4854" s="200" t="s">
        <v>1685</v>
      </c>
      <c r="D4854" s="200" t="s">
        <v>958</v>
      </c>
    </row>
    <row r="4855" spans="1:4" x14ac:dyDescent="0.3">
      <c r="A4855" s="200" t="s">
        <v>1684</v>
      </c>
      <c r="B4855" s="200">
        <v>517360</v>
      </c>
      <c r="C4855" s="200" t="s">
        <v>1683</v>
      </c>
      <c r="D4855" s="200" t="s">
        <v>1212</v>
      </c>
    </row>
    <row r="4856" spans="1:4" x14ac:dyDescent="0.3">
      <c r="A4856" s="200" t="s">
        <v>1682</v>
      </c>
      <c r="B4856" s="200">
        <v>517393</v>
      </c>
      <c r="C4856" s="200" t="s">
        <v>1681</v>
      </c>
      <c r="D4856" s="200" t="s">
        <v>1680</v>
      </c>
    </row>
    <row r="4857" spans="1:4" x14ac:dyDescent="0.3">
      <c r="A4857" s="200" t="s">
        <v>1679</v>
      </c>
      <c r="B4857" s="200">
        <v>519397</v>
      </c>
      <c r="C4857" s="200" t="s">
        <v>1678</v>
      </c>
      <c r="D4857" s="200" t="s">
        <v>844</v>
      </c>
    </row>
    <row r="4858" spans="1:4" x14ac:dyDescent="0.3">
      <c r="A4858" s="200" t="s">
        <v>1677</v>
      </c>
      <c r="B4858" s="200">
        <v>519500</v>
      </c>
      <c r="C4858" s="200" t="s">
        <v>1676</v>
      </c>
      <c r="D4858" s="200" t="s">
        <v>844</v>
      </c>
    </row>
    <row r="4859" spans="1:4" x14ac:dyDescent="0.3">
      <c r="A4859" s="200" t="s">
        <v>1675</v>
      </c>
      <c r="B4859" s="200">
        <v>522171</v>
      </c>
      <c r="C4859" s="200" t="s">
        <v>1674</v>
      </c>
      <c r="D4859" s="200" t="s">
        <v>515</v>
      </c>
    </row>
    <row r="4860" spans="1:4" x14ac:dyDescent="0.3">
      <c r="A4860" s="200" t="s">
        <v>1673</v>
      </c>
      <c r="B4860" s="200">
        <v>524572</v>
      </c>
      <c r="C4860" s="200" t="s">
        <v>1672</v>
      </c>
      <c r="D4860" s="200" t="s">
        <v>472</v>
      </c>
    </row>
    <row r="4861" spans="1:4" x14ac:dyDescent="0.3">
      <c r="A4861" s="200" t="s">
        <v>1671</v>
      </c>
      <c r="B4861" s="200">
        <v>526211</v>
      </c>
      <c r="C4861" s="200" t="s">
        <v>1670</v>
      </c>
      <c r="D4861" s="200" t="s">
        <v>1646</v>
      </c>
    </row>
    <row r="4862" spans="1:4" x14ac:dyDescent="0.3">
      <c r="A4862" s="200" t="s">
        <v>1669</v>
      </c>
      <c r="B4862" s="200">
        <v>526638</v>
      </c>
      <c r="C4862" s="200" t="s">
        <v>1668</v>
      </c>
      <c r="D4862" s="200" t="s">
        <v>934</v>
      </c>
    </row>
    <row r="4863" spans="1:4" x14ac:dyDescent="0.3">
      <c r="A4863" s="200" t="s">
        <v>1667</v>
      </c>
      <c r="B4863" s="200">
        <v>530291</v>
      </c>
      <c r="C4863" s="200" t="s">
        <v>1666</v>
      </c>
      <c r="D4863" s="200" t="s">
        <v>1646</v>
      </c>
    </row>
    <row r="4864" spans="1:4" x14ac:dyDescent="0.3">
      <c r="A4864" s="200" t="s">
        <v>1665</v>
      </c>
      <c r="B4864" s="200">
        <v>530439</v>
      </c>
      <c r="C4864" s="200" t="s">
        <v>1664</v>
      </c>
      <c r="D4864" s="200" t="s">
        <v>1004</v>
      </c>
    </row>
    <row r="4865" spans="1:4" x14ac:dyDescent="0.3">
      <c r="A4865" s="200" t="s">
        <v>1663</v>
      </c>
      <c r="B4865" s="200">
        <v>530443</v>
      </c>
      <c r="C4865" s="200" t="s">
        <v>1662</v>
      </c>
      <c r="D4865" s="200" t="s">
        <v>920</v>
      </c>
    </row>
    <row r="4866" spans="1:4" x14ac:dyDescent="0.3">
      <c r="A4866" s="200" t="s">
        <v>1661</v>
      </c>
      <c r="B4866" s="200">
        <v>531205</v>
      </c>
      <c r="C4866" s="200" t="s">
        <v>1660</v>
      </c>
      <c r="D4866" s="200" t="s">
        <v>1212</v>
      </c>
    </row>
    <row r="4867" spans="1:4" x14ac:dyDescent="0.3">
      <c r="A4867" s="200" t="s">
        <v>1659</v>
      </c>
      <c r="B4867" s="200">
        <v>531225</v>
      </c>
      <c r="C4867" s="200" t="s">
        <v>1658</v>
      </c>
      <c r="D4867" s="200" t="s">
        <v>1625</v>
      </c>
    </row>
    <row r="4868" spans="1:4" x14ac:dyDescent="0.3">
      <c r="A4868" s="200" t="s">
        <v>1657</v>
      </c>
      <c r="B4868" s="200">
        <v>531436</v>
      </c>
      <c r="C4868" s="200" t="s">
        <v>1656</v>
      </c>
      <c r="D4868" s="200" t="s">
        <v>1655</v>
      </c>
    </row>
    <row r="4869" spans="1:4" x14ac:dyDescent="0.3">
      <c r="A4869" s="200" t="s">
        <v>1654</v>
      </c>
      <c r="B4869" s="200">
        <v>531621</v>
      </c>
      <c r="C4869" s="200" t="s">
        <v>1653</v>
      </c>
      <c r="D4869" s="200" t="s">
        <v>961</v>
      </c>
    </row>
    <row r="4870" spans="1:4" x14ac:dyDescent="0.3">
      <c r="A4870" s="200" t="s">
        <v>1652</v>
      </c>
      <c r="B4870" s="200">
        <v>531944</v>
      </c>
      <c r="C4870" s="200" t="s">
        <v>1651</v>
      </c>
      <c r="D4870" s="200" t="s">
        <v>515</v>
      </c>
    </row>
    <row r="4871" spans="1:4" x14ac:dyDescent="0.3">
      <c r="A4871" s="200" t="s">
        <v>1650</v>
      </c>
      <c r="B4871" s="200">
        <v>532138</v>
      </c>
      <c r="C4871" s="200" t="s">
        <v>1649</v>
      </c>
      <c r="D4871" s="200" t="s">
        <v>1004</v>
      </c>
    </row>
    <row r="4872" spans="1:4" x14ac:dyDescent="0.3">
      <c r="A4872" s="200" t="s">
        <v>1648</v>
      </c>
      <c r="B4872" s="200">
        <v>533093</v>
      </c>
      <c r="C4872" s="200" t="s">
        <v>1647</v>
      </c>
      <c r="D4872" s="200" t="s">
        <v>1646</v>
      </c>
    </row>
    <row r="4873" spans="1:4" x14ac:dyDescent="0.3">
      <c r="A4873" s="200" t="s">
        <v>1645</v>
      </c>
      <c r="B4873" s="200">
        <v>533570</v>
      </c>
      <c r="C4873" s="200" t="s">
        <v>1644</v>
      </c>
      <c r="D4873" s="200" t="s">
        <v>392</v>
      </c>
    </row>
    <row r="4874" spans="1:4" x14ac:dyDescent="0.3">
      <c r="A4874" s="200" t="s">
        <v>1643</v>
      </c>
      <c r="B4874" s="200">
        <v>533719</v>
      </c>
      <c r="C4874" s="200" t="s">
        <v>1642</v>
      </c>
      <c r="D4874" s="200" t="s">
        <v>392</v>
      </c>
    </row>
    <row r="4875" spans="1:4" x14ac:dyDescent="0.3">
      <c r="A4875" s="200" t="s">
        <v>1641</v>
      </c>
      <c r="B4875" s="200">
        <v>535276</v>
      </c>
      <c r="C4875" s="200" t="s">
        <v>1640</v>
      </c>
      <c r="D4875" s="200" t="s">
        <v>392</v>
      </c>
    </row>
    <row r="4876" spans="1:4" x14ac:dyDescent="0.3">
      <c r="A4876" s="200" t="s">
        <v>1639</v>
      </c>
      <c r="B4876" s="200">
        <v>536960</v>
      </c>
      <c r="C4876" s="200" t="s">
        <v>1638</v>
      </c>
      <c r="D4876" s="200" t="s">
        <v>392</v>
      </c>
    </row>
    <row r="4877" spans="1:4" x14ac:dyDescent="0.3">
      <c r="A4877" s="200" t="s">
        <v>1637</v>
      </c>
      <c r="B4877" s="200">
        <v>537007</v>
      </c>
      <c r="C4877" s="200" t="s">
        <v>1636</v>
      </c>
      <c r="D4877" s="200" t="s">
        <v>392</v>
      </c>
    </row>
    <row r="4878" spans="1:4" x14ac:dyDescent="0.3">
      <c r="A4878" s="200" t="s">
        <v>1635</v>
      </c>
      <c r="B4878" s="200">
        <v>537008</v>
      </c>
      <c r="C4878" s="200" t="s">
        <v>1634</v>
      </c>
      <c r="D4878" s="200" t="s">
        <v>392</v>
      </c>
    </row>
    <row r="4879" spans="1:4" x14ac:dyDescent="0.3">
      <c r="A4879" s="200" t="s">
        <v>1633</v>
      </c>
      <c r="B4879" s="200">
        <v>537483</v>
      </c>
      <c r="C4879" s="200" t="s">
        <v>1632</v>
      </c>
      <c r="D4879" s="200" t="s">
        <v>392</v>
      </c>
    </row>
    <row r="4880" spans="1:4" x14ac:dyDescent="0.3">
      <c r="A4880" s="200" t="s">
        <v>1631</v>
      </c>
      <c r="B4880" s="200">
        <v>537708</v>
      </c>
      <c r="C4880" s="200" t="s">
        <v>1630</v>
      </c>
      <c r="D4880" s="200" t="s">
        <v>392</v>
      </c>
    </row>
    <row r="4881" spans="1:4" x14ac:dyDescent="0.3">
      <c r="A4881" s="200" t="s">
        <v>1629</v>
      </c>
      <c r="B4881" s="200">
        <v>538057</v>
      </c>
      <c r="C4881" s="200" t="s">
        <v>1628</v>
      </c>
      <c r="D4881" s="200" t="s">
        <v>392</v>
      </c>
    </row>
    <row r="4882" spans="1:4" x14ac:dyDescent="0.3">
      <c r="A4882" s="200" t="s">
        <v>1627</v>
      </c>
      <c r="B4882" s="200">
        <v>538273</v>
      </c>
      <c r="C4882" s="200" t="s">
        <v>1626</v>
      </c>
      <c r="D4882" s="200" t="s">
        <v>1625</v>
      </c>
    </row>
    <row r="4883" spans="1:4" x14ac:dyDescent="0.3">
      <c r="A4883" s="200" t="s">
        <v>1624</v>
      </c>
      <c r="B4883" s="200">
        <v>538452</v>
      </c>
      <c r="C4883" s="200" t="s">
        <v>1623</v>
      </c>
      <c r="D4883" s="200" t="s">
        <v>1212</v>
      </c>
    </row>
    <row r="4884" spans="1:4" x14ac:dyDescent="0.3">
      <c r="A4884" s="200" t="s">
        <v>1622</v>
      </c>
      <c r="B4884" s="200">
        <v>538501</v>
      </c>
      <c r="C4884" s="200" t="s">
        <v>1621</v>
      </c>
      <c r="D4884" s="200" t="s">
        <v>392</v>
      </c>
    </row>
    <row r="4885" spans="1:4" x14ac:dyDescent="0.3">
      <c r="A4885" s="200" t="s">
        <v>1620</v>
      </c>
      <c r="B4885" s="200">
        <v>538502</v>
      </c>
      <c r="C4885" s="200" t="s">
        <v>1619</v>
      </c>
      <c r="D4885" s="200" t="s">
        <v>392</v>
      </c>
    </row>
    <row r="4886" spans="1:4" x14ac:dyDescent="0.3">
      <c r="A4886" s="200" t="s">
        <v>1618</v>
      </c>
      <c r="B4886" s="200">
        <v>538577</v>
      </c>
      <c r="C4886" s="200" t="s">
        <v>1617</v>
      </c>
      <c r="D4886" s="200" t="s">
        <v>392</v>
      </c>
    </row>
    <row r="4887" spans="1:4" x14ac:dyDescent="0.3">
      <c r="A4887" s="200" t="s">
        <v>1616</v>
      </c>
      <c r="B4887" s="200">
        <v>538578</v>
      </c>
      <c r="C4887" s="200" t="s">
        <v>1615</v>
      </c>
      <c r="D4887" s="200" t="s">
        <v>392</v>
      </c>
    </row>
    <row r="4888" spans="1:4" x14ac:dyDescent="0.3">
      <c r="A4888" s="200" t="s">
        <v>1614</v>
      </c>
      <c r="B4888" s="200">
        <v>538646</v>
      </c>
      <c r="C4888" s="200" t="s">
        <v>1613</v>
      </c>
      <c r="D4888" s="200" t="s">
        <v>1004</v>
      </c>
    </row>
    <row r="4889" spans="1:4" x14ac:dyDescent="0.3">
      <c r="A4889" s="200" t="s">
        <v>1612</v>
      </c>
      <c r="B4889" s="200">
        <v>538683</v>
      </c>
      <c r="C4889" s="200" t="s">
        <v>1611</v>
      </c>
      <c r="D4889" s="200" t="s">
        <v>392</v>
      </c>
    </row>
    <row r="4890" spans="1:4" x14ac:dyDescent="0.3">
      <c r="A4890" s="200" t="s">
        <v>1610</v>
      </c>
      <c r="B4890" s="200">
        <v>538728</v>
      </c>
      <c r="C4890" s="200" t="s">
        <v>1609</v>
      </c>
      <c r="D4890" s="200" t="s">
        <v>392</v>
      </c>
    </row>
    <row r="4891" spans="1:4" x14ac:dyDescent="0.3">
      <c r="A4891" s="200" t="s">
        <v>1608</v>
      </c>
      <c r="B4891" s="200">
        <v>538729</v>
      </c>
      <c r="C4891" s="200" t="s">
        <v>1607</v>
      </c>
      <c r="D4891" s="200" t="s">
        <v>392</v>
      </c>
    </row>
    <row r="4892" spans="1:4" x14ac:dyDescent="0.3">
      <c r="A4892" s="200" t="s">
        <v>1606</v>
      </c>
      <c r="B4892" s="200">
        <v>538808</v>
      </c>
      <c r="C4892" s="200" t="s">
        <v>1605</v>
      </c>
      <c r="D4892" s="200" t="s">
        <v>392</v>
      </c>
    </row>
    <row r="4893" spans="1:4" x14ac:dyDescent="0.3">
      <c r="A4893" s="200" t="s">
        <v>1604</v>
      </c>
      <c r="B4893" s="200">
        <v>538809</v>
      </c>
      <c r="C4893" s="200" t="s">
        <v>1603</v>
      </c>
      <c r="D4893" s="200" t="s">
        <v>392</v>
      </c>
    </row>
    <row r="4894" spans="1:4" x14ac:dyDescent="0.3">
      <c r="A4894" s="200" t="s">
        <v>1602</v>
      </c>
      <c r="B4894" s="200">
        <v>538810</v>
      </c>
      <c r="C4894" s="200" t="s">
        <v>1601</v>
      </c>
      <c r="D4894" s="200" t="s">
        <v>392</v>
      </c>
    </row>
    <row r="4895" spans="1:4" x14ac:dyDescent="0.3">
      <c r="A4895" s="200" t="s">
        <v>1600</v>
      </c>
      <c r="B4895" s="200">
        <v>538811</v>
      </c>
      <c r="C4895" s="200" t="s">
        <v>1599</v>
      </c>
      <c r="D4895" s="200" t="s">
        <v>392</v>
      </c>
    </row>
    <row r="4896" spans="1:4" x14ac:dyDescent="0.3">
      <c r="A4896" s="200" t="s">
        <v>1598</v>
      </c>
      <c r="B4896" s="200">
        <v>539031</v>
      </c>
      <c r="C4896" s="200" t="s">
        <v>1597</v>
      </c>
      <c r="D4896" s="200" t="s">
        <v>392</v>
      </c>
    </row>
    <row r="4897" spans="1:4" x14ac:dyDescent="0.3">
      <c r="A4897" s="200" t="s">
        <v>1596</v>
      </c>
      <c r="B4897" s="200">
        <v>539090</v>
      </c>
      <c r="C4897" s="200" t="s">
        <v>1595</v>
      </c>
      <c r="D4897" s="200" t="s">
        <v>1004</v>
      </c>
    </row>
    <row r="4898" spans="1:4" x14ac:dyDescent="0.3">
      <c r="A4898" s="200" t="s">
        <v>1594</v>
      </c>
      <c r="B4898" s="200">
        <v>539142</v>
      </c>
      <c r="C4898" s="200" t="s">
        <v>1593</v>
      </c>
      <c r="D4898" s="200" t="s">
        <v>392</v>
      </c>
    </row>
    <row r="4899" spans="1:4" x14ac:dyDescent="0.3">
      <c r="A4899" s="200" t="s">
        <v>1592</v>
      </c>
      <c r="B4899" s="200">
        <v>539274</v>
      </c>
      <c r="C4899" s="200" t="s">
        <v>1591</v>
      </c>
      <c r="D4899" s="200" t="s">
        <v>1004</v>
      </c>
    </row>
    <row r="4900" spans="1:4" x14ac:dyDescent="0.3">
      <c r="A4900" s="200" t="s">
        <v>1590</v>
      </c>
      <c r="B4900" s="200">
        <v>539312</v>
      </c>
      <c r="C4900" s="200" t="s">
        <v>1589</v>
      </c>
      <c r="D4900" s="200" t="s">
        <v>392</v>
      </c>
    </row>
    <row r="4901" spans="1:4" x14ac:dyDescent="0.3">
      <c r="A4901" s="200" t="s">
        <v>1588</v>
      </c>
      <c r="B4901" s="200">
        <v>539313</v>
      </c>
      <c r="C4901" s="200" t="s">
        <v>1587</v>
      </c>
      <c r="D4901" s="200" t="s">
        <v>392</v>
      </c>
    </row>
    <row r="4902" spans="1:4" x14ac:dyDescent="0.3">
      <c r="A4902" s="200" t="s">
        <v>1586</v>
      </c>
      <c r="B4902" s="200">
        <v>539480</v>
      </c>
      <c r="C4902" s="200" t="s">
        <v>1585</v>
      </c>
      <c r="D4902" s="200" t="s">
        <v>392</v>
      </c>
    </row>
    <row r="4903" spans="1:4" x14ac:dyDescent="0.3">
      <c r="A4903" s="200" t="s">
        <v>1584</v>
      </c>
      <c r="B4903" s="200">
        <v>539487</v>
      </c>
      <c r="C4903" s="200" t="s">
        <v>1583</v>
      </c>
      <c r="D4903" s="200" t="s">
        <v>392</v>
      </c>
    </row>
    <row r="4904" spans="1:4" x14ac:dyDescent="0.3">
      <c r="A4904" s="200" t="s">
        <v>1582</v>
      </c>
      <c r="B4904" s="200">
        <v>539516</v>
      </c>
      <c r="C4904" s="200" t="s">
        <v>1581</v>
      </c>
      <c r="D4904" s="200" t="s">
        <v>392</v>
      </c>
    </row>
    <row r="4905" spans="1:4" x14ac:dyDescent="0.3">
      <c r="A4905" s="200" t="s">
        <v>1580</v>
      </c>
      <c r="B4905" s="200">
        <v>539517</v>
      </c>
      <c r="C4905" s="200" t="s">
        <v>1579</v>
      </c>
      <c r="D4905" s="200" t="s">
        <v>392</v>
      </c>
    </row>
    <row r="4906" spans="1:4" x14ac:dyDescent="0.3">
      <c r="A4906" s="200" t="s">
        <v>1578</v>
      </c>
      <c r="B4906" s="200">
        <v>539561</v>
      </c>
      <c r="C4906" s="200" t="s">
        <v>1577</v>
      </c>
      <c r="D4906" s="200" t="s">
        <v>1212</v>
      </c>
    </row>
    <row r="4907" spans="1:4" x14ac:dyDescent="0.3">
      <c r="A4907" s="200" t="s">
        <v>1576</v>
      </c>
      <c r="B4907" s="200">
        <v>539784</v>
      </c>
      <c r="C4907" s="200" t="s">
        <v>1575</v>
      </c>
      <c r="D4907" s="200" t="s">
        <v>392</v>
      </c>
    </row>
    <row r="4908" spans="1:4" x14ac:dyDescent="0.3">
      <c r="A4908" s="200" t="s">
        <v>1574</v>
      </c>
      <c r="B4908" s="200">
        <v>539945</v>
      </c>
      <c r="C4908" s="200" t="s">
        <v>1573</v>
      </c>
      <c r="D4908" s="200" t="s">
        <v>392</v>
      </c>
    </row>
    <row r="4909" spans="1:4" x14ac:dyDescent="0.3">
      <c r="A4909" s="200" t="s">
        <v>1572</v>
      </c>
      <c r="B4909" s="200">
        <v>539980</v>
      </c>
      <c r="C4909" s="200" t="s">
        <v>1571</v>
      </c>
      <c r="D4909" s="200" t="s">
        <v>392</v>
      </c>
    </row>
    <row r="4910" spans="1:4" x14ac:dyDescent="0.3">
      <c r="A4910" s="200" t="s">
        <v>1570</v>
      </c>
      <c r="B4910" s="200">
        <v>540008</v>
      </c>
      <c r="C4910" s="200" t="s">
        <v>1569</v>
      </c>
      <c r="D4910" s="200" t="s">
        <v>392</v>
      </c>
    </row>
    <row r="4911" spans="1:4" x14ac:dyDescent="0.3">
      <c r="A4911" s="200" t="s">
        <v>1568</v>
      </c>
      <c r="B4911" s="200">
        <v>540154</v>
      </c>
      <c r="C4911" s="200" t="s">
        <v>1567</v>
      </c>
      <c r="D4911" s="200" t="s">
        <v>392</v>
      </c>
    </row>
    <row r="4912" spans="1:4" x14ac:dyDescent="0.3">
      <c r="A4912" s="200" t="s">
        <v>1566</v>
      </c>
      <c r="B4912" s="200">
        <v>540333</v>
      </c>
      <c r="C4912" s="200" t="s">
        <v>1565</v>
      </c>
      <c r="D4912" s="200" t="s">
        <v>392</v>
      </c>
    </row>
    <row r="4913" spans="1:4" x14ac:dyDescent="0.3">
      <c r="A4913" s="200" t="s">
        <v>1564</v>
      </c>
      <c r="B4913" s="200">
        <v>540334</v>
      </c>
      <c r="C4913" s="200" t="s">
        <v>1563</v>
      </c>
      <c r="D4913" s="200" t="s">
        <v>392</v>
      </c>
    </row>
    <row r="4914" spans="1:4" x14ac:dyDescent="0.3">
      <c r="A4914" s="200" t="s">
        <v>1562</v>
      </c>
      <c r="B4914" s="200">
        <v>540335</v>
      </c>
      <c r="C4914" s="200" t="s">
        <v>1561</v>
      </c>
      <c r="D4914" s="200" t="s">
        <v>392</v>
      </c>
    </row>
    <row r="4915" spans="1:4" x14ac:dyDescent="0.3">
      <c r="A4915" s="200" t="s">
        <v>1560</v>
      </c>
      <c r="B4915" s="200">
        <v>540336</v>
      </c>
      <c r="C4915" s="200" t="s">
        <v>1559</v>
      </c>
      <c r="D4915" s="200" t="s">
        <v>392</v>
      </c>
    </row>
    <row r="4916" spans="1:4" x14ac:dyDescent="0.3">
      <c r="A4916" s="200" t="s">
        <v>1558</v>
      </c>
      <c r="B4916" s="200">
        <v>540469</v>
      </c>
      <c r="C4916" s="200" t="s">
        <v>1557</v>
      </c>
      <c r="D4916" s="200" t="s">
        <v>392</v>
      </c>
    </row>
    <row r="4917" spans="1:4" x14ac:dyDescent="0.3">
      <c r="A4917" s="200" t="s">
        <v>1556</v>
      </c>
      <c r="B4917" s="200">
        <v>540470</v>
      </c>
      <c r="C4917" s="200" t="s">
        <v>1555</v>
      </c>
      <c r="D4917" s="200" t="s">
        <v>392</v>
      </c>
    </row>
    <row r="4918" spans="1:4" x14ac:dyDescent="0.3">
      <c r="A4918" s="200" t="s">
        <v>1554</v>
      </c>
      <c r="B4918" s="200">
        <v>540538</v>
      </c>
      <c r="C4918" s="200" t="s">
        <v>1553</v>
      </c>
      <c r="D4918" s="200" t="s">
        <v>392</v>
      </c>
    </row>
    <row r="4919" spans="1:4" x14ac:dyDescent="0.3">
      <c r="A4919" s="200" t="s">
        <v>1552</v>
      </c>
      <c r="B4919" s="200">
        <v>540539</v>
      </c>
      <c r="C4919" s="200" t="s">
        <v>1551</v>
      </c>
      <c r="D4919" s="200" t="s">
        <v>392</v>
      </c>
    </row>
    <row r="4920" spans="1:4" x14ac:dyDescent="0.3">
      <c r="A4920" s="200" t="s">
        <v>1550</v>
      </c>
      <c r="B4920" s="200">
        <v>540551</v>
      </c>
      <c r="C4920" s="200" t="s">
        <v>1549</v>
      </c>
      <c r="D4920" s="200" t="s">
        <v>392</v>
      </c>
    </row>
    <row r="4921" spans="1:4" x14ac:dyDescent="0.3">
      <c r="A4921" s="200" t="s">
        <v>1548</v>
      </c>
      <c r="B4921" s="200">
        <v>540552</v>
      </c>
      <c r="C4921" s="200" t="s">
        <v>1547</v>
      </c>
      <c r="D4921" s="200" t="s">
        <v>392</v>
      </c>
    </row>
    <row r="4922" spans="1:4" x14ac:dyDescent="0.3">
      <c r="A4922" s="200" t="s">
        <v>1546</v>
      </c>
      <c r="B4922" s="200">
        <v>540586</v>
      </c>
      <c r="C4922" s="200" t="s">
        <v>1545</v>
      </c>
      <c r="D4922" s="200" t="s">
        <v>392</v>
      </c>
    </row>
    <row r="4923" spans="1:4" x14ac:dyDescent="0.3">
      <c r="A4923" s="200" t="s">
        <v>1544</v>
      </c>
      <c r="B4923" s="200">
        <v>540587</v>
      </c>
      <c r="C4923" s="200" t="s">
        <v>1543</v>
      </c>
      <c r="D4923" s="200" t="s">
        <v>392</v>
      </c>
    </row>
    <row r="4924" spans="1:4" x14ac:dyDescent="0.3">
      <c r="A4924" s="200" t="s">
        <v>1542</v>
      </c>
      <c r="B4924" s="200">
        <v>540588</v>
      </c>
      <c r="C4924" s="200" t="s">
        <v>1541</v>
      </c>
      <c r="D4924" s="200" t="s">
        <v>392</v>
      </c>
    </row>
    <row r="4925" spans="1:4" x14ac:dyDescent="0.3">
      <c r="A4925" s="200" t="s">
        <v>1540</v>
      </c>
      <c r="B4925" s="200">
        <v>540589</v>
      </c>
      <c r="C4925" s="200" t="s">
        <v>1539</v>
      </c>
      <c r="D4925" s="200" t="s">
        <v>392</v>
      </c>
    </row>
    <row r="4926" spans="1:4" x14ac:dyDescent="0.3">
      <c r="A4926" s="200" t="s">
        <v>1538</v>
      </c>
      <c r="B4926" s="200">
        <v>540591</v>
      </c>
      <c r="C4926" s="200" t="s">
        <v>1537</v>
      </c>
      <c r="D4926" s="200" t="s">
        <v>392</v>
      </c>
    </row>
    <row r="4927" spans="1:4" x14ac:dyDescent="0.3">
      <c r="A4927" s="200" t="s">
        <v>1536</v>
      </c>
      <c r="B4927" s="200">
        <v>540592</v>
      </c>
      <c r="C4927" s="200" t="s">
        <v>1535</v>
      </c>
      <c r="D4927" s="200" t="s">
        <v>392</v>
      </c>
    </row>
    <row r="4928" spans="1:4" x14ac:dyDescent="0.3">
      <c r="A4928" s="200" t="s">
        <v>1534</v>
      </c>
      <c r="B4928" s="200">
        <v>540593</v>
      </c>
      <c r="C4928" s="200" t="s">
        <v>1533</v>
      </c>
      <c r="D4928" s="200" t="s">
        <v>392</v>
      </c>
    </row>
    <row r="4929" spans="1:4" x14ac:dyDescent="0.3">
      <c r="A4929" s="200" t="s">
        <v>1532</v>
      </c>
      <c r="B4929" s="200">
        <v>540594</v>
      </c>
      <c r="C4929" s="200" t="s">
        <v>1531</v>
      </c>
      <c r="D4929" s="200" t="s">
        <v>392</v>
      </c>
    </row>
    <row r="4930" spans="1:4" x14ac:dyDescent="0.3">
      <c r="A4930" s="200" t="s">
        <v>1530</v>
      </c>
      <c r="B4930" s="200">
        <v>540612</v>
      </c>
      <c r="C4930" s="200" t="s">
        <v>1529</v>
      </c>
      <c r="D4930" s="200" t="s">
        <v>392</v>
      </c>
    </row>
    <row r="4931" spans="1:4" x14ac:dyDescent="0.3">
      <c r="A4931" s="200" t="s">
        <v>1528</v>
      </c>
      <c r="B4931" s="200">
        <v>540617</v>
      </c>
      <c r="C4931" s="200" t="s">
        <v>1527</v>
      </c>
      <c r="D4931" s="200" t="s">
        <v>392</v>
      </c>
    </row>
    <row r="4932" spans="1:4" x14ac:dyDescent="0.3">
      <c r="A4932" s="200" t="s">
        <v>1526</v>
      </c>
      <c r="B4932" s="200">
        <v>540618</v>
      </c>
      <c r="C4932" s="200" t="s">
        <v>1525</v>
      </c>
      <c r="D4932" s="200" t="s">
        <v>392</v>
      </c>
    </row>
    <row r="4933" spans="1:4" x14ac:dyDescent="0.3">
      <c r="A4933" s="200" t="s">
        <v>1524</v>
      </c>
      <c r="B4933" s="200">
        <v>540619</v>
      </c>
      <c r="C4933" s="200" t="s">
        <v>1523</v>
      </c>
      <c r="D4933" s="200" t="s">
        <v>392</v>
      </c>
    </row>
    <row r="4934" spans="1:4" x14ac:dyDescent="0.3">
      <c r="A4934" s="200" t="s">
        <v>1522</v>
      </c>
      <c r="B4934" s="200">
        <v>540620</v>
      </c>
      <c r="C4934" s="200" t="s">
        <v>1521</v>
      </c>
      <c r="D4934" s="200" t="s">
        <v>392</v>
      </c>
    </row>
    <row r="4935" spans="1:4" x14ac:dyDescent="0.3">
      <c r="A4935" s="200" t="s">
        <v>1520</v>
      </c>
      <c r="B4935" s="200">
        <v>540626</v>
      </c>
      <c r="C4935" s="200" t="s">
        <v>1519</v>
      </c>
      <c r="D4935" s="200" t="s">
        <v>392</v>
      </c>
    </row>
    <row r="4936" spans="1:4" x14ac:dyDescent="0.3">
      <c r="A4936" s="200" t="s">
        <v>1518</v>
      </c>
      <c r="B4936" s="200">
        <v>540627</v>
      </c>
      <c r="C4936" s="200" t="s">
        <v>1517</v>
      </c>
      <c r="D4936" s="200" t="s">
        <v>392</v>
      </c>
    </row>
    <row r="4937" spans="1:4" x14ac:dyDescent="0.3">
      <c r="A4937" s="200" t="s">
        <v>1516</v>
      </c>
      <c r="B4937" s="200">
        <v>540629</v>
      </c>
      <c r="C4937" s="200" t="s">
        <v>1515</v>
      </c>
      <c r="D4937" s="200" t="s">
        <v>392</v>
      </c>
    </row>
    <row r="4938" spans="1:4" x14ac:dyDescent="0.3">
      <c r="A4938" s="200" t="s">
        <v>1514</v>
      </c>
      <c r="B4938" s="200">
        <v>540631</v>
      </c>
      <c r="C4938" s="200" t="s">
        <v>1513</v>
      </c>
      <c r="D4938" s="200" t="s">
        <v>392</v>
      </c>
    </row>
    <row r="4939" spans="1:4" x14ac:dyDescent="0.3">
      <c r="A4939" s="200" t="s">
        <v>1512</v>
      </c>
      <c r="B4939" s="200">
        <v>540634</v>
      </c>
      <c r="C4939" s="200" t="s">
        <v>1511</v>
      </c>
      <c r="D4939" s="200" t="s">
        <v>392</v>
      </c>
    </row>
    <row r="4940" spans="1:4" x14ac:dyDescent="0.3">
      <c r="A4940" s="200" t="s">
        <v>1510</v>
      </c>
      <c r="B4940" s="200">
        <v>540635</v>
      </c>
      <c r="C4940" s="200" t="s">
        <v>1509</v>
      </c>
      <c r="D4940" s="200" t="s">
        <v>392</v>
      </c>
    </row>
    <row r="4941" spans="1:4" x14ac:dyDescent="0.3">
      <c r="A4941" s="200" t="s">
        <v>1508</v>
      </c>
      <c r="B4941" s="200">
        <v>540636</v>
      </c>
      <c r="C4941" s="200" t="s">
        <v>1507</v>
      </c>
      <c r="D4941" s="200" t="s">
        <v>392</v>
      </c>
    </row>
    <row r="4942" spans="1:4" x14ac:dyDescent="0.3">
      <c r="A4942" s="200" t="s">
        <v>1506</v>
      </c>
      <c r="B4942" s="200">
        <v>540637</v>
      </c>
      <c r="C4942" s="200" t="s">
        <v>1505</v>
      </c>
      <c r="D4942" s="200" t="s">
        <v>392</v>
      </c>
    </row>
    <row r="4943" spans="1:4" x14ac:dyDescent="0.3">
      <c r="A4943" s="200" t="s">
        <v>1504</v>
      </c>
      <c r="B4943" s="200">
        <v>540669</v>
      </c>
      <c r="C4943" s="200" t="s">
        <v>1503</v>
      </c>
      <c r="D4943" s="200" t="s">
        <v>392</v>
      </c>
    </row>
    <row r="4944" spans="1:4" x14ac:dyDescent="0.3">
      <c r="A4944" s="200" t="s">
        <v>1502</v>
      </c>
      <c r="B4944" s="200">
        <v>540671</v>
      </c>
      <c r="C4944" s="200" t="s">
        <v>1501</v>
      </c>
      <c r="D4944" s="200" t="s">
        <v>392</v>
      </c>
    </row>
    <row r="4945" spans="1:4" x14ac:dyDescent="0.3">
      <c r="A4945" s="200" t="s">
        <v>1500</v>
      </c>
      <c r="B4945" s="200">
        <v>540672</v>
      </c>
      <c r="C4945" s="200" t="s">
        <v>1499</v>
      </c>
      <c r="D4945" s="200" t="s">
        <v>392</v>
      </c>
    </row>
    <row r="4946" spans="1:4" x14ac:dyDescent="0.3">
      <c r="A4946" s="200" t="s">
        <v>1498</v>
      </c>
      <c r="B4946" s="200">
        <v>540682</v>
      </c>
      <c r="C4946" s="200" t="s">
        <v>1497</v>
      </c>
      <c r="D4946" s="200" t="s">
        <v>392</v>
      </c>
    </row>
    <row r="4947" spans="1:4" x14ac:dyDescent="0.3">
      <c r="A4947" s="200" t="s">
        <v>1496</v>
      </c>
      <c r="B4947" s="200">
        <v>540683</v>
      </c>
      <c r="C4947" s="200" t="s">
        <v>1495</v>
      </c>
      <c r="D4947" s="200" t="s">
        <v>392</v>
      </c>
    </row>
    <row r="4948" spans="1:4" x14ac:dyDescent="0.3">
      <c r="A4948" s="200" t="s">
        <v>1494</v>
      </c>
      <c r="B4948" s="200">
        <v>540684</v>
      </c>
      <c r="C4948" s="200" t="s">
        <v>1493</v>
      </c>
      <c r="D4948" s="200" t="s">
        <v>392</v>
      </c>
    </row>
    <row r="4949" spans="1:4" x14ac:dyDescent="0.3">
      <c r="A4949" s="200" t="s">
        <v>1492</v>
      </c>
      <c r="B4949" s="200">
        <v>540685</v>
      </c>
      <c r="C4949" s="200" t="s">
        <v>1491</v>
      </c>
      <c r="D4949" s="200" t="s">
        <v>392</v>
      </c>
    </row>
    <row r="4950" spans="1:4" x14ac:dyDescent="0.3">
      <c r="A4950" s="200" t="s">
        <v>1490</v>
      </c>
      <c r="B4950" s="200">
        <v>540711</v>
      </c>
      <c r="C4950" s="200" t="s">
        <v>1489</v>
      </c>
      <c r="D4950" s="200" t="s">
        <v>392</v>
      </c>
    </row>
    <row r="4951" spans="1:4" x14ac:dyDescent="0.3">
      <c r="A4951" s="200" t="s">
        <v>1488</v>
      </c>
      <c r="B4951" s="200">
        <v>540712</v>
      </c>
      <c r="C4951" s="200" t="s">
        <v>1487</v>
      </c>
      <c r="D4951" s="200" t="s">
        <v>392</v>
      </c>
    </row>
    <row r="4952" spans="1:4" x14ac:dyDescent="0.3">
      <c r="A4952" s="200" t="s">
        <v>1486</v>
      </c>
      <c r="B4952" s="200">
        <v>540713</v>
      </c>
      <c r="C4952" s="200" t="s">
        <v>1485</v>
      </c>
      <c r="D4952" s="200" t="s">
        <v>392</v>
      </c>
    </row>
    <row r="4953" spans="1:4" x14ac:dyDescent="0.3">
      <c r="A4953" s="200" t="s">
        <v>1484</v>
      </c>
      <c r="B4953" s="200">
        <v>540714</v>
      </c>
      <c r="C4953" s="200" t="s">
        <v>1483</v>
      </c>
      <c r="D4953" s="200" t="s">
        <v>392</v>
      </c>
    </row>
    <row r="4954" spans="1:4" x14ac:dyDescent="0.3">
      <c r="A4954" s="200" t="s">
        <v>1482</v>
      </c>
      <c r="B4954" s="200">
        <v>540739</v>
      </c>
      <c r="C4954" s="200" t="s">
        <v>1481</v>
      </c>
      <c r="D4954" s="200" t="s">
        <v>392</v>
      </c>
    </row>
    <row r="4955" spans="1:4" x14ac:dyDescent="0.3">
      <c r="A4955" s="200" t="s">
        <v>1480</v>
      </c>
      <c r="B4955" s="200">
        <v>540740</v>
      </c>
      <c r="C4955" s="200" t="s">
        <v>1479</v>
      </c>
      <c r="D4955" s="200" t="s">
        <v>392</v>
      </c>
    </row>
    <row r="4956" spans="1:4" x14ac:dyDescent="0.3">
      <c r="A4956" s="200" t="s">
        <v>1478</v>
      </c>
      <c r="B4956" s="200">
        <v>540741</v>
      </c>
      <c r="C4956" s="200" t="s">
        <v>1477</v>
      </c>
      <c r="D4956" s="200" t="s">
        <v>392</v>
      </c>
    </row>
    <row r="4957" spans="1:4" x14ac:dyDescent="0.3">
      <c r="A4957" s="200" t="s">
        <v>1476</v>
      </c>
      <c r="B4957" s="200">
        <v>540742</v>
      </c>
      <c r="C4957" s="200" t="s">
        <v>1475</v>
      </c>
      <c r="D4957" s="200" t="s">
        <v>392</v>
      </c>
    </row>
    <row r="4958" spans="1:4" x14ac:dyDescent="0.3">
      <c r="A4958" s="200" t="s">
        <v>1474</v>
      </c>
      <c r="B4958" s="200">
        <v>540763</v>
      </c>
      <c r="C4958" s="200" t="s">
        <v>1473</v>
      </c>
      <c r="D4958" s="200" t="s">
        <v>392</v>
      </c>
    </row>
    <row r="4959" spans="1:4" x14ac:dyDescent="0.3">
      <c r="A4959" s="200" t="s">
        <v>1472</v>
      </c>
      <c r="B4959" s="200">
        <v>540764</v>
      </c>
      <c r="C4959" s="200" t="s">
        <v>1471</v>
      </c>
      <c r="D4959" s="200" t="s">
        <v>392</v>
      </c>
    </row>
    <row r="4960" spans="1:4" x14ac:dyDescent="0.3">
      <c r="A4960" s="200" t="s">
        <v>1470</v>
      </c>
      <c r="B4960" s="200">
        <v>540765</v>
      </c>
      <c r="C4960" s="200" t="s">
        <v>1469</v>
      </c>
      <c r="D4960" s="200" t="s">
        <v>392</v>
      </c>
    </row>
    <row r="4961" spans="1:4" x14ac:dyDescent="0.3">
      <c r="A4961" s="200" t="s">
        <v>1468</v>
      </c>
      <c r="B4961" s="200">
        <v>540766</v>
      </c>
      <c r="C4961" s="200" t="s">
        <v>1467</v>
      </c>
      <c r="D4961" s="200" t="s">
        <v>392</v>
      </c>
    </row>
    <row r="4962" spans="1:4" x14ac:dyDescent="0.3">
      <c r="A4962" s="200" t="s">
        <v>1466</v>
      </c>
      <c r="B4962" s="200">
        <v>540778</v>
      </c>
      <c r="C4962" s="200" t="s">
        <v>1465</v>
      </c>
      <c r="D4962" s="200" t="s">
        <v>392</v>
      </c>
    </row>
    <row r="4963" spans="1:4" x14ac:dyDescent="0.3">
      <c r="A4963" s="200" t="s">
        <v>1464</v>
      </c>
      <c r="B4963" s="200">
        <v>540779</v>
      </c>
      <c r="C4963" s="200" t="s">
        <v>1463</v>
      </c>
      <c r="D4963" s="200" t="s">
        <v>392</v>
      </c>
    </row>
    <row r="4964" spans="1:4" x14ac:dyDescent="0.3">
      <c r="A4964" s="200" t="s">
        <v>1462</v>
      </c>
      <c r="B4964" s="200">
        <v>540780</v>
      </c>
      <c r="C4964" s="200" t="s">
        <v>1461</v>
      </c>
      <c r="D4964" s="200" t="s">
        <v>392</v>
      </c>
    </row>
    <row r="4965" spans="1:4" x14ac:dyDescent="0.3">
      <c r="A4965" s="200" t="s">
        <v>1460</v>
      </c>
      <c r="B4965" s="200">
        <v>540781</v>
      </c>
      <c r="C4965" s="200" t="s">
        <v>1459</v>
      </c>
      <c r="D4965" s="200" t="s">
        <v>392</v>
      </c>
    </row>
    <row r="4966" spans="1:4" x14ac:dyDescent="0.3">
      <c r="A4966" s="200" t="s">
        <v>1458</v>
      </c>
      <c r="B4966" s="200">
        <v>540787</v>
      </c>
      <c r="C4966" s="200" t="s">
        <v>1457</v>
      </c>
      <c r="D4966" s="200" t="s">
        <v>392</v>
      </c>
    </row>
    <row r="4967" spans="1:4" x14ac:dyDescent="0.3">
      <c r="A4967" s="200" t="s">
        <v>1456</v>
      </c>
      <c r="B4967" s="200">
        <v>540791</v>
      </c>
      <c r="C4967" s="200" t="s">
        <v>1455</v>
      </c>
      <c r="D4967" s="200" t="s">
        <v>392</v>
      </c>
    </row>
    <row r="4968" spans="1:4" x14ac:dyDescent="0.3">
      <c r="A4968" s="200" t="s">
        <v>1454</v>
      </c>
      <c r="B4968" s="200">
        <v>540792</v>
      </c>
      <c r="C4968" s="200" t="s">
        <v>1453</v>
      </c>
      <c r="D4968" s="200" t="s">
        <v>392</v>
      </c>
    </row>
    <row r="4969" spans="1:4" x14ac:dyDescent="0.3">
      <c r="A4969" s="200" t="s">
        <v>1452</v>
      </c>
      <c r="B4969" s="200">
        <v>540793</v>
      </c>
      <c r="C4969" s="200" t="s">
        <v>1451</v>
      </c>
      <c r="D4969" s="200" t="s">
        <v>392</v>
      </c>
    </row>
    <row r="4970" spans="1:4" x14ac:dyDescent="0.3">
      <c r="A4970" s="200" t="s">
        <v>1450</v>
      </c>
      <c r="B4970" s="200">
        <v>540794</v>
      </c>
      <c r="C4970" s="200" t="s">
        <v>1449</v>
      </c>
      <c r="D4970" s="200" t="s">
        <v>392</v>
      </c>
    </row>
    <row r="4971" spans="1:4" x14ac:dyDescent="0.3">
      <c r="A4971" s="200" t="s">
        <v>1448</v>
      </c>
      <c r="B4971" s="200">
        <v>540799</v>
      </c>
      <c r="C4971" s="200" t="s">
        <v>1447</v>
      </c>
      <c r="D4971" s="200" t="s">
        <v>392</v>
      </c>
    </row>
    <row r="4972" spans="1:4" x14ac:dyDescent="0.3">
      <c r="A4972" s="200" t="s">
        <v>1446</v>
      </c>
      <c r="B4972" s="200">
        <v>540800</v>
      </c>
      <c r="C4972" s="200" t="s">
        <v>1445</v>
      </c>
      <c r="D4972" s="200" t="s">
        <v>392</v>
      </c>
    </row>
    <row r="4973" spans="1:4" x14ac:dyDescent="0.3">
      <c r="A4973" s="200" t="s">
        <v>1444</v>
      </c>
      <c r="B4973" s="200">
        <v>540801</v>
      </c>
      <c r="C4973" s="200" t="s">
        <v>1443</v>
      </c>
      <c r="D4973" s="200" t="s">
        <v>392</v>
      </c>
    </row>
    <row r="4974" spans="1:4" x14ac:dyDescent="0.3">
      <c r="A4974" s="200" t="s">
        <v>1442</v>
      </c>
      <c r="B4974" s="200">
        <v>540802</v>
      </c>
      <c r="C4974" s="200" t="s">
        <v>1441</v>
      </c>
      <c r="D4974" s="200" t="s">
        <v>392</v>
      </c>
    </row>
    <row r="4975" spans="1:4" x14ac:dyDescent="0.3">
      <c r="A4975" s="200" t="s">
        <v>1440</v>
      </c>
      <c r="B4975" s="200">
        <v>540825</v>
      </c>
      <c r="C4975" s="200" t="s">
        <v>1439</v>
      </c>
      <c r="D4975" s="200" t="s">
        <v>392</v>
      </c>
    </row>
    <row r="4976" spans="1:4" x14ac:dyDescent="0.3">
      <c r="A4976" s="200" t="s">
        <v>1438</v>
      </c>
      <c r="B4976" s="200">
        <v>540826</v>
      </c>
      <c r="C4976" s="200" t="s">
        <v>1437</v>
      </c>
      <c r="D4976" s="200" t="s">
        <v>392</v>
      </c>
    </row>
    <row r="4977" spans="1:4" x14ac:dyDescent="0.3">
      <c r="A4977" s="200" t="s">
        <v>1436</v>
      </c>
      <c r="B4977" s="200">
        <v>540827</v>
      </c>
      <c r="C4977" s="200" t="s">
        <v>1435</v>
      </c>
      <c r="D4977" s="200" t="s">
        <v>392</v>
      </c>
    </row>
    <row r="4978" spans="1:4" x14ac:dyDescent="0.3">
      <c r="A4978" s="200" t="s">
        <v>1434</v>
      </c>
      <c r="B4978" s="200">
        <v>540828</v>
      </c>
      <c r="C4978" s="200" t="s">
        <v>1433</v>
      </c>
      <c r="D4978" s="200" t="s">
        <v>392</v>
      </c>
    </row>
    <row r="4979" spans="1:4" x14ac:dyDescent="0.3">
      <c r="A4979" s="200" t="s">
        <v>1432</v>
      </c>
      <c r="B4979" s="200">
        <v>540861</v>
      </c>
      <c r="C4979" s="200" t="s">
        <v>1431</v>
      </c>
      <c r="D4979" s="200" t="s">
        <v>392</v>
      </c>
    </row>
    <row r="4980" spans="1:4" x14ac:dyDescent="0.3">
      <c r="A4980" s="200" t="s">
        <v>1430</v>
      </c>
      <c r="B4980" s="200">
        <v>540862</v>
      </c>
      <c r="C4980" s="200" t="s">
        <v>1429</v>
      </c>
      <c r="D4980" s="200" t="s">
        <v>392</v>
      </c>
    </row>
    <row r="4981" spans="1:4" x14ac:dyDescent="0.3">
      <c r="A4981" s="200" t="s">
        <v>1428</v>
      </c>
      <c r="B4981" s="200">
        <v>540863</v>
      </c>
      <c r="C4981" s="200" t="s">
        <v>1427</v>
      </c>
      <c r="D4981" s="200" t="s">
        <v>392</v>
      </c>
    </row>
    <row r="4982" spans="1:4" x14ac:dyDescent="0.3">
      <c r="A4982" s="200" t="s">
        <v>1426</v>
      </c>
      <c r="B4982" s="200">
        <v>540864</v>
      </c>
      <c r="C4982" s="200" t="s">
        <v>1425</v>
      </c>
      <c r="D4982" s="200" t="s">
        <v>392</v>
      </c>
    </row>
    <row r="4983" spans="1:4" x14ac:dyDescent="0.3">
      <c r="A4983" s="200" t="s">
        <v>1424</v>
      </c>
      <c r="B4983" s="200">
        <v>540896</v>
      </c>
      <c r="C4983" s="200" t="s">
        <v>1423</v>
      </c>
      <c r="D4983" s="200" t="s">
        <v>392</v>
      </c>
    </row>
    <row r="4984" spans="1:4" x14ac:dyDescent="0.3">
      <c r="A4984" s="200" t="s">
        <v>1422</v>
      </c>
      <c r="B4984" s="200">
        <v>540897</v>
      </c>
      <c r="C4984" s="200" t="s">
        <v>1421</v>
      </c>
      <c r="D4984" s="200" t="s">
        <v>392</v>
      </c>
    </row>
    <row r="4985" spans="1:4" x14ac:dyDescent="0.3">
      <c r="A4985" s="200" t="s">
        <v>1420</v>
      </c>
      <c r="B4985" s="200">
        <v>540898</v>
      </c>
      <c r="C4985" s="200" t="s">
        <v>1419</v>
      </c>
      <c r="D4985" s="200" t="s">
        <v>392</v>
      </c>
    </row>
    <row r="4986" spans="1:4" x14ac:dyDescent="0.3">
      <c r="A4986" s="200" t="s">
        <v>1418</v>
      </c>
      <c r="B4986" s="200">
        <v>540899</v>
      </c>
      <c r="C4986" s="200" t="s">
        <v>1417</v>
      </c>
      <c r="D4986" s="200" t="s">
        <v>392</v>
      </c>
    </row>
    <row r="4987" spans="1:4" x14ac:dyDescent="0.3">
      <c r="A4987" s="200" t="s">
        <v>1416</v>
      </c>
      <c r="B4987" s="200">
        <v>540947</v>
      </c>
      <c r="C4987" s="200" t="s">
        <v>1415</v>
      </c>
      <c r="D4987" s="200" t="s">
        <v>392</v>
      </c>
    </row>
    <row r="4988" spans="1:4" x14ac:dyDescent="0.3">
      <c r="A4988" s="200" t="s">
        <v>1414</v>
      </c>
      <c r="B4988" s="200">
        <v>540949</v>
      </c>
      <c r="C4988" s="200" t="s">
        <v>1413</v>
      </c>
      <c r="D4988" s="200" t="s">
        <v>392</v>
      </c>
    </row>
    <row r="4989" spans="1:4" x14ac:dyDescent="0.3">
      <c r="A4989" s="200" t="s">
        <v>1412</v>
      </c>
      <c r="B4989" s="200">
        <v>540950</v>
      </c>
      <c r="C4989" s="200" t="s">
        <v>1411</v>
      </c>
      <c r="D4989" s="200" t="s">
        <v>392</v>
      </c>
    </row>
    <row r="4990" spans="1:4" x14ac:dyDescent="0.3">
      <c r="A4990" s="200" t="s">
        <v>1410</v>
      </c>
      <c r="B4990" s="200">
        <v>540951</v>
      </c>
      <c r="C4990" s="200" t="s">
        <v>1409</v>
      </c>
      <c r="D4990" s="200" t="s">
        <v>392</v>
      </c>
    </row>
    <row r="4991" spans="1:4" x14ac:dyDescent="0.3">
      <c r="A4991" s="200" t="s">
        <v>1408</v>
      </c>
      <c r="B4991" s="200">
        <v>540981</v>
      </c>
      <c r="C4991" s="200" t="s">
        <v>1407</v>
      </c>
      <c r="D4991" s="200" t="s">
        <v>392</v>
      </c>
    </row>
    <row r="4992" spans="1:4" x14ac:dyDescent="0.3">
      <c r="A4992" s="200" t="s">
        <v>1406</v>
      </c>
      <c r="B4992" s="200">
        <v>540982</v>
      </c>
      <c r="C4992" s="200" t="s">
        <v>1405</v>
      </c>
      <c r="D4992" s="200" t="s">
        <v>392</v>
      </c>
    </row>
    <row r="4993" spans="1:4" x14ac:dyDescent="0.3">
      <c r="A4993" s="200" t="s">
        <v>1404</v>
      </c>
      <c r="B4993" s="200">
        <v>540983</v>
      </c>
      <c r="C4993" s="200" t="s">
        <v>1403</v>
      </c>
      <c r="D4993" s="200" t="s">
        <v>392</v>
      </c>
    </row>
    <row r="4994" spans="1:4" x14ac:dyDescent="0.3">
      <c r="A4994" s="200" t="s">
        <v>1402</v>
      </c>
      <c r="B4994" s="200">
        <v>540984</v>
      </c>
      <c r="C4994" s="200" t="s">
        <v>1401</v>
      </c>
      <c r="D4994" s="200" t="s">
        <v>392</v>
      </c>
    </row>
    <row r="4995" spans="1:4" x14ac:dyDescent="0.3">
      <c r="A4995" s="200" t="s">
        <v>1400</v>
      </c>
      <c r="B4995" s="200">
        <v>541068</v>
      </c>
      <c r="C4995" s="200" t="s">
        <v>1399</v>
      </c>
      <c r="D4995" s="200" t="s">
        <v>392</v>
      </c>
    </row>
    <row r="4996" spans="1:4" x14ac:dyDescent="0.3">
      <c r="A4996" s="200" t="s">
        <v>1398</v>
      </c>
      <c r="B4996" s="200">
        <v>541069</v>
      </c>
      <c r="C4996" s="200" t="s">
        <v>1397</v>
      </c>
      <c r="D4996" s="200" t="s">
        <v>392</v>
      </c>
    </row>
    <row r="4997" spans="1:4" x14ac:dyDescent="0.3">
      <c r="A4997" s="200" t="s">
        <v>1396</v>
      </c>
      <c r="B4997" s="200">
        <v>541070</v>
      </c>
      <c r="C4997" s="200" t="s">
        <v>1395</v>
      </c>
      <c r="D4997" s="200" t="s">
        <v>392</v>
      </c>
    </row>
    <row r="4998" spans="1:4" x14ac:dyDescent="0.3">
      <c r="A4998" s="200" t="s">
        <v>1394</v>
      </c>
      <c r="B4998" s="200">
        <v>541071</v>
      </c>
      <c r="C4998" s="200" t="s">
        <v>1393</v>
      </c>
      <c r="D4998" s="200" t="s">
        <v>392</v>
      </c>
    </row>
    <row r="4999" spans="1:4" x14ac:dyDescent="0.3">
      <c r="A4999" s="200" t="s">
        <v>1392</v>
      </c>
      <c r="B4999" s="200">
        <v>541084</v>
      </c>
      <c r="C4999" s="200" t="s">
        <v>1391</v>
      </c>
      <c r="D4999" s="200" t="s">
        <v>392</v>
      </c>
    </row>
    <row r="5000" spans="1:4" x14ac:dyDescent="0.3">
      <c r="A5000" s="200" t="s">
        <v>1390</v>
      </c>
      <c r="B5000" s="200">
        <v>541085</v>
      </c>
      <c r="C5000" s="200" t="s">
        <v>1389</v>
      </c>
      <c r="D5000" s="200" t="s">
        <v>392</v>
      </c>
    </row>
    <row r="5001" spans="1:4" x14ac:dyDescent="0.3">
      <c r="A5001" s="200" t="s">
        <v>1388</v>
      </c>
      <c r="B5001" s="200">
        <v>541086</v>
      </c>
      <c r="C5001" s="200" t="s">
        <v>1387</v>
      </c>
      <c r="D5001" s="200" t="s">
        <v>392</v>
      </c>
    </row>
    <row r="5002" spans="1:4" x14ac:dyDescent="0.3">
      <c r="A5002" s="200" t="s">
        <v>1386</v>
      </c>
      <c r="B5002" s="200">
        <v>541087</v>
      </c>
      <c r="C5002" s="200" t="s">
        <v>1385</v>
      </c>
      <c r="D5002" s="200" t="s">
        <v>392</v>
      </c>
    </row>
    <row r="5003" spans="1:4" x14ac:dyDescent="0.3">
      <c r="A5003" s="200" t="s">
        <v>1384</v>
      </c>
      <c r="B5003" s="200">
        <v>541092</v>
      </c>
      <c r="C5003" s="200" t="s">
        <v>1383</v>
      </c>
      <c r="D5003" s="200" t="s">
        <v>392</v>
      </c>
    </row>
    <row r="5004" spans="1:4" x14ac:dyDescent="0.3">
      <c r="A5004" s="200" t="s">
        <v>1382</v>
      </c>
      <c r="B5004" s="200">
        <v>541093</v>
      </c>
      <c r="C5004" s="200" t="s">
        <v>1381</v>
      </c>
      <c r="D5004" s="200" t="s">
        <v>392</v>
      </c>
    </row>
    <row r="5005" spans="1:4" x14ac:dyDescent="0.3">
      <c r="A5005" s="200" t="s">
        <v>1380</v>
      </c>
      <c r="B5005" s="200">
        <v>541094</v>
      </c>
      <c r="C5005" s="200" t="s">
        <v>1379</v>
      </c>
      <c r="D5005" s="200" t="s">
        <v>392</v>
      </c>
    </row>
    <row r="5006" spans="1:4" x14ac:dyDescent="0.3">
      <c r="A5006" s="200" t="s">
        <v>1378</v>
      </c>
      <c r="B5006" s="200">
        <v>541095</v>
      </c>
      <c r="C5006" s="200" t="s">
        <v>1377</v>
      </c>
      <c r="D5006" s="200" t="s">
        <v>392</v>
      </c>
    </row>
    <row r="5007" spans="1:4" x14ac:dyDescent="0.3">
      <c r="A5007" s="200" t="s">
        <v>1376</v>
      </c>
      <c r="B5007" s="200">
        <v>541252</v>
      </c>
      <c r="C5007" s="200" t="s">
        <v>1375</v>
      </c>
      <c r="D5007" s="200" t="s">
        <v>392</v>
      </c>
    </row>
    <row r="5008" spans="1:4" x14ac:dyDescent="0.3">
      <c r="A5008" s="200" t="s">
        <v>1374</v>
      </c>
      <c r="B5008" s="200">
        <v>541253</v>
      </c>
      <c r="C5008" s="200" t="s">
        <v>1373</v>
      </c>
      <c r="D5008" s="200" t="s">
        <v>392</v>
      </c>
    </row>
    <row r="5009" spans="1:4" x14ac:dyDescent="0.3">
      <c r="A5009" s="200" t="s">
        <v>1372</v>
      </c>
      <c r="B5009" s="200">
        <v>541254</v>
      </c>
      <c r="C5009" s="200" t="s">
        <v>1371</v>
      </c>
      <c r="D5009" s="200" t="s">
        <v>392</v>
      </c>
    </row>
    <row r="5010" spans="1:4" x14ac:dyDescent="0.3">
      <c r="A5010" s="200" t="s">
        <v>1370</v>
      </c>
      <c r="B5010" s="200">
        <v>541255</v>
      </c>
      <c r="C5010" s="200" t="s">
        <v>1369</v>
      </c>
      <c r="D5010" s="200" t="s">
        <v>392</v>
      </c>
    </row>
    <row r="5011" spans="1:4" x14ac:dyDescent="0.3">
      <c r="A5011" s="200" t="s">
        <v>1368</v>
      </c>
      <c r="B5011" s="200">
        <v>541300</v>
      </c>
      <c r="C5011" s="200" t="s">
        <v>1367</v>
      </c>
      <c r="D5011" s="200" t="s">
        <v>392</v>
      </c>
    </row>
    <row r="5012" spans="1:4" x14ac:dyDescent="0.3">
      <c r="A5012" s="200" t="s">
        <v>1366</v>
      </c>
      <c r="B5012" s="200">
        <v>541309</v>
      </c>
      <c r="C5012" s="200" t="s">
        <v>1365</v>
      </c>
      <c r="D5012" s="200" t="s">
        <v>392</v>
      </c>
    </row>
    <row r="5013" spans="1:4" x14ac:dyDescent="0.3">
      <c r="A5013" s="200" t="s">
        <v>1364</v>
      </c>
      <c r="B5013" s="200">
        <v>541310</v>
      </c>
      <c r="C5013" s="200" t="s">
        <v>1363</v>
      </c>
      <c r="D5013" s="200" t="s">
        <v>392</v>
      </c>
    </row>
    <row r="5014" spans="1:4" x14ac:dyDescent="0.3">
      <c r="A5014" s="200" t="s">
        <v>1362</v>
      </c>
      <c r="B5014" s="200">
        <v>541311</v>
      </c>
      <c r="C5014" s="200" t="s">
        <v>1361</v>
      </c>
      <c r="D5014" s="200" t="s">
        <v>392</v>
      </c>
    </row>
    <row r="5015" spans="1:4" x14ac:dyDescent="0.3">
      <c r="A5015" s="200" t="s">
        <v>1360</v>
      </c>
      <c r="B5015" s="200">
        <v>541312</v>
      </c>
      <c r="C5015" s="200" t="s">
        <v>1359</v>
      </c>
      <c r="D5015" s="200" t="s">
        <v>392</v>
      </c>
    </row>
    <row r="5016" spans="1:4" x14ac:dyDescent="0.3">
      <c r="A5016" s="200" t="s">
        <v>1358</v>
      </c>
      <c r="B5016" s="200">
        <v>541313</v>
      </c>
      <c r="C5016" s="200" t="s">
        <v>1357</v>
      </c>
      <c r="D5016" s="200" t="s">
        <v>392</v>
      </c>
    </row>
    <row r="5017" spans="1:4" x14ac:dyDescent="0.3">
      <c r="A5017" s="200" t="s">
        <v>1356</v>
      </c>
      <c r="B5017" s="200">
        <v>541341</v>
      </c>
      <c r="C5017" s="200" t="s">
        <v>1355</v>
      </c>
      <c r="D5017" s="200" t="s">
        <v>392</v>
      </c>
    </row>
    <row r="5018" spans="1:4" x14ac:dyDescent="0.3">
      <c r="A5018" s="200" t="s">
        <v>1354</v>
      </c>
      <c r="B5018" s="200">
        <v>541343</v>
      </c>
      <c r="C5018" s="200" t="s">
        <v>1353</v>
      </c>
      <c r="D5018" s="200" t="s">
        <v>392</v>
      </c>
    </row>
    <row r="5019" spans="1:4" x14ac:dyDescent="0.3">
      <c r="A5019" s="200" t="s">
        <v>1352</v>
      </c>
      <c r="B5019" s="200">
        <v>541345</v>
      </c>
      <c r="C5019" s="200" t="s">
        <v>1351</v>
      </c>
      <c r="D5019" s="200" t="s">
        <v>392</v>
      </c>
    </row>
    <row r="5020" spans="1:4" x14ac:dyDescent="0.3">
      <c r="A5020" s="200" t="s">
        <v>1350</v>
      </c>
      <c r="B5020" s="200">
        <v>541346</v>
      </c>
      <c r="C5020" s="200" t="s">
        <v>1349</v>
      </c>
      <c r="D5020" s="200" t="s">
        <v>392</v>
      </c>
    </row>
    <row r="5021" spans="1:4" x14ac:dyDescent="0.3">
      <c r="A5021" s="200" t="s">
        <v>1348</v>
      </c>
      <c r="B5021" s="200">
        <v>541672</v>
      </c>
      <c r="C5021" s="200" t="s">
        <v>1347</v>
      </c>
      <c r="D5021" s="200" t="s">
        <v>392</v>
      </c>
    </row>
    <row r="5022" spans="1:4" x14ac:dyDescent="0.3">
      <c r="A5022" s="200" t="s">
        <v>1346</v>
      </c>
      <c r="B5022" s="200">
        <v>541673</v>
      </c>
      <c r="C5022" s="200" t="s">
        <v>1345</v>
      </c>
      <c r="D5022" s="200" t="s">
        <v>392</v>
      </c>
    </row>
    <row r="5023" spans="1:4" x14ac:dyDescent="0.3">
      <c r="A5023" s="200" t="s">
        <v>1344</v>
      </c>
      <c r="B5023" s="200">
        <v>541674</v>
      </c>
      <c r="C5023" s="200" t="s">
        <v>1343</v>
      </c>
      <c r="D5023" s="200" t="s">
        <v>392</v>
      </c>
    </row>
    <row r="5024" spans="1:4" x14ac:dyDescent="0.3">
      <c r="A5024" s="200" t="s">
        <v>1342</v>
      </c>
      <c r="B5024" s="200">
        <v>541675</v>
      </c>
      <c r="C5024" s="200" t="s">
        <v>1341</v>
      </c>
      <c r="D5024" s="200" t="s">
        <v>392</v>
      </c>
    </row>
    <row r="5025" spans="1:4" x14ac:dyDescent="0.3">
      <c r="A5025" s="200" t="s">
        <v>1340</v>
      </c>
      <c r="B5025" s="200">
        <v>541676</v>
      </c>
      <c r="C5025" s="200" t="s">
        <v>1339</v>
      </c>
      <c r="D5025" s="200" t="s">
        <v>392</v>
      </c>
    </row>
    <row r="5026" spans="1:4" x14ac:dyDescent="0.3">
      <c r="A5026" s="200" t="s">
        <v>1338</v>
      </c>
      <c r="B5026" s="200">
        <v>541677</v>
      </c>
      <c r="C5026" s="200" t="s">
        <v>1337</v>
      </c>
      <c r="D5026" s="200" t="s">
        <v>392</v>
      </c>
    </row>
    <row r="5027" spans="1:4" x14ac:dyDescent="0.3">
      <c r="A5027" s="200" t="s">
        <v>1336</v>
      </c>
      <c r="B5027" s="200">
        <v>541678</v>
      </c>
      <c r="C5027" s="200" t="s">
        <v>1335</v>
      </c>
      <c r="D5027" s="200" t="s">
        <v>392</v>
      </c>
    </row>
    <row r="5028" spans="1:4" x14ac:dyDescent="0.3">
      <c r="A5028" s="200" t="s">
        <v>1334</v>
      </c>
      <c r="B5028" s="200">
        <v>541679</v>
      </c>
      <c r="C5028" s="200" t="s">
        <v>1333</v>
      </c>
      <c r="D5028" s="200" t="s">
        <v>392</v>
      </c>
    </row>
    <row r="5029" spans="1:4" x14ac:dyDescent="0.3">
      <c r="A5029" s="200" t="s">
        <v>1332</v>
      </c>
      <c r="B5029" s="200">
        <v>541725</v>
      </c>
      <c r="C5029" s="200" t="s">
        <v>1331</v>
      </c>
      <c r="D5029" s="200" t="s">
        <v>392</v>
      </c>
    </row>
    <row r="5030" spans="1:4" x14ac:dyDescent="0.3">
      <c r="A5030" s="200" t="s">
        <v>1330</v>
      </c>
      <c r="B5030" s="200">
        <v>541726</v>
      </c>
      <c r="C5030" s="200" t="s">
        <v>1329</v>
      </c>
      <c r="D5030" s="200" t="s">
        <v>392</v>
      </c>
    </row>
    <row r="5031" spans="1:4" x14ac:dyDescent="0.3">
      <c r="A5031" s="200" t="s">
        <v>1328</v>
      </c>
      <c r="B5031" s="200">
        <v>541727</v>
      </c>
      <c r="C5031" s="200" t="s">
        <v>1327</v>
      </c>
      <c r="D5031" s="200" t="s">
        <v>392</v>
      </c>
    </row>
    <row r="5032" spans="1:4" x14ac:dyDescent="0.3">
      <c r="A5032" s="200" t="s">
        <v>1326</v>
      </c>
      <c r="B5032" s="200">
        <v>541728</v>
      </c>
      <c r="C5032" s="200" t="s">
        <v>1325</v>
      </c>
      <c r="D5032" s="200" t="s">
        <v>392</v>
      </c>
    </row>
    <row r="5033" spans="1:4" x14ac:dyDescent="0.3">
      <c r="A5033" s="200" t="s">
        <v>1324</v>
      </c>
      <c r="B5033" s="200">
        <v>541742</v>
      </c>
      <c r="C5033" s="200" t="s">
        <v>1323</v>
      </c>
      <c r="D5033" s="200" t="s">
        <v>392</v>
      </c>
    </row>
    <row r="5034" spans="1:4" x14ac:dyDescent="0.3">
      <c r="A5034" s="200" t="s">
        <v>1322</v>
      </c>
      <c r="B5034" s="200">
        <v>541743</v>
      </c>
      <c r="C5034" s="200" t="s">
        <v>1321</v>
      </c>
      <c r="D5034" s="200" t="s">
        <v>392</v>
      </c>
    </row>
    <row r="5035" spans="1:4" x14ac:dyDescent="0.3">
      <c r="A5035" s="200" t="s">
        <v>1320</v>
      </c>
      <c r="B5035" s="200">
        <v>541744</v>
      </c>
      <c r="C5035" s="200" t="s">
        <v>1319</v>
      </c>
      <c r="D5035" s="200" t="s">
        <v>392</v>
      </c>
    </row>
    <row r="5036" spans="1:4" x14ac:dyDescent="0.3">
      <c r="A5036" s="200" t="s">
        <v>1318</v>
      </c>
      <c r="B5036" s="200">
        <v>541745</v>
      </c>
      <c r="C5036" s="200" t="s">
        <v>1317</v>
      </c>
      <c r="D5036" s="200" t="s">
        <v>392</v>
      </c>
    </row>
    <row r="5037" spans="1:4" x14ac:dyDescent="0.3">
      <c r="A5037" s="200" t="s">
        <v>1316</v>
      </c>
      <c r="B5037" s="200">
        <v>541804</v>
      </c>
      <c r="C5037" s="200" t="s">
        <v>1315</v>
      </c>
      <c r="D5037" s="200" t="s">
        <v>392</v>
      </c>
    </row>
    <row r="5038" spans="1:4" x14ac:dyDescent="0.3">
      <c r="A5038" s="200" t="s">
        <v>1314</v>
      </c>
      <c r="B5038" s="200">
        <v>541805</v>
      </c>
      <c r="C5038" s="200" t="s">
        <v>1313</v>
      </c>
      <c r="D5038" s="200" t="s">
        <v>392</v>
      </c>
    </row>
    <row r="5039" spans="1:4" x14ac:dyDescent="0.3">
      <c r="A5039" s="200" t="s">
        <v>1312</v>
      </c>
      <c r="B5039" s="200">
        <v>541806</v>
      </c>
      <c r="C5039" s="200" t="s">
        <v>1311</v>
      </c>
      <c r="D5039" s="200" t="s">
        <v>392</v>
      </c>
    </row>
    <row r="5040" spans="1:4" x14ac:dyDescent="0.3">
      <c r="A5040" s="200" t="s">
        <v>1310</v>
      </c>
      <c r="B5040" s="200">
        <v>541807</v>
      </c>
      <c r="C5040" s="200" t="s">
        <v>1309</v>
      </c>
      <c r="D5040" s="200" t="s">
        <v>392</v>
      </c>
    </row>
    <row r="5041" spans="1:4" x14ac:dyDescent="0.3">
      <c r="A5041" s="200" t="s">
        <v>1308</v>
      </c>
      <c r="B5041" s="200">
        <v>541809</v>
      </c>
      <c r="C5041" s="200" t="s">
        <v>1307</v>
      </c>
      <c r="D5041" s="200" t="s">
        <v>392</v>
      </c>
    </row>
    <row r="5042" spans="1:4" x14ac:dyDescent="0.3">
      <c r="A5042" s="200" t="s">
        <v>1306</v>
      </c>
      <c r="B5042" s="200">
        <v>541879</v>
      </c>
      <c r="C5042" s="200" t="s">
        <v>1305</v>
      </c>
      <c r="D5042" s="200" t="s">
        <v>392</v>
      </c>
    </row>
    <row r="5043" spans="1:4" x14ac:dyDescent="0.3">
      <c r="A5043" s="200" t="s">
        <v>1304</v>
      </c>
      <c r="B5043" s="200">
        <v>541881</v>
      </c>
      <c r="C5043" s="200" t="s">
        <v>1303</v>
      </c>
      <c r="D5043" s="200" t="s">
        <v>392</v>
      </c>
    </row>
    <row r="5044" spans="1:4" x14ac:dyDescent="0.3">
      <c r="A5044" s="200" t="s">
        <v>1302</v>
      </c>
      <c r="B5044" s="200">
        <v>541882</v>
      </c>
      <c r="C5044" s="200" t="s">
        <v>1301</v>
      </c>
      <c r="D5044" s="200" t="s">
        <v>392</v>
      </c>
    </row>
    <row r="5045" spans="1:4" x14ac:dyDescent="0.3">
      <c r="A5045" s="200" t="s">
        <v>1300</v>
      </c>
      <c r="B5045" s="200">
        <v>541884</v>
      </c>
      <c r="C5045" s="200" t="s">
        <v>1299</v>
      </c>
      <c r="D5045" s="200" t="s">
        <v>392</v>
      </c>
    </row>
    <row r="5046" spans="1:4" x14ac:dyDescent="0.3">
      <c r="A5046" s="200" t="s">
        <v>1298</v>
      </c>
      <c r="B5046" s="200">
        <v>541972</v>
      </c>
      <c r="C5046" s="200" t="s">
        <v>1297</v>
      </c>
      <c r="D5046" s="200" t="s">
        <v>392</v>
      </c>
    </row>
    <row r="5047" spans="1:4" x14ac:dyDescent="0.3">
      <c r="A5047" s="200" t="s">
        <v>1296</v>
      </c>
      <c r="B5047" s="200">
        <v>541984</v>
      </c>
      <c r="C5047" s="200" t="s">
        <v>1295</v>
      </c>
      <c r="D5047" s="200" t="s">
        <v>392</v>
      </c>
    </row>
    <row r="5048" spans="1:4" x14ac:dyDescent="0.3">
      <c r="A5048" s="200" t="s">
        <v>1294</v>
      </c>
      <c r="B5048" s="200">
        <v>541985</v>
      </c>
      <c r="C5048" s="200" t="s">
        <v>1293</v>
      </c>
      <c r="D5048" s="200" t="s">
        <v>392</v>
      </c>
    </row>
    <row r="5049" spans="1:4" x14ac:dyDescent="0.3">
      <c r="A5049" s="200" t="s">
        <v>1292</v>
      </c>
      <c r="B5049" s="200">
        <v>541986</v>
      </c>
      <c r="C5049" s="200" t="s">
        <v>1291</v>
      </c>
      <c r="D5049" s="200" t="s">
        <v>392</v>
      </c>
    </row>
    <row r="5050" spans="1:4" x14ac:dyDescent="0.3">
      <c r="A5050" s="200" t="s">
        <v>1290</v>
      </c>
      <c r="B5050" s="200">
        <v>541987</v>
      </c>
      <c r="C5050" s="200" t="s">
        <v>1289</v>
      </c>
      <c r="D5050" s="200" t="s">
        <v>392</v>
      </c>
    </row>
    <row r="5051" spans="1:4" x14ac:dyDescent="0.3">
      <c r="A5051" s="200" t="s">
        <v>1288</v>
      </c>
      <c r="B5051" s="200">
        <v>542131</v>
      </c>
      <c r="C5051" s="200" t="s">
        <v>1287</v>
      </c>
      <c r="D5051" s="200" t="s">
        <v>392</v>
      </c>
    </row>
    <row r="5052" spans="1:4" x14ac:dyDescent="0.3">
      <c r="A5052" s="200" t="s">
        <v>1286</v>
      </c>
      <c r="B5052" s="200">
        <v>542156</v>
      </c>
      <c r="C5052" s="200" t="s">
        <v>1285</v>
      </c>
      <c r="D5052" s="200" t="s">
        <v>392</v>
      </c>
    </row>
    <row r="5053" spans="1:4" x14ac:dyDescent="0.3">
      <c r="A5053" s="200" t="s">
        <v>1284</v>
      </c>
      <c r="B5053" s="200">
        <v>542158</v>
      </c>
      <c r="C5053" s="200" t="s">
        <v>1283</v>
      </c>
      <c r="D5053" s="200" t="s">
        <v>392</v>
      </c>
    </row>
    <row r="5054" spans="1:4" x14ac:dyDescent="0.3">
      <c r="A5054" s="200" t="s">
        <v>1282</v>
      </c>
      <c r="B5054" s="200">
        <v>542160</v>
      </c>
      <c r="C5054" s="200" t="s">
        <v>1281</v>
      </c>
      <c r="D5054" s="200" t="s">
        <v>392</v>
      </c>
    </row>
    <row r="5055" spans="1:4" x14ac:dyDescent="0.3">
      <c r="A5055" s="200" t="s">
        <v>1280</v>
      </c>
      <c r="B5055" s="200">
        <v>542163</v>
      </c>
      <c r="C5055" s="200" t="s">
        <v>1279</v>
      </c>
      <c r="D5055" s="200" t="s">
        <v>392</v>
      </c>
    </row>
    <row r="5056" spans="1:4" x14ac:dyDescent="0.3">
      <c r="A5056" s="200" t="s">
        <v>1278</v>
      </c>
      <c r="B5056" s="200">
        <v>542230</v>
      </c>
      <c r="C5056" s="200" t="s">
        <v>1277</v>
      </c>
      <c r="D5056" s="200" t="s">
        <v>392</v>
      </c>
    </row>
    <row r="5057" spans="1:4" x14ac:dyDescent="0.3">
      <c r="A5057" s="200" t="s">
        <v>1276</v>
      </c>
      <c r="B5057" s="200">
        <v>542244</v>
      </c>
      <c r="C5057" s="200" t="s">
        <v>1275</v>
      </c>
      <c r="D5057" s="200" t="s">
        <v>392</v>
      </c>
    </row>
    <row r="5058" spans="1:4" x14ac:dyDescent="0.3">
      <c r="A5058" s="200" t="s">
        <v>1274</v>
      </c>
      <c r="B5058" s="200">
        <v>542245</v>
      </c>
      <c r="C5058" s="200" t="s">
        <v>1273</v>
      </c>
      <c r="D5058" s="200" t="s">
        <v>392</v>
      </c>
    </row>
    <row r="5059" spans="1:4" x14ac:dyDescent="0.3">
      <c r="A5059" s="200" t="s">
        <v>1272</v>
      </c>
      <c r="B5059" s="200">
        <v>542246</v>
      </c>
      <c r="C5059" s="200" t="s">
        <v>1271</v>
      </c>
      <c r="D5059" s="200" t="s">
        <v>392</v>
      </c>
    </row>
    <row r="5060" spans="1:4" x14ac:dyDescent="0.3">
      <c r="A5060" s="200" t="s">
        <v>1270</v>
      </c>
      <c r="B5060" s="200">
        <v>542247</v>
      </c>
      <c r="C5060" s="200" t="s">
        <v>1269</v>
      </c>
      <c r="D5060" s="200" t="s">
        <v>392</v>
      </c>
    </row>
    <row r="5061" spans="1:4" x14ac:dyDescent="0.3">
      <c r="A5061" s="200" t="s">
        <v>1268</v>
      </c>
      <c r="B5061" s="200">
        <v>542513</v>
      </c>
      <c r="C5061" s="200" t="s">
        <v>1267</v>
      </c>
      <c r="D5061" s="200" t="s">
        <v>392</v>
      </c>
    </row>
    <row r="5062" spans="1:4" x14ac:dyDescent="0.3">
      <c r="A5062" s="200" t="s">
        <v>1266</v>
      </c>
      <c r="B5062" s="200">
        <v>542543</v>
      </c>
      <c r="C5062" s="200" t="s">
        <v>1265</v>
      </c>
      <c r="D5062" s="200" t="s">
        <v>392</v>
      </c>
    </row>
    <row r="5063" spans="1:4" x14ac:dyDescent="0.3">
      <c r="A5063" s="200" t="s">
        <v>1264</v>
      </c>
      <c r="B5063" s="200">
        <v>542694</v>
      </c>
      <c r="C5063" s="200" t="s">
        <v>1263</v>
      </c>
      <c r="D5063" s="200" t="s">
        <v>1212</v>
      </c>
    </row>
    <row r="5064" spans="1:4" x14ac:dyDescent="0.3">
      <c r="A5064" s="200" t="s">
        <v>1262</v>
      </c>
      <c r="B5064" s="200">
        <v>542721</v>
      </c>
      <c r="C5064" s="200" t="s">
        <v>1261</v>
      </c>
      <c r="D5064" s="200" t="s">
        <v>1212</v>
      </c>
    </row>
    <row r="5065" spans="1:4" x14ac:dyDescent="0.3">
      <c r="A5065" s="200" t="s">
        <v>1260</v>
      </c>
      <c r="B5065" s="200">
        <v>542724</v>
      </c>
      <c r="C5065" s="200" t="s">
        <v>1259</v>
      </c>
      <c r="D5065" s="200" t="s">
        <v>472</v>
      </c>
    </row>
    <row r="5066" spans="1:4" x14ac:dyDescent="0.3">
      <c r="A5066" s="200" t="s">
        <v>1258</v>
      </c>
      <c r="B5066" s="200">
        <v>542725</v>
      </c>
      <c r="C5066" s="200" t="s">
        <v>1257</v>
      </c>
      <c r="D5066" s="200" t="s">
        <v>1047</v>
      </c>
    </row>
    <row r="5067" spans="1:4" x14ac:dyDescent="0.3">
      <c r="A5067" s="200" t="s">
        <v>1256</v>
      </c>
      <c r="B5067" s="200">
        <v>542726</v>
      </c>
      <c r="C5067" s="200" t="s">
        <v>1255</v>
      </c>
      <c r="D5067" s="200" t="s">
        <v>961</v>
      </c>
    </row>
    <row r="5068" spans="1:4" x14ac:dyDescent="0.3">
      <c r="A5068" s="200" t="s">
        <v>1254</v>
      </c>
      <c r="B5068" s="200">
        <v>542727</v>
      </c>
      <c r="C5068" s="200" t="s">
        <v>1253</v>
      </c>
      <c r="D5068" s="200" t="s">
        <v>1252</v>
      </c>
    </row>
    <row r="5069" spans="1:4" x14ac:dyDescent="0.3">
      <c r="A5069" s="200" t="s">
        <v>1251</v>
      </c>
      <c r="B5069" s="200">
        <v>542728</v>
      </c>
      <c r="C5069" s="200" t="s">
        <v>1250</v>
      </c>
      <c r="D5069" s="200" t="s">
        <v>1047</v>
      </c>
    </row>
    <row r="5070" spans="1:4" x14ac:dyDescent="0.3">
      <c r="A5070" s="200" t="s">
        <v>1249</v>
      </c>
      <c r="B5070" s="200">
        <v>542729</v>
      </c>
      <c r="C5070" s="200" t="s">
        <v>1248</v>
      </c>
      <c r="D5070" s="200" t="s">
        <v>920</v>
      </c>
    </row>
    <row r="5071" spans="1:4" x14ac:dyDescent="0.3">
      <c r="A5071" s="200" t="s">
        <v>1247</v>
      </c>
      <c r="B5071" s="200">
        <v>542730</v>
      </c>
      <c r="C5071" s="200" t="s">
        <v>1246</v>
      </c>
      <c r="D5071" s="200" t="s">
        <v>392</v>
      </c>
    </row>
    <row r="5072" spans="1:4" x14ac:dyDescent="0.3">
      <c r="A5072" s="200" t="s">
        <v>1245</v>
      </c>
      <c r="B5072" s="200">
        <v>542747</v>
      </c>
      <c r="C5072" s="200" t="s">
        <v>1244</v>
      </c>
      <c r="D5072" s="200" t="s">
        <v>392</v>
      </c>
    </row>
    <row r="5073" spans="1:4" x14ac:dyDescent="0.3">
      <c r="A5073" s="200" t="s">
        <v>1243</v>
      </c>
      <c r="B5073" s="200">
        <v>542752</v>
      </c>
      <c r="C5073" s="200" t="s">
        <v>1242</v>
      </c>
      <c r="D5073" s="200" t="s">
        <v>1241</v>
      </c>
    </row>
    <row r="5074" spans="1:4" x14ac:dyDescent="0.3">
      <c r="A5074" s="200" t="s">
        <v>1240</v>
      </c>
      <c r="B5074" s="200">
        <v>542753</v>
      </c>
      <c r="C5074" s="200" t="s">
        <v>1239</v>
      </c>
      <c r="D5074" s="200" t="s">
        <v>820</v>
      </c>
    </row>
    <row r="5075" spans="1:4" x14ac:dyDescent="0.3">
      <c r="A5075" s="200" t="s">
        <v>1238</v>
      </c>
      <c r="B5075" s="200">
        <v>542758</v>
      </c>
      <c r="C5075" s="200" t="s">
        <v>1237</v>
      </c>
      <c r="D5075" s="200" t="s">
        <v>392</v>
      </c>
    </row>
    <row r="5076" spans="1:4" x14ac:dyDescent="0.3">
      <c r="A5076" s="200" t="s">
        <v>1236</v>
      </c>
      <c r="B5076" s="200">
        <v>542759</v>
      </c>
      <c r="C5076" s="200" t="s">
        <v>1235</v>
      </c>
      <c r="D5076" s="200" t="s">
        <v>1004</v>
      </c>
    </row>
    <row r="5077" spans="1:4" x14ac:dyDescent="0.3">
      <c r="A5077" s="200" t="s">
        <v>1234</v>
      </c>
      <c r="B5077" s="200">
        <v>542760</v>
      </c>
      <c r="C5077" s="200" t="s">
        <v>1233</v>
      </c>
      <c r="D5077" s="200" t="s">
        <v>749</v>
      </c>
    </row>
    <row r="5078" spans="1:4" x14ac:dyDescent="0.3">
      <c r="A5078" s="200" t="s">
        <v>1232</v>
      </c>
      <c r="B5078" s="200">
        <v>542765</v>
      </c>
      <c r="C5078" s="200" t="s">
        <v>1231</v>
      </c>
      <c r="D5078" s="200" t="s">
        <v>1230</v>
      </c>
    </row>
    <row r="5079" spans="1:4" x14ac:dyDescent="0.3">
      <c r="A5079" s="200" t="s">
        <v>1229</v>
      </c>
      <c r="B5079" s="200">
        <v>542770</v>
      </c>
      <c r="C5079" s="200" t="s">
        <v>1228</v>
      </c>
      <c r="D5079" s="200" t="s">
        <v>948</v>
      </c>
    </row>
    <row r="5080" spans="1:4" x14ac:dyDescent="0.3">
      <c r="A5080" s="200" t="s">
        <v>1227</v>
      </c>
      <c r="B5080" s="200">
        <v>542771</v>
      </c>
      <c r="C5080" s="200" t="s">
        <v>1226</v>
      </c>
      <c r="D5080" s="200" t="s">
        <v>1225</v>
      </c>
    </row>
    <row r="5081" spans="1:4" x14ac:dyDescent="0.3">
      <c r="A5081" s="200" t="s">
        <v>1224</v>
      </c>
      <c r="B5081" s="200">
        <v>542772</v>
      </c>
      <c r="C5081" s="200" t="s">
        <v>1223</v>
      </c>
      <c r="D5081" s="200" t="s">
        <v>945</v>
      </c>
    </row>
    <row r="5082" spans="1:4" x14ac:dyDescent="0.3">
      <c r="A5082" s="200" t="s">
        <v>1222</v>
      </c>
      <c r="B5082" s="200">
        <v>542773</v>
      </c>
      <c r="C5082" s="200" t="s">
        <v>1221</v>
      </c>
      <c r="D5082" s="200" t="s">
        <v>945</v>
      </c>
    </row>
    <row r="5083" spans="1:4" x14ac:dyDescent="0.3">
      <c r="A5083" s="200" t="s">
        <v>1220</v>
      </c>
      <c r="B5083" s="200">
        <v>542774</v>
      </c>
      <c r="C5083" s="200" t="s">
        <v>1219</v>
      </c>
      <c r="D5083" s="200" t="s">
        <v>1004</v>
      </c>
    </row>
    <row r="5084" spans="1:4" x14ac:dyDescent="0.3">
      <c r="A5084" s="200" t="s">
        <v>1218</v>
      </c>
      <c r="B5084" s="200">
        <v>542801</v>
      </c>
      <c r="C5084" s="200" t="s">
        <v>1217</v>
      </c>
      <c r="D5084" s="200" t="s">
        <v>515</v>
      </c>
    </row>
    <row r="5085" spans="1:4" x14ac:dyDescent="0.3">
      <c r="A5085" s="200" t="s">
        <v>1216</v>
      </c>
      <c r="B5085" s="200">
        <v>542802</v>
      </c>
      <c r="C5085" s="200" t="s">
        <v>1215</v>
      </c>
      <c r="D5085" s="200" t="s">
        <v>945</v>
      </c>
    </row>
    <row r="5086" spans="1:4" x14ac:dyDescent="0.3">
      <c r="A5086" s="200" t="s">
        <v>1214</v>
      </c>
      <c r="B5086" s="200">
        <v>542803</v>
      </c>
      <c r="C5086" s="200" t="s">
        <v>1213</v>
      </c>
      <c r="D5086" s="200" t="s">
        <v>1212</v>
      </c>
    </row>
    <row r="5087" spans="1:4" x14ac:dyDescent="0.3">
      <c r="A5087" s="200" t="s">
        <v>1211</v>
      </c>
      <c r="B5087" s="200">
        <v>542804</v>
      </c>
      <c r="C5087" s="200" t="s">
        <v>1210</v>
      </c>
      <c r="D5087" s="200" t="s">
        <v>392</v>
      </c>
    </row>
    <row r="5088" spans="1:4" x14ac:dyDescent="0.3">
      <c r="A5088" s="200" t="s">
        <v>1209</v>
      </c>
      <c r="B5088" s="200">
        <v>542805</v>
      </c>
      <c r="C5088" s="200" t="s">
        <v>1208</v>
      </c>
      <c r="D5088" s="200" t="s">
        <v>392</v>
      </c>
    </row>
    <row r="5089" spans="1:4" x14ac:dyDescent="0.3">
      <c r="A5089" s="200" t="s">
        <v>1207</v>
      </c>
      <c r="B5089" s="200">
        <v>542806</v>
      </c>
      <c r="C5089" s="200" t="s">
        <v>1206</v>
      </c>
      <c r="D5089" s="200" t="s">
        <v>392</v>
      </c>
    </row>
    <row r="5090" spans="1:4" x14ac:dyDescent="0.3">
      <c r="A5090" s="200" t="s">
        <v>1205</v>
      </c>
      <c r="B5090" s="200">
        <v>542807</v>
      </c>
      <c r="C5090" s="200" t="s">
        <v>1204</v>
      </c>
      <c r="D5090" s="200" t="s">
        <v>392</v>
      </c>
    </row>
    <row r="5091" spans="1:4" x14ac:dyDescent="0.3">
      <c r="A5091" s="200" t="s">
        <v>1203</v>
      </c>
      <c r="B5091" s="200">
        <v>542808</v>
      </c>
      <c r="C5091" s="200" t="s">
        <v>1202</v>
      </c>
      <c r="D5091" s="200" t="s">
        <v>392</v>
      </c>
    </row>
    <row r="5092" spans="1:4" x14ac:dyDescent="0.3">
      <c r="A5092" s="200" t="s">
        <v>1201</v>
      </c>
      <c r="B5092" s="200">
        <v>542809</v>
      </c>
      <c r="C5092" s="200" t="s">
        <v>1200</v>
      </c>
      <c r="D5092" s="200" t="s">
        <v>392</v>
      </c>
    </row>
    <row r="5093" spans="1:4" x14ac:dyDescent="0.3">
      <c r="A5093" s="200" t="s">
        <v>1199</v>
      </c>
      <c r="B5093" s="200">
        <v>542810</v>
      </c>
      <c r="C5093" s="200" t="s">
        <v>1198</v>
      </c>
      <c r="D5093" s="200" t="s">
        <v>392</v>
      </c>
    </row>
    <row r="5094" spans="1:4" x14ac:dyDescent="0.3">
      <c r="A5094" s="200" t="s">
        <v>1197</v>
      </c>
      <c r="B5094" s="200">
        <v>542811</v>
      </c>
      <c r="C5094" s="200" t="s">
        <v>1196</v>
      </c>
      <c r="D5094" s="200" t="s">
        <v>392</v>
      </c>
    </row>
    <row r="5095" spans="1:4" x14ac:dyDescent="0.3">
      <c r="A5095" s="200" t="s">
        <v>1195</v>
      </c>
      <c r="B5095" s="200">
        <v>542812</v>
      </c>
      <c r="C5095" s="200" t="s">
        <v>1194</v>
      </c>
      <c r="D5095" s="200" t="s">
        <v>405</v>
      </c>
    </row>
    <row r="5096" spans="1:4" x14ac:dyDescent="0.3">
      <c r="A5096" s="200" t="s">
        <v>1193</v>
      </c>
      <c r="B5096" s="200">
        <v>542813</v>
      </c>
      <c r="C5096" s="200" t="s">
        <v>1192</v>
      </c>
      <c r="D5096" s="200" t="s">
        <v>392</v>
      </c>
    </row>
    <row r="5097" spans="1:4" x14ac:dyDescent="0.3">
      <c r="A5097" s="200" t="s">
        <v>1191</v>
      </c>
      <c r="B5097" s="200">
        <v>542814</v>
      </c>
      <c r="C5097" s="200" t="s">
        <v>1190</v>
      </c>
      <c r="D5097" s="200" t="s">
        <v>392</v>
      </c>
    </row>
    <row r="5098" spans="1:4" x14ac:dyDescent="0.3">
      <c r="A5098" s="200" t="s">
        <v>1189</v>
      </c>
      <c r="B5098" s="200">
        <v>542815</v>
      </c>
      <c r="C5098" s="200" t="s">
        <v>1188</v>
      </c>
      <c r="D5098" s="200" t="s">
        <v>392</v>
      </c>
    </row>
    <row r="5099" spans="1:4" x14ac:dyDescent="0.3">
      <c r="A5099" s="200" t="s">
        <v>1187</v>
      </c>
      <c r="B5099" s="200">
        <v>542816</v>
      </c>
      <c r="C5099" s="200" t="s">
        <v>1186</v>
      </c>
      <c r="D5099" s="200" t="s">
        <v>392</v>
      </c>
    </row>
    <row r="5100" spans="1:4" x14ac:dyDescent="0.3">
      <c r="A5100" s="200" t="s">
        <v>1185</v>
      </c>
      <c r="B5100" s="200">
        <v>542817</v>
      </c>
      <c r="C5100" s="200" t="s">
        <v>1184</v>
      </c>
      <c r="D5100" s="200" t="s">
        <v>392</v>
      </c>
    </row>
    <row r="5101" spans="1:4" x14ac:dyDescent="0.3">
      <c r="A5101" s="200" t="s">
        <v>1183</v>
      </c>
      <c r="B5101" s="200">
        <v>542818</v>
      </c>
      <c r="C5101" s="200" t="s">
        <v>1182</v>
      </c>
      <c r="D5101" s="200" t="s">
        <v>392</v>
      </c>
    </row>
    <row r="5102" spans="1:4" x14ac:dyDescent="0.3">
      <c r="A5102" s="200" t="s">
        <v>1181</v>
      </c>
      <c r="B5102" s="200">
        <v>542819</v>
      </c>
      <c r="C5102" s="200" t="s">
        <v>1180</v>
      </c>
      <c r="D5102" s="200" t="s">
        <v>392</v>
      </c>
    </row>
    <row r="5103" spans="1:4" x14ac:dyDescent="0.3">
      <c r="A5103" s="200" t="s">
        <v>1179</v>
      </c>
      <c r="B5103" s="200">
        <v>542820</v>
      </c>
      <c r="C5103" s="200" t="s">
        <v>1178</v>
      </c>
      <c r="D5103" s="200" t="s">
        <v>392</v>
      </c>
    </row>
    <row r="5104" spans="1:4" x14ac:dyDescent="0.3">
      <c r="A5104" s="200" t="s">
        <v>1177</v>
      </c>
      <c r="B5104" s="200">
        <v>542830</v>
      </c>
      <c r="C5104" s="200" t="s">
        <v>1176</v>
      </c>
      <c r="D5104" s="200" t="s">
        <v>1175</v>
      </c>
    </row>
    <row r="5105" spans="1:4" x14ac:dyDescent="0.3">
      <c r="A5105" s="200" t="s">
        <v>1174</v>
      </c>
      <c r="B5105" s="200">
        <v>542836</v>
      </c>
      <c r="C5105" s="200" t="s">
        <v>1173</v>
      </c>
      <c r="D5105" s="200" t="s">
        <v>392</v>
      </c>
    </row>
    <row r="5106" spans="1:4" x14ac:dyDescent="0.3">
      <c r="A5106" s="200" t="s">
        <v>1172</v>
      </c>
      <c r="B5106" s="200">
        <v>542837</v>
      </c>
      <c r="C5106" s="200" t="s">
        <v>1171</v>
      </c>
      <c r="D5106" s="200" t="s">
        <v>392</v>
      </c>
    </row>
    <row r="5107" spans="1:4" x14ac:dyDescent="0.3">
      <c r="A5107" s="200" t="s">
        <v>1170</v>
      </c>
      <c r="B5107" s="200">
        <v>542838</v>
      </c>
      <c r="C5107" s="200" t="s">
        <v>1169</v>
      </c>
      <c r="D5107" s="200" t="s">
        <v>392</v>
      </c>
    </row>
    <row r="5108" spans="1:4" x14ac:dyDescent="0.3">
      <c r="A5108" s="200" t="s">
        <v>1168</v>
      </c>
      <c r="B5108" s="200">
        <v>542839</v>
      </c>
      <c r="C5108" s="200" t="s">
        <v>1167</v>
      </c>
      <c r="D5108" s="200" t="s">
        <v>392</v>
      </c>
    </row>
    <row r="5109" spans="1:4" x14ac:dyDescent="0.3">
      <c r="A5109" s="200" t="s">
        <v>1166</v>
      </c>
      <c r="B5109" s="200">
        <v>542840</v>
      </c>
      <c r="C5109" s="200" t="s">
        <v>1165</v>
      </c>
      <c r="D5109" s="200" t="s">
        <v>392</v>
      </c>
    </row>
    <row r="5110" spans="1:4" x14ac:dyDescent="0.3">
      <c r="A5110" s="200" t="s">
        <v>1164</v>
      </c>
      <c r="B5110" s="200">
        <v>542841</v>
      </c>
      <c r="C5110" s="200" t="s">
        <v>1163</v>
      </c>
      <c r="D5110" s="200" t="s">
        <v>392</v>
      </c>
    </row>
    <row r="5111" spans="1:4" x14ac:dyDescent="0.3">
      <c r="A5111" s="200" t="s">
        <v>1162</v>
      </c>
      <c r="B5111" s="200">
        <v>542842</v>
      </c>
      <c r="C5111" s="200" t="s">
        <v>1161</v>
      </c>
      <c r="D5111" s="200" t="s">
        <v>392</v>
      </c>
    </row>
    <row r="5112" spans="1:4" x14ac:dyDescent="0.3">
      <c r="A5112" s="200" t="s">
        <v>1160</v>
      </c>
      <c r="B5112" s="200">
        <v>542843</v>
      </c>
      <c r="C5112" s="200" t="s">
        <v>1159</v>
      </c>
      <c r="D5112" s="200" t="s">
        <v>392</v>
      </c>
    </row>
    <row r="5113" spans="1:4" x14ac:dyDescent="0.3">
      <c r="A5113" s="200" t="s">
        <v>1158</v>
      </c>
      <c r="B5113" s="200">
        <v>542844</v>
      </c>
      <c r="C5113" s="200" t="s">
        <v>1157</v>
      </c>
      <c r="D5113" s="200" t="s">
        <v>392</v>
      </c>
    </row>
    <row r="5114" spans="1:4" x14ac:dyDescent="0.3">
      <c r="A5114" s="200" t="s">
        <v>1156</v>
      </c>
      <c r="B5114" s="200">
        <v>542845</v>
      </c>
      <c r="C5114" s="200" t="s">
        <v>1155</v>
      </c>
      <c r="D5114" s="200" t="s">
        <v>392</v>
      </c>
    </row>
    <row r="5115" spans="1:4" x14ac:dyDescent="0.3">
      <c r="A5115" s="200" t="s">
        <v>1154</v>
      </c>
      <c r="B5115" s="200">
        <v>542846</v>
      </c>
      <c r="C5115" s="200" t="s">
        <v>1153</v>
      </c>
      <c r="D5115" s="200" t="s">
        <v>392</v>
      </c>
    </row>
    <row r="5116" spans="1:4" x14ac:dyDescent="0.3">
      <c r="A5116" s="200" t="s">
        <v>1152</v>
      </c>
      <c r="B5116" s="200">
        <v>542847</v>
      </c>
      <c r="C5116" s="200" t="s">
        <v>1151</v>
      </c>
      <c r="D5116" s="200" t="s">
        <v>392</v>
      </c>
    </row>
    <row r="5117" spans="1:4" x14ac:dyDescent="0.3">
      <c r="A5117" s="200" t="s">
        <v>1150</v>
      </c>
      <c r="B5117" s="200">
        <v>542848</v>
      </c>
      <c r="C5117" s="200" t="s">
        <v>1149</v>
      </c>
      <c r="D5117" s="200" t="s">
        <v>392</v>
      </c>
    </row>
    <row r="5118" spans="1:4" x14ac:dyDescent="0.3">
      <c r="A5118" s="200" t="s">
        <v>1148</v>
      </c>
      <c r="B5118" s="200">
        <v>542849</v>
      </c>
      <c r="C5118" s="200" t="s">
        <v>1147</v>
      </c>
      <c r="D5118" s="200" t="s">
        <v>392</v>
      </c>
    </row>
    <row r="5119" spans="1:4" x14ac:dyDescent="0.3">
      <c r="A5119" s="200" t="s">
        <v>1146</v>
      </c>
      <c r="B5119" s="200">
        <v>542850</v>
      </c>
      <c r="C5119" s="200" t="s">
        <v>1145</v>
      </c>
      <c r="D5119" s="200" t="s">
        <v>1047</v>
      </c>
    </row>
    <row r="5120" spans="1:4" x14ac:dyDescent="0.3">
      <c r="A5120" s="200" t="s">
        <v>1144</v>
      </c>
      <c r="B5120" s="200">
        <v>542851</v>
      </c>
      <c r="C5120" s="200" t="s">
        <v>1143</v>
      </c>
      <c r="D5120" s="200" t="s">
        <v>594</v>
      </c>
    </row>
    <row r="5121" spans="1:4" x14ac:dyDescent="0.3">
      <c r="A5121" s="200" t="s">
        <v>1142</v>
      </c>
      <c r="B5121" s="200">
        <v>542852</v>
      </c>
      <c r="C5121" s="200" t="s">
        <v>1141</v>
      </c>
      <c r="D5121" s="200" t="s">
        <v>807</v>
      </c>
    </row>
    <row r="5122" spans="1:4" x14ac:dyDescent="0.3">
      <c r="A5122" s="200" t="s">
        <v>1140</v>
      </c>
      <c r="B5122" s="200">
        <v>542857</v>
      </c>
      <c r="C5122" s="200" t="s">
        <v>1139</v>
      </c>
      <c r="D5122" s="200" t="s">
        <v>955</v>
      </c>
    </row>
    <row r="5123" spans="1:4" x14ac:dyDescent="0.3">
      <c r="A5123" s="200" t="s">
        <v>1138</v>
      </c>
      <c r="B5123" s="200">
        <v>542862</v>
      </c>
      <c r="C5123" s="200" t="s">
        <v>1137</v>
      </c>
      <c r="D5123" s="200" t="s">
        <v>920</v>
      </c>
    </row>
    <row r="5124" spans="1:4" x14ac:dyDescent="0.3">
      <c r="A5124" s="200" t="s">
        <v>1136</v>
      </c>
      <c r="B5124" s="200">
        <v>542863</v>
      </c>
      <c r="C5124" s="200" t="s">
        <v>1135</v>
      </c>
      <c r="D5124" s="200" t="s">
        <v>392</v>
      </c>
    </row>
    <row r="5125" spans="1:4" x14ac:dyDescent="0.3">
      <c r="A5125" s="200" t="s">
        <v>1134</v>
      </c>
      <c r="B5125" s="200">
        <v>542864</v>
      </c>
      <c r="C5125" s="200" t="s">
        <v>1133</v>
      </c>
      <c r="D5125" s="200" t="s">
        <v>926</v>
      </c>
    </row>
    <row r="5126" spans="1:4" x14ac:dyDescent="0.3">
      <c r="A5126" s="200" t="s">
        <v>1132</v>
      </c>
      <c r="B5126" s="200">
        <v>542865</v>
      </c>
      <c r="C5126" s="200" t="s">
        <v>1131</v>
      </c>
      <c r="D5126" s="200" t="s">
        <v>1130</v>
      </c>
    </row>
    <row r="5127" spans="1:4" x14ac:dyDescent="0.3">
      <c r="A5127" s="200" t="s">
        <v>1129</v>
      </c>
      <c r="B5127" s="200">
        <v>542866</v>
      </c>
      <c r="C5127" s="200" t="s">
        <v>1128</v>
      </c>
      <c r="D5127" s="200" t="s">
        <v>945</v>
      </c>
    </row>
    <row r="5128" spans="1:4" x14ac:dyDescent="0.3">
      <c r="A5128" s="200" t="s">
        <v>1127</v>
      </c>
      <c r="B5128" s="200">
        <v>542867</v>
      </c>
      <c r="C5128" s="200" t="s">
        <v>1126</v>
      </c>
      <c r="D5128" s="200" t="s">
        <v>923</v>
      </c>
    </row>
    <row r="5129" spans="1:4" x14ac:dyDescent="0.3">
      <c r="A5129" s="200" t="s">
        <v>1125</v>
      </c>
      <c r="B5129" s="200">
        <v>542904</v>
      </c>
      <c r="C5129" s="200" t="s">
        <v>1124</v>
      </c>
      <c r="D5129" s="200" t="s">
        <v>923</v>
      </c>
    </row>
    <row r="5130" spans="1:4" x14ac:dyDescent="0.3">
      <c r="A5130" s="200" t="s">
        <v>1123</v>
      </c>
      <c r="B5130" s="200">
        <v>542905</v>
      </c>
      <c r="C5130" s="200" t="s">
        <v>1122</v>
      </c>
      <c r="D5130" s="200" t="s">
        <v>958</v>
      </c>
    </row>
    <row r="5131" spans="1:4" x14ac:dyDescent="0.3">
      <c r="A5131" s="200" t="s">
        <v>1121</v>
      </c>
      <c r="B5131" s="200">
        <v>542906</v>
      </c>
      <c r="C5131" s="200" t="s">
        <v>1120</v>
      </c>
      <c r="D5131" s="200" t="s">
        <v>1004</v>
      </c>
    </row>
    <row r="5132" spans="1:4" x14ac:dyDescent="0.3">
      <c r="A5132" s="200" t="s">
        <v>1119</v>
      </c>
      <c r="B5132" s="200">
        <v>542907</v>
      </c>
      <c r="C5132" s="200" t="s">
        <v>1118</v>
      </c>
      <c r="D5132" s="200" t="s">
        <v>934</v>
      </c>
    </row>
    <row r="5133" spans="1:4" x14ac:dyDescent="0.3">
      <c r="A5133" s="200" t="s">
        <v>1117</v>
      </c>
      <c r="B5133" s="200">
        <v>542910</v>
      </c>
      <c r="C5133" s="200" t="s">
        <v>1116</v>
      </c>
      <c r="D5133" s="200" t="s">
        <v>1115</v>
      </c>
    </row>
    <row r="5134" spans="1:4" x14ac:dyDescent="0.3">
      <c r="A5134" s="200" t="s">
        <v>1114</v>
      </c>
      <c r="B5134" s="200">
        <v>542911</v>
      </c>
      <c r="C5134" s="200" t="s">
        <v>1113</v>
      </c>
      <c r="D5134" s="200" t="s">
        <v>1004</v>
      </c>
    </row>
    <row r="5135" spans="1:4" x14ac:dyDescent="0.3">
      <c r="A5135" s="200" t="s">
        <v>1112</v>
      </c>
      <c r="B5135" s="200">
        <v>542918</v>
      </c>
      <c r="C5135" s="200" t="s">
        <v>1111</v>
      </c>
      <c r="D5135" s="200" t="s">
        <v>1108</v>
      </c>
    </row>
    <row r="5136" spans="1:4" x14ac:dyDescent="0.3">
      <c r="A5136" s="200" t="s">
        <v>1110</v>
      </c>
      <c r="B5136" s="200">
        <v>542919</v>
      </c>
      <c r="C5136" s="200" t="s">
        <v>1109</v>
      </c>
      <c r="D5136" s="200" t="s">
        <v>1108</v>
      </c>
    </row>
    <row r="5137" spans="1:4" x14ac:dyDescent="0.3">
      <c r="A5137" s="200" t="s">
        <v>1107</v>
      </c>
      <c r="B5137" s="200">
        <v>542920</v>
      </c>
      <c r="C5137" s="200" t="s">
        <v>1106</v>
      </c>
      <c r="D5137" s="200" t="s">
        <v>1007</v>
      </c>
    </row>
    <row r="5138" spans="1:4" x14ac:dyDescent="0.3">
      <c r="A5138" s="200" t="s">
        <v>1105</v>
      </c>
      <c r="B5138" s="200">
        <v>542921</v>
      </c>
      <c r="C5138" s="200" t="s">
        <v>1104</v>
      </c>
      <c r="D5138" s="200" t="s">
        <v>392</v>
      </c>
    </row>
    <row r="5139" spans="1:4" x14ac:dyDescent="0.3">
      <c r="A5139" s="200" t="s">
        <v>1103</v>
      </c>
      <c r="B5139" s="200">
        <v>542922</v>
      </c>
      <c r="C5139" s="200" t="s">
        <v>1102</v>
      </c>
      <c r="D5139" s="200" t="s">
        <v>392</v>
      </c>
    </row>
    <row r="5140" spans="1:4" x14ac:dyDescent="0.3">
      <c r="A5140" s="200" t="s">
        <v>1101</v>
      </c>
      <c r="B5140" s="200">
        <v>542923</v>
      </c>
      <c r="C5140" s="200" t="s">
        <v>1100</v>
      </c>
      <c r="D5140" s="200" t="s">
        <v>948</v>
      </c>
    </row>
    <row r="5141" spans="1:4" x14ac:dyDescent="0.3">
      <c r="A5141" s="200" t="s">
        <v>1099</v>
      </c>
      <c r="B5141" s="200">
        <v>542924</v>
      </c>
      <c r="C5141" s="200" t="s">
        <v>1098</v>
      </c>
      <c r="D5141" s="200" t="s">
        <v>1001</v>
      </c>
    </row>
    <row r="5142" spans="1:4" x14ac:dyDescent="0.3">
      <c r="A5142" s="200" t="s">
        <v>1097</v>
      </c>
      <c r="B5142" s="200">
        <v>542931</v>
      </c>
      <c r="C5142" s="200" t="s">
        <v>1096</v>
      </c>
      <c r="D5142" s="200" t="s">
        <v>1004</v>
      </c>
    </row>
    <row r="5143" spans="1:4" x14ac:dyDescent="0.3">
      <c r="A5143" s="200" t="s">
        <v>1095</v>
      </c>
      <c r="B5143" s="200">
        <v>542932</v>
      </c>
      <c r="C5143" s="200" t="s">
        <v>1094</v>
      </c>
      <c r="D5143" s="200" t="s">
        <v>1093</v>
      </c>
    </row>
    <row r="5144" spans="1:4" x14ac:dyDescent="0.3">
      <c r="A5144" s="200" t="s">
        <v>1092</v>
      </c>
      <c r="B5144" s="200">
        <v>542933</v>
      </c>
      <c r="C5144" s="200" t="s">
        <v>1091</v>
      </c>
      <c r="D5144" s="200" t="s">
        <v>1090</v>
      </c>
    </row>
    <row r="5145" spans="1:4" x14ac:dyDescent="0.3">
      <c r="A5145" s="200" t="s">
        <v>1089</v>
      </c>
      <c r="B5145" s="200">
        <v>542934</v>
      </c>
      <c r="C5145" s="200" t="s">
        <v>1088</v>
      </c>
      <c r="D5145" s="200" t="s">
        <v>472</v>
      </c>
    </row>
    <row r="5146" spans="1:4" x14ac:dyDescent="0.3">
      <c r="A5146" s="200" t="s">
        <v>1087</v>
      </c>
      <c r="B5146" s="200">
        <v>542935</v>
      </c>
      <c r="C5146" s="200" t="s">
        <v>1086</v>
      </c>
      <c r="D5146" s="200" t="s">
        <v>844</v>
      </c>
    </row>
    <row r="5147" spans="1:4" x14ac:dyDescent="0.3">
      <c r="A5147" s="200" t="s">
        <v>1085</v>
      </c>
      <c r="B5147" s="200">
        <v>542938</v>
      </c>
      <c r="C5147" s="200" t="s">
        <v>1084</v>
      </c>
      <c r="D5147" s="200" t="s">
        <v>1083</v>
      </c>
    </row>
    <row r="5148" spans="1:4" x14ac:dyDescent="0.3">
      <c r="A5148" s="200" t="s">
        <v>1082</v>
      </c>
      <c r="B5148" s="200">
        <v>543064</v>
      </c>
      <c r="C5148" s="200" t="s">
        <v>1081</v>
      </c>
      <c r="D5148" s="200" t="s">
        <v>472</v>
      </c>
    </row>
    <row r="5149" spans="1:4" x14ac:dyDescent="0.3">
      <c r="A5149" s="200" t="s">
        <v>1080</v>
      </c>
      <c r="B5149" s="200">
        <v>543065</v>
      </c>
      <c r="C5149" s="200" t="s">
        <v>1079</v>
      </c>
      <c r="D5149" s="200" t="s">
        <v>1078</v>
      </c>
    </row>
    <row r="5150" spans="1:4" x14ac:dyDescent="0.3">
      <c r="A5150" s="200" t="s">
        <v>1077</v>
      </c>
      <c r="B5150" s="200">
        <v>543066</v>
      </c>
      <c r="C5150" s="200" t="s">
        <v>1076</v>
      </c>
      <c r="D5150" s="200" t="s">
        <v>1004</v>
      </c>
    </row>
    <row r="5151" spans="1:4" x14ac:dyDescent="0.3">
      <c r="A5151" s="200" t="s">
        <v>1073</v>
      </c>
      <c r="B5151" s="200">
        <v>543144</v>
      </c>
      <c r="C5151" s="200" t="s">
        <v>1075</v>
      </c>
      <c r="D5151" s="200" t="s">
        <v>392</v>
      </c>
    </row>
    <row r="5152" spans="1:4" x14ac:dyDescent="0.3">
      <c r="A5152" s="200" t="s">
        <v>1051</v>
      </c>
      <c r="B5152" s="200">
        <v>543145</v>
      </c>
      <c r="C5152" s="200" t="s">
        <v>1074</v>
      </c>
      <c r="D5152" s="200" t="s">
        <v>392</v>
      </c>
    </row>
    <row r="5153" spans="1:4" x14ac:dyDescent="0.3">
      <c r="A5153" s="200" t="s">
        <v>1073</v>
      </c>
      <c r="B5153" s="200">
        <v>543146</v>
      </c>
      <c r="C5153" s="200" t="s">
        <v>1072</v>
      </c>
      <c r="D5153" s="200" t="s">
        <v>392</v>
      </c>
    </row>
    <row r="5154" spans="1:4" x14ac:dyDescent="0.3">
      <c r="A5154" s="200" t="s">
        <v>1070</v>
      </c>
      <c r="B5154" s="200">
        <v>543147</v>
      </c>
      <c r="C5154" s="200" t="s">
        <v>1071</v>
      </c>
      <c r="D5154" s="200" t="s">
        <v>392</v>
      </c>
    </row>
    <row r="5155" spans="1:4" x14ac:dyDescent="0.3">
      <c r="A5155" s="200" t="s">
        <v>1070</v>
      </c>
      <c r="B5155" s="200">
        <v>543148</v>
      </c>
      <c r="C5155" s="200" t="s">
        <v>1069</v>
      </c>
      <c r="D5155" s="200" t="s">
        <v>392</v>
      </c>
    </row>
    <row r="5156" spans="1:4" x14ac:dyDescent="0.3">
      <c r="A5156" s="200" t="s">
        <v>1068</v>
      </c>
      <c r="B5156" s="200">
        <v>543149</v>
      </c>
      <c r="C5156" s="200" t="s">
        <v>1067</v>
      </c>
      <c r="D5156" s="200" t="s">
        <v>392</v>
      </c>
    </row>
    <row r="5157" spans="1:4" x14ac:dyDescent="0.3">
      <c r="A5157" s="200" t="s">
        <v>1066</v>
      </c>
      <c r="B5157" s="200">
        <v>543150</v>
      </c>
      <c r="C5157" s="200" t="s">
        <v>1065</v>
      </c>
      <c r="D5157" s="200" t="s">
        <v>392</v>
      </c>
    </row>
    <row r="5158" spans="1:4" x14ac:dyDescent="0.3">
      <c r="A5158" s="200" t="s">
        <v>1064</v>
      </c>
      <c r="B5158" s="200">
        <v>543151</v>
      </c>
      <c r="C5158" s="200" t="s">
        <v>1063</v>
      </c>
      <c r="D5158" s="200" t="s">
        <v>392</v>
      </c>
    </row>
    <row r="5159" spans="1:4" x14ac:dyDescent="0.3">
      <c r="A5159" s="200" t="s">
        <v>1059</v>
      </c>
      <c r="B5159" s="200">
        <v>543152</v>
      </c>
      <c r="C5159" s="200" t="s">
        <v>1062</v>
      </c>
      <c r="D5159" s="200" t="s">
        <v>392</v>
      </c>
    </row>
    <row r="5160" spans="1:4" x14ac:dyDescent="0.3">
      <c r="A5160" s="200" t="s">
        <v>1061</v>
      </c>
      <c r="B5160" s="200">
        <v>543153</v>
      </c>
      <c r="C5160" s="200" t="s">
        <v>1060</v>
      </c>
      <c r="D5160" s="200" t="s">
        <v>392</v>
      </c>
    </row>
    <row r="5161" spans="1:4" x14ac:dyDescent="0.3">
      <c r="A5161" s="200" t="s">
        <v>1059</v>
      </c>
      <c r="B5161" s="200">
        <v>543154</v>
      </c>
      <c r="C5161" s="200" t="s">
        <v>1058</v>
      </c>
      <c r="D5161" s="200" t="s">
        <v>392</v>
      </c>
    </row>
    <row r="5162" spans="1:4" x14ac:dyDescent="0.3">
      <c r="A5162" s="200" t="s">
        <v>1055</v>
      </c>
      <c r="B5162" s="200">
        <v>543155</v>
      </c>
      <c r="C5162" s="200" t="s">
        <v>1057</v>
      </c>
      <c r="D5162" s="200" t="s">
        <v>392</v>
      </c>
    </row>
    <row r="5163" spans="1:4" x14ac:dyDescent="0.3">
      <c r="A5163" s="200" t="s">
        <v>1053</v>
      </c>
      <c r="B5163" s="200">
        <v>543156</v>
      </c>
      <c r="C5163" s="200" t="s">
        <v>1056</v>
      </c>
      <c r="D5163" s="200" t="s">
        <v>392</v>
      </c>
    </row>
    <row r="5164" spans="1:4" x14ac:dyDescent="0.3">
      <c r="A5164" s="200" t="s">
        <v>1055</v>
      </c>
      <c r="B5164" s="200">
        <v>543168</v>
      </c>
      <c r="C5164" s="200" t="s">
        <v>1054</v>
      </c>
      <c r="D5164" s="200" t="s">
        <v>392</v>
      </c>
    </row>
    <row r="5165" spans="1:4" x14ac:dyDescent="0.3">
      <c r="A5165" s="200" t="s">
        <v>1053</v>
      </c>
      <c r="B5165" s="200">
        <v>543169</v>
      </c>
      <c r="C5165" s="200" t="s">
        <v>1052</v>
      </c>
      <c r="D5165" s="200" t="s">
        <v>392</v>
      </c>
    </row>
    <row r="5166" spans="1:4" x14ac:dyDescent="0.3">
      <c r="A5166" s="200" t="s">
        <v>1051</v>
      </c>
      <c r="B5166" s="200">
        <v>543170</v>
      </c>
      <c r="C5166" s="200" t="s">
        <v>1050</v>
      </c>
      <c r="D5166" s="200" t="s">
        <v>392</v>
      </c>
    </row>
    <row r="5167" spans="1:4" x14ac:dyDescent="0.3">
      <c r="A5167" s="200" t="s">
        <v>1049</v>
      </c>
      <c r="B5167" s="200">
        <v>543171</v>
      </c>
      <c r="C5167" s="200" t="s">
        <v>1048</v>
      </c>
      <c r="D5167" s="200" t="s">
        <v>1047</v>
      </c>
    </row>
    <row r="5168" spans="1:4" x14ac:dyDescent="0.3">
      <c r="A5168" s="200" t="s">
        <v>1046</v>
      </c>
      <c r="B5168" s="200">
        <v>543172</v>
      </c>
      <c r="C5168" s="200" t="s">
        <v>1045</v>
      </c>
      <c r="D5168" s="200" t="s">
        <v>515</v>
      </c>
    </row>
    <row r="5169" spans="1:4" x14ac:dyDescent="0.3">
      <c r="A5169" s="200" t="s">
        <v>1044</v>
      </c>
      <c r="B5169" s="200">
        <v>543173</v>
      </c>
      <c r="C5169" s="200" t="s">
        <v>1043</v>
      </c>
      <c r="D5169" s="200" t="s">
        <v>392</v>
      </c>
    </row>
    <row r="5170" spans="1:4" x14ac:dyDescent="0.3">
      <c r="A5170" s="200" t="s">
        <v>1042</v>
      </c>
      <c r="B5170" s="200">
        <v>543174</v>
      </c>
      <c r="C5170" s="200" t="s">
        <v>1041</v>
      </c>
      <c r="D5170" s="200" t="s">
        <v>392</v>
      </c>
    </row>
    <row r="5171" spans="1:4" x14ac:dyDescent="0.3">
      <c r="A5171" s="200" t="s">
        <v>1040</v>
      </c>
      <c r="B5171" s="200">
        <v>543175</v>
      </c>
      <c r="C5171" s="200" t="s">
        <v>1039</v>
      </c>
      <c r="D5171" s="200" t="s">
        <v>392</v>
      </c>
    </row>
    <row r="5172" spans="1:4" x14ac:dyDescent="0.3">
      <c r="A5172" s="200" t="s">
        <v>1038</v>
      </c>
      <c r="B5172" s="200">
        <v>543176</v>
      </c>
      <c r="C5172" s="200" t="s">
        <v>1037</v>
      </c>
      <c r="D5172" s="200" t="s">
        <v>392</v>
      </c>
    </row>
    <row r="5173" spans="1:4" x14ac:dyDescent="0.3">
      <c r="A5173" s="200" t="s">
        <v>1036</v>
      </c>
      <c r="B5173" s="200">
        <v>543177</v>
      </c>
      <c r="C5173" s="200" t="s">
        <v>1035</v>
      </c>
      <c r="D5173" s="200" t="s">
        <v>392</v>
      </c>
    </row>
    <row r="5174" spans="1:4" x14ac:dyDescent="0.3">
      <c r="A5174" s="200" t="s">
        <v>1034</v>
      </c>
      <c r="B5174" s="200">
        <v>543178</v>
      </c>
      <c r="C5174" s="200" t="s">
        <v>1033</v>
      </c>
      <c r="D5174" s="200" t="s">
        <v>392</v>
      </c>
    </row>
    <row r="5175" spans="1:4" x14ac:dyDescent="0.3">
      <c r="A5175" s="200" t="s">
        <v>1032</v>
      </c>
      <c r="B5175" s="200">
        <v>543179</v>
      </c>
      <c r="C5175" s="200" t="s">
        <v>1031</v>
      </c>
      <c r="D5175" s="200" t="s">
        <v>392</v>
      </c>
    </row>
    <row r="5176" spans="1:4" x14ac:dyDescent="0.3">
      <c r="A5176" s="200" t="s">
        <v>1030</v>
      </c>
      <c r="B5176" s="200">
        <v>543180</v>
      </c>
      <c r="C5176" s="200" t="s">
        <v>1029</v>
      </c>
      <c r="D5176" s="200" t="s">
        <v>392</v>
      </c>
    </row>
    <row r="5177" spans="1:4" x14ac:dyDescent="0.3">
      <c r="A5177" s="200" t="s">
        <v>1028</v>
      </c>
      <c r="B5177" s="200">
        <v>543181</v>
      </c>
      <c r="C5177" s="200" t="s">
        <v>1027</v>
      </c>
      <c r="D5177" s="200" t="s">
        <v>392</v>
      </c>
    </row>
    <row r="5178" spans="1:4" x14ac:dyDescent="0.3">
      <c r="A5178" s="200" t="s">
        <v>1026</v>
      </c>
      <c r="B5178" s="200">
        <v>543182</v>
      </c>
      <c r="C5178" s="200" t="s">
        <v>1025</v>
      </c>
      <c r="D5178" s="200" t="s">
        <v>392</v>
      </c>
    </row>
    <row r="5179" spans="1:4" x14ac:dyDescent="0.3">
      <c r="A5179" s="200" t="s">
        <v>1024</v>
      </c>
      <c r="B5179" s="200">
        <v>543183</v>
      </c>
      <c r="C5179" s="200" t="s">
        <v>1023</v>
      </c>
      <c r="D5179" s="200" t="s">
        <v>392</v>
      </c>
    </row>
    <row r="5180" spans="1:4" x14ac:dyDescent="0.3">
      <c r="A5180" s="200" t="s">
        <v>1022</v>
      </c>
      <c r="B5180" s="200">
        <v>543184</v>
      </c>
      <c r="C5180" s="200" t="s">
        <v>1021</v>
      </c>
      <c r="D5180" s="200" t="s">
        <v>392</v>
      </c>
    </row>
    <row r="5181" spans="1:4" x14ac:dyDescent="0.3">
      <c r="A5181" s="200" t="s">
        <v>1020</v>
      </c>
      <c r="B5181" s="200">
        <v>543185</v>
      </c>
      <c r="C5181" s="200" t="s">
        <v>1019</v>
      </c>
      <c r="D5181" s="200" t="s">
        <v>392</v>
      </c>
    </row>
    <row r="5182" spans="1:4" x14ac:dyDescent="0.3">
      <c r="A5182" s="200" t="s">
        <v>1018</v>
      </c>
      <c r="B5182" s="200">
        <v>543186</v>
      </c>
      <c r="C5182" s="200" t="s">
        <v>1017</v>
      </c>
      <c r="D5182" s="200" t="s">
        <v>392</v>
      </c>
    </row>
    <row r="5183" spans="1:4" x14ac:dyDescent="0.3">
      <c r="A5183" s="200" t="s">
        <v>1016</v>
      </c>
      <c r="B5183" s="200">
        <v>543187</v>
      </c>
      <c r="C5183" s="200" t="s">
        <v>1015</v>
      </c>
      <c r="D5183" s="200" t="s">
        <v>749</v>
      </c>
    </row>
    <row r="5184" spans="1:4" x14ac:dyDescent="0.3">
      <c r="A5184" s="200" t="s">
        <v>1014</v>
      </c>
      <c r="B5184" s="200">
        <v>543193</v>
      </c>
      <c r="C5184" s="200" t="s">
        <v>1013</v>
      </c>
      <c r="D5184" s="200" t="s">
        <v>1012</v>
      </c>
    </row>
    <row r="5185" spans="1:4" x14ac:dyDescent="0.3">
      <c r="A5185" s="200" t="s">
        <v>1011</v>
      </c>
      <c r="B5185" s="200">
        <v>543194</v>
      </c>
      <c r="C5185" s="200" t="s">
        <v>1010</v>
      </c>
      <c r="D5185" s="200" t="s">
        <v>528</v>
      </c>
    </row>
    <row r="5186" spans="1:4" x14ac:dyDescent="0.3">
      <c r="A5186" s="200" t="s">
        <v>1009</v>
      </c>
      <c r="B5186" s="200">
        <v>543207</v>
      </c>
      <c r="C5186" s="200" t="s">
        <v>1008</v>
      </c>
      <c r="D5186" s="200" t="s">
        <v>1007</v>
      </c>
    </row>
    <row r="5187" spans="1:4" x14ac:dyDescent="0.3">
      <c r="A5187" s="200" t="s">
        <v>1006</v>
      </c>
      <c r="B5187" s="200">
        <v>543208</v>
      </c>
      <c r="C5187" s="200" t="s">
        <v>1005</v>
      </c>
      <c r="D5187" s="200" t="s">
        <v>1004</v>
      </c>
    </row>
    <row r="5188" spans="1:4" x14ac:dyDescent="0.3">
      <c r="A5188" s="200" t="s">
        <v>1003</v>
      </c>
      <c r="B5188" s="200">
        <v>543209</v>
      </c>
      <c r="C5188" s="200" t="s">
        <v>1002</v>
      </c>
      <c r="D5188" s="200" t="s">
        <v>1001</v>
      </c>
    </row>
    <row r="5189" spans="1:4" x14ac:dyDescent="0.3">
      <c r="A5189" s="200" t="s">
        <v>1000</v>
      </c>
      <c r="B5189" s="200">
        <v>543210</v>
      </c>
      <c r="C5189" s="200" t="s">
        <v>999</v>
      </c>
      <c r="D5189" s="200" t="s">
        <v>405</v>
      </c>
    </row>
    <row r="5190" spans="1:4" x14ac:dyDescent="0.3">
      <c r="A5190" s="200" t="s">
        <v>998</v>
      </c>
      <c r="B5190" s="200">
        <v>543211</v>
      </c>
      <c r="C5190" s="200" t="s">
        <v>997</v>
      </c>
      <c r="D5190" s="200" t="s">
        <v>996</v>
      </c>
    </row>
    <row r="5191" spans="1:4" x14ac:dyDescent="0.3">
      <c r="A5191" s="200" t="s">
        <v>995</v>
      </c>
      <c r="B5191" s="200">
        <v>543212</v>
      </c>
      <c r="C5191" s="200" t="s">
        <v>994</v>
      </c>
      <c r="D5191" s="200" t="s">
        <v>505</v>
      </c>
    </row>
    <row r="5192" spans="1:4" x14ac:dyDescent="0.3">
      <c r="A5192" s="200" t="s">
        <v>993</v>
      </c>
      <c r="B5192" s="200">
        <v>543213</v>
      </c>
      <c r="C5192" s="200" t="s">
        <v>992</v>
      </c>
      <c r="D5192" s="200" t="s">
        <v>405</v>
      </c>
    </row>
    <row r="5193" spans="1:4" x14ac:dyDescent="0.3">
      <c r="A5193" s="200" t="s">
        <v>991</v>
      </c>
      <c r="B5193" s="200">
        <v>543214</v>
      </c>
      <c r="C5193" s="200" t="s">
        <v>990</v>
      </c>
      <c r="D5193" s="200" t="s">
        <v>989</v>
      </c>
    </row>
    <row r="5194" spans="1:4" x14ac:dyDescent="0.3">
      <c r="A5194" s="200" t="s">
        <v>988</v>
      </c>
      <c r="B5194" s="200">
        <v>543217</v>
      </c>
      <c r="C5194" s="200" t="s">
        <v>987</v>
      </c>
      <c r="D5194" s="200" t="s">
        <v>392</v>
      </c>
    </row>
    <row r="5195" spans="1:4" x14ac:dyDescent="0.3">
      <c r="A5195" s="200" t="s">
        <v>986</v>
      </c>
      <c r="B5195" s="200">
        <v>543218</v>
      </c>
      <c r="C5195" s="200" t="s">
        <v>985</v>
      </c>
      <c r="D5195" s="200" t="s">
        <v>926</v>
      </c>
    </row>
    <row r="5196" spans="1:4" x14ac:dyDescent="0.3">
      <c r="A5196" s="200" t="s">
        <v>984</v>
      </c>
      <c r="B5196" s="200">
        <v>543219</v>
      </c>
      <c r="C5196" s="200" t="s">
        <v>983</v>
      </c>
      <c r="D5196" s="200" t="s">
        <v>392</v>
      </c>
    </row>
    <row r="5197" spans="1:4" x14ac:dyDescent="0.3">
      <c r="A5197" s="200" t="s">
        <v>982</v>
      </c>
      <c r="B5197" s="200">
        <v>543220</v>
      </c>
      <c r="C5197" s="200" t="s">
        <v>981</v>
      </c>
      <c r="D5197" s="200" t="s">
        <v>980</v>
      </c>
    </row>
    <row r="5198" spans="1:4" x14ac:dyDescent="0.3">
      <c r="A5198" s="200" t="s">
        <v>979</v>
      </c>
      <c r="B5198" s="200">
        <v>543221</v>
      </c>
      <c r="C5198" s="200" t="s">
        <v>978</v>
      </c>
      <c r="D5198" s="200" t="s">
        <v>392</v>
      </c>
    </row>
    <row r="5199" spans="1:4" x14ac:dyDescent="0.3">
      <c r="A5199" s="200" t="s">
        <v>977</v>
      </c>
      <c r="B5199" s="200">
        <v>543222</v>
      </c>
      <c r="C5199" s="200" t="s">
        <v>976</v>
      </c>
      <c r="D5199" s="200" t="s">
        <v>975</v>
      </c>
    </row>
    <row r="5200" spans="1:4" x14ac:dyDescent="0.3">
      <c r="A5200" s="200" t="s">
        <v>974</v>
      </c>
      <c r="B5200" s="200">
        <v>543223</v>
      </c>
      <c r="C5200" s="200" t="s">
        <v>973</v>
      </c>
      <c r="D5200" s="200" t="s">
        <v>972</v>
      </c>
    </row>
    <row r="5201" spans="1:4" x14ac:dyDescent="0.3">
      <c r="A5201" s="200" t="s">
        <v>971</v>
      </c>
      <c r="B5201" s="200">
        <v>543224</v>
      </c>
      <c r="C5201" s="200" t="s">
        <v>970</v>
      </c>
      <c r="D5201" s="200" t="s">
        <v>392</v>
      </c>
    </row>
    <row r="5202" spans="1:4" x14ac:dyDescent="0.3">
      <c r="A5202" s="200" t="s">
        <v>969</v>
      </c>
      <c r="B5202" s="200">
        <v>543225</v>
      </c>
      <c r="C5202" s="200" t="s">
        <v>968</v>
      </c>
      <c r="D5202" s="200" t="s">
        <v>392</v>
      </c>
    </row>
    <row r="5203" spans="1:4" x14ac:dyDescent="0.3">
      <c r="A5203" s="200" t="s">
        <v>967</v>
      </c>
      <c r="B5203" s="200">
        <v>543226</v>
      </c>
      <c r="C5203" s="200" t="s">
        <v>966</v>
      </c>
      <c r="D5203" s="200" t="s">
        <v>392</v>
      </c>
    </row>
    <row r="5204" spans="1:4" x14ac:dyDescent="0.3">
      <c r="A5204" s="200" t="s">
        <v>965</v>
      </c>
      <c r="B5204" s="200">
        <v>543227</v>
      </c>
      <c r="C5204" s="200" t="s">
        <v>964</v>
      </c>
      <c r="D5204" s="200" t="s">
        <v>948</v>
      </c>
    </row>
    <row r="5205" spans="1:4" x14ac:dyDescent="0.3">
      <c r="A5205" s="200" t="s">
        <v>963</v>
      </c>
      <c r="B5205" s="200">
        <v>543228</v>
      </c>
      <c r="C5205" s="200" t="s">
        <v>962</v>
      </c>
      <c r="D5205" s="200" t="s">
        <v>961</v>
      </c>
    </row>
    <row r="5206" spans="1:4" x14ac:dyDescent="0.3">
      <c r="A5206" s="200" t="s">
        <v>960</v>
      </c>
      <c r="B5206" s="200">
        <v>543230</v>
      </c>
      <c r="C5206" s="200" t="s">
        <v>959</v>
      </c>
      <c r="D5206" s="200" t="s">
        <v>958</v>
      </c>
    </row>
    <row r="5207" spans="1:4" x14ac:dyDescent="0.3">
      <c r="A5207" s="200" t="s">
        <v>957</v>
      </c>
      <c r="B5207" s="200">
        <v>543231</v>
      </c>
      <c r="C5207" s="200" t="s">
        <v>956</v>
      </c>
      <c r="D5207" s="200" t="s">
        <v>955</v>
      </c>
    </row>
    <row r="5208" spans="1:4" x14ac:dyDescent="0.3">
      <c r="A5208" s="200" t="s">
        <v>954</v>
      </c>
      <c r="B5208" s="200">
        <v>543232</v>
      </c>
      <c r="C5208" s="200" t="s">
        <v>953</v>
      </c>
      <c r="D5208" s="200" t="s">
        <v>945</v>
      </c>
    </row>
    <row r="5209" spans="1:4" x14ac:dyDescent="0.3">
      <c r="A5209" s="200" t="s">
        <v>952</v>
      </c>
      <c r="B5209" s="200">
        <v>543233</v>
      </c>
      <c r="C5209" s="200" t="s">
        <v>951</v>
      </c>
      <c r="D5209" s="200" t="s">
        <v>405</v>
      </c>
    </row>
    <row r="5210" spans="1:4" x14ac:dyDescent="0.3">
      <c r="A5210" s="200" t="s">
        <v>950</v>
      </c>
      <c r="B5210" s="200">
        <v>543234</v>
      </c>
      <c r="C5210" s="200" t="s">
        <v>949</v>
      </c>
      <c r="D5210" s="200" t="s">
        <v>948</v>
      </c>
    </row>
    <row r="5211" spans="1:4" x14ac:dyDescent="0.3">
      <c r="A5211" s="200" t="s">
        <v>947</v>
      </c>
      <c r="B5211" s="200">
        <v>543235</v>
      </c>
      <c r="C5211" s="200" t="s">
        <v>946</v>
      </c>
      <c r="D5211" s="200" t="s">
        <v>945</v>
      </c>
    </row>
    <row r="5212" spans="1:4" x14ac:dyDescent="0.3">
      <c r="A5212" s="200" t="s">
        <v>944</v>
      </c>
      <c r="B5212" s="200">
        <v>543236</v>
      </c>
      <c r="C5212" s="200" t="s">
        <v>943</v>
      </c>
      <c r="D5212" s="200" t="s">
        <v>515</v>
      </c>
    </row>
    <row r="5213" spans="1:4" x14ac:dyDescent="0.3">
      <c r="A5213" s="200" t="s">
        <v>942</v>
      </c>
      <c r="B5213" s="200">
        <v>543237</v>
      </c>
      <c r="C5213" s="200" t="s">
        <v>941</v>
      </c>
      <c r="D5213" s="200" t="s">
        <v>940</v>
      </c>
    </row>
    <row r="5214" spans="1:4" x14ac:dyDescent="0.3">
      <c r="A5214" s="200" t="s">
        <v>939</v>
      </c>
      <c r="B5214" s="200">
        <v>543238</v>
      </c>
      <c r="C5214" s="200" t="s">
        <v>938</v>
      </c>
      <c r="D5214" s="200" t="s">
        <v>937</v>
      </c>
    </row>
    <row r="5215" spans="1:4" x14ac:dyDescent="0.3">
      <c r="A5215" s="200" t="s">
        <v>936</v>
      </c>
      <c r="B5215" s="200">
        <v>543239</v>
      </c>
      <c r="C5215" s="200" t="s">
        <v>935</v>
      </c>
      <c r="D5215" s="200" t="s">
        <v>934</v>
      </c>
    </row>
    <row r="5216" spans="1:4" x14ac:dyDescent="0.3">
      <c r="A5216" s="200" t="s">
        <v>933</v>
      </c>
      <c r="B5216" s="200">
        <v>543240</v>
      </c>
      <c r="C5216" s="200" t="s">
        <v>932</v>
      </c>
      <c r="D5216" s="200" t="s">
        <v>931</v>
      </c>
    </row>
    <row r="5217" spans="1:4" x14ac:dyDescent="0.3">
      <c r="A5217" s="200" t="s">
        <v>930</v>
      </c>
      <c r="B5217" s="200">
        <v>543241</v>
      </c>
      <c r="C5217" s="200" t="s">
        <v>929</v>
      </c>
      <c r="D5217" s="200" t="s">
        <v>926</v>
      </c>
    </row>
    <row r="5218" spans="1:4" x14ac:dyDescent="0.3">
      <c r="A5218" s="200" t="s">
        <v>928</v>
      </c>
      <c r="B5218" s="200">
        <v>543242</v>
      </c>
      <c r="C5218" s="200" t="s">
        <v>927</v>
      </c>
      <c r="D5218" s="200" t="s">
        <v>926</v>
      </c>
    </row>
    <row r="5219" spans="1:4" x14ac:dyDescent="0.3">
      <c r="A5219" s="200" t="s">
        <v>925</v>
      </c>
      <c r="B5219" s="200">
        <v>543243</v>
      </c>
      <c r="C5219" s="200" t="s">
        <v>924</v>
      </c>
      <c r="D5219" s="200" t="s">
        <v>923</v>
      </c>
    </row>
    <row r="5220" spans="1:4" x14ac:dyDescent="0.3">
      <c r="A5220" s="200" t="s">
        <v>922</v>
      </c>
      <c r="B5220" s="200">
        <v>543244</v>
      </c>
      <c r="C5220" s="200" t="s">
        <v>921</v>
      </c>
      <c r="D5220" s="200" t="s">
        <v>920</v>
      </c>
    </row>
    <row r="5221" spans="1:4" x14ac:dyDescent="0.3">
      <c r="A5221" s="200" t="s">
        <v>919</v>
      </c>
      <c r="B5221" s="200">
        <v>500270</v>
      </c>
      <c r="C5221" s="200" t="s">
        <v>918</v>
      </c>
      <c r="D5221" s="200" t="s">
        <v>792</v>
      </c>
    </row>
    <row r="5222" spans="1:4" x14ac:dyDescent="0.3">
      <c r="A5222" s="200" t="s">
        <v>917</v>
      </c>
      <c r="B5222" s="200">
        <v>503685</v>
      </c>
      <c r="C5222" s="200" t="s">
        <v>916</v>
      </c>
      <c r="D5222" s="200" t="s">
        <v>855</v>
      </c>
    </row>
    <row r="5223" spans="1:4" x14ac:dyDescent="0.3">
      <c r="A5223" s="200" t="s">
        <v>915</v>
      </c>
      <c r="B5223" s="200">
        <v>505100</v>
      </c>
      <c r="C5223" s="200" t="s">
        <v>914</v>
      </c>
      <c r="D5223" s="200" t="s">
        <v>475</v>
      </c>
    </row>
    <row r="5224" spans="1:4" x14ac:dyDescent="0.3">
      <c r="A5224" s="200" t="s">
        <v>913</v>
      </c>
      <c r="B5224" s="200">
        <v>506580</v>
      </c>
      <c r="C5224" s="200" t="s">
        <v>912</v>
      </c>
      <c r="D5224" s="200" t="s">
        <v>694</v>
      </c>
    </row>
    <row r="5225" spans="1:4" x14ac:dyDescent="0.3">
      <c r="A5225" s="200" t="s">
        <v>911</v>
      </c>
      <c r="B5225" s="200">
        <v>509069</v>
      </c>
      <c r="C5225" s="200" t="s">
        <v>910</v>
      </c>
      <c r="D5225" s="200" t="s">
        <v>909</v>
      </c>
    </row>
    <row r="5226" spans="1:4" x14ac:dyDescent="0.3">
      <c r="A5226" s="200" t="s">
        <v>908</v>
      </c>
      <c r="B5226" s="200">
        <v>509960</v>
      </c>
      <c r="C5226" s="200" t="s">
        <v>907</v>
      </c>
      <c r="D5226" s="200" t="s">
        <v>399</v>
      </c>
    </row>
    <row r="5227" spans="1:4" x14ac:dyDescent="0.3">
      <c r="A5227" s="200" t="s">
        <v>906</v>
      </c>
      <c r="B5227" s="200">
        <v>511016</v>
      </c>
      <c r="C5227" s="200" t="s">
        <v>905</v>
      </c>
      <c r="D5227" s="200" t="s">
        <v>872</v>
      </c>
    </row>
    <row r="5228" spans="1:4" x14ac:dyDescent="0.3">
      <c r="A5228" s="200" t="s">
        <v>904</v>
      </c>
      <c r="B5228" s="200">
        <v>511194</v>
      </c>
      <c r="C5228" s="200" t="s">
        <v>903</v>
      </c>
      <c r="D5228" s="200" t="s">
        <v>528</v>
      </c>
    </row>
    <row r="5229" spans="1:4" x14ac:dyDescent="0.3">
      <c r="A5229" s="200" t="s">
        <v>902</v>
      </c>
      <c r="B5229" s="200">
        <v>512097</v>
      </c>
      <c r="C5229" s="200" t="s">
        <v>901</v>
      </c>
      <c r="D5229" s="200" t="s">
        <v>455</v>
      </c>
    </row>
    <row r="5230" spans="1:4" x14ac:dyDescent="0.3">
      <c r="A5230" s="200" t="s">
        <v>900</v>
      </c>
      <c r="B5230" s="200">
        <v>512115</v>
      </c>
      <c r="C5230" s="200" t="s">
        <v>899</v>
      </c>
      <c r="D5230" s="200" t="s">
        <v>455</v>
      </c>
    </row>
    <row r="5231" spans="1:4" x14ac:dyDescent="0.3">
      <c r="A5231" s="200" t="s">
        <v>898</v>
      </c>
      <c r="B5231" s="200">
        <v>514260</v>
      </c>
      <c r="C5231" s="200" t="s">
        <v>897</v>
      </c>
      <c r="D5231" s="200" t="s">
        <v>792</v>
      </c>
    </row>
    <row r="5232" spans="1:4" x14ac:dyDescent="0.3">
      <c r="A5232" s="200" t="s">
        <v>896</v>
      </c>
      <c r="B5232" s="200">
        <v>523309</v>
      </c>
      <c r="C5232" s="200" t="s">
        <v>895</v>
      </c>
      <c r="D5232" s="200" t="s">
        <v>518</v>
      </c>
    </row>
    <row r="5233" spans="1:4" x14ac:dyDescent="0.3">
      <c r="A5233" s="200" t="s">
        <v>894</v>
      </c>
      <c r="B5233" s="200">
        <v>523868</v>
      </c>
      <c r="C5233" s="200" t="s">
        <v>893</v>
      </c>
      <c r="D5233" s="200" t="s">
        <v>515</v>
      </c>
    </row>
    <row r="5234" spans="1:4" x14ac:dyDescent="0.3">
      <c r="A5234" s="200" t="s">
        <v>892</v>
      </c>
      <c r="B5234" s="200">
        <v>524046</v>
      </c>
      <c r="C5234" s="200" t="s">
        <v>891</v>
      </c>
      <c r="D5234" s="200" t="s">
        <v>890</v>
      </c>
    </row>
    <row r="5235" spans="1:4" x14ac:dyDescent="0.3">
      <c r="A5235" s="200" t="s">
        <v>889</v>
      </c>
      <c r="B5235" s="200">
        <v>526345</v>
      </c>
      <c r="C5235" s="200" t="s">
        <v>888</v>
      </c>
      <c r="D5235" s="200" t="s">
        <v>844</v>
      </c>
    </row>
    <row r="5236" spans="1:4" x14ac:dyDescent="0.3">
      <c r="A5236" s="200" t="s">
        <v>887</v>
      </c>
      <c r="B5236" s="200">
        <v>526468</v>
      </c>
      <c r="C5236" s="200" t="s">
        <v>886</v>
      </c>
      <c r="D5236" s="200" t="s">
        <v>411</v>
      </c>
    </row>
    <row r="5237" spans="1:4" x14ac:dyDescent="0.3">
      <c r="A5237" s="200" t="s">
        <v>885</v>
      </c>
      <c r="B5237" s="200">
        <v>526677</v>
      </c>
      <c r="C5237" s="200" t="s">
        <v>884</v>
      </c>
      <c r="D5237" s="200" t="s">
        <v>537</v>
      </c>
    </row>
    <row r="5238" spans="1:4" x14ac:dyDescent="0.3">
      <c r="A5238" s="200" t="s">
        <v>883</v>
      </c>
      <c r="B5238" s="200">
        <v>526877</v>
      </c>
      <c r="C5238" s="200" t="s">
        <v>882</v>
      </c>
      <c r="D5238" s="200" t="s">
        <v>455</v>
      </c>
    </row>
    <row r="5239" spans="1:4" x14ac:dyDescent="0.3">
      <c r="A5239" s="200" t="s">
        <v>881</v>
      </c>
      <c r="B5239" s="200">
        <v>530027</v>
      </c>
      <c r="C5239" s="200" t="s">
        <v>880</v>
      </c>
      <c r="D5239" s="200" t="s">
        <v>879</v>
      </c>
    </row>
    <row r="5240" spans="1:4" x14ac:dyDescent="0.3">
      <c r="A5240" s="200" t="s">
        <v>878</v>
      </c>
      <c r="B5240" s="200">
        <v>531240</v>
      </c>
      <c r="C5240" s="200" t="s">
        <v>877</v>
      </c>
      <c r="D5240" s="200" t="s">
        <v>455</v>
      </c>
    </row>
    <row r="5241" spans="1:4" x14ac:dyDescent="0.3">
      <c r="A5241" s="200" t="s">
        <v>876</v>
      </c>
      <c r="B5241" s="200">
        <v>531399</v>
      </c>
      <c r="C5241" s="200" t="s">
        <v>875</v>
      </c>
      <c r="D5241" s="200" t="s">
        <v>475</v>
      </c>
    </row>
    <row r="5242" spans="1:4" x14ac:dyDescent="0.3">
      <c r="A5242" s="200" t="s">
        <v>874</v>
      </c>
      <c r="B5242" s="200">
        <v>531812</v>
      </c>
      <c r="C5242" s="200" t="s">
        <v>873</v>
      </c>
      <c r="D5242" s="200" t="s">
        <v>872</v>
      </c>
    </row>
    <row r="5243" spans="1:4" x14ac:dyDescent="0.3">
      <c r="A5243" s="200" t="s">
        <v>871</v>
      </c>
      <c r="B5243" s="200">
        <v>532019</v>
      </c>
      <c r="C5243" s="200" t="s">
        <v>870</v>
      </c>
      <c r="D5243" s="200" t="s">
        <v>460</v>
      </c>
    </row>
    <row r="5244" spans="1:4" x14ac:dyDescent="0.3">
      <c r="A5244" s="200" t="s">
        <v>869</v>
      </c>
      <c r="B5244" s="200">
        <v>532335</v>
      </c>
      <c r="C5244" s="200" t="s">
        <v>868</v>
      </c>
      <c r="D5244" s="200" t="s">
        <v>867</v>
      </c>
    </row>
    <row r="5245" spans="1:4" x14ac:dyDescent="0.3">
      <c r="A5245" s="200" t="s">
        <v>866</v>
      </c>
      <c r="B5245" s="200">
        <v>537709</v>
      </c>
      <c r="C5245" s="200" t="s">
        <v>865</v>
      </c>
      <c r="D5245" s="200" t="s">
        <v>807</v>
      </c>
    </row>
    <row r="5246" spans="1:4" x14ac:dyDescent="0.3">
      <c r="A5246" s="200" t="s">
        <v>864</v>
      </c>
      <c r="B5246" s="200">
        <v>543229</v>
      </c>
      <c r="C5246" s="200" t="s">
        <v>863</v>
      </c>
      <c r="D5246" s="200" t="s">
        <v>862</v>
      </c>
    </row>
    <row r="5247" spans="1:4" x14ac:dyDescent="0.3">
      <c r="A5247" s="200" t="s">
        <v>861</v>
      </c>
      <c r="B5247" s="200">
        <v>543245</v>
      </c>
      <c r="C5247" s="200" t="s">
        <v>860</v>
      </c>
      <c r="D5247" s="200" t="s">
        <v>472</v>
      </c>
    </row>
    <row r="5248" spans="1:4" x14ac:dyDescent="0.3">
      <c r="A5248" s="200" t="s">
        <v>859</v>
      </c>
      <c r="B5248" s="200">
        <v>543246</v>
      </c>
      <c r="C5248" s="200" t="s">
        <v>858</v>
      </c>
      <c r="D5248" s="200" t="s">
        <v>392</v>
      </c>
    </row>
    <row r="5249" spans="1:4" x14ac:dyDescent="0.3">
      <c r="A5249" s="200" t="s">
        <v>857</v>
      </c>
      <c r="B5249" s="200">
        <v>543247</v>
      </c>
      <c r="C5249" s="200" t="s">
        <v>856</v>
      </c>
      <c r="D5249" s="200" t="s">
        <v>855</v>
      </c>
    </row>
    <row r="5250" spans="1:4" x14ac:dyDescent="0.3">
      <c r="A5250" s="200" t="s">
        <v>854</v>
      </c>
      <c r="B5250" s="200">
        <v>543248</v>
      </c>
      <c r="C5250" s="200" t="s">
        <v>853</v>
      </c>
      <c r="D5250" s="200" t="s">
        <v>607</v>
      </c>
    </row>
    <row r="5251" spans="1:4" x14ac:dyDescent="0.3">
      <c r="A5251" s="200" t="s">
        <v>852</v>
      </c>
      <c r="B5251" s="200">
        <v>543249</v>
      </c>
      <c r="C5251" s="200" t="s">
        <v>851</v>
      </c>
      <c r="D5251" s="200" t="s">
        <v>575</v>
      </c>
    </row>
    <row r="5252" spans="1:4" x14ac:dyDescent="0.3">
      <c r="A5252" s="200" t="s">
        <v>850</v>
      </c>
      <c r="B5252" s="200">
        <v>543251</v>
      </c>
      <c r="C5252" s="200" t="s">
        <v>849</v>
      </c>
      <c r="D5252" s="200" t="s">
        <v>575</v>
      </c>
    </row>
    <row r="5253" spans="1:4" x14ac:dyDescent="0.3">
      <c r="A5253" s="200" t="s">
        <v>848</v>
      </c>
      <c r="B5253" s="200">
        <v>543252</v>
      </c>
      <c r="C5253" s="200" t="s">
        <v>847</v>
      </c>
      <c r="D5253" s="200" t="s">
        <v>405</v>
      </c>
    </row>
    <row r="5254" spans="1:4" x14ac:dyDescent="0.3">
      <c r="A5254" s="200" t="s">
        <v>846</v>
      </c>
      <c r="B5254" s="200">
        <v>543253</v>
      </c>
      <c r="C5254" s="200" t="s">
        <v>845</v>
      </c>
      <c r="D5254" s="200" t="s">
        <v>844</v>
      </c>
    </row>
    <row r="5255" spans="1:4" x14ac:dyDescent="0.3">
      <c r="A5255" s="200" t="s">
        <v>843</v>
      </c>
      <c r="B5255" s="200">
        <v>543254</v>
      </c>
      <c r="C5255" s="200" t="s">
        <v>842</v>
      </c>
      <c r="D5255" s="200" t="s">
        <v>841</v>
      </c>
    </row>
    <row r="5256" spans="1:4" x14ac:dyDescent="0.3">
      <c r="A5256" s="200" t="s">
        <v>840</v>
      </c>
      <c r="B5256" s="200">
        <v>543255</v>
      </c>
      <c r="C5256" s="200" t="s">
        <v>839</v>
      </c>
      <c r="D5256" s="200" t="s">
        <v>392</v>
      </c>
    </row>
    <row r="5257" spans="1:4" x14ac:dyDescent="0.3">
      <c r="A5257" s="200" t="s">
        <v>838</v>
      </c>
      <c r="B5257" s="200">
        <v>543256</v>
      </c>
      <c r="C5257" s="200" t="s">
        <v>837</v>
      </c>
      <c r="D5257" s="200" t="s">
        <v>836</v>
      </c>
    </row>
    <row r="5258" spans="1:4" x14ac:dyDescent="0.3">
      <c r="A5258" s="200" t="s">
        <v>835</v>
      </c>
      <c r="B5258" s="200">
        <v>543257</v>
      </c>
      <c r="C5258" s="200" t="s">
        <v>834</v>
      </c>
      <c r="D5258" s="200" t="s">
        <v>833</v>
      </c>
    </row>
    <row r="5259" spans="1:4" x14ac:dyDescent="0.3">
      <c r="A5259" s="200" t="s">
        <v>832</v>
      </c>
      <c r="B5259" s="200">
        <v>543258</v>
      </c>
      <c r="C5259" s="200" t="s">
        <v>831</v>
      </c>
      <c r="D5259" s="200" t="s">
        <v>830</v>
      </c>
    </row>
    <row r="5260" spans="1:4" x14ac:dyDescent="0.3">
      <c r="A5260" s="200" t="s">
        <v>829</v>
      </c>
      <c r="B5260" s="200">
        <v>543259</v>
      </c>
      <c r="C5260" s="200" t="s">
        <v>828</v>
      </c>
      <c r="D5260" s="200" t="s">
        <v>684</v>
      </c>
    </row>
    <row r="5261" spans="1:4" x14ac:dyDescent="0.3">
      <c r="A5261" s="200" t="s">
        <v>827</v>
      </c>
      <c r="B5261" s="200">
        <v>543260</v>
      </c>
      <c r="C5261" s="200" t="s">
        <v>826</v>
      </c>
      <c r="D5261" s="200" t="s">
        <v>485</v>
      </c>
    </row>
    <row r="5262" spans="1:4" x14ac:dyDescent="0.3">
      <c r="A5262" s="200" t="s">
        <v>825</v>
      </c>
      <c r="B5262" s="200">
        <v>543261</v>
      </c>
      <c r="C5262" s="200" t="s">
        <v>824</v>
      </c>
      <c r="D5262" s="200" t="s">
        <v>823</v>
      </c>
    </row>
    <row r="5263" spans="1:4" x14ac:dyDescent="0.3">
      <c r="A5263" s="200" t="s">
        <v>822</v>
      </c>
      <c r="B5263" s="200">
        <v>543262</v>
      </c>
      <c r="C5263" s="200" t="s">
        <v>821</v>
      </c>
      <c r="D5263" s="200" t="s">
        <v>820</v>
      </c>
    </row>
    <row r="5264" spans="1:4" x14ac:dyDescent="0.3">
      <c r="A5264" s="200" t="s">
        <v>819</v>
      </c>
      <c r="B5264" s="200">
        <v>543263</v>
      </c>
      <c r="C5264" s="200" t="s">
        <v>818</v>
      </c>
      <c r="D5264" s="200" t="s">
        <v>817</v>
      </c>
    </row>
    <row r="5265" spans="1:4" x14ac:dyDescent="0.3">
      <c r="A5265" s="200" t="s">
        <v>816</v>
      </c>
      <c r="B5265" s="200">
        <v>543264</v>
      </c>
      <c r="C5265" s="200" t="s">
        <v>815</v>
      </c>
      <c r="D5265" s="200" t="s">
        <v>602</v>
      </c>
    </row>
    <row r="5266" spans="1:4" x14ac:dyDescent="0.3">
      <c r="A5266" s="200" t="s">
        <v>814</v>
      </c>
      <c r="B5266" s="200">
        <v>543265</v>
      </c>
      <c r="C5266" s="200" t="s">
        <v>813</v>
      </c>
      <c r="D5266" s="200" t="s">
        <v>812</v>
      </c>
    </row>
    <row r="5267" spans="1:4" x14ac:dyDescent="0.3">
      <c r="A5267" s="200" t="s">
        <v>811</v>
      </c>
      <c r="B5267" s="200">
        <v>543266</v>
      </c>
      <c r="C5267" s="200" t="s">
        <v>810</v>
      </c>
      <c r="D5267" s="200" t="s">
        <v>694</v>
      </c>
    </row>
    <row r="5268" spans="1:4" x14ac:dyDescent="0.3">
      <c r="A5268" s="200" t="s">
        <v>809</v>
      </c>
      <c r="B5268" s="200">
        <v>543267</v>
      </c>
      <c r="C5268" s="200" t="s">
        <v>808</v>
      </c>
      <c r="D5268" s="200" t="s">
        <v>807</v>
      </c>
    </row>
    <row r="5269" spans="1:4" x14ac:dyDescent="0.3">
      <c r="A5269" s="200" t="s">
        <v>806</v>
      </c>
      <c r="B5269" s="200">
        <v>543269</v>
      </c>
      <c r="C5269" s="200" t="s">
        <v>805</v>
      </c>
      <c r="D5269" s="200" t="s">
        <v>500</v>
      </c>
    </row>
    <row r="5270" spans="1:4" x14ac:dyDescent="0.3">
      <c r="A5270" s="200" t="s">
        <v>804</v>
      </c>
      <c r="B5270" s="200">
        <v>543270</v>
      </c>
      <c r="C5270" s="200" t="s">
        <v>803</v>
      </c>
      <c r="D5270" s="200" t="s">
        <v>562</v>
      </c>
    </row>
    <row r="5271" spans="1:4" x14ac:dyDescent="0.3">
      <c r="A5271" s="200" t="s">
        <v>802</v>
      </c>
      <c r="B5271" s="200">
        <v>543271</v>
      </c>
      <c r="C5271" s="200" t="s">
        <v>801</v>
      </c>
      <c r="D5271" s="200" t="s">
        <v>405</v>
      </c>
    </row>
    <row r="5272" spans="1:4" x14ac:dyDescent="0.3">
      <c r="A5272" s="200" t="s">
        <v>800</v>
      </c>
      <c r="B5272" s="200">
        <v>543272</v>
      </c>
      <c r="C5272" s="200" t="s">
        <v>799</v>
      </c>
      <c r="D5272" s="200" t="s">
        <v>798</v>
      </c>
    </row>
    <row r="5273" spans="1:4" x14ac:dyDescent="0.3">
      <c r="A5273" s="200" t="s">
        <v>797</v>
      </c>
      <c r="B5273" s="200">
        <v>543273</v>
      </c>
      <c r="C5273" s="200" t="s">
        <v>796</v>
      </c>
      <c r="D5273" s="200" t="s">
        <v>795</v>
      </c>
    </row>
    <row r="5274" spans="1:4" x14ac:dyDescent="0.3">
      <c r="A5274" s="200" t="s">
        <v>794</v>
      </c>
      <c r="B5274" s="200">
        <v>543274</v>
      </c>
      <c r="C5274" s="200" t="s">
        <v>793</v>
      </c>
      <c r="D5274" s="200" t="s">
        <v>792</v>
      </c>
    </row>
    <row r="5275" spans="1:4" x14ac:dyDescent="0.3">
      <c r="A5275" s="200" t="s">
        <v>791</v>
      </c>
      <c r="B5275" s="200">
        <v>543275</v>
      </c>
      <c r="C5275" s="200" t="s">
        <v>790</v>
      </c>
      <c r="D5275" s="200" t="s">
        <v>405</v>
      </c>
    </row>
    <row r="5276" spans="1:4" x14ac:dyDescent="0.3">
      <c r="A5276" s="200" t="s">
        <v>789</v>
      </c>
      <c r="B5276" s="200">
        <v>543276</v>
      </c>
      <c r="C5276" s="200" t="s">
        <v>788</v>
      </c>
      <c r="D5276" s="200" t="s">
        <v>475</v>
      </c>
    </row>
    <row r="5277" spans="1:4" x14ac:dyDescent="0.3">
      <c r="A5277" s="200" t="s">
        <v>787</v>
      </c>
      <c r="B5277" s="200">
        <v>543277</v>
      </c>
      <c r="C5277" s="200" t="s">
        <v>786</v>
      </c>
      <c r="D5277" s="200" t="s">
        <v>405</v>
      </c>
    </row>
    <row r="5278" spans="1:4" x14ac:dyDescent="0.3">
      <c r="A5278" s="200" t="s">
        <v>785</v>
      </c>
      <c r="B5278" s="200">
        <v>543278</v>
      </c>
      <c r="C5278" s="200" t="s">
        <v>784</v>
      </c>
      <c r="D5278" s="200" t="s">
        <v>411</v>
      </c>
    </row>
    <row r="5279" spans="1:4" x14ac:dyDescent="0.3">
      <c r="A5279" s="200" t="s">
        <v>783</v>
      </c>
      <c r="B5279" s="200">
        <v>543279</v>
      </c>
      <c r="C5279" s="200" t="s">
        <v>782</v>
      </c>
      <c r="D5279" s="200" t="s">
        <v>624</v>
      </c>
    </row>
    <row r="5280" spans="1:4" x14ac:dyDescent="0.3">
      <c r="A5280" s="200" t="s">
        <v>781</v>
      </c>
      <c r="B5280" s="200">
        <v>543280</v>
      </c>
      <c r="C5280" s="200" t="s">
        <v>780</v>
      </c>
      <c r="D5280" s="200" t="s">
        <v>779</v>
      </c>
    </row>
    <row r="5281" spans="1:4" x14ac:dyDescent="0.3">
      <c r="A5281" s="200" t="s">
        <v>778</v>
      </c>
      <c r="B5281" s="200">
        <v>543281</v>
      </c>
      <c r="C5281" s="200" t="s">
        <v>777</v>
      </c>
      <c r="D5281" s="200" t="s">
        <v>610</v>
      </c>
    </row>
    <row r="5282" spans="1:4" x14ac:dyDescent="0.3">
      <c r="A5282" s="200" t="s">
        <v>776</v>
      </c>
      <c r="B5282" s="200">
        <v>543282</v>
      </c>
      <c r="C5282" s="200" t="s">
        <v>775</v>
      </c>
      <c r="D5282" s="200" t="s">
        <v>500</v>
      </c>
    </row>
    <row r="5283" spans="1:4" x14ac:dyDescent="0.3">
      <c r="A5283" s="200" t="s">
        <v>774</v>
      </c>
      <c r="B5283" s="200">
        <v>543283</v>
      </c>
      <c r="C5283" s="200" t="s">
        <v>773</v>
      </c>
      <c r="D5283" s="200" t="s">
        <v>607</v>
      </c>
    </row>
    <row r="5284" spans="1:4" x14ac:dyDescent="0.3">
      <c r="A5284" s="200" t="s">
        <v>772</v>
      </c>
      <c r="B5284" s="200">
        <v>543284</v>
      </c>
      <c r="C5284" s="200" t="s">
        <v>771</v>
      </c>
      <c r="D5284" s="200" t="s">
        <v>594</v>
      </c>
    </row>
    <row r="5285" spans="1:4" x14ac:dyDescent="0.3">
      <c r="A5285" s="200" t="s">
        <v>770</v>
      </c>
      <c r="B5285" s="200">
        <v>543285</v>
      </c>
      <c r="C5285" s="200" t="s">
        <v>769</v>
      </c>
      <c r="D5285" s="200" t="s">
        <v>555</v>
      </c>
    </row>
    <row r="5286" spans="1:4" x14ac:dyDescent="0.3">
      <c r="A5286" s="200" t="s">
        <v>768</v>
      </c>
      <c r="B5286" s="200">
        <v>543286</v>
      </c>
      <c r="C5286" s="200" t="s">
        <v>767</v>
      </c>
      <c r="D5286" s="200" t="s">
        <v>766</v>
      </c>
    </row>
    <row r="5287" spans="1:4" x14ac:dyDescent="0.3">
      <c r="A5287" s="200" t="s">
        <v>765</v>
      </c>
      <c r="B5287" s="200">
        <v>543287</v>
      </c>
      <c r="C5287" s="200" t="s">
        <v>764</v>
      </c>
      <c r="D5287" s="200" t="s">
        <v>575</v>
      </c>
    </row>
    <row r="5288" spans="1:4" x14ac:dyDescent="0.3">
      <c r="A5288" s="200" t="s">
        <v>763</v>
      </c>
      <c r="B5288" s="200">
        <v>543288</v>
      </c>
      <c r="C5288" s="200" t="s">
        <v>762</v>
      </c>
      <c r="D5288" s="200" t="s">
        <v>761</v>
      </c>
    </row>
    <row r="5289" spans="1:4" x14ac:dyDescent="0.3">
      <c r="A5289" s="200" t="s">
        <v>760</v>
      </c>
      <c r="B5289" s="200">
        <v>543289</v>
      </c>
      <c r="C5289" s="200" t="s">
        <v>759</v>
      </c>
      <c r="D5289" s="200" t="s">
        <v>537</v>
      </c>
    </row>
    <row r="5290" spans="1:4" x14ac:dyDescent="0.3">
      <c r="A5290" s="200" t="s">
        <v>758</v>
      </c>
      <c r="B5290" s="200">
        <v>543290</v>
      </c>
      <c r="C5290" s="200" t="s">
        <v>757</v>
      </c>
      <c r="D5290" s="200" t="s">
        <v>756</v>
      </c>
    </row>
    <row r="5291" spans="1:4" x14ac:dyDescent="0.3">
      <c r="A5291" s="200" t="s">
        <v>755</v>
      </c>
      <c r="B5291" s="200">
        <v>543291</v>
      </c>
      <c r="C5291" s="200" t="s">
        <v>754</v>
      </c>
      <c r="D5291" s="200" t="s">
        <v>392</v>
      </c>
    </row>
    <row r="5292" spans="1:4" x14ac:dyDescent="0.3">
      <c r="A5292" s="200" t="s">
        <v>753</v>
      </c>
      <c r="B5292" s="200">
        <v>543292</v>
      </c>
      <c r="C5292" s="200" t="s">
        <v>752</v>
      </c>
      <c r="D5292" s="200" t="s">
        <v>392</v>
      </c>
    </row>
    <row r="5293" spans="1:4" x14ac:dyDescent="0.3">
      <c r="A5293" s="200" t="s">
        <v>751</v>
      </c>
      <c r="B5293" s="200">
        <v>543297</v>
      </c>
      <c r="C5293" s="200" t="s">
        <v>750</v>
      </c>
      <c r="D5293" s="200" t="s">
        <v>749</v>
      </c>
    </row>
    <row r="5294" spans="1:4" x14ac:dyDescent="0.3">
      <c r="A5294" s="200" t="s">
        <v>748</v>
      </c>
      <c r="B5294" s="200">
        <v>543298</v>
      </c>
      <c r="C5294" s="200" t="s">
        <v>747</v>
      </c>
      <c r="D5294" s="200" t="s">
        <v>472</v>
      </c>
    </row>
    <row r="5295" spans="1:4" x14ac:dyDescent="0.3">
      <c r="A5295" s="200" t="s">
        <v>746</v>
      </c>
      <c r="B5295" s="200">
        <v>543299</v>
      </c>
      <c r="C5295" s="200" t="s">
        <v>745</v>
      </c>
      <c r="D5295" s="200" t="s">
        <v>744</v>
      </c>
    </row>
    <row r="5296" spans="1:4" x14ac:dyDescent="0.3">
      <c r="A5296" s="200" t="s">
        <v>743</v>
      </c>
      <c r="B5296" s="200">
        <v>543300</v>
      </c>
      <c r="C5296" s="200" t="s">
        <v>742</v>
      </c>
      <c r="D5296" s="200" t="s">
        <v>475</v>
      </c>
    </row>
    <row r="5297" spans="1:4" x14ac:dyDescent="0.3">
      <c r="A5297" s="200" t="s">
        <v>741</v>
      </c>
      <c r="B5297" s="200">
        <v>543305</v>
      </c>
      <c r="C5297" s="200" t="s">
        <v>740</v>
      </c>
      <c r="D5297" s="200" t="s">
        <v>594</v>
      </c>
    </row>
    <row r="5298" spans="1:4" x14ac:dyDescent="0.3">
      <c r="A5298" s="200" t="s">
        <v>739</v>
      </c>
      <c r="B5298" s="200">
        <v>543306</v>
      </c>
      <c r="C5298" s="200" t="s">
        <v>738</v>
      </c>
      <c r="D5298" s="200" t="s">
        <v>737</v>
      </c>
    </row>
    <row r="5299" spans="1:4" x14ac:dyDescent="0.3">
      <c r="A5299" s="200" t="s">
        <v>736</v>
      </c>
      <c r="B5299" s="200">
        <v>543308</v>
      </c>
      <c r="C5299" s="200" t="s">
        <v>735</v>
      </c>
      <c r="D5299" s="200" t="s">
        <v>434</v>
      </c>
    </row>
    <row r="5300" spans="1:4" x14ac:dyDescent="0.3">
      <c r="A5300" s="200" t="s">
        <v>734</v>
      </c>
      <c r="B5300" s="200">
        <v>543309</v>
      </c>
      <c r="C5300" s="200" t="s">
        <v>733</v>
      </c>
      <c r="D5300" s="200" t="s">
        <v>732</v>
      </c>
    </row>
    <row r="5301" spans="1:4" x14ac:dyDescent="0.3">
      <c r="A5301" s="200" t="s">
        <v>731</v>
      </c>
      <c r="B5301" s="200">
        <v>543310</v>
      </c>
      <c r="C5301" s="200" t="s">
        <v>730</v>
      </c>
      <c r="D5301" s="200" t="s">
        <v>414</v>
      </c>
    </row>
    <row r="5302" spans="1:4" x14ac:dyDescent="0.3">
      <c r="A5302" s="200" t="s">
        <v>729</v>
      </c>
      <c r="B5302" s="200">
        <v>543311</v>
      </c>
      <c r="C5302" s="200" t="s">
        <v>728</v>
      </c>
      <c r="D5302" s="200" t="s">
        <v>694</v>
      </c>
    </row>
    <row r="5303" spans="1:4" x14ac:dyDescent="0.3">
      <c r="A5303" s="200" t="s">
        <v>727</v>
      </c>
      <c r="B5303" s="200">
        <v>543312</v>
      </c>
      <c r="C5303" s="200" t="s">
        <v>726</v>
      </c>
      <c r="D5303" s="200" t="s">
        <v>500</v>
      </c>
    </row>
    <row r="5304" spans="1:4" x14ac:dyDescent="0.3">
      <c r="A5304" s="200" t="s">
        <v>725</v>
      </c>
      <c r="B5304" s="200">
        <v>543317</v>
      </c>
      <c r="C5304" s="200" t="s">
        <v>724</v>
      </c>
      <c r="D5304" s="200" t="s">
        <v>613</v>
      </c>
    </row>
    <row r="5305" spans="1:4" x14ac:dyDescent="0.3">
      <c r="A5305" s="200" t="s">
        <v>723</v>
      </c>
      <c r="B5305" s="200">
        <v>543318</v>
      </c>
      <c r="C5305" s="200" t="s">
        <v>722</v>
      </c>
      <c r="D5305" s="200" t="s">
        <v>681</v>
      </c>
    </row>
    <row r="5306" spans="1:4" x14ac:dyDescent="0.3">
      <c r="A5306" s="200" t="s">
        <v>721</v>
      </c>
      <c r="B5306" s="200">
        <v>543319</v>
      </c>
      <c r="C5306" s="200" t="s">
        <v>720</v>
      </c>
      <c r="D5306" s="200" t="s">
        <v>455</v>
      </c>
    </row>
    <row r="5307" spans="1:4" x14ac:dyDescent="0.3">
      <c r="A5307" s="200" t="s">
        <v>719</v>
      </c>
      <c r="B5307" s="200">
        <v>543320</v>
      </c>
      <c r="C5307" s="200" t="s">
        <v>718</v>
      </c>
      <c r="D5307" s="200" t="s">
        <v>443</v>
      </c>
    </row>
    <row r="5308" spans="1:4" x14ac:dyDescent="0.3">
      <c r="A5308" s="200" t="s">
        <v>717</v>
      </c>
      <c r="B5308" s="200">
        <v>543321</v>
      </c>
      <c r="C5308" s="200" t="s">
        <v>716</v>
      </c>
      <c r="D5308" s="200" t="s">
        <v>405</v>
      </c>
    </row>
    <row r="5309" spans="1:4" x14ac:dyDescent="0.3">
      <c r="A5309" s="200" t="s">
        <v>715</v>
      </c>
      <c r="B5309" s="200">
        <v>543322</v>
      </c>
      <c r="C5309" s="200" t="s">
        <v>714</v>
      </c>
      <c r="D5309" s="200" t="s">
        <v>472</v>
      </c>
    </row>
    <row r="5310" spans="1:4" x14ac:dyDescent="0.3">
      <c r="A5310" s="200" t="s">
        <v>713</v>
      </c>
      <c r="B5310" s="200">
        <v>543323</v>
      </c>
      <c r="C5310" s="200" t="s">
        <v>712</v>
      </c>
      <c r="D5310" s="200" t="s">
        <v>392</v>
      </c>
    </row>
    <row r="5311" spans="1:4" x14ac:dyDescent="0.3">
      <c r="A5311" s="200" t="s">
        <v>711</v>
      </c>
      <c r="B5311" s="200">
        <v>543324</v>
      </c>
      <c r="C5311" s="200" t="s">
        <v>710</v>
      </c>
      <c r="D5311" s="200" t="s">
        <v>709</v>
      </c>
    </row>
    <row r="5312" spans="1:4" x14ac:dyDescent="0.3">
      <c r="A5312" s="200" t="s">
        <v>708</v>
      </c>
      <c r="B5312" s="200">
        <v>543325</v>
      </c>
      <c r="C5312" s="200" t="s">
        <v>707</v>
      </c>
      <c r="D5312" s="200" t="s">
        <v>475</v>
      </c>
    </row>
    <row r="5313" spans="1:4" x14ac:dyDescent="0.3">
      <c r="A5313" s="200" t="s">
        <v>706</v>
      </c>
      <c r="B5313" s="200">
        <v>543326</v>
      </c>
      <c r="C5313" s="200" t="s">
        <v>705</v>
      </c>
      <c r="D5313" s="200" t="s">
        <v>392</v>
      </c>
    </row>
    <row r="5314" spans="1:4" x14ac:dyDescent="0.3">
      <c r="A5314" s="200" t="s">
        <v>704</v>
      </c>
      <c r="B5314" s="200">
        <v>543327</v>
      </c>
      <c r="C5314" s="200" t="s">
        <v>703</v>
      </c>
      <c r="D5314" s="200" t="s">
        <v>448</v>
      </c>
    </row>
    <row r="5315" spans="1:4" x14ac:dyDescent="0.3">
      <c r="A5315" s="200" t="s">
        <v>702</v>
      </c>
      <c r="B5315" s="200">
        <v>543328</v>
      </c>
      <c r="C5315" s="200" t="s">
        <v>701</v>
      </c>
      <c r="D5315" s="200" t="s">
        <v>668</v>
      </c>
    </row>
    <row r="5316" spans="1:4" x14ac:dyDescent="0.3">
      <c r="A5316" s="200" t="s">
        <v>700</v>
      </c>
      <c r="B5316" s="200">
        <v>543329</v>
      </c>
      <c r="C5316" s="200" t="s">
        <v>699</v>
      </c>
      <c r="D5316" s="200" t="s">
        <v>472</v>
      </c>
    </row>
    <row r="5317" spans="1:4" x14ac:dyDescent="0.3">
      <c r="A5317" s="200" t="s">
        <v>698</v>
      </c>
      <c r="B5317" s="200">
        <v>543330</v>
      </c>
      <c r="C5317" s="200" t="s">
        <v>697</v>
      </c>
      <c r="D5317" s="200" t="s">
        <v>607</v>
      </c>
    </row>
    <row r="5318" spans="1:4" x14ac:dyDescent="0.3">
      <c r="A5318" s="200" t="s">
        <v>696</v>
      </c>
      <c r="B5318" s="200">
        <v>543331</v>
      </c>
      <c r="C5318" s="200" t="s">
        <v>695</v>
      </c>
      <c r="D5318" s="200" t="s">
        <v>694</v>
      </c>
    </row>
    <row r="5319" spans="1:4" x14ac:dyDescent="0.3">
      <c r="A5319" s="200" t="s">
        <v>693</v>
      </c>
      <c r="B5319" s="200">
        <v>543332</v>
      </c>
      <c r="C5319" s="200" t="s">
        <v>692</v>
      </c>
      <c r="D5319" s="200" t="s">
        <v>405</v>
      </c>
    </row>
    <row r="5320" spans="1:4" x14ac:dyDescent="0.3">
      <c r="A5320" s="200" t="s">
        <v>691</v>
      </c>
      <c r="B5320" s="200">
        <v>543333</v>
      </c>
      <c r="C5320" s="200" t="s">
        <v>690</v>
      </c>
      <c r="D5320" s="200" t="s">
        <v>443</v>
      </c>
    </row>
    <row r="5321" spans="1:4" x14ac:dyDescent="0.3">
      <c r="A5321" s="200" t="s">
        <v>689</v>
      </c>
      <c r="B5321" s="200">
        <v>543334</v>
      </c>
      <c r="C5321" s="200" t="s">
        <v>688</v>
      </c>
      <c r="D5321" s="200" t="s">
        <v>687</v>
      </c>
    </row>
    <row r="5322" spans="1:4" x14ac:dyDescent="0.3">
      <c r="A5322" s="200" t="s">
        <v>686</v>
      </c>
      <c r="B5322" s="200">
        <v>543335</v>
      </c>
      <c r="C5322" s="200" t="s">
        <v>685</v>
      </c>
      <c r="D5322" s="200" t="s">
        <v>684</v>
      </c>
    </row>
    <row r="5323" spans="1:4" x14ac:dyDescent="0.3">
      <c r="A5323" s="200" t="s">
        <v>683</v>
      </c>
      <c r="B5323" s="200">
        <v>543336</v>
      </c>
      <c r="C5323" s="200" t="s">
        <v>682</v>
      </c>
      <c r="D5323" s="200" t="s">
        <v>681</v>
      </c>
    </row>
    <row r="5324" spans="1:4" x14ac:dyDescent="0.3">
      <c r="A5324" s="200" t="s">
        <v>680</v>
      </c>
      <c r="B5324" s="200">
        <v>543341</v>
      </c>
      <c r="C5324" s="200" t="s">
        <v>679</v>
      </c>
      <c r="D5324" s="200" t="s">
        <v>546</v>
      </c>
    </row>
    <row r="5325" spans="1:4" x14ac:dyDescent="0.3">
      <c r="A5325" s="200" t="s">
        <v>678</v>
      </c>
      <c r="B5325" s="200">
        <v>543346</v>
      </c>
      <c r="C5325" s="200" t="s">
        <v>677</v>
      </c>
      <c r="D5325" s="200" t="s">
        <v>434</v>
      </c>
    </row>
    <row r="5326" spans="1:4" x14ac:dyDescent="0.3">
      <c r="A5326" s="200" t="s">
        <v>676</v>
      </c>
      <c r="B5326" s="200">
        <v>543347</v>
      </c>
      <c r="C5326" s="200" t="s">
        <v>675</v>
      </c>
      <c r="D5326" s="200" t="s">
        <v>392</v>
      </c>
    </row>
    <row r="5327" spans="1:4" x14ac:dyDescent="0.3">
      <c r="A5327" s="200" t="s">
        <v>674</v>
      </c>
      <c r="B5327" s="200">
        <v>543348</v>
      </c>
      <c r="C5327" s="200" t="s">
        <v>673</v>
      </c>
      <c r="D5327" s="200" t="s">
        <v>392</v>
      </c>
    </row>
    <row r="5328" spans="1:4" x14ac:dyDescent="0.3">
      <c r="A5328" s="200" t="s">
        <v>672</v>
      </c>
      <c r="B5328" s="200">
        <v>543349</v>
      </c>
      <c r="C5328" s="200" t="s">
        <v>671</v>
      </c>
      <c r="D5328" s="200" t="s">
        <v>472</v>
      </c>
    </row>
    <row r="5329" spans="1:4" x14ac:dyDescent="0.3">
      <c r="A5329" s="200" t="s">
        <v>670</v>
      </c>
      <c r="B5329" s="200">
        <v>543350</v>
      </c>
      <c r="C5329" s="200" t="s">
        <v>669</v>
      </c>
      <c r="D5329" s="200" t="s">
        <v>668</v>
      </c>
    </row>
    <row r="5330" spans="1:4" x14ac:dyDescent="0.3">
      <c r="A5330" s="200" t="s">
        <v>667</v>
      </c>
      <c r="B5330" s="200">
        <v>543351</v>
      </c>
      <c r="C5330" s="200" t="s">
        <v>666</v>
      </c>
      <c r="D5330" s="200" t="s">
        <v>500</v>
      </c>
    </row>
    <row r="5331" spans="1:4" x14ac:dyDescent="0.3">
      <c r="A5331" s="200" t="s">
        <v>665</v>
      </c>
      <c r="B5331" s="200">
        <v>543352</v>
      </c>
      <c r="C5331" s="200" t="s">
        <v>664</v>
      </c>
      <c r="D5331" s="200" t="s">
        <v>402</v>
      </c>
    </row>
    <row r="5332" spans="1:4" x14ac:dyDescent="0.3">
      <c r="A5332" s="200" t="s">
        <v>663</v>
      </c>
      <c r="B5332" s="200">
        <v>543357</v>
      </c>
      <c r="C5332" s="200" t="s">
        <v>662</v>
      </c>
      <c r="D5332" s="200" t="s">
        <v>392</v>
      </c>
    </row>
    <row r="5333" spans="1:4" x14ac:dyDescent="0.3">
      <c r="A5333" s="200" t="s">
        <v>661</v>
      </c>
      <c r="B5333" s="200">
        <v>543358</v>
      </c>
      <c r="C5333" s="200" t="s">
        <v>660</v>
      </c>
      <c r="D5333" s="200" t="s">
        <v>475</v>
      </c>
    </row>
    <row r="5334" spans="1:4" x14ac:dyDescent="0.3">
      <c r="A5334" s="200" t="s">
        <v>659</v>
      </c>
      <c r="B5334" s="200">
        <v>543363</v>
      </c>
      <c r="C5334" s="200" t="s">
        <v>658</v>
      </c>
      <c r="D5334" s="200" t="s">
        <v>602</v>
      </c>
    </row>
    <row r="5335" spans="1:4" x14ac:dyDescent="0.3">
      <c r="A5335" s="200" t="s">
        <v>657</v>
      </c>
      <c r="B5335" s="200">
        <v>543364</v>
      </c>
      <c r="C5335" s="200" t="s">
        <v>656</v>
      </c>
      <c r="D5335" s="200" t="s">
        <v>613</v>
      </c>
    </row>
    <row r="5336" spans="1:4" x14ac:dyDescent="0.3">
      <c r="A5336" s="200" t="s">
        <v>655</v>
      </c>
      <c r="B5336" s="200">
        <v>543365</v>
      </c>
      <c r="C5336" s="200" t="s">
        <v>654</v>
      </c>
      <c r="D5336" s="200" t="s">
        <v>392</v>
      </c>
    </row>
    <row r="5337" spans="1:4" x14ac:dyDescent="0.3">
      <c r="A5337" s="200" t="s">
        <v>653</v>
      </c>
      <c r="B5337" s="200">
        <v>543366</v>
      </c>
      <c r="C5337" s="200" t="s">
        <v>652</v>
      </c>
      <c r="D5337" s="200" t="s">
        <v>575</v>
      </c>
    </row>
    <row r="5338" spans="1:4" x14ac:dyDescent="0.3">
      <c r="A5338" s="200" t="s">
        <v>651</v>
      </c>
      <c r="B5338" s="200">
        <v>543367</v>
      </c>
      <c r="C5338" s="200" t="s">
        <v>650</v>
      </c>
      <c r="D5338" s="200" t="s">
        <v>562</v>
      </c>
    </row>
    <row r="5339" spans="1:4" x14ac:dyDescent="0.3">
      <c r="A5339" s="200" t="s">
        <v>649</v>
      </c>
      <c r="B5339" s="200">
        <v>543372</v>
      </c>
      <c r="C5339" s="200" t="s">
        <v>648</v>
      </c>
      <c r="D5339" s="200" t="s">
        <v>647</v>
      </c>
    </row>
    <row r="5340" spans="1:4" x14ac:dyDescent="0.3">
      <c r="A5340" s="200" t="s">
        <v>646</v>
      </c>
      <c r="B5340" s="200">
        <v>543373</v>
      </c>
      <c r="C5340" s="200" t="s">
        <v>645</v>
      </c>
      <c r="D5340" s="200" t="s">
        <v>518</v>
      </c>
    </row>
    <row r="5341" spans="1:4" x14ac:dyDescent="0.3">
      <c r="A5341" s="200" t="s">
        <v>644</v>
      </c>
      <c r="B5341" s="200">
        <v>543374</v>
      </c>
      <c r="C5341" s="200" t="s">
        <v>643</v>
      </c>
      <c r="D5341" s="200" t="s">
        <v>642</v>
      </c>
    </row>
    <row r="5342" spans="1:4" x14ac:dyDescent="0.3">
      <c r="A5342" s="200" t="s">
        <v>641</v>
      </c>
      <c r="B5342" s="200">
        <v>543375</v>
      </c>
      <c r="C5342" s="200" t="s">
        <v>640</v>
      </c>
      <c r="D5342" s="200" t="s">
        <v>480</v>
      </c>
    </row>
    <row r="5343" spans="1:4" x14ac:dyDescent="0.3">
      <c r="A5343" s="200" t="s">
        <v>639</v>
      </c>
      <c r="B5343" s="200">
        <v>543376</v>
      </c>
      <c r="C5343" s="200" t="s">
        <v>638</v>
      </c>
      <c r="D5343" s="200" t="s">
        <v>575</v>
      </c>
    </row>
    <row r="5344" spans="1:4" x14ac:dyDescent="0.3">
      <c r="A5344" s="200" t="s">
        <v>637</v>
      </c>
      <c r="B5344" s="200">
        <v>543377</v>
      </c>
      <c r="C5344" s="200" t="s">
        <v>636</v>
      </c>
      <c r="D5344" s="200" t="s">
        <v>423</v>
      </c>
    </row>
    <row r="5345" spans="1:4" x14ac:dyDescent="0.3">
      <c r="A5345" s="200" t="s">
        <v>635</v>
      </c>
      <c r="B5345" s="200">
        <v>543378</v>
      </c>
      <c r="C5345" s="200" t="s">
        <v>634</v>
      </c>
      <c r="D5345" s="200" t="s">
        <v>633</v>
      </c>
    </row>
    <row r="5346" spans="1:4" x14ac:dyDescent="0.3">
      <c r="A5346" s="200" t="s">
        <v>632</v>
      </c>
      <c r="B5346" s="200">
        <v>543383</v>
      </c>
      <c r="C5346" s="200" t="s">
        <v>631</v>
      </c>
      <c r="D5346" s="200" t="s">
        <v>392</v>
      </c>
    </row>
    <row r="5347" spans="1:4" x14ac:dyDescent="0.3">
      <c r="A5347" s="200" t="s">
        <v>630</v>
      </c>
      <c r="B5347" s="200">
        <v>543384</v>
      </c>
      <c r="C5347" s="200" t="s">
        <v>629</v>
      </c>
      <c r="D5347" s="200" t="s">
        <v>443</v>
      </c>
    </row>
    <row r="5348" spans="1:4" x14ac:dyDescent="0.3">
      <c r="A5348" s="200" t="s">
        <v>628</v>
      </c>
      <c r="B5348" s="200">
        <v>543385</v>
      </c>
      <c r="C5348" s="200" t="s">
        <v>627</v>
      </c>
      <c r="D5348" s="200" t="s">
        <v>613</v>
      </c>
    </row>
    <row r="5349" spans="1:4" x14ac:dyDescent="0.3">
      <c r="A5349" s="200" t="s">
        <v>626</v>
      </c>
      <c r="B5349" s="200">
        <v>543386</v>
      </c>
      <c r="C5349" s="200" t="s">
        <v>625</v>
      </c>
      <c r="D5349" s="200" t="s">
        <v>624</v>
      </c>
    </row>
    <row r="5350" spans="1:4" x14ac:dyDescent="0.3">
      <c r="A5350" s="200" t="s">
        <v>623</v>
      </c>
      <c r="B5350" s="200">
        <v>543387</v>
      </c>
      <c r="C5350" s="200" t="s">
        <v>622</v>
      </c>
      <c r="D5350" s="200" t="s">
        <v>475</v>
      </c>
    </row>
    <row r="5351" spans="1:4" x14ac:dyDescent="0.3">
      <c r="A5351" s="200" t="s">
        <v>621</v>
      </c>
      <c r="B5351" s="200">
        <v>543388</v>
      </c>
      <c r="C5351" s="200" t="s">
        <v>620</v>
      </c>
      <c r="D5351" s="200" t="s">
        <v>392</v>
      </c>
    </row>
    <row r="5352" spans="1:4" x14ac:dyDescent="0.3">
      <c r="A5352" s="200" t="s">
        <v>619</v>
      </c>
      <c r="B5352" s="200">
        <v>543389</v>
      </c>
      <c r="C5352" s="200" t="s">
        <v>618</v>
      </c>
      <c r="D5352" s="200" t="s">
        <v>472</v>
      </c>
    </row>
    <row r="5353" spans="1:4" x14ac:dyDescent="0.3">
      <c r="A5353" s="200" t="s">
        <v>617</v>
      </c>
      <c r="B5353" s="200">
        <v>543390</v>
      </c>
      <c r="C5353" s="200" t="s">
        <v>616</v>
      </c>
      <c r="D5353" s="200" t="s">
        <v>610</v>
      </c>
    </row>
    <row r="5354" spans="1:4" x14ac:dyDescent="0.3">
      <c r="A5354" s="200" t="s">
        <v>615</v>
      </c>
      <c r="B5354" s="200">
        <v>543391</v>
      </c>
      <c r="C5354" s="200" t="s">
        <v>614</v>
      </c>
      <c r="D5354" s="200" t="s">
        <v>613</v>
      </c>
    </row>
    <row r="5355" spans="1:4" x14ac:dyDescent="0.3">
      <c r="A5355" s="200" t="s">
        <v>612</v>
      </c>
      <c r="B5355" s="200">
        <v>543396</v>
      </c>
      <c r="C5355" s="200" t="s">
        <v>611</v>
      </c>
      <c r="D5355" s="200" t="s">
        <v>610</v>
      </c>
    </row>
    <row r="5356" spans="1:4" x14ac:dyDescent="0.3">
      <c r="A5356" s="200" t="s">
        <v>609</v>
      </c>
      <c r="B5356" s="200">
        <v>543397</v>
      </c>
      <c r="C5356" s="200" t="s">
        <v>608</v>
      </c>
      <c r="D5356" s="200" t="s">
        <v>607</v>
      </c>
    </row>
    <row r="5357" spans="1:4" x14ac:dyDescent="0.3">
      <c r="A5357" s="200" t="s">
        <v>606</v>
      </c>
      <c r="B5357" s="200">
        <v>543398</v>
      </c>
      <c r="C5357" s="200" t="s">
        <v>605</v>
      </c>
      <c r="D5357" s="200" t="s">
        <v>500</v>
      </c>
    </row>
    <row r="5358" spans="1:4" x14ac:dyDescent="0.3">
      <c r="A5358" s="200" t="s">
        <v>604</v>
      </c>
      <c r="B5358" s="200">
        <v>543399</v>
      </c>
      <c r="C5358" s="200" t="s">
        <v>603</v>
      </c>
      <c r="D5358" s="200" t="s">
        <v>602</v>
      </c>
    </row>
    <row r="5359" spans="1:4" x14ac:dyDescent="0.3">
      <c r="A5359" s="200" t="s">
        <v>601</v>
      </c>
      <c r="B5359" s="200">
        <v>543400</v>
      </c>
      <c r="C5359" s="200" t="s">
        <v>600</v>
      </c>
      <c r="D5359" s="200" t="s">
        <v>599</v>
      </c>
    </row>
    <row r="5360" spans="1:4" x14ac:dyDescent="0.3">
      <c r="A5360" s="200" t="s">
        <v>598</v>
      </c>
      <c r="B5360" s="200">
        <v>543401</v>
      </c>
      <c r="C5360" s="200" t="s">
        <v>597</v>
      </c>
      <c r="D5360" s="200" t="s">
        <v>508</v>
      </c>
    </row>
    <row r="5361" spans="1:4" x14ac:dyDescent="0.3">
      <c r="A5361" s="200" t="s">
        <v>596</v>
      </c>
      <c r="B5361" s="200">
        <v>543410</v>
      </c>
      <c r="C5361" s="200" t="s">
        <v>595</v>
      </c>
      <c r="D5361" s="200" t="s">
        <v>594</v>
      </c>
    </row>
    <row r="5362" spans="1:4" x14ac:dyDescent="0.3">
      <c r="A5362" s="200" t="s">
        <v>593</v>
      </c>
      <c r="B5362" s="200">
        <v>543411</v>
      </c>
      <c r="C5362" s="200" t="s">
        <v>592</v>
      </c>
      <c r="D5362" s="200" t="s">
        <v>423</v>
      </c>
    </row>
    <row r="5363" spans="1:4" x14ac:dyDescent="0.3">
      <c r="A5363" s="200" t="s">
        <v>591</v>
      </c>
      <c r="B5363" s="200">
        <v>543412</v>
      </c>
      <c r="C5363" s="200" t="s">
        <v>590</v>
      </c>
      <c r="D5363" s="200" t="s">
        <v>589</v>
      </c>
    </row>
    <row r="5364" spans="1:4" x14ac:dyDescent="0.3">
      <c r="A5364" s="200" t="s">
        <v>588</v>
      </c>
      <c r="B5364" s="200">
        <v>543413</v>
      </c>
      <c r="C5364" s="200" t="s">
        <v>587</v>
      </c>
      <c r="D5364" s="200" t="s">
        <v>586</v>
      </c>
    </row>
    <row r="5365" spans="1:4" x14ac:dyDescent="0.3">
      <c r="A5365" s="200" t="s">
        <v>585</v>
      </c>
      <c r="B5365" s="200">
        <v>543414</v>
      </c>
      <c r="C5365" s="200" t="s">
        <v>584</v>
      </c>
      <c r="D5365" s="200" t="s">
        <v>392</v>
      </c>
    </row>
    <row r="5366" spans="1:4" x14ac:dyDescent="0.3">
      <c r="A5366" s="200" t="s">
        <v>583</v>
      </c>
      <c r="B5366" s="200">
        <v>543415</v>
      </c>
      <c r="C5366" s="200" t="s">
        <v>582</v>
      </c>
      <c r="D5366" s="200" t="s">
        <v>426</v>
      </c>
    </row>
    <row r="5367" spans="1:4" x14ac:dyDescent="0.3">
      <c r="A5367" s="200" t="s">
        <v>581</v>
      </c>
      <c r="B5367" s="200">
        <v>543416</v>
      </c>
      <c r="C5367" s="200" t="s">
        <v>580</v>
      </c>
      <c r="D5367" s="200" t="s">
        <v>480</v>
      </c>
    </row>
    <row r="5368" spans="1:4" x14ac:dyDescent="0.3">
      <c r="A5368" s="200" t="s">
        <v>579</v>
      </c>
      <c r="B5368" s="200">
        <v>543417</v>
      </c>
      <c r="C5368" s="200" t="s">
        <v>578</v>
      </c>
      <c r="D5368" s="200" t="s">
        <v>500</v>
      </c>
    </row>
    <row r="5369" spans="1:4" x14ac:dyDescent="0.3">
      <c r="A5369" s="200" t="s">
        <v>577</v>
      </c>
      <c r="B5369" s="200">
        <v>543419</v>
      </c>
      <c r="C5369" s="200" t="s">
        <v>576</v>
      </c>
      <c r="D5369" s="200" t="s">
        <v>575</v>
      </c>
    </row>
    <row r="5370" spans="1:4" x14ac:dyDescent="0.3">
      <c r="A5370" s="200" t="s">
        <v>574</v>
      </c>
      <c r="B5370" s="200">
        <v>543420</v>
      </c>
      <c r="C5370" s="200" t="s">
        <v>573</v>
      </c>
      <c r="D5370" s="200" t="s">
        <v>420</v>
      </c>
    </row>
    <row r="5371" spans="1:4" x14ac:dyDescent="0.3">
      <c r="A5371" s="200" t="s">
        <v>572</v>
      </c>
      <c r="B5371" s="200">
        <v>543425</v>
      </c>
      <c r="C5371" s="200" t="s">
        <v>571</v>
      </c>
      <c r="D5371" s="200" t="s">
        <v>570</v>
      </c>
    </row>
    <row r="5372" spans="1:4" x14ac:dyDescent="0.3">
      <c r="A5372" s="200" t="s">
        <v>569</v>
      </c>
      <c r="B5372" s="200">
        <v>543426</v>
      </c>
      <c r="C5372" s="200" t="s">
        <v>568</v>
      </c>
      <c r="D5372" s="200" t="s">
        <v>437</v>
      </c>
    </row>
    <row r="5373" spans="1:4" x14ac:dyDescent="0.3">
      <c r="A5373" s="200" t="s">
        <v>567</v>
      </c>
      <c r="B5373" s="200">
        <v>543427</v>
      </c>
      <c r="C5373" s="200" t="s">
        <v>566</v>
      </c>
      <c r="D5373" s="200" t="s">
        <v>565</v>
      </c>
    </row>
    <row r="5374" spans="1:4" x14ac:dyDescent="0.3">
      <c r="A5374" s="200" t="s">
        <v>564</v>
      </c>
      <c r="B5374" s="200">
        <v>543428</v>
      </c>
      <c r="C5374" s="200" t="s">
        <v>563</v>
      </c>
      <c r="D5374" s="200" t="s">
        <v>562</v>
      </c>
    </row>
    <row r="5375" spans="1:4" x14ac:dyDescent="0.3">
      <c r="A5375" s="200" t="s">
        <v>561</v>
      </c>
      <c r="B5375" s="200">
        <v>543433</v>
      </c>
      <c r="C5375" s="200" t="s">
        <v>560</v>
      </c>
      <c r="D5375" s="200" t="s">
        <v>405</v>
      </c>
    </row>
    <row r="5376" spans="1:4" x14ac:dyDescent="0.3">
      <c r="A5376" s="200" t="s">
        <v>559</v>
      </c>
      <c r="B5376" s="200">
        <v>543434</v>
      </c>
      <c r="C5376" s="200" t="s">
        <v>558</v>
      </c>
      <c r="D5376" s="200" t="s">
        <v>472</v>
      </c>
    </row>
    <row r="5377" spans="1:4" x14ac:dyDescent="0.3">
      <c r="A5377" s="200" t="s">
        <v>557</v>
      </c>
      <c r="B5377" s="200">
        <v>543435</v>
      </c>
      <c r="C5377" s="200" t="s">
        <v>556</v>
      </c>
      <c r="D5377" s="200" t="s">
        <v>555</v>
      </c>
    </row>
    <row r="5378" spans="1:4" x14ac:dyDescent="0.3">
      <c r="A5378" s="200" t="s">
        <v>554</v>
      </c>
      <c r="B5378" s="200">
        <v>543436</v>
      </c>
      <c r="C5378" s="200" t="s">
        <v>553</v>
      </c>
      <c r="D5378" s="200" t="s">
        <v>500</v>
      </c>
    </row>
    <row r="5379" spans="1:4" x14ac:dyDescent="0.3">
      <c r="A5379" s="200" t="s">
        <v>552</v>
      </c>
      <c r="B5379" s="200">
        <v>543437</v>
      </c>
      <c r="C5379" s="200" t="s">
        <v>551</v>
      </c>
      <c r="D5379" s="200" t="s">
        <v>392</v>
      </c>
    </row>
    <row r="5380" spans="1:4" x14ac:dyDescent="0.3">
      <c r="A5380" s="200" t="s">
        <v>550</v>
      </c>
      <c r="B5380" s="200">
        <v>543438</v>
      </c>
      <c r="C5380" s="200" t="s">
        <v>549</v>
      </c>
      <c r="D5380" s="200" t="s">
        <v>392</v>
      </c>
    </row>
    <row r="5381" spans="1:4" x14ac:dyDescent="0.3">
      <c r="A5381" s="200" t="s">
        <v>548</v>
      </c>
      <c r="B5381" s="200">
        <v>543439</v>
      </c>
      <c r="C5381" s="200" t="s">
        <v>547</v>
      </c>
      <c r="D5381" s="200" t="s">
        <v>546</v>
      </c>
    </row>
    <row r="5382" spans="1:4" x14ac:dyDescent="0.3">
      <c r="A5382" s="200" t="s">
        <v>545</v>
      </c>
      <c r="B5382" s="200">
        <v>543440</v>
      </c>
      <c r="C5382" s="200" t="s">
        <v>544</v>
      </c>
      <c r="D5382" s="200" t="s">
        <v>392</v>
      </c>
    </row>
    <row r="5383" spans="1:4" x14ac:dyDescent="0.3">
      <c r="A5383" s="200" t="s">
        <v>543</v>
      </c>
      <c r="B5383" s="200">
        <v>543441</v>
      </c>
      <c r="C5383" s="200" t="s">
        <v>542</v>
      </c>
      <c r="D5383" s="200" t="s">
        <v>528</v>
      </c>
    </row>
    <row r="5384" spans="1:4" x14ac:dyDescent="0.3">
      <c r="A5384" s="200" t="s">
        <v>541</v>
      </c>
      <c r="B5384" s="200">
        <v>543442</v>
      </c>
      <c r="C5384" s="200" t="s">
        <v>540</v>
      </c>
      <c r="D5384" s="200" t="s">
        <v>508</v>
      </c>
    </row>
    <row r="5385" spans="1:4" x14ac:dyDescent="0.3">
      <c r="A5385" s="200" t="s">
        <v>539</v>
      </c>
      <c r="B5385" s="200">
        <v>543443</v>
      </c>
      <c r="C5385" s="200" t="s">
        <v>538</v>
      </c>
      <c r="D5385" s="200" t="s">
        <v>537</v>
      </c>
    </row>
    <row r="5386" spans="1:4" x14ac:dyDescent="0.3">
      <c r="A5386" s="200" t="s">
        <v>536</v>
      </c>
      <c r="B5386" s="200">
        <v>543444</v>
      </c>
      <c r="C5386" s="200" t="s">
        <v>535</v>
      </c>
      <c r="D5386" s="200" t="s">
        <v>472</v>
      </c>
    </row>
    <row r="5387" spans="1:4" x14ac:dyDescent="0.3">
      <c r="A5387" s="200" t="s">
        <v>534</v>
      </c>
      <c r="B5387" s="200">
        <v>543449</v>
      </c>
      <c r="C5387" s="200" t="s">
        <v>533</v>
      </c>
      <c r="D5387" s="200" t="s">
        <v>485</v>
      </c>
    </row>
    <row r="5388" spans="1:4" x14ac:dyDescent="0.3">
      <c r="A5388" s="200" t="s">
        <v>532</v>
      </c>
      <c r="B5388" s="200">
        <v>543450</v>
      </c>
      <c r="C5388" s="200" t="s">
        <v>531</v>
      </c>
      <c r="D5388" s="200" t="s">
        <v>392</v>
      </c>
    </row>
    <row r="5389" spans="1:4" x14ac:dyDescent="0.3">
      <c r="A5389" s="200" t="s">
        <v>530</v>
      </c>
      <c r="B5389" s="200">
        <v>543451</v>
      </c>
      <c r="C5389" s="200" t="s">
        <v>529</v>
      </c>
      <c r="D5389" s="200" t="s">
        <v>528</v>
      </c>
    </row>
    <row r="5390" spans="1:4" x14ac:dyDescent="0.3">
      <c r="A5390" s="200" t="s">
        <v>527</v>
      </c>
      <c r="B5390" s="200">
        <v>543452</v>
      </c>
      <c r="C5390" s="200" t="s">
        <v>526</v>
      </c>
      <c r="D5390" s="200" t="s">
        <v>392</v>
      </c>
    </row>
    <row r="5391" spans="1:4" x14ac:dyDescent="0.3">
      <c r="A5391" s="200" t="s">
        <v>525</v>
      </c>
      <c r="B5391" s="200">
        <v>543453</v>
      </c>
      <c r="C5391" s="200" t="s">
        <v>524</v>
      </c>
      <c r="D5391" s="200" t="s">
        <v>523</v>
      </c>
    </row>
    <row r="5392" spans="1:4" x14ac:dyDescent="0.3">
      <c r="A5392" s="200" t="s">
        <v>522</v>
      </c>
      <c r="B5392" s="200">
        <v>543454</v>
      </c>
      <c r="C5392" s="200" t="s">
        <v>521</v>
      </c>
      <c r="D5392" s="200" t="s">
        <v>392</v>
      </c>
    </row>
    <row r="5393" spans="1:4" x14ac:dyDescent="0.3">
      <c r="A5393" s="200" t="s">
        <v>520</v>
      </c>
      <c r="B5393" s="200">
        <v>543458</v>
      </c>
      <c r="C5393" s="200" t="s">
        <v>519</v>
      </c>
      <c r="D5393" s="200" t="s">
        <v>518</v>
      </c>
    </row>
    <row r="5394" spans="1:4" x14ac:dyDescent="0.3">
      <c r="A5394" s="200" t="s">
        <v>517</v>
      </c>
      <c r="B5394" s="200">
        <v>543460</v>
      </c>
      <c r="C5394" s="200" t="s">
        <v>516</v>
      </c>
      <c r="D5394" s="200" t="s">
        <v>515</v>
      </c>
    </row>
    <row r="5395" spans="1:4" x14ac:dyDescent="0.3">
      <c r="A5395" s="200" t="s">
        <v>514</v>
      </c>
      <c r="B5395" s="200">
        <v>543461</v>
      </c>
      <c r="C5395" s="200" t="s">
        <v>513</v>
      </c>
      <c r="D5395" s="200" t="s">
        <v>455</v>
      </c>
    </row>
    <row r="5396" spans="1:4" x14ac:dyDescent="0.3">
      <c r="A5396" s="200" t="s">
        <v>512</v>
      </c>
      <c r="B5396" s="200">
        <v>543462</v>
      </c>
      <c r="C5396" s="200" t="s">
        <v>511</v>
      </c>
      <c r="D5396" s="200" t="s">
        <v>408</v>
      </c>
    </row>
    <row r="5397" spans="1:4" x14ac:dyDescent="0.3">
      <c r="A5397" s="200" t="s">
        <v>510</v>
      </c>
      <c r="B5397" s="200">
        <v>543463</v>
      </c>
      <c r="C5397" s="200" t="s">
        <v>509</v>
      </c>
      <c r="D5397" s="200" t="s">
        <v>508</v>
      </c>
    </row>
    <row r="5398" spans="1:4" x14ac:dyDescent="0.3">
      <c r="A5398" s="200" t="s">
        <v>507</v>
      </c>
      <c r="B5398" s="200">
        <v>543464</v>
      </c>
      <c r="C5398" s="200" t="s">
        <v>506</v>
      </c>
      <c r="D5398" s="200" t="s">
        <v>505</v>
      </c>
    </row>
    <row r="5399" spans="1:4" x14ac:dyDescent="0.3">
      <c r="A5399" s="200" t="s">
        <v>504</v>
      </c>
      <c r="B5399" s="200">
        <v>543465</v>
      </c>
      <c r="C5399" s="200" t="s">
        <v>503</v>
      </c>
      <c r="D5399" s="200" t="s">
        <v>392</v>
      </c>
    </row>
    <row r="5400" spans="1:4" x14ac:dyDescent="0.3">
      <c r="A5400" s="200" t="s">
        <v>502</v>
      </c>
      <c r="B5400" s="200">
        <v>543470</v>
      </c>
      <c r="C5400" s="200" t="s">
        <v>501</v>
      </c>
      <c r="D5400" s="200" t="s">
        <v>500</v>
      </c>
    </row>
    <row r="5401" spans="1:4" x14ac:dyDescent="0.3">
      <c r="A5401" s="200" t="s">
        <v>499</v>
      </c>
      <c r="B5401" s="200">
        <v>543471</v>
      </c>
      <c r="C5401" s="200" t="s">
        <v>498</v>
      </c>
      <c r="D5401" s="200" t="s">
        <v>392</v>
      </c>
    </row>
    <row r="5402" spans="1:4" x14ac:dyDescent="0.3">
      <c r="A5402" s="200" t="s">
        <v>497</v>
      </c>
      <c r="B5402" s="200">
        <v>543472</v>
      </c>
      <c r="C5402" s="200" t="s">
        <v>496</v>
      </c>
      <c r="D5402" s="200" t="s">
        <v>392</v>
      </c>
    </row>
    <row r="5403" spans="1:4" x14ac:dyDescent="0.3">
      <c r="A5403" s="200" t="s">
        <v>495</v>
      </c>
      <c r="B5403" s="200">
        <v>543473</v>
      </c>
      <c r="C5403" s="200" t="s">
        <v>494</v>
      </c>
      <c r="D5403" s="200" t="s">
        <v>392</v>
      </c>
    </row>
    <row r="5404" spans="1:4" x14ac:dyDescent="0.3">
      <c r="A5404" s="200" t="s">
        <v>493</v>
      </c>
      <c r="B5404" s="200">
        <v>543474</v>
      </c>
      <c r="C5404" s="200" t="s">
        <v>492</v>
      </c>
      <c r="D5404" s="200" t="s">
        <v>392</v>
      </c>
    </row>
    <row r="5405" spans="1:4" x14ac:dyDescent="0.3">
      <c r="A5405" s="200" t="s">
        <v>491</v>
      </c>
      <c r="B5405" s="200">
        <v>543475</v>
      </c>
      <c r="C5405" s="200" t="s">
        <v>490</v>
      </c>
      <c r="D5405" s="200" t="s">
        <v>408</v>
      </c>
    </row>
    <row r="5406" spans="1:4" x14ac:dyDescent="0.3">
      <c r="A5406" s="200" t="s">
        <v>489</v>
      </c>
      <c r="B5406" s="200">
        <v>543481</v>
      </c>
      <c r="C5406" s="200" t="s">
        <v>488</v>
      </c>
      <c r="D5406" s="200" t="s">
        <v>392</v>
      </c>
    </row>
    <row r="5407" spans="1:4" x14ac:dyDescent="0.3">
      <c r="A5407" s="200" t="s">
        <v>487</v>
      </c>
      <c r="B5407" s="200">
        <v>543482</v>
      </c>
      <c r="C5407" s="200" t="s">
        <v>486</v>
      </c>
      <c r="D5407" s="200" t="s">
        <v>485</v>
      </c>
    </row>
    <row r="5408" spans="1:4" x14ac:dyDescent="0.3">
      <c r="A5408" s="200" t="s">
        <v>484</v>
      </c>
      <c r="B5408" s="200">
        <v>543489</v>
      </c>
      <c r="C5408" s="200" t="s">
        <v>483</v>
      </c>
      <c r="D5408" s="200" t="s">
        <v>420</v>
      </c>
    </row>
    <row r="5409" spans="1:4" x14ac:dyDescent="0.3">
      <c r="A5409" s="200" t="s">
        <v>482</v>
      </c>
      <c r="B5409" s="200">
        <v>543490</v>
      </c>
      <c r="C5409" s="200" t="s">
        <v>481</v>
      </c>
      <c r="D5409" s="200" t="s">
        <v>480</v>
      </c>
    </row>
    <row r="5410" spans="1:4" x14ac:dyDescent="0.3">
      <c r="A5410" s="200" t="s">
        <v>479</v>
      </c>
      <c r="B5410" s="200">
        <v>543497</v>
      </c>
      <c r="C5410" s="200" t="s">
        <v>478</v>
      </c>
      <c r="D5410" s="200" t="s">
        <v>405</v>
      </c>
    </row>
    <row r="5411" spans="1:4" x14ac:dyDescent="0.3">
      <c r="A5411" s="200" t="s">
        <v>477</v>
      </c>
      <c r="B5411" s="200">
        <v>543498</v>
      </c>
      <c r="C5411" s="200" t="s">
        <v>476</v>
      </c>
      <c r="D5411" s="200" t="s">
        <v>475</v>
      </c>
    </row>
    <row r="5412" spans="1:4" x14ac:dyDescent="0.3">
      <c r="A5412" s="200" t="s">
        <v>474</v>
      </c>
      <c r="B5412" s="200">
        <v>543499</v>
      </c>
      <c r="C5412" s="200" t="s">
        <v>473</v>
      </c>
      <c r="D5412" s="200" t="s">
        <v>472</v>
      </c>
    </row>
    <row r="5413" spans="1:4" x14ac:dyDescent="0.3">
      <c r="A5413" s="200" t="s">
        <v>471</v>
      </c>
      <c r="B5413" s="200">
        <v>543500</v>
      </c>
      <c r="C5413" s="200" t="s">
        <v>470</v>
      </c>
      <c r="D5413" s="200" t="s">
        <v>455</v>
      </c>
    </row>
    <row r="5414" spans="1:4" x14ac:dyDescent="0.3">
      <c r="A5414" s="200" t="s">
        <v>469</v>
      </c>
      <c r="B5414" s="200">
        <v>543501</v>
      </c>
      <c r="C5414" s="200" t="s">
        <v>468</v>
      </c>
      <c r="D5414" s="200" t="s">
        <v>392</v>
      </c>
    </row>
    <row r="5415" spans="1:4" x14ac:dyDescent="0.3">
      <c r="A5415" s="200" t="s">
        <v>467</v>
      </c>
      <c r="B5415" s="200">
        <v>543512</v>
      </c>
      <c r="C5415" s="200" t="s">
        <v>466</v>
      </c>
      <c r="D5415" s="200" t="s">
        <v>465</v>
      </c>
    </row>
    <row r="5416" spans="1:4" x14ac:dyDescent="0.3">
      <c r="A5416" s="200" t="s">
        <v>464</v>
      </c>
      <c r="B5416" s="200">
        <v>543513</v>
      </c>
      <c r="C5416" s="200" t="s">
        <v>463</v>
      </c>
      <c r="D5416" s="200" t="s">
        <v>455</v>
      </c>
    </row>
    <row r="5417" spans="1:4" x14ac:dyDescent="0.3">
      <c r="A5417" s="200" t="s">
        <v>462</v>
      </c>
      <c r="B5417" s="200">
        <v>543514</v>
      </c>
      <c r="C5417" s="200" t="s">
        <v>461</v>
      </c>
      <c r="D5417" s="200" t="s">
        <v>460</v>
      </c>
    </row>
    <row r="5418" spans="1:4" x14ac:dyDescent="0.3">
      <c r="A5418" s="200" t="s">
        <v>459</v>
      </c>
      <c r="B5418" s="200">
        <v>543515</v>
      </c>
      <c r="C5418" s="200" t="s">
        <v>458</v>
      </c>
      <c r="D5418" s="200" t="s">
        <v>455</v>
      </c>
    </row>
    <row r="5419" spans="1:4" x14ac:dyDescent="0.3">
      <c r="A5419" s="200" t="s">
        <v>457</v>
      </c>
      <c r="B5419" s="200">
        <v>543516</v>
      </c>
      <c r="C5419" s="200" t="s">
        <v>456</v>
      </c>
      <c r="D5419" s="200" t="s">
        <v>455</v>
      </c>
    </row>
    <row r="5420" spans="1:4" x14ac:dyDescent="0.3">
      <c r="A5420" s="200" t="s">
        <v>454</v>
      </c>
      <c r="B5420" s="200">
        <v>543517</v>
      </c>
      <c r="C5420" s="200" t="s">
        <v>453</v>
      </c>
      <c r="D5420" s="200" t="s">
        <v>423</v>
      </c>
    </row>
    <row r="5421" spans="1:4" x14ac:dyDescent="0.3">
      <c r="A5421" s="200" t="s">
        <v>452</v>
      </c>
      <c r="B5421" s="200">
        <v>543518</v>
      </c>
      <c r="C5421" s="200" t="s">
        <v>451</v>
      </c>
      <c r="D5421" s="200" t="s">
        <v>411</v>
      </c>
    </row>
    <row r="5422" spans="1:4" x14ac:dyDescent="0.3">
      <c r="A5422" s="200" t="s">
        <v>450</v>
      </c>
      <c r="B5422" s="200">
        <v>543519</v>
      </c>
      <c r="C5422" s="200" t="s">
        <v>449</v>
      </c>
      <c r="D5422" s="200" t="s">
        <v>448</v>
      </c>
    </row>
    <row r="5423" spans="1:4" x14ac:dyDescent="0.3">
      <c r="A5423" s="200" t="s">
        <v>447</v>
      </c>
      <c r="B5423" s="200">
        <v>543520</v>
      </c>
      <c r="C5423" s="200" t="s">
        <v>446</v>
      </c>
      <c r="D5423" s="200" t="s">
        <v>434</v>
      </c>
    </row>
    <row r="5424" spans="1:4" x14ac:dyDescent="0.3">
      <c r="A5424" s="200" t="s">
        <v>445</v>
      </c>
      <c r="B5424" s="200">
        <v>543521</v>
      </c>
      <c r="C5424" s="200" t="s">
        <v>444</v>
      </c>
      <c r="D5424" s="200" t="s">
        <v>443</v>
      </c>
    </row>
    <row r="5425" spans="1:4" x14ac:dyDescent="0.3">
      <c r="A5425" s="200" t="s">
        <v>442</v>
      </c>
      <c r="B5425" s="200">
        <v>543522</v>
      </c>
      <c r="C5425" s="200" t="s">
        <v>441</v>
      </c>
      <c r="D5425" s="200" t="s">
        <v>440</v>
      </c>
    </row>
    <row r="5426" spans="1:4" x14ac:dyDescent="0.3">
      <c r="A5426" s="200" t="s">
        <v>439</v>
      </c>
      <c r="B5426" s="200">
        <v>543523</v>
      </c>
      <c r="C5426" s="200" t="s">
        <v>438</v>
      </c>
      <c r="D5426" s="200" t="s">
        <v>437</v>
      </c>
    </row>
    <row r="5427" spans="1:4" x14ac:dyDescent="0.3">
      <c r="A5427" s="200" t="s">
        <v>436</v>
      </c>
      <c r="B5427" s="200">
        <v>543524</v>
      </c>
      <c r="C5427" s="200" t="s">
        <v>435</v>
      </c>
      <c r="D5427" s="200" t="s">
        <v>434</v>
      </c>
    </row>
    <row r="5428" spans="1:4" x14ac:dyDescent="0.3">
      <c r="A5428" s="200" t="s">
        <v>433</v>
      </c>
      <c r="B5428" s="200">
        <v>543525</v>
      </c>
      <c r="C5428" s="200" t="s">
        <v>432</v>
      </c>
      <c r="D5428" s="200" t="s">
        <v>408</v>
      </c>
    </row>
    <row r="5429" spans="1:4" x14ac:dyDescent="0.3">
      <c r="A5429" s="200" t="s">
        <v>431</v>
      </c>
      <c r="B5429" s="200">
        <v>543526</v>
      </c>
      <c r="C5429" s="200" t="s">
        <v>430</v>
      </c>
      <c r="D5429" s="200" t="s">
        <v>429</v>
      </c>
    </row>
    <row r="5430" spans="1:4" x14ac:dyDescent="0.3">
      <c r="A5430" s="200" t="s">
        <v>428</v>
      </c>
      <c r="B5430" s="200">
        <v>543527</v>
      </c>
      <c r="C5430" s="200" t="s">
        <v>427</v>
      </c>
      <c r="D5430" s="200" t="s">
        <v>426</v>
      </c>
    </row>
    <row r="5431" spans="1:4" x14ac:dyDescent="0.3">
      <c r="A5431" s="200" t="s">
        <v>425</v>
      </c>
      <c r="B5431" s="200">
        <v>543528</v>
      </c>
      <c r="C5431" s="200" t="s">
        <v>424</v>
      </c>
      <c r="D5431" s="200" t="s">
        <v>423</v>
      </c>
    </row>
    <row r="5432" spans="1:4" x14ac:dyDescent="0.3">
      <c r="A5432" s="200" t="s">
        <v>422</v>
      </c>
      <c r="B5432" s="200">
        <v>543529</v>
      </c>
      <c r="C5432" s="200" t="s">
        <v>421</v>
      </c>
      <c r="D5432" s="200" t="s">
        <v>420</v>
      </c>
    </row>
    <row r="5433" spans="1:4" x14ac:dyDescent="0.3">
      <c r="A5433" s="200" t="s">
        <v>419</v>
      </c>
      <c r="B5433" s="200">
        <v>543530</v>
      </c>
      <c r="C5433" s="200" t="s">
        <v>418</v>
      </c>
      <c r="D5433" s="200" t="s">
        <v>417</v>
      </c>
    </row>
    <row r="5434" spans="1:4" x14ac:dyDescent="0.3">
      <c r="A5434" s="200" t="s">
        <v>416</v>
      </c>
      <c r="B5434" s="200">
        <v>543531</v>
      </c>
      <c r="C5434" s="200" t="s">
        <v>415</v>
      </c>
      <c r="D5434" s="200" t="s">
        <v>414</v>
      </c>
    </row>
    <row r="5435" spans="1:4" x14ac:dyDescent="0.3">
      <c r="A5435" s="200" t="s">
        <v>413</v>
      </c>
      <c r="B5435" s="200">
        <v>543532</v>
      </c>
      <c r="C5435" s="200" t="s">
        <v>412</v>
      </c>
      <c r="D5435" s="200" t="s">
        <v>411</v>
      </c>
    </row>
    <row r="5436" spans="1:4" x14ac:dyDescent="0.3">
      <c r="A5436" s="200" t="s">
        <v>410</v>
      </c>
      <c r="B5436" s="200">
        <v>543533</v>
      </c>
      <c r="C5436" s="200" t="s">
        <v>409</v>
      </c>
      <c r="D5436" s="200" t="s">
        <v>408</v>
      </c>
    </row>
    <row r="5437" spans="1:4" x14ac:dyDescent="0.3">
      <c r="A5437" s="200" t="s">
        <v>407</v>
      </c>
      <c r="B5437" s="200">
        <v>543534</v>
      </c>
      <c r="C5437" s="200" t="s">
        <v>406</v>
      </c>
      <c r="D5437" s="200" t="s">
        <v>405</v>
      </c>
    </row>
    <row r="5438" spans="1:4" x14ac:dyDescent="0.3">
      <c r="A5438" s="200" t="s">
        <v>404</v>
      </c>
      <c r="B5438" s="200">
        <v>543535</v>
      </c>
      <c r="C5438" s="200" t="s">
        <v>403</v>
      </c>
      <c r="D5438" s="200" t="s">
        <v>402</v>
      </c>
    </row>
    <row r="5439" spans="1:4" x14ac:dyDescent="0.3">
      <c r="A5439" s="200" t="s">
        <v>401</v>
      </c>
      <c r="B5439" s="200">
        <v>543536</v>
      </c>
      <c r="C5439" s="200" t="s">
        <v>400</v>
      </c>
      <c r="D5439" s="200" t="s">
        <v>399</v>
      </c>
    </row>
    <row r="5440" spans="1:4" x14ac:dyDescent="0.3">
      <c r="A5440" s="200" t="s">
        <v>398</v>
      </c>
      <c r="B5440" s="200">
        <v>590136</v>
      </c>
      <c r="C5440" s="200" t="s">
        <v>397</v>
      </c>
      <c r="D5440" s="200" t="s">
        <v>392</v>
      </c>
    </row>
    <row r="5441" spans="1:4" x14ac:dyDescent="0.3">
      <c r="A5441" s="200" t="s">
        <v>396</v>
      </c>
      <c r="B5441" s="200">
        <v>590137</v>
      </c>
      <c r="C5441" s="200" t="s">
        <v>395</v>
      </c>
      <c r="D5441" s="200" t="s">
        <v>392</v>
      </c>
    </row>
    <row r="5442" spans="1:4" x14ac:dyDescent="0.3">
      <c r="A5442" s="200" t="s">
        <v>394</v>
      </c>
      <c r="B5442" s="200">
        <v>590138</v>
      </c>
      <c r="C5442" s="200" t="s">
        <v>393</v>
      </c>
      <c r="D5442" s="200" t="s">
        <v>392</v>
      </c>
    </row>
  </sheetData>
  <autoFilter ref="A2:D5049" xr:uid="{00000000-0009-0000-0000-000011000000}">
    <sortState xmlns:xlrd2="http://schemas.microsoft.com/office/spreadsheetml/2017/richdata2" ref="A3:D5049">
      <sortCondition ref="A2:A5049"/>
    </sortState>
  </autoFilter>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65AA-A4A7-4ECA-A201-5BBA087330CD}">
  <dimension ref="A1:K111"/>
  <sheetViews>
    <sheetView zoomScale="121" zoomScaleNormal="120" zoomScalePageLayoutView="120" workbookViewId="0">
      <pane xSplit="1" ySplit="1" topLeftCell="B51" activePane="bottomRight" state="frozen"/>
      <selection activeCell="I18" sqref="I18"/>
      <selection pane="topRight" activeCell="I18" sqref="I18"/>
      <selection pane="bottomLeft" activeCell="I18" sqref="I18"/>
      <selection pane="bottomRight" activeCell="D10" sqref="D10"/>
    </sheetView>
  </sheetViews>
  <sheetFormatPr defaultColWidth="8.77734375" defaultRowHeight="14.4" x14ac:dyDescent="0.3"/>
  <cols>
    <col min="1" max="1" width="27.6640625" style="1" bestFit="1" customWidth="1"/>
    <col min="2" max="11" width="13.44140625" style="1" bestFit="1" customWidth="1"/>
    <col min="12" max="16384" width="8.77734375" style="1"/>
  </cols>
  <sheetData>
    <row r="1" spans="1:11" s="3" customFormat="1" x14ac:dyDescent="0.3">
      <c r="A1" s="3" t="s">
        <v>54</v>
      </c>
      <c r="B1" s="3" t="s">
        <v>53</v>
      </c>
      <c r="E1" s="310" t="str">
        <f>IF(B2&lt;&gt;B3, "A NEW VERSION OF THE WORKSHEET IS AVAILABLE", "")</f>
        <v/>
      </c>
      <c r="F1" s="310"/>
      <c r="G1" s="310"/>
      <c r="H1" s="310"/>
      <c r="I1" s="310"/>
      <c r="J1" s="310"/>
      <c r="K1" s="310"/>
    </row>
    <row r="2" spans="1:11" x14ac:dyDescent="0.3">
      <c r="A2" s="3" t="s">
        <v>52</v>
      </c>
      <c r="B2" s="1">
        <v>2.1</v>
      </c>
      <c r="E2" s="311" t="s">
        <v>51</v>
      </c>
      <c r="F2" s="311"/>
      <c r="G2" s="311"/>
      <c r="H2" s="311"/>
      <c r="I2" s="311"/>
      <c r="J2" s="311"/>
      <c r="K2" s="311"/>
    </row>
    <row r="3" spans="1:11" x14ac:dyDescent="0.3">
      <c r="A3" s="3" t="s">
        <v>50</v>
      </c>
      <c r="B3" s="1">
        <v>2.1</v>
      </c>
    </row>
    <row r="4" spans="1:11" x14ac:dyDescent="0.3">
      <c r="A4" s="3"/>
    </row>
    <row r="5" spans="1:11" x14ac:dyDescent="0.3">
      <c r="A5" s="3" t="s">
        <v>49</v>
      </c>
    </row>
    <row r="6" spans="1:11" x14ac:dyDescent="0.3">
      <c r="A6" s="1" t="s">
        <v>48</v>
      </c>
      <c r="B6" s="1">
        <f>IF(B9&gt;0, B9/B8, 0)</f>
        <v>95.864573243350534</v>
      </c>
    </row>
    <row r="7" spans="1:11" x14ac:dyDescent="0.3">
      <c r="A7" s="1" t="s">
        <v>47</v>
      </c>
      <c r="B7" s="4">
        <v>1</v>
      </c>
    </row>
    <row r="8" spans="1:11" x14ac:dyDescent="0.3">
      <c r="A8" s="1" t="s">
        <v>46</v>
      </c>
      <c r="B8" s="207">
        <v>2519</v>
      </c>
    </row>
    <row r="9" spans="1:11" x14ac:dyDescent="0.3">
      <c r="A9" s="1" t="s">
        <v>45</v>
      </c>
      <c r="B9" s="4">
        <v>241482.86</v>
      </c>
    </row>
    <row r="15" spans="1:11" x14ac:dyDescent="0.3">
      <c r="A15" s="3" t="s">
        <v>44</v>
      </c>
    </row>
    <row r="16" spans="1:11" s="6" customFormat="1" x14ac:dyDescent="0.3">
      <c r="A16" s="8" t="s">
        <v>8</v>
      </c>
      <c r="B16" s="7">
        <v>42460</v>
      </c>
      <c r="C16" s="7">
        <v>42825</v>
      </c>
      <c r="D16" s="7">
        <v>43190</v>
      </c>
      <c r="E16" s="7">
        <v>43555</v>
      </c>
      <c r="F16" s="7">
        <v>43921</v>
      </c>
      <c r="G16" s="7">
        <v>44286</v>
      </c>
      <c r="H16" s="7">
        <v>44651</v>
      </c>
      <c r="I16" s="7">
        <v>45016</v>
      </c>
      <c r="J16" s="7">
        <v>45382</v>
      </c>
      <c r="K16" s="7">
        <v>45747</v>
      </c>
    </row>
    <row r="17" spans="1:11" s="5" customFormat="1" x14ac:dyDescent="0.3">
      <c r="A17" s="5" t="s">
        <v>34</v>
      </c>
      <c r="B17" s="4">
        <v>14271.49</v>
      </c>
      <c r="C17" s="4">
        <v>15061.99</v>
      </c>
      <c r="D17" s="4">
        <v>16824.55</v>
      </c>
      <c r="E17" s="11">
        <v>19240.13</v>
      </c>
      <c r="F17" s="4">
        <v>20211.25</v>
      </c>
      <c r="G17" s="4">
        <v>21712.79</v>
      </c>
      <c r="H17" s="4">
        <v>29101.279999999999</v>
      </c>
      <c r="I17" s="4">
        <v>34488.589999999997</v>
      </c>
      <c r="J17" s="4">
        <v>35494.730000000003</v>
      </c>
      <c r="K17" s="4">
        <v>33905.620000000003</v>
      </c>
    </row>
    <row r="18" spans="1:11" s="5" customFormat="1" x14ac:dyDescent="0.3">
      <c r="A18" s="1" t="s">
        <v>43</v>
      </c>
      <c r="B18">
        <v>6569.83</v>
      </c>
      <c r="C18">
        <v>7452.6</v>
      </c>
      <c r="D18">
        <v>8128.17</v>
      </c>
      <c r="E18">
        <v>9974.4</v>
      </c>
      <c r="F18">
        <v>9981.99</v>
      </c>
      <c r="G18">
        <v>10425.549999999999</v>
      </c>
      <c r="H18">
        <v>17123.25</v>
      </c>
      <c r="I18">
        <v>18985.53</v>
      </c>
      <c r="J18">
        <v>17410.84</v>
      </c>
      <c r="K18">
        <v>17504.509999999998</v>
      </c>
    </row>
    <row r="19" spans="1:11" s="5" customFormat="1" x14ac:dyDescent="0.3">
      <c r="A19" s="1" t="s">
        <v>42</v>
      </c>
      <c r="B19">
        <v>-199.33</v>
      </c>
      <c r="C19">
        <v>528.6</v>
      </c>
      <c r="D19">
        <v>-142.13</v>
      </c>
      <c r="E19">
        <v>293.26</v>
      </c>
      <c r="F19">
        <v>239.15</v>
      </c>
      <c r="G19">
        <v>92.45</v>
      </c>
      <c r="H19">
        <v>1324.97</v>
      </c>
      <c r="I19">
        <v>309.73</v>
      </c>
      <c r="J19">
        <v>-363.8</v>
      </c>
      <c r="K19">
        <v>205</v>
      </c>
    </row>
    <row r="20" spans="1:11" s="5" customFormat="1" x14ac:dyDescent="0.3">
      <c r="A20" s="1" t="s">
        <v>41</v>
      </c>
      <c r="B20">
        <v>114.48</v>
      </c>
      <c r="C20">
        <v>106.02</v>
      </c>
      <c r="D20">
        <v>110.3</v>
      </c>
      <c r="E20">
        <v>119.63</v>
      </c>
      <c r="F20">
        <v>97.79</v>
      </c>
      <c r="G20">
        <v>86.05</v>
      </c>
      <c r="H20">
        <v>117.23</v>
      </c>
      <c r="I20">
        <v>138.29</v>
      </c>
      <c r="J20">
        <v>133.25</v>
      </c>
      <c r="K20">
        <v>148.58000000000001</v>
      </c>
    </row>
    <row r="21" spans="1:11" s="5" customFormat="1" x14ac:dyDescent="0.3">
      <c r="A21" s="1" t="s">
        <v>40</v>
      </c>
      <c r="B21" s="4">
        <v>1535.22</v>
      </c>
      <c r="C21" s="4">
        <v>1662.75</v>
      </c>
      <c r="D21" s="4">
        <v>1691.68</v>
      </c>
      <c r="E21" s="4">
        <v>1862.35</v>
      </c>
      <c r="F21" s="4">
        <v>1946.12</v>
      </c>
      <c r="G21" s="4">
        <v>2068.31</v>
      </c>
      <c r="H21" s="4">
        <v>2880.45</v>
      </c>
      <c r="I21" s="4">
        <v>2916.2</v>
      </c>
      <c r="J21" s="4">
        <v>2767.18</v>
      </c>
      <c r="K21" s="4">
        <v>2687.4</v>
      </c>
    </row>
    <row r="22" spans="1:11" s="5" customFormat="1" x14ac:dyDescent="0.3">
      <c r="A22" s="1" t="s">
        <v>39</v>
      </c>
      <c r="B22" s="4">
        <v>994.98</v>
      </c>
      <c r="C22" s="4">
        <v>1039.8900000000001</v>
      </c>
      <c r="D22" s="4">
        <v>1121.8900000000001</v>
      </c>
      <c r="E22" s="4">
        <v>1242.69</v>
      </c>
      <c r="F22" s="4">
        <v>1371.27</v>
      </c>
      <c r="G22" s="4">
        <v>1547.61</v>
      </c>
      <c r="H22" s="4">
        <v>1794.61</v>
      </c>
      <c r="I22" s="4">
        <v>2036.41</v>
      </c>
      <c r="J22" s="4">
        <v>2334.92</v>
      </c>
      <c r="K22" s="4">
        <v>2605.7800000000002</v>
      </c>
    </row>
    <row r="23" spans="1:11" s="5" customFormat="1" x14ac:dyDescent="0.3">
      <c r="A23" s="1" t="s">
        <v>38</v>
      </c>
      <c r="B23" s="4">
        <v>3912.3</v>
      </c>
      <c r="C23" s="4">
        <v>4364.04</v>
      </c>
      <c r="D23" s="4">
        <v>2254.92</v>
      </c>
      <c r="E23" s="4">
        <v>2366.87</v>
      </c>
      <c r="F23" s="4">
        <v>2311.5100000000002</v>
      </c>
      <c r="G23" s="4">
        <v>2245.69</v>
      </c>
      <c r="H23" s="4">
        <v>2941.98</v>
      </c>
      <c r="I23" s="4">
        <v>3500.84</v>
      </c>
      <c r="J23" s="4">
        <v>3811.86</v>
      </c>
      <c r="K23" s="4">
        <v>3874.94</v>
      </c>
    </row>
    <row r="24" spans="1:11" s="5" customFormat="1" x14ac:dyDescent="0.3">
      <c r="A24" s="1" t="s">
        <v>37</v>
      </c>
      <c r="B24" s="4">
        <v>-1779.69</v>
      </c>
      <c r="C24" s="4">
        <v>-2028.47</v>
      </c>
      <c r="D24" s="4">
        <v>171.45</v>
      </c>
      <c r="E24" s="4">
        <v>202.51</v>
      </c>
      <c r="F24" s="4">
        <v>584.9</v>
      </c>
      <c r="G24" s="4">
        <v>576.42999999999995</v>
      </c>
      <c r="H24" s="4">
        <v>765.12</v>
      </c>
      <c r="I24" s="4">
        <v>961.21</v>
      </c>
      <c r="J24" s="4">
        <v>1087.9000000000001</v>
      </c>
      <c r="K24" s="4">
        <v>1283.2</v>
      </c>
    </row>
    <row r="25" spans="1:11" s="5" customFormat="1" x14ac:dyDescent="0.3">
      <c r="A25" s="5" t="s">
        <v>32</v>
      </c>
      <c r="B25" s="4">
        <v>213.39</v>
      </c>
      <c r="C25" s="4">
        <v>337.9</v>
      </c>
      <c r="D25" s="4">
        <v>336.41</v>
      </c>
      <c r="E25" s="4">
        <v>273.77</v>
      </c>
      <c r="F25" s="4">
        <v>355.05</v>
      </c>
      <c r="G25" s="4">
        <v>331.65</v>
      </c>
      <c r="H25" s="4">
        <v>295.88</v>
      </c>
      <c r="I25" s="4">
        <v>431.46</v>
      </c>
      <c r="J25" s="4">
        <v>820.96</v>
      </c>
      <c r="K25" s="4">
        <v>350.22</v>
      </c>
    </row>
    <row r="26" spans="1:11" s="5" customFormat="1" x14ac:dyDescent="0.3">
      <c r="A26" s="5" t="s">
        <v>31</v>
      </c>
      <c r="B26" s="4">
        <v>275.58</v>
      </c>
      <c r="C26" s="4">
        <v>334.79</v>
      </c>
      <c r="D26" s="4">
        <v>360.47</v>
      </c>
      <c r="E26" s="4">
        <v>622.14</v>
      </c>
      <c r="F26" s="4">
        <v>780.5</v>
      </c>
      <c r="G26" s="4">
        <v>791.27</v>
      </c>
      <c r="H26" s="4">
        <v>816.36</v>
      </c>
      <c r="I26" s="4">
        <v>858.02</v>
      </c>
      <c r="J26" s="4">
        <v>853</v>
      </c>
      <c r="K26" s="4">
        <v>1026.3399999999999</v>
      </c>
    </row>
    <row r="27" spans="1:11" s="5" customFormat="1" x14ac:dyDescent="0.3">
      <c r="A27" s="5" t="s">
        <v>30</v>
      </c>
      <c r="B27" s="4">
        <v>49</v>
      </c>
      <c r="C27" s="4">
        <v>37.33</v>
      </c>
      <c r="D27" s="4">
        <v>41.47</v>
      </c>
      <c r="E27" s="4">
        <v>110.47</v>
      </c>
      <c r="F27" s="4">
        <v>102.33</v>
      </c>
      <c r="G27" s="4">
        <v>91.63</v>
      </c>
      <c r="H27" s="4">
        <v>95.41</v>
      </c>
      <c r="I27" s="4">
        <v>144.44999999999999</v>
      </c>
      <c r="J27" s="4">
        <v>205.17</v>
      </c>
      <c r="K27" s="4">
        <v>227.02</v>
      </c>
    </row>
    <row r="28" spans="1:11" s="5" customFormat="1" x14ac:dyDescent="0.3">
      <c r="A28" s="5" t="s">
        <v>29</v>
      </c>
      <c r="B28" s="4">
        <v>2613.85</v>
      </c>
      <c r="C28" s="4">
        <v>2959.54</v>
      </c>
      <c r="D28" s="4">
        <v>3138.48</v>
      </c>
      <c r="E28" s="4">
        <v>3306.1</v>
      </c>
      <c r="F28" s="4">
        <v>3629.04</v>
      </c>
      <c r="G28" s="4">
        <v>4304.3500000000004</v>
      </c>
      <c r="H28" s="4">
        <v>4187.72</v>
      </c>
      <c r="I28" s="4">
        <v>5688.83</v>
      </c>
      <c r="J28" s="4">
        <v>7347.77</v>
      </c>
      <c r="K28" s="4">
        <v>5103.07</v>
      </c>
    </row>
    <row r="29" spans="1:11" s="5" customFormat="1" x14ac:dyDescent="0.3">
      <c r="A29" s="5" t="s">
        <v>28</v>
      </c>
      <c r="B29" s="4">
        <v>844.49</v>
      </c>
      <c r="C29" s="4">
        <v>943.29</v>
      </c>
      <c r="D29" s="4">
        <v>1040.96</v>
      </c>
      <c r="E29" s="4">
        <v>1098.06</v>
      </c>
      <c r="F29" s="4">
        <v>854.85</v>
      </c>
      <c r="G29" s="4">
        <v>1097.5999999999999</v>
      </c>
      <c r="H29" s="4">
        <v>1102.9100000000001</v>
      </c>
      <c r="I29" s="4">
        <v>1493.5</v>
      </c>
      <c r="J29" s="4">
        <v>1790.08</v>
      </c>
      <c r="K29" s="4">
        <v>1393.36</v>
      </c>
    </row>
    <row r="30" spans="1:11" s="5" customFormat="1" x14ac:dyDescent="0.3">
      <c r="A30" s="5" t="s">
        <v>27</v>
      </c>
      <c r="B30" s="4">
        <v>1745.16</v>
      </c>
      <c r="C30" s="4">
        <v>1939.43</v>
      </c>
      <c r="D30" s="4">
        <v>2038.93</v>
      </c>
      <c r="E30" s="4">
        <v>2155.92</v>
      </c>
      <c r="F30" s="4">
        <v>2705.17</v>
      </c>
      <c r="G30" s="4">
        <v>3139.29</v>
      </c>
      <c r="H30" s="4">
        <v>3030.57</v>
      </c>
      <c r="I30" s="4">
        <v>4106.45</v>
      </c>
      <c r="J30" s="4">
        <v>5460.23</v>
      </c>
      <c r="K30" s="4">
        <v>3667.23</v>
      </c>
    </row>
    <row r="31" spans="1:11" s="5" customFormat="1" x14ac:dyDescent="0.3">
      <c r="A31" s="5" t="s">
        <v>36</v>
      </c>
      <c r="B31" s="4">
        <v>719.4</v>
      </c>
      <c r="C31" s="4">
        <v>987.98</v>
      </c>
      <c r="D31" s="4">
        <v>834.5</v>
      </c>
      <c r="E31" s="4">
        <v>1007.16</v>
      </c>
      <c r="F31" s="4">
        <v>1151.04</v>
      </c>
      <c r="G31" s="4">
        <v>1712.17</v>
      </c>
      <c r="H31" s="4">
        <v>1836.87</v>
      </c>
      <c r="I31" s="4">
        <v>2460.35</v>
      </c>
      <c r="J31" s="4">
        <v>3194.14</v>
      </c>
      <c r="K31" s="4">
        <v>2378.8200000000002</v>
      </c>
    </row>
    <row r="32" spans="1:11" s="5" customFormat="1" x14ac:dyDescent="0.3">
      <c r="A32" s="5" t="s">
        <v>63</v>
      </c>
      <c r="B32" s="5">
        <f>HistoricalFS!C18</f>
        <v>2326.3799999999997</v>
      </c>
      <c r="C32" s="5">
        <f>HistoricalFS!D18</f>
        <v>4050.9599999999991</v>
      </c>
      <c r="D32" s="5">
        <f>HistoricalFS!E18</f>
        <v>2919.7499999999991</v>
      </c>
      <c r="E32" s="5">
        <f>HistoricalFS!F18</f>
        <v>4351.46</v>
      </c>
      <c r="F32" s="5">
        <f>HistoricalFS!G18</f>
        <v>4635.1200000000026</v>
      </c>
      <c r="G32" s="5">
        <f>HistoricalFS!H18</f>
        <v>5040.5000000000009</v>
      </c>
      <c r="H32" s="5">
        <f>HistoricalFS!I18</f>
        <v>7453.5499999999975</v>
      </c>
      <c r="I32" s="5">
        <f>HistoricalFS!J18</f>
        <v>6879.2999999999947</v>
      </c>
      <c r="J32" s="5">
        <f>HistoricalFS!K18</f>
        <v>6857.3800000000028</v>
      </c>
      <c r="K32" s="5">
        <f>HistoricalFS!L18</f>
        <v>6416.2100000000019</v>
      </c>
    </row>
    <row r="33" spans="1:11" x14ac:dyDescent="0.3">
      <c r="A33" s="5"/>
    </row>
    <row r="34" spans="1:11" x14ac:dyDescent="0.3">
      <c r="A34" s="5"/>
    </row>
    <row r="35" spans="1:11" x14ac:dyDescent="0.3">
      <c r="A35" s="5"/>
    </row>
    <row r="36" spans="1:11" x14ac:dyDescent="0.3">
      <c r="A36" s="5"/>
    </row>
    <row r="37" spans="1:11" x14ac:dyDescent="0.3">
      <c r="A37" s="5"/>
    </row>
    <row r="38" spans="1:11" x14ac:dyDescent="0.3">
      <c r="A38" s="5"/>
    </row>
    <row r="39" spans="1:11" x14ac:dyDescent="0.3">
      <c r="A39" s="5"/>
    </row>
    <row r="40" spans="1:11" x14ac:dyDescent="0.3">
      <c r="A40" s="3" t="s">
        <v>35</v>
      </c>
    </row>
    <row r="41" spans="1:11" s="6" customFormat="1" x14ac:dyDescent="0.3">
      <c r="A41" s="8" t="s">
        <v>8</v>
      </c>
      <c r="B41" s="7">
        <v>45016</v>
      </c>
      <c r="C41" s="7">
        <v>45107</v>
      </c>
      <c r="D41" s="7">
        <v>45199</v>
      </c>
      <c r="E41" s="7">
        <v>45291</v>
      </c>
      <c r="F41" s="7">
        <v>45382</v>
      </c>
      <c r="G41" s="7">
        <v>45473</v>
      </c>
      <c r="H41" s="7">
        <v>45565</v>
      </c>
      <c r="I41" s="7">
        <v>45657</v>
      </c>
      <c r="J41" s="7">
        <v>45747</v>
      </c>
      <c r="K41" s="7">
        <v>45838</v>
      </c>
    </row>
    <row r="42" spans="1:11" s="5" customFormat="1" x14ac:dyDescent="0.3">
      <c r="A42" s="5" t="s">
        <v>34</v>
      </c>
      <c r="B42" s="4">
        <v>8787.34</v>
      </c>
      <c r="C42" s="4">
        <v>9182.31</v>
      </c>
      <c r="D42" s="4">
        <v>8478.57</v>
      </c>
      <c r="E42" s="4">
        <v>9103.09</v>
      </c>
      <c r="F42" s="4">
        <v>8730.76</v>
      </c>
      <c r="G42" s="4">
        <v>8969.73</v>
      </c>
      <c r="H42" s="4">
        <v>8027.54</v>
      </c>
      <c r="I42" s="4">
        <v>8549.44</v>
      </c>
      <c r="J42" s="4">
        <v>8358.91</v>
      </c>
      <c r="K42" s="4">
        <v>8938.5499999999993</v>
      </c>
    </row>
    <row r="43" spans="1:11" s="5" customFormat="1" x14ac:dyDescent="0.3">
      <c r="A43" s="5" t="s">
        <v>33</v>
      </c>
      <c r="B43" s="4">
        <v>6922.58</v>
      </c>
      <c r="C43" s="4">
        <v>7061.02</v>
      </c>
      <c r="D43" s="4">
        <v>6762.34</v>
      </c>
      <c r="E43" s="4">
        <v>7047</v>
      </c>
      <c r="F43" s="4">
        <v>7039.39</v>
      </c>
      <c r="G43" s="4">
        <v>7275.96</v>
      </c>
      <c r="H43" s="4">
        <v>6788.03</v>
      </c>
      <c r="I43" s="4">
        <v>6912.71</v>
      </c>
      <c r="J43" s="4">
        <v>6922.71</v>
      </c>
      <c r="K43" s="4">
        <v>7313.58</v>
      </c>
    </row>
    <row r="44" spans="1:11" s="5" customFormat="1" x14ac:dyDescent="0.3">
      <c r="A44" s="5" t="s">
        <v>32</v>
      </c>
      <c r="B44" s="4">
        <v>104.17</v>
      </c>
      <c r="C44" s="4">
        <v>227.74</v>
      </c>
      <c r="D44" s="4">
        <v>194.33</v>
      </c>
      <c r="E44" s="4">
        <v>186.46</v>
      </c>
      <c r="F44" s="4">
        <v>212.43</v>
      </c>
      <c r="G44" s="4">
        <v>192.93</v>
      </c>
      <c r="H44" s="4">
        <v>24.53</v>
      </c>
      <c r="I44" s="4">
        <v>192.82</v>
      </c>
      <c r="J44" s="4">
        <v>-60.06</v>
      </c>
      <c r="K44" s="4">
        <v>229.11</v>
      </c>
    </row>
    <row r="45" spans="1:11" s="5" customFormat="1" x14ac:dyDescent="0.3">
      <c r="A45" s="5" t="s">
        <v>31</v>
      </c>
      <c r="B45">
        <v>220.17</v>
      </c>
      <c r="C45">
        <v>198.32</v>
      </c>
      <c r="D45">
        <v>208.72</v>
      </c>
      <c r="E45">
        <v>220.35</v>
      </c>
      <c r="F45">
        <v>225.61</v>
      </c>
      <c r="G45">
        <v>227.7</v>
      </c>
      <c r="H45">
        <v>241.99</v>
      </c>
      <c r="I45">
        <v>255.55</v>
      </c>
      <c r="J45">
        <v>301.10000000000002</v>
      </c>
      <c r="K45">
        <v>300.87</v>
      </c>
    </row>
    <row r="46" spans="1:11" s="5" customFormat="1" x14ac:dyDescent="0.3">
      <c r="A46" s="5" t="s">
        <v>30</v>
      </c>
      <c r="B46" s="4">
        <v>38.909999999999997</v>
      </c>
      <c r="C46" s="4">
        <v>45.75</v>
      </c>
      <c r="D46" s="4">
        <v>50.9</v>
      </c>
      <c r="E46" s="4">
        <v>54.42</v>
      </c>
      <c r="F46" s="4">
        <v>54.1</v>
      </c>
      <c r="G46" s="4">
        <v>55.38</v>
      </c>
      <c r="H46" s="4">
        <v>63.01</v>
      </c>
      <c r="I46" s="4">
        <v>55.84</v>
      </c>
      <c r="J46" s="4">
        <v>52.79</v>
      </c>
      <c r="K46" s="4">
        <v>44.5</v>
      </c>
    </row>
    <row r="47" spans="1:11" s="5" customFormat="1" x14ac:dyDescent="0.3">
      <c r="A47" s="5" t="s">
        <v>29</v>
      </c>
      <c r="B47" s="4">
        <v>1709.85</v>
      </c>
      <c r="C47" s="4">
        <v>2104.96</v>
      </c>
      <c r="D47" s="4">
        <v>1650.94</v>
      </c>
      <c r="E47" s="4">
        <v>1967.78</v>
      </c>
      <c r="F47" s="4">
        <v>1624.09</v>
      </c>
      <c r="G47" s="4">
        <v>1603.62</v>
      </c>
      <c r="H47" s="4">
        <v>959.04</v>
      </c>
      <c r="I47" s="4">
        <v>1518.16</v>
      </c>
      <c r="J47" s="4">
        <v>1022.25</v>
      </c>
      <c r="K47" s="4">
        <v>1508.71</v>
      </c>
    </row>
    <row r="48" spans="1:11" s="5" customFormat="1" x14ac:dyDescent="0.3">
      <c r="A48" s="5" t="s">
        <v>28</v>
      </c>
      <c r="B48" s="4">
        <v>451.44</v>
      </c>
      <c r="C48" s="4">
        <v>530.12</v>
      </c>
      <c r="D48" s="4">
        <v>418.55</v>
      </c>
      <c r="E48" s="4">
        <v>492.62</v>
      </c>
      <c r="F48" s="4">
        <v>348.79</v>
      </c>
      <c r="G48" s="4">
        <v>416.83</v>
      </c>
      <c r="H48" s="4">
        <v>265.38</v>
      </c>
      <c r="I48" s="4">
        <v>389.73</v>
      </c>
      <c r="J48" s="4">
        <v>321.42</v>
      </c>
      <c r="K48" s="4">
        <v>391.66</v>
      </c>
    </row>
    <row r="49" spans="1:11" s="5" customFormat="1" x14ac:dyDescent="0.3">
      <c r="A49" s="5" t="s">
        <v>27</v>
      </c>
      <c r="B49" s="4">
        <v>1234.1400000000001</v>
      </c>
      <c r="C49" s="4">
        <v>1550.37</v>
      </c>
      <c r="D49" s="4">
        <v>1205.42</v>
      </c>
      <c r="E49" s="4">
        <v>1447.72</v>
      </c>
      <c r="F49" s="4">
        <v>1256.72</v>
      </c>
      <c r="G49" s="4">
        <v>1169.98</v>
      </c>
      <c r="H49" s="4">
        <v>694.64</v>
      </c>
      <c r="I49" s="4">
        <v>1110.48</v>
      </c>
      <c r="J49" s="4">
        <v>692.13</v>
      </c>
      <c r="K49" s="4">
        <v>1099.77</v>
      </c>
    </row>
    <row r="50" spans="1:11" x14ac:dyDescent="0.3">
      <c r="A50" s="5" t="s">
        <v>26</v>
      </c>
      <c r="B50" s="4">
        <v>1864.76</v>
      </c>
      <c r="C50" s="4">
        <v>2121.29</v>
      </c>
      <c r="D50" s="4">
        <v>1716.23</v>
      </c>
      <c r="E50" s="4">
        <v>2056.09</v>
      </c>
      <c r="F50" s="4">
        <v>1691.37</v>
      </c>
      <c r="G50" s="4">
        <v>1693.77</v>
      </c>
      <c r="H50" s="4">
        <v>1239.51</v>
      </c>
      <c r="I50" s="4">
        <v>1636.73</v>
      </c>
      <c r="J50" s="4">
        <v>1436.2</v>
      </c>
      <c r="K50" s="4">
        <v>1624.97</v>
      </c>
    </row>
    <row r="51" spans="1:11" x14ac:dyDescent="0.3">
      <c r="A51" s="5"/>
    </row>
    <row r="52" spans="1:11" x14ac:dyDescent="0.3">
      <c r="A52" s="5"/>
    </row>
    <row r="53" spans="1:11" x14ac:dyDescent="0.3">
      <c r="A53" s="5"/>
    </row>
    <row r="54" spans="1:11" x14ac:dyDescent="0.3">
      <c r="A54" s="5"/>
    </row>
    <row r="55" spans="1:11" x14ac:dyDescent="0.3">
      <c r="A55" s="3" t="s">
        <v>25</v>
      </c>
    </row>
    <row r="56" spans="1:11" s="6" customFormat="1" x14ac:dyDescent="0.3">
      <c r="A56" s="8" t="s">
        <v>8</v>
      </c>
      <c r="B56" s="7">
        <v>42460</v>
      </c>
      <c r="C56" s="7">
        <v>42825</v>
      </c>
      <c r="D56" s="7">
        <v>43190</v>
      </c>
      <c r="E56" s="7">
        <v>43555</v>
      </c>
      <c r="F56" s="7">
        <v>43921</v>
      </c>
      <c r="G56" s="7">
        <v>44286</v>
      </c>
      <c r="H56" s="7">
        <v>44651</v>
      </c>
      <c r="I56" s="7">
        <v>45016</v>
      </c>
      <c r="J56" s="7">
        <v>45382</v>
      </c>
      <c r="K56" s="7">
        <v>45747</v>
      </c>
    </row>
    <row r="57" spans="1:11" x14ac:dyDescent="0.3">
      <c r="A57" s="5" t="s">
        <v>24</v>
      </c>
      <c r="B57" s="4">
        <v>95.92</v>
      </c>
      <c r="C57" s="4">
        <v>95.92</v>
      </c>
      <c r="D57" s="4">
        <v>95.92</v>
      </c>
      <c r="E57" s="4">
        <v>95.92</v>
      </c>
      <c r="F57" s="4">
        <v>95.92</v>
      </c>
      <c r="G57" s="4">
        <v>95.92</v>
      </c>
      <c r="H57" s="4">
        <v>95.92</v>
      </c>
      <c r="I57" s="4">
        <v>95.92</v>
      </c>
      <c r="J57" s="4">
        <v>95.92</v>
      </c>
      <c r="K57" s="4">
        <v>95.92</v>
      </c>
    </row>
    <row r="58" spans="1:11" x14ac:dyDescent="0.3">
      <c r="A58" s="5" t="s">
        <v>23</v>
      </c>
      <c r="B58" s="4">
        <v>6428.9</v>
      </c>
      <c r="C58" s="4">
        <v>7507.97</v>
      </c>
      <c r="D58" s="4">
        <v>8314.31</v>
      </c>
      <c r="E58" s="4">
        <v>9374.6299999999992</v>
      </c>
      <c r="F58" s="4">
        <v>10034.24</v>
      </c>
      <c r="G58" s="4">
        <v>12710.37</v>
      </c>
      <c r="H58" s="4">
        <v>13715.64</v>
      </c>
      <c r="I58" s="4">
        <v>15896.31</v>
      </c>
      <c r="J58" s="4">
        <v>18632.38</v>
      </c>
      <c r="K58" s="4">
        <v>19303.89</v>
      </c>
    </row>
    <row r="59" spans="1:11" x14ac:dyDescent="0.3">
      <c r="A59" s="5" t="s">
        <v>22</v>
      </c>
      <c r="B59" s="4">
        <v>323.29000000000002</v>
      </c>
      <c r="C59" s="4">
        <v>560.34</v>
      </c>
      <c r="D59" s="4">
        <v>533.42999999999995</v>
      </c>
      <c r="E59" s="4">
        <v>1319.6</v>
      </c>
      <c r="F59" s="4">
        <v>1118.5</v>
      </c>
      <c r="G59" s="4">
        <v>1093.1199999999999</v>
      </c>
      <c r="H59" s="4">
        <v>1586.88</v>
      </c>
      <c r="I59" s="4">
        <v>1932.62</v>
      </c>
      <c r="J59" s="4">
        <v>2474.38</v>
      </c>
      <c r="K59" s="4">
        <v>2290.29</v>
      </c>
    </row>
    <row r="60" spans="1:11" x14ac:dyDescent="0.3">
      <c r="A60" s="5" t="s">
        <v>21</v>
      </c>
      <c r="B60" s="4">
        <v>3710.92</v>
      </c>
      <c r="C60" s="4">
        <v>4240.96</v>
      </c>
      <c r="D60" s="4">
        <v>4819.82</v>
      </c>
      <c r="E60" s="4">
        <v>5458.69</v>
      </c>
      <c r="F60" s="4">
        <v>4889.3100000000004</v>
      </c>
      <c r="G60" s="4">
        <v>6455.93</v>
      </c>
      <c r="H60" s="4">
        <v>7559.99</v>
      </c>
      <c r="I60" s="4">
        <v>7854.48</v>
      </c>
      <c r="J60" s="4">
        <v>8698.09</v>
      </c>
      <c r="K60" s="4">
        <v>8665.15</v>
      </c>
    </row>
    <row r="61" spans="1:11" s="3" customFormat="1" x14ac:dyDescent="0.3">
      <c r="A61" s="3" t="s">
        <v>16</v>
      </c>
      <c r="B61" s="4">
        <v>10559.03</v>
      </c>
      <c r="C61" s="4">
        <v>12405.19</v>
      </c>
      <c r="D61" s="4">
        <v>13763.48</v>
      </c>
      <c r="E61" s="4">
        <v>16248.84</v>
      </c>
      <c r="F61" s="4">
        <v>16137.97</v>
      </c>
      <c r="G61" s="4">
        <v>20355.34</v>
      </c>
      <c r="H61" s="4">
        <v>22958.43</v>
      </c>
      <c r="I61" s="4">
        <v>25779.33</v>
      </c>
      <c r="J61" s="4">
        <v>29900.77</v>
      </c>
      <c r="K61" s="4">
        <v>30355.25</v>
      </c>
    </row>
    <row r="62" spans="1:11" x14ac:dyDescent="0.3">
      <c r="A62" s="5" t="s">
        <v>20</v>
      </c>
      <c r="B62" s="4">
        <v>3416.35</v>
      </c>
      <c r="C62" s="4">
        <v>3303.74</v>
      </c>
      <c r="D62" s="4">
        <v>3732.24</v>
      </c>
      <c r="E62" s="4">
        <v>6496.56</v>
      </c>
      <c r="F62" s="4">
        <v>6272.31</v>
      </c>
      <c r="G62" s="4">
        <v>5858.52</v>
      </c>
      <c r="H62" s="4">
        <v>5519.06</v>
      </c>
      <c r="I62" s="4">
        <v>5770.46</v>
      </c>
      <c r="J62" s="4">
        <v>7146.62</v>
      </c>
      <c r="K62" s="4">
        <v>9220.1</v>
      </c>
    </row>
    <row r="63" spans="1:11" x14ac:dyDescent="0.3">
      <c r="A63" s="5" t="s">
        <v>19</v>
      </c>
      <c r="B63">
        <v>106.59</v>
      </c>
      <c r="C63">
        <v>257.54000000000002</v>
      </c>
      <c r="D63">
        <v>1405.11</v>
      </c>
      <c r="E63">
        <v>209.67</v>
      </c>
      <c r="F63">
        <v>140.24</v>
      </c>
      <c r="G63">
        <v>182.98</v>
      </c>
      <c r="H63">
        <v>426.43</v>
      </c>
      <c r="I63">
        <v>1019.59</v>
      </c>
      <c r="J63">
        <v>2698.37</v>
      </c>
      <c r="K63">
        <v>1254.49</v>
      </c>
    </row>
    <row r="64" spans="1:11" x14ac:dyDescent="0.3">
      <c r="A64" s="5" t="s">
        <v>18</v>
      </c>
      <c r="B64" s="4">
        <v>2712.13</v>
      </c>
      <c r="C64" s="4">
        <v>2651.99</v>
      </c>
      <c r="D64" s="4">
        <v>2140.6999999999998</v>
      </c>
      <c r="E64" s="4">
        <v>2568.58</v>
      </c>
      <c r="F64" s="4">
        <v>2018.85</v>
      </c>
      <c r="G64" s="4">
        <v>4736.8</v>
      </c>
      <c r="H64" s="4">
        <v>3247.53</v>
      </c>
      <c r="I64" s="4">
        <v>4261.71</v>
      </c>
      <c r="J64" s="4">
        <v>4587.92</v>
      </c>
      <c r="K64" s="4">
        <v>4724.75</v>
      </c>
    </row>
    <row r="65" spans="1:11" x14ac:dyDescent="0.3">
      <c r="A65" s="5" t="s">
        <v>17</v>
      </c>
      <c r="B65" s="4">
        <v>4323.96</v>
      </c>
      <c r="C65" s="4">
        <v>6191.92</v>
      </c>
      <c r="D65" s="4">
        <v>6485.43</v>
      </c>
      <c r="E65" s="4">
        <v>6974.03</v>
      </c>
      <c r="F65" s="4">
        <v>7706.57</v>
      </c>
      <c r="G65" s="4">
        <v>9577.0400000000009</v>
      </c>
      <c r="H65" s="4">
        <v>13765.41</v>
      </c>
      <c r="I65" s="4">
        <v>14727.57</v>
      </c>
      <c r="J65" s="4">
        <v>15467.86</v>
      </c>
      <c r="K65" s="4">
        <v>15155.91</v>
      </c>
    </row>
    <row r="66" spans="1:11" s="3" customFormat="1" x14ac:dyDescent="0.3">
      <c r="A66" s="3" t="s">
        <v>16</v>
      </c>
      <c r="B66" s="4">
        <v>10559.03</v>
      </c>
      <c r="C66" s="4">
        <v>12405.19</v>
      </c>
      <c r="D66" s="4">
        <v>13763.48</v>
      </c>
      <c r="E66" s="4">
        <v>16248.84</v>
      </c>
      <c r="F66" s="4">
        <v>16137.97</v>
      </c>
      <c r="G66" s="4">
        <v>20355.34</v>
      </c>
      <c r="H66" s="4">
        <v>22958.43</v>
      </c>
      <c r="I66" s="4">
        <v>25779.33</v>
      </c>
      <c r="J66" s="4">
        <v>29900.77</v>
      </c>
      <c r="K66" s="4">
        <v>30355.25</v>
      </c>
    </row>
    <row r="67" spans="1:11" s="5" customFormat="1" x14ac:dyDescent="0.3">
      <c r="A67" s="5" t="s">
        <v>15</v>
      </c>
      <c r="B67">
        <v>1186.8399999999999</v>
      </c>
      <c r="C67">
        <v>1446.6</v>
      </c>
      <c r="D67">
        <v>1730.63</v>
      </c>
      <c r="E67">
        <v>1907.33</v>
      </c>
      <c r="F67">
        <v>1795.22</v>
      </c>
      <c r="G67">
        <v>2602.17</v>
      </c>
      <c r="H67">
        <v>3871.44</v>
      </c>
      <c r="I67">
        <v>4636.9399999999996</v>
      </c>
      <c r="J67">
        <v>4889.05</v>
      </c>
      <c r="K67">
        <v>4313.6499999999996</v>
      </c>
    </row>
    <row r="68" spans="1:11" x14ac:dyDescent="0.3">
      <c r="A68" s="5" t="s">
        <v>14</v>
      </c>
      <c r="B68">
        <v>1998.24</v>
      </c>
      <c r="C68">
        <v>2626.94</v>
      </c>
      <c r="D68">
        <v>2658.31</v>
      </c>
      <c r="E68">
        <v>3149.86</v>
      </c>
      <c r="F68">
        <v>3389.81</v>
      </c>
      <c r="G68">
        <v>3798.6</v>
      </c>
      <c r="H68">
        <v>6152.98</v>
      </c>
      <c r="I68">
        <v>6210.64</v>
      </c>
      <c r="J68">
        <v>5923.41</v>
      </c>
      <c r="K68">
        <v>6719.27</v>
      </c>
    </row>
    <row r="69" spans="1:11" x14ac:dyDescent="0.3">
      <c r="A69" s="1" t="s">
        <v>13</v>
      </c>
      <c r="B69" s="4">
        <v>424.2</v>
      </c>
      <c r="C69" s="4">
        <v>801.21</v>
      </c>
      <c r="D69" s="4">
        <v>404.65</v>
      </c>
      <c r="E69" s="4">
        <v>444.88</v>
      </c>
      <c r="F69" s="4">
        <v>782.83</v>
      </c>
      <c r="G69" s="4">
        <v>610.75</v>
      </c>
      <c r="H69" s="4">
        <v>864.33</v>
      </c>
      <c r="I69" s="4">
        <v>843.82</v>
      </c>
      <c r="J69" s="4">
        <v>1084.01</v>
      </c>
      <c r="K69" s="4">
        <v>781.98</v>
      </c>
    </row>
    <row r="70" spans="1:11" x14ac:dyDescent="0.3">
      <c r="A70" s="1" t="s">
        <v>12</v>
      </c>
      <c r="B70" s="4">
        <v>959197790</v>
      </c>
      <c r="C70" s="4">
        <v>959197790</v>
      </c>
      <c r="D70" s="4">
        <v>959197790</v>
      </c>
      <c r="E70" s="4">
        <v>959197790</v>
      </c>
      <c r="F70" s="4">
        <v>959197790</v>
      </c>
      <c r="G70" s="4">
        <v>959197790</v>
      </c>
      <c r="H70" s="4">
        <v>959197790</v>
      </c>
      <c r="I70" s="4">
        <v>959197790</v>
      </c>
      <c r="J70" s="4">
        <v>959197790</v>
      </c>
      <c r="K70" s="4">
        <v>959197790</v>
      </c>
    </row>
    <row r="71" spans="1:11" x14ac:dyDescent="0.3">
      <c r="A71" s="1" t="s">
        <v>11</v>
      </c>
    </row>
    <row r="72" spans="1:11" x14ac:dyDescent="0.3">
      <c r="A72" s="1" t="s">
        <v>10</v>
      </c>
      <c r="B72" s="4">
        <v>1</v>
      </c>
      <c r="C72" s="4">
        <v>1</v>
      </c>
      <c r="D72" s="4">
        <v>1</v>
      </c>
      <c r="E72" s="4">
        <v>1</v>
      </c>
      <c r="F72" s="4">
        <v>1</v>
      </c>
      <c r="G72" s="4">
        <v>1</v>
      </c>
      <c r="H72" s="4">
        <v>1</v>
      </c>
      <c r="I72" s="4">
        <v>1</v>
      </c>
      <c r="J72" s="4">
        <v>1</v>
      </c>
      <c r="K72" s="4">
        <v>1</v>
      </c>
    </row>
    <row r="74" spans="1:11" x14ac:dyDescent="0.3">
      <c r="A74" s="5"/>
    </row>
    <row r="75" spans="1:11" x14ac:dyDescent="0.3">
      <c r="A75" s="5"/>
    </row>
    <row r="76" spans="1:11" x14ac:dyDescent="0.3">
      <c r="A76" s="5"/>
    </row>
    <row r="77" spans="1:11" x14ac:dyDescent="0.3">
      <c r="A77" s="5"/>
    </row>
    <row r="78" spans="1:11" x14ac:dyDescent="0.3">
      <c r="A78" s="5"/>
    </row>
    <row r="79" spans="1:11" x14ac:dyDescent="0.3">
      <c r="A79" s="5"/>
    </row>
    <row r="80" spans="1:11" x14ac:dyDescent="0.3">
      <c r="A80" s="3" t="s">
        <v>9</v>
      </c>
    </row>
    <row r="81" spans="1:11" s="6" customFormat="1" x14ac:dyDescent="0.3">
      <c r="A81" s="8" t="s">
        <v>8</v>
      </c>
      <c r="B81" s="7">
        <v>42460</v>
      </c>
      <c r="C81" s="7">
        <v>42825</v>
      </c>
      <c r="D81" s="7">
        <v>43190</v>
      </c>
      <c r="E81" s="7">
        <v>43555</v>
      </c>
      <c r="F81" s="7">
        <v>43921</v>
      </c>
      <c r="G81" s="7">
        <v>44286</v>
      </c>
      <c r="H81" s="7">
        <v>44651</v>
      </c>
      <c r="I81" s="7">
        <v>45016</v>
      </c>
      <c r="J81" s="7">
        <v>45382</v>
      </c>
      <c r="K81" s="7">
        <v>45747</v>
      </c>
    </row>
    <row r="82" spans="1:11" s="3" customFormat="1" x14ac:dyDescent="0.3">
      <c r="A82" s="5" t="s">
        <v>7</v>
      </c>
      <c r="B82" s="4">
        <v>2242.9499999999998</v>
      </c>
      <c r="C82" s="4">
        <v>1527.33</v>
      </c>
      <c r="D82" s="4">
        <v>2113.44</v>
      </c>
      <c r="E82" s="4">
        <v>2469.54</v>
      </c>
      <c r="F82" s="4">
        <v>3038.15</v>
      </c>
      <c r="G82" s="4">
        <v>3683.35</v>
      </c>
      <c r="H82" s="4">
        <v>986.49</v>
      </c>
      <c r="I82" s="4">
        <v>4193.43</v>
      </c>
      <c r="J82" s="4">
        <v>6103.6</v>
      </c>
      <c r="K82" s="4">
        <v>4423.96</v>
      </c>
    </row>
    <row r="83" spans="1:11" s="5" customFormat="1" x14ac:dyDescent="0.3">
      <c r="A83" s="5" t="s">
        <v>6</v>
      </c>
      <c r="B83" s="4">
        <v>-866.21</v>
      </c>
      <c r="C83" s="4">
        <v>-681.11</v>
      </c>
      <c r="D83" s="4">
        <v>-1556.14</v>
      </c>
      <c r="E83" s="4">
        <v>-917.79</v>
      </c>
      <c r="F83" s="4">
        <v>-517.91</v>
      </c>
      <c r="G83" s="4">
        <v>-540.54</v>
      </c>
      <c r="H83" s="4">
        <v>-316.75</v>
      </c>
      <c r="I83" s="4">
        <v>-1282.3399999999999</v>
      </c>
      <c r="J83" s="4">
        <v>-2548.48</v>
      </c>
      <c r="K83" s="4">
        <v>-940.91</v>
      </c>
    </row>
    <row r="84" spans="1:11" s="5" customFormat="1" x14ac:dyDescent="0.3">
      <c r="A84" s="5" t="s">
        <v>5</v>
      </c>
      <c r="B84" s="4">
        <v>-848.98</v>
      </c>
      <c r="C84" s="4">
        <v>-756.43</v>
      </c>
      <c r="D84" s="4">
        <v>-1379.14</v>
      </c>
      <c r="E84" s="4">
        <v>-1117.46</v>
      </c>
      <c r="F84" s="4">
        <v>-2871.46</v>
      </c>
      <c r="G84" s="4">
        <v>-650.4</v>
      </c>
      <c r="H84" s="4">
        <v>-1807.61</v>
      </c>
      <c r="I84" s="4">
        <v>-2140.0500000000002</v>
      </c>
      <c r="J84" s="4">
        <v>-2982.5</v>
      </c>
      <c r="K84" s="4">
        <v>-3752.58</v>
      </c>
    </row>
    <row r="85" spans="1:11" s="3" customFormat="1" x14ac:dyDescent="0.3">
      <c r="A85" s="5" t="s">
        <v>4</v>
      </c>
      <c r="B85" s="4">
        <v>527.76</v>
      </c>
      <c r="C85" s="4">
        <v>89.79</v>
      </c>
      <c r="D85" s="4">
        <v>-821.84</v>
      </c>
      <c r="E85" s="4">
        <v>434.29</v>
      </c>
      <c r="F85" s="4">
        <v>-351.22</v>
      </c>
      <c r="G85" s="4">
        <v>2492.41</v>
      </c>
      <c r="H85" s="4">
        <v>-1137.8699999999999</v>
      </c>
      <c r="I85" s="4">
        <v>771.04</v>
      </c>
      <c r="J85" s="4">
        <v>572.62</v>
      </c>
      <c r="K85" s="4">
        <v>-269.52999999999997</v>
      </c>
    </row>
    <row r="86" spans="1:11" x14ac:dyDescent="0.3">
      <c r="A86" s="5"/>
    </row>
    <row r="87" spans="1:11" x14ac:dyDescent="0.3">
      <c r="A87" s="5"/>
    </row>
    <row r="88" spans="1:11" x14ac:dyDescent="0.3">
      <c r="A88" s="5"/>
    </row>
    <row r="89" spans="1:11" x14ac:dyDescent="0.3">
      <c r="A89" s="5"/>
    </row>
    <row r="90" spans="1:11" s="3" customFormat="1" x14ac:dyDescent="0.3">
      <c r="A90" s="3" t="s">
        <v>3</v>
      </c>
      <c r="B90" s="4">
        <v>868.4</v>
      </c>
      <c r="C90" s="4">
        <v>1073.5</v>
      </c>
      <c r="D90" s="4">
        <v>1120.4000000000001</v>
      </c>
      <c r="E90" s="4">
        <v>1492.7</v>
      </c>
      <c r="F90" s="4">
        <v>1666.5</v>
      </c>
      <c r="G90" s="4">
        <v>2537.4</v>
      </c>
      <c r="H90" s="4">
        <v>3079.95</v>
      </c>
      <c r="I90" s="4">
        <v>2761.65</v>
      </c>
      <c r="J90" s="4">
        <v>2846.75</v>
      </c>
      <c r="K90" s="207">
        <f>B8</f>
        <v>2519</v>
      </c>
    </row>
    <row r="92" spans="1:11" s="3" customFormat="1" x14ac:dyDescent="0.3">
      <c r="A92" s="3" t="s">
        <v>2</v>
      </c>
    </row>
    <row r="93" spans="1:11" x14ac:dyDescent="0.3">
      <c r="A93" s="1" t="s">
        <v>1</v>
      </c>
      <c r="B93" s="2">
        <v>95.92</v>
      </c>
      <c r="C93" s="2">
        <v>95.92</v>
      </c>
      <c r="D93" s="2">
        <v>95.92</v>
      </c>
      <c r="E93" s="2">
        <v>95.92</v>
      </c>
      <c r="F93" s="2">
        <v>95.92</v>
      </c>
      <c r="G93" s="2">
        <v>95.92</v>
      </c>
      <c r="H93" s="2">
        <v>95.92</v>
      </c>
      <c r="I93" s="2">
        <v>95.92</v>
      </c>
      <c r="J93" s="2">
        <v>95.92</v>
      </c>
      <c r="K93" s="2">
        <v>95.92</v>
      </c>
    </row>
    <row r="96" spans="1:11" x14ac:dyDescent="0.3">
      <c r="A96" s="1" t="s">
        <v>8658</v>
      </c>
      <c r="B96" s="1">
        <f>B90/HistoricalFS!C38</f>
        <v>71.974603174603189</v>
      </c>
      <c r="C96" s="1">
        <f>C90/HistoricalFS!D38</f>
        <v>37.641468808831874</v>
      </c>
      <c r="D96" s="1">
        <f>D90/HistoricalFS!E38</f>
        <v>72.768912211802203</v>
      </c>
      <c r="E96" s="1">
        <f>E90/HistoricalFS!F38</f>
        <v>56.799568389274796</v>
      </c>
      <c r="F96" s="1">
        <f>F90/HistoricalFS!G38</f>
        <v>55.169625600530068</v>
      </c>
      <c r="G96" s="1">
        <f>G90/HistoricalFS!H38</f>
        <v>79.53836862745095</v>
      </c>
      <c r="H96" s="1">
        <f>H90/HistoricalFS!I38</f>
        <v>54.318048418145708</v>
      </c>
      <c r="I96" s="1">
        <f>I90/HistoricalFS!J38</f>
        <v>60.432928390059693</v>
      </c>
      <c r="J96" s="1">
        <f>J90/HistoricalFS!K38</f>
        <v>68.109604826982363</v>
      </c>
      <c r="K96" s="1">
        <f>K90/HistoricalFS!L38</f>
        <v>64.099514788472675</v>
      </c>
    </row>
    <row r="98" spans="1:11" x14ac:dyDescent="0.3">
      <c r="A98" s="1" t="s">
        <v>8659</v>
      </c>
      <c r="B98" s="1">
        <f>B93*B90</f>
        <v>83296.928</v>
      </c>
      <c r="C98" s="1">
        <f t="shared" ref="C98:K98" si="0">C93*C90</f>
        <v>102970.12</v>
      </c>
      <c r="D98" s="1">
        <f t="shared" si="0"/>
        <v>107468.76800000001</v>
      </c>
      <c r="E98" s="1">
        <f t="shared" si="0"/>
        <v>143179.78400000001</v>
      </c>
      <c r="F98" s="1">
        <f t="shared" si="0"/>
        <v>159850.68</v>
      </c>
      <c r="G98" s="1">
        <f t="shared" si="0"/>
        <v>243387.40800000002</v>
      </c>
      <c r="H98" s="1">
        <f t="shared" si="0"/>
        <v>295428.804</v>
      </c>
      <c r="I98" s="1">
        <f t="shared" si="0"/>
        <v>264897.46799999999</v>
      </c>
      <c r="J98" s="1">
        <f t="shared" si="0"/>
        <v>273060.26</v>
      </c>
      <c r="K98" s="1">
        <f t="shared" si="0"/>
        <v>241622.48</v>
      </c>
    </row>
    <row r="99" spans="1:11" x14ac:dyDescent="0.3">
      <c r="A99" s="1" t="s">
        <v>8660</v>
      </c>
      <c r="B99" s="1">
        <f>B59</f>
        <v>323.29000000000002</v>
      </c>
      <c r="C99" s="1">
        <f t="shared" ref="C99:K99" si="1">C59</f>
        <v>560.34</v>
      </c>
      <c r="D99" s="1">
        <f t="shared" si="1"/>
        <v>533.42999999999995</v>
      </c>
      <c r="E99" s="1">
        <f t="shared" si="1"/>
        <v>1319.6</v>
      </c>
      <c r="F99" s="1">
        <f t="shared" si="1"/>
        <v>1118.5</v>
      </c>
      <c r="G99" s="1">
        <f t="shared" si="1"/>
        <v>1093.1199999999999</v>
      </c>
      <c r="H99" s="1">
        <f t="shared" si="1"/>
        <v>1586.88</v>
      </c>
      <c r="I99" s="1">
        <f t="shared" si="1"/>
        <v>1932.62</v>
      </c>
      <c r="J99" s="1">
        <f t="shared" si="1"/>
        <v>2474.38</v>
      </c>
      <c r="K99" s="1">
        <f t="shared" si="1"/>
        <v>2290.29</v>
      </c>
    </row>
    <row r="100" spans="1:11" x14ac:dyDescent="0.3">
      <c r="A100" s="1" t="s">
        <v>8661</v>
      </c>
      <c r="B100" s="1">
        <f>B69</f>
        <v>424.2</v>
      </c>
      <c r="C100" s="1">
        <f t="shared" ref="C100:K100" si="2">C69</f>
        <v>801.21</v>
      </c>
      <c r="D100" s="1">
        <f t="shared" si="2"/>
        <v>404.65</v>
      </c>
      <c r="E100" s="1">
        <f t="shared" si="2"/>
        <v>444.88</v>
      </c>
      <c r="F100" s="1">
        <f t="shared" si="2"/>
        <v>782.83</v>
      </c>
      <c r="G100" s="1">
        <f t="shared" si="2"/>
        <v>610.75</v>
      </c>
      <c r="H100" s="1">
        <f t="shared" si="2"/>
        <v>864.33</v>
      </c>
      <c r="I100" s="1">
        <f t="shared" si="2"/>
        <v>843.82</v>
      </c>
      <c r="J100" s="1">
        <f t="shared" si="2"/>
        <v>1084.01</v>
      </c>
      <c r="K100" s="1">
        <f t="shared" si="2"/>
        <v>781.98</v>
      </c>
    </row>
    <row r="101" spans="1:11" x14ac:dyDescent="0.3">
      <c r="A101" s="1" t="s">
        <v>326</v>
      </c>
      <c r="B101" s="1">
        <f>B98+B99-B100</f>
        <v>83196.017999999996</v>
      </c>
      <c r="C101" s="1">
        <f t="shared" ref="C101:K101" si="3">C98+C99-C100</f>
        <v>102729.24999999999</v>
      </c>
      <c r="D101" s="1">
        <f t="shared" si="3"/>
        <v>107597.54800000001</v>
      </c>
      <c r="E101" s="1">
        <f t="shared" si="3"/>
        <v>144054.50400000002</v>
      </c>
      <c r="F101" s="1">
        <f t="shared" si="3"/>
        <v>160186.35</v>
      </c>
      <c r="G101" s="1">
        <f t="shared" si="3"/>
        <v>243869.77800000002</v>
      </c>
      <c r="H101" s="1">
        <f t="shared" si="3"/>
        <v>296151.35399999999</v>
      </c>
      <c r="I101" s="1">
        <f t="shared" si="3"/>
        <v>265986.26799999998</v>
      </c>
      <c r="J101" s="1">
        <f t="shared" si="3"/>
        <v>274450.63</v>
      </c>
      <c r="K101" s="1">
        <f t="shared" si="3"/>
        <v>243130.79</v>
      </c>
    </row>
    <row r="103" spans="1:11" x14ac:dyDescent="0.3">
      <c r="A103" s="1" t="s">
        <v>8662</v>
      </c>
      <c r="B103" s="1">
        <f>B101/HistoricalFS!C18</f>
        <v>35.762007066773272</v>
      </c>
      <c r="C103" s="1">
        <f>C101/HistoricalFS!D18</f>
        <v>25.359235835456289</v>
      </c>
      <c r="D103" s="1">
        <f>D101/HistoricalFS!E18</f>
        <v>36.851630447812326</v>
      </c>
      <c r="E103" s="1">
        <f>E101/HistoricalFS!F18</f>
        <v>33.104866872268161</v>
      </c>
      <c r="F103" s="1">
        <f>F101/HistoricalFS!G18</f>
        <v>34.559267073991592</v>
      </c>
      <c r="G103" s="1">
        <f>G101/HistoricalFS!H18</f>
        <v>48.382060906656079</v>
      </c>
      <c r="H103" s="1">
        <f>H101/HistoricalFS!I18</f>
        <v>39.732926457862376</v>
      </c>
      <c r="I103" s="1">
        <f>I101/HistoricalFS!J18</f>
        <v>38.66472867879002</v>
      </c>
      <c r="J103" s="1">
        <f>J101/HistoricalFS!K18</f>
        <v>40.022666091131001</v>
      </c>
      <c r="K103" s="1">
        <f>K101/HistoricalFS!L18</f>
        <v>37.893209542705108</v>
      </c>
    </row>
    <row r="104" spans="1:11" x14ac:dyDescent="0.3">
      <c r="A104" s="1" t="s">
        <v>8663</v>
      </c>
      <c r="B104" s="1">
        <f>B101/B17</f>
        <v>5.8295257187581671</v>
      </c>
      <c r="C104" s="1">
        <f t="shared" ref="C104:K104" si="4">C101/C17</f>
        <v>6.8204301025296115</v>
      </c>
      <c r="D104" s="1">
        <f t="shared" si="4"/>
        <v>6.3952704827172209</v>
      </c>
      <c r="E104" s="1">
        <f t="shared" si="4"/>
        <v>7.4871897435204442</v>
      </c>
      <c r="F104" s="1">
        <f t="shared" si="4"/>
        <v>7.9256033149854659</v>
      </c>
      <c r="G104" s="1">
        <f t="shared" si="4"/>
        <v>11.231618691103263</v>
      </c>
      <c r="H104" s="1">
        <f t="shared" si="4"/>
        <v>10.176574844817823</v>
      </c>
      <c r="I104" s="1">
        <f t="shared" si="4"/>
        <v>7.7122975453621043</v>
      </c>
      <c r="J104" s="1">
        <f t="shared" si="4"/>
        <v>7.7321515053079706</v>
      </c>
      <c r="K104" s="1">
        <f t="shared" si="4"/>
        <v>7.1708109157124982</v>
      </c>
    </row>
    <row r="106" spans="1:11" x14ac:dyDescent="0.3">
      <c r="A106" s="1" t="s">
        <v>8664</v>
      </c>
      <c r="B106" s="1">
        <f>B57+B58</f>
        <v>6524.82</v>
      </c>
      <c r="C106" s="1">
        <f t="shared" ref="C106:K106" si="5">C57+C58</f>
        <v>7603.89</v>
      </c>
      <c r="D106" s="1">
        <f t="shared" si="5"/>
        <v>8410.23</v>
      </c>
      <c r="E106" s="1">
        <f t="shared" si="5"/>
        <v>9470.5499999999993</v>
      </c>
      <c r="F106" s="1">
        <f t="shared" si="5"/>
        <v>10130.16</v>
      </c>
      <c r="G106" s="1">
        <f t="shared" si="5"/>
        <v>12806.29</v>
      </c>
      <c r="H106" s="1">
        <f t="shared" si="5"/>
        <v>13811.56</v>
      </c>
      <c r="I106" s="1">
        <f t="shared" si="5"/>
        <v>15992.23</v>
      </c>
      <c r="J106" s="1">
        <f t="shared" si="5"/>
        <v>18728.3</v>
      </c>
      <c r="K106" s="1">
        <f t="shared" si="5"/>
        <v>19399.809999999998</v>
      </c>
    </row>
    <row r="107" spans="1:11" x14ac:dyDescent="0.3">
      <c r="A107" s="1" t="s">
        <v>8665</v>
      </c>
      <c r="B107" s="1">
        <f>B98/B106</f>
        <v>12.766164890372455</v>
      </c>
      <c r="C107" s="1">
        <f t="shared" ref="C107:K107" si="6">C98/C106</f>
        <v>13.541768752572695</v>
      </c>
      <c r="D107" s="1">
        <f t="shared" si="6"/>
        <v>12.778338761246722</v>
      </c>
      <c r="E107" s="1">
        <f t="shared" si="6"/>
        <v>15.118423322827082</v>
      </c>
      <c r="F107" s="1">
        <f t="shared" si="6"/>
        <v>15.779679689165818</v>
      </c>
      <c r="G107" s="1">
        <f t="shared" si="6"/>
        <v>19.0053019258505</v>
      </c>
      <c r="H107" s="1">
        <f t="shared" si="6"/>
        <v>21.389966375992287</v>
      </c>
      <c r="I107" s="1">
        <f t="shared" si="6"/>
        <v>16.564135708403395</v>
      </c>
      <c r="J107" s="1">
        <f t="shared" si="6"/>
        <v>14.580087888382822</v>
      </c>
      <c r="K107" s="1">
        <f t="shared" si="6"/>
        <v>12.454888991180843</v>
      </c>
    </row>
    <row r="109" spans="1:11" x14ac:dyDescent="0.3">
      <c r="A109" s="1" t="s">
        <v>8670</v>
      </c>
      <c r="B109" s="1">
        <f t="shared" ref="B109:K109" si="7">B66-B60</f>
        <v>6848.1100000000006</v>
      </c>
      <c r="C109" s="1">
        <f t="shared" si="7"/>
        <v>8164.2300000000005</v>
      </c>
      <c r="D109" s="1">
        <f t="shared" si="7"/>
        <v>8943.66</v>
      </c>
      <c r="E109" s="1">
        <f t="shared" si="7"/>
        <v>10790.150000000001</v>
      </c>
      <c r="F109" s="1">
        <f t="shared" si="7"/>
        <v>11248.66</v>
      </c>
      <c r="G109" s="1">
        <f t="shared" si="7"/>
        <v>13899.41</v>
      </c>
      <c r="H109" s="1">
        <f t="shared" si="7"/>
        <v>15398.44</v>
      </c>
      <c r="I109" s="1">
        <f t="shared" si="7"/>
        <v>17924.850000000002</v>
      </c>
      <c r="J109" s="1">
        <f t="shared" si="7"/>
        <v>21202.68</v>
      </c>
      <c r="K109" s="1">
        <f t="shared" si="7"/>
        <v>21690.1</v>
      </c>
    </row>
    <row r="110" spans="1:11" x14ac:dyDescent="0.3">
      <c r="A110" s="1" t="s">
        <v>283</v>
      </c>
      <c r="B110" s="1">
        <f>'Data Sheet'!B32-'Data Sheet'!B26</f>
        <v>2050.7999999999997</v>
      </c>
      <c r="C110" s="1">
        <f>'Data Sheet'!C32-'Data Sheet'!C26</f>
        <v>3716.1699999999992</v>
      </c>
      <c r="D110" s="1">
        <f>'Data Sheet'!D32-'Data Sheet'!D26</f>
        <v>2559.2799999999988</v>
      </c>
      <c r="E110" s="1">
        <f>'Data Sheet'!E32-'Data Sheet'!E26</f>
        <v>3729.32</v>
      </c>
      <c r="F110" s="1">
        <f>'Data Sheet'!F32-'Data Sheet'!F26</f>
        <v>3854.6200000000026</v>
      </c>
      <c r="G110" s="1">
        <f>'Data Sheet'!G32-'Data Sheet'!G26</f>
        <v>4249.2300000000014</v>
      </c>
      <c r="H110" s="1">
        <f>'Data Sheet'!H32-'Data Sheet'!H26</f>
        <v>6637.1899999999978</v>
      </c>
      <c r="I110" s="1">
        <f>'Data Sheet'!I32-'Data Sheet'!I26</f>
        <v>6021.2799999999952</v>
      </c>
      <c r="J110" s="1">
        <f>'Data Sheet'!J32-'Data Sheet'!J26</f>
        <v>6004.3800000000028</v>
      </c>
      <c r="K110" s="1">
        <f>'Data Sheet'!K32-'Data Sheet'!K26</f>
        <v>5389.8700000000017</v>
      </c>
    </row>
    <row r="111" spans="1:11" x14ac:dyDescent="0.3">
      <c r="A111" s="1" t="s">
        <v>8669</v>
      </c>
      <c r="B111" s="99">
        <f>B110/B109</f>
        <v>0.29946948866183509</v>
      </c>
      <c r="C111" s="99">
        <f t="shared" ref="C111:K111" si="8">C110/C109</f>
        <v>0.4551770344539533</v>
      </c>
      <c r="D111" s="99">
        <f t="shared" si="8"/>
        <v>0.28615577962489619</v>
      </c>
      <c r="E111" s="99">
        <f t="shared" si="8"/>
        <v>0.34562262804502253</v>
      </c>
      <c r="F111" s="99">
        <f t="shared" si="8"/>
        <v>0.34267370513465628</v>
      </c>
      <c r="G111" s="99">
        <f t="shared" si="8"/>
        <v>0.30571297630618866</v>
      </c>
      <c r="H111" s="99">
        <f t="shared" si="8"/>
        <v>0.43103002641826038</v>
      </c>
      <c r="I111" s="99">
        <f t="shared" si="8"/>
        <v>0.33591801326091958</v>
      </c>
      <c r="J111" s="99">
        <f t="shared" si="8"/>
        <v>0.28318967224897995</v>
      </c>
      <c r="K111" s="99">
        <f t="shared" si="8"/>
        <v>0.24849447443764677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12AA7490-949C-4981-82C3-F9C499CE1721}"/>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3C0F-6EBF-4F2C-B066-37F930286450}">
  <dimension ref="B2:P38"/>
  <sheetViews>
    <sheetView workbookViewId="0">
      <selection activeCell="I18" sqref="I18"/>
    </sheetView>
  </sheetViews>
  <sheetFormatPr defaultRowHeight="14.4" x14ac:dyDescent="0.3"/>
  <cols>
    <col min="2" max="2" width="5.44140625" bestFit="1" customWidth="1"/>
    <col min="3" max="3" width="16.5546875" bestFit="1" customWidth="1"/>
    <col min="4" max="4" width="7.6640625" bestFit="1" customWidth="1"/>
    <col min="5" max="5" width="15.6640625" bestFit="1" customWidth="1"/>
    <col min="6" max="6" width="13.6640625" bestFit="1" customWidth="1"/>
    <col min="7" max="7" width="10.109375" bestFit="1" customWidth="1"/>
    <col min="8" max="8" width="13.6640625" bestFit="1" customWidth="1"/>
    <col min="9" max="9" width="8.33203125" bestFit="1" customWidth="1"/>
    <col min="10" max="10" width="9.5546875" bestFit="1" customWidth="1"/>
    <col min="11" max="11" width="10.33203125" bestFit="1" customWidth="1"/>
    <col min="12" max="12" width="7.5546875" bestFit="1" customWidth="1"/>
    <col min="13" max="13" width="14.109375" bestFit="1" customWidth="1"/>
    <col min="14" max="14" width="13.6640625" bestFit="1" customWidth="1"/>
    <col min="15" max="15" width="12.6640625" bestFit="1" customWidth="1"/>
    <col min="16" max="16" width="13.33203125" bestFit="1" customWidth="1"/>
  </cols>
  <sheetData>
    <row r="2" spans="2:16" x14ac:dyDescent="0.3">
      <c r="B2" s="41" t="s">
        <v>264</v>
      </c>
      <c r="C2" s="41" t="s">
        <v>225</v>
      </c>
      <c r="D2" s="143" t="s">
        <v>265</v>
      </c>
      <c r="E2" s="143" t="s">
        <v>330</v>
      </c>
      <c r="F2" s="143" t="s">
        <v>329</v>
      </c>
      <c r="G2" s="143" t="s">
        <v>267</v>
      </c>
      <c r="H2" s="143" t="s">
        <v>328</v>
      </c>
      <c r="I2" s="143" t="s">
        <v>327</v>
      </c>
      <c r="J2" s="143" t="s">
        <v>326</v>
      </c>
      <c r="K2" s="143" t="s">
        <v>325</v>
      </c>
      <c r="L2" s="143" t="s">
        <v>63</v>
      </c>
      <c r="M2" s="143" t="s">
        <v>324</v>
      </c>
      <c r="N2" s="143" t="s">
        <v>323</v>
      </c>
      <c r="O2" s="142" t="s">
        <v>322</v>
      </c>
    </row>
    <row r="3" spans="2:16" x14ac:dyDescent="0.3">
      <c r="B3" s="41">
        <v>1</v>
      </c>
      <c r="C3" s="41" t="s">
        <v>259</v>
      </c>
      <c r="D3" s="143">
        <v>2518.6</v>
      </c>
      <c r="E3" s="143">
        <v>95.92</v>
      </c>
      <c r="F3" s="143">
        <f t="shared" ref="F3:F12" si="0">D3*E3</f>
        <v>241584.11199999999</v>
      </c>
      <c r="G3" s="143">
        <v>2290.29</v>
      </c>
      <c r="H3" s="143">
        <v>781.98</v>
      </c>
      <c r="I3" s="143">
        <f t="shared" ref="I3:I12" si="1">G3-H3</f>
        <v>1508.31</v>
      </c>
      <c r="J3" s="143">
        <f t="shared" ref="J3:J12" si="2">F3+G3-H3</f>
        <v>243092.42199999999</v>
      </c>
      <c r="K3" s="143">
        <v>33874.44</v>
      </c>
      <c r="L3" s="143">
        <f t="shared" ref="L3:L12" si="3">M3+N3</f>
        <v>6686.91</v>
      </c>
      <c r="M3" s="143">
        <v>5587.4</v>
      </c>
      <c r="N3" s="143">
        <v>1099.51</v>
      </c>
      <c r="O3" s="142">
        <v>3639.97</v>
      </c>
      <c r="P3" s="68"/>
    </row>
    <row r="4" spans="2:16" x14ac:dyDescent="0.3">
      <c r="B4" s="41">
        <v>2</v>
      </c>
      <c r="C4" s="41" t="s">
        <v>260</v>
      </c>
      <c r="D4" s="143">
        <v>533</v>
      </c>
      <c r="E4" s="143">
        <v>116.59</v>
      </c>
      <c r="F4" s="143">
        <f t="shared" si="0"/>
        <v>62142.47</v>
      </c>
      <c r="G4" s="143">
        <v>670.27</v>
      </c>
      <c r="H4" s="143">
        <v>500.48</v>
      </c>
      <c r="I4" s="143">
        <f t="shared" si="1"/>
        <v>169.78999999999996</v>
      </c>
      <c r="J4" s="143">
        <f t="shared" si="2"/>
        <v>62312.259999999995</v>
      </c>
      <c r="K4" s="143">
        <v>11654.46</v>
      </c>
      <c r="L4" s="143">
        <f t="shared" si="3"/>
        <v>1985.6100000000001</v>
      </c>
      <c r="M4" s="143">
        <v>1624.65</v>
      </c>
      <c r="N4" s="143">
        <v>360.96</v>
      </c>
      <c r="O4" s="142">
        <v>1143.82</v>
      </c>
      <c r="P4" s="68"/>
    </row>
    <row r="5" spans="2:16" x14ac:dyDescent="0.3">
      <c r="B5" s="41">
        <v>3</v>
      </c>
      <c r="C5" s="41" t="s">
        <v>261</v>
      </c>
      <c r="D5" s="143">
        <v>239.99</v>
      </c>
      <c r="E5" s="143">
        <v>80.849999999999994</v>
      </c>
      <c r="F5" s="143">
        <f t="shared" si="0"/>
        <v>19403.191500000001</v>
      </c>
      <c r="G5" s="143">
        <v>296.39</v>
      </c>
      <c r="H5" s="143">
        <v>290.06</v>
      </c>
      <c r="I5" s="143">
        <f t="shared" si="1"/>
        <v>6.3299999999999841</v>
      </c>
      <c r="J5" s="143">
        <f t="shared" si="2"/>
        <v>19409.521499999999</v>
      </c>
      <c r="K5" s="143">
        <v>7851.94</v>
      </c>
      <c r="L5" s="143">
        <f t="shared" si="3"/>
        <v>1073.79</v>
      </c>
      <c r="M5" s="143">
        <v>867.29</v>
      </c>
      <c r="N5" s="143">
        <v>206.5</v>
      </c>
      <c r="O5" s="142">
        <v>1100.05</v>
      </c>
      <c r="P5" s="68"/>
    </row>
    <row r="6" spans="2:16" x14ac:dyDescent="0.3">
      <c r="B6" s="41">
        <v>4</v>
      </c>
      <c r="C6" s="41" t="s">
        <v>262</v>
      </c>
      <c r="D6" s="143">
        <v>3410.6</v>
      </c>
      <c r="E6" s="143">
        <v>4.55</v>
      </c>
      <c r="F6" s="143">
        <f t="shared" si="0"/>
        <v>15518.23</v>
      </c>
      <c r="G6" s="143">
        <v>62.1</v>
      </c>
      <c r="H6" s="143">
        <v>299.5</v>
      </c>
      <c r="I6" s="143">
        <f t="shared" si="1"/>
        <v>-237.4</v>
      </c>
      <c r="J6" s="143">
        <f t="shared" si="2"/>
        <v>15280.83</v>
      </c>
      <c r="K6" s="143">
        <v>4050</v>
      </c>
      <c r="L6" s="143">
        <f t="shared" si="3"/>
        <v>633.69999999999993</v>
      </c>
      <c r="M6" s="143">
        <v>547.9</v>
      </c>
      <c r="N6" s="143">
        <v>85.8</v>
      </c>
      <c r="O6" s="142">
        <v>405</v>
      </c>
      <c r="P6" s="68"/>
    </row>
    <row r="7" spans="2:16" x14ac:dyDescent="0.3">
      <c r="B7" s="41">
        <v>5</v>
      </c>
      <c r="C7" s="41" t="s">
        <v>263</v>
      </c>
      <c r="D7" s="143">
        <v>1099.7</v>
      </c>
      <c r="E7" s="143">
        <v>4.76</v>
      </c>
      <c r="F7" s="143">
        <f t="shared" si="0"/>
        <v>5234.5720000000001</v>
      </c>
      <c r="G7" s="143">
        <v>19.7</v>
      </c>
      <c r="H7" s="143">
        <v>37.1</v>
      </c>
      <c r="I7" s="143">
        <f t="shared" si="1"/>
        <v>-17.400000000000002</v>
      </c>
      <c r="J7" s="143">
        <f t="shared" si="2"/>
        <v>5217.1719999999996</v>
      </c>
      <c r="K7" s="143">
        <v>1278.0999999999999</v>
      </c>
      <c r="L7" s="143">
        <f t="shared" si="3"/>
        <v>248.54</v>
      </c>
      <c r="M7" s="143">
        <v>194.95</v>
      </c>
      <c r="N7" s="143">
        <v>53.59</v>
      </c>
      <c r="O7" s="142">
        <v>143.84</v>
      </c>
      <c r="P7" s="68"/>
    </row>
    <row r="8" spans="2:16" x14ac:dyDescent="0.3">
      <c r="B8" s="41">
        <v>6</v>
      </c>
      <c r="C8" s="41" t="s">
        <v>321</v>
      </c>
      <c r="D8" s="143">
        <v>462.75</v>
      </c>
      <c r="E8" s="143">
        <v>5.48</v>
      </c>
      <c r="F8" s="143">
        <f t="shared" si="0"/>
        <v>2535.8700000000003</v>
      </c>
      <c r="G8" s="143">
        <v>0</v>
      </c>
      <c r="H8" s="143">
        <v>54.16</v>
      </c>
      <c r="I8" s="143">
        <f t="shared" si="1"/>
        <v>-54.16</v>
      </c>
      <c r="J8" s="143">
        <f t="shared" si="2"/>
        <v>2481.7100000000005</v>
      </c>
      <c r="K8" s="143">
        <v>409.37</v>
      </c>
      <c r="L8" s="143">
        <f t="shared" si="3"/>
        <v>79.900000000000006</v>
      </c>
      <c r="M8" s="143">
        <v>72.03</v>
      </c>
      <c r="N8" s="143">
        <v>7.87</v>
      </c>
      <c r="O8" s="142">
        <v>53.11</v>
      </c>
      <c r="P8" s="68"/>
    </row>
    <row r="9" spans="2:16" x14ac:dyDescent="0.3">
      <c r="B9" s="41">
        <v>7</v>
      </c>
      <c r="C9" s="41" t="s">
        <v>320</v>
      </c>
      <c r="D9" s="143">
        <v>71.73</v>
      </c>
      <c r="E9" s="143">
        <v>8.3699999999999992</v>
      </c>
      <c r="F9" s="143">
        <f t="shared" si="0"/>
        <v>600.38009999999997</v>
      </c>
      <c r="G9" s="143">
        <v>163.86</v>
      </c>
      <c r="H9" s="143">
        <v>45.47</v>
      </c>
      <c r="I9" s="143">
        <f t="shared" si="1"/>
        <v>118.39000000000001</v>
      </c>
      <c r="J9" s="143">
        <f t="shared" si="2"/>
        <v>718.77009999999996</v>
      </c>
      <c r="K9" s="143">
        <v>624.19000000000005</v>
      </c>
      <c r="L9" s="143">
        <f t="shared" si="3"/>
        <v>-32.519999999999996</v>
      </c>
      <c r="M9" s="143">
        <v>-48.97</v>
      </c>
      <c r="N9" s="143">
        <v>16.45</v>
      </c>
      <c r="O9" s="142">
        <v>-69.790000000000006</v>
      </c>
      <c r="P9" s="68"/>
    </row>
    <row r="10" spans="2:16" x14ac:dyDescent="0.3">
      <c r="B10" s="41">
        <v>8</v>
      </c>
      <c r="C10" s="41" t="s">
        <v>319</v>
      </c>
      <c r="D10" s="143">
        <v>10.210000000000001</v>
      </c>
      <c r="E10" s="143">
        <v>31.44</v>
      </c>
      <c r="F10" s="143">
        <f t="shared" si="0"/>
        <v>321.00240000000002</v>
      </c>
      <c r="G10" s="143">
        <v>26.98</v>
      </c>
      <c r="H10" s="143">
        <v>5.9</v>
      </c>
      <c r="I10" s="143">
        <f t="shared" si="1"/>
        <v>21.08</v>
      </c>
      <c r="J10" s="143">
        <f t="shared" si="2"/>
        <v>342.08240000000006</v>
      </c>
      <c r="K10" s="143">
        <v>261.89</v>
      </c>
      <c r="L10" s="143">
        <f t="shared" si="3"/>
        <v>16.77</v>
      </c>
      <c r="M10" s="143">
        <v>11.36</v>
      </c>
      <c r="N10" s="143">
        <v>5.41</v>
      </c>
      <c r="O10" s="142">
        <v>5.94</v>
      </c>
      <c r="P10" s="68"/>
    </row>
    <row r="11" spans="2:16" x14ac:dyDescent="0.3">
      <c r="B11" s="41">
        <v>9</v>
      </c>
      <c r="C11" s="41" t="s">
        <v>318</v>
      </c>
      <c r="D11" s="143">
        <v>190</v>
      </c>
      <c r="E11" s="143">
        <v>0.62</v>
      </c>
      <c r="F11" s="143">
        <f t="shared" si="0"/>
        <v>117.8</v>
      </c>
      <c r="G11" s="143">
        <v>0</v>
      </c>
      <c r="H11" s="143">
        <v>5.76</v>
      </c>
      <c r="I11" s="143">
        <f t="shared" si="1"/>
        <v>-5.76</v>
      </c>
      <c r="J11" s="143">
        <f t="shared" si="2"/>
        <v>112.03999999999999</v>
      </c>
      <c r="K11" s="143">
        <v>48.01</v>
      </c>
      <c r="L11" s="143">
        <f t="shared" si="3"/>
        <v>10.44</v>
      </c>
      <c r="M11" s="143">
        <v>10.17</v>
      </c>
      <c r="N11" s="143">
        <v>0.27</v>
      </c>
      <c r="O11" s="142">
        <v>8.0299999999999994</v>
      </c>
      <c r="P11" s="68"/>
    </row>
    <row r="12" spans="2:16" x14ac:dyDescent="0.3">
      <c r="B12" s="41">
        <v>10</v>
      </c>
      <c r="C12" s="41" t="s">
        <v>317</v>
      </c>
      <c r="D12" s="143">
        <v>76.5</v>
      </c>
      <c r="E12" s="143">
        <v>1.53</v>
      </c>
      <c r="F12" s="143">
        <f t="shared" si="0"/>
        <v>117.045</v>
      </c>
      <c r="G12" s="143">
        <v>8.1199999999999992</v>
      </c>
      <c r="H12" s="143">
        <v>0.36</v>
      </c>
      <c r="I12" s="143">
        <f t="shared" si="1"/>
        <v>7.7599999999999989</v>
      </c>
      <c r="J12" s="143">
        <f t="shared" si="2"/>
        <v>124.80500000000001</v>
      </c>
      <c r="K12" s="143">
        <v>11.66</v>
      </c>
      <c r="L12" s="143">
        <f t="shared" si="3"/>
        <v>2.02</v>
      </c>
      <c r="M12" s="143">
        <v>1.72</v>
      </c>
      <c r="N12" s="143">
        <v>0.3</v>
      </c>
      <c r="O12" s="142">
        <v>0.74</v>
      </c>
      <c r="P12" s="68"/>
    </row>
    <row r="13" spans="2:16" x14ac:dyDescent="0.3">
      <c r="D13" s="68"/>
      <c r="E13" s="68"/>
      <c r="F13" s="68"/>
      <c r="G13" s="68"/>
      <c r="H13" s="68"/>
      <c r="I13" s="68"/>
      <c r="J13" s="68"/>
      <c r="K13" s="68"/>
      <c r="L13" s="68"/>
      <c r="M13" s="68"/>
      <c r="N13" s="68"/>
      <c r="O13" s="141"/>
      <c r="P13" s="68"/>
    </row>
    <row r="14" spans="2:16" x14ac:dyDescent="0.3">
      <c r="D14" s="68"/>
      <c r="E14" s="68"/>
      <c r="F14" s="68"/>
      <c r="G14" s="68"/>
      <c r="H14" s="68"/>
      <c r="I14" s="68"/>
      <c r="J14" s="68"/>
      <c r="K14" s="68"/>
      <c r="L14" s="68"/>
      <c r="M14" s="68"/>
      <c r="N14" s="68"/>
      <c r="O14" s="141"/>
      <c r="P14" s="68"/>
    </row>
    <row r="15" spans="2:16" x14ac:dyDescent="0.3">
      <c r="D15" s="68"/>
      <c r="E15" s="68"/>
      <c r="F15" s="68"/>
      <c r="G15" s="68"/>
      <c r="H15" s="68"/>
      <c r="I15" s="68"/>
      <c r="J15" s="68"/>
      <c r="K15" s="68"/>
      <c r="L15" s="68"/>
      <c r="M15" s="68"/>
      <c r="N15" s="68"/>
      <c r="O15" s="141"/>
      <c r="P15" s="68"/>
    </row>
    <row r="16" spans="2:16" x14ac:dyDescent="0.3">
      <c r="D16" s="68"/>
      <c r="E16" s="68"/>
      <c r="F16" s="68"/>
      <c r="G16" s="68"/>
      <c r="H16" s="68"/>
      <c r="I16" s="68"/>
      <c r="J16" s="68"/>
      <c r="K16" s="68"/>
      <c r="L16" s="68"/>
      <c r="M16" s="68"/>
      <c r="N16" s="68"/>
      <c r="O16" s="141"/>
      <c r="P16" s="68"/>
    </row>
    <row r="17" spans="4:16" x14ac:dyDescent="0.3">
      <c r="P17" s="68"/>
    </row>
    <row r="18" spans="4:16" x14ac:dyDescent="0.3">
      <c r="P18" s="68"/>
    </row>
    <row r="19" spans="4:16" x14ac:dyDescent="0.3">
      <c r="P19" s="68"/>
    </row>
    <row r="20" spans="4:16" x14ac:dyDescent="0.3">
      <c r="P20" s="68"/>
    </row>
    <row r="21" spans="4:16" x14ac:dyDescent="0.3">
      <c r="P21" s="68"/>
    </row>
    <row r="22" spans="4:16" x14ac:dyDescent="0.3">
      <c r="P22" s="68"/>
    </row>
    <row r="23" spans="4:16" x14ac:dyDescent="0.3">
      <c r="P23" s="68"/>
    </row>
    <row r="24" spans="4:16" x14ac:dyDescent="0.3">
      <c r="P24" s="68"/>
    </row>
    <row r="25" spans="4:16" x14ac:dyDescent="0.3">
      <c r="P25" s="68"/>
    </row>
    <row r="26" spans="4:16" x14ac:dyDescent="0.3">
      <c r="P26" s="68"/>
    </row>
    <row r="27" spans="4:16" x14ac:dyDescent="0.3">
      <c r="P27" s="68"/>
    </row>
    <row r="28" spans="4:16" x14ac:dyDescent="0.3">
      <c r="D28" s="68"/>
      <c r="E28" s="68"/>
      <c r="F28" s="68"/>
      <c r="G28" s="68"/>
      <c r="H28" s="68"/>
      <c r="I28" s="68"/>
      <c r="J28" s="68"/>
      <c r="K28" s="68"/>
      <c r="L28" s="68"/>
      <c r="M28" s="68"/>
      <c r="N28" s="68"/>
      <c r="O28" s="141"/>
      <c r="P28" s="68"/>
    </row>
    <row r="29" spans="4:16" x14ac:dyDescent="0.3">
      <c r="D29" s="68"/>
      <c r="E29" s="68"/>
      <c r="F29" s="68"/>
      <c r="G29" s="68"/>
      <c r="H29" s="68"/>
      <c r="I29" s="68"/>
      <c r="J29" s="68"/>
      <c r="K29" s="68"/>
      <c r="L29" s="68"/>
      <c r="M29" s="68"/>
      <c r="N29" s="68"/>
      <c r="O29" s="141"/>
      <c r="P29" s="68"/>
    </row>
    <row r="30" spans="4:16" x14ac:dyDescent="0.3">
      <c r="D30" s="68"/>
      <c r="E30" s="68"/>
      <c r="F30" s="68"/>
      <c r="G30" s="68"/>
      <c r="H30" s="68"/>
      <c r="I30" s="68"/>
      <c r="J30" s="68"/>
      <c r="K30" s="68"/>
      <c r="L30" s="68"/>
      <c r="M30" s="68"/>
      <c r="N30" s="68"/>
      <c r="O30" s="141"/>
      <c r="P30" s="68"/>
    </row>
    <row r="31" spans="4:16" x14ac:dyDescent="0.3">
      <c r="D31" s="68"/>
      <c r="E31" s="68"/>
      <c r="F31" s="68"/>
      <c r="G31" s="68"/>
      <c r="H31" s="68"/>
      <c r="I31" s="68"/>
      <c r="J31" s="68"/>
      <c r="K31" s="68"/>
      <c r="L31" s="68"/>
      <c r="M31" s="68"/>
      <c r="N31" s="68"/>
      <c r="O31" s="141"/>
      <c r="P31" s="68"/>
    </row>
    <row r="32" spans="4:16" x14ac:dyDescent="0.3">
      <c r="D32" s="68"/>
      <c r="E32" s="68"/>
      <c r="F32" s="68"/>
      <c r="G32" s="68"/>
      <c r="H32" s="68"/>
      <c r="I32" s="68"/>
      <c r="J32" s="68"/>
      <c r="K32" s="68"/>
      <c r="L32" s="68"/>
      <c r="M32" s="68"/>
      <c r="N32" s="68"/>
      <c r="O32" s="141"/>
      <c r="P32" s="68"/>
    </row>
    <row r="33" spans="4:16" x14ac:dyDescent="0.3">
      <c r="D33" s="68"/>
      <c r="E33" s="68"/>
      <c r="F33" s="68"/>
      <c r="G33" s="68"/>
      <c r="H33" s="68"/>
      <c r="I33" s="68"/>
      <c r="J33" s="68"/>
      <c r="K33" s="68"/>
      <c r="L33" s="68"/>
      <c r="M33" s="68"/>
      <c r="N33" s="68"/>
      <c r="O33" s="141"/>
      <c r="P33" s="68"/>
    </row>
    <row r="34" spans="4:16" x14ac:dyDescent="0.3">
      <c r="D34" s="68"/>
      <c r="E34" s="68"/>
      <c r="F34" s="68"/>
      <c r="G34" s="68"/>
      <c r="H34" s="68"/>
      <c r="I34" s="68"/>
      <c r="J34" s="68"/>
      <c r="K34" s="68"/>
      <c r="L34" s="68"/>
      <c r="M34" s="68"/>
      <c r="N34" s="68"/>
      <c r="O34" s="141"/>
      <c r="P34" s="68"/>
    </row>
    <row r="35" spans="4:16" x14ac:dyDescent="0.3">
      <c r="D35" s="68"/>
      <c r="E35" s="68"/>
      <c r="F35" s="68"/>
      <c r="G35" s="68"/>
      <c r="H35" s="68"/>
      <c r="I35" s="68"/>
      <c r="J35" s="68"/>
      <c r="K35" s="68"/>
      <c r="L35" s="68"/>
      <c r="M35" s="68"/>
      <c r="N35" s="68"/>
      <c r="O35" s="141"/>
      <c r="P35" s="68"/>
    </row>
    <row r="36" spans="4:16" x14ac:dyDescent="0.3">
      <c r="D36" s="68"/>
      <c r="E36" s="68"/>
      <c r="F36" s="68"/>
      <c r="G36" s="68"/>
      <c r="H36" s="68"/>
      <c r="I36" s="68"/>
      <c r="J36" s="68"/>
      <c r="K36" s="68"/>
      <c r="L36" s="68"/>
      <c r="M36" s="68"/>
      <c r="N36" s="68"/>
      <c r="O36" s="141"/>
      <c r="P36" s="68"/>
    </row>
    <row r="37" spans="4:16" x14ac:dyDescent="0.3">
      <c r="D37" s="68"/>
      <c r="E37" s="68"/>
      <c r="F37" s="68"/>
      <c r="G37" s="68"/>
      <c r="H37" s="68"/>
      <c r="I37" s="68"/>
      <c r="J37" s="68"/>
      <c r="K37" s="68"/>
      <c r="L37" s="68"/>
      <c r="M37" s="68"/>
      <c r="N37" s="68"/>
      <c r="O37" s="141"/>
      <c r="P37" s="68"/>
    </row>
    <row r="38" spans="4:16" x14ac:dyDescent="0.3">
      <c r="D38" s="68"/>
      <c r="E38" s="68"/>
      <c r="F38" s="68"/>
      <c r="G38" s="68"/>
      <c r="H38" s="68"/>
      <c r="I38" s="68"/>
      <c r="J38" s="68"/>
      <c r="K38" s="68"/>
      <c r="L38" s="68"/>
      <c r="M38" s="68"/>
      <c r="N38" s="68"/>
      <c r="O38" s="141"/>
      <c r="P38" s="68"/>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A8A52-FF24-49C4-B3C3-DE641B38FAE1}">
  <dimension ref="B2:L45"/>
  <sheetViews>
    <sheetView showGridLines="0" workbookViewId="0">
      <pane xSplit="1" ySplit="2" topLeftCell="B3" activePane="bottomRight" state="frozen"/>
      <selection activeCell="I18" sqref="I18"/>
      <selection pane="topRight" activeCell="I18" sqref="I18"/>
      <selection pane="bottomLeft" activeCell="I18" sqref="I18"/>
      <selection pane="bottomRight" activeCell="I18" sqref="I18"/>
    </sheetView>
  </sheetViews>
  <sheetFormatPr defaultRowHeight="14.4" x14ac:dyDescent="0.3"/>
  <cols>
    <col min="1" max="1" width="1.88671875" customWidth="1"/>
    <col min="2" max="2" width="32.44140625" customWidth="1"/>
    <col min="3" max="3" width="11.109375" customWidth="1"/>
    <col min="4" max="4" width="11.33203125" customWidth="1"/>
    <col min="5" max="5" width="11.5546875" customWidth="1"/>
    <col min="6" max="6" width="11.44140625" customWidth="1"/>
    <col min="7" max="12" width="11.33203125" customWidth="1"/>
  </cols>
  <sheetData>
    <row r="2" spans="2:12" x14ac:dyDescent="0.3">
      <c r="B2" s="9" t="s">
        <v>150</v>
      </c>
      <c r="C2" s="9">
        <v>42430</v>
      </c>
      <c r="D2" s="9">
        <v>42795</v>
      </c>
      <c r="E2" s="9">
        <v>43160</v>
      </c>
      <c r="F2" s="9">
        <v>43525</v>
      </c>
      <c r="G2" s="9">
        <v>43891</v>
      </c>
      <c r="H2" s="9">
        <v>44256</v>
      </c>
      <c r="I2" s="9">
        <v>44621</v>
      </c>
      <c r="J2" s="9">
        <v>44986</v>
      </c>
      <c r="K2" s="9">
        <v>45352</v>
      </c>
      <c r="L2" s="9">
        <v>45717</v>
      </c>
    </row>
    <row r="3" spans="2:12" x14ac:dyDescent="0.3">
      <c r="B3" s="16"/>
      <c r="C3" s="51"/>
      <c r="D3" s="51"/>
      <c r="E3" s="51"/>
      <c r="F3" s="51"/>
      <c r="G3" s="51"/>
      <c r="H3" s="51"/>
      <c r="I3" s="51"/>
      <c r="J3" s="51"/>
      <c r="K3" s="52"/>
      <c r="L3" s="52"/>
    </row>
    <row r="4" spans="2:12" x14ac:dyDescent="0.3">
      <c r="B4" s="25" t="s">
        <v>151</v>
      </c>
      <c r="C4" s="53">
        <v>96</v>
      </c>
      <c r="D4" s="53">
        <v>96</v>
      </c>
      <c r="E4" s="53">
        <v>96</v>
      </c>
      <c r="F4" s="53">
        <v>96</v>
      </c>
      <c r="G4" s="53">
        <v>96</v>
      </c>
      <c r="H4" s="53">
        <v>96</v>
      </c>
      <c r="I4" s="53">
        <v>96</v>
      </c>
      <c r="J4" s="53">
        <v>96</v>
      </c>
      <c r="K4" s="53">
        <v>96</v>
      </c>
      <c r="L4" s="53">
        <v>96</v>
      </c>
    </row>
    <row r="5" spans="2:12" x14ac:dyDescent="0.3">
      <c r="B5" s="25" t="s">
        <v>23</v>
      </c>
      <c r="C5" s="53">
        <v>6429</v>
      </c>
      <c r="D5" s="53">
        <v>7508</v>
      </c>
      <c r="E5" s="53">
        <v>8314</v>
      </c>
      <c r="F5" s="53">
        <v>9375</v>
      </c>
      <c r="G5" s="53">
        <v>10034</v>
      </c>
      <c r="H5" s="53">
        <v>12710</v>
      </c>
      <c r="I5" s="53">
        <v>13716</v>
      </c>
      <c r="J5" s="53">
        <v>15896</v>
      </c>
      <c r="K5" s="53">
        <v>18632</v>
      </c>
      <c r="L5" s="53">
        <v>19304</v>
      </c>
    </row>
    <row r="6" spans="2:12" x14ac:dyDescent="0.3">
      <c r="B6" s="25" t="s">
        <v>152</v>
      </c>
      <c r="C6" s="53"/>
      <c r="D6" s="53"/>
      <c r="E6" s="53"/>
      <c r="F6" s="53"/>
      <c r="G6" s="53"/>
      <c r="H6" s="53"/>
      <c r="I6" s="53"/>
      <c r="J6" s="53"/>
      <c r="K6" s="53"/>
      <c r="L6" s="53"/>
    </row>
    <row r="7" spans="2:12" x14ac:dyDescent="0.3">
      <c r="B7" t="s">
        <v>153</v>
      </c>
      <c r="C7" s="53">
        <v>73</v>
      </c>
      <c r="D7" s="53">
        <v>41</v>
      </c>
      <c r="E7" s="53">
        <v>28</v>
      </c>
      <c r="F7" s="53">
        <v>19</v>
      </c>
      <c r="G7" s="53">
        <v>19</v>
      </c>
      <c r="H7" s="53">
        <v>15</v>
      </c>
      <c r="I7" s="53">
        <v>45</v>
      </c>
      <c r="J7" s="53">
        <v>76</v>
      </c>
      <c r="K7" s="53">
        <v>54</v>
      </c>
      <c r="L7" s="53">
        <v>260</v>
      </c>
    </row>
    <row r="8" spans="2:12" x14ac:dyDescent="0.3">
      <c r="B8" t="s">
        <v>154</v>
      </c>
      <c r="C8" s="52">
        <v>231</v>
      </c>
      <c r="D8" s="52">
        <v>504</v>
      </c>
      <c r="E8" s="52">
        <v>492</v>
      </c>
      <c r="F8" s="52">
        <v>597</v>
      </c>
      <c r="G8" s="52">
        <v>321</v>
      </c>
      <c r="H8" s="52">
        <v>334</v>
      </c>
      <c r="I8" s="52">
        <v>731</v>
      </c>
      <c r="J8" s="52">
        <v>896</v>
      </c>
      <c r="K8" s="52">
        <v>1053</v>
      </c>
      <c r="L8" s="52">
        <v>604</v>
      </c>
    </row>
    <row r="9" spans="2:12" x14ac:dyDescent="0.3">
      <c r="B9" t="s">
        <v>155</v>
      </c>
      <c r="C9" s="53">
        <v>0</v>
      </c>
      <c r="D9" s="53">
        <v>0</v>
      </c>
      <c r="E9" s="53">
        <v>0</v>
      </c>
      <c r="F9" s="53">
        <v>693</v>
      </c>
      <c r="G9" s="53">
        <v>764</v>
      </c>
      <c r="H9" s="53">
        <v>745</v>
      </c>
      <c r="I9" s="53">
        <v>811</v>
      </c>
      <c r="J9" s="53">
        <v>960</v>
      </c>
      <c r="K9" s="53">
        <v>1367</v>
      </c>
      <c r="L9" s="53">
        <v>1427</v>
      </c>
    </row>
    <row r="10" spans="2:12" x14ac:dyDescent="0.3">
      <c r="B10" t="s">
        <v>156</v>
      </c>
      <c r="C10" s="52">
        <v>20</v>
      </c>
      <c r="D10" s="52">
        <v>15</v>
      </c>
      <c r="E10" s="52">
        <v>13</v>
      </c>
      <c r="F10" s="52">
        <v>11</v>
      </c>
      <c r="G10" s="52">
        <v>15</v>
      </c>
      <c r="H10" s="52">
        <v>0</v>
      </c>
      <c r="I10" s="52">
        <v>0</v>
      </c>
      <c r="J10" s="52">
        <v>0</v>
      </c>
      <c r="K10" s="52">
        <v>0</v>
      </c>
      <c r="L10" s="52">
        <v>0</v>
      </c>
    </row>
    <row r="11" spans="2:12" x14ac:dyDescent="0.3">
      <c r="B11" s="25" t="s">
        <v>157</v>
      </c>
      <c r="C11" s="53"/>
      <c r="D11" s="53"/>
      <c r="E11" s="53"/>
      <c r="F11" s="53"/>
      <c r="G11" s="53"/>
      <c r="H11" s="53"/>
      <c r="I11" s="53"/>
      <c r="J11" s="53"/>
      <c r="K11" s="53"/>
      <c r="L11" s="53"/>
    </row>
    <row r="12" spans="2:12" x14ac:dyDescent="0.3">
      <c r="B12" t="s">
        <v>158</v>
      </c>
      <c r="C12" s="52">
        <v>384</v>
      </c>
      <c r="D12" s="52">
        <v>375</v>
      </c>
      <c r="E12" s="52">
        <v>328</v>
      </c>
      <c r="F12" s="52">
        <v>361</v>
      </c>
      <c r="G12" s="52">
        <v>404</v>
      </c>
      <c r="H12" s="52">
        <v>423</v>
      </c>
      <c r="I12" s="52">
        <v>388</v>
      </c>
      <c r="J12" s="52">
        <v>454</v>
      </c>
      <c r="K12" s="52">
        <v>695</v>
      </c>
      <c r="L12" s="52">
        <v>659</v>
      </c>
    </row>
    <row r="13" spans="2:12" x14ac:dyDescent="0.3">
      <c r="B13" t="s">
        <v>159</v>
      </c>
      <c r="C13" s="53">
        <v>1565</v>
      </c>
      <c r="D13" s="53">
        <v>1923</v>
      </c>
      <c r="E13" s="53">
        <v>2160</v>
      </c>
      <c r="F13" s="53">
        <v>2394</v>
      </c>
      <c r="G13" s="53">
        <v>2137</v>
      </c>
      <c r="H13" s="53">
        <v>3379</v>
      </c>
      <c r="I13" s="53">
        <v>4164</v>
      </c>
      <c r="J13" s="53">
        <v>3635</v>
      </c>
      <c r="K13" s="53">
        <v>3831</v>
      </c>
      <c r="L13" s="53">
        <v>3848</v>
      </c>
    </row>
    <row r="14" spans="2:12" x14ac:dyDescent="0.3">
      <c r="B14" t="s">
        <v>160</v>
      </c>
      <c r="C14" s="54">
        <v>12</v>
      </c>
      <c r="D14" s="54">
        <v>17</v>
      </c>
      <c r="E14" s="54">
        <v>16</v>
      </c>
      <c r="F14" s="54">
        <v>13</v>
      </c>
      <c r="G14" s="54">
        <v>29</v>
      </c>
      <c r="H14" s="54">
        <v>41</v>
      </c>
      <c r="I14" s="54">
        <v>76</v>
      </c>
      <c r="J14" s="54">
        <v>108</v>
      </c>
      <c r="K14" s="54">
        <v>154</v>
      </c>
      <c r="L14" s="54">
        <v>173</v>
      </c>
    </row>
    <row r="15" spans="2:12" x14ac:dyDescent="0.3">
      <c r="B15" t="s">
        <v>161</v>
      </c>
      <c r="C15" s="52">
        <v>1750</v>
      </c>
      <c r="D15" s="52">
        <v>1925</v>
      </c>
      <c r="E15" s="52">
        <v>2316</v>
      </c>
      <c r="F15" s="52">
        <v>2690</v>
      </c>
      <c r="G15" s="52">
        <v>2320</v>
      </c>
      <c r="H15" s="52">
        <v>2613</v>
      </c>
      <c r="I15" s="52">
        <v>2932</v>
      </c>
      <c r="J15" s="52">
        <v>3657</v>
      </c>
      <c r="K15" s="52">
        <v>4017</v>
      </c>
      <c r="L15" s="52">
        <v>3985</v>
      </c>
    </row>
    <row r="16" spans="2:12" x14ac:dyDescent="0.3">
      <c r="B16" s="50" t="s">
        <v>76</v>
      </c>
      <c r="C16" s="55">
        <v>10559</v>
      </c>
      <c r="D16" s="55">
        <v>12405</v>
      </c>
      <c r="E16" s="55">
        <v>13763</v>
      </c>
      <c r="F16" s="55">
        <v>16249</v>
      </c>
      <c r="G16" s="55">
        <v>16138</v>
      </c>
      <c r="H16" s="55">
        <v>20355</v>
      </c>
      <c r="I16" s="55">
        <v>22958</v>
      </c>
      <c r="J16" s="55">
        <v>25779</v>
      </c>
      <c r="K16" s="55">
        <v>29901</v>
      </c>
      <c r="L16" s="55">
        <v>30355</v>
      </c>
    </row>
    <row r="17" spans="2:12" x14ac:dyDescent="0.3">
      <c r="C17" s="24"/>
      <c r="D17" s="24"/>
      <c r="E17" s="24"/>
      <c r="F17" s="24"/>
      <c r="G17" s="24"/>
      <c r="H17" s="24"/>
      <c r="I17" s="24"/>
      <c r="J17" s="24"/>
      <c r="K17" s="24"/>
      <c r="L17" s="24"/>
    </row>
    <row r="18" spans="2:12" x14ac:dyDescent="0.3">
      <c r="B18" s="25" t="s">
        <v>162</v>
      </c>
      <c r="C18" s="24"/>
      <c r="D18" s="24"/>
      <c r="E18" s="24"/>
      <c r="F18" s="24"/>
      <c r="G18" s="24"/>
      <c r="H18" s="24"/>
      <c r="I18" s="24"/>
      <c r="J18" s="24"/>
      <c r="K18" s="24"/>
      <c r="L18" s="24"/>
    </row>
    <row r="19" spans="2:12" x14ac:dyDescent="0.3">
      <c r="B19" t="s">
        <v>163</v>
      </c>
      <c r="C19" s="53">
        <v>429</v>
      </c>
      <c r="D19" s="53">
        <v>408</v>
      </c>
      <c r="E19" s="53">
        <v>586</v>
      </c>
      <c r="F19" s="53">
        <v>605</v>
      </c>
      <c r="G19" s="53">
        <v>640</v>
      </c>
      <c r="H19" s="53">
        <v>644</v>
      </c>
      <c r="I19" s="53">
        <v>644</v>
      </c>
      <c r="J19" s="53">
        <v>804</v>
      </c>
      <c r="K19" s="53">
        <v>1126</v>
      </c>
      <c r="L19" s="53">
        <v>1050</v>
      </c>
    </row>
    <row r="20" spans="2:12" x14ac:dyDescent="0.3">
      <c r="B20" t="s">
        <v>164</v>
      </c>
      <c r="C20" s="53">
        <v>923</v>
      </c>
      <c r="D20" s="53">
        <v>931</v>
      </c>
      <c r="E20" s="53">
        <v>957</v>
      </c>
      <c r="F20" s="53">
        <v>2402</v>
      </c>
      <c r="G20" s="53">
        <v>2257</v>
      </c>
      <c r="H20" s="53">
        <v>2249</v>
      </c>
      <c r="I20" s="53">
        <v>2325</v>
      </c>
      <c r="J20" s="53">
        <v>2883</v>
      </c>
      <c r="K20" s="53">
        <v>3390</v>
      </c>
      <c r="L20" s="53">
        <v>4136</v>
      </c>
    </row>
    <row r="21" spans="2:12" x14ac:dyDescent="0.3">
      <c r="B21" t="s">
        <v>165</v>
      </c>
      <c r="C21" s="53">
        <v>1793</v>
      </c>
      <c r="D21" s="53">
        <v>1980</v>
      </c>
      <c r="E21" s="53">
        <v>2157</v>
      </c>
      <c r="F21" s="53">
        <v>4006</v>
      </c>
      <c r="G21" s="53">
        <v>4208</v>
      </c>
      <c r="H21" s="53">
        <v>4340</v>
      </c>
      <c r="I21" s="53">
        <v>4531</v>
      </c>
      <c r="J21" s="53">
        <v>4825</v>
      </c>
      <c r="K21" s="53">
        <v>5422</v>
      </c>
      <c r="L21" s="53">
        <v>7576</v>
      </c>
    </row>
    <row r="22" spans="2:12" x14ac:dyDescent="0.3">
      <c r="B22" t="s">
        <v>166</v>
      </c>
      <c r="C22" s="53">
        <v>97</v>
      </c>
      <c r="D22" s="53">
        <v>119</v>
      </c>
      <c r="E22" s="53">
        <v>200</v>
      </c>
      <c r="F22" s="53">
        <v>221</v>
      </c>
      <c r="G22" s="53">
        <v>241</v>
      </c>
      <c r="H22" s="53">
        <v>243</v>
      </c>
      <c r="I22" s="53">
        <v>253</v>
      </c>
      <c r="J22" s="53">
        <v>270</v>
      </c>
      <c r="K22" s="53">
        <v>298</v>
      </c>
      <c r="L22" s="53">
        <v>325</v>
      </c>
    </row>
    <row r="23" spans="2:12" x14ac:dyDescent="0.3">
      <c r="B23" t="s">
        <v>167</v>
      </c>
      <c r="C23" s="53">
        <v>49</v>
      </c>
      <c r="D23" s="53">
        <v>59</v>
      </c>
      <c r="E23" s="53">
        <v>72</v>
      </c>
      <c r="F23" s="53">
        <v>88</v>
      </c>
      <c r="G23" s="53">
        <v>94</v>
      </c>
      <c r="H23" s="53">
        <v>99</v>
      </c>
      <c r="I23" s="53">
        <v>113</v>
      </c>
      <c r="J23" s="53">
        <v>146</v>
      </c>
      <c r="K23" s="53">
        <v>175</v>
      </c>
      <c r="L23" s="53">
        <v>203</v>
      </c>
    </row>
    <row r="24" spans="2:12" x14ac:dyDescent="0.3">
      <c r="B24" t="s">
        <v>168</v>
      </c>
      <c r="C24" s="53">
        <v>11</v>
      </c>
      <c r="D24" s="53">
        <v>14</v>
      </c>
      <c r="E24" s="53">
        <v>27</v>
      </c>
      <c r="F24" s="53">
        <v>47</v>
      </c>
      <c r="G24" s="53">
        <v>43</v>
      </c>
      <c r="H24" s="53">
        <v>38</v>
      </c>
      <c r="I24" s="53">
        <v>32</v>
      </c>
      <c r="J24" s="53">
        <v>36</v>
      </c>
      <c r="K24" s="53">
        <v>40</v>
      </c>
      <c r="L24" s="53">
        <v>39</v>
      </c>
    </row>
    <row r="25" spans="2:12" x14ac:dyDescent="0.3">
      <c r="B25" t="s">
        <v>169</v>
      </c>
      <c r="C25" s="53">
        <v>339</v>
      </c>
      <c r="D25" s="53">
        <v>276</v>
      </c>
      <c r="E25" s="53">
        <v>468</v>
      </c>
      <c r="F25" s="53">
        <v>512</v>
      </c>
      <c r="G25" s="53">
        <v>505</v>
      </c>
      <c r="H25" s="53">
        <v>476</v>
      </c>
      <c r="I25" s="53">
        <v>345</v>
      </c>
      <c r="J25" s="53">
        <v>422</v>
      </c>
      <c r="K25" s="53">
        <v>850</v>
      </c>
      <c r="L25" s="53">
        <v>827</v>
      </c>
    </row>
    <row r="26" spans="2:12" x14ac:dyDescent="0.3">
      <c r="B26" t="s">
        <v>170</v>
      </c>
      <c r="C26" s="53">
        <v>103</v>
      </c>
      <c r="D26" s="53">
        <v>128</v>
      </c>
      <c r="E26" s="53">
        <v>238</v>
      </c>
      <c r="F26" s="53">
        <v>261</v>
      </c>
      <c r="G26" s="53">
        <v>293</v>
      </c>
      <c r="H26" s="53">
        <v>302</v>
      </c>
      <c r="I26" s="53">
        <v>294</v>
      </c>
      <c r="J26" s="53">
        <v>289</v>
      </c>
      <c r="K26" s="53">
        <v>321</v>
      </c>
      <c r="L26" s="53">
        <v>328</v>
      </c>
    </row>
    <row r="27" spans="2:12" x14ac:dyDescent="0.3">
      <c r="B27" s="25" t="s">
        <v>171</v>
      </c>
      <c r="C27" s="59">
        <v>3744</v>
      </c>
      <c r="D27" s="59">
        <v>3914</v>
      </c>
      <c r="E27" s="59">
        <v>4705</v>
      </c>
      <c r="F27" s="59">
        <v>8141</v>
      </c>
      <c r="G27" s="59">
        <v>8282</v>
      </c>
      <c r="H27" s="59">
        <v>8392</v>
      </c>
      <c r="I27" s="59">
        <v>8538</v>
      </c>
      <c r="J27" s="59">
        <v>9676</v>
      </c>
      <c r="K27" s="59">
        <v>11622</v>
      </c>
      <c r="L27" s="59">
        <v>14484</v>
      </c>
    </row>
    <row r="28" spans="2:12" x14ac:dyDescent="0.3">
      <c r="B28" s="25" t="s">
        <v>172</v>
      </c>
      <c r="C28" s="58">
        <v>327</v>
      </c>
      <c r="D28" s="58">
        <v>610</v>
      </c>
      <c r="E28" s="58">
        <v>973</v>
      </c>
      <c r="F28" s="58">
        <v>1644</v>
      </c>
      <c r="G28" s="58">
        <v>2010</v>
      </c>
      <c r="H28" s="58">
        <v>2533</v>
      </c>
      <c r="I28" s="58">
        <v>3019</v>
      </c>
      <c r="J28" s="58">
        <v>3905</v>
      </c>
      <c r="K28" s="58">
        <v>4475</v>
      </c>
      <c r="L28" s="58">
        <v>5264</v>
      </c>
    </row>
    <row r="29" spans="2:12" x14ac:dyDescent="0.3">
      <c r="B29" s="49" t="s">
        <v>20</v>
      </c>
      <c r="C29" s="57">
        <f>C27-C28</f>
        <v>3417</v>
      </c>
      <c r="D29" s="57">
        <f t="shared" ref="D29:L29" si="0">D27-D28</f>
        <v>3304</v>
      </c>
      <c r="E29" s="57">
        <f t="shared" si="0"/>
        <v>3732</v>
      </c>
      <c r="F29" s="57">
        <f t="shared" si="0"/>
        <v>6497</v>
      </c>
      <c r="G29" s="57">
        <f t="shared" si="0"/>
        <v>6272</v>
      </c>
      <c r="H29" s="57">
        <f t="shared" si="0"/>
        <v>5859</v>
      </c>
      <c r="I29" s="57">
        <f t="shared" si="0"/>
        <v>5519</v>
      </c>
      <c r="J29" s="57">
        <f t="shared" si="0"/>
        <v>5771</v>
      </c>
      <c r="K29" s="57">
        <f t="shared" si="0"/>
        <v>7147</v>
      </c>
      <c r="L29" s="57">
        <f t="shared" si="0"/>
        <v>9220</v>
      </c>
    </row>
    <row r="30" spans="2:12" x14ac:dyDescent="0.3">
      <c r="B30" s="25"/>
      <c r="F30" s="24"/>
      <c r="G30" s="24"/>
      <c r="H30" s="24"/>
      <c r="I30" s="24"/>
      <c r="J30" s="24"/>
      <c r="K30" s="24"/>
      <c r="L30" s="24"/>
    </row>
    <row r="31" spans="2:12" x14ac:dyDescent="0.3">
      <c r="B31" s="25" t="s">
        <v>173</v>
      </c>
      <c r="C31" s="53">
        <v>107</v>
      </c>
      <c r="D31" s="53">
        <v>258</v>
      </c>
      <c r="E31" s="53">
        <v>1405</v>
      </c>
      <c r="F31" s="53">
        <v>210</v>
      </c>
      <c r="G31" s="53">
        <v>140</v>
      </c>
      <c r="H31" s="53">
        <v>183</v>
      </c>
      <c r="I31" s="53">
        <v>426</v>
      </c>
      <c r="J31" s="53">
        <v>1020</v>
      </c>
      <c r="K31" s="53">
        <v>2698</v>
      </c>
      <c r="L31" s="53">
        <v>1254</v>
      </c>
    </row>
    <row r="32" spans="2:12" x14ac:dyDescent="0.3">
      <c r="B32" s="25" t="s">
        <v>18</v>
      </c>
      <c r="C32" s="53">
        <v>2712</v>
      </c>
      <c r="D32" s="53">
        <v>2652</v>
      </c>
      <c r="E32" s="53">
        <v>2141</v>
      </c>
      <c r="F32" s="53">
        <v>2569</v>
      </c>
      <c r="G32" s="53">
        <v>2019</v>
      </c>
      <c r="H32" s="53">
        <v>4737</v>
      </c>
      <c r="I32" s="53">
        <v>3248</v>
      </c>
      <c r="J32" s="53">
        <v>4262</v>
      </c>
      <c r="K32" s="53">
        <v>4588</v>
      </c>
      <c r="L32" s="53">
        <v>4725</v>
      </c>
    </row>
    <row r="33" spans="2:12" x14ac:dyDescent="0.3">
      <c r="B33" s="25"/>
      <c r="C33" s="56"/>
      <c r="D33" s="56"/>
      <c r="E33" s="56"/>
      <c r="F33" s="56"/>
      <c r="G33" s="56"/>
      <c r="H33" s="56"/>
      <c r="I33" s="56"/>
      <c r="J33" s="56"/>
      <c r="K33" s="56"/>
      <c r="L33" s="56"/>
    </row>
    <row r="34" spans="2:12" x14ac:dyDescent="0.3">
      <c r="B34" s="25" t="s">
        <v>174</v>
      </c>
      <c r="C34" s="54"/>
      <c r="D34" s="54"/>
      <c r="E34" s="54"/>
      <c r="F34" s="54"/>
      <c r="G34" s="54"/>
      <c r="H34" s="54"/>
      <c r="I34" s="54"/>
      <c r="J34" s="54"/>
      <c r="K34" s="54"/>
      <c r="L34" s="54"/>
    </row>
    <row r="35" spans="2:12" x14ac:dyDescent="0.3">
      <c r="B35" t="s">
        <v>175</v>
      </c>
      <c r="C35" s="53">
        <v>1998</v>
      </c>
      <c r="D35" s="53">
        <v>2627</v>
      </c>
      <c r="E35" s="53">
        <v>2658</v>
      </c>
      <c r="F35" s="53">
        <v>3150</v>
      </c>
      <c r="G35" s="53">
        <v>3390</v>
      </c>
      <c r="H35" s="53">
        <v>3799</v>
      </c>
      <c r="I35" s="53">
        <v>6153</v>
      </c>
      <c r="J35" s="53">
        <v>6211</v>
      </c>
      <c r="K35" s="53">
        <v>5923</v>
      </c>
      <c r="L35" s="53">
        <v>6719</v>
      </c>
    </row>
    <row r="36" spans="2:12" x14ac:dyDescent="0.3">
      <c r="B36" t="s">
        <v>179</v>
      </c>
      <c r="C36" s="53">
        <v>1187</v>
      </c>
      <c r="D36" s="53">
        <v>1447</v>
      </c>
      <c r="E36" s="53">
        <v>1731</v>
      </c>
      <c r="F36" s="53">
        <v>1907</v>
      </c>
      <c r="G36" s="53">
        <v>1795</v>
      </c>
      <c r="H36" s="53">
        <v>2602</v>
      </c>
      <c r="I36" s="53">
        <v>3871</v>
      </c>
      <c r="J36" s="53">
        <v>4637</v>
      </c>
      <c r="K36" s="53">
        <v>4889</v>
      </c>
      <c r="L36" s="53">
        <v>4314</v>
      </c>
    </row>
    <row r="37" spans="2:12" x14ac:dyDescent="0.3">
      <c r="B37" t="s">
        <v>176</v>
      </c>
      <c r="C37" s="53">
        <v>424</v>
      </c>
      <c r="D37" s="53">
        <v>801</v>
      </c>
      <c r="E37" s="53">
        <v>405</v>
      </c>
      <c r="F37" s="53">
        <v>445</v>
      </c>
      <c r="G37" s="53">
        <v>783</v>
      </c>
      <c r="H37" s="53">
        <v>611</v>
      </c>
      <c r="I37" s="53">
        <v>864</v>
      </c>
      <c r="J37" s="53">
        <v>844</v>
      </c>
      <c r="K37" s="53">
        <v>1084</v>
      </c>
      <c r="L37" s="53">
        <v>782</v>
      </c>
    </row>
    <row r="38" spans="2:12" x14ac:dyDescent="0.3">
      <c r="B38" t="s">
        <v>177</v>
      </c>
      <c r="C38" s="53">
        <v>9</v>
      </c>
      <c r="D38" s="53">
        <v>14</v>
      </c>
      <c r="E38" s="53">
        <v>13</v>
      </c>
      <c r="F38" s="53">
        <v>16</v>
      </c>
      <c r="G38" s="53">
        <v>12</v>
      </c>
      <c r="H38" s="53">
        <v>11</v>
      </c>
      <c r="I38" s="53">
        <v>8</v>
      </c>
      <c r="J38" s="53">
        <v>12</v>
      </c>
      <c r="K38" s="53">
        <v>17</v>
      </c>
      <c r="L38" s="53">
        <v>22</v>
      </c>
    </row>
    <row r="39" spans="2:12" x14ac:dyDescent="0.3">
      <c r="B39" t="s">
        <v>178</v>
      </c>
      <c r="C39" s="56">
        <v>705</v>
      </c>
      <c r="D39" s="56">
        <v>1303</v>
      </c>
      <c r="E39" s="56">
        <v>1678</v>
      </c>
      <c r="F39" s="56">
        <v>1456</v>
      </c>
      <c r="G39" s="56">
        <v>1727</v>
      </c>
      <c r="H39" s="56">
        <v>2555</v>
      </c>
      <c r="I39" s="56">
        <v>2869</v>
      </c>
      <c r="J39" s="56">
        <v>3024</v>
      </c>
      <c r="K39" s="56">
        <v>3555</v>
      </c>
      <c r="L39" s="56">
        <v>3319</v>
      </c>
    </row>
    <row r="40" spans="2:12" x14ac:dyDescent="0.3">
      <c r="B40" s="50" t="s">
        <v>80</v>
      </c>
      <c r="C40" s="55">
        <v>10559</v>
      </c>
      <c r="D40" s="55">
        <v>12405</v>
      </c>
      <c r="E40" s="55">
        <v>13763</v>
      </c>
      <c r="F40" s="55">
        <v>16249</v>
      </c>
      <c r="G40" s="55">
        <v>16138</v>
      </c>
      <c r="H40" s="55">
        <v>20355</v>
      </c>
      <c r="I40" s="55">
        <v>22958</v>
      </c>
      <c r="J40" s="55">
        <v>25779</v>
      </c>
      <c r="K40" s="55">
        <v>29901</v>
      </c>
      <c r="L40" s="55">
        <v>30355</v>
      </c>
    </row>
    <row r="45" spans="2:12" x14ac:dyDescent="0.3">
      <c r="B45" s="25"/>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A1F3C-DE6A-4CFA-93FD-CF30A2E0C9D1}">
  <dimension ref="B2:N26"/>
  <sheetViews>
    <sheetView workbookViewId="0">
      <selection activeCell="I18" sqref="I18"/>
    </sheetView>
  </sheetViews>
  <sheetFormatPr defaultRowHeight="14.4" x14ac:dyDescent="0.3"/>
  <cols>
    <col min="2" max="2" width="25.77734375" bestFit="1" customWidth="1"/>
  </cols>
  <sheetData>
    <row r="2" spans="2:14" x14ac:dyDescent="0.3">
      <c r="C2" s="23">
        <v>41699</v>
      </c>
      <c r="D2" s="23">
        <v>42064</v>
      </c>
      <c r="E2" s="23">
        <v>42430</v>
      </c>
      <c r="F2" s="23">
        <v>42795</v>
      </c>
      <c r="G2" s="23">
        <v>43160</v>
      </c>
      <c r="H2" s="23">
        <v>43525</v>
      </c>
      <c r="I2" s="23">
        <v>43891</v>
      </c>
      <c r="J2" s="23">
        <v>44256</v>
      </c>
      <c r="K2" s="23">
        <v>44621</v>
      </c>
      <c r="L2" s="23">
        <v>44986</v>
      </c>
      <c r="M2" s="23">
        <v>45352</v>
      </c>
      <c r="N2" s="23">
        <v>45717</v>
      </c>
    </row>
    <row r="3" spans="2:14" x14ac:dyDescent="0.3">
      <c r="B3" t="s">
        <v>82</v>
      </c>
      <c r="C3" s="24">
        <v>4211</v>
      </c>
      <c r="D3" s="24">
        <v>-21281</v>
      </c>
      <c r="E3" s="24">
        <v>-34435</v>
      </c>
      <c r="F3" s="24">
        <v>17282</v>
      </c>
      <c r="G3" s="24">
        <v>17214</v>
      </c>
      <c r="H3" s="24">
        <v>-62872</v>
      </c>
      <c r="I3" s="24">
        <v>-16869</v>
      </c>
      <c r="J3" s="24">
        <v>42476</v>
      </c>
      <c r="K3" s="24">
        <v>-11960</v>
      </c>
      <c r="L3" s="24">
        <v>20814</v>
      </c>
      <c r="M3" s="24">
        <v>19069</v>
      </c>
      <c r="N3" s="24">
        <v>127242</v>
      </c>
    </row>
    <row r="4" spans="2:14" x14ac:dyDescent="0.3">
      <c r="B4" t="s">
        <v>83</v>
      </c>
      <c r="C4" s="24">
        <v>15791</v>
      </c>
      <c r="D4" s="24">
        <v>19196</v>
      </c>
      <c r="E4" s="24">
        <v>23481</v>
      </c>
      <c r="F4" s="24">
        <v>28573</v>
      </c>
      <c r="G4" s="24">
        <v>36737</v>
      </c>
      <c r="H4" s="24">
        <v>44497</v>
      </c>
      <c r="I4" s="24">
        <v>54764</v>
      </c>
      <c r="J4" s="24">
        <v>65619</v>
      </c>
      <c r="K4" s="24">
        <v>70781</v>
      </c>
      <c r="L4" s="24">
        <v>79722</v>
      </c>
      <c r="M4" s="24">
        <v>91618</v>
      </c>
      <c r="N4" s="24">
        <v>117642</v>
      </c>
    </row>
    <row r="5" spans="2:14" x14ac:dyDescent="0.3">
      <c r="B5" t="s">
        <v>84</v>
      </c>
      <c r="C5" s="24">
        <v>-70042</v>
      </c>
      <c r="D5" s="24">
        <v>-70356</v>
      </c>
      <c r="E5" s="24">
        <v>-106601</v>
      </c>
      <c r="F5" s="24">
        <v>-101890</v>
      </c>
      <c r="G5" s="24">
        <v>-120305</v>
      </c>
      <c r="H5" s="24">
        <v>-176608</v>
      </c>
      <c r="I5" s="24">
        <v>-185500</v>
      </c>
      <c r="J5" s="24">
        <v>-155681</v>
      </c>
      <c r="K5" s="24">
        <v>-248946</v>
      </c>
      <c r="L5" s="24">
        <v>-254569</v>
      </c>
      <c r="M5" s="24">
        <v>-312488</v>
      </c>
      <c r="N5" s="24">
        <v>-169918</v>
      </c>
    </row>
    <row r="6" spans="2:14" x14ac:dyDescent="0.3">
      <c r="B6" t="s">
        <v>85</v>
      </c>
      <c r="C6" s="24">
        <v>-8677</v>
      </c>
      <c r="D6" s="24">
        <v>-45020</v>
      </c>
      <c r="E6" s="24">
        <v>-39116</v>
      </c>
      <c r="F6" s="24">
        <v>-17326</v>
      </c>
      <c r="G6" s="24">
        <v>-28231</v>
      </c>
      <c r="H6" s="24">
        <v>-51458</v>
      </c>
      <c r="I6" s="24">
        <v>-101070</v>
      </c>
      <c r="J6" s="24">
        <v>-50157</v>
      </c>
      <c r="K6" s="24">
        <v>-10849</v>
      </c>
      <c r="L6" s="24">
        <v>-64182</v>
      </c>
      <c r="M6" s="24">
        <v>-88412</v>
      </c>
      <c r="N6" s="24">
        <v>-180363</v>
      </c>
    </row>
    <row r="7" spans="2:14" x14ac:dyDescent="0.3">
      <c r="B7" t="s">
        <v>86</v>
      </c>
      <c r="C7" s="24">
        <v>70989</v>
      </c>
      <c r="D7" s="24">
        <v>83203</v>
      </c>
      <c r="E7" s="24">
        <v>95590</v>
      </c>
      <c r="F7" s="24">
        <v>97261</v>
      </c>
      <c r="G7" s="24">
        <v>145241</v>
      </c>
      <c r="H7" s="24">
        <v>134128</v>
      </c>
      <c r="I7" s="24">
        <v>223704</v>
      </c>
      <c r="J7" s="24">
        <v>187514</v>
      </c>
      <c r="K7" s="24">
        <v>224282</v>
      </c>
      <c r="L7" s="24">
        <v>324660</v>
      </c>
      <c r="M7" s="24">
        <v>336965</v>
      </c>
      <c r="N7" s="24">
        <v>334011</v>
      </c>
    </row>
    <row r="8" spans="2:14" x14ac:dyDescent="0.3">
      <c r="B8" t="s">
        <v>87</v>
      </c>
      <c r="C8">
        <v>358</v>
      </c>
      <c r="D8" s="24">
        <v>-2656</v>
      </c>
      <c r="E8">
        <v>-716</v>
      </c>
      <c r="F8" s="24">
        <v>18348</v>
      </c>
      <c r="G8" s="24">
        <v>-6218</v>
      </c>
      <c r="H8">
        <v>-932</v>
      </c>
      <c r="I8" s="24">
        <v>2110</v>
      </c>
      <c r="J8" s="24">
        <v>8203</v>
      </c>
      <c r="K8" s="24">
        <v>-32389</v>
      </c>
      <c r="L8" s="24">
        <v>-48450</v>
      </c>
      <c r="M8" s="24">
        <v>14229</v>
      </c>
      <c r="N8" s="24">
        <v>45578</v>
      </c>
    </row>
    <row r="9" spans="2:14" x14ac:dyDescent="0.3">
      <c r="B9" t="s">
        <v>88</v>
      </c>
      <c r="C9" s="24">
        <v>-7372</v>
      </c>
      <c r="D9" s="24">
        <v>-34829</v>
      </c>
      <c r="E9" s="24">
        <v>-50844</v>
      </c>
      <c r="F9" s="24">
        <v>-3607</v>
      </c>
      <c r="G9" s="24">
        <v>-9513</v>
      </c>
      <c r="H9" s="24">
        <v>-94870</v>
      </c>
      <c r="I9" s="24">
        <v>-60756</v>
      </c>
      <c r="J9" s="24">
        <v>-10121</v>
      </c>
      <c r="K9" s="24">
        <v>-67902</v>
      </c>
      <c r="L9" s="24">
        <v>-42541</v>
      </c>
      <c r="M9" s="24">
        <v>-49706</v>
      </c>
      <c r="N9" s="24">
        <v>29308</v>
      </c>
    </row>
    <row r="10" spans="2:14" x14ac:dyDescent="0.3">
      <c r="B10" t="s">
        <v>89</v>
      </c>
      <c r="C10" s="24">
        <v>-4209</v>
      </c>
      <c r="D10" s="24">
        <v>-5647</v>
      </c>
      <c r="E10" s="24">
        <v>-7073</v>
      </c>
      <c r="F10" s="24">
        <v>-7685</v>
      </c>
      <c r="G10" s="24">
        <v>-10010</v>
      </c>
      <c r="H10" s="24">
        <v>-12498</v>
      </c>
      <c r="I10" s="24">
        <v>-10877</v>
      </c>
      <c r="J10" s="24">
        <v>-13021</v>
      </c>
      <c r="K10" s="24">
        <v>-14838</v>
      </c>
      <c r="L10" s="24">
        <v>-16367</v>
      </c>
      <c r="M10" s="24">
        <v>-22843</v>
      </c>
      <c r="N10" s="24">
        <v>-19709</v>
      </c>
    </row>
    <row r="11" spans="2:14" x14ac:dyDescent="0.3">
      <c r="B11" t="s">
        <v>90</v>
      </c>
      <c r="C11" s="24">
        <v>-1099</v>
      </c>
      <c r="D11">
        <v>-800</v>
      </c>
      <c r="E11">
        <v>-837</v>
      </c>
      <c r="F11" s="24">
        <v>-1146</v>
      </c>
      <c r="G11">
        <v>-842</v>
      </c>
      <c r="H11" s="24">
        <v>-1503</v>
      </c>
      <c r="I11" s="24">
        <v>-1403</v>
      </c>
      <c r="J11" s="24">
        <v>-1823</v>
      </c>
      <c r="K11" s="24">
        <v>-2051</v>
      </c>
      <c r="L11" s="24">
        <v>-2992</v>
      </c>
      <c r="M11" s="24">
        <v>16600</v>
      </c>
      <c r="N11" s="24">
        <v>-3651</v>
      </c>
    </row>
    <row r="12" spans="2:14" x14ac:dyDescent="0.3">
      <c r="B12" t="s">
        <v>91</v>
      </c>
      <c r="C12">
        <v>-853</v>
      </c>
      <c r="D12">
        <v>-772</v>
      </c>
      <c r="E12">
        <v>-877</v>
      </c>
      <c r="F12" s="24">
        <v>-1158</v>
      </c>
      <c r="G12">
        <v>-848</v>
      </c>
      <c r="H12" s="24">
        <v>-1621</v>
      </c>
      <c r="I12" s="24">
        <v>-1636</v>
      </c>
      <c r="J12" s="24">
        <v>-1696</v>
      </c>
      <c r="K12" s="24">
        <v>-2236</v>
      </c>
      <c r="L12" s="24">
        <v>-3467</v>
      </c>
      <c r="M12" s="24">
        <v>-4287</v>
      </c>
      <c r="N12" s="24">
        <v>-4076</v>
      </c>
    </row>
    <row r="13" spans="2:14" x14ac:dyDescent="0.3">
      <c r="B13" t="s">
        <v>92</v>
      </c>
      <c r="C13">
        <v>13</v>
      </c>
      <c r="D13">
        <v>33</v>
      </c>
      <c r="E13">
        <v>12</v>
      </c>
      <c r="F13">
        <v>10</v>
      </c>
      <c r="G13">
        <v>10</v>
      </c>
      <c r="H13">
        <v>22</v>
      </c>
      <c r="I13">
        <v>19</v>
      </c>
      <c r="J13">
        <v>15</v>
      </c>
      <c r="K13">
        <v>20</v>
      </c>
      <c r="L13">
        <v>43</v>
      </c>
      <c r="M13">
        <v>100</v>
      </c>
      <c r="N13">
        <v>101</v>
      </c>
    </row>
    <row r="14" spans="2:14" x14ac:dyDescent="0.3">
      <c r="B14" t="s">
        <v>93</v>
      </c>
      <c r="C14">
        <v>0</v>
      </c>
      <c r="D14">
        <v>0</v>
      </c>
      <c r="E14">
        <v>0</v>
      </c>
      <c r="F14">
        <v>0</v>
      </c>
      <c r="G14">
        <v>0</v>
      </c>
      <c r="H14">
        <v>0</v>
      </c>
      <c r="I14">
        <v>0</v>
      </c>
      <c r="J14">
        <v>0</v>
      </c>
      <c r="K14">
        <v>0</v>
      </c>
      <c r="L14">
        <v>0</v>
      </c>
      <c r="M14" s="24">
        <v>9501</v>
      </c>
      <c r="N14">
        <v>192</v>
      </c>
    </row>
    <row r="15" spans="2:14" x14ac:dyDescent="0.3">
      <c r="B15" t="s">
        <v>94</v>
      </c>
      <c r="C15">
        <v>-227</v>
      </c>
      <c r="D15">
        <v>-72</v>
      </c>
      <c r="E15">
        <v>0</v>
      </c>
      <c r="F15">
        <v>0</v>
      </c>
      <c r="G15">
        <v>0</v>
      </c>
      <c r="H15">
        <v>0</v>
      </c>
      <c r="I15">
        <v>0</v>
      </c>
      <c r="J15">
        <v>0</v>
      </c>
      <c r="K15">
        <v>0</v>
      </c>
      <c r="L15">
        <v>0</v>
      </c>
      <c r="M15">
        <v>0</v>
      </c>
      <c r="N15">
        <v>-67</v>
      </c>
    </row>
    <row r="16" spans="2:14" x14ac:dyDescent="0.3">
      <c r="B16" t="s">
        <v>95</v>
      </c>
      <c r="C16">
        <v>0</v>
      </c>
      <c r="D16">
        <v>0</v>
      </c>
      <c r="E16">
        <v>0</v>
      </c>
      <c r="F16">
        <v>0</v>
      </c>
      <c r="G16">
        <v>-14</v>
      </c>
      <c r="H16">
        <v>0</v>
      </c>
      <c r="I16">
        <v>0</v>
      </c>
      <c r="J16">
        <v>0</v>
      </c>
      <c r="K16">
        <v>0</v>
      </c>
      <c r="L16">
        <v>0</v>
      </c>
      <c r="M16">
        <v>0</v>
      </c>
      <c r="N16">
        <v>0</v>
      </c>
    </row>
    <row r="17" spans="2:14" x14ac:dyDescent="0.3">
      <c r="B17" t="s">
        <v>96</v>
      </c>
      <c r="C17">
        <v>-32</v>
      </c>
      <c r="D17">
        <v>11</v>
      </c>
      <c r="E17">
        <v>28</v>
      </c>
      <c r="F17">
        <v>1</v>
      </c>
      <c r="G17">
        <v>11</v>
      </c>
      <c r="H17">
        <v>95</v>
      </c>
      <c r="I17">
        <v>214</v>
      </c>
      <c r="J17">
        <v>-142</v>
      </c>
      <c r="K17">
        <v>165</v>
      </c>
      <c r="L17">
        <v>432</v>
      </c>
      <c r="M17" s="24">
        <v>11287</v>
      </c>
      <c r="N17">
        <v>200</v>
      </c>
    </row>
    <row r="18" spans="2:14" x14ac:dyDescent="0.3">
      <c r="B18" t="s">
        <v>97</v>
      </c>
      <c r="C18" s="24">
        <v>9270</v>
      </c>
      <c r="D18" s="24">
        <v>18694</v>
      </c>
      <c r="E18" s="24">
        <v>37815</v>
      </c>
      <c r="F18" s="24">
        <v>-5893</v>
      </c>
      <c r="G18" s="24">
        <v>57378</v>
      </c>
      <c r="H18" s="24">
        <v>23131</v>
      </c>
      <c r="I18" s="24">
        <v>24394</v>
      </c>
      <c r="J18" s="24">
        <v>-7321</v>
      </c>
      <c r="K18" s="24">
        <v>48124</v>
      </c>
      <c r="L18" s="24">
        <v>23941</v>
      </c>
      <c r="M18" s="24">
        <v>-3983</v>
      </c>
      <c r="N18" s="24">
        <v>-102478</v>
      </c>
    </row>
    <row r="19" spans="2:14" x14ac:dyDescent="0.3">
      <c r="B19" t="s">
        <v>98</v>
      </c>
      <c r="C19">
        <v>0</v>
      </c>
      <c r="D19" s="24">
        <v>10718</v>
      </c>
      <c r="E19" s="24">
        <v>1223</v>
      </c>
      <c r="F19" s="24">
        <v>2262</v>
      </c>
      <c r="G19" s="24">
        <v>13006</v>
      </c>
      <c r="H19" s="24">
        <v>26690</v>
      </c>
      <c r="I19" s="24">
        <v>1849</v>
      </c>
      <c r="J19" s="24">
        <v>1760</v>
      </c>
      <c r="K19" s="24">
        <v>2610</v>
      </c>
      <c r="L19" s="24">
        <v>3416</v>
      </c>
      <c r="M19" s="24">
        <v>5250</v>
      </c>
      <c r="N19" s="24">
        <v>6346</v>
      </c>
    </row>
    <row r="20" spans="2:14" x14ac:dyDescent="0.3">
      <c r="B20" t="s">
        <v>99</v>
      </c>
      <c r="C20">
        <v>0</v>
      </c>
      <c r="D20">
        <v>0</v>
      </c>
      <c r="E20">
        <v>0</v>
      </c>
      <c r="F20">
        <v>0</v>
      </c>
      <c r="G20">
        <v>0</v>
      </c>
      <c r="H20">
        <v>0</v>
      </c>
      <c r="I20">
        <v>744</v>
      </c>
      <c r="J20">
        <v>356</v>
      </c>
      <c r="K20" s="24">
        <v>8313</v>
      </c>
      <c r="L20" s="24">
        <v>23000</v>
      </c>
      <c r="M20" s="24">
        <v>2350</v>
      </c>
      <c r="N20" s="24">
        <v>1182</v>
      </c>
    </row>
    <row r="21" spans="2:14" x14ac:dyDescent="0.3">
      <c r="B21" t="s">
        <v>100</v>
      </c>
      <c r="C21">
        <v>0</v>
      </c>
      <c r="D21">
        <v>0</v>
      </c>
      <c r="E21">
        <v>0</v>
      </c>
      <c r="F21">
        <v>0</v>
      </c>
      <c r="G21">
        <v>0</v>
      </c>
      <c r="H21" s="24">
        <v>-2875</v>
      </c>
      <c r="I21">
        <v>0</v>
      </c>
      <c r="J21" s="24">
        <v>-1105</v>
      </c>
      <c r="K21" s="24">
        <v>-3650</v>
      </c>
      <c r="L21" s="24">
        <v>-12077</v>
      </c>
      <c r="M21">
        <v>-230</v>
      </c>
      <c r="N21">
        <v>-500</v>
      </c>
    </row>
    <row r="22" spans="2:14" x14ac:dyDescent="0.3">
      <c r="B22" t="s">
        <v>101</v>
      </c>
      <c r="C22">
        <v>0</v>
      </c>
      <c r="D22">
        <v>0</v>
      </c>
      <c r="E22">
        <v>0</v>
      </c>
      <c r="F22">
        <v>0</v>
      </c>
      <c r="G22">
        <v>0</v>
      </c>
      <c r="H22" s="24">
        <v>3266</v>
      </c>
      <c r="I22" s="24">
        <v>28358</v>
      </c>
      <c r="J22">
        <v>0</v>
      </c>
      <c r="K22" s="24">
        <v>44308</v>
      </c>
      <c r="L22" s="24">
        <v>18007</v>
      </c>
      <c r="M22">
        <v>0</v>
      </c>
      <c r="N22">
        <v>0</v>
      </c>
    </row>
    <row r="23" spans="2:14" x14ac:dyDescent="0.3">
      <c r="B23" t="s">
        <v>102</v>
      </c>
      <c r="C23">
        <v>0</v>
      </c>
      <c r="D23">
        <v>0</v>
      </c>
      <c r="E23">
        <v>0</v>
      </c>
      <c r="F23">
        <v>0</v>
      </c>
      <c r="G23">
        <v>0</v>
      </c>
      <c r="H23">
        <v>0</v>
      </c>
      <c r="I23">
        <v>0</v>
      </c>
      <c r="J23" s="24">
        <v>-8389</v>
      </c>
      <c r="K23">
        <v>0</v>
      </c>
      <c r="L23">
        <v>0</v>
      </c>
      <c r="M23" s="24">
        <v>-7343</v>
      </c>
      <c r="N23" s="24">
        <v>-97063</v>
      </c>
    </row>
    <row r="24" spans="2:14" x14ac:dyDescent="0.3">
      <c r="B24" t="s">
        <v>103</v>
      </c>
      <c r="C24" s="24">
        <v>-1314</v>
      </c>
      <c r="D24" s="24">
        <v>-1649</v>
      </c>
      <c r="E24" s="24">
        <v>-2009</v>
      </c>
      <c r="F24" s="24">
        <v>-2408</v>
      </c>
      <c r="G24" s="24">
        <v>-2831</v>
      </c>
      <c r="H24" s="24">
        <v>-4096</v>
      </c>
      <c r="I24" s="24">
        <v>-6631</v>
      </c>
      <c r="J24">
        <v>0</v>
      </c>
      <c r="K24" s="24">
        <v>-3592</v>
      </c>
      <c r="L24" s="24">
        <v>-8605</v>
      </c>
      <c r="M24" s="24">
        <v>-8404</v>
      </c>
      <c r="N24" s="24">
        <v>-14826</v>
      </c>
    </row>
    <row r="25" spans="2:14" x14ac:dyDescent="0.3">
      <c r="B25" t="s">
        <v>104</v>
      </c>
      <c r="C25" s="24">
        <v>10584</v>
      </c>
      <c r="D25" s="24">
        <v>9625</v>
      </c>
      <c r="E25" s="24">
        <v>38601</v>
      </c>
      <c r="F25" s="24">
        <v>-5746</v>
      </c>
      <c r="G25" s="24">
        <v>47203</v>
      </c>
      <c r="H25">
        <v>145</v>
      </c>
      <c r="I25">
        <v>75</v>
      </c>
      <c r="J25">
        <v>56</v>
      </c>
      <c r="K25">
        <v>136</v>
      </c>
      <c r="L25">
        <v>199</v>
      </c>
      <c r="M25" s="24">
        <v>4394</v>
      </c>
      <c r="N25" s="24">
        <v>2383</v>
      </c>
    </row>
    <row r="26" spans="2:14" x14ac:dyDescent="0.3">
      <c r="B26" t="s">
        <v>4</v>
      </c>
      <c r="C26" s="24">
        <v>12382</v>
      </c>
      <c r="D26" s="24">
        <v>-3387</v>
      </c>
      <c r="E26" s="24">
        <v>2542</v>
      </c>
      <c r="F26" s="24">
        <v>10242</v>
      </c>
      <c r="G26" s="24">
        <v>73750</v>
      </c>
      <c r="H26" s="24">
        <v>-41244</v>
      </c>
      <c r="I26" s="24">
        <v>6122</v>
      </c>
      <c r="J26" s="24">
        <v>33332</v>
      </c>
      <c r="K26" s="24">
        <v>34113</v>
      </c>
      <c r="L26" s="24">
        <v>41762</v>
      </c>
      <c r="M26" s="24">
        <v>31687</v>
      </c>
      <c r="N26" s="24">
        <v>21113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vt:i4>
      </vt:variant>
    </vt:vector>
  </HeadingPairs>
  <TitlesOfParts>
    <vt:vector size="43" baseType="lpstr">
      <vt:lpstr>Dupont Analysis&gt;</vt:lpstr>
      <vt:lpstr>Dupont Analysis</vt:lpstr>
      <vt:lpstr>Altman Z Score</vt:lpstr>
      <vt:lpstr>VAR&gt;</vt:lpstr>
      <vt:lpstr>Historical Approach</vt:lpstr>
      <vt:lpstr>Monte Carlo</vt:lpstr>
      <vt:lpstr>Stk Data</vt:lpstr>
      <vt:lpstr>DCF&gt;</vt:lpstr>
      <vt:lpstr>WACC</vt:lpstr>
      <vt:lpstr>Data&gt;</vt:lpstr>
      <vt:lpstr>Beta - Regression</vt:lpstr>
      <vt:lpstr>Beta Comps</vt:lpstr>
      <vt:lpstr>Rm</vt:lpstr>
      <vt:lpstr>Intrinsic Growth</vt:lpstr>
      <vt:lpstr>DCF</vt:lpstr>
      <vt:lpstr>Comps_Val</vt:lpstr>
      <vt:lpstr>Football Field Analysis</vt:lpstr>
      <vt:lpstr>Ratio Analysis</vt:lpstr>
      <vt:lpstr>Common Size Statement</vt:lpstr>
      <vt:lpstr>Forecasting</vt:lpstr>
      <vt:lpstr>One page Summary</vt:lpstr>
      <vt:lpstr>1</vt:lpstr>
      <vt:lpstr>Table</vt:lpstr>
      <vt:lpstr>Input sheet</vt:lpstr>
      <vt:lpstr>HistoricalFS</vt:lpstr>
      <vt:lpstr>Data Room&gt;</vt:lpstr>
      <vt:lpstr>List of Stocks</vt:lpstr>
      <vt:lpstr>Data Sheet</vt:lpstr>
      <vt:lpstr>Data</vt:lpstr>
      <vt:lpstr>Raw FS</vt:lpstr>
      <vt:lpstr>Cash Flow Data</vt:lpstr>
      <vt:lpstr>'1'!Print_Area</vt:lpstr>
      <vt:lpstr>'Altman Z Score'!Print_Area</vt:lpstr>
      <vt:lpstr>'Common Size Statement'!Print_Area</vt:lpstr>
      <vt:lpstr>Comps_Val!Print_Area</vt:lpstr>
      <vt:lpstr>DCF!Print_Area</vt:lpstr>
      <vt:lpstr>'Dupont Analysis'!Print_Area</vt:lpstr>
      <vt:lpstr>'Football Field Analysis'!Print_Area</vt:lpstr>
      <vt:lpstr>Forecasting!Print_Area</vt:lpstr>
      <vt:lpstr>HistoricalFS!Print_Area</vt:lpstr>
      <vt:lpstr>'Ratio Analysis'!Print_Area</vt:lpstr>
      <vt:lpstr>WACC!Print_Area</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Sakpal</dc:creator>
  <cp:lastModifiedBy>Aditya Sakpal</cp:lastModifiedBy>
  <cp:lastPrinted>2025-09-04T08:36:46Z</cp:lastPrinted>
  <dcterms:created xsi:type="dcterms:W3CDTF">2025-08-20T10:14:53Z</dcterms:created>
  <dcterms:modified xsi:type="dcterms:W3CDTF">2026-04-25T10:02:27Z</dcterms:modified>
</cp:coreProperties>
</file>